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evmnp2\Desktop\"/>
    </mc:Choice>
  </mc:AlternateContent>
  <xr:revisionPtr revIDLastSave="0" documentId="8_{77C75329-53F2-45B5-865D-06F7625131F3}" xr6:coauthVersionLast="47" xr6:coauthVersionMax="47" xr10:uidLastSave="{00000000-0000-0000-0000-000000000000}"/>
  <bookViews>
    <workbookView xWindow="28680" yWindow="-120" windowWidth="29040" windowHeight="15840" firstSheet="4" activeTab="8" xr2:uid="{31DE7D35-C7F8-40A1-95BB-54B9D9250A26}"/>
  </bookViews>
  <sheets>
    <sheet name="Task1" sheetId="1" r:id="rId1"/>
    <sheet name="Task2" sheetId="2" r:id="rId2"/>
    <sheet name="Task3" sheetId="3" r:id="rId3"/>
    <sheet name="Task4" sheetId="17" r:id="rId4"/>
    <sheet name="Extra Question" sheetId="18" r:id="rId5"/>
    <sheet name="Benchmark yields table" sheetId="10" r:id="rId6"/>
    <sheet name="BENCHMARK_240517172308" sheetId="8" r:id="rId7"/>
    <sheet name="zero-coupon-yields_202405171536" sheetId="5" r:id="rId8"/>
    <sheet name="zero-coupon-yields_202405172251" sheetId="15" r:id="rId9"/>
  </sheets>
  <definedNames>
    <definedName name="_xlnm._FilterDatabase" localSheetId="6" hidden="1">BENCHMARK_240517172308!$A$1:$L$4777</definedName>
    <definedName name="solver_adj" localSheetId="0" hidden="1">Task1!$D$13:$F$13</definedName>
    <definedName name="solver_adj" localSheetId="3" hidden="1">Task4!$M$23,Task4!$M$44,Task4!$M$73</definedName>
    <definedName name="solver_cvg" localSheetId="0" hidden="1">0.0001</definedName>
    <definedName name="solver_cvg" localSheetId="3" hidden="1">0.0001</definedName>
    <definedName name="solver_drv" localSheetId="0" hidden="1">1</definedName>
    <definedName name="solver_drv" localSheetId="3" hidden="1">2</definedName>
    <definedName name="solver_eng" localSheetId="0" hidden="1">1</definedName>
    <definedName name="solver_eng" localSheetId="3" hidden="1">1</definedName>
    <definedName name="solver_est" localSheetId="0" hidden="1">1</definedName>
    <definedName name="solver_est" localSheetId="3" hidden="1">1</definedName>
    <definedName name="solver_itr" localSheetId="0" hidden="1">2147483647</definedName>
    <definedName name="solver_itr" localSheetId="3" hidden="1">2147483647</definedName>
    <definedName name="solver_lhs0" localSheetId="3" hidden="1">Task4!$AA$26</definedName>
    <definedName name="solver_lhs1" localSheetId="0" hidden="1">Task1!$D$13</definedName>
    <definedName name="solver_lhs1" localSheetId="3" hidden="1">Task4!$L$13</definedName>
    <definedName name="solver_lhs2" localSheetId="0" hidden="1">Task1!$E$13</definedName>
    <definedName name="solver_lhs2" localSheetId="3" hidden="1">Task4!$M$23</definedName>
    <definedName name="solver_lhs3" localSheetId="0" hidden="1">Task1!$F$13</definedName>
    <definedName name="solver_lhs3" localSheetId="3" hidden="1">Task4!$M$44</definedName>
    <definedName name="solver_lhs4" localSheetId="0" hidden="1">Task1!$K$6</definedName>
    <definedName name="solver_lhs4" localSheetId="3" hidden="1">Task4!$M$73</definedName>
    <definedName name="solver_lhs5" localSheetId="3" hidden="1">Task4!$R$9</definedName>
    <definedName name="solver_lhs6" localSheetId="3" hidden="1">Task4!$AA$26</definedName>
    <definedName name="solver_mip" localSheetId="0" hidden="1">2147483647</definedName>
    <definedName name="solver_mip" localSheetId="3" hidden="1">2147483647</definedName>
    <definedName name="solver_mni" localSheetId="0" hidden="1">30</definedName>
    <definedName name="solver_mni" localSheetId="3" hidden="1">30</definedName>
    <definedName name="solver_mrt" localSheetId="0" hidden="1">0.075</definedName>
    <definedName name="solver_mrt" localSheetId="3" hidden="1">0.075</definedName>
    <definedName name="solver_msl" localSheetId="0" hidden="1">2</definedName>
    <definedName name="solver_msl" localSheetId="3" hidden="1">2</definedName>
    <definedName name="solver_neg" localSheetId="0" hidden="1">1</definedName>
    <definedName name="solver_neg" localSheetId="3" hidden="1">1</definedName>
    <definedName name="solver_nod" localSheetId="0" hidden="1">2147483647</definedName>
    <definedName name="solver_nod" localSheetId="3" hidden="1">2147483647</definedName>
    <definedName name="solver_num" localSheetId="0" hidden="1">4</definedName>
    <definedName name="solver_num" localSheetId="3" hidden="1">5</definedName>
    <definedName name="solver_nwt" localSheetId="0" hidden="1">1</definedName>
    <definedName name="solver_nwt" localSheetId="3" hidden="1">1</definedName>
    <definedName name="solver_opt" localSheetId="0" hidden="1">Task1!$K$6</definedName>
    <definedName name="solver_opt" localSheetId="3" hidden="1">Task4!$R$9</definedName>
    <definedName name="solver_pre" localSheetId="0" hidden="1">0.000001</definedName>
    <definedName name="solver_pre" localSheetId="3" hidden="1">0.000001</definedName>
    <definedName name="solver_rbv" localSheetId="0" hidden="1">1</definedName>
    <definedName name="solver_rbv" localSheetId="3" hidden="1">2</definedName>
    <definedName name="solver_rel0" localSheetId="3" hidden="1">1</definedName>
    <definedName name="solver_rel1" localSheetId="0" hidden="1">4</definedName>
    <definedName name="solver_rel1" localSheetId="3" hidden="1">3</definedName>
    <definedName name="solver_rel2" localSheetId="0" hidden="1">4</definedName>
    <definedName name="solver_rel2" localSheetId="3" hidden="1">4</definedName>
    <definedName name="solver_rel3" localSheetId="0" hidden="1">4</definedName>
    <definedName name="solver_rel3" localSheetId="3" hidden="1">4</definedName>
    <definedName name="solver_rel4" localSheetId="0" hidden="1">1</definedName>
    <definedName name="solver_rel4" localSheetId="3" hidden="1">4</definedName>
    <definedName name="solver_rel5" localSheetId="3" hidden="1">1</definedName>
    <definedName name="solver_rel6" localSheetId="3" hidden="1">1</definedName>
    <definedName name="solver_rhs0" localSheetId="3" hidden="1">1.002%</definedName>
    <definedName name="solver_rhs1" localSheetId="0" hidden="1">"integer"</definedName>
    <definedName name="solver_rhs1" localSheetId="3" hidden="1">4</definedName>
    <definedName name="solver_rhs2" localSheetId="0" hidden="1">"integer"</definedName>
    <definedName name="solver_rhs2" localSheetId="3" hidden="1">"integer"</definedName>
    <definedName name="solver_rhs3" localSheetId="0" hidden="1">"integer"</definedName>
    <definedName name="solver_rhs3" localSheetId="3" hidden="1">"integer"</definedName>
    <definedName name="solver_rhs4" localSheetId="0" hidden="1">100000000</definedName>
    <definedName name="solver_rhs4" localSheetId="3" hidden="1">"integer"</definedName>
    <definedName name="solver_rhs5" localSheetId="3" hidden="1">1.002%</definedName>
    <definedName name="solver_rhs6" localSheetId="3" hidden="1">1.002%</definedName>
    <definedName name="solver_rlx" localSheetId="0" hidden="1">2</definedName>
    <definedName name="solver_rlx" localSheetId="3" hidden="1">2</definedName>
    <definedName name="solver_rsd" localSheetId="0" hidden="1">0</definedName>
    <definedName name="solver_rsd" localSheetId="3" hidden="1">0</definedName>
    <definedName name="solver_scl" localSheetId="0" hidden="1">1</definedName>
    <definedName name="solver_scl" localSheetId="3" hidden="1">2</definedName>
    <definedName name="solver_sho" localSheetId="0" hidden="1">2</definedName>
    <definedName name="solver_sho" localSheetId="3" hidden="1">2</definedName>
    <definedName name="solver_ssz" localSheetId="0" hidden="1">100</definedName>
    <definedName name="solver_ssz" localSheetId="3" hidden="1">100</definedName>
    <definedName name="solver_tim" localSheetId="0" hidden="1">2147483647</definedName>
    <definedName name="solver_tim" localSheetId="3" hidden="1">2147483647</definedName>
    <definedName name="solver_tol" localSheetId="0" hidden="1">0.01</definedName>
    <definedName name="solver_tol" localSheetId="3" hidden="1">0.01</definedName>
    <definedName name="solver_typ" localSheetId="0" hidden="1">1</definedName>
    <definedName name="solver_typ" localSheetId="3" hidden="1">1</definedName>
    <definedName name="solver_val" localSheetId="0" hidden="1">100000000</definedName>
    <definedName name="solver_val" localSheetId="3" hidden="1">0.01002</definedName>
    <definedName name="solver_ver" localSheetId="0" hidden="1">3</definedName>
    <definedName name="solver_ver" localSheetId="3" hidden="1">3</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5" i="2" l="1" a="1"/>
  <c r="U15" i="2" s="1"/>
  <c r="BN21" i="10"/>
  <c r="BO21" i="10"/>
  <c r="BP21" i="10"/>
  <c r="BN22" i="10"/>
  <c r="BO22" i="10"/>
  <c r="BP22" i="10"/>
  <c r="BN23" i="10"/>
  <c r="BO23" i="10"/>
  <c r="BP23" i="10"/>
  <c r="BN24" i="10"/>
  <c r="BO24" i="10"/>
  <c r="BP24" i="10"/>
  <c r="BN25" i="10"/>
  <c r="BO25" i="10"/>
  <c r="BP25" i="10"/>
  <c r="BN26" i="10"/>
  <c r="BO26" i="10"/>
  <c r="BP26" i="10"/>
  <c r="BN27" i="10"/>
  <c r="BO27" i="10"/>
  <c r="BP27" i="10"/>
  <c r="BN28" i="10"/>
  <c r="BO28" i="10"/>
  <c r="BP28" i="10"/>
  <c r="BN29" i="10"/>
  <c r="BO29" i="10"/>
  <c r="BP29" i="10"/>
  <c r="BN30" i="10"/>
  <c r="BO30" i="10"/>
  <c r="BP30" i="10"/>
  <c r="BN31" i="10"/>
  <c r="BO31" i="10"/>
  <c r="BP31" i="10"/>
  <c r="BN32" i="10"/>
  <c r="BO32" i="10"/>
  <c r="BP32" i="10"/>
  <c r="BN33" i="10"/>
  <c r="BO33" i="10"/>
  <c r="BP33" i="10"/>
  <c r="BN34" i="10"/>
  <c r="BO34" i="10"/>
  <c r="BP34" i="10"/>
  <c r="BN35" i="10"/>
  <c r="BO35" i="10"/>
  <c r="BP35" i="10"/>
  <c r="BN36" i="10"/>
  <c r="BO36" i="10"/>
  <c r="BP36" i="10"/>
  <c r="BN37" i="10"/>
  <c r="BO37" i="10"/>
  <c r="BP37" i="10"/>
  <c r="BN38" i="10"/>
  <c r="BO38" i="10"/>
  <c r="BP38" i="10"/>
  <c r="BN39" i="10"/>
  <c r="BO39" i="10"/>
  <c r="BP39" i="10"/>
  <c r="BN40" i="10"/>
  <c r="BO40" i="10"/>
  <c r="BP40" i="10"/>
  <c r="BN41" i="10"/>
  <c r="BO41" i="10"/>
  <c r="BP41" i="10"/>
  <c r="BN42" i="10"/>
  <c r="BO42" i="10"/>
  <c r="BP42" i="10"/>
  <c r="BN43" i="10"/>
  <c r="BO43" i="10"/>
  <c r="BP43" i="10"/>
  <c r="BN44" i="10"/>
  <c r="BO44" i="10"/>
  <c r="BP44" i="10"/>
  <c r="BN45" i="10"/>
  <c r="BO45" i="10"/>
  <c r="BP45" i="10"/>
  <c r="BN46" i="10"/>
  <c r="BO46" i="10"/>
  <c r="BP46" i="10"/>
  <c r="BN47" i="10"/>
  <c r="BO47" i="10"/>
  <c r="BP47" i="10"/>
  <c r="BN48" i="10"/>
  <c r="BO48" i="10"/>
  <c r="BP48" i="10"/>
  <c r="BN49" i="10"/>
  <c r="BO49" i="10"/>
  <c r="BP49" i="10"/>
  <c r="BN50" i="10"/>
  <c r="BO50" i="10"/>
  <c r="BP50" i="10"/>
  <c r="BN51" i="10"/>
  <c r="BO51" i="10"/>
  <c r="BP51" i="10"/>
  <c r="BN52" i="10"/>
  <c r="BO52" i="10"/>
  <c r="BP52" i="10"/>
  <c r="BN53" i="10"/>
  <c r="BO53" i="10"/>
  <c r="BP53" i="10"/>
  <c r="BN54" i="10"/>
  <c r="BO54" i="10"/>
  <c r="BP54" i="10"/>
  <c r="BN55" i="10"/>
  <c r="BO55" i="10"/>
  <c r="BP55" i="10"/>
  <c r="BN56" i="10"/>
  <c r="BO56" i="10"/>
  <c r="BP56" i="10"/>
  <c r="BN57" i="10"/>
  <c r="BO57" i="10"/>
  <c r="BP57" i="10"/>
  <c r="BN58" i="10"/>
  <c r="BO58" i="10"/>
  <c r="BP58" i="10"/>
  <c r="BN59" i="10"/>
  <c r="BO59" i="10"/>
  <c r="BP59" i="10"/>
  <c r="BN60" i="10"/>
  <c r="BO60" i="10"/>
  <c r="BP60" i="10"/>
  <c r="BN61" i="10"/>
  <c r="BO61" i="10"/>
  <c r="BP61" i="10"/>
  <c r="BN62" i="10"/>
  <c r="BO62" i="10"/>
  <c r="BP62" i="10"/>
  <c r="BN63" i="10"/>
  <c r="BO63" i="10"/>
  <c r="BP63" i="10"/>
  <c r="BN64" i="10"/>
  <c r="BO64" i="10"/>
  <c r="BP64" i="10"/>
  <c r="BN65" i="10"/>
  <c r="BO65" i="10"/>
  <c r="BP65" i="10"/>
  <c r="BN66" i="10"/>
  <c r="BO66" i="10"/>
  <c r="BP66" i="10"/>
  <c r="BN67" i="10"/>
  <c r="BO67" i="10"/>
  <c r="BP67" i="10"/>
  <c r="BN68" i="10"/>
  <c r="BO68" i="10"/>
  <c r="BP68" i="10"/>
  <c r="BN69" i="10"/>
  <c r="BO69" i="10"/>
  <c r="BP69" i="10"/>
  <c r="BN70" i="10"/>
  <c r="BO70" i="10"/>
  <c r="BP70" i="10"/>
  <c r="BN71" i="10"/>
  <c r="BO71" i="10"/>
  <c r="BP71" i="10"/>
  <c r="BN72" i="10"/>
  <c r="BO72" i="10"/>
  <c r="BP72" i="10"/>
  <c r="BN73" i="10"/>
  <c r="BO73" i="10"/>
  <c r="BP73" i="10"/>
  <c r="BN74" i="10"/>
  <c r="BO74" i="10"/>
  <c r="BP74" i="10"/>
  <c r="BN75" i="10"/>
  <c r="BO75" i="10"/>
  <c r="BP75" i="10"/>
  <c r="BN76" i="10"/>
  <c r="BO76" i="10"/>
  <c r="BP76" i="10"/>
  <c r="BN77" i="10"/>
  <c r="BO77" i="10"/>
  <c r="BP77" i="10"/>
  <c r="BN78" i="10"/>
  <c r="BO78" i="10"/>
  <c r="BP78" i="10"/>
  <c r="BN79" i="10"/>
  <c r="BO79" i="10"/>
  <c r="BP79" i="10"/>
  <c r="BN80" i="10"/>
  <c r="BO80" i="10"/>
  <c r="BP80" i="10"/>
  <c r="BN81" i="10"/>
  <c r="BO81" i="10"/>
  <c r="BP81" i="10"/>
  <c r="BN82" i="10"/>
  <c r="BO82" i="10"/>
  <c r="BP82" i="10"/>
  <c r="BN83" i="10"/>
  <c r="BO83" i="10"/>
  <c r="BP83" i="10"/>
  <c r="BN84" i="10"/>
  <c r="BO84" i="10"/>
  <c r="BP84" i="10"/>
  <c r="BN85" i="10"/>
  <c r="BO85" i="10"/>
  <c r="BP85" i="10"/>
  <c r="BN86" i="10"/>
  <c r="BO86" i="10"/>
  <c r="BP86" i="10"/>
  <c r="BN87" i="10"/>
  <c r="BO87" i="10"/>
  <c r="BP87" i="10"/>
  <c r="BN88" i="10"/>
  <c r="BO88" i="10"/>
  <c r="BP88" i="10"/>
  <c r="BN89" i="10"/>
  <c r="BO89" i="10"/>
  <c r="BP89" i="10"/>
  <c r="BN90" i="10"/>
  <c r="BO90" i="10"/>
  <c r="BP90" i="10"/>
  <c r="BN91" i="10"/>
  <c r="BO91" i="10"/>
  <c r="BP91" i="10"/>
  <c r="BN92" i="10"/>
  <c r="BO92" i="10"/>
  <c r="BP92" i="10"/>
  <c r="BN93" i="10"/>
  <c r="BO93" i="10"/>
  <c r="BP93" i="10"/>
  <c r="BN94" i="10"/>
  <c r="BO94" i="10"/>
  <c r="BP94" i="10"/>
  <c r="BN95" i="10"/>
  <c r="BO95" i="10"/>
  <c r="BP95" i="10"/>
  <c r="BN96" i="10"/>
  <c r="BO96" i="10"/>
  <c r="BP96" i="10"/>
  <c r="BN97" i="10"/>
  <c r="BO97" i="10"/>
  <c r="BP97" i="10"/>
  <c r="BN98" i="10"/>
  <c r="BO98" i="10"/>
  <c r="BP98" i="10"/>
  <c r="BN99" i="10"/>
  <c r="BO99" i="10"/>
  <c r="BP99" i="10"/>
  <c r="BN100" i="10"/>
  <c r="BO100" i="10"/>
  <c r="BP100" i="10"/>
  <c r="BN101" i="10"/>
  <c r="BO101" i="10"/>
  <c r="BP101" i="10"/>
  <c r="BN102" i="10"/>
  <c r="BO102" i="10"/>
  <c r="BP102" i="10"/>
  <c r="BN103" i="10"/>
  <c r="BO103" i="10"/>
  <c r="BP103" i="10"/>
  <c r="BN104" i="10"/>
  <c r="BO104" i="10"/>
  <c r="BP104" i="10"/>
  <c r="BN105" i="10"/>
  <c r="BO105" i="10"/>
  <c r="BP105" i="10"/>
  <c r="BN106" i="10"/>
  <c r="BO106" i="10"/>
  <c r="BP106" i="10"/>
  <c r="BN107" i="10"/>
  <c r="BO107" i="10"/>
  <c r="BP107" i="10"/>
  <c r="BN108" i="10"/>
  <c r="BO108" i="10"/>
  <c r="BP108" i="10"/>
  <c r="BN109" i="10"/>
  <c r="BO109" i="10"/>
  <c r="BP109" i="10"/>
  <c r="BN110" i="10"/>
  <c r="BO110" i="10"/>
  <c r="BP110" i="10"/>
  <c r="BN111" i="10"/>
  <c r="BO111" i="10"/>
  <c r="BP111" i="10"/>
  <c r="BN112" i="10"/>
  <c r="BO112" i="10"/>
  <c r="BP112" i="10"/>
  <c r="BN113" i="10"/>
  <c r="BO113" i="10"/>
  <c r="BP113" i="10"/>
  <c r="BN114" i="10"/>
  <c r="BO114" i="10"/>
  <c r="BP114" i="10"/>
  <c r="BN115" i="10"/>
  <c r="BO115" i="10"/>
  <c r="BP115" i="10"/>
  <c r="BN116" i="10"/>
  <c r="BO116" i="10"/>
  <c r="BP116" i="10"/>
  <c r="BN117" i="10"/>
  <c r="BO117" i="10"/>
  <c r="BP117" i="10"/>
  <c r="BN118" i="10"/>
  <c r="BO118" i="10"/>
  <c r="BP118" i="10"/>
  <c r="BN119" i="10"/>
  <c r="BO119" i="10"/>
  <c r="BP119" i="10"/>
  <c r="BN120" i="10"/>
  <c r="BO120" i="10"/>
  <c r="BP120" i="10"/>
  <c r="BN121" i="10"/>
  <c r="BO121" i="10"/>
  <c r="BP121" i="10"/>
  <c r="BN122" i="10"/>
  <c r="BO122" i="10"/>
  <c r="BP122" i="10"/>
  <c r="BN123" i="10"/>
  <c r="BO123" i="10"/>
  <c r="BP123" i="10"/>
  <c r="BN124" i="10"/>
  <c r="BO124" i="10"/>
  <c r="BP124" i="10"/>
  <c r="BN125" i="10"/>
  <c r="BO125" i="10"/>
  <c r="BP125" i="10"/>
  <c r="BN126" i="10"/>
  <c r="BO126" i="10"/>
  <c r="BP126" i="10"/>
  <c r="BN127" i="10"/>
  <c r="BO127" i="10"/>
  <c r="BP127" i="10"/>
  <c r="BN128" i="10"/>
  <c r="BO128" i="10"/>
  <c r="BP128" i="10"/>
  <c r="BN129" i="10"/>
  <c r="BO129" i="10"/>
  <c r="BP129" i="10"/>
  <c r="BN130" i="10"/>
  <c r="BO130" i="10"/>
  <c r="BP130" i="10"/>
  <c r="BN131" i="10"/>
  <c r="BO131" i="10"/>
  <c r="BP131" i="10"/>
  <c r="BN132" i="10"/>
  <c r="BO132" i="10"/>
  <c r="BP132" i="10"/>
  <c r="BN133" i="10"/>
  <c r="BO133" i="10"/>
  <c r="BP133" i="10"/>
  <c r="BN134" i="10"/>
  <c r="BO134" i="10"/>
  <c r="BP134" i="10"/>
  <c r="BN135" i="10"/>
  <c r="BO135" i="10"/>
  <c r="BP135" i="10"/>
  <c r="BN136" i="10"/>
  <c r="BO136" i="10"/>
  <c r="BP136" i="10"/>
  <c r="BN137" i="10"/>
  <c r="BO137" i="10"/>
  <c r="BP137" i="10"/>
  <c r="BN138" i="10"/>
  <c r="BO138" i="10"/>
  <c r="BP138" i="10"/>
  <c r="BN139" i="10"/>
  <c r="BO139" i="10"/>
  <c r="BP139" i="10"/>
  <c r="BN140" i="10"/>
  <c r="BO140" i="10"/>
  <c r="BP140" i="10"/>
  <c r="BN141" i="10"/>
  <c r="BO141" i="10"/>
  <c r="BP141" i="10"/>
  <c r="BN142" i="10"/>
  <c r="BO142" i="10"/>
  <c r="BP142" i="10"/>
  <c r="BN143" i="10"/>
  <c r="BO143" i="10"/>
  <c r="BP143" i="10"/>
  <c r="BN144" i="10"/>
  <c r="BO144" i="10"/>
  <c r="BP144" i="10"/>
  <c r="BN145" i="10"/>
  <c r="BO145" i="10"/>
  <c r="BP145" i="10"/>
  <c r="BN146" i="10"/>
  <c r="BO146" i="10"/>
  <c r="BP146" i="10"/>
  <c r="BN147" i="10"/>
  <c r="BO147" i="10"/>
  <c r="BP147" i="10"/>
  <c r="BN148" i="10"/>
  <c r="BO148" i="10"/>
  <c r="BP148" i="10"/>
  <c r="BN149" i="10"/>
  <c r="BO149" i="10"/>
  <c r="BP149" i="10"/>
  <c r="BN150" i="10"/>
  <c r="BO150" i="10"/>
  <c r="BP150" i="10"/>
  <c r="BN151" i="10"/>
  <c r="BO151" i="10"/>
  <c r="BP151" i="10"/>
  <c r="BN152" i="10"/>
  <c r="BO152" i="10"/>
  <c r="BP152" i="10"/>
  <c r="BN153" i="10"/>
  <c r="BO153" i="10"/>
  <c r="BP153" i="10"/>
  <c r="BN154" i="10"/>
  <c r="BO154" i="10"/>
  <c r="BP154" i="10"/>
  <c r="BN155" i="10"/>
  <c r="BO155" i="10"/>
  <c r="BP155" i="10"/>
  <c r="BN156" i="10"/>
  <c r="BO156" i="10"/>
  <c r="BP156" i="10"/>
  <c r="BN157" i="10"/>
  <c r="BO157" i="10"/>
  <c r="BP157" i="10"/>
  <c r="BN158" i="10"/>
  <c r="BO158" i="10"/>
  <c r="BP158" i="10"/>
  <c r="BN159" i="10"/>
  <c r="BO159" i="10"/>
  <c r="BP159" i="10"/>
  <c r="BN160" i="10"/>
  <c r="BO160" i="10"/>
  <c r="BP160" i="10"/>
  <c r="BN161" i="10"/>
  <c r="BO161" i="10"/>
  <c r="BP161" i="10"/>
  <c r="BN162" i="10"/>
  <c r="BO162" i="10"/>
  <c r="BP162" i="10"/>
  <c r="BN163" i="10"/>
  <c r="BO163" i="10"/>
  <c r="BP163" i="10"/>
  <c r="BN164" i="10"/>
  <c r="BO164" i="10"/>
  <c r="BP164" i="10"/>
  <c r="BN165" i="10"/>
  <c r="BO165" i="10"/>
  <c r="BP165" i="10"/>
  <c r="BN166" i="10"/>
  <c r="BO166" i="10"/>
  <c r="BP166" i="10"/>
  <c r="BN167" i="10"/>
  <c r="BO167" i="10"/>
  <c r="BP167" i="10"/>
  <c r="BN168" i="10"/>
  <c r="BO168" i="10"/>
  <c r="BP168" i="10"/>
  <c r="BN169" i="10"/>
  <c r="BO169" i="10"/>
  <c r="BP169" i="10"/>
  <c r="BN170" i="10"/>
  <c r="BO170" i="10"/>
  <c r="BP170" i="10"/>
  <c r="BN171" i="10"/>
  <c r="BO171" i="10"/>
  <c r="BP171" i="10"/>
  <c r="BN172" i="10"/>
  <c r="BO172" i="10"/>
  <c r="BP172" i="10"/>
  <c r="BN173" i="10"/>
  <c r="BO173" i="10"/>
  <c r="BP173" i="10"/>
  <c r="BN174" i="10"/>
  <c r="BO174" i="10"/>
  <c r="BP174" i="10"/>
  <c r="BN175" i="10"/>
  <c r="BO175" i="10"/>
  <c r="BP175" i="10"/>
  <c r="BN176" i="10"/>
  <c r="BO176" i="10"/>
  <c r="BP176" i="10"/>
  <c r="BN177" i="10"/>
  <c r="BO177" i="10"/>
  <c r="BP177" i="10"/>
  <c r="BN178" i="10"/>
  <c r="BO178" i="10"/>
  <c r="BP178" i="10"/>
  <c r="BN179" i="10"/>
  <c r="BO179" i="10"/>
  <c r="BP179" i="10"/>
  <c r="BN180" i="10"/>
  <c r="BO180" i="10"/>
  <c r="BP180" i="10"/>
  <c r="BN181" i="10"/>
  <c r="BO181" i="10"/>
  <c r="BP181" i="10"/>
  <c r="BN182" i="10"/>
  <c r="BO182" i="10"/>
  <c r="BP182" i="10"/>
  <c r="BN183" i="10"/>
  <c r="BO183" i="10"/>
  <c r="BP183" i="10"/>
  <c r="BN184" i="10"/>
  <c r="BO184" i="10"/>
  <c r="BP184" i="10"/>
  <c r="BN185" i="10"/>
  <c r="BO185" i="10"/>
  <c r="BP185" i="10"/>
  <c r="BN186" i="10"/>
  <c r="BO186" i="10"/>
  <c r="BP186" i="10"/>
  <c r="BN187" i="10"/>
  <c r="BO187" i="10"/>
  <c r="BP187" i="10"/>
  <c r="BN188" i="10"/>
  <c r="BO188" i="10"/>
  <c r="BP188" i="10"/>
  <c r="BN189" i="10"/>
  <c r="BO189" i="10"/>
  <c r="BP189" i="10"/>
  <c r="BN190" i="10"/>
  <c r="BO190" i="10"/>
  <c r="BP190" i="10"/>
  <c r="BN191" i="10"/>
  <c r="BO191" i="10"/>
  <c r="BP191" i="10"/>
  <c r="BN192" i="10"/>
  <c r="BO192" i="10"/>
  <c r="BP192" i="10"/>
  <c r="BN193" i="10"/>
  <c r="BO193" i="10"/>
  <c r="BP193" i="10"/>
  <c r="BN194" i="10"/>
  <c r="BO194" i="10"/>
  <c r="BP194" i="10"/>
  <c r="BN195" i="10"/>
  <c r="BO195" i="10"/>
  <c r="BP195" i="10"/>
  <c r="BN196" i="10"/>
  <c r="BO196" i="10"/>
  <c r="BP196" i="10"/>
  <c r="BN197" i="10"/>
  <c r="BO197" i="10"/>
  <c r="BP197" i="10"/>
  <c r="BN198" i="10"/>
  <c r="BO198" i="10"/>
  <c r="BP198" i="10"/>
  <c r="BN199" i="10"/>
  <c r="BO199" i="10"/>
  <c r="BP199" i="10"/>
  <c r="BN200" i="10"/>
  <c r="BO200" i="10"/>
  <c r="BP200" i="10"/>
  <c r="BN201" i="10"/>
  <c r="BO201" i="10"/>
  <c r="BP201" i="10"/>
  <c r="BN202" i="10"/>
  <c r="BO202" i="10"/>
  <c r="BP202" i="10"/>
  <c r="BN203" i="10"/>
  <c r="BO203" i="10"/>
  <c r="BP203" i="10"/>
  <c r="BN204" i="10"/>
  <c r="BO204" i="10"/>
  <c r="BP204" i="10"/>
  <c r="BN205" i="10"/>
  <c r="BO205" i="10"/>
  <c r="BP205" i="10"/>
  <c r="BN206" i="10"/>
  <c r="BO206" i="10"/>
  <c r="BP206" i="10"/>
  <c r="BN207" i="10"/>
  <c r="BO207" i="10"/>
  <c r="BP207" i="10"/>
  <c r="BN208" i="10"/>
  <c r="BO208" i="10"/>
  <c r="BP208" i="10"/>
  <c r="BN209" i="10"/>
  <c r="BO209" i="10"/>
  <c r="BP209" i="10"/>
  <c r="BN210" i="10"/>
  <c r="BO210" i="10"/>
  <c r="BP210" i="10"/>
  <c r="BN211" i="10"/>
  <c r="BO211" i="10"/>
  <c r="BP211" i="10"/>
  <c r="BN212" i="10"/>
  <c r="BO212" i="10"/>
  <c r="BP212" i="10"/>
  <c r="BN213" i="10"/>
  <c r="BO213" i="10"/>
  <c r="BP213" i="10"/>
  <c r="BN214" i="10"/>
  <c r="BO214" i="10"/>
  <c r="BP214" i="10"/>
  <c r="BN215" i="10"/>
  <c r="BO215" i="10"/>
  <c r="BP215" i="10"/>
  <c r="BN216" i="10"/>
  <c r="BO216" i="10"/>
  <c r="BP216" i="10"/>
  <c r="BN217" i="10"/>
  <c r="BO217" i="10"/>
  <c r="BP217" i="10"/>
  <c r="BN218" i="10"/>
  <c r="BO218" i="10"/>
  <c r="BP218" i="10"/>
  <c r="BN219" i="10"/>
  <c r="BO219" i="10"/>
  <c r="BP219" i="10"/>
  <c r="BN220" i="10"/>
  <c r="BO220" i="10"/>
  <c r="BP220" i="10"/>
  <c r="BN221" i="10"/>
  <c r="BO221" i="10"/>
  <c r="BP221" i="10"/>
  <c r="BN222" i="10"/>
  <c r="BO222" i="10"/>
  <c r="BP222" i="10"/>
  <c r="BN223" i="10"/>
  <c r="BO223" i="10"/>
  <c r="BP223" i="10"/>
  <c r="BN224" i="10"/>
  <c r="BO224" i="10"/>
  <c r="BP224" i="10"/>
  <c r="BN225" i="10"/>
  <c r="BO225" i="10"/>
  <c r="BP225" i="10"/>
  <c r="BN226" i="10"/>
  <c r="BO226" i="10"/>
  <c r="BP226" i="10"/>
  <c r="BN227" i="10"/>
  <c r="BO227" i="10"/>
  <c r="BP227" i="10"/>
  <c r="BN228" i="10"/>
  <c r="BO228" i="10"/>
  <c r="BP228" i="10"/>
  <c r="BN229" i="10"/>
  <c r="BO229" i="10"/>
  <c r="BP229" i="10"/>
  <c r="BN230" i="10"/>
  <c r="BO230" i="10"/>
  <c r="BP230" i="10"/>
  <c r="BN231" i="10"/>
  <c r="BO231" i="10"/>
  <c r="BP231" i="10"/>
  <c r="BN232" i="10"/>
  <c r="BO232" i="10"/>
  <c r="BP232" i="10"/>
  <c r="BN233" i="10"/>
  <c r="BO233" i="10"/>
  <c r="BP233" i="10"/>
  <c r="BN234" i="10"/>
  <c r="BO234" i="10"/>
  <c r="BP234" i="10"/>
  <c r="BN235" i="10"/>
  <c r="BO235" i="10"/>
  <c r="BP235" i="10"/>
  <c r="BN236" i="10"/>
  <c r="BO236" i="10"/>
  <c r="BP236" i="10"/>
  <c r="BN237" i="10"/>
  <c r="BO237" i="10"/>
  <c r="BP237" i="10"/>
  <c r="BN238" i="10"/>
  <c r="BO238" i="10"/>
  <c r="BP238" i="10"/>
  <c r="BN239" i="10"/>
  <c r="BO239" i="10"/>
  <c r="BP239" i="10"/>
  <c r="BN240" i="10"/>
  <c r="BO240" i="10"/>
  <c r="BP240" i="10"/>
  <c r="BN241" i="10"/>
  <c r="BO241" i="10"/>
  <c r="BP241" i="10"/>
  <c r="BN242" i="10"/>
  <c r="BO242" i="10"/>
  <c r="BP242" i="10"/>
  <c r="BN243" i="10"/>
  <c r="BO243" i="10"/>
  <c r="BP243" i="10"/>
  <c r="BN244" i="10"/>
  <c r="BO244" i="10"/>
  <c r="BP244" i="10"/>
  <c r="BN245" i="10"/>
  <c r="BO245" i="10"/>
  <c r="BP245" i="10"/>
  <c r="BN246" i="10"/>
  <c r="BO246" i="10"/>
  <c r="BP246" i="10"/>
  <c r="BN247" i="10"/>
  <c r="BO247" i="10"/>
  <c r="BP247" i="10"/>
  <c r="BN248" i="10"/>
  <c r="BO248" i="10"/>
  <c r="BP248" i="10"/>
  <c r="BN249" i="10"/>
  <c r="BO249" i="10"/>
  <c r="BP249" i="10"/>
  <c r="BN250" i="10"/>
  <c r="BO250" i="10"/>
  <c r="BP250" i="10"/>
  <c r="BN251" i="10"/>
  <c r="BO251" i="10"/>
  <c r="BP251" i="10"/>
  <c r="BN252" i="10"/>
  <c r="BO252" i="10"/>
  <c r="BP252" i="10"/>
  <c r="BN253" i="10"/>
  <c r="BO253" i="10"/>
  <c r="BP253" i="10"/>
  <c r="BN254" i="10"/>
  <c r="BO254" i="10"/>
  <c r="BP254" i="10"/>
  <c r="BN255" i="10"/>
  <c r="BO255" i="10"/>
  <c r="BP255" i="10"/>
  <c r="BN256" i="10"/>
  <c r="BO256" i="10"/>
  <c r="BP256" i="10"/>
  <c r="BN257" i="10"/>
  <c r="BO257" i="10"/>
  <c r="BP257" i="10"/>
  <c r="BN258" i="10"/>
  <c r="BO258" i="10"/>
  <c r="BP258" i="10"/>
  <c r="BN259" i="10"/>
  <c r="BO259" i="10"/>
  <c r="BP259" i="10"/>
  <c r="BN260" i="10"/>
  <c r="BO260" i="10"/>
  <c r="BP260" i="10"/>
  <c r="BN261" i="10"/>
  <c r="BO261" i="10"/>
  <c r="BP261" i="10"/>
  <c r="BN262" i="10"/>
  <c r="BO262" i="10"/>
  <c r="BP262" i="10"/>
  <c r="BN263" i="10"/>
  <c r="BO263" i="10"/>
  <c r="BP263" i="10"/>
  <c r="BN264" i="10"/>
  <c r="BO264" i="10"/>
  <c r="BP264" i="10"/>
  <c r="BN265" i="10"/>
  <c r="BO265" i="10"/>
  <c r="BP265" i="10"/>
  <c r="BN266" i="10"/>
  <c r="BO266" i="10"/>
  <c r="BP266" i="10"/>
  <c r="BN267" i="10"/>
  <c r="BO267" i="10"/>
  <c r="BP267" i="10"/>
  <c r="BN268" i="10"/>
  <c r="BO268" i="10"/>
  <c r="BP268" i="10"/>
  <c r="BN269" i="10"/>
  <c r="BO269" i="10"/>
  <c r="BP269" i="10"/>
  <c r="BN270" i="10"/>
  <c r="BO270" i="10"/>
  <c r="BP270" i="10"/>
  <c r="BN271" i="10"/>
  <c r="BO271" i="10"/>
  <c r="BP271" i="10"/>
  <c r="BN272" i="10"/>
  <c r="BO272" i="10"/>
  <c r="BP272" i="10"/>
  <c r="BN273" i="10"/>
  <c r="BO273" i="10"/>
  <c r="BP273" i="10"/>
  <c r="BN274" i="10"/>
  <c r="BO274" i="10"/>
  <c r="BP274" i="10"/>
  <c r="BN275" i="10"/>
  <c r="BO275" i="10"/>
  <c r="BP275" i="10"/>
  <c r="BN276" i="10"/>
  <c r="BO276" i="10"/>
  <c r="BP276" i="10"/>
  <c r="BN277" i="10"/>
  <c r="BO277" i="10"/>
  <c r="BP277" i="10"/>
  <c r="BN278" i="10"/>
  <c r="BO278" i="10"/>
  <c r="BP278" i="10"/>
  <c r="BN279" i="10"/>
  <c r="BO279" i="10"/>
  <c r="BP279" i="10"/>
  <c r="BN280" i="10"/>
  <c r="BO280" i="10"/>
  <c r="BP280" i="10"/>
  <c r="BN281" i="10"/>
  <c r="BO281" i="10"/>
  <c r="BP281" i="10"/>
  <c r="BN282" i="10"/>
  <c r="BO282" i="10"/>
  <c r="BP282" i="10"/>
  <c r="BN283" i="10"/>
  <c r="BO283" i="10"/>
  <c r="BP283" i="10"/>
  <c r="BN284" i="10"/>
  <c r="BO284" i="10"/>
  <c r="BP284" i="10"/>
  <c r="BN285" i="10"/>
  <c r="BO285" i="10"/>
  <c r="BP285" i="10"/>
  <c r="BN286" i="10"/>
  <c r="BO286" i="10"/>
  <c r="BP286" i="10"/>
  <c r="BN287" i="10"/>
  <c r="BO287" i="10"/>
  <c r="BP287" i="10"/>
  <c r="BN288" i="10"/>
  <c r="BO288" i="10"/>
  <c r="BP288" i="10"/>
  <c r="BN289" i="10"/>
  <c r="BO289" i="10"/>
  <c r="BP289" i="10"/>
  <c r="BN290" i="10"/>
  <c r="BO290" i="10"/>
  <c r="BP290" i="10"/>
  <c r="BN291" i="10"/>
  <c r="BO291" i="10"/>
  <c r="BP291" i="10"/>
  <c r="BN292" i="10"/>
  <c r="BO292" i="10"/>
  <c r="BP292" i="10"/>
  <c r="BN293" i="10"/>
  <c r="BO293" i="10"/>
  <c r="BP293" i="10"/>
  <c r="BN294" i="10"/>
  <c r="BO294" i="10"/>
  <c r="BP294" i="10"/>
  <c r="BN295" i="10"/>
  <c r="BO295" i="10"/>
  <c r="BP295" i="10"/>
  <c r="BN296" i="10"/>
  <c r="BO296" i="10"/>
  <c r="BP296" i="10"/>
  <c r="BN297" i="10"/>
  <c r="BO297" i="10"/>
  <c r="BP297" i="10"/>
  <c r="BN298" i="10"/>
  <c r="BO298" i="10"/>
  <c r="BP298" i="10"/>
  <c r="BN299" i="10"/>
  <c r="BO299" i="10"/>
  <c r="BP299" i="10"/>
  <c r="BN300" i="10"/>
  <c r="BO300" i="10"/>
  <c r="BP300" i="10"/>
  <c r="BN301" i="10"/>
  <c r="BO301" i="10"/>
  <c r="BP301" i="10"/>
  <c r="BN302" i="10"/>
  <c r="BO302" i="10"/>
  <c r="BP302" i="10"/>
  <c r="BN303" i="10"/>
  <c r="BO303" i="10"/>
  <c r="BP303" i="10"/>
  <c r="BN304" i="10"/>
  <c r="BO304" i="10"/>
  <c r="BP304" i="10"/>
  <c r="BN305" i="10"/>
  <c r="BO305" i="10"/>
  <c r="BP305" i="10"/>
  <c r="BN306" i="10"/>
  <c r="BO306" i="10"/>
  <c r="BP306" i="10"/>
  <c r="BN307" i="10"/>
  <c r="BO307" i="10"/>
  <c r="BP307" i="10"/>
  <c r="BN308" i="10"/>
  <c r="BO308" i="10"/>
  <c r="BP308" i="10"/>
  <c r="BN309" i="10"/>
  <c r="BO309" i="10"/>
  <c r="BP309" i="10"/>
  <c r="BN310" i="10"/>
  <c r="BO310" i="10"/>
  <c r="BP310" i="10"/>
  <c r="BN311" i="10"/>
  <c r="BO311" i="10"/>
  <c r="BP311" i="10"/>
  <c r="BN312" i="10"/>
  <c r="BO312" i="10"/>
  <c r="BP312" i="10"/>
  <c r="BN313" i="10"/>
  <c r="BO313" i="10"/>
  <c r="BP313" i="10"/>
  <c r="BN314" i="10"/>
  <c r="BO314" i="10"/>
  <c r="BP314" i="10"/>
  <c r="BN315" i="10"/>
  <c r="BO315" i="10"/>
  <c r="BP315" i="10"/>
  <c r="BN316" i="10"/>
  <c r="BO316" i="10"/>
  <c r="BP316" i="10"/>
  <c r="BN317" i="10"/>
  <c r="BO317" i="10"/>
  <c r="BP317" i="10"/>
  <c r="BN318" i="10"/>
  <c r="BO318" i="10"/>
  <c r="BP318" i="10"/>
  <c r="BN319" i="10"/>
  <c r="BO319" i="10"/>
  <c r="BP319" i="10"/>
  <c r="BN320" i="10"/>
  <c r="BO320" i="10"/>
  <c r="BP320" i="10"/>
  <c r="BN321" i="10"/>
  <c r="BO321" i="10"/>
  <c r="BP321" i="10"/>
  <c r="BN322" i="10"/>
  <c r="BO322" i="10"/>
  <c r="BP322" i="10"/>
  <c r="BN323" i="10"/>
  <c r="BO323" i="10"/>
  <c r="BP323" i="10"/>
  <c r="BN324" i="10"/>
  <c r="BO324" i="10"/>
  <c r="BP324" i="10"/>
  <c r="BN325" i="10"/>
  <c r="BO325" i="10"/>
  <c r="BP325" i="10"/>
  <c r="BN326" i="10"/>
  <c r="BO326" i="10"/>
  <c r="BP326" i="10"/>
  <c r="BN327" i="10"/>
  <c r="BO327" i="10"/>
  <c r="BP327" i="10"/>
  <c r="BN328" i="10"/>
  <c r="BO328" i="10"/>
  <c r="BP328" i="10"/>
  <c r="BN329" i="10"/>
  <c r="BO329" i="10"/>
  <c r="BP329" i="10"/>
  <c r="BN330" i="10"/>
  <c r="BO330" i="10"/>
  <c r="BP330" i="10"/>
  <c r="BN331" i="10"/>
  <c r="BO331" i="10"/>
  <c r="BP331" i="10"/>
  <c r="BN332" i="10"/>
  <c r="BO332" i="10"/>
  <c r="BP332" i="10"/>
  <c r="BN333" i="10"/>
  <c r="BO333" i="10"/>
  <c r="BP333" i="10"/>
  <c r="BN334" i="10"/>
  <c r="BO334" i="10"/>
  <c r="BP334" i="10"/>
  <c r="BN335" i="10"/>
  <c r="BO335" i="10"/>
  <c r="BP335" i="10"/>
  <c r="BN336" i="10"/>
  <c r="BO336" i="10"/>
  <c r="BP336" i="10"/>
  <c r="BN337" i="10"/>
  <c r="BO337" i="10"/>
  <c r="BP337" i="10"/>
  <c r="BN338" i="10"/>
  <c r="BO338" i="10"/>
  <c r="BP338" i="10"/>
  <c r="BN339" i="10"/>
  <c r="BO339" i="10"/>
  <c r="BP339" i="10"/>
  <c r="BN340" i="10"/>
  <c r="BO340" i="10"/>
  <c r="BP340" i="10"/>
  <c r="BN341" i="10"/>
  <c r="BO341" i="10"/>
  <c r="BP341" i="10"/>
  <c r="BN342" i="10"/>
  <c r="BO342" i="10"/>
  <c r="BP342" i="10"/>
  <c r="BN343" i="10"/>
  <c r="BO343" i="10"/>
  <c r="BP343" i="10"/>
  <c r="BN344" i="10"/>
  <c r="BO344" i="10"/>
  <c r="BP344" i="10"/>
  <c r="BN345" i="10"/>
  <c r="BO345" i="10"/>
  <c r="BP345" i="10"/>
  <c r="BN346" i="10"/>
  <c r="BO346" i="10"/>
  <c r="BP346" i="10"/>
  <c r="BN347" i="10"/>
  <c r="BO347" i="10"/>
  <c r="BP347" i="10"/>
  <c r="BN348" i="10"/>
  <c r="BO348" i="10"/>
  <c r="BP348" i="10"/>
  <c r="BN349" i="10"/>
  <c r="BO349" i="10"/>
  <c r="BP349" i="10"/>
  <c r="BN350" i="10"/>
  <c r="BO350" i="10"/>
  <c r="BP350" i="10"/>
  <c r="BN351" i="10"/>
  <c r="BO351" i="10"/>
  <c r="BP351" i="10"/>
  <c r="BN352" i="10"/>
  <c r="BO352" i="10"/>
  <c r="BP352" i="10"/>
  <c r="BN353" i="10"/>
  <c r="BO353" i="10"/>
  <c r="BP353" i="10"/>
  <c r="BN354" i="10"/>
  <c r="BO354" i="10"/>
  <c r="BP354" i="10"/>
  <c r="BN355" i="10"/>
  <c r="BO355" i="10"/>
  <c r="BP355" i="10"/>
  <c r="BN356" i="10"/>
  <c r="BO356" i="10"/>
  <c r="BP356" i="10"/>
  <c r="BN357" i="10"/>
  <c r="BO357" i="10"/>
  <c r="BP357" i="10"/>
  <c r="BN358" i="10"/>
  <c r="BO358" i="10"/>
  <c r="BP358" i="10"/>
  <c r="BN359" i="10"/>
  <c r="BO359" i="10"/>
  <c r="BP359" i="10"/>
  <c r="BN360" i="10"/>
  <c r="BO360" i="10"/>
  <c r="BP360" i="10"/>
  <c r="BN361" i="10"/>
  <c r="BO361" i="10"/>
  <c r="BP361" i="10"/>
  <c r="BN362" i="10"/>
  <c r="BO362" i="10"/>
  <c r="BP362" i="10"/>
  <c r="BN363" i="10"/>
  <c r="BO363" i="10"/>
  <c r="BP363" i="10"/>
  <c r="BN364" i="10"/>
  <c r="BO364" i="10"/>
  <c r="BP364" i="10"/>
  <c r="BN365" i="10"/>
  <c r="BO365" i="10"/>
  <c r="BP365" i="10"/>
  <c r="BN366" i="10"/>
  <c r="BO366" i="10"/>
  <c r="BP366" i="10"/>
  <c r="BN367" i="10"/>
  <c r="BO367" i="10"/>
  <c r="BP367" i="10"/>
  <c r="BN368" i="10"/>
  <c r="BO368" i="10"/>
  <c r="BP368" i="10"/>
  <c r="BN369" i="10"/>
  <c r="BO369" i="10"/>
  <c r="BP369" i="10"/>
  <c r="BN370" i="10"/>
  <c r="BO370" i="10"/>
  <c r="BP370" i="10"/>
  <c r="BN371" i="10"/>
  <c r="BO371" i="10"/>
  <c r="BP371" i="10"/>
  <c r="BN372" i="10"/>
  <c r="BO372" i="10"/>
  <c r="BP372" i="10"/>
  <c r="BN373" i="10"/>
  <c r="BO373" i="10"/>
  <c r="BP373" i="10"/>
  <c r="BN374" i="10"/>
  <c r="BO374" i="10"/>
  <c r="BP374" i="10"/>
  <c r="BN375" i="10"/>
  <c r="BO375" i="10"/>
  <c r="BP375" i="10"/>
  <c r="BN376" i="10"/>
  <c r="BO376" i="10"/>
  <c r="BP376" i="10"/>
  <c r="BN377" i="10"/>
  <c r="BO377" i="10"/>
  <c r="BP377" i="10"/>
  <c r="BN378" i="10"/>
  <c r="BO378" i="10"/>
  <c r="BP378" i="10"/>
  <c r="BN379" i="10"/>
  <c r="BO379" i="10"/>
  <c r="BP379" i="10"/>
  <c r="BN380" i="10"/>
  <c r="BO380" i="10"/>
  <c r="BP380" i="10"/>
  <c r="BN381" i="10"/>
  <c r="BO381" i="10"/>
  <c r="BP381" i="10"/>
  <c r="BN382" i="10"/>
  <c r="BO382" i="10"/>
  <c r="BP382" i="10"/>
  <c r="BN383" i="10"/>
  <c r="BO383" i="10"/>
  <c r="BP383" i="10"/>
  <c r="BN384" i="10"/>
  <c r="BO384" i="10"/>
  <c r="BP384" i="10"/>
  <c r="BN385" i="10"/>
  <c r="BO385" i="10"/>
  <c r="BP385" i="10"/>
  <c r="BN386" i="10"/>
  <c r="BO386" i="10"/>
  <c r="BP386" i="10"/>
  <c r="BN387" i="10"/>
  <c r="BO387" i="10"/>
  <c r="BP387" i="10"/>
  <c r="BN388" i="10"/>
  <c r="BO388" i="10"/>
  <c r="BP388" i="10"/>
  <c r="BN389" i="10"/>
  <c r="BO389" i="10"/>
  <c r="BP389" i="10"/>
  <c r="BN390" i="10"/>
  <c r="BO390" i="10"/>
  <c r="BP390" i="10"/>
  <c r="BN391" i="10"/>
  <c r="BO391" i="10"/>
  <c r="BP391" i="10"/>
  <c r="BN392" i="10"/>
  <c r="BO392" i="10"/>
  <c r="BP392" i="10"/>
  <c r="BN393" i="10"/>
  <c r="BO393" i="10"/>
  <c r="BP393" i="10"/>
  <c r="BN394" i="10"/>
  <c r="BO394" i="10"/>
  <c r="BP394" i="10"/>
  <c r="BN395" i="10"/>
  <c r="BO395" i="10"/>
  <c r="BP395" i="10"/>
  <c r="BN396" i="10"/>
  <c r="BO396" i="10"/>
  <c r="BP396" i="10"/>
  <c r="BN397" i="10"/>
  <c r="BO397" i="10"/>
  <c r="BP397" i="10"/>
  <c r="BN398" i="10"/>
  <c r="BO398" i="10"/>
  <c r="BP398" i="10"/>
  <c r="BN399" i="10"/>
  <c r="BO399" i="10"/>
  <c r="BP399" i="10"/>
  <c r="BN400" i="10"/>
  <c r="BO400" i="10"/>
  <c r="BP400" i="10"/>
  <c r="BN401" i="10"/>
  <c r="BO401" i="10"/>
  <c r="BP401" i="10"/>
  <c r="BN402" i="10"/>
  <c r="BO402" i="10"/>
  <c r="BP402" i="10"/>
  <c r="BN403" i="10"/>
  <c r="BO403" i="10"/>
  <c r="BP403" i="10"/>
  <c r="BN404" i="10"/>
  <c r="BO404" i="10"/>
  <c r="BP404" i="10"/>
  <c r="BN405" i="10"/>
  <c r="BO405" i="10"/>
  <c r="BP405" i="10"/>
  <c r="BN406" i="10"/>
  <c r="BO406" i="10"/>
  <c r="BP406" i="10"/>
  <c r="BN407" i="10"/>
  <c r="BO407" i="10"/>
  <c r="BP407" i="10"/>
  <c r="BN408" i="10"/>
  <c r="BO408" i="10"/>
  <c r="BP408" i="10"/>
  <c r="BN409" i="10"/>
  <c r="BO409" i="10"/>
  <c r="BP409" i="10"/>
  <c r="BN410" i="10"/>
  <c r="BO410" i="10"/>
  <c r="BP410" i="10"/>
  <c r="BN411" i="10"/>
  <c r="BO411" i="10"/>
  <c r="BP411" i="10"/>
  <c r="BN412" i="10"/>
  <c r="BO412" i="10"/>
  <c r="BP412" i="10"/>
  <c r="BN413" i="10"/>
  <c r="BO413" i="10"/>
  <c r="BP413" i="10"/>
  <c r="BN414" i="10"/>
  <c r="BO414" i="10"/>
  <c r="BP414" i="10"/>
  <c r="BN415" i="10"/>
  <c r="BO415" i="10"/>
  <c r="BP415" i="10"/>
  <c r="BN416" i="10"/>
  <c r="BO416" i="10"/>
  <c r="BP416" i="10"/>
  <c r="BN417" i="10"/>
  <c r="BO417" i="10"/>
  <c r="BP417" i="10"/>
  <c r="BN418" i="10"/>
  <c r="BO418" i="10"/>
  <c r="BP418" i="10"/>
  <c r="BN419" i="10"/>
  <c r="BO419" i="10"/>
  <c r="BP419" i="10"/>
  <c r="BN420" i="10"/>
  <c r="BO420" i="10"/>
  <c r="BP420" i="10"/>
  <c r="BN421" i="10"/>
  <c r="BO421" i="10"/>
  <c r="BP421" i="10"/>
  <c r="BN422" i="10"/>
  <c r="BO422" i="10"/>
  <c r="BP422" i="10"/>
  <c r="BN423" i="10"/>
  <c r="BO423" i="10"/>
  <c r="BP423" i="10"/>
  <c r="BN424" i="10"/>
  <c r="BO424" i="10"/>
  <c r="BP424" i="10"/>
  <c r="BN425" i="10"/>
  <c r="BO425" i="10"/>
  <c r="BP425" i="10"/>
  <c r="BN426" i="10"/>
  <c r="BO426" i="10"/>
  <c r="BP426" i="10"/>
  <c r="BN427" i="10"/>
  <c r="BO427" i="10"/>
  <c r="BP427" i="10"/>
  <c r="BN428" i="10"/>
  <c r="BO428" i="10"/>
  <c r="BP428" i="10"/>
  <c r="BN429" i="10"/>
  <c r="BO429" i="10"/>
  <c r="BP429" i="10"/>
  <c r="BN430" i="10"/>
  <c r="BO430" i="10"/>
  <c r="BP430" i="10"/>
  <c r="BN431" i="10"/>
  <c r="BO431" i="10"/>
  <c r="BP431" i="10"/>
  <c r="BN432" i="10"/>
  <c r="BO432" i="10"/>
  <c r="BP432" i="10"/>
  <c r="BN433" i="10"/>
  <c r="BO433" i="10"/>
  <c r="BP433" i="10"/>
  <c r="BN434" i="10"/>
  <c r="BO434" i="10"/>
  <c r="BP434" i="10"/>
  <c r="BN435" i="10"/>
  <c r="BO435" i="10"/>
  <c r="BP435" i="10"/>
  <c r="BN436" i="10"/>
  <c r="BO436" i="10"/>
  <c r="BP436" i="10"/>
  <c r="BN437" i="10"/>
  <c r="BO437" i="10"/>
  <c r="BP437" i="10"/>
  <c r="BN438" i="10"/>
  <c r="BO438" i="10"/>
  <c r="BP438" i="10"/>
  <c r="BN439" i="10"/>
  <c r="BO439" i="10"/>
  <c r="BP439" i="10"/>
  <c r="BN440" i="10"/>
  <c r="BO440" i="10"/>
  <c r="BP440" i="10"/>
  <c r="BN441" i="10"/>
  <c r="BO441" i="10"/>
  <c r="BP441" i="10"/>
  <c r="BN442" i="10"/>
  <c r="BO442" i="10"/>
  <c r="BP442" i="10"/>
  <c r="BN443" i="10"/>
  <c r="BO443" i="10"/>
  <c r="BP443" i="10"/>
  <c r="BN444" i="10"/>
  <c r="BO444" i="10"/>
  <c r="BP444" i="10"/>
  <c r="BN445" i="10"/>
  <c r="BO445" i="10"/>
  <c r="BP445" i="10"/>
  <c r="BN446" i="10"/>
  <c r="BO446" i="10"/>
  <c r="BP446" i="10"/>
  <c r="BN447" i="10"/>
  <c r="BO447" i="10"/>
  <c r="BP447" i="10"/>
  <c r="BN448" i="10"/>
  <c r="BO448" i="10"/>
  <c r="BP448" i="10"/>
  <c r="BN449" i="10"/>
  <c r="BO449" i="10"/>
  <c r="BP449" i="10"/>
  <c r="BN450" i="10"/>
  <c r="BO450" i="10"/>
  <c r="BP450" i="10"/>
  <c r="BN451" i="10"/>
  <c r="BO451" i="10"/>
  <c r="BP451" i="10"/>
  <c r="BN452" i="10"/>
  <c r="BO452" i="10"/>
  <c r="BP452" i="10"/>
  <c r="BN453" i="10"/>
  <c r="BO453" i="10"/>
  <c r="BP453" i="10"/>
  <c r="BN454" i="10"/>
  <c r="BO454" i="10"/>
  <c r="BP454" i="10"/>
  <c r="BN455" i="10"/>
  <c r="BO455" i="10"/>
  <c r="BP455" i="10"/>
  <c r="BN456" i="10"/>
  <c r="BO456" i="10"/>
  <c r="BP456" i="10"/>
  <c r="BN457" i="10"/>
  <c r="BO457" i="10"/>
  <c r="BP457" i="10"/>
  <c r="BN458" i="10"/>
  <c r="BO458" i="10"/>
  <c r="BP458" i="10"/>
  <c r="BN459" i="10"/>
  <c r="BO459" i="10"/>
  <c r="BP459" i="10"/>
  <c r="BN460" i="10"/>
  <c r="BO460" i="10"/>
  <c r="BP460" i="10"/>
  <c r="BN461" i="10"/>
  <c r="BO461" i="10"/>
  <c r="BP461" i="10"/>
  <c r="BN462" i="10"/>
  <c r="BO462" i="10"/>
  <c r="BP462" i="10"/>
  <c r="BN463" i="10"/>
  <c r="BO463" i="10"/>
  <c r="BP463" i="10"/>
  <c r="BN464" i="10"/>
  <c r="BO464" i="10"/>
  <c r="BP464" i="10"/>
  <c r="BN465" i="10"/>
  <c r="BO465" i="10"/>
  <c r="BP465" i="10"/>
  <c r="BN466" i="10"/>
  <c r="BO466" i="10"/>
  <c r="BP466" i="10"/>
  <c r="BN467" i="10"/>
  <c r="BO467" i="10"/>
  <c r="BP467" i="10"/>
  <c r="BN468" i="10"/>
  <c r="BO468" i="10"/>
  <c r="BP468" i="10"/>
  <c r="BN469" i="10"/>
  <c r="BO469" i="10"/>
  <c r="BP469" i="10"/>
  <c r="BN470" i="10"/>
  <c r="BO470" i="10"/>
  <c r="BP470" i="10"/>
  <c r="BN471" i="10"/>
  <c r="BO471" i="10"/>
  <c r="BP471" i="10"/>
  <c r="BN472" i="10"/>
  <c r="BO472" i="10"/>
  <c r="BP472" i="10"/>
  <c r="BN473" i="10"/>
  <c r="BO473" i="10"/>
  <c r="BP473" i="10"/>
  <c r="BN474" i="10"/>
  <c r="BO474" i="10"/>
  <c r="BP474" i="10"/>
  <c r="BN475" i="10"/>
  <c r="BO475" i="10"/>
  <c r="BP475" i="10"/>
  <c r="BN476" i="10"/>
  <c r="BO476" i="10"/>
  <c r="BP476" i="10"/>
  <c r="BN477" i="10"/>
  <c r="BO477" i="10"/>
  <c r="BP477" i="10"/>
  <c r="BN478" i="10"/>
  <c r="BO478" i="10"/>
  <c r="BP478" i="10"/>
  <c r="BN479" i="10"/>
  <c r="BO479" i="10"/>
  <c r="BP479" i="10"/>
  <c r="BN480" i="10"/>
  <c r="BO480" i="10"/>
  <c r="BP480" i="10"/>
  <c r="BN481" i="10"/>
  <c r="BO481" i="10"/>
  <c r="BP481" i="10"/>
  <c r="BN482" i="10"/>
  <c r="BO482" i="10"/>
  <c r="BP482" i="10"/>
  <c r="BN483" i="10"/>
  <c r="BO483" i="10"/>
  <c r="BP483" i="10"/>
  <c r="BN484" i="10"/>
  <c r="BO484" i="10"/>
  <c r="BP484" i="10"/>
  <c r="BN485" i="10"/>
  <c r="BO485" i="10"/>
  <c r="BP485" i="10"/>
  <c r="BN486" i="10"/>
  <c r="BO486" i="10"/>
  <c r="BP486" i="10"/>
  <c r="BN487" i="10"/>
  <c r="BO487" i="10"/>
  <c r="BP487" i="10"/>
  <c r="BN488" i="10"/>
  <c r="BO488" i="10"/>
  <c r="BP488" i="10"/>
  <c r="BN489" i="10"/>
  <c r="BO489" i="10"/>
  <c r="BP489" i="10"/>
  <c r="BN490" i="10"/>
  <c r="BO490" i="10"/>
  <c r="BP490" i="10"/>
  <c r="BN491" i="10"/>
  <c r="BO491" i="10"/>
  <c r="BP491" i="10"/>
  <c r="BN492" i="10"/>
  <c r="BO492" i="10"/>
  <c r="BP492" i="10"/>
  <c r="BN493" i="10"/>
  <c r="BO493" i="10"/>
  <c r="BP493" i="10"/>
  <c r="BN494" i="10"/>
  <c r="BO494" i="10"/>
  <c r="BP494" i="10"/>
  <c r="BN495" i="10"/>
  <c r="BO495" i="10"/>
  <c r="BP495" i="10"/>
  <c r="BN496" i="10"/>
  <c r="BO496" i="10"/>
  <c r="BP496" i="10"/>
  <c r="BN497" i="10"/>
  <c r="BO497" i="10"/>
  <c r="BP497" i="10"/>
  <c r="BN498" i="10"/>
  <c r="BO498" i="10"/>
  <c r="BP498" i="10"/>
  <c r="BN499" i="10"/>
  <c r="BO499" i="10"/>
  <c r="BP499" i="10"/>
  <c r="BN500" i="10"/>
  <c r="BO500" i="10"/>
  <c r="BP500" i="10"/>
  <c r="BN501" i="10"/>
  <c r="BO501" i="10"/>
  <c r="BP501" i="10"/>
  <c r="BN502" i="10"/>
  <c r="BO502" i="10"/>
  <c r="BP502" i="10"/>
  <c r="BN503" i="10"/>
  <c r="BO503" i="10"/>
  <c r="BP503" i="10"/>
  <c r="BN504" i="10"/>
  <c r="BO504" i="10"/>
  <c r="BP504" i="10"/>
  <c r="BN505" i="10"/>
  <c r="BO505" i="10"/>
  <c r="BP505" i="10"/>
  <c r="BN506" i="10"/>
  <c r="BO506" i="10"/>
  <c r="BP506" i="10"/>
  <c r="BN507" i="10"/>
  <c r="BO507" i="10"/>
  <c r="BP507" i="10"/>
  <c r="BN508" i="10"/>
  <c r="BO508" i="10"/>
  <c r="BP508" i="10"/>
  <c r="BN509" i="10"/>
  <c r="BO509" i="10"/>
  <c r="BP509" i="10"/>
  <c r="BN510" i="10"/>
  <c r="BO510" i="10"/>
  <c r="BP510" i="10"/>
  <c r="BN511" i="10"/>
  <c r="BO511" i="10"/>
  <c r="BP511" i="10"/>
  <c r="BN512" i="10"/>
  <c r="BO512" i="10"/>
  <c r="BP512" i="10"/>
  <c r="BN513" i="10"/>
  <c r="BO513" i="10"/>
  <c r="BP513" i="10"/>
  <c r="BN514" i="10"/>
  <c r="BO514" i="10"/>
  <c r="BP514" i="10"/>
  <c r="BN515" i="10"/>
  <c r="BO515" i="10"/>
  <c r="BP515" i="10"/>
  <c r="BN516" i="10"/>
  <c r="BO516" i="10"/>
  <c r="BP516" i="10"/>
  <c r="BN517" i="10"/>
  <c r="BO517" i="10"/>
  <c r="BP517" i="10"/>
  <c r="BN518" i="10"/>
  <c r="BO518" i="10"/>
  <c r="BP518" i="10"/>
  <c r="BN519" i="10"/>
  <c r="BO519" i="10"/>
  <c r="BP519" i="10"/>
  <c r="BN520" i="10"/>
  <c r="BO520" i="10"/>
  <c r="BP520" i="10"/>
  <c r="BN521" i="10"/>
  <c r="BO521" i="10"/>
  <c r="BP521" i="10"/>
  <c r="BN522" i="10"/>
  <c r="BO522" i="10"/>
  <c r="BP522" i="10"/>
  <c r="BN523" i="10"/>
  <c r="BO523" i="10"/>
  <c r="BP523" i="10"/>
  <c r="BN524" i="10"/>
  <c r="BO524" i="10"/>
  <c r="BP524" i="10"/>
  <c r="BN525" i="10"/>
  <c r="BO525" i="10"/>
  <c r="BP525" i="10"/>
  <c r="BN526" i="10"/>
  <c r="BO526" i="10"/>
  <c r="BP526" i="10"/>
  <c r="BN527" i="10"/>
  <c r="BO527" i="10"/>
  <c r="BP527" i="10"/>
  <c r="BN528" i="10"/>
  <c r="BO528" i="10"/>
  <c r="BP528" i="10"/>
  <c r="BN529" i="10"/>
  <c r="BO529" i="10"/>
  <c r="BP529" i="10"/>
  <c r="BN530" i="10"/>
  <c r="BO530" i="10"/>
  <c r="BP530" i="10"/>
  <c r="BN531" i="10"/>
  <c r="BO531" i="10"/>
  <c r="BP531" i="10"/>
  <c r="BN532" i="10"/>
  <c r="BO532" i="10"/>
  <c r="BP532" i="10"/>
  <c r="BN533" i="10"/>
  <c r="BO533" i="10"/>
  <c r="BP533" i="10"/>
  <c r="BN534" i="10"/>
  <c r="BO534" i="10"/>
  <c r="BP534" i="10"/>
  <c r="BN535" i="10"/>
  <c r="BO535" i="10"/>
  <c r="BP535" i="10"/>
  <c r="BN536" i="10"/>
  <c r="BO536" i="10"/>
  <c r="BP536" i="10"/>
  <c r="BN537" i="10"/>
  <c r="BO537" i="10"/>
  <c r="BP537" i="10"/>
  <c r="BN538" i="10"/>
  <c r="BO538" i="10"/>
  <c r="BP538" i="10"/>
  <c r="BN539" i="10"/>
  <c r="BO539" i="10"/>
  <c r="BP539" i="10"/>
  <c r="BN540" i="10"/>
  <c r="BO540" i="10"/>
  <c r="BP540" i="10"/>
  <c r="BN541" i="10"/>
  <c r="BO541" i="10"/>
  <c r="BP541" i="10"/>
  <c r="BN542" i="10"/>
  <c r="BO542" i="10"/>
  <c r="BP542" i="10"/>
  <c r="BN543" i="10"/>
  <c r="BO543" i="10"/>
  <c r="BP543" i="10"/>
  <c r="BN544" i="10"/>
  <c r="BO544" i="10"/>
  <c r="BP544" i="10"/>
  <c r="BN545" i="10"/>
  <c r="BO545" i="10"/>
  <c r="BP545" i="10"/>
  <c r="BN546" i="10"/>
  <c r="BO546" i="10"/>
  <c r="BP546" i="10"/>
  <c r="BN547" i="10"/>
  <c r="BO547" i="10"/>
  <c r="BP547" i="10"/>
  <c r="BN548" i="10"/>
  <c r="BO548" i="10"/>
  <c r="BP548" i="10"/>
  <c r="BN549" i="10"/>
  <c r="BO549" i="10"/>
  <c r="BP549" i="10"/>
  <c r="BN550" i="10"/>
  <c r="BO550" i="10"/>
  <c r="BP550" i="10"/>
  <c r="BN551" i="10"/>
  <c r="BO551" i="10"/>
  <c r="BP551" i="10"/>
  <c r="BN552" i="10"/>
  <c r="BO552" i="10"/>
  <c r="BP552" i="10"/>
  <c r="BN553" i="10"/>
  <c r="BO553" i="10"/>
  <c r="BP553" i="10"/>
  <c r="BN554" i="10"/>
  <c r="BO554" i="10"/>
  <c r="BP554" i="10"/>
  <c r="BN555" i="10"/>
  <c r="BO555" i="10"/>
  <c r="BP555" i="10"/>
  <c r="BN556" i="10"/>
  <c r="BO556" i="10"/>
  <c r="BP556" i="10"/>
  <c r="BN557" i="10"/>
  <c r="BO557" i="10"/>
  <c r="BP557" i="10"/>
  <c r="BN558" i="10"/>
  <c r="BO558" i="10"/>
  <c r="BP558" i="10"/>
  <c r="BN559" i="10"/>
  <c r="BO559" i="10"/>
  <c r="BP559" i="10"/>
  <c r="BN560" i="10"/>
  <c r="BO560" i="10"/>
  <c r="BP560" i="10"/>
  <c r="BN561" i="10"/>
  <c r="BO561" i="10"/>
  <c r="BP561" i="10"/>
  <c r="BN562" i="10"/>
  <c r="BO562" i="10"/>
  <c r="BP562" i="10"/>
  <c r="BN563" i="10"/>
  <c r="BO563" i="10"/>
  <c r="BP563" i="10"/>
  <c r="BN564" i="10"/>
  <c r="BO564" i="10"/>
  <c r="BP564" i="10"/>
  <c r="BN565" i="10"/>
  <c r="BO565" i="10"/>
  <c r="BP565" i="10"/>
  <c r="BN566" i="10"/>
  <c r="BO566" i="10"/>
  <c r="BP566" i="10"/>
  <c r="BN567" i="10"/>
  <c r="BO567" i="10"/>
  <c r="BP567" i="10"/>
  <c r="BN568" i="10"/>
  <c r="BO568" i="10"/>
  <c r="BP568" i="10"/>
  <c r="BN569" i="10"/>
  <c r="BO569" i="10"/>
  <c r="BP569" i="10"/>
  <c r="BN570" i="10"/>
  <c r="BO570" i="10"/>
  <c r="BP570" i="10"/>
  <c r="BN571" i="10"/>
  <c r="BO571" i="10"/>
  <c r="BP571" i="10"/>
  <c r="BN572" i="10"/>
  <c r="BO572" i="10"/>
  <c r="BP572" i="10"/>
  <c r="BN573" i="10"/>
  <c r="BO573" i="10"/>
  <c r="BP573" i="10"/>
  <c r="BN574" i="10"/>
  <c r="BO574" i="10"/>
  <c r="BP574" i="10"/>
  <c r="BN575" i="10"/>
  <c r="BO575" i="10"/>
  <c r="BP575" i="10"/>
  <c r="BN576" i="10"/>
  <c r="BO576" i="10"/>
  <c r="BP576" i="10"/>
  <c r="BN577" i="10"/>
  <c r="BO577" i="10"/>
  <c r="BP577" i="10"/>
  <c r="BN578" i="10"/>
  <c r="BO578" i="10"/>
  <c r="BP578" i="10"/>
  <c r="BN579" i="10"/>
  <c r="BO579" i="10"/>
  <c r="BP579" i="10"/>
  <c r="BN580" i="10"/>
  <c r="BO580" i="10"/>
  <c r="BP580" i="10"/>
  <c r="BN581" i="10"/>
  <c r="BO581" i="10"/>
  <c r="BP581" i="10"/>
  <c r="BN582" i="10"/>
  <c r="BO582" i="10"/>
  <c r="BP582" i="10"/>
  <c r="BN583" i="10"/>
  <c r="BO583" i="10"/>
  <c r="BP583" i="10"/>
  <c r="BN584" i="10"/>
  <c r="BO584" i="10"/>
  <c r="BP584" i="10"/>
  <c r="BN585" i="10"/>
  <c r="BO585" i="10"/>
  <c r="BP585" i="10"/>
  <c r="BN586" i="10"/>
  <c r="BO586" i="10"/>
  <c r="BP586" i="10"/>
  <c r="BN587" i="10"/>
  <c r="BO587" i="10"/>
  <c r="BP587" i="10"/>
  <c r="BN588" i="10"/>
  <c r="BO588" i="10"/>
  <c r="BP588" i="10"/>
  <c r="BN589" i="10"/>
  <c r="BO589" i="10"/>
  <c r="BP589" i="10"/>
  <c r="BN590" i="10"/>
  <c r="BO590" i="10"/>
  <c r="BP590" i="10"/>
  <c r="BN591" i="10"/>
  <c r="BO591" i="10"/>
  <c r="BP591" i="10"/>
  <c r="BN592" i="10"/>
  <c r="BO592" i="10"/>
  <c r="BP592" i="10"/>
  <c r="BN593" i="10"/>
  <c r="BO593" i="10"/>
  <c r="BP593" i="10"/>
  <c r="BN594" i="10"/>
  <c r="BO594" i="10"/>
  <c r="BP594" i="10"/>
  <c r="BN595" i="10"/>
  <c r="BO595" i="10"/>
  <c r="BP595" i="10"/>
  <c r="BN596" i="10"/>
  <c r="BO596" i="10"/>
  <c r="BP596" i="10"/>
  <c r="BN597" i="10"/>
  <c r="BO597" i="10"/>
  <c r="BP597" i="10"/>
  <c r="BN598" i="10"/>
  <c r="BO598" i="10"/>
  <c r="BP598" i="10"/>
  <c r="BN599" i="10"/>
  <c r="BO599" i="10"/>
  <c r="BP599" i="10"/>
  <c r="Z21" i="10"/>
  <c r="AA21" i="10"/>
  <c r="AB21" i="10"/>
  <c r="AC21" i="10"/>
  <c r="AD21" i="10"/>
  <c r="AE21" i="10"/>
  <c r="AF21" i="10"/>
  <c r="AG21" i="10"/>
  <c r="AH21" i="10"/>
  <c r="AX21" i="10" s="1"/>
  <c r="AI21" i="10"/>
  <c r="AY21" i="10" s="1"/>
  <c r="AJ21" i="10"/>
  <c r="AZ21" i="10" s="1"/>
  <c r="AK21" i="10"/>
  <c r="BA21" i="10" s="1"/>
  <c r="AL21" i="10"/>
  <c r="BB21" i="10" s="1"/>
  <c r="AM21" i="10"/>
  <c r="BC21" i="10" s="1"/>
  <c r="AN21" i="10"/>
  <c r="BD21" i="10" s="1"/>
  <c r="AO21" i="10"/>
  <c r="BE21" i="10" s="1"/>
  <c r="AP21" i="10"/>
  <c r="BF21" i="10" s="1"/>
  <c r="AQ21" i="10"/>
  <c r="BG21" i="10" s="1"/>
  <c r="AR21" i="10"/>
  <c r="BH21" i="10" s="1"/>
  <c r="AS21" i="10"/>
  <c r="BI21" i="10" s="1"/>
  <c r="AT21" i="10"/>
  <c r="BJ21" i="10" s="1"/>
  <c r="AU21" i="10"/>
  <c r="BK21" i="10" s="1"/>
  <c r="AV21" i="10"/>
  <c r="BL21" i="10" s="1"/>
  <c r="AW21" i="10"/>
  <c r="BM21" i="10" s="1"/>
  <c r="Z22" i="10"/>
  <c r="AA22" i="10"/>
  <c r="AB22" i="10"/>
  <c r="AC22" i="10"/>
  <c r="AD22" i="10"/>
  <c r="AE22" i="10"/>
  <c r="AF22" i="10"/>
  <c r="AG22" i="10"/>
  <c r="AH22" i="10"/>
  <c r="AX22" i="10" s="1"/>
  <c r="AI22" i="10"/>
  <c r="AY22" i="10" s="1"/>
  <c r="AJ22" i="10"/>
  <c r="AZ22" i="10" s="1"/>
  <c r="AK22" i="10"/>
  <c r="BA22" i="10" s="1"/>
  <c r="AL22" i="10"/>
  <c r="BB22" i="10" s="1"/>
  <c r="AM22" i="10"/>
  <c r="BC22" i="10" s="1"/>
  <c r="AN22" i="10"/>
  <c r="BD22" i="10" s="1"/>
  <c r="AO22" i="10"/>
  <c r="BE22" i="10" s="1"/>
  <c r="AP22" i="10"/>
  <c r="BF22" i="10" s="1"/>
  <c r="AQ22" i="10"/>
  <c r="BG22" i="10" s="1"/>
  <c r="AR22" i="10"/>
  <c r="BH22" i="10" s="1"/>
  <c r="AS22" i="10"/>
  <c r="BI22" i="10" s="1"/>
  <c r="AT22" i="10"/>
  <c r="BJ22" i="10" s="1"/>
  <c r="AU22" i="10"/>
  <c r="BK22" i="10" s="1"/>
  <c r="AV22" i="10"/>
  <c r="BL22" i="10" s="1"/>
  <c r="AW22" i="10"/>
  <c r="BM22" i="10" s="1"/>
  <c r="Z23" i="10"/>
  <c r="AA23" i="10"/>
  <c r="AB23" i="10"/>
  <c r="AC23" i="10"/>
  <c r="AD23" i="10"/>
  <c r="AE23" i="10"/>
  <c r="AF23" i="10"/>
  <c r="AG23" i="10"/>
  <c r="AH23" i="10"/>
  <c r="AX23" i="10" s="1"/>
  <c r="AI23" i="10"/>
  <c r="AY23" i="10" s="1"/>
  <c r="AJ23" i="10"/>
  <c r="AZ23" i="10" s="1"/>
  <c r="AK23" i="10"/>
  <c r="BA23" i="10" s="1"/>
  <c r="AL23" i="10"/>
  <c r="BB23" i="10" s="1"/>
  <c r="AM23" i="10"/>
  <c r="BC23" i="10" s="1"/>
  <c r="AN23" i="10"/>
  <c r="BD23" i="10" s="1"/>
  <c r="AO23" i="10"/>
  <c r="BE23" i="10" s="1"/>
  <c r="AP23" i="10"/>
  <c r="BF23" i="10" s="1"/>
  <c r="AQ23" i="10"/>
  <c r="BG23" i="10" s="1"/>
  <c r="AR23" i="10"/>
  <c r="BH23" i="10" s="1"/>
  <c r="AS23" i="10"/>
  <c r="BI23" i="10" s="1"/>
  <c r="AT23" i="10"/>
  <c r="BJ23" i="10" s="1"/>
  <c r="AU23" i="10"/>
  <c r="BK23" i="10" s="1"/>
  <c r="AV23" i="10"/>
  <c r="BL23" i="10" s="1"/>
  <c r="AW23" i="10"/>
  <c r="BM23" i="10" s="1"/>
  <c r="Z24" i="10"/>
  <c r="AA24" i="10"/>
  <c r="AB24" i="10"/>
  <c r="AC24" i="10"/>
  <c r="AD24" i="10"/>
  <c r="AE24" i="10"/>
  <c r="AF24" i="10"/>
  <c r="AG24" i="10"/>
  <c r="AH24" i="10"/>
  <c r="AX24" i="10" s="1"/>
  <c r="AI24" i="10"/>
  <c r="AY24" i="10" s="1"/>
  <c r="AJ24" i="10"/>
  <c r="AZ24" i="10" s="1"/>
  <c r="AK24" i="10"/>
  <c r="BA24" i="10" s="1"/>
  <c r="AL24" i="10"/>
  <c r="BB24" i="10" s="1"/>
  <c r="AM24" i="10"/>
  <c r="BC24" i="10" s="1"/>
  <c r="AN24" i="10"/>
  <c r="BD24" i="10" s="1"/>
  <c r="AO24" i="10"/>
  <c r="BE24" i="10" s="1"/>
  <c r="AP24" i="10"/>
  <c r="BF24" i="10" s="1"/>
  <c r="AQ24" i="10"/>
  <c r="BG24" i="10" s="1"/>
  <c r="AR24" i="10"/>
  <c r="BH24" i="10" s="1"/>
  <c r="AS24" i="10"/>
  <c r="BI24" i="10" s="1"/>
  <c r="AT24" i="10"/>
  <c r="BJ24" i="10" s="1"/>
  <c r="AU24" i="10"/>
  <c r="BK24" i="10" s="1"/>
  <c r="AV24" i="10"/>
  <c r="BL24" i="10" s="1"/>
  <c r="AW24" i="10"/>
  <c r="BM24" i="10" s="1"/>
  <c r="Z25" i="10"/>
  <c r="AA25" i="10"/>
  <c r="AB25" i="10"/>
  <c r="AC25" i="10"/>
  <c r="AD25" i="10"/>
  <c r="AE25" i="10"/>
  <c r="AF25" i="10"/>
  <c r="AG25" i="10"/>
  <c r="AH25" i="10"/>
  <c r="AX25" i="10" s="1"/>
  <c r="AI25" i="10"/>
  <c r="AY25" i="10" s="1"/>
  <c r="AJ25" i="10"/>
  <c r="AZ25" i="10" s="1"/>
  <c r="AK25" i="10"/>
  <c r="BA25" i="10" s="1"/>
  <c r="AL25" i="10"/>
  <c r="BB25" i="10" s="1"/>
  <c r="AM25" i="10"/>
  <c r="BC25" i="10" s="1"/>
  <c r="AN25" i="10"/>
  <c r="BD25" i="10" s="1"/>
  <c r="AO25" i="10"/>
  <c r="BE25" i="10" s="1"/>
  <c r="AP25" i="10"/>
  <c r="BF25" i="10" s="1"/>
  <c r="AQ25" i="10"/>
  <c r="BG25" i="10" s="1"/>
  <c r="AR25" i="10"/>
  <c r="BH25" i="10" s="1"/>
  <c r="AS25" i="10"/>
  <c r="BI25" i="10" s="1"/>
  <c r="AT25" i="10"/>
  <c r="BJ25" i="10" s="1"/>
  <c r="AU25" i="10"/>
  <c r="BK25" i="10" s="1"/>
  <c r="AV25" i="10"/>
  <c r="BL25" i="10" s="1"/>
  <c r="AW25" i="10"/>
  <c r="BM25" i="10" s="1"/>
  <c r="Z26" i="10"/>
  <c r="AA26" i="10"/>
  <c r="AB26" i="10"/>
  <c r="AC26" i="10"/>
  <c r="AD26" i="10"/>
  <c r="AE26" i="10"/>
  <c r="AF26" i="10"/>
  <c r="AG26" i="10"/>
  <c r="AH26" i="10"/>
  <c r="AX26" i="10" s="1"/>
  <c r="AI26" i="10"/>
  <c r="AY26" i="10" s="1"/>
  <c r="AJ26" i="10"/>
  <c r="AZ26" i="10" s="1"/>
  <c r="AK26" i="10"/>
  <c r="BA26" i="10" s="1"/>
  <c r="AL26" i="10"/>
  <c r="BB26" i="10" s="1"/>
  <c r="AM26" i="10"/>
  <c r="BC26" i="10" s="1"/>
  <c r="AN26" i="10"/>
  <c r="BD26" i="10" s="1"/>
  <c r="AO26" i="10"/>
  <c r="BE26" i="10" s="1"/>
  <c r="AP26" i="10"/>
  <c r="BF26" i="10" s="1"/>
  <c r="AQ26" i="10"/>
  <c r="BG26" i="10" s="1"/>
  <c r="AR26" i="10"/>
  <c r="BH26" i="10" s="1"/>
  <c r="AS26" i="10"/>
  <c r="BI26" i="10" s="1"/>
  <c r="AT26" i="10"/>
  <c r="BJ26" i="10" s="1"/>
  <c r="AU26" i="10"/>
  <c r="BK26" i="10" s="1"/>
  <c r="AV26" i="10"/>
  <c r="BL26" i="10" s="1"/>
  <c r="AW26" i="10"/>
  <c r="BM26" i="10" s="1"/>
  <c r="Z27" i="10"/>
  <c r="AA27" i="10"/>
  <c r="AB27" i="10"/>
  <c r="AC27" i="10"/>
  <c r="AD27" i="10"/>
  <c r="AE27" i="10"/>
  <c r="AF27" i="10"/>
  <c r="AG27" i="10"/>
  <c r="AH27" i="10"/>
  <c r="AX27" i="10" s="1"/>
  <c r="AI27" i="10"/>
  <c r="AY27" i="10" s="1"/>
  <c r="AJ27" i="10"/>
  <c r="AZ27" i="10" s="1"/>
  <c r="AK27" i="10"/>
  <c r="BA27" i="10" s="1"/>
  <c r="AL27" i="10"/>
  <c r="BB27" i="10" s="1"/>
  <c r="AM27" i="10"/>
  <c r="BC27" i="10" s="1"/>
  <c r="AN27" i="10"/>
  <c r="BD27" i="10" s="1"/>
  <c r="AO27" i="10"/>
  <c r="BE27" i="10" s="1"/>
  <c r="AP27" i="10"/>
  <c r="BF27" i="10" s="1"/>
  <c r="AQ27" i="10"/>
  <c r="BG27" i="10" s="1"/>
  <c r="AR27" i="10"/>
  <c r="BH27" i="10" s="1"/>
  <c r="AS27" i="10"/>
  <c r="BI27" i="10" s="1"/>
  <c r="AT27" i="10"/>
  <c r="BJ27" i="10" s="1"/>
  <c r="AU27" i="10"/>
  <c r="BK27" i="10" s="1"/>
  <c r="AV27" i="10"/>
  <c r="BL27" i="10" s="1"/>
  <c r="AW27" i="10"/>
  <c r="BM27" i="10" s="1"/>
  <c r="Z28" i="10"/>
  <c r="AA28" i="10"/>
  <c r="AB28" i="10"/>
  <c r="AC28" i="10"/>
  <c r="AD28" i="10"/>
  <c r="AE28" i="10"/>
  <c r="AF28" i="10"/>
  <c r="AG28" i="10"/>
  <c r="AH28" i="10"/>
  <c r="AX28" i="10" s="1"/>
  <c r="AI28" i="10"/>
  <c r="AY28" i="10" s="1"/>
  <c r="AJ28" i="10"/>
  <c r="AZ28" i="10" s="1"/>
  <c r="AK28" i="10"/>
  <c r="BA28" i="10" s="1"/>
  <c r="AL28" i="10"/>
  <c r="BB28" i="10" s="1"/>
  <c r="AM28" i="10"/>
  <c r="BC28" i="10" s="1"/>
  <c r="AN28" i="10"/>
  <c r="BD28" i="10" s="1"/>
  <c r="AO28" i="10"/>
  <c r="BE28" i="10" s="1"/>
  <c r="AP28" i="10"/>
  <c r="BF28" i="10" s="1"/>
  <c r="AQ28" i="10"/>
  <c r="BG28" i="10" s="1"/>
  <c r="AR28" i="10"/>
  <c r="BH28" i="10" s="1"/>
  <c r="AS28" i="10"/>
  <c r="BI28" i="10" s="1"/>
  <c r="AT28" i="10"/>
  <c r="BJ28" i="10" s="1"/>
  <c r="AU28" i="10"/>
  <c r="BK28" i="10" s="1"/>
  <c r="AV28" i="10"/>
  <c r="BL28" i="10" s="1"/>
  <c r="AW28" i="10"/>
  <c r="BM28" i="10" s="1"/>
  <c r="Z29" i="10"/>
  <c r="AA29" i="10"/>
  <c r="AB29" i="10"/>
  <c r="AC29" i="10"/>
  <c r="AD29" i="10"/>
  <c r="AE29" i="10"/>
  <c r="AF29" i="10"/>
  <c r="AG29" i="10"/>
  <c r="AH29" i="10"/>
  <c r="AX29" i="10" s="1"/>
  <c r="AI29" i="10"/>
  <c r="AY29" i="10" s="1"/>
  <c r="AJ29" i="10"/>
  <c r="AZ29" i="10" s="1"/>
  <c r="AK29" i="10"/>
  <c r="BA29" i="10" s="1"/>
  <c r="AL29" i="10"/>
  <c r="BB29" i="10" s="1"/>
  <c r="AM29" i="10"/>
  <c r="BC29" i="10" s="1"/>
  <c r="AN29" i="10"/>
  <c r="BD29" i="10" s="1"/>
  <c r="AO29" i="10"/>
  <c r="BE29" i="10" s="1"/>
  <c r="AP29" i="10"/>
  <c r="BF29" i="10" s="1"/>
  <c r="AQ29" i="10"/>
  <c r="BG29" i="10" s="1"/>
  <c r="AR29" i="10"/>
  <c r="BH29" i="10" s="1"/>
  <c r="AS29" i="10"/>
  <c r="BI29" i="10" s="1"/>
  <c r="AT29" i="10"/>
  <c r="BJ29" i="10" s="1"/>
  <c r="AU29" i="10"/>
  <c r="BK29" i="10" s="1"/>
  <c r="AV29" i="10"/>
  <c r="BL29" i="10" s="1"/>
  <c r="AW29" i="10"/>
  <c r="BM29" i="10" s="1"/>
  <c r="Z30" i="10"/>
  <c r="AA30" i="10"/>
  <c r="AB30" i="10"/>
  <c r="AC30" i="10"/>
  <c r="AD30" i="10"/>
  <c r="AE30" i="10"/>
  <c r="AF30" i="10"/>
  <c r="AG30" i="10"/>
  <c r="AH30" i="10"/>
  <c r="AX30" i="10" s="1"/>
  <c r="AI30" i="10"/>
  <c r="AY30" i="10" s="1"/>
  <c r="AJ30" i="10"/>
  <c r="AZ30" i="10" s="1"/>
  <c r="AK30" i="10"/>
  <c r="BA30" i="10" s="1"/>
  <c r="AL30" i="10"/>
  <c r="BB30" i="10" s="1"/>
  <c r="AM30" i="10"/>
  <c r="BC30" i="10" s="1"/>
  <c r="AN30" i="10"/>
  <c r="BD30" i="10" s="1"/>
  <c r="AO30" i="10"/>
  <c r="BE30" i="10" s="1"/>
  <c r="AP30" i="10"/>
  <c r="BF30" i="10" s="1"/>
  <c r="AQ30" i="10"/>
  <c r="BG30" i="10" s="1"/>
  <c r="AR30" i="10"/>
  <c r="BH30" i="10" s="1"/>
  <c r="AS30" i="10"/>
  <c r="BI30" i="10" s="1"/>
  <c r="AT30" i="10"/>
  <c r="BJ30" i="10" s="1"/>
  <c r="AU30" i="10"/>
  <c r="BK30" i="10" s="1"/>
  <c r="AV30" i="10"/>
  <c r="BL30" i="10" s="1"/>
  <c r="AW30" i="10"/>
  <c r="BM30" i="10" s="1"/>
  <c r="Z31" i="10"/>
  <c r="AA31" i="10"/>
  <c r="AB31" i="10"/>
  <c r="AC31" i="10"/>
  <c r="AD31" i="10"/>
  <c r="AE31" i="10"/>
  <c r="AF31" i="10"/>
  <c r="AG31" i="10"/>
  <c r="AH31" i="10"/>
  <c r="AX31" i="10" s="1"/>
  <c r="AI31" i="10"/>
  <c r="AY31" i="10" s="1"/>
  <c r="AJ31" i="10"/>
  <c r="AZ31" i="10" s="1"/>
  <c r="AK31" i="10"/>
  <c r="BA31" i="10" s="1"/>
  <c r="AL31" i="10"/>
  <c r="BB31" i="10" s="1"/>
  <c r="AM31" i="10"/>
  <c r="BC31" i="10" s="1"/>
  <c r="AN31" i="10"/>
  <c r="BD31" i="10" s="1"/>
  <c r="AO31" i="10"/>
  <c r="BE31" i="10" s="1"/>
  <c r="AP31" i="10"/>
  <c r="BF31" i="10" s="1"/>
  <c r="AQ31" i="10"/>
  <c r="BG31" i="10" s="1"/>
  <c r="AR31" i="10"/>
  <c r="BH31" i="10" s="1"/>
  <c r="AS31" i="10"/>
  <c r="BI31" i="10" s="1"/>
  <c r="AT31" i="10"/>
  <c r="BJ31" i="10" s="1"/>
  <c r="AU31" i="10"/>
  <c r="BK31" i="10" s="1"/>
  <c r="AV31" i="10"/>
  <c r="BL31" i="10" s="1"/>
  <c r="AW31" i="10"/>
  <c r="BM31" i="10" s="1"/>
  <c r="Z32" i="10"/>
  <c r="AA32" i="10"/>
  <c r="AB32" i="10"/>
  <c r="AC32" i="10"/>
  <c r="AD32" i="10"/>
  <c r="AE32" i="10"/>
  <c r="AF32" i="10"/>
  <c r="AG32" i="10"/>
  <c r="AH32" i="10"/>
  <c r="AX32" i="10" s="1"/>
  <c r="AI32" i="10"/>
  <c r="AY32" i="10" s="1"/>
  <c r="AJ32" i="10"/>
  <c r="AZ32" i="10" s="1"/>
  <c r="AK32" i="10"/>
  <c r="BA32" i="10" s="1"/>
  <c r="AL32" i="10"/>
  <c r="BB32" i="10" s="1"/>
  <c r="AM32" i="10"/>
  <c r="BC32" i="10" s="1"/>
  <c r="AN32" i="10"/>
  <c r="BD32" i="10" s="1"/>
  <c r="AO32" i="10"/>
  <c r="BE32" i="10" s="1"/>
  <c r="AP32" i="10"/>
  <c r="BF32" i="10" s="1"/>
  <c r="AQ32" i="10"/>
  <c r="BG32" i="10" s="1"/>
  <c r="AR32" i="10"/>
  <c r="BH32" i="10" s="1"/>
  <c r="AS32" i="10"/>
  <c r="BI32" i="10" s="1"/>
  <c r="AT32" i="10"/>
  <c r="BJ32" i="10" s="1"/>
  <c r="AU32" i="10"/>
  <c r="BK32" i="10" s="1"/>
  <c r="AV32" i="10"/>
  <c r="BL32" i="10" s="1"/>
  <c r="AW32" i="10"/>
  <c r="BM32" i="10" s="1"/>
  <c r="Z33" i="10"/>
  <c r="AA33" i="10"/>
  <c r="AB33" i="10"/>
  <c r="AC33" i="10"/>
  <c r="AD33" i="10"/>
  <c r="AE33" i="10"/>
  <c r="AF33" i="10"/>
  <c r="AG33" i="10"/>
  <c r="AH33" i="10"/>
  <c r="AX33" i="10" s="1"/>
  <c r="AI33" i="10"/>
  <c r="AY33" i="10" s="1"/>
  <c r="AJ33" i="10"/>
  <c r="AZ33" i="10" s="1"/>
  <c r="AK33" i="10"/>
  <c r="BA33" i="10" s="1"/>
  <c r="AL33" i="10"/>
  <c r="BB33" i="10" s="1"/>
  <c r="AM33" i="10"/>
  <c r="BC33" i="10" s="1"/>
  <c r="AN33" i="10"/>
  <c r="BD33" i="10" s="1"/>
  <c r="AO33" i="10"/>
  <c r="BE33" i="10" s="1"/>
  <c r="AP33" i="10"/>
  <c r="BF33" i="10" s="1"/>
  <c r="AQ33" i="10"/>
  <c r="BG33" i="10" s="1"/>
  <c r="AR33" i="10"/>
  <c r="BH33" i="10" s="1"/>
  <c r="AS33" i="10"/>
  <c r="BI33" i="10" s="1"/>
  <c r="AT33" i="10"/>
  <c r="BJ33" i="10" s="1"/>
  <c r="AU33" i="10"/>
  <c r="BK33" i="10" s="1"/>
  <c r="AV33" i="10"/>
  <c r="BL33" i="10" s="1"/>
  <c r="AW33" i="10"/>
  <c r="BM33" i="10" s="1"/>
  <c r="Z34" i="10"/>
  <c r="AA34" i="10"/>
  <c r="AB34" i="10"/>
  <c r="AC34" i="10"/>
  <c r="AD34" i="10"/>
  <c r="AE34" i="10"/>
  <c r="AF34" i="10"/>
  <c r="AG34" i="10"/>
  <c r="AH34" i="10"/>
  <c r="AX34" i="10" s="1"/>
  <c r="AI34" i="10"/>
  <c r="AY34" i="10" s="1"/>
  <c r="AJ34" i="10"/>
  <c r="AZ34" i="10" s="1"/>
  <c r="AK34" i="10"/>
  <c r="BA34" i="10" s="1"/>
  <c r="AL34" i="10"/>
  <c r="BB34" i="10" s="1"/>
  <c r="AM34" i="10"/>
  <c r="BC34" i="10" s="1"/>
  <c r="AN34" i="10"/>
  <c r="BD34" i="10" s="1"/>
  <c r="AO34" i="10"/>
  <c r="BE34" i="10" s="1"/>
  <c r="AP34" i="10"/>
  <c r="BF34" i="10" s="1"/>
  <c r="AQ34" i="10"/>
  <c r="BG34" i="10" s="1"/>
  <c r="AR34" i="10"/>
  <c r="BH34" i="10" s="1"/>
  <c r="AS34" i="10"/>
  <c r="BI34" i="10" s="1"/>
  <c r="AT34" i="10"/>
  <c r="BJ34" i="10" s="1"/>
  <c r="AU34" i="10"/>
  <c r="BK34" i="10" s="1"/>
  <c r="AV34" i="10"/>
  <c r="BL34" i="10" s="1"/>
  <c r="AW34" i="10"/>
  <c r="BM34" i="10" s="1"/>
  <c r="Z35" i="10"/>
  <c r="AA35" i="10"/>
  <c r="AB35" i="10"/>
  <c r="AC35" i="10"/>
  <c r="AD35" i="10"/>
  <c r="AE35" i="10"/>
  <c r="AF35" i="10"/>
  <c r="AG35" i="10"/>
  <c r="AH35" i="10"/>
  <c r="AX35" i="10" s="1"/>
  <c r="AI35" i="10"/>
  <c r="AY35" i="10" s="1"/>
  <c r="AJ35" i="10"/>
  <c r="AZ35" i="10" s="1"/>
  <c r="AK35" i="10"/>
  <c r="BA35" i="10" s="1"/>
  <c r="AL35" i="10"/>
  <c r="BB35" i="10" s="1"/>
  <c r="AM35" i="10"/>
  <c r="BC35" i="10" s="1"/>
  <c r="AN35" i="10"/>
  <c r="BD35" i="10" s="1"/>
  <c r="AO35" i="10"/>
  <c r="BE35" i="10" s="1"/>
  <c r="AP35" i="10"/>
  <c r="BF35" i="10" s="1"/>
  <c r="AQ35" i="10"/>
  <c r="BG35" i="10" s="1"/>
  <c r="AR35" i="10"/>
  <c r="BH35" i="10" s="1"/>
  <c r="AS35" i="10"/>
  <c r="BI35" i="10" s="1"/>
  <c r="AT35" i="10"/>
  <c r="BJ35" i="10" s="1"/>
  <c r="AU35" i="10"/>
  <c r="BK35" i="10" s="1"/>
  <c r="AV35" i="10"/>
  <c r="BL35" i="10" s="1"/>
  <c r="AW35" i="10"/>
  <c r="BM35" i="10" s="1"/>
  <c r="Z36" i="10"/>
  <c r="AA36" i="10"/>
  <c r="AB36" i="10"/>
  <c r="AC36" i="10"/>
  <c r="AD36" i="10"/>
  <c r="AE36" i="10"/>
  <c r="AF36" i="10"/>
  <c r="AG36" i="10"/>
  <c r="AH36" i="10"/>
  <c r="AX36" i="10" s="1"/>
  <c r="AI36" i="10"/>
  <c r="AY36" i="10" s="1"/>
  <c r="AJ36" i="10"/>
  <c r="AZ36" i="10" s="1"/>
  <c r="AK36" i="10"/>
  <c r="BA36" i="10" s="1"/>
  <c r="AL36" i="10"/>
  <c r="BB36" i="10" s="1"/>
  <c r="AM36" i="10"/>
  <c r="BC36" i="10" s="1"/>
  <c r="AN36" i="10"/>
  <c r="BD36" i="10" s="1"/>
  <c r="AO36" i="10"/>
  <c r="BE36" i="10" s="1"/>
  <c r="AP36" i="10"/>
  <c r="BF36" i="10" s="1"/>
  <c r="AQ36" i="10"/>
  <c r="BG36" i="10" s="1"/>
  <c r="AR36" i="10"/>
  <c r="BH36" i="10" s="1"/>
  <c r="AS36" i="10"/>
  <c r="BI36" i="10" s="1"/>
  <c r="AT36" i="10"/>
  <c r="BJ36" i="10" s="1"/>
  <c r="AU36" i="10"/>
  <c r="BK36" i="10" s="1"/>
  <c r="AV36" i="10"/>
  <c r="BL36" i="10" s="1"/>
  <c r="AW36" i="10"/>
  <c r="BM36" i="10" s="1"/>
  <c r="Z37" i="10"/>
  <c r="AA37" i="10"/>
  <c r="AB37" i="10"/>
  <c r="AC37" i="10"/>
  <c r="AD37" i="10"/>
  <c r="AE37" i="10"/>
  <c r="AF37" i="10"/>
  <c r="AG37" i="10"/>
  <c r="AH37" i="10"/>
  <c r="AX37" i="10" s="1"/>
  <c r="AI37" i="10"/>
  <c r="AY37" i="10" s="1"/>
  <c r="AJ37" i="10"/>
  <c r="AZ37" i="10" s="1"/>
  <c r="AK37" i="10"/>
  <c r="BA37" i="10" s="1"/>
  <c r="AL37" i="10"/>
  <c r="BB37" i="10" s="1"/>
  <c r="AM37" i="10"/>
  <c r="BC37" i="10" s="1"/>
  <c r="AN37" i="10"/>
  <c r="BD37" i="10" s="1"/>
  <c r="AO37" i="10"/>
  <c r="BE37" i="10" s="1"/>
  <c r="AP37" i="10"/>
  <c r="BF37" i="10" s="1"/>
  <c r="AQ37" i="10"/>
  <c r="BG37" i="10" s="1"/>
  <c r="AR37" i="10"/>
  <c r="BH37" i="10" s="1"/>
  <c r="AS37" i="10"/>
  <c r="BI37" i="10" s="1"/>
  <c r="AT37" i="10"/>
  <c r="BJ37" i="10" s="1"/>
  <c r="AU37" i="10"/>
  <c r="BK37" i="10" s="1"/>
  <c r="AV37" i="10"/>
  <c r="BL37" i="10" s="1"/>
  <c r="AW37" i="10"/>
  <c r="BM37" i="10" s="1"/>
  <c r="Z38" i="10"/>
  <c r="AA38" i="10"/>
  <c r="AB38" i="10"/>
  <c r="AC38" i="10"/>
  <c r="AD38" i="10"/>
  <c r="AE38" i="10"/>
  <c r="AF38" i="10"/>
  <c r="AG38" i="10"/>
  <c r="AH38" i="10"/>
  <c r="AX38" i="10" s="1"/>
  <c r="AI38" i="10"/>
  <c r="AY38" i="10" s="1"/>
  <c r="AJ38" i="10"/>
  <c r="AZ38" i="10" s="1"/>
  <c r="AK38" i="10"/>
  <c r="BA38" i="10" s="1"/>
  <c r="AL38" i="10"/>
  <c r="BB38" i="10" s="1"/>
  <c r="AM38" i="10"/>
  <c r="BC38" i="10" s="1"/>
  <c r="AN38" i="10"/>
  <c r="BD38" i="10" s="1"/>
  <c r="AO38" i="10"/>
  <c r="BE38" i="10" s="1"/>
  <c r="AP38" i="10"/>
  <c r="BF38" i="10" s="1"/>
  <c r="AQ38" i="10"/>
  <c r="BG38" i="10" s="1"/>
  <c r="AR38" i="10"/>
  <c r="BH38" i="10" s="1"/>
  <c r="AS38" i="10"/>
  <c r="BI38" i="10" s="1"/>
  <c r="AT38" i="10"/>
  <c r="BJ38" i="10" s="1"/>
  <c r="AU38" i="10"/>
  <c r="BK38" i="10" s="1"/>
  <c r="AV38" i="10"/>
  <c r="BL38" i="10" s="1"/>
  <c r="AW38" i="10"/>
  <c r="BM38" i="10" s="1"/>
  <c r="Z39" i="10"/>
  <c r="AA39" i="10"/>
  <c r="AB39" i="10"/>
  <c r="AC39" i="10"/>
  <c r="AD39" i="10"/>
  <c r="AE39" i="10"/>
  <c r="AF39" i="10"/>
  <c r="AG39" i="10"/>
  <c r="AH39" i="10"/>
  <c r="AX39" i="10" s="1"/>
  <c r="AI39" i="10"/>
  <c r="AY39" i="10" s="1"/>
  <c r="AJ39" i="10"/>
  <c r="AZ39" i="10" s="1"/>
  <c r="AK39" i="10"/>
  <c r="BA39" i="10" s="1"/>
  <c r="AL39" i="10"/>
  <c r="BB39" i="10" s="1"/>
  <c r="AM39" i="10"/>
  <c r="BC39" i="10" s="1"/>
  <c r="AN39" i="10"/>
  <c r="BD39" i="10" s="1"/>
  <c r="AO39" i="10"/>
  <c r="BE39" i="10" s="1"/>
  <c r="AP39" i="10"/>
  <c r="BF39" i="10" s="1"/>
  <c r="AQ39" i="10"/>
  <c r="BG39" i="10" s="1"/>
  <c r="AR39" i="10"/>
  <c r="BH39" i="10" s="1"/>
  <c r="AS39" i="10"/>
  <c r="BI39" i="10" s="1"/>
  <c r="AT39" i="10"/>
  <c r="BJ39" i="10" s="1"/>
  <c r="AU39" i="10"/>
  <c r="BK39" i="10" s="1"/>
  <c r="AV39" i="10"/>
  <c r="BL39" i="10" s="1"/>
  <c r="AW39" i="10"/>
  <c r="BM39" i="10" s="1"/>
  <c r="Z40" i="10"/>
  <c r="AA40" i="10"/>
  <c r="AB40" i="10"/>
  <c r="AC40" i="10"/>
  <c r="AD40" i="10"/>
  <c r="AE40" i="10"/>
  <c r="AF40" i="10"/>
  <c r="AG40" i="10"/>
  <c r="AH40" i="10"/>
  <c r="AX40" i="10" s="1"/>
  <c r="AI40" i="10"/>
  <c r="AY40" i="10" s="1"/>
  <c r="AJ40" i="10"/>
  <c r="AZ40" i="10" s="1"/>
  <c r="AK40" i="10"/>
  <c r="BA40" i="10" s="1"/>
  <c r="AL40" i="10"/>
  <c r="BB40" i="10" s="1"/>
  <c r="AM40" i="10"/>
  <c r="BC40" i="10" s="1"/>
  <c r="AN40" i="10"/>
  <c r="BD40" i="10" s="1"/>
  <c r="AO40" i="10"/>
  <c r="BE40" i="10" s="1"/>
  <c r="AP40" i="10"/>
  <c r="BF40" i="10" s="1"/>
  <c r="AQ40" i="10"/>
  <c r="BG40" i="10" s="1"/>
  <c r="AR40" i="10"/>
  <c r="BH40" i="10" s="1"/>
  <c r="AS40" i="10"/>
  <c r="BI40" i="10" s="1"/>
  <c r="AT40" i="10"/>
  <c r="BJ40" i="10" s="1"/>
  <c r="AU40" i="10"/>
  <c r="BK40" i="10" s="1"/>
  <c r="AV40" i="10"/>
  <c r="BL40" i="10" s="1"/>
  <c r="AW40" i="10"/>
  <c r="BM40" i="10" s="1"/>
  <c r="Z41" i="10"/>
  <c r="AA41" i="10"/>
  <c r="AB41" i="10"/>
  <c r="AC41" i="10"/>
  <c r="AD41" i="10"/>
  <c r="AE41" i="10"/>
  <c r="AF41" i="10"/>
  <c r="AG41" i="10"/>
  <c r="AH41" i="10"/>
  <c r="AX41" i="10" s="1"/>
  <c r="AI41" i="10"/>
  <c r="AY41" i="10" s="1"/>
  <c r="AJ41" i="10"/>
  <c r="AZ41" i="10" s="1"/>
  <c r="AK41" i="10"/>
  <c r="BA41" i="10" s="1"/>
  <c r="AL41" i="10"/>
  <c r="BB41" i="10" s="1"/>
  <c r="AM41" i="10"/>
  <c r="BC41" i="10" s="1"/>
  <c r="AN41" i="10"/>
  <c r="BD41" i="10" s="1"/>
  <c r="AO41" i="10"/>
  <c r="BE41" i="10" s="1"/>
  <c r="AP41" i="10"/>
  <c r="BF41" i="10" s="1"/>
  <c r="AQ41" i="10"/>
  <c r="BG41" i="10" s="1"/>
  <c r="AR41" i="10"/>
  <c r="BH41" i="10" s="1"/>
  <c r="AS41" i="10"/>
  <c r="BI41" i="10" s="1"/>
  <c r="AT41" i="10"/>
  <c r="BJ41" i="10" s="1"/>
  <c r="AU41" i="10"/>
  <c r="BK41" i="10" s="1"/>
  <c r="AV41" i="10"/>
  <c r="BL41" i="10" s="1"/>
  <c r="AW41" i="10"/>
  <c r="BM41" i="10" s="1"/>
  <c r="Z42" i="10"/>
  <c r="AA42" i="10"/>
  <c r="AB42" i="10"/>
  <c r="AC42" i="10"/>
  <c r="AD42" i="10"/>
  <c r="AE42" i="10"/>
  <c r="AF42" i="10"/>
  <c r="AG42" i="10"/>
  <c r="AH42" i="10"/>
  <c r="AX42" i="10" s="1"/>
  <c r="AI42" i="10"/>
  <c r="AY42" i="10" s="1"/>
  <c r="AJ42" i="10"/>
  <c r="AZ42" i="10" s="1"/>
  <c r="AK42" i="10"/>
  <c r="BA42" i="10" s="1"/>
  <c r="AL42" i="10"/>
  <c r="BB42" i="10" s="1"/>
  <c r="AM42" i="10"/>
  <c r="BC42" i="10" s="1"/>
  <c r="AN42" i="10"/>
  <c r="BD42" i="10" s="1"/>
  <c r="AO42" i="10"/>
  <c r="BE42" i="10" s="1"/>
  <c r="AP42" i="10"/>
  <c r="BF42" i="10" s="1"/>
  <c r="AQ42" i="10"/>
  <c r="BG42" i="10" s="1"/>
  <c r="AR42" i="10"/>
  <c r="BH42" i="10" s="1"/>
  <c r="AS42" i="10"/>
  <c r="BI42" i="10" s="1"/>
  <c r="AT42" i="10"/>
  <c r="BJ42" i="10" s="1"/>
  <c r="AU42" i="10"/>
  <c r="BK42" i="10" s="1"/>
  <c r="AV42" i="10"/>
  <c r="BL42" i="10" s="1"/>
  <c r="AW42" i="10"/>
  <c r="BM42" i="10" s="1"/>
  <c r="Z43" i="10"/>
  <c r="AA43" i="10"/>
  <c r="AB43" i="10"/>
  <c r="AC43" i="10"/>
  <c r="AD43" i="10"/>
  <c r="AE43" i="10"/>
  <c r="AF43" i="10"/>
  <c r="AG43" i="10"/>
  <c r="AH43" i="10"/>
  <c r="AX43" i="10" s="1"/>
  <c r="AI43" i="10"/>
  <c r="AY43" i="10" s="1"/>
  <c r="AJ43" i="10"/>
  <c r="AZ43" i="10" s="1"/>
  <c r="AK43" i="10"/>
  <c r="BA43" i="10" s="1"/>
  <c r="AL43" i="10"/>
  <c r="BB43" i="10" s="1"/>
  <c r="AM43" i="10"/>
  <c r="BC43" i="10" s="1"/>
  <c r="AN43" i="10"/>
  <c r="BD43" i="10" s="1"/>
  <c r="AO43" i="10"/>
  <c r="BE43" i="10" s="1"/>
  <c r="AP43" i="10"/>
  <c r="BF43" i="10" s="1"/>
  <c r="AQ43" i="10"/>
  <c r="BG43" i="10" s="1"/>
  <c r="AR43" i="10"/>
  <c r="BH43" i="10" s="1"/>
  <c r="AS43" i="10"/>
  <c r="BI43" i="10" s="1"/>
  <c r="AT43" i="10"/>
  <c r="BJ43" i="10" s="1"/>
  <c r="AU43" i="10"/>
  <c r="BK43" i="10" s="1"/>
  <c r="AV43" i="10"/>
  <c r="BL43" i="10" s="1"/>
  <c r="AW43" i="10"/>
  <c r="BM43" i="10" s="1"/>
  <c r="Z44" i="10"/>
  <c r="AA44" i="10"/>
  <c r="AB44" i="10"/>
  <c r="AC44" i="10"/>
  <c r="AD44" i="10"/>
  <c r="AE44" i="10"/>
  <c r="AF44" i="10"/>
  <c r="AG44" i="10"/>
  <c r="AH44" i="10"/>
  <c r="AX44" i="10" s="1"/>
  <c r="AI44" i="10"/>
  <c r="AY44" i="10" s="1"/>
  <c r="AJ44" i="10"/>
  <c r="AZ44" i="10" s="1"/>
  <c r="AK44" i="10"/>
  <c r="BA44" i="10" s="1"/>
  <c r="AL44" i="10"/>
  <c r="BB44" i="10" s="1"/>
  <c r="AM44" i="10"/>
  <c r="BC44" i="10" s="1"/>
  <c r="AN44" i="10"/>
  <c r="BD44" i="10" s="1"/>
  <c r="AO44" i="10"/>
  <c r="BE44" i="10" s="1"/>
  <c r="AP44" i="10"/>
  <c r="BF44" i="10" s="1"/>
  <c r="AQ44" i="10"/>
  <c r="BG44" i="10" s="1"/>
  <c r="AR44" i="10"/>
  <c r="BH44" i="10" s="1"/>
  <c r="AS44" i="10"/>
  <c r="BI44" i="10" s="1"/>
  <c r="AT44" i="10"/>
  <c r="BJ44" i="10" s="1"/>
  <c r="AU44" i="10"/>
  <c r="BK44" i="10" s="1"/>
  <c r="AV44" i="10"/>
  <c r="BL44" i="10" s="1"/>
  <c r="AW44" i="10"/>
  <c r="BM44" i="10" s="1"/>
  <c r="Z45" i="10"/>
  <c r="AA45" i="10"/>
  <c r="AB45" i="10"/>
  <c r="AC45" i="10"/>
  <c r="AD45" i="10"/>
  <c r="AE45" i="10"/>
  <c r="AF45" i="10"/>
  <c r="AG45" i="10"/>
  <c r="AH45" i="10"/>
  <c r="AX45" i="10" s="1"/>
  <c r="AI45" i="10"/>
  <c r="AY45" i="10" s="1"/>
  <c r="AJ45" i="10"/>
  <c r="AZ45" i="10" s="1"/>
  <c r="AK45" i="10"/>
  <c r="BA45" i="10" s="1"/>
  <c r="AL45" i="10"/>
  <c r="BB45" i="10" s="1"/>
  <c r="AM45" i="10"/>
  <c r="BC45" i="10" s="1"/>
  <c r="AN45" i="10"/>
  <c r="BD45" i="10" s="1"/>
  <c r="AO45" i="10"/>
  <c r="BE45" i="10" s="1"/>
  <c r="AP45" i="10"/>
  <c r="BF45" i="10" s="1"/>
  <c r="AQ45" i="10"/>
  <c r="BG45" i="10" s="1"/>
  <c r="AR45" i="10"/>
  <c r="BH45" i="10" s="1"/>
  <c r="AS45" i="10"/>
  <c r="BI45" i="10" s="1"/>
  <c r="AT45" i="10"/>
  <c r="BJ45" i="10" s="1"/>
  <c r="AU45" i="10"/>
  <c r="BK45" i="10" s="1"/>
  <c r="AV45" i="10"/>
  <c r="BL45" i="10" s="1"/>
  <c r="AW45" i="10"/>
  <c r="BM45" i="10" s="1"/>
  <c r="Z46" i="10"/>
  <c r="AA46" i="10"/>
  <c r="AB46" i="10"/>
  <c r="AC46" i="10"/>
  <c r="AD46" i="10"/>
  <c r="AE46" i="10"/>
  <c r="AF46" i="10"/>
  <c r="AG46" i="10"/>
  <c r="AH46" i="10"/>
  <c r="AX46" i="10" s="1"/>
  <c r="AI46" i="10"/>
  <c r="AY46" i="10" s="1"/>
  <c r="AJ46" i="10"/>
  <c r="AZ46" i="10" s="1"/>
  <c r="AK46" i="10"/>
  <c r="BA46" i="10" s="1"/>
  <c r="AL46" i="10"/>
  <c r="BB46" i="10" s="1"/>
  <c r="AM46" i="10"/>
  <c r="BC46" i="10" s="1"/>
  <c r="AN46" i="10"/>
  <c r="BD46" i="10" s="1"/>
  <c r="AO46" i="10"/>
  <c r="BE46" i="10" s="1"/>
  <c r="AP46" i="10"/>
  <c r="BF46" i="10" s="1"/>
  <c r="AQ46" i="10"/>
  <c r="BG46" i="10" s="1"/>
  <c r="AR46" i="10"/>
  <c r="BH46" i="10" s="1"/>
  <c r="AS46" i="10"/>
  <c r="BI46" i="10" s="1"/>
  <c r="AT46" i="10"/>
  <c r="BJ46" i="10" s="1"/>
  <c r="AU46" i="10"/>
  <c r="BK46" i="10" s="1"/>
  <c r="AV46" i="10"/>
  <c r="BL46" i="10" s="1"/>
  <c r="AW46" i="10"/>
  <c r="BM46" i="10" s="1"/>
  <c r="Z47" i="10"/>
  <c r="AA47" i="10"/>
  <c r="AB47" i="10"/>
  <c r="AC47" i="10"/>
  <c r="AD47" i="10"/>
  <c r="AE47" i="10"/>
  <c r="AF47" i="10"/>
  <c r="AG47" i="10"/>
  <c r="AH47" i="10"/>
  <c r="AX47" i="10" s="1"/>
  <c r="AI47" i="10"/>
  <c r="AY47" i="10" s="1"/>
  <c r="AJ47" i="10"/>
  <c r="AZ47" i="10" s="1"/>
  <c r="AK47" i="10"/>
  <c r="BA47" i="10" s="1"/>
  <c r="AL47" i="10"/>
  <c r="BB47" i="10" s="1"/>
  <c r="AM47" i="10"/>
  <c r="BC47" i="10" s="1"/>
  <c r="AN47" i="10"/>
  <c r="BD47" i="10" s="1"/>
  <c r="AO47" i="10"/>
  <c r="BE47" i="10" s="1"/>
  <c r="AP47" i="10"/>
  <c r="BF47" i="10" s="1"/>
  <c r="AQ47" i="10"/>
  <c r="BG47" i="10" s="1"/>
  <c r="AR47" i="10"/>
  <c r="BH47" i="10" s="1"/>
  <c r="AS47" i="10"/>
  <c r="BI47" i="10" s="1"/>
  <c r="AT47" i="10"/>
  <c r="BJ47" i="10" s="1"/>
  <c r="AU47" i="10"/>
  <c r="BK47" i="10" s="1"/>
  <c r="AV47" i="10"/>
  <c r="BL47" i="10" s="1"/>
  <c r="AW47" i="10"/>
  <c r="BM47" i="10" s="1"/>
  <c r="Z48" i="10"/>
  <c r="AA48" i="10"/>
  <c r="AB48" i="10"/>
  <c r="AC48" i="10"/>
  <c r="AD48" i="10"/>
  <c r="AE48" i="10"/>
  <c r="AF48" i="10"/>
  <c r="AG48" i="10"/>
  <c r="AH48" i="10"/>
  <c r="AX48" i="10" s="1"/>
  <c r="AI48" i="10"/>
  <c r="AY48" i="10" s="1"/>
  <c r="AJ48" i="10"/>
  <c r="AZ48" i="10" s="1"/>
  <c r="AK48" i="10"/>
  <c r="BA48" i="10" s="1"/>
  <c r="AL48" i="10"/>
  <c r="BB48" i="10" s="1"/>
  <c r="AM48" i="10"/>
  <c r="BC48" i="10" s="1"/>
  <c r="AN48" i="10"/>
  <c r="BD48" i="10" s="1"/>
  <c r="AO48" i="10"/>
  <c r="BE48" i="10" s="1"/>
  <c r="AP48" i="10"/>
  <c r="BF48" i="10" s="1"/>
  <c r="AQ48" i="10"/>
  <c r="BG48" i="10" s="1"/>
  <c r="AR48" i="10"/>
  <c r="BH48" i="10" s="1"/>
  <c r="AS48" i="10"/>
  <c r="BI48" i="10" s="1"/>
  <c r="AT48" i="10"/>
  <c r="BJ48" i="10" s="1"/>
  <c r="AU48" i="10"/>
  <c r="BK48" i="10" s="1"/>
  <c r="AV48" i="10"/>
  <c r="BL48" i="10" s="1"/>
  <c r="AW48" i="10"/>
  <c r="BM48" i="10" s="1"/>
  <c r="Z49" i="10"/>
  <c r="AA49" i="10"/>
  <c r="AB49" i="10"/>
  <c r="AC49" i="10"/>
  <c r="AD49" i="10"/>
  <c r="AE49" i="10"/>
  <c r="AF49" i="10"/>
  <c r="AG49" i="10"/>
  <c r="AH49" i="10"/>
  <c r="AX49" i="10" s="1"/>
  <c r="AI49" i="10"/>
  <c r="AY49" i="10" s="1"/>
  <c r="AJ49" i="10"/>
  <c r="AZ49" i="10" s="1"/>
  <c r="AK49" i="10"/>
  <c r="BA49" i="10" s="1"/>
  <c r="AL49" i="10"/>
  <c r="BB49" i="10" s="1"/>
  <c r="AM49" i="10"/>
  <c r="BC49" i="10" s="1"/>
  <c r="AN49" i="10"/>
  <c r="BD49" i="10" s="1"/>
  <c r="AO49" i="10"/>
  <c r="BE49" i="10" s="1"/>
  <c r="AP49" i="10"/>
  <c r="BF49" i="10" s="1"/>
  <c r="AQ49" i="10"/>
  <c r="BG49" i="10" s="1"/>
  <c r="AR49" i="10"/>
  <c r="BH49" i="10" s="1"/>
  <c r="AS49" i="10"/>
  <c r="BI49" i="10" s="1"/>
  <c r="AT49" i="10"/>
  <c r="BJ49" i="10" s="1"/>
  <c r="AU49" i="10"/>
  <c r="BK49" i="10" s="1"/>
  <c r="AV49" i="10"/>
  <c r="BL49" i="10" s="1"/>
  <c r="AW49" i="10"/>
  <c r="BM49" i="10" s="1"/>
  <c r="Z50" i="10"/>
  <c r="AA50" i="10"/>
  <c r="AB50" i="10"/>
  <c r="AC50" i="10"/>
  <c r="AD50" i="10"/>
  <c r="AE50" i="10"/>
  <c r="AF50" i="10"/>
  <c r="AG50" i="10"/>
  <c r="AH50" i="10"/>
  <c r="AX50" i="10" s="1"/>
  <c r="AI50" i="10"/>
  <c r="AY50" i="10" s="1"/>
  <c r="AJ50" i="10"/>
  <c r="AZ50" i="10" s="1"/>
  <c r="AK50" i="10"/>
  <c r="BA50" i="10" s="1"/>
  <c r="AL50" i="10"/>
  <c r="BB50" i="10" s="1"/>
  <c r="AM50" i="10"/>
  <c r="BC50" i="10" s="1"/>
  <c r="AN50" i="10"/>
  <c r="BD50" i="10" s="1"/>
  <c r="AO50" i="10"/>
  <c r="BE50" i="10" s="1"/>
  <c r="AP50" i="10"/>
  <c r="BF50" i="10" s="1"/>
  <c r="AQ50" i="10"/>
  <c r="BG50" i="10" s="1"/>
  <c r="AR50" i="10"/>
  <c r="BH50" i="10" s="1"/>
  <c r="AS50" i="10"/>
  <c r="BI50" i="10" s="1"/>
  <c r="AT50" i="10"/>
  <c r="BJ50" i="10" s="1"/>
  <c r="AU50" i="10"/>
  <c r="BK50" i="10" s="1"/>
  <c r="AV50" i="10"/>
  <c r="BL50" i="10" s="1"/>
  <c r="AW50" i="10"/>
  <c r="BM50" i="10" s="1"/>
  <c r="Z51" i="10"/>
  <c r="AA51" i="10"/>
  <c r="AB51" i="10"/>
  <c r="AC51" i="10"/>
  <c r="AD51" i="10"/>
  <c r="AE51" i="10"/>
  <c r="AF51" i="10"/>
  <c r="AG51" i="10"/>
  <c r="AH51" i="10"/>
  <c r="AX51" i="10" s="1"/>
  <c r="AI51" i="10"/>
  <c r="AY51" i="10" s="1"/>
  <c r="AJ51" i="10"/>
  <c r="AZ51" i="10" s="1"/>
  <c r="AK51" i="10"/>
  <c r="BA51" i="10" s="1"/>
  <c r="AL51" i="10"/>
  <c r="BB51" i="10" s="1"/>
  <c r="AM51" i="10"/>
  <c r="BC51" i="10" s="1"/>
  <c r="AN51" i="10"/>
  <c r="BD51" i="10" s="1"/>
  <c r="AO51" i="10"/>
  <c r="BE51" i="10" s="1"/>
  <c r="AP51" i="10"/>
  <c r="BF51" i="10" s="1"/>
  <c r="AQ51" i="10"/>
  <c r="BG51" i="10" s="1"/>
  <c r="AR51" i="10"/>
  <c r="BH51" i="10" s="1"/>
  <c r="AS51" i="10"/>
  <c r="BI51" i="10" s="1"/>
  <c r="AT51" i="10"/>
  <c r="BJ51" i="10" s="1"/>
  <c r="AU51" i="10"/>
  <c r="BK51" i="10" s="1"/>
  <c r="AV51" i="10"/>
  <c r="BL51" i="10" s="1"/>
  <c r="AW51" i="10"/>
  <c r="BM51" i="10" s="1"/>
  <c r="Z52" i="10"/>
  <c r="AA52" i="10"/>
  <c r="AB52" i="10"/>
  <c r="AC52" i="10"/>
  <c r="AD52" i="10"/>
  <c r="AE52" i="10"/>
  <c r="AF52" i="10"/>
  <c r="AG52" i="10"/>
  <c r="AH52" i="10"/>
  <c r="AX52" i="10" s="1"/>
  <c r="AI52" i="10"/>
  <c r="AY52" i="10" s="1"/>
  <c r="AJ52" i="10"/>
  <c r="AZ52" i="10" s="1"/>
  <c r="AK52" i="10"/>
  <c r="BA52" i="10" s="1"/>
  <c r="AL52" i="10"/>
  <c r="BB52" i="10" s="1"/>
  <c r="AM52" i="10"/>
  <c r="BC52" i="10" s="1"/>
  <c r="AN52" i="10"/>
  <c r="BD52" i="10" s="1"/>
  <c r="AO52" i="10"/>
  <c r="BE52" i="10" s="1"/>
  <c r="AP52" i="10"/>
  <c r="BF52" i="10" s="1"/>
  <c r="AQ52" i="10"/>
  <c r="BG52" i="10" s="1"/>
  <c r="AR52" i="10"/>
  <c r="BH52" i="10" s="1"/>
  <c r="AS52" i="10"/>
  <c r="BI52" i="10" s="1"/>
  <c r="AT52" i="10"/>
  <c r="BJ52" i="10" s="1"/>
  <c r="AU52" i="10"/>
  <c r="BK52" i="10" s="1"/>
  <c r="AV52" i="10"/>
  <c r="BL52" i="10" s="1"/>
  <c r="AW52" i="10"/>
  <c r="BM52" i="10" s="1"/>
  <c r="Z53" i="10"/>
  <c r="AA53" i="10"/>
  <c r="AB53" i="10"/>
  <c r="AC53" i="10"/>
  <c r="AD53" i="10"/>
  <c r="AE53" i="10"/>
  <c r="AF53" i="10"/>
  <c r="AG53" i="10"/>
  <c r="AH53" i="10"/>
  <c r="AX53" i="10" s="1"/>
  <c r="AI53" i="10"/>
  <c r="AY53" i="10" s="1"/>
  <c r="AJ53" i="10"/>
  <c r="AZ53" i="10" s="1"/>
  <c r="AK53" i="10"/>
  <c r="BA53" i="10" s="1"/>
  <c r="AL53" i="10"/>
  <c r="BB53" i="10" s="1"/>
  <c r="AM53" i="10"/>
  <c r="BC53" i="10" s="1"/>
  <c r="AN53" i="10"/>
  <c r="BD53" i="10" s="1"/>
  <c r="AO53" i="10"/>
  <c r="BE53" i="10" s="1"/>
  <c r="AP53" i="10"/>
  <c r="BF53" i="10" s="1"/>
  <c r="AQ53" i="10"/>
  <c r="BG53" i="10" s="1"/>
  <c r="AR53" i="10"/>
  <c r="BH53" i="10" s="1"/>
  <c r="AS53" i="10"/>
  <c r="BI53" i="10" s="1"/>
  <c r="AT53" i="10"/>
  <c r="BJ53" i="10" s="1"/>
  <c r="AU53" i="10"/>
  <c r="BK53" i="10" s="1"/>
  <c r="AV53" i="10"/>
  <c r="BL53" i="10" s="1"/>
  <c r="AW53" i="10"/>
  <c r="BM53" i="10" s="1"/>
  <c r="Z54" i="10"/>
  <c r="AA54" i="10"/>
  <c r="AB54" i="10"/>
  <c r="AC54" i="10"/>
  <c r="AD54" i="10"/>
  <c r="AE54" i="10"/>
  <c r="AF54" i="10"/>
  <c r="AG54" i="10"/>
  <c r="AH54" i="10"/>
  <c r="AX54" i="10" s="1"/>
  <c r="AI54" i="10"/>
  <c r="AY54" i="10" s="1"/>
  <c r="AJ54" i="10"/>
  <c r="AZ54" i="10" s="1"/>
  <c r="AK54" i="10"/>
  <c r="BA54" i="10" s="1"/>
  <c r="AL54" i="10"/>
  <c r="BB54" i="10" s="1"/>
  <c r="AM54" i="10"/>
  <c r="BC54" i="10" s="1"/>
  <c r="AN54" i="10"/>
  <c r="BD54" i="10" s="1"/>
  <c r="AO54" i="10"/>
  <c r="BE54" i="10" s="1"/>
  <c r="AP54" i="10"/>
  <c r="BF54" i="10" s="1"/>
  <c r="AQ54" i="10"/>
  <c r="BG54" i="10" s="1"/>
  <c r="AR54" i="10"/>
  <c r="BH54" i="10" s="1"/>
  <c r="AS54" i="10"/>
  <c r="BI54" i="10" s="1"/>
  <c r="AT54" i="10"/>
  <c r="BJ54" i="10" s="1"/>
  <c r="AU54" i="10"/>
  <c r="BK54" i="10" s="1"/>
  <c r="AV54" i="10"/>
  <c r="BL54" i="10" s="1"/>
  <c r="AW54" i="10"/>
  <c r="BM54" i="10" s="1"/>
  <c r="Z55" i="10"/>
  <c r="AA55" i="10"/>
  <c r="AB55" i="10"/>
  <c r="AC55" i="10"/>
  <c r="AD55" i="10"/>
  <c r="AE55" i="10"/>
  <c r="AF55" i="10"/>
  <c r="AG55" i="10"/>
  <c r="AH55" i="10"/>
  <c r="AX55" i="10" s="1"/>
  <c r="AI55" i="10"/>
  <c r="AY55" i="10" s="1"/>
  <c r="AJ55" i="10"/>
  <c r="AZ55" i="10" s="1"/>
  <c r="AK55" i="10"/>
  <c r="BA55" i="10" s="1"/>
  <c r="AL55" i="10"/>
  <c r="BB55" i="10" s="1"/>
  <c r="AM55" i="10"/>
  <c r="BC55" i="10" s="1"/>
  <c r="AN55" i="10"/>
  <c r="BD55" i="10" s="1"/>
  <c r="AO55" i="10"/>
  <c r="BE55" i="10" s="1"/>
  <c r="AP55" i="10"/>
  <c r="BF55" i="10" s="1"/>
  <c r="AQ55" i="10"/>
  <c r="BG55" i="10" s="1"/>
  <c r="AR55" i="10"/>
  <c r="BH55" i="10" s="1"/>
  <c r="AS55" i="10"/>
  <c r="BI55" i="10" s="1"/>
  <c r="AT55" i="10"/>
  <c r="BJ55" i="10" s="1"/>
  <c r="AU55" i="10"/>
  <c r="BK55" i="10" s="1"/>
  <c r="AV55" i="10"/>
  <c r="BL55" i="10" s="1"/>
  <c r="AW55" i="10"/>
  <c r="BM55" i="10" s="1"/>
  <c r="Z56" i="10"/>
  <c r="AA56" i="10"/>
  <c r="AB56" i="10"/>
  <c r="AC56" i="10"/>
  <c r="AD56" i="10"/>
  <c r="AE56" i="10"/>
  <c r="AF56" i="10"/>
  <c r="AG56" i="10"/>
  <c r="AH56" i="10"/>
  <c r="AX56" i="10" s="1"/>
  <c r="AI56" i="10"/>
  <c r="AY56" i="10" s="1"/>
  <c r="AJ56" i="10"/>
  <c r="AZ56" i="10" s="1"/>
  <c r="AK56" i="10"/>
  <c r="BA56" i="10" s="1"/>
  <c r="AL56" i="10"/>
  <c r="BB56" i="10" s="1"/>
  <c r="AM56" i="10"/>
  <c r="BC56" i="10" s="1"/>
  <c r="AN56" i="10"/>
  <c r="BD56" i="10" s="1"/>
  <c r="AO56" i="10"/>
  <c r="BE56" i="10" s="1"/>
  <c r="AP56" i="10"/>
  <c r="BF56" i="10" s="1"/>
  <c r="AQ56" i="10"/>
  <c r="BG56" i="10" s="1"/>
  <c r="AR56" i="10"/>
  <c r="BH56" i="10" s="1"/>
  <c r="AS56" i="10"/>
  <c r="BI56" i="10" s="1"/>
  <c r="AT56" i="10"/>
  <c r="BJ56" i="10" s="1"/>
  <c r="AU56" i="10"/>
  <c r="BK56" i="10" s="1"/>
  <c r="AV56" i="10"/>
  <c r="BL56" i="10" s="1"/>
  <c r="AW56" i="10"/>
  <c r="BM56" i="10" s="1"/>
  <c r="Z57" i="10"/>
  <c r="AA57" i="10"/>
  <c r="AB57" i="10"/>
  <c r="AC57" i="10"/>
  <c r="AD57" i="10"/>
  <c r="AE57" i="10"/>
  <c r="AF57" i="10"/>
  <c r="AG57" i="10"/>
  <c r="AH57" i="10"/>
  <c r="AX57" i="10" s="1"/>
  <c r="AI57" i="10"/>
  <c r="AY57" i="10" s="1"/>
  <c r="AJ57" i="10"/>
  <c r="AZ57" i="10" s="1"/>
  <c r="AK57" i="10"/>
  <c r="BA57" i="10" s="1"/>
  <c r="AL57" i="10"/>
  <c r="BB57" i="10" s="1"/>
  <c r="AM57" i="10"/>
  <c r="BC57" i="10" s="1"/>
  <c r="AN57" i="10"/>
  <c r="BD57" i="10" s="1"/>
  <c r="AO57" i="10"/>
  <c r="BE57" i="10" s="1"/>
  <c r="AP57" i="10"/>
  <c r="BF57" i="10" s="1"/>
  <c r="AQ57" i="10"/>
  <c r="BG57" i="10" s="1"/>
  <c r="AR57" i="10"/>
  <c r="BH57" i="10" s="1"/>
  <c r="AS57" i="10"/>
  <c r="BI57" i="10" s="1"/>
  <c r="AT57" i="10"/>
  <c r="BJ57" i="10" s="1"/>
  <c r="AU57" i="10"/>
  <c r="BK57" i="10" s="1"/>
  <c r="AV57" i="10"/>
  <c r="BL57" i="10" s="1"/>
  <c r="AW57" i="10"/>
  <c r="BM57" i="10" s="1"/>
  <c r="Z58" i="10"/>
  <c r="AA58" i="10"/>
  <c r="AB58" i="10"/>
  <c r="AC58" i="10"/>
  <c r="AD58" i="10"/>
  <c r="AE58" i="10"/>
  <c r="AF58" i="10"/>
  <c r="AG58" i="10"/>
  <c r="AH58" i="10"/>
  <c r="AX58" i="10" s="1"/>
  <c r="AI58" i="10"/>
  <c r="AY58" i="10" s="1"/>
  <c r="AJ58" i="10"/>
  <c r="AZ58" i="10" s="1"/>
  <c r="AK58" i="10"/>
  <c r="BA58" i="10" s="1"/>
  <c r="AL58" i="10"/>
  <c r="BB58" i="10" s="1"/>
  <c r="AM58" i="10"/>
  <c r="BC58" i="10" s="1"/>
  <c r="AN58" i="10"/>
  <c r="BD58" i="10" s="1"/>
  <c r="AO58" i="10"/>
  <c r="BE58" i="10" s="1"/>
  <c r="AP58" i="10"/>
  <c r="BF58" i="10" s="1"/>
  <c r="AQ58" i="10"/>
  <c r="BG58" i="10" s="1"/>
  <c r="AR58" i="10"/>
  <c r="BH58" i="10" s="1"/>
  <c r="AS58" i="10"/>
  <c r="BI58" i="10" s="1"/>
  <c r="AT58" i="10"/>
  <c r="BJ58" i="10" s="1"/>
  <c r="AU58" i="10"/>
  <c r="BK58" i="10" s="1"/>
  <c r="AV58" i="10"/>
  <c r="BL58" i="10" s="1"/>
  <c r="AW58" i="10"/>
  <c r="BM58" i="10" s="1"/>
  <c r="Z59" i="10"/>
  <c r="AA59" i="10"/>
  <c r="AB59" i="10"/>
  <c r="AC59" i="10"/>
  <c r="AD59" i="10"/>
  <c r="AE59" i="10"/>
  <c r="AF59" i="10"/>
  <c r="AG59" i="10"/>
  <c r="AH59" i="10"/>
  <c r="AX59" i="10" s="1"/>
  <c r="AI59" i="10"/>
  <c r="AY59" i="10" s="1"/>
  <c r="AJ59" i="10"/>
  <c r="AZ59" i="10" s="1"/>
  <c r="AK59" i="10"/>
  <c r="BA59" i="10" s="1"/>
  <c r="AL59" i="10"/>
  <c r="BB59" i="10" s="1"/>
  <c r="AM59" i="10"/>
  <c r="BC59" i="10" s="1"/>
  <c r="AN59" i="10"/>
  <c r="BD59" i="10" s="1"/>
  <c r="AO59" i="10"/>
  <c r="BE59" i="10" s="1"/>
  <c r="AP59" i="10"/>
  <c r="BF59" i="10" s="1"/>
  <c r="AQ59" i="10"/>
  <c r="BG59" i="10" s="1"/>
  <c r="AR59" i="10"/>
  <c r="BH59" i="10" s="1"/>
  <c r="AS59" i="10"/>
  <c r="BI59" i="10" s="1"/>
  <c r="AT59" i="10"/>
  <c r="BJ59" i="10" s="1"/>
  <c r="AU59" i="10"/>
  <c r="BK59" i="10" s="1"/>
  <c r="AV59" i="10"/>
  <c r="BL59" i="10" s="1"/>
  <c r="AW59" i="10"/>
  <c r="BM59" i="10" s="1"/>
  <c r="Z60" i="10"/>
  <c r="AA60" i="10"/>
  <c r="AB60" i="10"/>
  <c r="AC60" i="10"/>
  <c r="AD60" i="10"/>
  <c r="AE60" i="10"/>
  <c r="AF60" i="10"/>
  <c r="AG60" i="10"/>
  <c r="AH60" i="10"/>
  <c r="AX60" i="10" s="1"/>
  <c r="AI60" i="10"/>
  <c r="AY60" i="10" s="1"/>
  <c r="AJ60" i="10"/>
  <c r="AZ60" i="10" s="1"/>
  <c r="AK60" i="10"/>
  <c r="BA60" i="10" s="1"/>
  <c r="AL60" i="10"/>
  <c r="BB60" i="10" s="1"/>
  <c r="AM60" i="10"/>
  <c r="BC60" i="10" s="1"/>
  <c r="AN60" i="10"/>
  <c r="BD60" i="10" s="1"/>
  <c r="AO60" i="10"/>
  <c r="BE60" i="10" s="1"/>
  <c r="AP60" i="10"/>
  <c r="BF60" i="10" s="1"/>
  <c r="AQ60" i="10"/>
  <c r="BG60" i="10" s="1"/>
  <c r="AR60" i="10"/>
  <c r="BH60" i="10" s="1"/>
  <c r="AS60" i="10"/>
  <c r="BI60" i="10" s="1"/>
  <c r="AT60" i="10"/>
  <c r="BJ60" i="10" s="1"/>
  <c r="AU60" i="10"/>
  <c r="BK60" i="10" s="1"/>
  <c r="AV60" i="10"/>
  <c r="BL60" i="10" s="1"/>
  <c r="AW60" i="10"/>
  <c r="BM60" i="10" s="1"/>
  <c r="Z61" i="10"/>
  <c r="AA61" i="10"/>
  <c r="AB61" i="10"/>
  <c r="AC61" i="10"/>
  <c r="AD61" i="10"/>
  <c r="AE61" i="10"/>
  <c r="AF61" i="10"/>
  <c r="AG61" i="10"/>
  <c r="AH61" i="10"/>
  <c r="AX61" i="10" s="1"/>
  <c r="AI61" i="10"/>
  <c r="AY61" i="10" s="1"/>
  <c r="AJ61" i="10"/>
  <c r="AZ61" i="10" s="1"/>
  <c r="AK61" i="10"/>
  <c r="BA61" i="10" s="1"/>
  <c r="AL61" i="10"/>
  <c r="BB61" i="10" s="1"/>
  <c r="AM61" i="10"/>
  <c r="BC61" i="10" s="1"/>
  <c r="AN61" i="10"/>
  <c r="BD61" i="10" s="1"/>
  <c r="AO61" i="10"/>
  <c r="BE61" i="10" s="1"/>
  <c r="AP61" i="10"/>
  <c r="BF61" i="10" s="1"/>
  <c r="AQ61" i="10"/>
  <c r="BG61" i="10" s="1"/>
  <c r="AR61" i="10"/>
  <c r="BH61" i="10" s="1"/>
  <c r="AS61" i="10"/>
  <c r="BI61" i="10" s="1"/>
  <c r="AT61" i="10"/>
  <c r="BJ61" i="10" s="1"/>
  <c r="AU61" i="10"/>
  <c r="BK61" i="10" s="1"/>
  <c r="AV61" i="10"/>
  <c r="BL61" i="10" s="1"/>
  <c r="AW61" i="10"/>
  <c r="BM61" i="10" s="1"/>
  <c r="Z62" i="10"/>
  <c r="AA62" i="10"/>
  <c r="AB62" i="10"/>
  <c r="AC62" i="10"/>
  <c r="AD62" i="10"/>
  <c r="AE62" i="10"/>
  <c r="AF62" i="10"/>
  <c r="AG62" i="10"/>
  <c r="AH62" i="10"/>
  <c r="AX62" i="10" s="1"/>
  <c r="AI62" i="10"/>
  <c r="AY62" i="10" s="1"/>
  <c r="AJ62" i="10"/>
  <c r="AZ62" i="10" s="1"/>
  <c r="AK62" i="10"/>
  <c r="BA62" i="10" s="1"/>
  <c r="AL62" i="10"/>
  <c r="BB62" i="10" s="1"/>
  <c r="AM62" i="10"/>
  <c r="BC62" i="10" s="1"/>
  <c r="AN62" i="10"/>
  <c r="BD62" i="10" s="1"/>
  <c r="AO62" i="10"/>
  <c r="BE62" i="10" s="1"/>
  <c r="AP62" i="10"/>
  <c r="BF62" i="10" s="1"/>
  <c r="AQ62" i="10"/>
  <c r="BG62" i="10" s="1"/>
  <c r="AR62" i="10"/>
  <c r="BH62" i="10" s="1"/>
  <c r="AS62" i="10"/>
  <c r="BI62" i="10" s="1"/>
  <c r="AT62" i="10"/>
  <c r="BJ62" i="10" s="1"/>
  <c r="AU62" i="10"/>
  <c r="BK62" i="10" s="1"/>
  <c r="AV62" i="10"/>
  <c r="BL62" i="10" s="1"/>
  <c r="AW62" i="10"/>
  <c r="BM62" i="10" s="1"/>
  <c r="Z63" i="10"/>
  <c r="AA63" i="10"/>
  <c r="AB63" i="10"/>
  <c r="AC63" i="10"/>
  <c r="AD63" i="10"/>
  <c r="AE63" i="10"/>
  <c r="AF63" i="10"/>
  <c r="AG63" i="10"/>
  <c r="AH63" i="10"/>
  <c r="AX63" i="10" s="1"/>
  <c r="AI63" i="10"/>
  <c r="AY63" i="10" s="1"/>
  <c r="AJ63" i="10"/>
  <c r="AZ63" i="10" s="1"/>
  <c r="AK63" i="10"/>
  <c r="BA63" i="10" s="1"/>
  <c r="AL63" i="10"/>
  <c r="BB63" i="10" s="1"/>
  <c r="AM63" i="10"/>
  <c r="BC63" i="10" s="1"/>
  <c r="AN63" i="10"/>
  <c r="BD63" i="10" s="1"/>
  <c r="AO63" i="10"/>
  <c r="BE63" i="10" s="1"/>
  <c r="AP63" i="10"/>
  <c r="BF63" i="10" s="1"/>
  <c r="AQ63" i="10"/>
  <c r="BG63" i="10" s="1"/>
  <c r="AR63" i="10"/>
  <c r="BH63" i="10" s="1"/>
  <c r="AS63" i="10"/>
  <c r="BI63" i="10" s="1"/>
  <c r="AT63" i="10"/>
  <c r="BJ63" i="10" s="1"/>
  <c r="AU63" i="10"/>
  <c r="BK63" i="10" s="1"/>
  <c r="AV63" i="10"/>
  <c r="BL63" i="10" s="1"/>
  <c r="AW63" i="10"/>
  <c r="BM63" i="10" s="1"/>
  <c r="Z64" i="10"/>
  <c r="AA64" i="10"/>
  <c r="AB64" i="10"/>
  <c r="AC64" i="10"/>
  <c r="AD64" i="10"/>
  <c r="AE64" i="10"/>
  <c r="AF64" i="10"/>
  <c r="AG64" i="10"/>
  <c r="AH64" i="10"/>
  <c r="AX64" i="10" s="1"/>
  <c r="AI64" i="10"/>
  <c r="AY64" i="10" s="1"/>
  <c r="AJ64" i="10"/>
  <c r="AZ64" i="10" s="1"/>
  <c r="AK64" i="10"/>
  <c r="BA64" i="10" s="1"/>
  <c r="AL64" i="10"/>
  <c r="BB64" i="10" s="1"/>
  <c r="AM64" i="10"/>
  <c r="BC64" i="10" s="1"/>
  <c r="AN64" i="10"/>
  <c r="BD64" i="10" s="1"/>
  <c r="AO64" i="10"/>
  <c r="BE64" i="10" s="1"/>
  <c r="AP64" i="10"/>
  <c r="BF64" i="10" s="1"/>
  <c r="AQ64" i="10"/>
  <c r="BG64" i="10" s="1"/>
  <c r="AR64" i="10"/>
  <c r="BH64" i="10" s="1"/>
  <c r="AS64" i="10"/>
  <c r="BI64" i="10" s="1"/>
  <c r="AT64" i="10"/>
  <c r="BJ64" i="10" s="1"/>
  <c r="AU64" i="10"/>
  <c r="BK64" i="10" s="1"/>
  <c r="AV64" i="10"/>
  <c r="BL64" i="10" s="1"/>
  <c r="AW64" i="10"/>
  <c r="BM64" i="10" s="1"/>
  <c r="Z65" i="10"/>
  <c r="AA65" i="10"/>
  <c r="AB65" i="10"/>
  <c r="AC65" i="10"/>
  <c r="AD65" i="10"/>
  <c r="AE65" i="10"/>
  <c r="AF65" i="10"/>
  <c r="AG65" i="10"/>
  <c r="AH65" i="10"/>
  <c r="AX65" i="10" s="1"/>
  <c r="AI65" i="10"/>
  <c r="AY65" i="10" s="1"/>
  <c r="AJ65" i="10"/>
  <c r="AZ65" i="10" s="1"/>
  <c r="AK65" i="10"/>
  <c r="BA65" i="10" s="1"/>
  <c r="AL65" i="10"/>
  <c r="BB65" i="10" s="1"/>
  <c r="AM65" i="10"/>
  <c r="BC65" i="10" s="1"/>
  <c r="AN65" i="10"/>
  <c r="BD65" i="10" s="1"/>
  <c r="AO65" i="10"/>
  <c r="BE65" i="10" s="1"/>
  <c r="AP65" i="10"/>
  <c r="BF65" i="10" s="1"/>
  <c r="AQ65" i="10"/>
  <c r="BG65" i="10" s="1"/>
  <c r="AR65" i="10"/>
  <c r="BH65" i="10" s="1"/>
  <c r="AS65" i="10"/>
  <c r="BI65" i="10" s="1"/>
  <c r="AT65" i="10"/>
  <c r="BJ65" i="10" s="1"/>
  <c r="AU65" i="10"/>
  <c r="BK65" i="10" s="1"/>
  <c r="AV65" i="10"/>
  <c r="BL65" i="10" s="1"/>
  <c r="AW65" i="10"/>
  <c r="BM65" i="10" s="1"/>
  <c r="Z66" i="10"/>
  <c r="AA66" i="10"/>
  <c r="AB66" i="10"/>
  <c r="AC66" i="10"/>
  <c r="AD66" i="10"/>
  <c r="AE66" i="10"/>
  <c r="AF66" i="10"/>
  <c r="AG66" i="10"/>
  <c r="AH66" i="10"/>
  <c r="AX66" i="10" s="1"/>
  <c r="AI66" i="10"/>
  <c r="AY66" i="10" s="1"/>
  <c r="AJ66" i="10"/>
  <c r="AZ66" i="10" s="1"/>
  <c r="AK66" i="10"/>
  <c r="BA66" i="10" s="1"/>
  <c r="AL66" i="10"/>
  <c r="BB66" i="10" s="1"/>
  <c r="AM66" i="10"/>
  <c r="BC66" i="10" s="1"/>
  <c r="AN66" i="10"/>
  <c r="BD66" i="10" s="1"/>
  <c r="AO66" i="10"/>
  <c r="BE66" i="10" s="1"/>
  <c r="AP66" i="10"/>
  <c r="BF66" i="10" s="1"/>
  <c r="AQ66" i="10"/>
  <c r="BG66" i="10" s="1"/>
  <c r="AR66" i="10"/>
  <c r="BH66" i="10" s="1"/>
  <c r="AS66" i="10"/>
  <c r="BI66" i="10" s="1"/>
  <c r="AT66" i="10"/>
  <c r="BJ66" i="10" s="1"/>
  <c r="AU66" i="10"/>
  <c r="BK66" i="10" s="1"/>
  <c r="AV66" i="10"/>
  <c r="BL66" i="10" s="1"/>
  <c r="AW66" i="10"/>
  <c r="BM66" i="10" s="1"/>
  <c r="Z67" i="10"/>
  <c r="AA67" i="10"/>
  <c r="AB67" i="10"/>
  <c r="AC67" i="10"/>
  <c r="AD67" i="10"/>
  <c r="AE67" i="10"/>
  <c r="AF67" i="10"/>
  <c r="AG67" i="10"/>
  <c r="AH67" i="10"/>
  <c r="AX67" i="10" s="1"/>
  <c r="AI67" i="10"/>
  <c r="AY67" i="10" s="1"/>
  <c r="AJ67" i="10"/>
  <c r="AZ67" i="10" s="1"/>
  <c r="AK67" i="10"/>
  <c r="BA67" i="10" s="1"/>
  <c r="AL67" i="10"/>
  <c r="BB67" i="10" s="1"/>
  <c r="AM67" i="10"/>
  <c r="BC67" i="10" s="1"/>
  <c r="AN67" i="10"/>
  <c r="BD67" i="10" s="1"/>
  <c r="AO67" i="10"/>
  <c r="BE67" i="10" s="1"/>
  <c r="AP67" i="10"/>
  <c r="BF67" i="10" s="1"/>
  <c r="AQ67" i="10"/>
  <c r="BG67" i="10" s="1"/>
  <c r="AR67" i="10"/>
  <c r="BH67" i="10" s="1"/>
  <c r="AS67" i="10"/>
  <c r="BI67" i="10" s="1"/>
  <c r="AT67" i="10"/>
  <c r="BJ67" i="10" s="1"/>
  <c r="AU67" i="10"/>
  <c r="BK67" i="10" s="1"/>
  <c r="AV67" i="10"/>
  <c r="BL67" i="10" s="1"/>
  <c r="AW67" i="10"/>
  <c r="BM67" i="10" s="1"/>
  <c r="Z68" i="10"/>
  <c r="AA68" i="10"/>
  <c r="AB68" i="10"/>
  <c r="AC68" i="10"/>
  <c r="AD68" i="10"/>
  <c r="AE68" i="10"/>
  <c r="AF68" i="10"/>
  <c r="AG68" i="10"/>
  <c r="AH68" i="10"/>
  <c r="AX68" i="10" s="1"/>
  <c r="AI68" i="10"/>
  <c r="AY68" i="10" s="1"/>
  <c r="AJ68" i="10"/>
  <c r="AZ68" i="10" s="1"/>
  <c r="AK68" i="10"/>
  <c r="BA68" i="10" s="1"/>
  <c r="AL68" i="10"/>
  <c r="BB68" i="10" s="1"/>
  <c r="AM68" i="10"/>
  <c r="BC68" i="10" s="1"/>
  <c r="AN68" i="10"/>
  <c r="BD68" i="10" s="1"/>
  <c r="AO68" i="10"/>
  <c r="BE68" i="10" s="1"/>
  <c r="AP68" i="10"/>
  <c r="BF68" i="10" s="1"/>
  <c r="AQ68" i="10"/>
  <c r="BG68" i="10" s="1"/>
  <c r="AR68" i="10"/>
  <c r="BH68" i="10" s="1"/>
  <c r="AS68" i="10"/>
  <c r="BI68" i="10" s="1"/>
  <c r="AT68" i="10"/>
  <c r="BJ68" i="10" s="1"/>
  <c r="AU68" i="10"/>
  <c r="BK68" i="10" s="1"/>
  <c r="AV68" i="10"/>
  <c r="BL68" i="10" s="1"/>
  <c r="AW68" i="10"/>
  <c r="BM68" i="10" s="1"/>
  <c r="Z69" i="10"/>
  <c r="AA69" i="10"/>
  <c r="AB69" i="10"/>
  <c r="AC69" i="10"/>
  <c r="AD69" i="10"/>
  <c r="AE69" i="10"/>
  <c r="AF69" i="10"/>
  <c r="AG69" i="10"/>
  <c r="AH69" i="10"/>
  <c r="AX69" i="10" s="1"/>
  <c r="AI69" i="10"/>
  <c r="AY69" i="10" s="1"/>
  <c r="AJ69" i="10"/>
  <c r="AZ69" i="10" s="1"/>
  <c r="AK69" i="10"/>
  <c r="BA69" i="10" s="1"/>
  <c r="AL69" i="10"/>
  <c r="BB69" i="10" s="1"/>
  <c r="AM69" i="10"/>
  <c r="BC69" i="10" s="1"/>
  <c r="AN69" i="10"/>
  <c r="BD69" i="10" s="1"/>
  <c r="AO69" i="10"/>
  <c r="BE69" i="10" s="1"/>
  <c r="AP69" i="10"/>
  <c r="BF69" i="10" s="1"/>
  <c r="AQ69" i="10"/>
  <c r="BG69" i="10" s="1"/>
  <c r="AR69" i="10"/>
  <c r="BH69" i="10" s="1"/>
  <c r="AS69" i="10"/>
  <c r="BI69" i="10" s="1"/>
  <c r="AT69" i="10"/>
  <c r="BJ69" i="10" s="1"/>
  <c r="AU69" i="10"/>
  <c r="BK69" i="10" s="1"/>
  <c r="AV69" i="10"/>
  <c r="BL69" i="10" s="1"/>
  <c r="AW69" i="10"/>
  <c r="BM69" i="10" s="1"/>
  <c r="Z70" i="10"/>
  <c r="AA70" i="10"/>
  <c r="AB70" i="10"/>
  <c r="AC70" i="10"/>
  <c r="AD70" i="10"/>
  <c r="AE70" i="10"/>
  <c r="AF70" i="10"/>
  <c r="AG70" i="10"/>
  <c r="AH70" i="10"/>
  <c r="AX70" i="10" s="1"/>
  <c r="AI70" i="10"/>
  <c r="AY70" i="10" s="1"/>
  <c r="AJ70" i="10"/>
  <c r="AZ70" i="10" s="1"/>
  <c r="AK70" i="10"/>
  <c r="BA70" i="10" s="1"/>
  <c r="AL70" i="10"/>
  <c r="BB70" i="10" s="1"/>
  <c r="AM70" i="10"/>
  <c r="BC70" i="10" s="1"/>
  <c r="AN70" i="10"/>
  <c r="BD70" i="10" s="1"/>
  <c r="AO70" i="10"/>
  <c r="BE70" i="10" s="1"/>
  <c r="AP70" i="10"/>
  <c r="BF70" i="10" s="1"/>
  <c r="AQ70" i="10"/>
  <c r="BG70" i="10" s="1"/>
  <c r="AR70" i="10"/>
  <c r="BH70" i="10" s="1"/>
  <c r="AS70" i="10"/>
  <c r="BI70" i="10" s="1"/>
  <c r="AT70" i="10"/>
  <c r="BJ70" i="10" s="1"/>
  <c r="AU70" i="10"/>
  <c r="BK70" i="10" s="1"/>
  <c r="AV70" i="10"/>
  <c r="BL70" i="10" s="1"/>
  <c r="AW70" i="10"/>
  <c r="BM70" i="10" s="1"/>
  <c r="Z71" i="10"/>
  <c r="AA71" i="10"/>
  <c r="AB71" i="10"/>
  <c r="AC71" i="10"/>
  <c r="AD71" i="10"/>
  <c r="AE71" i="10"/>
  <c r="AF71" i="10"/>
  <c r="AG71" i="10"/>
  <c r="AH71" i="10"/>
  <c r="AX71" i="10" s="1"/>
  <c r="AI71" i="10"/>
  <c r="AY71" i="10" s="1"/>
  <c r="AJ71" i="10"/>
  <c r="AZ71" i="10" s="1"/>
  <c r="AK71" i="10"/>
  <c r="BA71" i="10" s="1"/>
  <c r="AL71" i="10"/>
  <c r="BB71" i="10" s="1"/>
  <c r="AM71" i="10"/>
  <c r="BC71" i="10" s="1"/>
  <c r="AN71" i="10"/>
  <c r="BD71" i="10" s="1"/>
  <c r="AO71" i="10"/>
  <c r="BE71" i="10" s="1"/>
  <c r="AP71" i="10"/>
  <c r="BF71" i="10" s="1"/>
  <c r="AQ71" i="10"/>
  <c r="BG71" i="10" s="1"/>
  <c r="AR71" i="10"/>
  <c r="BH71" i="10" s="1"/>
  <c r="AS71" i="10"/>
  <c r="BI71" i="10" s="1"/>
  <c r="AT71" i="10"/>
  <c r="BJ71" i="10" s="1"/>
  <c r="AU71" i="10"/>
  <c r="BK71" i="10" s="1"/>
  <c r="AV71" i="10"/>
  <c r="BL71" i="10" s="1"/>
  <c r="AW71" i="10"/>
  <c r="BM71" i="10" s="1"/>
  <c r="Z72" i="10"/>
  <c r="AA72" i="10"/>
  <c r="AB72" i="10"/>
  <c r="AC72" i="10"/>
  <c r="AD72" i="10"/>
  <c r="AE72" i="10"/>
  <c r="AF72" i="10"/>
  <c r="AG72" i="10"/>
  <c r="AH72" i="10"/>
  <c r="AX72" i="10" s="1"/>
  <c r="AI72" i="10"/>
  <c r="AY72" i="10" s="1"/>
  <c r="AJ72" i="10"/>
  <c r="AZ72" i="10" s="1"/>
  <c r="AK72" i="10"/>
  <c r="BA72" i="10" s="1"/>
  <c r="AL72" i="10"/>
  <c r="BB72" i="10" s="1"/>
  <c r="AM72" i="10"/>
  <c r="BC72" i="10" s="1"/>
  <c r="AN72" i="10"/>
  <c r="BD72" i="10" s="1"/>
  <c r="AO72" i="10"/>
  <c r="BE72" i="10" s="1"/>
  <c r="AP72" i="10"/>
  <c r="BF72" i="10" s="1"/>
  <c r="AQ72" i="10"/>
  <c r="BG72" i="10" s="1"/>
  <c r="AR72" i="10"/>
  <c r="BH72" i="10" s="1"/>
  <c r="AS72" i="10"/>
  <c r="BI72" i="10" s="1"/>
  <c r="AT72" i="10"/>
  <c r="BJ72" i="10" s="1"/>
  <c r="AU72" i="10"/>
  <c r="BK72" i="10" s="1"/>
  <c r="AV72" i="10"/>
  <c r="BL72" i="10" s="1"/>
  <c r="AW72" i="10"/>
  <c r="BM72" i="10" s="1"/>
  <c r="Z73" i="10"/>
  <c r="AA73" i="10"/>
  <c r="AB73" i="10"/>
  <c r="AC73" i="10"/>
  <c r="AD73" i="10"/>
  <c r="AE73" i="10"/>
  <c r="AF73" i="10"/>
  <c r="AG73" i="10"/>
  <c r="AH73" i="10"/>
  <c r="AX73" i="10" s="1"/>
  <c r="AI73" i="10"/>
  <c r="AY73" i="10" s="1"/>
  <c r="AJ73" i="10"/>
  <c r="AZ73" i="10" s="1"/>
  <c r="AK73" i="10"/>
  <c r="BA73" i="10" s="1"/>
  <c r="AL73" i="10"/>
  <c r="BB73" i="10" s="1"/>
  <c r="AM73" i="10"/>
  <c r="BC73" i="10" s="1"/>
  <c r="AN73" i="10"/>
  <c r="BD73" i="10" s="1"/>
  <c r="AO73" i="10"/>
  <c r="BE73" i="10" s="1"/>
  <c r="AP73" i="10"/>
  <c r="BF73" i="10" s="1"/>
  <c r="AQ73" i="10"/>
  <c r="BG73" i="10" s="1"/>
  <c r="AR73" i="10"/>
  <c r="BH73" i="10" s="1"/>
  <c r="AS73" i="10"/>
  <c r="BI73" i="10" s="1"/>
  <c r="AT73" i="10"/>
  <c r="BJ73" i="10" s="1"/>
  <c r="AU73" i="10"/>
  <c r="BK73" i="10" s="1"/>
  <c r="AV73" i="10"/>
  <c r="BL73" i="10" s="1"/>
  <c r="AW73" i="10"/>
  <c r="BM73" i="10" s="1"/>
  <c r="Z74" i="10"/>
  <c r="AA74" i="10"/>
  <c r="AB74" i="10"/>
  <c r="AC74" i="10"/>
  <c r="AD74" i="10"/>
  <c r="AE74" i="10"/>
  <c r="AF74" i="10"/>
  <c r="AG74" i="10"/>
  <c r="AH74" i="10"/>
  <c r="AX74" i="10" s="1"/>
  <c r="AI74" i="10"/>
  <c r="AY74" i="10" s="1"/>
  <c r="AJ74" i="10"/>
  <c r="AZ74" i="10" s="1"/>
  <c r="AK74" i="10"/>
  <c r="BA74" i="10" s="1"/>
  <c r="AL74" i="10"/>
  <c r="BB74" i="10" s="1"/>
  <c r="AM74" i="10"/>
  <c r="BC74" i="10" s="1"/>
  <c r="AN74" i="10"/>
  <c r="BD74" i="10" s="1"/>
  <c r="AO74" i="10"/>
  <c r="BE74" i="10" s="1"/>
  <c r="AP74" i="10"/>
  <c r="BF74" i="10" s="1"/>
  <c r="AQ74" i="10"/>
  <c r="BG74" i="10" s="1"/>
  <c r="AR74" i="10"/>
  <c r="BH74" i="10" s="1"/>
  <c r="AS74" i="10"/>
  <c r="BI74" i="10" s="1"/>
  <c r="AT74" i="10"/>
  <c r="BJ74" i="10" s="1"/>
  <c r="AU74" i="10"/>
  <c r="BK74" i="10" s="1"/>
  <c r="AV74" i="10"/>
  <c r="BL74" i="10" s="1"/>
  <c r="AW74" i="10"/>
  <c r="BM74" i="10" s="1"/>
  <c r="Z75" i="10"/>
  <c r="AA75" i="10"/>
  <c r="AB75" i="10"/>
  <c r="AC75" i="10"/>
  <c r="AD75" i="10"/>
  <c r="AE75" i="10"/>
  <c r="AF75" i="10"/>
  <c r="AG75" i="10"/>
  <c r="AH75" i="10"/>
  <c r="AX75" i="10" s="1"/>
  <c r="AI75" i="10"/>
  <c r="AY75" i="10" s="1"/>
  <c r="AJ75" i="10"/>
  <c r="AZ75" i="10" s="1"/>
  <c r="AK75" i="10"/>
  <c r="BA75" i="10" s="1"/>
  <c r="AL75" i="10"/>
  <c r="BB75" i="10" s="1"/>
  <c r="AM75" i="10"/>
  <c r="BC75" i="10" s="1"/>
  <c r="AN75" i="10"/>
  <c r="BD75" i="10" s="1"/>
  <c r="AO75" i="10"/>
  <c r="BE75" i="10" s="1"/>
  <c r="AP75" i="10"/>
  <c r="BF75" i="10" s="1"/>
  <c r="AQ75" i="10"/>
  <c r="BG75" i="10" s="1"/>
  <c r="AR75" i="10"/>
  <c r="BH75" i="10" s="1"/>
  <c r="AS75" i="10"/>
  <c r="BI75" i="10" s="1"/>
  <c r="AT75" i="10"/>
  <c r="BJ75" i="10" s="1"/>
  <c r="AU75" i="10"/>
  <c r="BK75" i="10" s="1"/>
  <c r="AV75" i="10"/>
  <c r="BL75" i="10" s="1"/>
  <c r="AW75" i="10"/>
  <c r="BM75" i="10" s="1"/>
  <c r="Z76" i="10"/>
  <c r="AA76" i="10"/>
  <c r="AB76" i="10"/>
  <c r="AC76" i="10"/>
  <c r="AD76" i="10"/>
  <c r="AE76" i="10"/>
  <c r="AF76" i="10"/>
  <c r="AG76" i="10"/>
  <c r="AH76" i="10"/>
  <c r="AX76" i="10" s="1"/>
  <c r="AI76" i="10"/>
  <c r="AY76" i="10" s="1"/>
  <c r="AJ76" i="10"/>
  <c r="AZ76" i="10" s="1"/>
  <c r="AK76" i="10"/>
  <c r="BA76" i="10" s="1"/>
  <c r="AL76" i="10"/>
  <c r="BB76" i="10" s="1"/>
  <c r="AM76" i="10"/>
  <c r="BC76" i="10" s="1"/>
  <c r="AN76" i="10"/>
  <c r="BD76" i="10" s="1"/>
  <c r="AO76" i="10"/>
  <c r="BE76" i="10" s="1"/>
  <c r="AP76" i="10"/>
  <c r="BF76" i="10" s="1"/>
  <c r="AQ76" i="10"/>
  <c r="BG76" i="10" s="1"/>
  <c r="AR76" i="10"/>
  <c r="BH76" i="10" s="1"/>
  <c r="AS76" i="10"/>
  <c r="BI76" i="10" s="1"/>
  <c r="AT76" i="10"/>
  <c r="BJ76" i="10" s="1"/>
  <c r="AU76" i="10"/>
  <c r="BK76" i="10" s="1"/>
  <c r="AV76" i="10"/>
  <c r="BL76" i="10" s="1"/>
  <c r="AW76" i="10"/>
  <c r="BM76" i="10" s="1"/>
  <c r="Z77" i="10"/>
  <c r="AA77" i="10"/>
  <c r="AB77" i="10"/>
  <c r="AC77" i="10"/>
  <c r="AD77" i="10"/>
  <c r="AE77" i="10"/>
  <c r="AF77" i="10"/>
  <c r="AG77" i="10"/>
  <c r="AH77" i="10"/>
  <c r="AX77" i="10" s="1"/>
  <c r="AI77" i="10"/>
  <c r="AY77" i="10" s="1"/>
  <c r="AJ77" i="10"/>
  <c r="AZ77" i="10" s="1"/>
  <c r="AK77" i="10"/>
  <c r="BA77" i="10" s="1"/>
  <c r="AL77" i="10"/>
  <c r="BB77" i="10" s="1"/>
  <c r="AM77" i="10"/>
  <c r="BC77" i="10" s="1"/>
  <c r="AN77" i="10"/>
  <c r="BD77" i="10" s="1"/>
  <c r="AO77" i="10"/>
  <c r="BE77" i="10" s="1"/>
  <c r="AP77" i="10"/>
  <c r="BF77" i="10" s="1"/>
  <c r="AQ77" i="10"/>
  <c r="BG77" i="10" s="1"/>
  <c r="AR77" i="10"/>
  <c r="BH77" i="10" s="1"/>
  <c r="AS77" i="10"/>
  <c r="BI77" i="10" s="1"/>
  <c r="AT77" i="10"/>
  <c r="BJ77" i="10" s="1"/>
  <c r="AU77" i="10"/>
  <c r="BK77" i="10" s="1"/>
  <c r="AV77" i="10"/>
  <c r="BL77" i="10" s="1"/>
  <c r="AW77" i="10"/>
  <c r="BM77" i="10" s="1"/>
  <c r="Z78" i="10"/>
  <c r="AA78" i="10"/>
  <c r="AB78" i="10"/>
  <c r="AC78" i="10"/>
  <c r="AD78" i="10"/>
  <c r="AE78" i="10"/>
  <c r="AF78" i="10"/>
  <c r="AG78" i="10"/>
  <c r="AH78" i="10"/>
  <c r="AX78" i="10" s="1"/>
  <c r="AI78" i="10"/>
  <c r="AY78" i="10" s="1"/>
  <c r="AJ78" i="10"/>
  <c r="AZ78" i="10" s="1"/>
  <c r="AK78" i="10"/>
  <c r="BA78" i="10" s="1"/>
  <c r="AL78" i="10"/>
  <c r="BB78" i="10" s="1"/>
  <c r="AM78" i="10"/>
  <c r="BC78" i="10" s="1"/>
  <c r="AN78" i="10"/>
  <c r="BD78" i="10" s="1"/>
  <c r="AO78" i="10"/>
  <c r="BE78" i="10" s="1"/>
  <c r="AP78" i="10"/>
  <c r="BF78" i="10" s="1"/>
  <c r="AQ78" i="10"/>
  <c r="BG78" i="10" s="1"/>
  <c r="AR78" i="10"/>
  <c r="BH78" i="10" s="1"/>
  <c r="AS78" i="10"/>
  <c r="BI78" i="10" s="1"/>
  <c r="AT78" i="10"/>
  <c r="BJ78" i="10" s="1"/>
  <c r="AU78" i="10"/>
  <c r="BK78" i="10" s="1"/>
  <c r="AV78" i="10"/>
  <c r="BL78" i="10" s="1"/>
  <c r="AW78" i="10"/>
  <c r="BM78" i="10" s="1"/>
  <c r="Z79" i="10"/>
  <c r="AA79" i="10"/>
  <c r="AB79" i="10"/>
  <c r="AC79" i="10"/>
  <c r="AD79" i="10"/>
  <c r="AE79" i="10"/>
  <c r="AF79" i="10"/>
  <c r="AG79" i="10"/>
  <c r="AH79" i="10"/>
  <c r="AX79" i="10" s="1"/>
  <c r="AI79" i="10"/>
  <c r="AY79" i="10" s="1"/>
  <c r="AJ79" i="10"/>
  <c r="AZ79" i="10" s="1"/>
  <c r="AK79" i="10"/>
  <c r="BA79" i="10" s="1"/>
  <c r="AL79" i="10"/>
  <c r="BB79" i="10" s="1"/>
  <c r="AM79" i="10"/>
  <c r="BC79" i="10" s="1"/>
  <c r="AN79" i="10"/>
  <c r="BD79" i="10" s="1"/>
  <c r="AO79" i="10"/>
  <c r="BE79" i="10" s="1"/>
  <c r="AP79" i="10"/>
  <c r="BF79" i="10" s="1"/>
  <c r="AQ79" i="10"/>
  <c r="BG79" i="10" s="1"/>
  <c r="AR79" i="10"/>
  <c r="BH79" i="10" s="1"/>
  <c r="AS79" i="10"/>
  <c r="BI79" i="10" s="1"/>
  <c r="AT79" i="10"/>
  <c r="BJ79" i="10" s="1"/>
  <c r="AU79" i="10"/>
  <c r="BK79" i="10" s="1"/>
  <c r="AV79" i="10"/>
  <c r="BL79" i="10" s="1"/>
  <c r="AW79" i="10"/>
  <c r="BM79" i="10" s="1"/>
  <c r="Z80" i="10"/>
  <c r="AA80" i="10"/>
  <c r="AB80" i="10"/>
  <c r="AC80" i="10"/>
  <c r="AD80" i="10"/>
  <c r="AE80" i="10"/>
  <c r="AF80" i="10"/>
  <c r="AG80" i="10"/>
  <c r="AH80" i="10"/>
  <c r="AX80" i="10" s="1"/>
  <c r="AI80" i="10"/>
  <c r="AY80" i="10" s="1"/>
  <c r="AJ80" i="10"/>
  <c r="AZ80" i="10" s="1"/>
  <c r="AK80" i="10"/>
  <c r="BA80" i="10" s="1"/>
  <c r="AL80" i="10"/>
  <c r="BB80" i="10" s="1"/>
  <c r="AM80" i="10"/>
  <c r="BC80" i="10" s="1"/>
  <c r="AN80" i="10"/>
  <c r="BD80" i="10" s="1"/>
  <c r="AO80" i="10"/>
  <c r="BE80" i="10" s="1"/>
  <c r="AP80" i="10"/>
  <c r="BF80" i="10" s="1"/>
  <c r="AQ80" i="10"/>
  <c r="BG80" i="10" s="1"/>
  <c r="AR80" i="10"/>
  <c r="BH80" i="10" s="1"/>
  <c r="AS80" i="10"/>
  <c r="BI80" i="10" s="1"/>
  <c r="AT80" i="10"/>
  <c r="BJ80" i="10" s="1"/>
  <c r="AU80" i="10"/>
  <c r="BK80" i="10" s="1"/>
  <c r="AV80" i="10"/>
  <c r="BL80" i="10" s="1"/>
  <c r="AW80" i="10"/>
  <c r="BM80" i="10" s="1"/>
  <c r="Z81" i="10"/>
  <c r="AA81" i="10"/>
  <c r="AB81" i="10"/>
  <c r="AC81" i="10"/>
  <c r="AD81" i="10"/>
  <c r="AE81" i="10"/>
  <c r="AF81" i="10"/>
  <c r="AG81" i="10"/>
  <c r="AH81" i="10"/>
  <c r="AX81" i="10" s="1"/>
  <c r="AI81" i="10"/>
  <c r="AY81" i="10" s="1"/>
  <c r="AJ81" i="10"/>
  <c r="AZ81" i="10" s="1"/>
  <c r="AK81" i="10"/>
  <c r="BA81" i="10" s="1"/>
  <c r="AL81" i="10"/>
  <c r="BB81" i="10" s="1"/>
  <c r="AM81" i="10"/>
  <c r="BC81" i="10" s="1"/>
  <c r="AN81" i="10"/>
  <c r="BD81" i="10" s="1"/>
  <c r="AO81" i="10"/>
  <c r="BE81" i="10" s="1"/>
  <c r="AP81" i="10"/>
  <c r="BF81" i="10" s="1"/>
  <c r="AQ81" i="10"/>
  <c r="BG81" i="10" s="1"/>
  <c r="AR81" i="10"/>
  <c r="BH81" i="10" s="1"/>
  <c r="AS81" i="10"/>
  <c r="BI81" i="10" s="1"/>
  <c r="AT81" i="10"/>
  <c r="BJ81" i="10" s="1"/>
  <c r="AU81" i="10"/>
  <c r="BK81" i="10" s="1"/>
  <c r="AV81" i="10"/>
  <c r="BL81" i="10" s="1"/>
  <c r="AW81" i="10"/>
  <c r="BM81" i="10" s="1"/>
  <c r="Z82" i="10"/>
  <c r="AA82" i="10"/>
  <c r="AB82" i="10"/>
  <c r="AC82" i="10"/>
  <c r="AD82" i="10"/>
  <c r="AE82" i="10"/>
  <c r="AF82" i="10"/>
  <c r="AG82" i="10"/>
  <c r="AH82" i="10"/>
  <c r="AX82" i="10" s="1"/>
  <c r="AI82" i="10"/>
  <c r="AY82" i="10" s="1"/>
  <c r="AJ82" i="10"/>
  <c r="AZ82" i="10" s="1"/>
  <c r="AK82" i="10"/>
  <c r="BA82" i="10" s="1"/>
  <c r="AL82" i="10"/>
  <c r="BB82" i="10" s="1"/>
  <c r="AM82" i="10"/>
  <c r="BC82" i="10" s="1"/>
  <c r="AN82" i="10"/>
  <c r="BD82" i="10" s="1"/>
  <c r="AO82" i="10"/>
  <c r="BE82" i="10" s="1"/>
  <c r="AP82" i="10"/>
  <c r="BF82" i="10" s="1"/>
  <c r="AQ82" i="10"/>
  <c r="BG82" i="10" s="1"/>
  <c r="AR82" i="10"/>
  <c r="BH82" i="10" s="1"/>
  <c r="AS82" i="10"/>
  <c r="BI82" i="10" s="1"/>
  <c r="AT82" i="10"/>
  <c r="BJ82" i="10" s="1"/>
  <c r="AU82" i="10"/>
  <c r="BK82" i="10" s="1"/>
  <c r="AV82" i="10"/>
  <c r="BL82" i="10" s="1"/>
  <c r="AW82" i="10"/>
  <c r="BM82" i="10" s="1"/>
  <c r="Z83" i="10"/>
  <c r="AA83" i="10"/>
  <c r="AB83" i="10"/>
  <c r="AC83" i="10"/>
  <c r="AD83" i="10"/>
  <c r="AE83" i="10"/>
  <c r="AF83" i="10"/>
  <c r="AG83" i="10"/>
  <c r="AH83" i="10"/>
  <c r="AX83" i="10" s="1"/>
  <c r="AI83" i="10"/>
  <c r="AY83" i="10" s="1"/>
  <c r="AJ83" i="10"/>
  <c r="AZ83" i="10" s="1"/>
  <c r="AK83" i="10"/>
  <c r="BA83" i="10" s="1"/>
  <c r="AL83" i="10"/>
  <c r="BB83" i="10" s="1"/>
  <c r="AM83" i="10"/>
  <c r="BC83" i="10" s="1"/>
  <c r="AN83" i="10"/>
  <c r="BD83" i="10" s="1"/>
  <c r="AO83" i="10"/>
  <c r="BE83" i="10" s="1"/>
  <c r="AP83" i="10"/>
  <c r="BF83" i="10" s="1"/>
  <c r="AQ83" i="10"/>
  <c r="BG83" i="10" s="1"/>
  <c r="AR83" i="10"/>
  <c r="BH83" i="10" s="1"/>
  <c r="AS83" i="10"/>
  <c r="BI83" i="10" s="1"/>
  <c r="AT83" i="10"/>
  <c r="BJ83" i="10" s="1"/>
  <c r="AU83" i="10"/>
  <c r="BK83" i="10" s="1"/>
  <c r="AV83" i="10"/>
  <c r="BL83" i="10" s="1"/>
  <c r="AW83" i="10"/>
  <c r="BM83" i="10" s="1"/>
  <c r="Z84" i="10"/>
  <c r="AA84" i="10"/>
  <c r="AB84" i="10"/>
  <c r="AC84" i="10"/>
  <c r="AD84" i="10"/>
  <c r="AE84" i="10"/>
  <c r="AF84" i="10"/>
  <c r="AG84" i="10"/>
  <c r="AH84" i="10"/>
  <c r="AX84" i="10" s="1"/>
  <c r="AI84" i="10"/>
  <c r="AY84" i="10" s="1"/>
  <c r="AJ84" i="10"/>
  <c r="AZ84" i="10" s="1"/>
  <c r="AK84" i="10"/>
  <c r="BA84" i="10" s="1"/>
  <c r="AL84" i="10"/>
  <c r="BB84" i="10" s="1"/>
  <c r="AM84" i="10"/>
  <c r="BC84" i="10" s="1"/>
  <c r="AN84" i="10"/>
  <c r="BD84" i="10" s="1"/>
  <c r="AO84" i="10"/>
  <c r="BE84" i="10" s="1"/>
  <c r="AP84" i="10"/>
  <c r="BF84" i="10" s="1"/>
  <c r="AQ84" i="10"/>
  <c r="BG84" i="10" s="1"/>
  <c r="AR84" i="10"/>
  <c r="BH84" i="10" s="1"/>
  <c r="AS84" i="10"/>
  <c r="BI84" i="10" s="1"/>
  <c r="AT84" i="10"/>
  <c r="BJ84" i="10" s="1"/>
  <c r="AU84" i="10"/>
  <c r="BK84" i="10" s="1"/>
  <c r="AV84" i="10"/>
  <c r="BL84" i="10" s="1"/>
  <c r="AW84" i="10"/>
  <c r="BM84" i="10" s="1"/>
  <c r="Z85" i="10"/>
  <c r="AA85" i="10"/>
  <c r="AB85" i="10"/>
  <c r="AC85" i="10"/>
  <c r="AD85" i="10"/>
  <c r="AE85" i="10"/>
  <c r="AF85" i="10"/>
  <c r="AG85" i="10"/>
  <c r="AH85" i="10"/>
  <c r="AX85" i="10" s="1"/>
  <c r="AI85" i="10"/>
  <c r="AY85" i="10" s="1"/>
  <c r="AJ85" i="10"/>
  <c r="AZ85" i="10" s="1"/>
  <c r="AK85" i="10"/>
  <c r="BA85" i="10" s="1"/>
  <c r="AL85" i="10"/>
  <c r="BB85" i="10" s="1"/>
  <c r="AM85" i="10"/>
  <c r="BC85" i="10" s="1"/>
  <c r="AN85" i="10"/>
  <c r="BD85" i="10" s="1"/>
  <c r="AO85" i="10"/>
  <c r="BE85" i="10" s="1"/>
  <c r="AP85" i="10"/>
  <c r="BF85" i="10" s="1"/>
  <c r="AQ85" i="10"/>
  <c r="BG85" i="10" s="1"/>
  <c r="AR85" i="10"/>
  <c r="BH85" i="10" s="1"/>
  <c r="AS85" i="10"/>
  <c r="BI85" i="10" s="1"/>
  <c r="AT85" i="10"/>
  <c r="BJ85" i="10" s="1"/>
  <c r="AU85" i="10"/>
  <c r="BK85" i="10" s="1"/>
  <c r="AV85" i="10"/>
  <c r="BL85" i="10" s="1"/>
  <c r="AW85" i="10"/>
  <c r="BM85" i="10" s="1"/>
  <c r="Z86" i="10"/>
  <c r="AA86" i="10"/>
  <c r="AB86" i="10"/>
  <c r="AC86" i="10"/>
  <c r="AD86" i="10"/>
  <c r="AE86" i="10"/>
  <c r="AF86" i="10"/>
  <c r="AG86" i="10"/>
  <c r="AH86" i="10"/>
  <c r="AX86" i="10" s="1"/>
  <c r="AI86" i="10"/>
  <c r="AY86" i="10" s="1"/>
  <c r="AJ86" i="10"/>
  <c r="AZ86" i="10" s="1"/>
  <c r="AK86" i="10"/>
  <c r="BA86" i="10" s="1"/>
  <c r="AL86" i="10"/>
  <c r="BB86" i="10" s="1"/>
  <c r="AM86" i="10"/>
  <c r="BC86" i="10" s="1"/>
  <c r="AN86" i="10"/>
  <c r="BD86" i="10" s="1"/>
  <c r="AO86" i="10"/>
  <c r="BE86" i="10" s="1"/>
  <c r="AP86" i="10"/>
  <c r="BF86" i="10" s="1"/>
  <c r="AQ86" i="10"/>
  <c r="BG86" i="10" s="1"/>
  <c r="AR86" i="10"/>
  <c r="BH86" i="10" s="1"/>
  <c r="AS86" i="10"/>
  <c r="BI86" i="10" s="1"/>
  <c r="AT86" i="10"/>
  <c r="BJ86" i="10" s="1"/>
  <c r="AU86" i="10"/>
  <c r="BK86" i="10" s="1"/>
  <c r="AV86" i="10"/>
  <c r="BL86" i="10" s="1"/>
  <c r="AW86" i="10"/>
  <c r="BM86" i="10" s="1"/>
  <c r="Z87" i="10"/>
  <c r="AA87" i="10"/>
  <c r="AB87" i="10"/>
  <c r="AC87" i="10"/>
  <c r="AD87" i="10"/>
  <c r="AE87" i="10"/>
  <c r="AF87" i="10"/>
  <c r="AG87" i="10"/>
  <c r="AH87" i="10"/>
  <c r="AX87" i="10" s="1"/>
  <c r="AI87" i="10"/>
  <c r="AY87" i="10" s="1"/>
  <c r="AJ87" i="10"/>
  <c r="AZ87" i="10" s="1"/>
  <c r="AK87" i="10"/>
  <c r="BA87" i="10" s="1"/>
  <c r="AL87" i="10"/>
  <c r="BB87" i="10" s="1"/>
  <c r="AM87" i="10"/>
  <c r="BC87" i="10" s="1"/>
  <c r="AN87" i="10"/>
  <c r="BD87" i="10" s="1"/>
  <c r="AO87" i="10"/>
  <c r="BE87" i="10" s="1"/>
  <c r="AP87" i="10"/>
  <c r="BF87" i="10" s="1"/>
  <c r="AQ87" i="10"/>
  <c r="BG87" i="10" s="1"/>
  <c r="AR87" i="10"/>
  <c r="BH87" i="10" s="1"/>
  <c r="AS87" i="10"/>
  <c r="BI87" i="10" s="1"/>
  <c r="AT87" i="10"/>
  <c r="BJ87" i="10" s="1"/>
  <c r="AU87" i="10"/>
  <c r="BK87" i="10" s="1"/>
  <c r="AV87" i="10"/>
  <c r="BL87" i="10" s="1"/>
  <c r="AW87" i="10"/>
  <c r="BM87" i="10" s="1"/>
  <c r="Z88" i="10"/>
  <c r="AA88" i="10"/>
  <c r="AB88" i="10"/>
  <c r="AC88" i="10"/>
  <c r="AD88" i="10"/>
  <c r="AE88" i="10"/>
  <c r="AF88" i="10"/>
  <c r="AG88" i="10"/>
  <c r="AH88" i="10"/>
  <c r="AX88" i="10" s="1"/>
  <c r="AI88" i="10"/>
  <c r="AY88" i="10" s="1"/>
  <c r="AJ88" i="10"/>
  <c r="AZ88" i="10" s="1"/>
  <c r="AK88" i="10"/>
  <c r="BA88" i="10" s="1"/>
  <c r="AL88" i="10"/>
  <c r="BB88" i="10" s="1"/>
  <c r="AM88" i="10"/>
  <c r="BC88" i="10" s="1"/>
  <c r="AN88" i="10"/>
  <c r="BD88" i="10" s="1"/>
  <c r="AO88" i="10"/>
  <c r="BE88" i="10" s="1"/>
  <c r="AP88" i="10"/>
  <c r="BF88" i="10" s="1"/>
  <c r="AQ88" i="10"/>
  <c r="BG88" i="10" s="1"/>
  <c r="AR88" i="10"/>
  <c r="BH88" i="10" s="1"/>
  <c r="AS88" i="10"/>
  <c r="BI88" i="10" s="1"/>
  <c r="AT88" i="10"/>
  <c r="BJ88" i="10" s="1"/>
  <c r="AU88" i="10"/>
  <c r="BK88" i="10" s="1"/>
  <c r="AV88" i="10"/>
  <c r="BL88" i="10" s="1"/>
  <c r="AW88" i="10"/>
  <c r="BM88" i="10" s="1"/>
  <c r="Z89" i="10"/>
  <c r="AA89" i="10"/>
  <c r="AB89" i="10"/>
  <c r="AC89" i="10"/>
  <c r="AD89" i="10"/>
  <c r="AE89" i="10"/>
  <c r="AF89" i="10"/>
  <c r="AG89" i="10"/>
  <c r="AH89" i="10"/>
  <c r="AX89" i="10" s="1"/>
  <c r="AI89" i="10"/>
  <c r="AY89" i="10" s="1"/>
  <c r="AJ89" i="10"/>
  <c r="AZ89" i="10" s="1"/>
  <c r="AK89" i="10"/>
  <c r="BA89" i="10" s="1"/>
  <c r="AL89" i="10"/>
  <c r="BB89" i="10" s="1"/>
  <c r="AM89" i="10"/>
  <c r="BC89" i="10" s="1"/>
  <c r="AN89" i="10"/>
  <c r="BD89" i="10" s="1"/>
  <c r="AO89" i="10"/>
  <c r="BE89" i="10" s="1"/>
  <c r="AP89" i="10"/>
  <c r="BF89" i="10" s="1"/>
  <c r="AQ89" i="10"/>
  <c r="BG89" i="10" s="1"/>
  <c r="AR89" i="10"/>
  <c r="BH89" i="10" s="1"/>
  <c r="AS89" i="10"/>
  <c r="BI89" i="10" s="1"/>
  <c r="AT89" i="10"/>
  <c r="BJ89" i="10" s="1"/>
  <c r="AU89" i="10"/>
  <c r="BK89" i="10" s="1"/>
  <c r="AV89" i="10"/>
  <c r="BL89" i="10" s="1"/>
  <c r="AW89" i="10"/>
  <c r="BM89" i="10" s="1"/>
  <c r="Z90" i="10"/>
  <c r="AA90" i="10"/>
  <c r="AB90" i="10"/>
  <c r="AC90" i="10"/>
  <c r="AD90" i="10"/>
  <c r="AE90" i="10"/>
  <c r="AF90" i="10"/>
  <c r="AG90" i="10"/>
  <c r="AH90" i="10"/>
  <c r="AX90" i="10" s="1"/>
  <c r="AI90" i="10"/>
  <c r="AY90" i="10" s="1"/>
  <c r="AJ90" i="10"/>
  <c r="AZ90" i="10" s="1"/>
  <c r="AK90" i="10"/>
  <c r="BA90" i="10" s="1"/>
  <c r="AL90" i="10"/>
  <c r="BB90" i="10" s="1"/>
  <c r="AM90" i="10"/>
  <c r="BC90" i="10" s="1"/>
  <c r="AN90" i="10"/>
  <c r="BD90" i="10" s="1"/>
  <c r="AO90" i="10"/>
  <c r="BE90" i="10" s="1"/>
  <c r="AP90" i="10"/>
  <c r="BF90" i="10" s="1"/>
  <c r="AQ90" i="10"/>
  <c r="BG90" i="10" s="1"/>
  <c r="AR90" i="10"/>
  <c r="BH90" i="10" s="1"/>
  <c r="AS90" i="10"/>
  <c r="BI90" i="10" s="1"/>
  <c r="AT90" i="10"/>
  <c r="BJ90" i="10" s="1"/>
  <c r="AU90" i="10"/>
  <c r="BK90" i="10" s="1"/>
  <c r="AV90" i="10"/>
  <c r="BL90" i="10" s="1"/>
  <c r="AW90" i="10"/>
  <c r="BM90" i="10" s="1"/>
  <c r="Z91" i="10"/>
  <c r="AA91" i="10"/>
  <c r="AB91" i="10"/>
  <c r="AC91" i="10"/>
  <c r="AD91" i="10"/>
  <c r="AE91" i="10"/>
  <c r="AF91" i="10"/>
  <c r="AG91" i="10"/>
  <c r="AH91" i="10"/>
  <c r="AX91" i="10" s="1"/>
  <c r="AI91" i="10"/>
  <c r="AY91" i="10" s="1"/>
  <c r="AJ91" i="10"/>
  <c r="AZ91" i="10" s="1"/>
  <c r="AK91" i="10"/>
  <c r="BA91" i="10" s="1"/>
  <c r="AL91" i="10"/>
  <c r="BB91" i="10" s="1"/>
  <c r="AM91" i="10"/>
  <c r="BC91" i="10" s="1"/>
  <c r="AN91" i="10"/>
  <c r="BD91" i="10" s="1"/>
  <c r="AO91" i="10"/>
  <c r="BE91" i="10" s="1"/>
  <c r="AP91" i="10"/>
  <c r="BF91" i="10" s="1"/>
  <c r="AQ91" i="10"/>
  <c r="BG91" i="10" s="1"/>
  <c r="AR91" i="10"/>
  <c r="BH91" i="10" s="1"/>
  <c r="AS91" i="10"/>
  <c r="BI91" i="10" s="1"/>
  <c r="AT91" i="10"/>
  <c r="BJ91" i="10" s="1"/>
  <c r="AU91" i="10"/>
  <c r="BK91" i="10" s="1"/>
  <c r="AV91" i="10"/>
  <c r="BL91" i="10" s="1"/>
  <c r="AW91" i="10"/>
  <c r="BM91" i="10" s="1"/>
  <c r="Z92" i="10"/>
  <c r="AA92" i="10"/>
  <c r="AB92" i="10"/>
  <c r="AC92" i="10"/>
  <c r="AD92" i="10"/>
  <c r="AE92" i="10"/>
  <c r="AF92" i="10"/>
  <c r="AG92" i="10"/>
  <c r="AH92" i="10"/>
  <c r="AX92" i="10" s="1"/>
  <c r="AI92" i="10"/>
  <c r="AY92" i="10" s="1"/>
  <c r="AJ92" i="10"/>
  <c r="AZ92" i="10" s="1"/>
  <c r="AK92" i="10"/>
  <c r="BA92" i="10" s="1"/>
  <c r="AL92" i="10"/>
  <c r="BB92" i="10" s="1"/>
  <c r="AM92" i="10"/>
  <c r="BC92" i="10" s="1"/>
  <c r="AN92" i="10"/>
  <c r="BD92" i="10" s="1"/>
  <c r="AO92" i="10"/>
  <c r="BE92" i="10" s="1"/>
  <c r="AP92" i="10"/>
  <c r="BF92" i="10" s="1"/>
  <c r="AQ92" i="10"/>
  <c r="BG92" i="10" s="1"/>
  <c r="AR92" i="10"/>
  <c r="BH92" i="10" s="1"/>
  <c r="AS92" i="10"/>
  <c r="BI92" i="10" s="1"/>
  <c r="AT92" i="10"/>
  <c r="BJ92" i="10" s="1"/>
  <c r="AU92" i="10"/>
  <c r="BK92" i="10" s="1"/>
  <c r="AV92" i="10"/>
  <c r="BL92" i="10" s="1"/>
  <c r="AW92" i="10"/>
  <c r="BM92" i="10" s="1"/>
  <c r="Z93" i="10"/>
  <c r="AA93" i="10"/>
  <c r="AB93" i="10"/>
  <c r="AC93" i="10"/>
  <c r="AD93" i="10"/>
  <c r="AE93" i="10"/>
  <c r="AF93" i="10"/>
  <c r="AG93" i="10"/>
  <c r="AH93" i="10"/>
  <c r="AX93" i="10" s="1"/>
  <c r="AI93" i="10"/>
  <c r="AY93" i="10" s="1"/>
  <c r="AJ93" i="10"/>
  <c r="AZ93" i="10" s="1"/>
  <c r="AK93" i="10"/>
  <c r="BA93" i="10" s="1"/>
  <c r="AL93" i="10"/>
  <c r="BB93" i="10" s="1"/>
  <c r="AM93" i="10"/>
  <c r="BC93" i="10" s="1"/>
  <c r="AN93" i="10"/>
  <c r="BD93" i="10" s="1"/>
  <c r="AO93" i="10"/>
  <c r="BE93" i="10" s="1"/>
  <c r="AP93" i="10"/>
  <c r="BF93" i="10" s="1"/>
  <c r="AQ93" i="10"/>
  <c r="BG93" i="10" s="1"/>
  <c r="AR93" i="10"/>
  <c r="BH93" i="10" s="1"/>
  <c r="AS93" i="10"/>
  <c r="BI93" i="10" s="1"/>
  <c r="AT93" i="10"/>
  <c r="BJ93" i="10" s="1"/>
  <c r="AU93" i="10"/>
  <c r="BK93" i="10" s="1"/>
  <c r="AV93" i="10"/>
  <c r="BL93" i="10" s="1"/>
  <c r="AW93" i="10"/>
  <c r="BM93" i="10" s="1"/>
  <c r="Z94" i="10"/>
  <c r="AA94" i="10"/>
  <c r="AB94" i="10"/>
  <c r="AC94" i="10"/>
  <c r="AD94" i="10"/>
  <c r="AE94" i="10"/>
  <c r="AF94" i="10"/>
  <c r="AG94" i="10"/>
  <c r="AH94" i="10"/>
  <c r="AX94" i="10" s="1"/>
  <c r="AI94" i="10"/>
  <c r="AY94" i="10" s="1"/>
  <c r="AJ94" i="10"/>
  <c r="AZ94" i="10" s="1"/>
  <c r="AK94" i="10"/>
  <c r="BA94" i="10" s="1"/>
  <c r="AL94" i="10"/>
  <c r="BB94" i="10" s="1"/>
  <c r="AM94" i="10"/>
  <c r="BC94" i="10" s="1"/>
  <c r="AN94" i="10"/>
  <c r="BD94" i="10" s="1"/>
  <c r="AO94" i="10"/>
  <c r="BE94" i="10" s="1"/>
  <c r="AP94" i="10"/>
  <c r="BF94" i="10" s="1"/>
  <c r="AQ94" i="10"/>
  <c r="BG94" i="10" s="1"/>
  <c r="AR94" i="10"/>
  <c r="BH94" i="10" s="1"/>
  <c r="AS94" i="10"/>
  <c r="BI94" i="10" s="1"/>
  <c r="AT94" i="10"/>
  <c r="BJ94" i="10" s="1"/>
  <c r="AU94" i="10"/>
  <c r="BK94" i="10" s="1"/>
  <c r="AV94" i="10"/>
  <c r="BL94" i="10" s="1"/>
  <c r="AW94" i="10"/>
  <c r="BM94" i="10" s="1"/>
  <c r="Z95" i="10"/>
  <c r="AA95" i="10"/>
  <c r="AB95" i="10"/>
  <c r="AC95" i="10"/>
  <c r="AD95" i="10"/>
  <c r="AE95" i="10"/>
  <c r="AF95" i="10"/>
  <c r="AG95" i="10"/>
  <c r="AH95" i="10"/>
  <c r="AX95" i="10" s="1"/>
  <c r="AI95" i="10"/>
  <c r="AY95" i="10" s="1"/>
  <c r="AJ95" i="10"/>
  <c r="AZ95" i="10" s="1"/>
  <c r="AK95" i="10"/>
  <c r="BA95" i="10" s="1"/>
  <c r="AL95" i="10"/>
  <c r="BB95" i="10" s="1"/>
  <c r="AM95" i="10"/>
  <c r="BC95" i="10" s="1"/>
  <c r="AN95" i="10"/>
  <c r="BD95" i="10" s="1"/>
  <c r="AO95" i="10"/>
  <c r="BE95" i="10" s="1"/>
  <c r="AP95" i="10"/>
  <c r="BF95" i="10" s="1"/>
  <c r="AQ95" i="10"/>
  <c r="BG95" i="10" s="1"/>
  <c r="AR95" i="10"/>
  <c r="BH95" i="10" s="1"/>
  <c r="AS95" i="10"/>
  <c r="BI95" i="10" s="1"/>
  <c r="AT95" i="10"/>
  <c r="BJ95" i="10" s="1"/>
  <c r="AU95" i="10"/>
  <c r="BK95" i="10" s="1"/>
  <c r="AV95" i="10"/>
  <c r="BL95" i="10" s="1"/>
  <c r="AW95" i="10"/>
  <c r="BM95" i="10" s="1"/>
  <c r="Z96" i="10"/>
  <c r="AA96" i="10"/>
  <c r="AB96" i="10"/>
  <c r="AC96" i="10"/>
  <c r="AD96" i="10"/>
  <c r="AE96" i="10"/>
  <c r="AF96" i="10"/>
  <c r="AG96" i="10"/>
  <c r="AH96" i="10"/>
  <c r="AX96" i="10" s="1"/>
  <c r="AI96" i="10"/>
  <c r="AY96" i="10" s="1"/>
  <c r="AJ96" i="10"/>
  <c r="AZ96" i="10" s="1"/>
  <c r="AK96" i="10"/>
  <c r="BA96" i="10" s="1"/>
  <c r="AL96" i="10"/>
  <c r="BB96" i="10" s="1"/>
  <c r="AM96" i="10"/>
  <c r="BC96" i="10" s="1"/>
  <c r="AN96" i="10"/>
  <c r="BD96" i="10" s="1"/>
  <c r="AO96" i="10"/>
  <c r="BE96" i="10" s="1"/>
  <c r="AP96" i="10"/>
  <c r="BF96" i="10" s="1"/>
  <c r="AQ96" i="10"/>
  <c r="BG96" i="10" s="1"/>
  <c r="AR96" i="10"/>
  <c r="BH96" i="10" s="1"/>
  <c r="AS96" i="10"/>
  <c r="BI96" i="10" s="1"/>
  <c r="AT96" i="10"/>
  <c r="BJ96" i="10" s="1"/>
  <c r="AU96" i="10"/>
  <c r="BK96" i="10" s="1"/>
  <c r="AV96" i="10"/>
  <c r="BL96" i="10" s="1"/>
  <c r="AW96" i="10"/>
  <c r="BM96" i="10" s="1"/>
  <c r="Z97" i="10"/>
  <c r="AA97" i="10"/>
  <c r="AB97" i="10"/>
  <c r="AC97" i="10"/>
  <c r="AD97" i="10"/>
  <c r="AE97" i="10"/>
  <c r="AF97" i="10"/>
  <c r="AG97" i="10"/>
  <c r="AH97" i="10"/>
  <c r="AX97" i="10" s="1"/>
  <c r="AI97" i="10"/>
  <c r="AY97" i="10" s="1"/>
  <c r="AJ97" i="10"/>
  <c r="AZ97" i="10" s="1"/>
  <c r="AK97" i="10"/>
  <c r="BA97" i="10" s="1"/>
  <c r="AL97" i="10"/>
  <c r="BB97" i="10" s="1"/>
  <c r="AM97" i="10"/>
  <c r="BC97" i="10" s="1"/>
  <c r="AN97" i="10"/>
  <c r="BD97" i="10" s="1"/>
  <c r="AO97" i="10"/>
  <c r="BE97" i="10" s="1"/>
  <c r="AP97" i="10"/>
  <c r="BF97" i="10" s="1"/>
  <c r="AQ97" i="10"/>
  <c r="BG97" i="10" s="1"/>
  <c r="AR97" i="10"/>
  <c r="BH97" i="10" s="1"/>
  <c r="AS97" i="10"/>
  <c r="BI97" i="10" s="1"/>
  <c r="AT97" i="10"/>
  <c r="BJ97" i="10" s="1"/>
  <c r="AU97" i="10"/>
  <c r="BK97" i="10" s="1"/>
  <c r="AV97" i="10"/>
  <c r="BL97" i="10" s="1"/>
  <c r="AW97" i="10"/>
  <c r="BM97" i="10" s="1"/>
  <c r="Z98" i="10"/>
  <c r="AA98" i="10"/>
  <c r="AB98" i="10"/>
  <c r="AC98" i="10"/>
  <c r="AD98" i="10"/>
  <c r="AE98" i="10"/>
  <c r="AF98" i="10"/>
  <c r="AG98" i="10"/>
  <c r="AH98" i="10"/>
  <c r="AX98" i="10" s="1"/>
  <c r="AI98" i="10"/>
  <c r="AY98" i="10" s="1"/>
  <c r="AJ98" i="10"/>
  <c r="AZ98" i="10" s="1"/>
  <c r="AK98" i="10"/>
  <c r="BA98" i="10" s="1"/>
  <c r="AL98" i="10"/>
  <c r="BB98" i="10" s="1"/>
  <c r="AM98" i="10"/>
  <c r="BC98" i="10" s="1"/>
  <c r="AN98" i="10"/>
  <c r="BD98" i="10" s="1"/>
  <c r="AO98" i="10"/>
  <c r="BE98" i="10" s="1"/>
  <c r="AP98" i="10"/>
  <c r="BF98" i="10" s="1"/>
  <c r="AQ98" i="10"/>
  <c r="BG98" i="10" s="1"/>
  <c r="AR98" i="10"/>
  <c r="BH98" i="10" s="1"/>
  <c r="AS98" i="10"/>
  <c r="BI98" i="10" s="1"/>
  <c r="AT98" i="10"/>
  <c r="BJ98" i="10" s="1"/>
  <c r="AU98" i="10"/>
  <c r="BK98" i="10" s="1"/>
  <c r="AV98" i="10"/>
  <c r="BL98" i="10" s="1"/>
  <c r="AW98" i="10"/>
  <c r="BM98" i="10" s="1"/>
  <c r="Z99" i="10"/>
  <c r="AA99" i="10"/>
  <c r="AB99" i="10"/>
  <c r="AC99" i="10"/>
  <c r="AD99" i="10"/>
  <c r="AE99" i="10"/>
  <c r="AF99" i="10"/>
  <c r="AG99" i="10"/>
  <c r="AH99" i="10"/>
  <c r="AX99" i="10" s="1"/>
  <c r="AI99" i="10"/>
  <c r="AY99" i="10" s="1"/>
  <c r="AJ99" i="10"/>
  <c r="AZ99" i="10" s="1"/>
  <c r="AK99" i="10"/>
  <c r="BA99" i="10" s="1"/>
  <c r="AL99" i="10"/>
  <c r="BB99" i="10" s="1"/>
  <c r="AM99" i="10"/>
  <c r="BC99" i="10" s="1"/>
  <c r="AN99" i="10"/>
  <c r="BD99" i="10" s="1"/>
  <c r="AO99" i="10"/>
  <c r="BE99" i="10" s="1"/>
  <c r="AP99" i="10"/>
  <c r="BF99" i="10" s="1"/>
  <c r="AQ99" i="10"/>
  <c r="BG99" i="10" s="1"/>
  <c r="AR99" i="10"/>
  <c r="BH99" i="10" s="1"/>
  <c r="AS99" i="10"/>
  <c r="BI99" i="10" s="1"/>
  <c r="AT99" i="10"/>
  <c r="BJ99" i="10" s="1"/>
  <c r="AU99" i="10"/>
  <c r="BK99" i="10" s="1"/>
  <c r="AV99" i="10"/>
  <c r="BL99" i="10" s="1"/>
  <c r="AW99" i="10"/>
  <c r="BM99" i="10" s="1"/>
  <c r="Z100" i="10"/>
  <c r="AA100" i="10"/>
  <c r="AB100" i="10"/>
  <c r="AC100" i="10"/>
  <c r="AD100" i="10"/>
  <c r="AE100" i="10"/>
  <c r="AF100" i="10"/>
  <c r="AG100" i="10"/>
  <c r="AH100" i="10"/>
  <c r="AX100" i="10" s="1"/>
  <c r="AI100" i="10"/>
  <c r="AY100" i="10" s="1"/>
  <c r="AJ100" i="10"/>
  <c r="AZ100" i="10" s="1"/>
  <c r="AK100" i="10"/>
  <c r="BA100" i="10" s="1"/>
  <c r="AL100" i="10"/>
  <c r="BB100" i="10" s="1"/>
  <c r="AM100" i="10"/>
  <c r="BC100" i="10" s="1"/>
  <c r="AN100" i="10"/>
  <c r="BD100" i="10" s="1"/>
  <c r="AO100" i="10"/>
  <c r="BE100" i="10" s="1"/>
  <c r="AP100" i="10"/>
  <c r="BF100" i="10" s="1"/>
  <c r="AQ100" i="10"/>
  <c r="BG100" i="10" s="1"/>
  <c r="AR100" i="10"/>
  <c r="BH100" i="10" s="1"/>
  <c r="AS100" i="10"/>
  <c r="BI100" i="10" s="1"/>
  <c r="AT100" i="10"/>
  <c r="BJ100" i="10" s="1"/>
  <c r="AU100" i="10"/>
  <c r="BK100" i="10" s="1"/>
  <c r="AV100" i="10"/>
  <c r="BL100" i="10" s="1"/>
  <c r="AW100" i="10"/>
  <c r="BM100" i="10" s="1"/>
  <c r="Z101" i="10"/>
  <c r="AA101" i="10"/>
  <c r="AB101" i="10"/>
  <c r="AC101" i="10"/>
  <c r="AD101" i="10"/>
  <c r="AE101" i="10"/>
  <c r="AF101" i="10"/>
  <c r="AG101" i="10"/>
  <c r="AH101" i="10"/>
  <c r="AX101" i="10" s="1"/>
  <c r="AI101" i="10"/>
  <c r="AY101" i="10" s="1"/>
  <c r="AJ101" i="10"/>
  <c r="AZ101" i="10" s="1"/>
  <c r="AK101" i="10"/>
  <c r="BA101" i="10" s="1"/>
  <c r="AL101" i="10"/>
  <c r="BB101" i="10" s="1"/>
  <c r="AM101" i="10"/>
  <c r="BC101" i="10" s="1"/>
  <c r="AN101" i="10"/>
  <c r="BD101" i="10" s="1"/>
  <c r="AO101" i="10"/>
  <c r="BE101" i="10" s="1"/>
  <c r="AP101" i="10"/>
  <c r="BF101" i="10" s="1"/>
  <c r="AQ101" i="10"/>
  <c r="BG101" i="10" s="1"/>
  <c r="AR101" i="10"/>
  <c r="BH101" i="10" s="1"/>
  <c r="AS101" i="10"/>
  <c r="BI101" i="10" s="1"/>
  <c r="AT101" i="10"/>
  <c r="BJ101" i="10" s="1"/>
  <c r="AU101" i="10"/>
  <c r="BK101" i="10" s="1"/>
  <c r="AV101" i="10"/>
  <c r="BL101" i="10" s="1"/>
  <c r="AW101" i="10"/>
  <c r="BM101" i="10" s="1"/>
  <c r="Z102" i="10"/>
  <c r="AA102" i="10"/>
  <c r="AB102" i="10"/>
  <c r="AC102" i="10"/>
  <c r="AD102" i="10"/>
  <c r="AE102" i="10"/>
  <c r="AF102" i="10"/>
  <c r="AG102" i="10"/>
  <c r="AH102" i="10"/>
  <c r="AX102" i="10" s="1"/>
  <c r="AI102" i="10"/>
  <c r="AY102" i="10" s="1"/>
  <c r="AJ102" i="10"/>
  <c r="AZ102" i="10" s="1"/>
  <c r="AK102" i="10"/>
  <c r="BA102" i="10" s="1"/>
  <c r="AL102" i="10"/>
  <c r="BB102" i="10" s="1"/>
  <c r="AM102" i="10"/>
  <c r="BC102" i="10" s="1"/>
  <c r="AN102" i="10"/>
  <c r="BD102" i="10" s="1"/>
  <c r="AO102" i="10"/>
  <c r="BE102" i="10" s="1"/>
  <c r="AP102" i="10"/>
  <c r="BF102" i="10" s="1"/>
  <c r="AQ102" i="10"/>
  <c r="BG102" i="10" s="1"/>
  <c r="AR102" i="10"/>
  <c r="BH102" i="10" s="1"/>
  <c r="AS102" i="10"/>
  <c r="BI102" i="10" s="1"/>
  <c r="AT102" i="10"/>
  <c r="BJ102" i="10" s="1"/>
  <c r="AU102" i="10"/>
  <c r="BK102" i="10" s="1"/>
  <c r="AV102" i="10"/>
  <c r="BL102" i="10" s="1"/>
  <c r="AW102" i="10"/>
  <c r="BM102" i="10" s="1"/>
  <c r="Z103" i="10"/>
  <c r="AA103" i="10"/>
  <c r="AB103" i="10"/>
  <c r="AC103" i="10"/>
  <c r="AD103" i="10"/>
  <c r="AE103" i="10"/>
  <c r="AF103" i="10"/>
  <c r="AG103" i="10"/>
  <c r="AH103" i="10"/>
  <c r="AX103" i="10" s="1"/>
  <c r="AI103" i="10"/>
  <c r="AY103" i="10" s="1"/>
  <c r="AJ103" i="10"/>
  <c r="AZ103" i="10" s="1"/>
  <c r="AK103" i="10"/>
  <c r="BA103" i="10" s="1"/>
  <c r="AL103" i="10"/>
  <c r="BB103" i="10" s="1"/>
  <c r="AM103" i="10"/>
  <c r="BC103" i="10" s="1"/>
  <c r="AN103" i="10"/>
  <c r="BD103" i="10" s="1"/>
  <c r="AO103" i="10"/>
  <c r="BE103" i="10" s="1"/>
  <c r="AP103" i="10"/>
  <c r="BF103" i="10" s="1"/>
  <c r="AQ103" i="10"/>
  <c r="BG103" i="10" s="1"/>
  <c r="AR103" i="10"/>
  <c r="BH103" i="10" s="1"/>
  <c r="AS103" i="10"/>
  <c r="BI103" i="10" s="1"/>
  <c r="AT103" i="10"/>
  <c r="BJ103" i="10" s="1"/>
  <c r="AU103" i="10"/>
  <c r="BK103" i="10" s="1"/>
  <c r="AV103" i="10"/>
  <c r="BL103" i="10" s="1"/>
  <c r="AW103" i="10"/>
  <c r="BM103" i="10" s="1"/>
  <c r="Z104" i="10"/>
  <c r="AA104" i="10"/>
  <c r="AB104" i="10"/>
  <c r="AC104" i="10"/>
  <c r="AD104" i="10"/>
  <c r="AE104" i="10"/>
  <c r="AF104" i="10"/>
  <c r="AG104" i="10"/>
  <c r="AH104" i="10"/>
  <c r="AX104" i="10" s="1"/>
  <c r="AI104" i="10"/>
  <c r="AY104" i="10" s="1"/>
  <c r="AJ104" i="10"/>
  <c r="AZ104" i="10" s="1"/>
  <c r="AK104" i="10"/>
  <c r="BA104" i="10" s="1"/>
  <c r="AL104" i="10"/>
  <c r="BB104" i="10" s="1"/>
  <c r="AM104" i="10"/>
  <c r="BC104" i="10" s="1"/>
  <c r="AN104" i="10"/>
  <c r="BD104" i="10" s="1"/>
  <c r="AO104" i="10"/>
  <c r="BE104" i="10" s="1"/>
  <c r="AP104" i="10"/>
  <c r="BF104" i="10" s="1"/>
  <c r="AQ104" i="10"/>
  <c r="BG104" i="10" s="1"/>
  <c r="AR104" i="10"/>
  <c r="BH104" i="10" s="1"/>
  <c r="AS104" i="10"/>
  <c r="BI104" i="10" s="1"/>
  <c r="AT104" i="10"/>
  <c r="BJ104" i="10" s="1"/>
  <c r="AU104" i="10"/>
  <c r="BK104" i="10" s="1"/>
  <c r="AV104" i="10"/>
  <c r="BL104" i="10" s="1"/>
  <c r="AW104" i="10"/>
  <c r="BM104" i="10" s="1"/>
  <c r="Z105" i="10"/>
  <c r="AA105" i="10"/>
  <c r="AB105" i="10"/>
  <c r="AC105" i="10"/>
  <c r="AD105" i="10"/>
  <c r="AE105" i="10"/>
  <c r="AF105" i="10"/>
  <c r="AG105" i="10"/>
  <c r="AH105" i="10"/>
  <c r="AX105" i="10" s="1"/>
  <c r="AI105" i="10"/>
  <c r="AY105" i="10" s="1"/>
  <c r="AJ105" i="10"/>
  <c r="AZ105" i="10" s="1"/>
  <c r="AK105" i="10"/>
  <c r="BA105" i="10" s="1"/>
  <c r="AL105" i="10"/>
  <c r="BB105" i="10" s="1"/>
  <c r="AM105" i="10"/>
  <c r="BC105" i="10" s="1"/>
  <c r="AN105" i="10"/>
  <c r="BD105" i="10" s="1"/>
  <c r="AO105" i="10"/>
  <c r="BE105" i="10" s="1"/>
  <c r="AP105" i="10"/>
  <c r="BF105" i="10" s="1"/>
  <c r="AQ105" i="10"/>
  <c r="BG105" i="10" s="1"/>
  <c r="AR105" i="10"/>
  <c r="BH105" i="10" s="1"/>
  <c r="AS105" i="10"/>
  <c r="BI105" i="10" s="1"/>
  <c r="AT105" i="10"/>
  <c r="BJ105" i="10" s="1"/>
  <c r="AU105" i="10"/>
  <c r="BK105" i="10" s="1"/>
  <c r="AV105" i="10"/>
  <c r="BL105" i="10" s="1"/>
  <c r="AW105" i="10"/>
  <c r="BM105" i="10" s="1"/>
  <c r="Z106" i="10"/>
  <c r="AA106" i="10"/>
  <c r="AB106" i="10"/>
  <c r="AC106" i="10"/>
  <c r="AD106" i="10"/>
  <c r="AE106" i="10"/>
  <c r="AF106" i="10"/>
  <c r="AG106" i="10"/>
  <c r="AH106" i="10"/>
  <c r="AX106" i="10" s="1"/>
  <c r="AI106" i="10"/>
  <c r="AY106" i="10" s="1"/>
  <c r="AJ106" i="10"/>
  <c r="AZ106" i="10" s="1"/>
  <c r="AK106" i="10"/>
  <c r="BA106" i="10" s="1"/>
  <c r="AL106" i="10"/>
  <c r="BB106" i="10" s="1"/>
  <c r="AM106" i="10"/>
  <c r="BC106" i="10" s="1"/>
  <c r="AN106" i="10"/>
  <c r="BD106" i="10" s="1"/>
  <c r="AO106" i="10"/>
  <c r="BE106" i="10" s="1"/>
  <c r="AP106" i="10"/>
  <c r="BF106" i="10" s="1"/>
  <c r="AQ106" i="10"/>
  <c r="BG106" i="10" s="1"/>
  <c r="AR106" i="10"/>
  <c r="BH106" i="10" s="1"/>
  <c r="AS106" i="10"/>
  <c r="BI106" i="10" s="1"/>
  <c r="AT106" i="10"/>
  <c r="BJ106" i="10" s="1"/>
  <c r="AU106" i="10"/>
  <c r="BK106" i="10" s="1"/>
  <c r="AV106" i="10"/>
  <c r="BL106" i="10" s="1"/>
  <c r="AW106" i="10"/>
  <c r="BM106" i="10" s="1"/>
  <c r="Z107" i="10"/>
  <c r="AA107" i="10"/>
  <c r="AB107" i="10"/>
  <c r="AC107" i="10"/>
  <c r="AD107" i="10"/>
  <c r="AE107" i="10"/>
  <c r="AF107" i="10"/>
  <c r="AG107" i="10"/>
  <c r="AH107" i="10"/>
  <c r="AX107" i="10" s="1"/>
  <c r="AI107" i="10"/>
  <c r="AY107" i="10" s="1"/>
  <c r="AJ107" i="10"/>
  <c r="AZ107" i="10" s="1"/>
  <c r="AK107" i="10"/>
  <c r="BA107" i="10" s="1"/>
  <c r="AL107" i="10"/>
  <c r="BB107" i="10" s="1"/>
  <c r="AM107" i="10"/>
  <c r="BC107" i="10" s="1"/>
  <c r="AN107" i="10"/>
  <c r="BD107" i="10" s="1"/>
  <c r="AO107" i="10"/>
  <c r="BE107" i="10" s="1"/>
  <c r="AP107" i="10"/>
  <c r="BF107" i="10" s="1"/>
  <c r="AQ107" i="10"/>
  <c r="BG107" i="10" s="1"/>
  <c r="AR107" i="10"/>
  <c r="BH107" i="10" s="1"/>
  <c r="AS107" i="10"/>
  <c r="BI107" i="10" s="1"/>
  <c r="AT107" i="10"/>
  <c r="BJ107" i="10" s="1"/>
  <c r="AU107" i="10"/>
  <c r="BK107" i="10" s="1"/>
  <c r="AV107" i="10"/>
  <c r="BL107" i="10" s="1"/>
  <c r="AW107" i="10"/>
  <c r="BM107" i="10" s="1"/>
  <c r="Z108" i="10"/>
  <c r="AA108" i="10"/>
  <c r="AB108" i="10"/>
  <c r="AC108" i="10"/>
  <c r="AD108" i="10"/>
  <c r="AE108" i="10"/>
  <c r="AF108" i="10"/>
  <c r="AG108" i="10"/>
  <c r="AH108" i="10"/>
  <c r="AX108" i="10" s="1"/>
  <c r="AI108" i="10"/>
  <c r="AY108" i="10" s="1"/>
  <c r="AJ108" i="10"/>
  <c r="AZ108" i="10" s="1"/>
  <c r="AK108" i="10"/>
  <c r="BA108" i="10" s="1"/>
  <c r="AL108" i="10"/>
  <c r="BB108" i="10" s="1"/>
  <c r="AM108" i="10"/>
  <c r="BC108" i="10" s="1"/>
  <c r="AN108" i="10"/>
  <c r="BD108" i="10" s="1"/>
  <c r="AO108" i="10"/>
  <c r="BE108" i="10" s="1"/>
  <c r="AP108" i="10"/>
  <c r="BF108" i="10" s="1"/>
  <c r="AQ108" i="10"/>
  <c r="BG108" i="10" s="1"/>
  <c r="AR108" i="10"/>
  <c r="BH108" i="10" s="1"/>
  <c r="AS108" i="10"/>
  <c r="BI108" i="10" s="1"/>
  <c r="AT108" i="10"/>
  <c r="BJ108" i="10" s="1"/>
  <c r="AU108" i="10"/>
  <c r="BK108" i="10" s="1"/>
  <c r="AV108" i="10"/>
  <c r="BL108" i="10" s="1"/>
  <c r="AW108" i="10"/>
  <c r="BM108" i="10" s="1"/>
  <c r="Z109" i="10"/>
  <c r="AA109" i="10"/>
  <c r="AB109" i="10"/>
  <c r="AC109" i="10"/>
  <c r="AD109" i="10"/>
  <c r="AE109" i="10"/>
  <c r="AF109" i="10"/>
  <c r="AG109" i="10"/>
  <c r="AH109" i="10"/>
  <c r="AX109" i="10" s="1"/>
  <c r="AI109" i="10"/>
  <c r="AY109" i="10" s="1"/>
  <c r="AJ109" i="10"/>
  <c r="AZ109" i="10" s="1"/>
  <c r="AK109" i="10"/>
  <c r="BA109" i="10" s="1"/>
  <c r="AL109" i="10"/>
  <c r="BB109" i="10" s="1"/>
  <c r="AM109" i="10"/>
  <c r="BC109" i="10" s="1"/>
  <c r="AN109" i="10"/>
  <c r="BD109" i="10" s="1"/>
  <c r="AO109" i="10"/>
  <c r="BE109" i="10" s="1"/>
  <c r="AP109" i="10"/>
  <c r="BF109" i="10" s="1"/>
  <c r="AQ109" i="10"/>
  <c r="BG109" i="10" s="1"/>
  <c r="AR109" i="10"/>
  <c r="BH109" i="10" s="1"/>
  <c r="AS109" i="10"/>
  <c r="BI109" i="10" s="1"/>
  <c r="AT109" i="10"/>
  <c r="BJ109" i="10" s="1"/>
  <c r="AU109" i="10"/>
  <c r="BK109" i="10" s="1"/>
  <c r="AV109" i="10"/>
  <c r="BL109" i="10" s="1"/>
  <c r="AW109" i="10"/>
  <c r="BM109" i="10" s="1"/>
  <c r="Z110" i="10"/>
  <c r="AA110" i="10"/>
  <c r="AB110" i="10"/>
  <c r="AC110" i="10"/>
  <c r="AD110" i="10"/>
  <c r="AE110" i="10"/>
  <c r="AF110" i="10"/>
  <c r="AG110" i="10"/>
  <c r="AH110" i="10"/>
  <c r="AX110" i="10" s="1"/>
  <c r="AI110" i="10"/>
  <c r="AY110" i="10" s="1"/>
  <c r="AJ110" i="10"/>
  <c r="AZ110" i="10" s="1"/>
  <c r="AK110" i="10"/>
  <c r="BA110" i="10" s="1"/>
  <c r="AL110" i="10"/>
  <c r="BB110" i="10" s="1"/>
  <c r="AM110" i="10"/>
  <c r="BC110" i="10" s="1"/>
  <c r="AN110" i="10"/>
  <c r="BD110" i="10" s="1"/>
  <c r="AO110" i="10"/>
  <c r="BE110" i="10" s="1"/>
  <c r="AP110" i="10"/>
  <c r="BF110" i="10" s="1"/>
  <c r="AQ110" i="10"/>
  <c r="BG110" i="10" s="1"/>
  <c r="AR110" i="10"/>
  <c r="BH110" i="10" s="1"/>
  <c r="AS110" i="10"/>
  <c r="BI110" i="10" s="1"/>
  <c r="AT110" i="10"/>
  <c r="BJ110" i="10" s="1"/>
  <c r="AU110" i="10"/>
  <c r="BK110" i="10" s="1"/>
  <c r="AV110" i="10"/>
  <c r="BL110" i="10" s="1"/>
  <c r="AW110" i="10"/>
  <c r="BM110" i="10" s="1"/>
  <c r="Z111" i="10"/>
  <c r="AA111" i="10"/>
  <c r="AB111" i="10"/>
  <c r="AC111" i="10"/>
  <c r="AD111" i="10"/>
  <c r="AE111" i="10"/>
  <c r="AF111" i="10"/>
  <c r="AG111" i="10"/>
  <c r="AH111" i="10"/>
  <c r="AX111" i="10" s="1"/>
  <c r="AI111" i="10"/>
  <c r="AY111" i="10" s="1"/>
  <c r="AJ111" i="10"/>
  <c r="AZ111" i="10" s="1"/>
  <c r="AK111" i="10"/>
  <c r="BA111" i="10" s="1"/>
  <c r="AL111" i="10"/>
  <c r="BB111" i="10" s="1"/>
  <c r="AM111" i="10"/>
  <c r="BC111" i="10" s="1"/>
  <c r="AN111" i="10"/>
  <c r="BD111" i="10" s="1"/>
  <c r="AO111" i="10"/>
  <c r="BE111" i="10" s="1"/>
  <c r="AP111" i="10"/>
  <c r="BF111" i="10" s="1"/>
  <c r="AQ111" i="10"/>
  <c r="BG111" i="10" s="1"/>
  <c r="AR111" i="10"/>
  <c r="BH111" i="10" s="1"/>
  <c r="AS111" i="10"/>
  <c r="BI111" i="10" s="1"/>
  <c r="AT111" i="10"/>
  <c r="BJ111" i="10" s="1"/>
  <c r="AU111" i="10"/>
  <c r="BK111" i="10" s="1"/>
  <c r="AV111" i="10"/>
  <c r="BL111" i="10" s="1"/>
  <c r="AW111" i="10"/>
  <c r="BM111" i="10" s="1"/>
  <c r="Z112" i="10"/>
  <c r="AA112" i="10"/>
  <c r="AB112" i="10"/>
  <c r="AC112" i="10"/>
  <c r="AD112" i="10"/>
  <c r="AE112" i="10"/>
  <c r="AF112" i="10"/>
  <c r="AG112" i="10"/>
  <c r="AH112" i="10"/>
  <c r="AX112" i="10" s="1"/>
  <c r="AI112" i="10"/>
  <c r="AY112" i="10" s="1"/>
  <c r="AJ112" i="10"/>
  <c r="AZ112" i="10" s="1"/>
  <c r="AK112" i="10"/>
  <c r="BA112" i="10" s="1"/>
  <c r="AL112" i="10"/>
  <c r="BB112" i="10" s="1"/>
  <c r="AM112" i="10"/>
  <c r="BC112" i="10" s="1"/>
  <c r="AN112" i="10"/>
  <c r="BD112" i="10" s="1"/>
  <c r="AO112" i="10"/>
  <c r="BE112" i="10" s="1"/>
  <c r="AP112" i="10"/>
  <c r="BF112" i="10" s="1"/>
  <c r="AQ112" i="10"/>
  <c r="BG112" i="10" s="1"/>
  <c r="AR112" i="10"/>
  <c r="BH112" i="10" s="1"/>
  <c r="AS112" i="10"/>
  <c r="BI112" i="10" s="1"/>
  <c r="AT112" i="10"/>
  <c r="BJ112" i="10" s="1"/>
  <c r="AU112" i="10"/>
  <c r="BK112" i="10" s="1"/>
  <c r="AV112" i="10"/>
  <c r="BL112" i="10" s="1"/>
  <c r="AW112" i="10"/>
  <c r="BM112" i="10" s="1"/>
  <c r="Z113" i="10"/>
  <c r="AA113" i="10"/>
  <c r="AB113" i="10"/>
  <c r="AC113" i="10"/>
  <c r="AD113" i="10"/>
  <c r="AE113" i="10"/>
  <c r="AF113" i="10"/>
  <c r="AG113" i="10"/>
  <c r="AH113" i="10"/>
  <c r="AX113" i="10" s="1"/>
  <c r="AI113" i="10"/>
  <c r="AY113" i="10" s="1"/>
  <c r="AJ113" i="10"/>
  <c r="AZ113" i="10" s="1"/>
  <c r="AK113" i="10"/>
  <c r="BA113" i="10" s="1"/>
  <c r="AL113" i="10"/>
  <c r="BB113" i="10" s="1"/>
  <c r="AM113" i="10"/>
  <c r="BC113" i="10" s="1"/>
  <c r="AN113" i="10"/>
  <c r="BD113" i="10" s="1"/>
  <c r="AO113" i="10"/>
  <c r="BE113" i="10" s="1"/>
  <c r="AP113" i="10"/>
  <c r="BF113" i="10" s="1"/>
  <c r="AQ113" i="10"/>
  <c r="BG113" i="10" s="1"/>
  <c r="AR113" i="10"/>
  <c r="BH113" i="10" s="1"/>
  <c r="AS113" i="10"/>
  <c r="BI113" i="10" s="1"/>
  <c r="AT113" i="10"/>
  <c r="BJ113" i="10" s="1"/>
  <c r="AU113" i="10"/>
  <c r="BK113" i="10" s="1"/>
  <c r="AV113" i="10"/>
  <c r="BL113" i="10" s="1"/>
  <c r="AW113" i="10"/>
  <c r="BM113" i="10" s="1"/>
  <c r="Z114" i="10"/>
  <c r="AA114" i="10"/>
  <c r="AB114" i="10"/>
  <c r="AC114" i="10"/>
  <c r="AD114" i="10"/>
  <c r="AE114" i="10"/>
  <c r="AF114" i="10"/>
  <c r="AG114" i="10"/>
  <c r="AH114" i="10"/>
  <c r="AX114" i="10" s="1"/>
  <c r="AI114" i="10"/>
  <c r="AY114" i="10" s="1"/>
  <c r="AJ114" i="10"/>
  <c r="AZ114" i="10" s="1"/>
  <c r="AK114" i="10"/>
  <c r="BA114" i="10" s="1"/>
  <c r="AL114" i="10"/>
  <c r="BB114" i="10" s="1"/>
  <c r="AM114" i="10"/>
  <c r="BC114" i="10" s="1"/>
  <c r="AN114" i="10"/>
  <c r="BD114" i="10" s="1"/>
  <c r="AO114" i="10"/>
  <c r="BE114" i="10" s="1"/>
  <c r="AP114" i="10"/>
  <c r="BF114" i="10" s="1"/>
  <c r="AQ114" i="10"/>
  <c r="BG114" i="10" s="1"/>
  <c r="AR114" i="10"/>
  <c r="BH114" i="10" s="1"/>
  <c r="AS114" i="10"/>
  <c r="BI114" i="10" s="1"/>
  <c r="AT114" i="10"/>
  <c r="BJ114" i="10" s="1"/>
  <c r="AU114" i="10"/>
  <c r="BK114" i="10" s="1"/>
  <c r="AV114" i="10"/>
  <c r="BL114" i="10" s="1"/>
  <c r="AW114" i="10"/>
  <c r="BM114" i="10" s="1"/>
  <c r="Z115" i="10"/>
  <c r="AA115" i="10"/>
  <c r="AB115" i="10"/>
  <c r="AC115" i="10"/>
  <c r="AD115" i="10"/>
  <c r="AE115" i="10"/>
  <c r="AF115" i="10"/>
  <c r="AG115" i="10"/>
  <c r="AH115" i="10"/>
  <c r="AX115" i="10" s="1"/>
  <c r="AI115" i="10"/>
  <c r="AY115" i="10" s="1"/>
  <c r="AJ115" i="10"/>
  <c r="AZ115" i="10" s="1"/>
  <c r="AK115" i="10"/>
  <c r="BA115" i="10" s="1"/>
  <c r="AL115" i="10"/>
  <c r="BB115" i="10" s="1"/>
  <c r="AM115" i="10"/>
  <c r="BC115" i="10" s="1"/>
  <c r="AN115" i="10"/>
  <c r="BD115" i="10" s="1"/>
  <c r="AO115" i="10"/>
  <c r="BE115" i="10" s="1"/>
  <c r="AP115" i="10"/>
  <c r="BF115" i="10" s="1"/>
  <c r="AQ115" i="10"/>
  <c r="BG115" i="10" s="1"/>
  <c r="AR115" i="10"/>
  <c r="BH115" i="10" s="1"/>
  <c r="AS115" i="10"/>
  <c r="BI115" i="10" s="1"/>
  <c r="AT115" i="10"/>
  <c r="BJ115" i="10" s="1"/>
  <c r="AU115" i="10"/>
  <c r="BK115" i="10" s="1"/>
  <c r="AV115" i="10"/>
  <c r="BL115" i="10" s="1"/>
  <c r="AW115" i="10"/>
  <c r="BM115" i="10" s="1"/>
  <c r="Z116" i="10"/>
  <c r="AA116" i="10"/>
  <c r="AB116" i="10"/>
  <c r="AC116" i="10"/>
  <c r="AD116" i="10"/>
  <c r="AE116" i="10"/>
  <c r="AF116" i="10"/>
  <c r="AG116" i="10"/>
  <c r="AH116" i="10"/>
  <c r="AX116" i="10" s="1"/>
  <c r="AI116" i="10"/>
  <c r="AY116" i="10" s="1"/>
  <c r="AJ116" i="10"/>
  <c r="AZ116" i="10" s="1"/>
  <c r="AK116" i="10"/>
  <c r="BA116" i="10" s="1"/>
  <c r="AL116" i="10"/>
  <c r="BB116" i="10" s="1"/>
  <c r="AM116" i="10"/>
  <c r="BC116" i="10" s="1"/>
  <c r="AN116" i="10"/>
  <c r="BD116" i="10" s="1"/>
  <c r="AO116" i="10"/>
  <c r="BE116" i="10" s="1"/>
  <c r="AP116" i="10"/>
  <c r="BF116" i="10" s="1"/>
  <c r="AQ116" i="10"/>
  <c r="BG116" i="10" s="1"/>
  <c r="AR116" i="10"/>
  <c r="BH116" i="10" s="1"/>
  <c r="AS116" i="10"/>
  <c r="BI116" i="10" s="1"/>
  <c r="AT116" i="10"/>
  <c r="BJ116" i="10" s="1"/>
  <c r="AU116" i="10"/>
  <c r="BK116" i="10" s="1"/>
  <c r="AV116" i="10"/>
  <c r="BL116" i="10" s="1"/>
  <c r="AW116" i="10"/>
  <c r="BM116" i="10" s="1"/>
  <c r="Z117" i="10"/>
  <c r="AA117" i="10"/>
  <c r="AB117" i="10"/>
  <c r="AC117" i="10"/>
  <c r="AD117" i="10"/>
  <c r="AE117" i="10"/>
  <c r="AF117" i="10"/>
  <c r="AG117" i="10"/>
  <c r="AH117" i="10"/>
  <c r="AX117" i="10" s="1"/>
  <c r="AI117" i="10"/>
  <c r="AY117" i="10" s="1"/>
  <c r="AJ117" i="10"/>
  <c r="AZ117" i="10" s="1"/>
  <c r="AK117" i="10"/>
  <c r="BA117" i="10" s="1"/>
  <c r="AL117" i="10"/>
  <c r="BB117" i="10" s="1"/>
  <c r="AM117" i="10"/>
  <c r="BC117" i="10" s="1"/>
  <c r="AN117" i="10"/>
  <c r="BD117" i="10" s="1"/>
  <c r="AO117" i="10"/>
  <c r="BE117" i="10" s="1"/>
  <c r="AP117" i="10"/>
  <c r="BF117" i="10" s="1"/>
  <c r="AQ117" i="10"/>
  <c r="BG117" i="10" s="1"/>
  <c r="AR117" i="10"/>
  <c r="BH117" i="10" s="1"/>
  <c r="AS117" i="10"/>
  <c r="BI117" i="10" s="1"/>
  <c r="AT117" i="10"/>
  <c r="BJ117" i="10" s="1"/>
  <c r="AU117" i="10"/>
  <c r="BK117" i="10" s="1"/>
  <c r="AV117" i="10"/>
  <c r="BL117" i="10" s="1"/>
  <c r="AW117" i="10"/>
  <c r="BM117" i="10" s="1"/>
  <c r="Z118" i="10"/>
  <c r="AA118" i="10"/>
  <c r="AB118" i="10"/>
  <c r="AC118" i="10"/>
  <c r="AD118" i="10"/>
  <c r="AE118" i="10"/>
  <c r="AF118" i="10"/>
  <c r="AG118" i="10"/>
  <c r="AH118" i="10"/>
  <c r="AX118" i="10" s="1"/>
  <c r="AI118" i="10"/>
  <c r="AY118" i="10" s="1"/>
  <c r="AJ118" i="10"/>
  <c r="AZ118" i="10" s="1"/>
  <c r="AK118" i="10"/>
  <c r="BA118" i="10" s="1"/>
  <c r="AL118" i="10"/>
  <c r="BB118" i="10" s="1"/>
  <c r="AM118" i="10"/>
  <c r="BC118" i="10" s="1"/>
  <c r="AN118" i="10"/>
  <c r="BD118" i="10" s="1"/>
  <c r="AO118" i="10"/>
  <c r="BE118" i="10" s="1"/>
  <c r="AP118" i="10"/>
  <c r="BF118" i="10" s="1"/>
  <c r="AQ118" i="10"/>
  <c r="BG118" i="10" s="1"/>
  <c r="AR118" i="10"/>
  <c r="BH118" i="10" s="1"/>
  <c r="AS118" i="10"/>
  <c r="BI118" i="10" s="1"/>
  <c r="AT118" i="10"/>
  <c r="BJ118" i="10" s="1"/>
  <c r="AU118" i="10"/>
  <c r="BK118" i="10" s="1"/>
  <c r="AV118" i="10"/>
  <c r="BL118" i="10" s="1"/>
  <c r="AW118" i="10"/>
  <c r="BM118" i="10" s="1"/>
  <c r="Z119" i="10"/>
  <c r="AA119" i="10"/>
  <c r="AB119" i="10"/>
  <c r="AC119" i="10"/>
  <c r="AD119" i="10"/>
  <c r="AE119" i="10"/>
  <c r="AF119" i="10"/>
  <c r="AG119" i="10"/>
  <c r="AH119" i="10"/>
  <c r="AX119" i="10" s="1"/>
  <c r="AI119" i="10"/>
  <c r="AY119" i="10" s="1"/>
  <c r="AJ119" i="10"/>
  <c r="AZ119" i="10" s="1"/>
  <c r="AK119" i="10"/>
  <c r="BA119" i="10" s="1"/>
  <c r="AL119" i="10"/>
  <c r="BB119" i="10" s="1"/>
  <c r="AM119" i="10"/>
  <c r="BC119" i="10" s="1"/>
  <c r="AN119" i="10"/>
  <c r="BD119" i="10" s="1"/>
  <c r="AO119" i="10"/>
  <c r="BE119" i="10" s="1"/>
  <c r="AP119" i="10"/>
  <c r="BF119" i="10" s="1"/>
  <c r="AQ119" i="10"/>
  <c r="BG119" i="10" s="1"/>
  <c r="AR119" i="10"/>
  <c r="BH119" i="10" s="1"/>
  <c r="AS119" i="10"/>
  <c r="BI119" i="10" s="1"/>
  <c r="AT119" i="10"/>
  <c r="BJ119" i="10" s="1"/>
  <c r="AU119" i="10"/>
  <c r="BK119" i="10" s="1"/>
  <c r="AV119" i="10"/>
  <c r="BL119" i="10" s="1"/>
  <c r="AW119" i="10"/>
  <c r="BM119" i="10" s="1"/>
  <c r="Z120" i="10"/>
  <c r="AA120" i="10"/>
  <c r="AB120" i="10"/>
  <c r="AC120" i="10"/>
  <c r="AD120" i="10"/>
  <c r="AE120" i="10"/>
  <c r="AF120" i="10"/>
  <c r="AG120" i="10"/>
  <c r="AH120" i="10"/>
  <c r="AX120" i="10" s="1"/>
  <c r="AI120" i="10"/>
  <c r="AY120" i="10" s="1"/>
  <c r="AJ120" i="10"/>
  <c r="AZ120" i="10" s="1"/>
  <c r="AK120" i="10"/>
  <c r="BA120" i="10" s="1"/>
  <c r="AL120" i="10"/>
  <c r="BB120" i="10" s="1"/>
  <c r="AM120" i="10"/>
  <c r="BC120" i="10" s="1"/>
  <c r="AN120" i="10"/>
  <c r="BD120" i="10" s="1"/>
  <c r="AO120" i="10"/>
  <c r="BE120" i="10" s="1"/>
  <c r="AP120" i="10"/>
  <c r="BF120" i="10" s="1"/>
  <c r="AQ120" i="10"/>
  <c r="BG120" i="10" s="1"/>
  <c r="AR120" i="10"/>
  <c r="BH120" i="10" s="1"/>
  <c r="AS120" i="10"/>
  <c r="BI120" i="10" s="1"/>
  <c r="AT120" i="10"/>
  <c r="BJ120" i="10" s="1"/>
  <c r="AU120" i="10"/>
  <c r="BK120" i="10" s="1"/>
  <c r="AV120" i="10"/>
  <c r="BL120" i="10" s="1"/>
  <c r="AW120" i="10"/>
  <c r="BM120" i="10" s="1"/>
  <c r="Z121" i="10"/>
  <c r="AA121" i="10"/>
  <c r="AB121" i="10"/>
  <c r="AC121" i="10"/>
  <c r="AD121" i="10"/>
  <c r="AE121" i="10"/>
  <c r="AF121" i="10"/>
  <c r="AG121" i="10"/>
  <c r="AH121" i="10"/>
  <c r="AX121" i="10" s="1"/>
  <c r="AI121" i="10"/>
  <c r="AY121" i="10" s="1"/>
  <c r="AJ121" i="10"/>
  <c r="AZ121" i="10" s="1"/>
  <c r="AK121" i="10"/>
  <c r="BA121" i="10" s="1"/>
  <c r="AL121" i="10"/>
  <c r="BB121" i="10" s="1"/>
  <c r="AM121" i="10"/>
  <c r="BC121" i="10" s="1"/>
  <c r="AN121" i="10"/>
  <c r="BD121" i="10" s="1"/>
  <c r="AO121" i="10"/>
  <c r="BE121" i="10" s="1"/>
  <c r="AP121" i="10"/>
  <c r="BF121" i="10" s="1"/>
  <c r="AQ121" i="10"/>
  <c r="BG121" i="10" s="1"/>
  <c r="AR121" i="10"/>
  <c r="BH121" i="10" s="1"/>
  <c r="AS121" i="10"/>
  <c r="BI121" i="10" s="1"/>
  <c r="AT121" i="10"/>
  <c r="BJ121" i="10" s="1"/>
  <c r="AU121" i="10"/>
  <c r="BK121" i="10" s="1"/>
  <c r="AV121" i="10"/>
  <c r="BL121" i="10" s="1"/>
  <c r="AW121" i="10"/>
  <c r="BM121" i="10" s="1"/>
  <c r="Z122" i="10"/>
  <c r="AA122" i="10"/>
  <c r="AB122" i="10"/>
  <c r="AC122" i="10"/>
  <c r="AD122" i="10"/>
  <c r="AE122" i="10"/>
  <c r="AF122" i="10"/>
  <c r="AG122" i="10"/>
  <c r="AH122" i="10"/>
  <c r="AX122" i="10" s="1"/>
  <c r="AI122" i="10"/>
  <c r="AY122" i="10" s="1"/>
  <c r="AJ122" i="10"/>
  <c r="AZ122" i="10" s="1"/>
  <c r="AK122" i="10"/>
  <c r="BA122" i="10" s="1"/>
  <c r="AL122" i="10"/>
  <c r="BB122" i="10" s="1"/>
  <c r="AM122" i="10"/>
  <c r="BC122" i="10" s="1"/>
  <c r="AN122" i="10"/>
  <c r="BD122" i="10" s="1"/>
  <c r="AO122" i="10"/>
  <c r="BE122" i="10" s="1"/>
  <c r="AP122" i="10"/>
  <c r="BF122" i="10" s="1"/>
  <c r="AQ122" i="10"/>
  <c r="BG122" i="10" s="1"/>
  <c r="AR122" i="10"/>
  <c r="BH122" i="10" s="1"/>
  <c r="AS122" i="10"/>
  <c r="BI122" i="10" s="1"/>
  <c r="AT122" i="10"/>
  <c r="BJ122" i="10" s="1"/>
  <c r="AU122" i="10"/>
  <c r="BK122" i="10" s="1"/>
  <c r="AV122" i="10"/>
  <c r="BL122" i="10" s="1"/>
  <c r="AW122" i="10"/>
  <c r="BM122" i="10" s="1"/>
  <c r="Z123" i="10"/>
  <c r="AA123" i="10"/>
  <c r="AB123" i="10"/>
  <c r="AC123" i="10"/>
  <c r="AD123" i="10"/>
  <c r="AE123" i="10"/>
  <c r="AF123" i="10"/>
  <c r="AG123" i="10"/>
  <c r="AH123" i="10"/>
  <c r="AX123" i="10" s="1"/>
  <c r="AI123" i="10"/>
  <c r="AY123" i="10" s="1"/>
  <c r="AJ123" i="10"/>
  <c r="AZ123" i="10" s="1"/>
  <c r="AK123" i="10"/>
  <c r="BA123" i="10" s="1"/>
  <c r="AL123" i="10"/>
  <c r="BB123" i="10" s="1"/>
  <c r="AM123" i="10"/>
  <c r="BC123" i="10" s="1"/>
  <c r="AN123" i="10"/>
  <c r="BD123" i="10" s="1"/>
  <c r="AO123" i="10"/>
  <c r="BE123" i="10" s="1"/>
  <c r="AP123" i="10"/>
  <c r="BF123" i="10" s="1"/>
  <c r="AQ123" i="10"/>
  <c r="BG123" i="10" s="1"/>
  <c r="AR123" i="10"/>
  <c r="BH123" i="10" s="1"/>
  <c r="AS123" i="10"/>
  <c r="BI123" i="10" s="1"/>
  <c r="AT123" i="10"/>
  <c r="BJ123" i="10" s="1"/>
  <c r="AU123" i="10"/>
  <c r="BK123" i="10" s="1"/>
  <c r="AV123" i="10"/>
  <c r="BL123" i="10" s="1"/>
  <c r="AW123" i="10"/>
  <c r="BM123" i="10" s="1"/>
  <c r="Z124" i="10"/>
  <c r="AA124" i="10"/>
  <c r="AB124" i="10"/>
  <c r="AC124" i="10"/>
  <c r="AD124" i="10"/>
  <c r="AE124" i="10"/>
  <c r="AF124" i="10"/>
  <c r="AG124" i="10"/>
  <c r="AH124" i="10"/>
  <c r="AX124" i="10" s="1"/>
  <c r="AI124" i="10"/>
  <c r="AY124" i="10" s="1"/>
  <c r="AJ124" i="10"/>
  <c r="AZ124" i="10" s="1"/>
  <c r="AK124" i="10"/>
  <c r="BA124" i="10" s="1"/>
  <c r="AL124" i="10"/>
  <c r="BB124" i="10" s="1"/>
  <c r="AM124" i="10"/>
  <c r="BC124" i="10" s="1"/>
  <c r="AN124" i="10"/>
  <c r="BD124" i="10" s="1"/>
  <c r="AO124" i="10"/>
  <c r="BE124" i="10" s="1"/>
  <c r="AP124" i="10"/>
  <c r="BF124" i="10" s="1"/>
  <c r="AQ124" i="10"/>
  <c r="BG124" i="10" s="1"/>
  <c r="AR124" i="10"/>
  <c r="BH124" i="10" s="1"/>
  <c r="AS124" i="10"/>
  <c r="BI124" i="10" s="1"/>
  <c r="AT124" i="10"/>
  <c r="BJ124" i="10" s="1"/>
  <c r="AU124" i="10"/>
  <c r="BK124" i="10" s="1"/>
  <c r="AV124" i="10"/>
  <c r="BL124" i="10" s="1"/>
  <c r="AW124" i="10"/>
  <c r="BM124" i="10" s="1"/>
  <c r="Z125" i="10"/>
  <c r="AA125" i="10"/>
  <c r="AB125" i="10"/>
  <c r="AC125" i="10"/>
  <c r="AD125" i="10"/>
  <c r="AE125" i="10"/>
  <c r="AF125" i="10"/>
  <c r="AG125" i="10"/>
  <c r="AH125" i="10"/>
  <c r="AX125" i="10" s="1"/>
  <c r="AI125" i="10"/>
  <c r="AY125" i="10" s="1"/>
  <c r="AJ125" i="10"/>
  <c r="AZ125" i="10" s="1"/>
  <c r="AK125" i="10"/>
  <c r="BA125" i="10" s="1"/>
  <c r="AL125" i="10"/>
  <c r="BB125" i="10" s="1"/>
  <c r="AM125" i="10"/>
  <c r="BC125" i="10" s="1"/>
  <c r="AN125" i="10"/>
  <c r="BD125" i="10" s="1"/>
  <c r="AO125" i="10"/>
  <c r="BE125" i="10" s="1"/>
  <c r="AP125" i="10"/>
  <c r="BF125" i="10" s="1"/>
  <c r="AQ125" i="10"/>
  <c r="BG125" i="10" s="1"/>
  <c r="AR125" i="10"/>
  <c r="BH125" i="10" s="1"/>
  <c r="AS125" i="10"/>
  <c r="BI125" i="10" s="1"/>
  <c r="AT125" i="10"/>
  <c r="BJ125" i="10" s="1"/>
  <c r="AU125" i="10"/>
  <c r="BK125" i="10" s="1"/>
  <c r="AV125" i="10"/>
  <c r="BL125" i="10" s="1"/>
  <c r="AW125" i="10"/>
  <c r="BM125" i="10" s="1"/>
  <c r="Z126" i="10"/>
  <c r="AA126" i="10"/>
  <c r="AB126" i="10"/>
  <c r="AC126" i="10"/>
  <c r="AD126" i="10"/>
  <c r="AE126" i="10"/>
  <c r="AF126" i="10"/>
  <c r="AG126" i="10"/>
  <c r="AH126" i="10"/>
  <c r="AX126" i="10" s="1"/>
  <c r="AI126" i="10"/>
  <c r="AY126" i="10" s="1"/>
  <c r="AJ126" i="10"/>
  <c r="AZ126" i="10" s="1"/>
  <c r="AK126" i="10"/>
  <c r="BA126" i="10" s="1"/>
  <c r="AL126" i="10"/>
  <c r="BB126" i="10" s="1"/>
  <c r="AM126" i="10"/>
  <c r="BC126" i="10" s="1"/>
  <c r="AN126" i="10"/>
  <c r="BD126" i="10" s="1"/>
  <c r="AO126" i="10"/>
  <c r="BE126" i="10" s="1"/>
  <c r="AP126" i="10"/>
  <c r="BF126" i="10" s="1"/>
  <c r="AQ126" i="10"/>
  <c r="BG126" i="10" s="1"/>
  <c r="AR126" i="10"/>
  <c r="BH126" i="10" s="1"/>
  <c r="AS126" i="10"/>
  <c r="BI126" i="10" s="1"/>
  <c r="AT126" i="10"/>
  <c r="BJ126" i="10" s="1"/>
  <c r="AU126" i="10"/>
  <c r="BK126" i="10" s="1"/>
  <c r="AV126" i="10"/>
  <c r="BL126" i="10" s="1"/>
  <c r="AW126" i="10"/>
  <c r="BM126" i="10" s="1"/>
  <c r="Z127" i="10"/>
  <c r="AA127" i="10"/>
  <c r="AB127" i="10"/>
  <c r="AC127" i="10"/>
  <c r="AD127" i="10"/>
  <c r="AE127" i="10"/>
  <c r="AF127" i="10"/>
  <c r="AG127" i="10"/>
  <c r="AH127" i="10"/>
  <c r="AX127" i="10" s="1"/>
  <c r="AI127" i="10"/>
  <c r="AY127" i="10" s="1"/>
  <c r="AJ127" i="10"/>
  <c r="AZ127" i="10" s="1"/>
  <c r="AK127" i="10"/>
  <c r="BA127" i="10" s="1"/>
  <c r="AL127" i="10"/>
  <c r="BB127" i="10" s="1"/>
  <c r="AM127" i="10"/>
  <c r="BC127" i="10" s="1"/>
  <c r="AN127" i="10"/>
  <c r="BD127" i="10" s="1"/>
  <c r="AO127" i="10"/>
  <c r="BE127" i="10" s="1"/>
  <c r="AP127" i="10"/>
  <c r="BF127" i="10" s="1"/>
  <c r="AQ127" i="10"/>
  <c r="BG127" i="10" s="1"/>
  <c r="AR127" i="10"/>
  <c r="BH127" i="10" s="1"/>
  <c r="AS127" i="10"/>
  <c r="BI127" i="10" s="1"/>
  <c r="AT127" i="10"/>
  <c r="BJ127" i="10" s="1"/>
  <c r="AU127" i="10"/>
  <c r="BK127" i="10" s="1"/>
  <c r="AV127" i="10"/>
  <c r="BL127" i="10" s="1"/>
  <c r="AW127" i="10"/>
  <c r="BM127" i="10" s="1"/>
  <c r="Z128" i="10"/>
  <c r="AA128" i="10"/>
  <c r="AB128" i="10"/>
  <c r="AC128" i="10"/>
  <c r="AD128" i="10"/>
  <c r="AE128" i="10"/>
  <c r="AF128" i="10"/>
  <c r="AG128" i="10"/>
  <c r="AH128" i="10"/>
  <c r="AX128" i="10" s="1"/>
  <c r="AI128" i="10"/>
  <c r="AY128" i="10" s="1"/>
  <c r="AJ128" i="10"/>
  <c r="AZ128" i="10" s="1"/>
  <c r="AK128" i="10"/>
  <c r="BA128" i="10" s="1"/>
  <c r="AL128" i="10"/>
  <c r="BB128" i="10" s="1"/>
  <c r="AM128" i="10"/>
  <c r="BC128" i="10" s="1"/>
  <c r="AN128" i="10"/>
  <c r="BD128" i="10" s="1"/>
  <c r="AO128" i="10"/>
  <c r="BE128" i="10" s="1"/>
  <c r="AP128" i="10"/>
  <c r="BF128" i="10" s="1"/>
  <c r="AQ128" i="10"/>
  <c r="BG128" i="10" s="1"/>
  <c r="AR128" i="10"/>
  <c r="BH128" i="10" s="1"/>
  <c r="AS128" i="10"/>
  <c r="BI128" i="10" s="1"/>
  <c r="AT128" i="10"/>
  <c r="BJ128" i="10" s="1"/>
  <c r="AU128" i="10"/>
  <c r="BK128" i="10" s="1"/>
  <c r="AV128" i="10"/>
  <c r="BL128" i="10" s="1"/>
  <c r="AW128" i="10"/>
  <c r="BM128" i="10" s="1"/>
  <c r="Z129" i="10"/>
  <c r="AA129" i="10"/>
  <c r="AB129" i="10"/>
  <c r="AC129" i="10"/>
  <c r="AD129" i="10"/>
  <c r="AE129" i="10"/>
  <c r="AF129" i="10"/>
  <c r="AG129" i="10"/>
  <c r="AH129" i="10"/>
  <c r="AX129" i="10" s="1"/>
  <c r="AI129" i="10"/>
  <c r="AY129" i="10" s="1"/>
  <c r="AJ129" i="10"/>
  <c r="AZ129" i="10" s="1"/>
  <c r="AK129" i="10"/>
  <c r="BA129" i="10" s="1"/>
  <c r="AL129" i="10"/>
  <c r="BB129" i="10" s="1"/>
  <c r="AM129" i="10"/>
  <c r="BC129" i="10" s="1"/>
  <c r="AN129" i="10"/>
  <c r="BD129" i="10" s="1"/>
  <c r="AO129" i="10"/>
  <c r="BE129" i="10" s="1"/>
  <c r="AP129" i="10"/>
  <c r="BF129" i="10" s="1"/>
  <c r="AQ129" i="10"/>
  <c r="BG129" i="10" s="1"/>
  <c r="AR129" i="10"/>
  <c r="BH129" i="10" s="1"/>
  <c r="AS129" i="10"/>
  <c r="BI129" i="10" s="1"/>
  <c r="AT129" i="10"/>
  <c r="BJ129" i="10" s="1"/>
  <c r="AU129" i="10"/>
  <c r="BK129" i="10" s="1"/>
  <c r="AV129" i="10"/>
  <c r="BL129" i="10" s="1"/>
  <c r="AW129" i="10"/>
  <c r="BM129" i="10" s="1"/>
  <c r="Z130" i="10"/>
  <c r="AA130" i="10"/>
  <c r="AB130" i="10"/>
  <c r="AC130" i="10"/>
  <c r="AD130" i="10"/>
  <c r="AE130" i="10"/>
  <c r="AF130" i="10"/>
  <c r="AG130" i="10"/>
  <c r="AH130" i="10"/>
  <c r="AX130" i="10" s="1"/>
  <c r="AI130" i="10"/>
  <c r="AY130" i="10" s="1"/>
  <c r="AJ130" i="10"/>
  <c r="AZ130" i="10" s="1"/>
  <c r="AK130" i="10"/>
  <c r="BA130" i="10" s="1"/>
  <c r="AL130" i="10"/>
  <c r="BB130" i="10" s="1"/>
  <c r="AM130" i="10"/>
  <c r="BC130" i="10" s="1"/>
  <c r="AN130" i="10"/>
  <c r="BD130" i="10" s="1"/>
  <c r="AO130" i="10"/>
  <c r="BE130" i="10" s="1"/>
  <c r="AP130" i="10"/>
  <c r="BF130" i="10" s="1"/>
  <c r="AQ130" i="10"/>
  <c r="BG130" i="10" s="1"/>
  <c r="AR130" i="10"/>
  <c r="BH130" i="10" s="1"/>
  <c r="AS130" i="10"/>
  <c r="BI130" i="10" s="1"/>
  <c r="AT130" i="10"/>
  <c r="BJ130" i="10" s="1"/>
  <c r="AU130" i="10"/>
  <c r="BK130" i="10" s="1"/>
  <c r="AV130" i="10"/>
  <c r="BL130" i="10" s="1"/>
  <c r="AW130" i="10"/>
  <c r="BM130" i="10" s="1"/>
  <c r="Z131" i="10"/>
  <c r="AA131" i="10"/>
  <c r="AB131" i="10"/>
  <c r="AC131" i="10"/>
  <c r="AD131" i="10"/>
  <c r="AE131" i="10"/>
  <c r="AF131" i="10"/>
  <c r="AG131" i="10"/>
  <c r="AH131" i="10"/>
  <c r="AX131" i="10" s="1"/>
  <c r="AI131" i="10"/>
  <c r="AY131" i="10" s="1"/>
  <c r="AJ131" i="10"/>
  <c r="AZ131" i="10" s="1"/>
  <c r="AK131" i="10"/>
  <c r="BA131" i="10" s="1"/>
  <c r="AL131" i="10"/>
  <c r="BB131" i="10" s="1"/>
  <c r="AM131" i="10"/>
  <c r="BC131" i="10" s="1"/>
  <c r="AN131" i="10"/>
  <c r="BD131" i="10" s="1"/>
  <c r="AO131" i="10"/>
  <c r="BE131" i="10" s="1"/>
  <c r="AP131" i="10"/>
  <c r="BF131" i="10" s="1"/>
  <c r="AQ131" i="10"/>
  <c r="BG131" i="10" s="1"/>
  <c r="AR131" i="10"/>
  <c r="BH131" i="10" s="1"/>
  <c r="AS131" i="10"/>
  <c r="BI131" i="10" s="1"/>
  <c r="AT131" i="10"/>
  <c r="BJ131" i="10" s="1"/>
  <c r="AU131" i="10"/>
  <c r="BK131" i="10" s="1"/>
  <c r="AV131" i="10"/>
  <c r="BL131" i="10" s="1"/>
  <c r="AW131" i="10"/>
  <c r="BM131" i="10" s="1"/>
  <c r="Z132" i="10"/>
  <c r="AA132" i="10"/>
  <c r="AB132" i="10"/>
  <c r="AC132" i="10"/>
  <c r="AD132" i="10"/>
  <c r="AE132" i="10"/>
  <c r="AF132" i="10"/>
  <c r="AG132" i="10"/>
  <c r="AH132" i="10"/>
  <c r="AX132" i="10" s="1"/>
  <c r="AI132" i="10"/>
  <c r="AY132" i="10" s="1"/>
  <c r="AJ132" i="10"/>
  <c r="AZ132" i="10" s="1"/>
  <c r="AK132" i="10"/>
  <c r="BA132" i="10" s="1"/>
  <c r="AL132" i="10"/>
  <c r="BB132" i="10" s="1"/>
  <c r="AM132" i="10"/>
  <c r="BC132" i="10" s="1"/>
  <c r="AN132" i="10"/>
  <c r="BD132" i="10" s="1"/>
  <c r="AO132" i="10"/>
  <c r="BE132" i="10" s="1"/>
  <c r="AP132" i="10"/>
  <c r="BF132" i="10" s="1"/>
  <c r="AQ132" i="10"/>
  <c r="BG132" i="10" s="1"/>
  <c r="AR132" i="10"/>
  <c r="BH132" i="10" s="1"/>
  <c r="AS132" i="10"/>
  <c r="BI132" i="10" s="1"/>
  <c r="AT132" i="10"/>
  <c r="BJ132" i="10" s="1"/>
  <c r="AU132" i="10"/>
  <c r="BK132" i="10" s="1"/>
  <c r="AV132" i="10"/>
  <c r="BL132" i="10" s="1"/>
  <c r="AW132" i="10"/>
  <c r="BM132" i="10" s="1"/>
  <c r="Z133" i="10"/>
  <c r="AA133" i="10"/>
  <c r="AB133" i="10"/>
  <c r="AC133" i="10"/>
  <c r="AD133" i="10"/>
  <c r="AE133" i="10"/>
  <c r="AF133" i="10"/>
  <c r="AG133" i="10"/>
  <c r="AH133" i="10"/>
  <c r="AX133" i="10" s="1"/>
  <c r="AI133" i="10"/>
  <c r="AY133" i="10" s="1"/>
  <c r="AJ133" i="10"/>
  <c r="AZ133" i="10" s="1"/>
  <c r="AK133" i="10"/>
  <c r="BA133" i="10" s="1"/>
  <c r="AL133" i="10"/>
  <c r="BB133" i="10" s="1"/>
  <c r="AM133" i="10"/>
  <c r="BC133" i="10" s="1"/>
  <c r="AN133" i="10"/>
  <c r="BD133" i="10" s="1"/>
  <c r="AO133" i="10"/>
  <c r="BE133" i="10" s="1"/>
  <c r="AP133" i="10"/>
  <c r="BF133" i="10" s="1"/>
  <c r="AQ133" i="10"/>
  <c r="BG133" i="10" s="1"/>
  <c r="AR133" i="10"/>
  <c r="BH133" i="10" s="1"/>
  <c r="AS133" i="10"/>
  <c r="BI133" i="10" s="1"/>
  <c r="AT133" i="10"/>
  <c r="BJ133" i="10" s="1"/>
  <c r="AU133" i="10"/>
  <c r="BK133" i="10" s="1"/>
  <c r="AV133" i="10"/>
  <c r="BL133" i="10" s="1"/>
  <c r="AW133" i="10"/>
  <c r="BM133" i="10" s="1"/>
  <c r="Z134" i="10"/>
  <c r="AA134" i="10"/>
  <c r="AB134" i="10"/>
  <c r="AC134" i="10"/>
  <c r="AD134" i="10"/>
  <c r="AE134" i="10"/>
  <c r="AF134" i="10"/>
  <c r="AG134" i="10"/>
  <c r="AH134" i="10"/>
  <c r="AX134" i="10" s="1"/>
  <c r="AI134" i="10"/>
  <c r="AY134" i="10" s="1"/>
  <c r="AJ134" i="10"/>
  <c r="AZ134" i="10" s="1"/>
  <c r="AK134" i="10"/>
  <c r="BA134" i="10" s="1"/>
  <c r="AL134" i="10"/>
  <c r="BB134" i="10" s="1"/>
  <c r="AM134" i="10"/>
  <c r="BC134" i="10" s="1"/>
  <c r="AN134" i="10"/>
  <c r="BD134" i="10" s="1"/>
  <c r="AO134" i="10"/>
  <c r="BE134" i="10" s="1"/>
  <c r="AP134" i="10"/>
  <c r="BF134" i="10" s="1"/>
  <c r="AQ134" i="10"/>
  <c r="BG134" i="10" s="1"/>
  <c r="AR134" i="10"/>
  <c r="BH134" i="10" s="1"/>
  <c r="AS134" i="10"/>
  <c r="BI134" i="10" s="1"/>
  <c r="AT134" i="10"/>
  <c r="BJ134" i="10" s="1"/>
  <c r="AU134" i="10"/>
  <c r="BK134" i="10" s="1"/>
  <c r="AV134" i="10"/>
  <c r="BL134" i="10" s="1"/>
  <c r="AW134" i="10"/>
  <c r="BM134" i="10" s="1"/>
  <c r="Z135" i="10"/>
  <c r="AA135" i="10"/>
  <c r="AB135" i="10"/>
  <c r="AC135" i="10"/>
  <c r="AD135" i="10"/>
  <c r="AE135" i="10"/>
  <c r="AF135" i="10"/>
  <c r="AG135" i="10"/>
  <c r="AH135" i="10"/>
  <c r="AX135" i="10" s="1"/>
  <c r="AI135" i="10"/>
  <c r="AY135" i="10" s="1"/>
  <c r="AJ135" i="10"/>
  <c r="AZ135" i="10" s="1"/>
  <c r="AK135" i="10"/>
  <c r="BA135" i="10" s="1"/>
  <c r="AL135" i="10"/>
  <c r="BB135" i="10" s="1"/>
  <c r="AM135" i="10"/>
  <c r="BC135" i="10" s="1"/>
  <c r="AN135" i="10"/>
  <c r="BD135" i="10" s="1"/>
  <c r="AO135" i="10"/>
  <c r="BE135" i="10" s="1"/>
  <c r="AP135" i="10"/>
  <c r="BF135" i="10" s="1"/>
  <c r="AQ135" i="10"/>
  <c r="BG135" i="10" s="1"/>
  <c r="AR135" i="10"/>
  <c r="BH135" i="10" s="1"/>
  <c r="AS135" i="10"/>
  <c r="BI135" i="10" s="1"/>
  <c r="AT135" i="10"/>
  <c r="BJ135" i="10" s="1"/>
  <c r="AU135" i="10"/>
  <c r="BK135" i="10" s="1"/>
  <c r="AV135" i="10"/>
  <c r="BL135" i="10" s="1"/>
  <c r="AW135" i="10"/>
  <c r="BM135" i="10" s="1"/>
  <c r="Z136" i="10"/>
  <c r="AA136" i="10"/>
  <c r="AB136" i="10"/>
  <c r="AC136" i="10"/>
  <c r="AD136" i="10"/>
  <c r="AE136" i="10"/>
  <c r="AF136" i="10"/>
  <c r="AG136" i="10"/>
  <c r="AH136" i="10"/>
  <c r="AX136" i="10" s="1"/>
  <c r="AI136" i="10"/>
  <c r="AY136" i="10" s="1"/>
  <c r="AJ136" i="10"/>
  <c r="AZ136" i="10" s="1"/>
  <c r="AK136" i="10"/>
  <c r="BA136" i="10" s="1"/>
  <c r="AL136" i="10"/>
  <c r="BB136" i="10" s="1"/>
  <c r="AM136" i="10"/>
  <c r="BC136" i="10" s="1"/>
  <c r="AN136" i="10"/>
  <c r="BD136" i="10" s="1"/>
  <c r="AO136" i="10"/>
  <c r="BE136" i="10" s="1"/>
  <c r="AP136" i="10"/>
  <c r="BF136" i="10" s="1"/>
  <c r="AQ136" i="10"/>
  <c r="BG136" i="10" s="1"/>
  <c r="AR136" i="10"/>
  <c r="BH136" i="10" s="1"/>
  <c r="AS136" i="10"/>
  <c r="BI136" i="10" s="1"/>
  <c r="AT136" i="10"/>
  <c r="BJ136" i="10" s="1"/>
  <c r="AU136" i="10"/>
  <c r="BK136" i="10" s="1"/>
  <c r="AV136" i="10"/>
  <c r="BL136" i="10" s="1"/>
  <c r="AW136" i="10"/>
  <c r="BM136" i="10" s="1"/>
  <c r="Z137" i="10"/>
  <c r="AA137" i="10"/>
  <c r="AB137" i="10"/>
  <c r="AC137" i="10"/>
  <c r="AD137" i="10"/>
  <c r="AE137" i="10"/>
  <c r="AF137" i="10"/>
  <c r="AG137" i="10"/>
  <c r="AH137" i="10"/>
  <c r="AX137" i="10" s="1"/>
  <c r="AI137" i="10"/>
  <c r="AY137" i="10" s="1"/>
  <c r="AJ137" i="10"/>
  <c r="AZ137" i="10" s="1"/>
  <c r="AK137" i="10"/>
  <c r="BA137" i="10" s="1"/>
  <c r="AL137" i="10"/>
  <c r="BB137" i="10" s="1"/>
  <c r="AM137" i="10"/>
  <c r="BC137" i="10" s="1"/>
  <c r="AN137" i="10"/>
  <c r="BD137" i="10" s="1"/>
  <c r="AO137" i="10"/>
  <c r="BE137" i="10" s="1"/>
  <c r="AP137" i="10"/>
  <c r="BF137" i="10" s="1"/>
  <c r="AQ137" i="10"/>
  <c r="BG137" i="10" s="1"/>
  <c r="AR137" i="10"/>
  <c r="BH137" i="10" s="1"/>
  <c r="AS137" i="10"/>
  <c r="BI137" i="10" s="1"/>
  <c r="AT137" i="10"/>
  <c r="BJ137" i="10" s="1"/>
  <c r="AU137" i="10"/>
  <c r="BK137" i="10" s="1"/>
  <c r="AV137" i="10"/>
  <c r="BL137" i="10" s="1"/>
  <c r="AW137" i="10"/>
  <c r="BM137" i="10" s="1"/>
  <c r="Z138" i="10"/>
  <c r="AA138" i="10"/>
  <c r="AB138" i="10"/>
  <c r="AC138" i="10"/>
  <c r="AD138" i="10"/>
  <c r="AE138" i="10"/>
  <c r="AF138" i="10"/>
  <c r="AG138" i="10"/>
  <c r="AH138" i="10"/>
  <c r="AX138" i="10" s="1"/>
  <c r="AI138" i="10"/>
  <c r="AY138" i="10" s="1"/>
  <c r="AJ138" i="10"/>
  <c r="AZ138" i="10" s="1"/>
  <c r="AK138" i="10"/>
  <c r="BA138" i="10" s="1"/>
  <c r="AL138" i="10"/>
  <c r="BB138" i="10" s="1"/>
  <c r="AM138" i="10"/>
  <c r="BC138" i="10" s="1"/>
  <c r="AN138" i="10"/>
  <c r="BD138" i="10" s="1"/>
  <c r="AO138" i="10"/>
  <c r="BE138" i="10" s="1"/>
  <c r="AP138" i="10"/>
  <c r="BF138" i="10" s="1"/>
  <c r="AQ138" i="10"/>
  <c r="BG138" i="10" s="1"/>
  <c r="AR138" i="10"/>
  <c r="BH138" i="10" s="1"/>
  <c r="AS138" i="10"/>
  <c r="BI138" i="10" s="1"/>
  <c r="AT138" i="10"/>
  <c r="BJ138" i="10" s="1"/>
  <c r="AU138" i="10"/>
  <c r="BK138" i="10" s="1"/>
  <c r="AV138" i="10"/>
  <c r="BL138" i="10" s="1"/>
  <c r="AW138" i="10"/>
  <c r="BM138" i="10" s="1"/>
  <c r="Z139" i="10"/>
  <c r="AA139" i="10"/>
  <c r="AB139" i="10"/>
  <c r="AC139" i="10"/>
  <c r="AD139" i="10"/>
  <c r="AE139" i="10"/>
  <c r="AF139" i="10"/>
  <c r="AG139" i="10"/>
  <c r="AH139" i="10"/>
  <c r="AX139" i="10" s="1"/>
  <c r="AI139" i="10"/>
  <c r="AY139" i="10" s="1"/>
  <c r="AJ139" i="10"/>
  <c r="AZ139" i="10" s="1"/>
  <c r="AK139" i="10"/>
  <c r="BA139" i="10" s="1"/>
  <c r="AL139" i="10"/>
  <c r="BB139" i="10" s="1"/>
  <c r="AM139" i="10"/>
  <c r="BC139" i="10" s="1"/>
  <c r="AN139" i="10"/>
  <c r="BD139" i="10" s="1"/>
  <c r="AO139" i="10"/>
  <c r="BE139" i="10" s="1"/>
  <c r="AP139" i="10"/>
  <c r="BF139" i="10" s="1"/>
  <c r="AQ139" i="10"/>
  <c r="BG139" i="10" s="1"/>
  <c r="AR139" i="10"/>
  <c r="BH139" i="10" s="1"/>
  <c r="AS139" i="10"/>
  <c r="BI139" i="10" s="1"/>
  <c r="AT139" i="10"/>
  <c r="BJ139" i="10" s="1"/>
  <c r="AU139" i="10"/>
  <c r="BK139" i="10" s="1"/>
  <c r="AV139" i="10"/>
  <c r="BL139" i="10" s="1"/>
  <c r="AW139" i="10"/>
  <c r="BM139" i="10" s="1"/>
  <c r="Z140" i="10"/>
  <c r="AA140" i="10"/>
  <c r="AB140" i="10"/>
  <c r="AC140" i="10"/>
  <c r="AD140" i="10"/>
  <c r="AE140" i="10"/>
  <c r="AF140" i="10"/>
  <c r="AG140" i="10"/>
  <c r="AH140" i="10"/>
  <c r="AX140" i="10" s="1"/>
  <c r="AI140" i="10"/>
  <c r="AY140" i="10" s="1"/>
  <c r="AJ140" i="10"/>
  <c r="AZ140" i="10" s="1"/>
  <c r="AK140" i="10"/>
  <c r="BA140" i="10" s="1"/>
  <c r="AL140" i="10"/>
  <c r="BB140" i="10" s="1"/>
  <c r="AM140" i="10"/>
  <c r="BC140" i="10" s="1"/>
  <c r="AN140" i="10"/>
  <c r="BD140" i="10" s="1"/>
  <c r="AO140" i="10"/>
  <c r="BE140" i="10" s="1"/>
  <c r="AP140" i="10"/>
  <c r="BF140" i="10" s="1"/>
  <c r="AQ140" i="10"/>
  <c r="BG140" i="10" s="1"/>
  <c r="AR140" i="10"/>
  <c r="BH140" i="10" s="1"/>
  <c r="AS140" i="10"/>
  <c r="BI140" i="10" s="1"/>
  <c r="AT140" i="10"/>
  <c r="BJ140" i="10" s="1"/>
  <c r="AU140" i="10"/>
  <c r="BK140" i="10" s="1"/>
  <c r="AV140" i="10"/>
  <c r="BL140" i="10" s="1"/>
  <c r="AW140" i="10"/>
  <c r="BM140" i="10" s="1"/>
  <c r="Z141" i="10"/>
  <c r="AA141" i="10"/>
  <c r="AB141" i="10"/>
  <c r="AC141" i="10"/>
  <c r="AD141" i="10"/>
  <c r="AE141" i="10"/>
  <c r="AF141" i="10"/>
  <c r="AG141" i="10"/>
  <c r="AH141" i="10"/>
  <c r="AX141" i="10" s="1"/>
  <c r="AI141" i="10"/>
  <c r="AY141" i="10" s="1"/>
  <c r="AJ141" i="10"/>
  <c r="AZ141" i="10" s="1"/>
  <c r="AK141" i="10"/>
  <c r="BA141" i="10" s="1"/>
  <c r="AL141" i="10"/>
  <c r="BB141" i="10" s="1"/>
  <c r="AM141" i="10"/>
  <c r="BC141" i="10" s="1"/>
  <c r="AN141" i="10"/>
  <c r="BD141" i="10" s="1"/>
  <c r="AO141" i="10"/>
  <c r="BE141" i="10" s="1"/>
  <c r="AP141" i="10"/>
  <c r="BF141" i="10" s="1"/>
  <c r="AQ141" i="10"/>
  <c r="BG141" i="10" s="1"/>
  <c r="AR141" i="10"/>
  <c r="BH141" i="10" s="1"/>
  <c r="AS141" i="10"/>
  <c r="BI141" i="10" s="1"/>
  <c r="AT141" i="10"/>
  <c r="BJ141" i="10" s="1"/>
  <c r="AU141" i="10"/>
  <c r="BK141" i="10" s="1"/>
  <c r="AV141" i="10"/>
  <c r="BL141" i="10" s="1"/>
  <c r="AW141" i="10"/>
  <c r="BM141" i="10" s="1"/>
  <c r="Z142" i="10"/>
  <c r="AA142" i="10"/>
  <c r="AB142" i="10"/>
  <c r="AC142" i="10"/>
  <c r="AD142" i="10"/>
  <c r="AE142" i="10"/>
  <c r="AF142" i="10"/>
  <c r="AG142" i="10"/>
  <c r="AH142" i="10"/>
  <c r="AX142" i="10" s="1"/>
  <c r="AI142" i="10"/>
  <c r="AY142" i="10" s="1"/>
  <c r="AJ142" i="10"/>
  <c r="AZ142" i="10" s="1"/>
  <c r="AK142" i="10"/>
  <c r="BA142" i="10" s="1"/>
  <c r="AL142" i="10"/>
  <c r="BB142" i="10" s="1"/>
  <c r="AM142" i="10"/>
  <c r="BC142" i="10" s="1"/>
  <c r="AN142" i="10"/>
  <c r="BD142" i="10" s="1"/>
  <c r="AO142" i="10"/>
  <c r="BE142" i="10" s="1"/>
  <c r="AP142" i="10"/>
  <c r="BF142" i="10" s="1"/>
  <c r="AQ142" i="10"/>
  <c r="BG142" i="10" s="1"/>
  <c r="AR142" i="10"/>
  <c r="BH142" i="10" s="1"/>
  <c r="AS142" i="10"/>
  <c r="BI142" i="10" s="1"/>
  <c r="AT142" i="10"/>
  <c r="BJ142" i="10" s="1"/>
  <c r="AU142" i="10"/>
  <c r="BK142" i="10" s="1"/>
  <c r="AV142" i="10"/>
  <c r="BL142" i="10" s="1"/>
  <c r="AW142" i="10"/>
  <c r="BM142" i="10" s="1"/>
  <c r="Z143" i="10"/>
  <c r="AA143" i="10"/>
  <c r="AB143" i="10"/>
  <c r="AC143" i="10"/>
  <c r="AD143" i="10"/>
  <c r="AE143" i="10"/>
  <c r="AF143" i="10"/>
  <c r="AG143" i="10"/>
  <c r="AH143" i="10"/>
  <c r="AX143" i="10" s="1"/>
  <c r="AI143" i="10"/>
  <c r="AY143" i="10" s="1"/>
  <c r="AJ143" i="10"/>
  <c r="AZ143" i="10" s="1"/>
  <c r="AK143" i="10"/>
  <c r="BA143" i="10" s="1"/>
  <c r="AL143" i="10"/>
  <c r="BB143" i="10" s="1"/>
  <c r="AM143" i="10"/>
  <c r="BC143" i="10" s="1"/>
  <c r="AN143" i="10"/>
  <c r="BD143" i="10" s="1"/>
  <c r="AO143" i="10"/>
  <c r="BE143" i="10" s="1"/>
  <c r="AP143" i="10"/>
  <c r="BF143" i="10" s="1"/>
  <c r="AQ143" i="10"/>
  <c r="BG143" i="10" s="1"/>
  <c r="AR143" i="10"/>
  <c r="BH143" i="10" s="1"/>
  <c r="AS143" i="10"/>
  <c r="BI143" i="10" s="1"/>
  <c r="AT143" i="10"/>
  <c r="BJ143" i="10" s="1"/>
  <c r="AU143" i="10"/>
  <c r="BK143" i="10" s="1"/>
  <c r="AV143" i="10"/>
  <c r="BL143" i="10" s="1"/>
  <c r="AW143" i="10"/>
  <c r="BM143" i="10" s="1"/>
  <c r="Z144" i="10"/>
  <c r="AA144" i="10"/>
  <c r="AB144" i="10"/>
  <c r="AC144" i="10"/>
  <c r="AD144" i="10"/>
  <c r="AE144" i="10"/>
  <c r="AF144" i="10"/>
  <c r="AG144" i="10"/>
  <c r="AH144" i="10"/>
  <c r="AX144" i="10" s="1"/>
  <c r="AI144" i="10"/>
  <c r="AY144" i="10" s="1"/>
  <c r="AJ144" i="10"/>
  <c r="AZ144" i="10" s="1"/>
  <c r="AK144" i="10"/>
  <c r="BA144" i="10" s="1"/>
  <c r="AL144" i="10"/>
  <c r="BB144" i="10" s="1"/>
  <c r="AM144" i="10"/>
  <c r="BC144" i="10" s="1"/>
  <c r="AN144" i="10"/>
  <c r="BD144" i="10" s="1"/>
  <c r="AO144" i="10"/>
  <c r="BE144" i="10" s="1"/>
  <c r="AP144" i="10"/>
  <c r="BF144" i="10" s="1"/>
  <c r="AQ144" i="10"/>
  <c r="BG144" i="10" s="1"/>
  <c r="AR144" i="10"/>
  <c r="BH144" i="10" s="1"/>
  <c r="AS144" i="10"/>
  <c r="BI144" i="10" s="1"/>
  <c r="AT144" i="10"/>
  <c r="BJ144" i="10" s="1"/>
  <c r="AU144" i="10"/>
  <c r="BK144" i="10" s="1"/>
  <c r="AV144" i="10"/>
  <c r="BL144" i="10" s="1"/>
  <c r="AW144" i="10"/>
  <c r="BM144" i="10" s="1"/>
  <c r="Z145" i="10"/>
  <c r="AA145" i="10"/>
  <c r="AB145" i="10"/>
  <c r="AC145" i="10"/>
  <c r="AD145" i="10"/>
  <c r="AE145" i="10"/>
  <c r="AF145" i="10"/>
  <c r="AG145" i="10"/>
  <c r="AH145" i="10"/>
  <c r="AX145" i="10" s="1"/>
  <c r="AI145" i="10"/>
  <c r="AY145" i="10" s="1"/>
  <c r="AJ145" i="10"/>
  <c r="AZ145" i="10" s="1"/>
  <c r="AK145" i="10"/>
  <c r="BA145" i="10" s="1"/>
  <c r="AL145" i="10"/>
  <c r="BB145" i="10" s="1"/>
  <c r="AM145" i="10"/>
  <c r="BC145" i="10" s="1"/>
  <c r="AN145" i="10"/>
  <c r="BD145" i="10" s="1"/>
  <c r="AO145" i="10"/>
  <c r="BE145" i="10" s="1"/>
  <c r="AP145" i="10"/>
  <c r="BF145" i="10" s="1"/>
  <c r="AQ145" i="10"/>
  <c r="BG145" i="10" s="1"/>
  <c r="AR145" i="10"/>
  <c r="BH145" i="10" s="1"/>
  <c r="AS145" i="10"/>
  <c r="BI145" i="10" s="1"/>
  <c r="AT145" i="10"/>
  <c r="BJ145" i="10" s="1"/>
  <c r="AU145" i="10"/>
  <c r="BK145" i="10" s="1"/>
  <c r="AV145" i="10"/>
  <c r="BL145" i="10" s="1"/>
  <c r="AW145" i="10"/>
  <c r="BM145" i="10" s="1"/>
  <c r="Z146" i="10"/>
  <c r="AA146" i="10"/>
  <c r="AB146" i="10"/>
  <c r="AC146" i="10"/>
  <c r="AD146" i="10"/>
  <c r="AE146" i="10"/>
  <c r="AF146" i="10"/>
  <c r="AG146" i="10"/>
  <c r="AH146" i="10"/>
  <c r="AX146" i="10" s="1"/>
  <c r="AI146" i="10"/>
  <c r="AY146" i="10" s="1"/>
  <c r="AJ146" i="10"/>
  <c r="AZ146" i="10" s="1"/>
  <c r="AK146" i="10"/>
  <c r="BA146" i="10" s="1"/>
  <c r="AL146" i="10"/>
  <c r="BB146" i="10" s="1"/>
  <c r="AM146" i="10"/>
  <c r="BC146" i="10" s="1"/>
  <c r="AN146" i="10"/>
  <c r="BD146" i="10" s="1"/>
  <c r="AO146" i="10"/>
  <c r="BE146" i="10" s="1"/>
  <c r="AP146" i="10"/>
  <c r="BF146" i="10" s="1"/>
  <c r="AQ146" i="10"/>
  <c r="BG146" i="10" s="1"/>
  <c r="AR146" i="10"/>
  <c r="BH146" i="10" s="1"/>
  <c r="AS146" i="10"/>
  <c r="BI146" i="10" s="1"/>
  <c r="AT146" i="10"/>
  <c r="BJ146" i="10" s="1"/>
  <c r="AU146" i="10"/>
  <c r="BK146" i="10" s="1"/>
  <c r="AV146" i="10"/>
  <c r="BL146" i="10" s="1"/>
  <c r="AW146" i="10"/>
  <c r="BM146" i="10" s="1"/>
  <c r="Z147" i="10"/>
  <c r="AA147" i="10"/>
  <c r="AB147" i="10"/>
  <c r="AC147" i="10"/>
  <c r="AD147" i="10"/>
  <c r="AE147" i="10"/>
  <c r="AF147" i="10"/>
  <c r="AG147" i="10"/>
  <c r="AH147" i="10"/>
  <c r="AX147" i="10" s="1"/>
  <c r="AI147" i="10"/>
  <c r="AY147" i="10" s="1"/>
  <c r="AJ147" i="10"/>
  <c r="AZ147" i="10" s="1"/>
  <c r="AK147" i="10"/>
  <c r="BA147" i="10" s="1"/>
  <c r="AL147" i="10"/>
  <c r="BB147" i="10" s="1"/>
  <c r="AM147" i="10"/>
  <c r="BC147" i="10" s="1"/>
  <c r="AN147" i="10"/>
  <c r="BD147" i="10" s="1"/>
  <c r="AO147" i="10"/>
  <c r="BE147" i="10" s="1"/>
  <c r="AP147" i="10"/>
  <c r="BF147" i="10" s="1"/>
  <c r="AQ147" i="10"/>
  <c r="BG147" i="10" s="1"/>
  <c r="AR147" i="10"/>
  <c r="BH147" i="10" s="1"/>
  <c r="AS147" i="10"/>
  <c r="BI147" i="10" s="1"/>
  <c r="AT147" i="10"/>
  <c r="BJ147" i="10" s="1"/>
  <c r="AU147" i="10"/>
  <c r="BK147" i="10" s="1"/>
  <c r="AV147" i="10"/>
  <c r="BL147" i="10" s="1"/>
  <c r="AW147" i="10"/>
  <c r="BM147" i="10" s="1"/>
  <c r="Z148" i="10"/>
  <c r="AA148" i="10"/>
  <c r="AB148" i="10"/>
  <c r="AC148" i="10"/>
  <c r="AD148" i="10"/>
  <c r="AE148" i="10"/>
  <c r="AF148" i="10"/>
  <c r="AG148" i="10"/>
  <c r="AH148" i="10"/>
  <c r="AX148" i="10" s="1"/>
  <c r="AI148" i="10"/>
  <c r="AY148" i="10" s="1"/>
  <c r="AJ148" i="10"/>
  <c r="AZ148" i="10" s="1"/>
  <c r="AK148" i="10"/>
  <c r="BA148" i="10" s="1"/>
  <c r="AL148" i="10"/>
  <c r="BB148" i="10" s="1"/>
  <c r="AM148" i="10"/>
  <c r="BC148" i="10" s="1"/>
  <c r="AN148" i="10"/>
  <c r="BD148" i="10" s="1"/>
  <c r="AO148" i="10"/>
  <c r="BE148" i="10" s="1"/>
  <c r="AP148" i="10"/>
  <c r="BF148" i="10" s="1"/>
  <c r="AQ148" i="10"/>
  <c r="BG148" i="10" s="1"/>
  <c r="AR148" i="10"/>
  <c r="BH148" i="10" s="1"/>
  <c r="AS148" i="10"/>
  <c r="BI148" i="10" s="1"/>
  <c r="AT148" i="10"/>
  <c r="BJ148" i="10" s="1"/>
  <c r="AU148" i="10"/>
  <c r="BK148" i="10" s="1"/>
  <c r="AV148" i="10"/>
  <c r="BL148" i="10" s="1"/>
  <c r="AW148" i="10"/>
  <c r="BM148" i="10" s="1"/>
  <c r="Z149" i="10"/>
  <c r="AA149" i="10"/>
  <c r="AB149" i="10"/>
  <c r="AC149" i="10"/>
  <c r="AD149" i="10"/>
  <c r="AE149" i="10"/>
  <c r="AF149" i="10"/>
  <c r="AG149" i="10"/>
  <c r="AH149" i="10"/>
  <c r="AX149" i="10" s="1"/>
  <c r="AI149" i="10"/>
  <c r="AY149" i="10" s="1"/>
  <c r="AJ149" i="10"/>
  <c r="AZ149" i="10" s="1"/>
  <c r="AK149" i="10"/>
  <c r="BA149" i="10" s="1"/>
  <c r="AL149" i="10"/>
  <c r="BB149" i="10" s="1"/>
  <c r="AM149" i="10"/>
  <c r="BC149" i="10" s="1"/>
  <c r="AN149" i="10"/>
  <c r="BD149" i="10" s="1"/>
  <c r="AO149" i="10"/>
  <c r="BE149" i="10" s="1"/>
  <c r="AP149" i="10"/>
  <c r="BF149" i="10" s="1"/>
  <c r="AQ149" i="10"/>
  <c r="BG149" i="10" s="1"/>
  <c r="AR149" i="10"/>
  <c r="BH149" i="10" s="1"/>
  <c r="AS149" i="10"/>
  <c r="BI149" i="10" s="1"/>
  <c r="AT149" i="10"/>
  <c r="BJ149" i="10" s="1"/>
  <c r="AU149" i="10"/>
  <c r="BK149" i="10" s="1"/>
  <c r="AV149" i="10"/>
  <c r="BL149" i="10" s="1"/>
  <c r="AW149" i="10"/>
  <c r="BM149" i="10" s="1"/>
  <c r="Z150" i="10"/>
  <c r="AA150" i="10"/>
  <c r="AB150" i="10"/>
  <c r="AC150" i="10"/>
  <c r="AD150" i="10"/>
  <c r="AE150" i="10"/>
  <c r="AF150" i="10"/>
  <c r="AG150" i="10"/>
  <c r="AH150" i="10"/>
  <c r="AX150" i="10" s="1"/>
  <c r="AI150" i="10"/>
  <c r="AY150" i="10" s="1"/>
  <c r="AJ150" i="10"/>
  <c r="AZ150" i="10" s="1"/>
  <c r="AK150" i="10"/>
  <c r="BA150" i="10" s="1"/>
  <c r="AL150" i="10"/>
  <c r="BB150" i="10" s="1"/>
  <c r="AM150" i="10"/>
  <c r="BC150" i="10" s="1"/>
  <c r="AN150" i="10"/>
  <c r="BD150" i="10" s="1"/>
  <c r="AO150" i="10"/>
  <c r="BE150" i="10" s="1"/>
  <c r="AP150" i="10"/>
  <c r="BF150" i="10" s="1"/>
  <c r="AQ150" i="10"/>
  <c r="BG150" i="10" s="1"/>
  <c r="AR150" i="10"/>
  <c r="BH150" i="10" s="1"/>
  <c r="AS150" i="10"/>
  <c r="BI150" i="10" s="1"/>
  <c r="AT150" i="10"/>
  <c r="BJ150" i="10" s="1"/>
  <c r="AU150" i="10"/>
  <c r="BK150" i="10" s="1"/>
  <c r="AV150" i="10"/>
  <c r="BL150" i="10" s="1"/>
  <c r="AW150" i="10"/>
  <c r="BM150" i="10" s="1"/>
  <c r="Z151" i="10"/>
  <c r="AA151" i="10"/>
  <c r="AB151" i="10"/>
  <c r="AC151" i="10"/>
  <c r="AD151" i="10"/>
  <c r="AE151" i="10"/>
  <c r="AF151" i="10"/>
  <c r="AG151" i="10"/>
  <c r="AH151" i="10"/>
  <c r="AX151" i="10" s="1"/>
  <c r="AI151" i="10"/>
  <c r="AY151" i="10" s="1"/>
  <c r="AJ151" i="10"/>
  <c r="AZ151" i="10" s="1"/>
  <c r="AK151" i="10"/>
  <c r="BA151" i="10" s="1"/>
  <c r="AL151" i="10"/>
  <c r="BB151" i="10" s="1"/>
  <c r="AM151" i="10"/>
  <c r="BC151" i="10" s="1"/>
  <c r="AN151" i="10"/>
  <c r="BD151" i="10" s="1"/>
  <c r="AO151" i="10"/>
  <c r="BE151" i="10" s="1"/>
  <c r="AP151" i="10"/>
  <c r="BF151" i="10" s="1"/>
  <c r="AQ151" i="10"/>
  <c r="BG151" i="10" s="1"/>
  <c r="AR151" i="10"/>
  <c r="BH151" i="10" s="1"/>
  <c r="AS151" i="10"/>
  <c r="BI151" i="10" s="1"/>
  <c r="AT151" i="10"/>
  <c r="BJ151" i="10" s="1"/>
  <c r="AU151" i="10"/>
  <c r="BK151" i="10" s="1"/>
  <c r="AV151" i="10"/>
  <c r="BL151" i="10" s="1"/>
  <c r="AW151" i="10"/>
  <c r="BM151" i="10" s="1"/>
  <c r="Z152" i="10"/>
  <c r="AA152" i="10"/>
  <c r="AB152" i="10"/>
  <c r="AC152" i="10"/>
  <c r="AD152" i="10"/>
  <c r="AE152" i="10"/>
  <c r="AF152" i="10"/>
  <c r="AG152" i="10"/>
  <c r="AH152" i="10"/>
  <c r="AX152" i="10" s="1"/>
  <c r="AI152" i="10"/>
  <c r="AY152" i="10" s="1"/>
  <c r="AJ152" i="10"/>
  <c r="AZ152" i="10" s="1"/>
  <c r="AK152" i="10"/>
  <c r="BA152" i="10" s="1"/>
  <c r="AL152" i="10"/>
  <c r="BB152" i="10" s="1"/>
  <c r="AM152" i="10"/>
  <c r="BC152" i="10" s="1"/>
  <c r="AN152" i="10"/>
  <c r="BD152" i="10" s="1"/>
  <c r="AO152" i="10"/>
  <c r="BE152" i="10" s="1"/>
  <c r="AP152" i="10"/>
  <c r="BF152" i="10" s="1"/>
  <c r="AQ152" i="10"/>
  <c r="BG152" i="10" s="1"/>
  <c r="AR152" i="10"/>
  <c r="BH152" i="10" s="1"/>
  <c r="AS152" i="10"/>
  <c r="BI152" i="10" s="1"/>
  <c r="AT152" i="10"/>
  <c r="BJ152" i="10" s="1"/>
  <c r="AU152" i="10"/>
  <c r="BK152" i="10" s="1"/>
  <c r="AV152" i="10"/>
  <c r="BL152" i="10" s="1"/>
  <c r="AW152" i="10"/>
  <c r="BM152" i="10" s="1"/>
  <c r="Z153" i="10"/>
  <c r="AA153" i="10"/>
  <c r="AB153" i="10"/>
  <c r="AC153" i="10"/>
  <c r="AD153" i="10"/>
  <c r="AE153" i="10"/>
  <c r="AF153" i="10"/>
  <c r="AG153" i="10"/>
  <c r="AH153" i="10"/>
  <c r="AX153" i="10" s="1"/>
  <c r="AI153" i="10"/>
  <c r="AY153" i="10" s="1"/>
  <c r="AJ153" i="10"/>
  <c r="AZ153" i="10" s="1"/>
  <c r="AK153" i="10"/>
  <c r="BA153" i="10" s="1"/>
  <c r="AL153" i="10"/>
  <c r="BB153" i="10" s="1"/>
  <c r="AM153" i="10"/>
  <c r="BC153" i="10" s="1"/>
  <c r="AN153" i="10"/>
  <c r="BD153" i="10" s="1"/>
  <c r="AO153" i="10"/>
  <c r="BE153" i="10" s="1"/>
  <c r="AP153" i="10"/>
  <c r="BF153" i="10" s="1"/>
  <c r="AQ153" i="10"/>
  <c r="BG153" i="10" s="1"/>
  <c r="AR153" i="10"/>
  <c r="BH153" i="10" s="1"/>
  <c r="AS153" i="10"/>
  <c r="BI153" i="10" s="1"/>
  <c r="AT153" i="10"/>
  <c r="BJ153" i="10" s="1"/>
  <c r="AU153" i="10"/>
  <c r="BK153" i="10" s="1"/>
  <c r="AV153" i="10"/>
  <c r="BL153" i="10" s="1"/>
  <c r="AW153" i="10"/>
  <c r="BM153" i="10" s="1"/>
  <c r="Z154" i="10"/>
  <c r="AA154" i="10"/>
  <c r="AB154" i="10"/>
  <c r="AC154" i="10"/>
  <c r="AD154" i="10"/>
  <c r="AE154" i="10"/>
  <c r="AF154" i="10"/>
  <c r="AG154" i="10"/>
  <c r="AH154" i="10"/>
  <c r="AX154" i="10" s="1"/>
  <c r="AI154" i="10"/>
  <c r="AY154" i="10" s="1"/>
  <c r="AJ154" i="10"/>
  <c r="AZ154" i="10" s="1"/>
  <c r="AK154" i="10"/>
  <c r="BA154" i="10" s="1"/>
  <c r="AL154" i="10"/>
  <c r="BB154" i="10" s="1"/>
  <c r="AM154" i="10"/>
  <c r="BC154" i="10" s="1"/>
  <c r="AN154" i="10"/>
  <c r="BD154" i="10" s="1"/>
  <c r="AO154" i="10"/>
  <c r="BE154" i="10" s="1"/>
  <c r="AP154" i="10"/>
  <c r="BF154" i="10" s="1"/>
  <c r="AQ154" i="10"/>
  <c r="BG154" i="10" s="1"/>
  <c r="AR154" i="10"/>
  <c r="BH154" i="10" s="1"/>
  <c r="AS154" i="10"/>
  <c r="BI154" i="10" s="1"/>
  <c r="AT154" i="10"/>
  <c r="BJ154" i="10" s="1"/>
  <c r="AU154" i="10"/>
  <c r="BK154" i="10" s="1"/>
  <c r="AV154" i="10"/>
  <c r="BL154" i="10" s="1"/>
  <c r="AW154" i="10"/>
  <c r="BM154" i="10" s="1"/>
  <c r="Z155" i="10"/>
  <c r="AA155" i="10"/>
  <c r="AB155" i="10"/>
  <c r="AC155" i="10"/>
  <c r="AD155" i="10"/>
  <c r="AE155" i="10"/>
  <c r="AF155" i="10"/>
  <c r="AG155" i="10"/>
  <c r="AH155" i="10"/>
  <c r="AX155" i="10" s="1"/>
  <c r="AI155" i="10"/>
  <c r="AY155" i="10" s="1"/>
  <c r="AJ155" i="10"/>
  <c r="AZ155" i="10" s="1"/>
  <c r="AK155" i="10"/>
  <c r="BA155" i="10" s="1"/>
  <c r="AL155" i="10"/>
  <c r="BB155" i="10" s="1"/>
  <c r="AM155" i="10"/>
  <c r="BC155" i="10" s="1"/>
  <c r="AN155" i="10"/>
  <c r="BD155" i="10" s="1"/>
  <c r="AO155" i="10"/>
  <c r="BE155" i="10" s="1"/>
  <c r="AP155" i="10"/>
  <c r="BF155" i="10" s="1"/>
  <c r="AQ155" i="10"/>
  <c r="BG155" i="10" s="1"/>
  <c r="AR155" i="10"/>
  <c r="BH155" i="10" s="1"/>
  <c r="AS155" i="10"/>
  <c r="BI155" i="10" s="1"/>
  <c r="AT155" i="10"/>
  <c r="BJ155" i="10" s="1"/>
  <c r="AU155" i="10"/>
  <c r="BK155" i="10" s="1"/>
  <c r="AV155" i="10"/>
  <c r="BL155" i="10" s="1"/>
  <c r="AW155" i="10"/>
  <c r="BM155" i="10" s="1"/>
  <c r="Z156" i="10"/>
  <c r="AA156" i="10"/>
  <c r="AB156" i="10"/>
  <c r="AC156" i="10"/>
  <c r="AD156" i="10"/>
  <c r="AE156" i="10"/>
  <c r="AF156" i="10"/>
  <c r="AG156" i="10"/>
  <c r="AH156" i="10"/>
  <c r="AX156" i="10" s="1"/>
  <c r="AI156" i="10"/>
  <c r="AY156" i="10" s="1"/>
  <c r="AJ156" i="10"/>
  <c r="AZ156" i="10" s="1"/>
  <c r="AK156" i="10"/>
  <c r="BA156" i="10" s="1"/>
  <c r="AL156" i="10"/>
  <c r="BB156" i="10" s="1"/>
  <c r="AM156" i="10"/>
  <c r="BC156" i="10" s="1"/>
  <c r="AN156" i="10"/>
  <c r="BD156" i="10" s="1"/>
  <c r="AO156" i="10"/>
  <c r="BE156" i="10" s="1"/>
  <c r="AP156" i="10"/>
  <c r="BF156" i="10" s="1"/>
  <c r="AQ156" i="10"/>
  <c r="BG156" i="10" s="1"/>
  <c r="AR156" i="10"/>
  <c r="BH156" i="10" s="1"/>
  <c r="AS156" i="10"/>
  <c r="BI156" i="10" s="1"/>
  <c r="AT156" i="10"/>
  <c r="BJ156" i="10" s="1"/>
  <c r="AU156" i="10"/>
  <c r="BK156" i="10" s="1"/>
  <c r="AV156" i="10"/>
  <c r="BL156" i="10" s="1"/>
  <c r="AW156" i="10"/>
  <c r="BM156" i="10" s="1"/>
  <c r="Z157" i="10"/>
  <c r="AA157" i="10"/>
  <c r="AB157" i="10"/>
  <c r="AC157" i="10"/>
  <c r="AD157" i="10"/>
  <c r="AE157" i="10"/>
  <c r="AF157" i="10"/>
  <c r="AG157" i="10"/>
  <c r="AH157" i="10"/>
  <c r="AX157" i="10" s="1"/>
  <c r="AI157" i="10"/>
  <c r="AY157" i="10" s="1"/>
  <c r="AJ157" i="10"/>
  <c r="AZ157" i="10" s="1"/>
  <c r="AK157" i="10"/>
  <c r="BA157" i="10" s="1"/>
  <c r="AL157" i="10"/>
  <c r="BB157" i="10" s="1"/>
  <c r="AM157" i="10"/>
  <c r="BC157" i="10" s="1"/>
  <c r="AN157" i="10"/>
  <c r="BD157" i="10" s="1"/>
  <c r="AO157" i="10"/>
  <c r="BE157" i="10" s="1"/>
  <c r="AP157" i="10"/>
  <c r="BF157" i="10" s="1"/>
  <c r="AQ157" i="10"/>
  <c r="BG157" i="10" s="1"/>
  <c r="AR157" i="10"/>
  <c r="BH157" i="10" s="1"/>
  <c r="AS157" i="10"/>
  <c r="BI157" i="10" s="1"/>
  <c r="AT157" i="10"/>
  <c r="BJ157" i="10" s="1"/>
  <c r="AU157" i="10"/>
  <c r="BK157" i="10" s="1"/>
  <c r="AV157" i="10"/>
  <c r="BL157" i="10" s="1"/>
  <c r="AW157" i="10"/>
  <c r="BM157" i="10" s="1"/>
  <c r="Z158" i="10"/>
  <c r="AA158" i="10"/>
  <c r="AB158" i="10"/>
  <c r="AC158" i="10"/>
  <c r="AD158" i="10"/>
  <c r="AE158" i="10"/>
  <c r="AF158" i="10"/>
  <c r="AG158" i="10"/>
  <c r="AH158" i="10"/>
  <c r="AX158" i="10" s="1"/>
  <c r="AI158" i="10"/>
  <c r="AY158" i="10" s="1"/>
  <c r="AJ158" i="10"/>
  <c r="AZ158" i="10" s="1"/>
  <c r="AK158" i="10"/>
  <c r="BA158" i="10" s="1"/>
  <c r="AL158" i="10"/>
  <c r="BB158" i="10" s="1"/>
  <c r="AM158" i="10"/>
  <c r="BC158" i="10" s="1"/>
  <c r="AN158" i="10"/>
  <c r="BD158" i="10" s="1"/>
  <c r="AO158" i="10"/>
  <c r="BE158" i="10" s="1"/>
  <c r="AP158" i="10"/>
  <c r="BF158" i="10" s="1"/>
  <c r="AQ158" i="10"/>
  <c r="BG158" i="10" s="1"/>
  <c r="AR158" i="10"/>
  <c r="BH158" i="10" s="1"/>
  <c r="AS158" i="10"/>
  <c r="BI158" i="10" s="1"/>
  <c r="AT158" i="10"/>
  <c r="BJ158" i="10" s="1"/>
  <c r="AU158" i="10"/>
  <c r="BK158" i="10" s="1"/>
  <c r="AV158" i="10"/>
  <c r="BL158" i="10" s="1"/>
  <c r="AW158" i="10"/>
  <c r="BM158" i="10" s="1"/>
  <c r="Z159" i="10"/>
  <c r="AA159" i="10"/>
  <c r="AB159" i="10"/>
  <c r="AC159" i="10"/>
  <c r="AD159" i="10"/>
  <c r="AE159" i="10"/>
  <c r="AF159" i="10"/>
  <c r="AG159" i="10"/>
  <c r="AH159" i="10"/>
  <c r="AX159" i="10" s="1"/>
  <c r="AI159" i="10"/>
  <c r="AY159" i="10" s="1"/>
  <c r="AJ159" i="10"/>
  <c r="AZ159" i="10" s="1"/>
  <c r="AK159" i="10"/>
  <c r="BA159" i="10" s="1"/>
  <c r="AL159" i="10"/>
  <c r="BB159" i="10" s="1"/>
  <c r="AM159" i="10"/>
  <c r="BC159" i="10" s="1"/>
  <c r="AN159" i="10"/>
  <c r="BD159" i="10" s="1"/>
  <c r="AO159" i="10"/>
  <c r="BE159" i="10" s="1"/>
  <c r="AP159" i="10"/>
  <c r="BF159" i="10" s="1"/>
  <c r="AQ159" i="10"/>
  <c r="BG159" i="10" s="1"/>
  <c r="AR159" i="10"/>
  <c r="BH159" i="10" s="1"/>
  <c r="AS159" i="10"/>
  <c r="BI159" i="10" s="1"/>
  <c r="AT159" i="10"/>
  <c r="BJ159" i="10" s="1"/>
  <c r="AU159" i="10"/>
  <c r="BK159" i="10" s="1"/>
  <c r="AV159" i="10"/>
  <c r="BL159" i="10" s="1"/>
  <c r="AW159" i="10"/>
  <c r="BM159" i="10" s="1"/>
  <c r="Z160" i="10"/>
  <c r="AA160" i="10"/>
  <c r="AB160" i="10"/>
  <c r="AC160" i="10"/>
  <c r="AD160" i="10"/>
  <c r="AE160" i="10"/>
  <c r="AF160" i="10"/>
  <c r="AG160" i="10"/>
  <c r="AH160" i="10"/>
  <c r="AX160" i="10" s="1"/>
  <c r="AI160" i="10"/>
  <c r="AY160" i="10" s="1"/>
  <c r="AJ160" i="10"/>
  <c r="AZ160" i="10" s="1"/>
  <c r="AK160" i="10"/>
  <c r="BA160" i="10" s="1"/>
  <c r="AL160" i="10"/>
  <c r="BB160" i="10" s="1"/>
  <c r="AM160" i="10"/>
  <c r="BC160" i="10" s="1"/>
  <c r="AN160" i="10"/>
  <c r="BD160" i="10" s="1"/>
  <c r="AO160" i="10"/>
  <c r="BE160" i="10" s="1"/>
  <c r="AP160" i="10"/>
  <c r="BF160" i="10" s="1"/>
  <c r="AQ160" i="10"/>
  <c r="BG160" i="10" s="1"/>
  <c r="AR160" i="10"/>
  <c r="BH160" i="10" s="1"/>
  <c r="AS160" i="10"/>
  <c r="BI160" i="10" s="1"/>
  <c r="AT160" i="10"/>
  <c r="BJ160" i="10" s="1"/>
  <c r="AU160" i="10"/>
  <c r="BK160" i="10" s="1"/>
  <c r="AV160" i="10"/>
  <c r="BL160" i="10" s="1"/>
  <c r="AW160" i="10"/>
  <c r="BM160" i="10" s="1"/>
  <c r="Z161" i="10"/>
  <c r="AA161" i="10"/>
  <c r="AB161" i="10"/>
  <c r="AC161" i="10"/>
  <c r="AD161" i="10"/>
  <c r="AE161" i="10"/>
  <c r="AF161" i="10"/>
  <c r="AG161" i="10"/>
  <c r="AH161" i="10"/>
  <c r="AX161" i="10" s="1"/>
  <c r="AI161" i="10"/>
  <c r="AY161" i="10" s="1"/>
  <c r="AJ161" i="10"/>
  <c r="AZ161" i="10" s="1"/>
  <c r="AK161" i="10"/>
  <c r="BA161" i="10" s="1"/>
  <c r="AL161" i="10"/>
  <c r="BB161" i="10" s="1"/>
  <c r="AM161" i="10"/>
  <c r="BC161" i="10" s="1"/>
  <c r="AN161" i="10"/>
  <c r="BD161" i="10" s="1"/>
  <c r="AO161" i="10"/>
  <c r="BE161" i="10" s="1"/>
  <c r="AP161" i="10"/>
  <c r="BF161" i="10" s="1"/>
  <c r="AQ161" i="10"/>
  <c r="BG161" i="10" s="1"/>
  <c r="AR161" i="10"/>
  <c r="BH161" i="10" s="1"/>
  <c r="AS161" i="10"/>
  <c r="BI161" i="10" s="1"/>
  <c r="AT161" i="10"/>
  <c r="BJ161" i="10" s="1"/>
  <c r="AU161" i="10"/>
  <c r="BK161" i="10" s="1"/>
  <c r="AV161" i="10"/>
  <c r="BL161" i="10" s="1"/>
  <c r="AW161" i="10"/>
  <c r="BM161" i="10" s="1"/>
  <c r="Z162" i="10"/>
  <c r="AA162" i="10"/>
  <c r="AB162" i="10"/>
  <c r="AC162" i="10"/>
  <c r="AD162" i="10"/>
  <c r="AE162" i="10"/>
  <c r="AF162" i="10"/>
  <c r="AG162" i="10"/>
  <c r="AH162" i="10"/>
  <c r="AX162" i="10" s="1"/>
  <c r="AI162" i="10"/>
  <c r="AY162" i="10" s="1"/>
  <c r="AJ162" i="10"/>
  <c r="AZ162" i="10" s="1"/>
  <c r="AK162" i="10"/>
  <c r="BA162" i="10" s="1"/>
  <c r="AL162" i="10"/>
  <c r="BB162" i="10" s="1"/>
  <c r="AM162" i="10"/>
  <c r="BC162" i="10" s="1"/>
  <c r="AN162" i="10"/>
  <c r="BD162" i="10" s="1"/>
  <c r="AO162" i="10"/>
  <c r="BE162" i="10" s="1"/>
  <c r="AP162" i="10"/>
  <c r="BF162" i="10" s="1"/>
  <c r="AQ162" i="10"/>
  <c r="BG162" i="10" s="1"/>
  <c r="AR162" i="10"/>
  <c r="BH162" i="10" s="1"/>
  <c r="AS162" i="10"/>
  <c r="BI162" i="10" s="1"/>
  <c r="AT162" i="10"/>
  <c r="BJ162" i="10" s="1"/>
  <c r="AU162" i="10"/>
  <c r="BK162" i="10" s="1"/>
  <c r="AV162" i="10"/>
  <c r="BL162" i="10" s="1"/>
  <c r="AW162" i="10"/>
  <c r="BM162" i="10" s="1"/>
  <c r="Z163" i="10"/>
  <c r="AA163" i="10"/>
  <c r="AB163" i="10"/>
  <c r="AC163" i="10"/>
  <c r="AD163" i="10"/>
  <c r="AE163" i="10"/>
  <c r="AF163" i="10"/>
  <c r="AG163" i="10"/>
  <c r="AH163" i="10"/>
  <c r="AX163" i="10" s="1"/>
  <c r="AI163" i="10"/>
  <c r="AY163" i="10" s="1"/>
  <c r="AJ163" i="10"/>
  <c r="AZ163" i="10" s="1"/>
  <c r="AK163" i="10"/>
  <c r="BA163" i="10" s="1"/>
  <c r="AL163" i="10"/>
  <c r="BB163" i="10" s="1"/>
  <c r="AM163" i="10"/>
  <c r="BC163" i="10" s="1"/>
  <c r="AN163" i="10"/>
  <c r="BD163" i="10" s="1"/>
  <c r="AO163" i="10"/>
  <c r="BE163" i="10" s="1"/>
  <c r="AP163" i="10"/>
  <c r="BF163" i="10" s="1"/>
  <c r="AQ163" i="10"/>
  <c r="BG163" i="10" s="1"/>
  <c r="AR163" i="10"/>
  <c r="BH163" i="10" s="1"/>
  <c r="AS163" i="10"/>
  <c r="BI163" i="10" s="1"/>
  <c r="AT163" i="10"/>
  <c r="BJ163" i="10" s="1"/>
  <c r="AU163" i="10"/>
  <c r="BK163" i="10" s="1"/>
  <c r="AV163" i="10"/>
  <c r="BL163" i="10" s="1"/>
  <c r="AW163" i="10"/>
  <c r="BM163" i="10" s="1"/>
  <c r="Z164" i="10"/>
  <c r="AA164" i="10"/>
  <c r="AB164" i="10"/>
  <c r="AC164" i="10"/>
  <c r="AD164" i="10"/>
  <c r="AE164" i="10"/>
  <c r="AF164" i="10"/>
  <c r="AG164" i="10"/>
  <c r="AH164" i="10"/>
  <c r="AX164" i="10" s="1"/>
  <c r="AI164" i="10"/>
  <c r="AY164" i="10" s="1"/>
  <c r="AJ164" i="10"/>
  <c r="AZ164" i="10" s="1"/>
  <c r="AK164" i="10"/>
  <c r="BA164" i="10" s="1"/>
  <c r="AL164" i="10"/>
  <c r="BB164" i="10" s="1"/>
  <c r="AM164" i="10"/>
  <c r="BC164" i="10" s="1"/>
  <c r="AN164" i="10"/>
  <c r="BD164" i="10" s="1"/>
  <c r="AO164" i="10"/>
  <c r="BE164" i="10" s="1"/>
  <c r="AP164" i="10"/>
  <c r="BF164" i="10" s="1"/>
  <c r="AQ164" i="10"/>
  <c r="BG164" i="10" s="1"/>
  <c r="AR164" i="10"/>
  <c r="BH164" i="10" s="1"/>
  <c r="AS164" i="10"/>
  <c r="BI164" i="10" s="1"/>
  <c r="AT164" i="10"/>
  <c r="BJ164" i="10" s="1"/>
  <c r="AU164" i="10"/>
  <c r="BK164" i="10" s="1"/>
  <c r="AV164" i="10"/>
  <c r="BL164" i="10" s="1"/>
  <c r="AW164" i="10"/>
  <c r="BM164" i="10" s="1"/>
  <c r="Z165" i="10"/>
  <c r="AA165" i="10"/>
  <c r="AB165" i="10"/>
  <c r="AC165" i="10"/>
  <c r="AD165" i="10"/>
  <c r="AE165" i="10"/>
  <c r="AF165" i="10"/>
  <c r="AG165" i="10"/>
  <c r="AH165" i="10"/>
  <c r="AX165" i="10" s="1"/>
  <c r="AI165" i="10"/>
  <c r="AY165" i="10" s="1"/>
  <c r="AJ165" i="10"/>
  <c r="AZ165" i="10" s="1"/>
  <c r="AK165" i="10"/>
  <c r="BA165" i="10" s="1"/>
  <c r="AL165" i="10"/>
  <c r="BB165" i="10" s="1"/>
  <c r="AM165" i="10"/>
  <c r="BC165" i="10" s="1"/>
  <c r="AN165" i="10"/>
  <c r="BD165" i="10" s="1"/>
  <c r="AO165" i="10"/>
  <c r="BE165" i="10" s="1"/>
  <c r="AP165" i="10"/>
  <c r="BF165" i="10" s="1"/>
  <c r="AQ165" i="10"/>
  <c r="BG165" i="10" s="1"/>
  <c r="AR165" i="10"/>
  <c r="BH165" i="10" s="1"/>
  <c r="AS165" i="10"/>
  <c r="BI165" i="10" s="1"/>
  <c r="AT165" i="10"/>
  <c r="BJ165" i="10" s="1"/>
  <c r="AU165" i="10"/>
  <c r="BK165" i="10" s="1"/>
  <c r="AV165" i="10"/>
  <c r="BL165" i="10" s="1"/>
  <c r="AW165" i="10"/>
  <c r="BM165" i="10" s="1"/>
  <c r="Z166" i="10"/>
  <c r="AA166" i="10"/>
  <c r="AB166" i="10"/>
  <c r="AC166" i="10"/>
  <c r="AD166" i="10"/>
  <c r="AE166" i="10"/>
  <c r="AF166" i="10"/>
  <c r="AG166" i="10"/>
  <c r="AH166" i="10"/>
  <c r="AX166" i="10" s="1"/>
  <c r="AI166" i="10"/>
  <c r="AY166" i="10" s="1"/>
  <c r="AJ166" i="10"/>
  <c r="AZ166" i="10" s="1"/>
  <c r="AK166" i="10"/>
  <c r="BA166" i="10" s="1"/>
  <c r="AL166" i="10"/>
  <c r="BB166" i="10" s="1"/>
  <c r="AM166" i="10"/>
  <c r="BC166" i="10" s="1"/>
  <c r="AN166" i="10"/>
  <c r="BD166" i="10" s="1"/>
  <c r="AO166" i="10"/>
  <c r="BE166" i="10" s="1"/>
  <c r="AP166" i="10"/>
  <c r="BF166" i="10" s="1"/>
  <c r="AQ166" i="10"/>
  <c r="BG166" i="10" s="1"/>
  <c r="AR166" i="10"/>
  <c r="BH166" i="10" s="1"/>
  <c r="AS166" i="10"/>
  <c r="BI166" i="10" s="1"/>
  <c r="AT166" i="10"/>
  <c r="BJ166" i="10" s="1"/>
  <c r="AU166" i="10"/>
  <c r="BK166" i="10" s="1"/>
  <c r="AV166" i="10"/>
  <c r="BL166" i="10" s="1"/>
  <c r="AW166" i="10"/>
  <c r="BM166" i="10" s="1"/>
  <c r="Z167" i="10"/>
  <c r="AA167" i="10"/>
  <c r="AB167" i="10"/>
  <c r="AC167" i="10"/>
  <c r="AD167" i="10"/>
  <c r="AE167" i="10"/>
  <c r="AF167" i="10"/>
  <c r="AG167" i="10"/>
  <c r="AH167" i="10"/>
  <c r="AX167" i="10" s="1"/>
  <c r="AI167" i="10"/>
  <c r="AY167" i="10" s="1"/>
  <c r="AJ167" i="10"/>
  <c r="AZ167" i="10" s="1"/>
  <c r="AK167" i="10"/>
  <c r="BA167" i="10" s="1"/>
  <c r="AL167" i="10"/>
  <c r="BB167" i="10" s="1"/>
  <c r="AM167" i="10"/>
  <c r="BC167" i="10" s="1"/>
  <c r="AN167" i="10"/>
  <c r="BD167" i="10" s="1"/>
  <c r="AO167" i="10"/>
  <c r="BE167" i="10" s="1"/>
  <c r="AP167" i="10"/>
  <c r="BF167" i="10" s="1"/>
  <c r="AQ167" i="10"/>
  <c r="BG167" i="10" s="1"/>
  <c r="AR167" i="10"/>
  <c r="BH167" i="10" s="1"/>
  <c r="AS167" i="10"/>
  <c r="BI167" i="10" s="1"/>
  <c r="AT167" i="10"/>
  <c r="BJ167" i="10" s="1"/>
  <c r="AU167" i="10"/>
  <c r="BK167" i="10" s="1"/>
  <c r="AV167" i="10"/>
  <c r="BL167" i="10" s="1"/>
  <c r="AW167" i="10"/>
  <c r="BM167" i="10" s="1"/>
  <c r="Z168" i="10"/>
  <c r="AA168" i="10"/>
  <c r="AB168" i="10"/>
  <c r="AC168" i="10"/>
  <c r="AD168" i="10"/>
  <c r="AE168" i="10"/>
  <c r="AF168" i="10"/>
  <c r="AG168" i="10"/>
  <c r="AH168" i="10"/>
  <c r="AX168" i="10" s="1"/>
  <c r="AI168" i="10"/>
  <c r="AY168" i="10" s="1"/>
  <c r="AJ168" i="10"/>
  <c r="AZ168" i="10" s="1"/>
  <c r="AK168" i="10"/>
  <c r="BA168" i="10" s="1"/>
  <c r="AL168" i="10"/>
  <c r="BB168" i="10" s="1"/>
  <c r="AM168" i="10"/>
  <c r="BC168" i="10" s="1"/>
  <c r="AN168" i="10"/>
  <c r="BD168" i="10" s="1"/>
  <c r="AO168" i="10"/>
  <c r="BE168" i="10" s="1"/>
  <c r="AP168" i="10"/>
  <c r="BF168" i="10" s="1"/>
  <c r="AQ168" i="10"/>
  <c r="BG168" i="10" s="1"/>
  <c r="AR168" i="10"/>
  <c r="BH168" i="10" s="1"/>
  <c r="AS168" i="10"/>
  <c r="BI168" i="10" s="1"/>
  <c r="AT168" i="10"/>
  <c r="BJ168" i="10" s="1"/>
  <c r="AU168" i="10"/>
  <c r="BK168" i="10" s="1"/>
  <c r="AV168" i="10"/>
  <c r="BL168" i="10" s="1"/>
  <c r="AW168" i="10"/>
  <c r="BM168" i="10" s="1"/>
  <c r="Z169" i="10"/>
  <c r="AA169" i="10"/>
  <c r="AB169" i="10"/>
  <c r="AC169" i="10"/>
  <c r="AD169" i="10"/>
  <c r="AE169" i="10"/>
  <c r="AF169" i="10"/>
  <c r="AG169" i="10"/>
  <c r="AH169" i="10"/>
  <c r="AX169" i="10" s="1"/>
  <c r="AI169" i="10"/>
  <c r="AY169" i="10" s="1"/>
  <c r="AJ169" i="10"/>
  <c r="AZ169" i="10" s="1"/>
  <c r="AK169" i="10"/>
  <c r="BA169" i="10" s="1"/>
  <c r="AL169" i="10"/>
  <c r="BB169" i="10" s="1"/>
  <c r="AM169" i="10"/>
  <c r="BC169" i="10" s="1"/>
  <c r="AN169" i="10"/>
  <c r="BD169" i="10" s="1"/>
  <c r="AO169" i="10"/>
  <c r="BE169" i="10" s="1"/>
  <c r="AP169" i="10"/>
  <c r="BF169" i="10" s="1"/>
  <c r="AQ169" i="10"/>
  <c r="BG169" i="10" s="1"/>
  <c r="AR169" i="10"/>
  <c r="BH169" i="10" s="1"/>
  <c r="AS169" i="10"/>
  <c r="BI169" i="10" s="1"/>
  <c r="AT169" i="10"/>
  <c r="BJ169" i="10" s="1"/>
  <c r="AU169" i="10"/>
  <c r="BK169" i="10" s="1"/>
  <c r="AV169" i="10"/>
  <c r="BL169" i="10" s="1"/>
  <c r="AW169" i="10"/>
  <c r="BM169" i="10" s="1"/>
  <c r="Z170" i="10"/>
  <c r="AA170" i="10"/>
  <c r="AB170" i="10"/>
  <c r="AC170" i="10"/>
  <c r="AD170" i="10"/>
  <c r="AE170" i="10"/>
  <c r="AF170" i="10"/>
  <c r="AG170" i="10"/>
  <c r="AH170" i="10"/>
  <c r="AX170" i="10" s="1"/>
  <c r="AI170" i="10"/>
  <c r="AY170" i="10" s="1"/>
  <c r="AJ170" i="10"/>
  <c r="AZ170" i="10" s="1"/>
  <c r="AK170" i="10"/>
  <c r="BA170" i="10" s="1"/>
  <c r="AL170" i="10"/>
  <c r="BB170" i="10" s="1"/>
  <c r="AM170" i="10"/>
  <c r="BC170" i="10" s="1"/>
  <c r="AN170" i="10"/>
  <c r="BD170" i="10" s="1"/>
  <c r="AO170" i="10"/>
  <c r="BE170" i="10" s="1"/>
  <c r="AP170" i="10"/>
  <c r="BF170" i="10" s="1"/>
  <c r="AQ170" i="10"/>
  <c r="BG170" i="10" s="1"/>
  <c r="AR170" i="10"/>
  <c r="BH170" i="10" s="1"/>
  <c r="AS170" i="10"/>
  <c r="BI170" i="10" s="1"/>
  <c r="AT170" i="10"/>
  <c r="BJ170" i="10" s="1"/>
  <c r="AU170" i="10"/>
  <c r="BK170" i="10" s="1"/>
  <c r="AV170" i="10"/>
  <c r="BL170" i="10" s="1"/>
  <c r="AW170" i="10"/>
  <c r="BM170" i="10" s="1"/>
  <c r="Z171" i="10"/>
  <c r="AA171" i="10"/>
  <c r="AB171" i="10"/>
  <c r="AC171" i="10"/>
  <c r="AD171" i="10"/>
  <c r="AE171" i="10"/>
  <c r="AF171" i="10"/>
  <c r="AG171" i="10"/>
  <c r="AH171" i="10"/>
  <c r="AX171" i="10" s="1"/>
  <c r="AI171" i="10"/>
  <c r="AY171" i="10" s="1"/>
  <c r="AJ171" i="10"/>
  <c r="AZ171" i="10" s="1"/>
  <c r="AK171" i="10"/>
  <c r="BA171" i="10" s="1"/>
  <c r="AL171" i="10"/>
  <c r="BB171" i="10" s="1"/>
  <c r="AM171" i="10"/>
  <c r="BC171" i="10" s="1"/>
  <c r="AN171" i="10"/>
  <c r="BD171" i="10" s="1"/>
  <c r="AO171" i="10"/>
  <c r="BE171" i="10" s="1"/>
  <c r="AP171" i="10"/>
  <c r="BF171" i="10" s="1"/>
  <c r="AQ171" i="10"/>
  <c r="BG171" i="10" s="1"/>
  <c r="AR171" i="10"/>
  <c r="BH171" i="10" s="1"/>
  <c r="AS171" i="10"/>
  <c r="BI171" i="10" s="1"/>
  <c r="AT171" i="10"/>
  <c r="BJ171" i="10" s="1"/>
  <c r="AU171" i="10"/>
  <c r="BK171" i="10" s="1"/>
  <c r="AV171" i="10"/>
  <c r="BL171" i="10" s="1"/>
  <c r="AW171" i="10"/>
  <c r="BM171" i="10" s="1"/>
  <c r="Z172" i="10"/>
  <c r="AA172" i="10"/>
  <c r="AB172" i="10"/>
  <c r="AC172" i="10"/>
  <c r="AD172" i="10"/>
  <c r="AE172" i="10"/>
  <c r="AF172" i="10"/>
  <c r="AG172" i="10"/>
  <c r="AH172" i="10"/>
  <c r="AX172" i="10" s="1"/>
  <c r="AI172" i="10"/>
  <c r="AY172" i="10" s="1"/>
  <c r="AJ172" i="10"/>
  <c r="AZ172" i="10" s="1"/>
  <c r="AK172" i="10"/>
  <c r="BA172" i="10" s="1"/>
  <c r="AL172" i="10"/>
  <c r="BB172" i="10" s="1"/>
  <c r="AM172" i="10"/>
  <c r="BC172" i="10" s="1"/>
  <c r="AN172" i="10"/>
  <c r="BD172" i="10" s="1"/>
  <c r="AO172" i="10"/>
  <c r="BE172" i="10" s="1"/>
  <c r="AP172" i="10"/>
  <c r="BF172" i="10" s="1"/>
  <c r="AQ172" i="10"/>
  <c r="BG172" i="10" s="1"/>
  <c r="AR172" i="10"/>
  <c r="BH172" i="10" s="1"/>
  <c r="AS172" i="10"/>
  <c r="BI172" i="10" s="1"/>
  <c r="AT172" i="10"/>
  <c r="BJ172" i="10" s="1"/>
  <c r="AU172" i="10"/>
  <c r="BK172" i="10" s="1"/>
  <c r="AV172" i="10"/>
  <c r="BL172" i="10" s="1"/>
  <c r="AW172" i="10"/>
  <c r="BM172" i="10" s="1"/>
  <c r="Z173" i="10"/>
  <c r="AA173" i="10"/>
  <c r="AB173" i="10"/>
  <c r="AC173" i="10"/>
  <c r="AD173" i="10"/>
  <c r="AE173" i="10"/>
  <c r="AF173" i="10"/>
  <c r="AG173" i="10"/>
  <c r="AH173" i="10"/>
  <c r="AX173" i="10" s="1"/>
  <c r="AI173" i="10"/>
  <c r="AY173" i="10" s="1"/>
  <c r="AJ173" i="10"/>
  <c r="AZ173" i="10" s="1"/>
  <c r="AK173" i="10"/>
  <c r="BA173" i="10" s="1"/>
  <c r="AL173" i="10"/>
  <c r="BB173" i="10" s="1"/>
  <c r="AM173" i="10"/>
  <c r="BC173" i="10" s="1"/>
  <c r="AN173" i="10"/>
  <c r="BD173" i="10" s="1"/>
  <c r="AO173" i="10"/>
  <c r="BE173" i="10" s="1"/>
  <c r="AP173" i="10"/>
  <c r="BF173" i="10" s="1"/>
  <c r="AQ173" i="10"/>
  <c r="BG173" i="10" s="1"/>
  <c r="AR173" i="10"/>
  <c r="BH173" i="10" s="1"/>
  <c r="AS173" i="10"/>
  <c r="BI173" i="10" s="1"/>
  <c r="AT173" i="10"/>
  <c r="BJ173" i="10" s="1"/>
  <c r="AU173" i="10"/>
  <c r="BK173" i="10" s="1"/>
  <c r="AV173" i="10"/>
  <c r="BL173" i="10" s="1"/>
  <c r="AW173" i="10"/>
  <c r="BM173" i="10" s="1"/>
  <c r="Z174" i="10"/>
  <c r="AA174" i="10"/>
  <c r="AB174" i="10"/>
  <c r="AC174" i="10"/>
  <c r="AD174" i="10"/>
  <c r="AE174" i="10"/>
  <c r="AF174" i="10"/>
  <c r="AG174" i="10"/>
  <c r="AH174" i="10"/>
  <c r="AX174" i="10" s="1"/>
  <c r="AI174" i="10"/>
  <c r="AY174" i="10" s="1"/>
  <c r="AJ174" i="10"/>
  <c r="AZ174" i="10" s="1"/>
  <c r="AK174" i="10"/>
  <c r="BA174" i="10" s="1"/>
  <c r="AL174" i="10"/>
  <c r="BB174" i="10" s="1"/>
  <c r="AM174" i="10"/>
  <c r="BC174" i="10" s="1"/>
  <c r="AN174" i="10"/>
  <c r="BD174" i="10" s="1"/>
  <c r="AO174" i="10"/>
  <c r="BE174" i="10" s="1"/>
  <c r="AP174" i="10"/>
  <c r="BF174" i="10" s="1"/>
  <c r="AQ174" i="10"/>
  <c r="BG174" i="10" s="1"/>
  <c r="AR174" i="10"/>
  <c r="BH174" i="10" s="1"/>
  <c r="AS174" i="10"/>
  <c r="BI174" i="10" s="1"/>
  <c r="AT174" i="10"/>
  <c r="BJ174" i="10" s="1"/>
  <c r="AU174" i="10"/>
  <c r="BK174" i="10" s="1"/>
  <c r="AV174" i="10"/>
  <c r="BL174" i="10" s="1"/>
  <c r="AW174" i="10"/>
  <c r="BM174" i="10" s="1"/>
  <c r="Z175" i="10"/>
  <c r="AA175" i="10"/>
  <c r="AB175" i="10"/>
  <c r="AC175" i="10"/>
  <c r="AD175" i="10"/>
  <c r="AE175" i="10"/>
  <c r="AF175" i="10"/>
  <c r="AG175" i="10"/>
  <c r="AH175" i="10"/>
  <c r="AX175" i="10" s="1"/>
  <c r="AI175" i="10"/>
  <c r="AY175" i="10" s="1"/>
  <c r="AJ175" i="10"/>
  <c r="AZ175" i="10" s="1"/>
  <c r="AK175" i="10"/>
  <c r="BA175" i="10" s="1"/>
  <c r="AL175" i="10"/>
  <c r="BB175" i="10" s="1"/>
  <c r="AM175" i="10"/>
  <c r="BC175" i="10" s="1"/>
  <c r="AN175" i="10"/>
  <c r="BD175" i="10" s="1"/>
  <c r="AO175" i="10"/>
  <c r="BE175" i="10" s="1"/>
  <c r="AP175" i="10"/>
  <c r="BF175" i="10" s="1"/>
  <c r="AQ175" i="10"/>
  <c r="BG175" i="10" s="1"/>
  <c r="AR175" i="10"/>
  <c r="BH175" i="10" s="1"/>
  <c r="AS175" i="10"/>
  <c r="BI175" i="10" s="1"/>
  <c r="AT175" i="10"/>
  <c r="BJ175" i="10" s="1"/>
  <c r="AU175" i="10"/>
  <c r="BK175" i="10" s="1"/>
  <c r="AV175" i="10"/>
  <c r="BL175" i="10" s="1"/>
  <c r="AW175" i="10"/>
  <c r="BM175" i="10" s="1"/>
  <c r="Z176" i="10"/>
  <c r="AA176" i="10"/>
  <c r="AB176" i="10"/>
  <c r="AC176" i="10"/>
  <c r="AD176" i="10"/>
  <c r="AE176" i="10"/>
  <c r="AF176" i="10"/>
  <c r="AG176" i="10"/>
  <c r="AH176" i="10"/>
  <c r="AX176" i="10" s="1"/>
  <c r="AI176" i="10"/>
  <c r="AY176" i="10" s="1"/>
  <c r="AJ176" i="10"/>
  <c r="AZ176" i="10" s="1"/>
  <c r="AK176" i="10"/>
  <c r="BA176" i="10" s="1"/>
  <c r="AL176" i="10"/>
  <c r="BB176" i="10" s="1"/>
  <c r="AM176" i="10"/>
  <c r="BC176" i="10" s="1"/>
  <c r="AN176" i="10"/>
  <c r="BD176" i="10" s="1"/>
  <c r="AO176" i="10"/>
  <c r="BE176" i="10" s="1"/>
  <c r="AP176" i="10"/>
  <c r="BF176" i="10" s="1"/>
  <c r="AQ176" i="10"/>
  <c r="BG176" i="10" s="1"/>
  <c r="AR176" i="10"/>
  <c r="BH176" i="10" s="1"/>
  <c r="AS176" i="10"/>
  <c r="BI176" i="10" s="1"/>
  <c r="AT176" i="10"/>
  <c r="BJ176" i="10" s="1"/>
  <c r="AU176" i="10"/>
  <c r="BK176" i="10" s="1"/>
  <c r="AV176" i="10"/>
  <c r="BL176" i="10" s="1"/>
  <c r="AW176" i="10"/>
  <c r="BM176" i="10" s="1"/>
  <c r="Z177" i="10"/>
  <c r="AA177" i="10"/>
  <c r="AB177" i="10"/>
  <c r="AC177" i="10"/>
  <c r="AD177" i="10"/>
  <c r="AE177" i="10"/>
  <c r="AF177" i="10"/>
  <c r="AG177" i="10"/>
  <c r="AH177" i="10"/>
  <c r="AX177" i="10" s="1"/>
  <c r="AI177" i="10"/>
  <c r="AY177" i="10" s="1"/>
  <c r="AJ177" i="10"/>
  <c r="AZ177" i="10" s="1"/>
  <c r="AK177" i="10"/>
  <c r="BA177" i="10" s="1"/>
  <c r="AL177" i="10"/>
  <c r="BB177" i="10" s="1"/>
  <c r="AM177" i="10"/>
  <c r="BC177" i="10" s="1"/>
  <c r="AN177" i="10"/>
  <c r="BD177" i="10" s="1"/>
  <c r="AO177" i="10"/>
  <c r="BE177" i="10" s="1"/>
  <c r="AP177" i="10"/>
  <c r="BF177" i="10" s="1"/>
  <c r="AQ177" i="10"/>
  <c r="BG177" i="10" s="1"/>
  <c r="AR177" i="10"/>
  <c r="BH177" i="10" s="1"/>
  <c r="AS177" i="10"/>
  <c r="BI177" i="10" s="1"/>
  <c r="AT177" i="10"/>
  <c r="BJ177" i="10" s="1"/>
  <c r="AU177" i="10"/>
  <c r="BK177" i="10" s="1"/>
  <c r="AV177" i="10"/>
  <c r="BL177" i="10" s="1"/>
  <c r="AW177" i="10"/>
  <c r="BM177" i="10" s="1"/>
  <c r="Z178" i="10"/>
  <c r="AA178" i="10"/>
  <c r="AB178" i="10"/>
  <c r="AC178" i="10"/>
  <c r="AD178" i="10"/>
  <c r="AE178" i="10"/>
  <c r="AF178" i="10"/>
  <c r="AG178" i="10"/>
  <c r="AH178" i="10"/>
  <c r="AX178" i="10" s="1"/>
  <c r="AI178" i="10"/>
  <c r="AY178" i="10" s="1"/>
  <c r="AJ178" i="10"/>
  <c r="AZ178" i="10" s="1"/>
  <c r="AK178" i="10"/>
  <c r="BA178" i="10" s="1"/>
  <c r="AL178" i="10"/>
  <c r="BB178" i="10" s="1"/>
  <c r="AM178" i="10"/>
  <c r="BC178" i="10" s="1"/>
  <c r="AN178" i="10"/>
  <c r="BD178" i="10" s="1"/>
  <c r="AO178" i="10"/>
  <c r="BE178" i="10" s="1"/>
  <c r="AP178" i="10"/>
  <c r="BF178" i="10" s="1"/>
  <c r="AQ178" i="10"/>
  <c r="BG178" i="10" s="1"/>
  <c r="AR178" i="10"/>
  <c r="BH178" i="10" s="1"/>
  <c r="AS178" i="10"/>
  <c r="BI178" i="10" s="1"/>
  <c r="AT178" i="10"/>
  <c r="BJ178" i="10" s="1"/>
  <c r="AU178" i="10"/>
  <c r="BK178" i="10" s="1"/>
  <c r="AV178" i="10"/>
  <c r="BL178" i="10" s="1"/>
  <c r="AW178" i="10"/>
  <c r="BM178" i="10" s="1"/>
  <c r="Z179" i="10"/>
  <c r="AA179" i="10"/>
  <c r="AB179" i="10"/>
  <c r="AC179" i="10"/>
  <c r="AD179" i="10"/>
  <c r="AE179" i="10"/>
  <c r="AF179" i="10"/>
  <c r="AG179" i="10"/>
  <c r="AH179" i="10"/>
  <c r="AX179" i="10" s="1"/>
  <c r="AI179" i="10"/>
  <c r="AY179" i="10" s="1"/>
  <c r="AJ179" i="10"/>
  <c r="AZ179" i="10" s="1"/>
  <c r="AK179" i="10"/>
  <c r="BA179" i="10" s="1"/>
  <c r="AL179" i="10"/>
  <c r="BB179" i="10" s="1"/>
  <c r="AM179" i="10"/>
  <c r="BC179" i="10" s="1"/>
  <c r="AN179" i="10"/>
  <c r="BD179" i="10" s="1"/>
  <c r="AO179" i="10"/>
  <c r="BE179" i="10" s="1"/>
  <c r="AP179" i="10"/>
  <c r="BF179" i="10" s="1"/>
  <c r="AQ179" i="10"/>
  <c r="BG179" i="10" s="1"/>
  <c r="AR179" i="10"/>
  <c r="BH179" i="10" s="1"/>
  <c r="AS179" i="10"/>
  <c r="BI179" i="10" s="1"/>
  <c r="AT179" i="10"/>
  <c r="BJ179" i="10" s="1"/>
  <c r="AU179" i="10"/>
  <c r="BK179" i="10" s="1"/>
  <c r="AV179" i="10"/>
  <c r="BL179" i="10" s="1"/>
  <c r="AW179" i="10"/>
  <c r="BM179" i="10" s="1"/>
  <c r="Z180" i="10"/>
  <c r="AA180" i="10"/>
  <c r="AB180" i="10"/>
  <c r="AC180" i="10"/>
  <c r="AD180" i="10"/>
  <c r="AE180" i="10"/>
  <c r="AF180" i="10"/>
  <c r="AG180" i="10"/>
  <c r="AH180" i="10"/>
  <c r="AX180" i="10" s="1"/>
  <c r="AI180" i="10"/>
  <c r="AY180" i="10" s="1"/>
  <c r="AJ180" i="10"/>
  <c r="AZ180" i="10" s="1"/>
  <c r="AK180" i="10"/>
  <c r="BA180" i="10" s="1"/>
  <c r="AL180" i="10"/>
  <c r="BB180" i="10" s="1"/>
  <c r="AM180" i="10"/>
  <c r="BC180" i="10" s="1"/>
  <c r="AN180" i="10"/>
  <c r="BD180" i="10" s="1"/>
  <c r="AO180" i="10"/>
  <c r="BE180" i="10" s="1"/>
  <c r="AP180" i="10"/>
  <c r="BF180" i="10" s="1"/>
  <c r="AQ180" i="10"/>
  <c r="BG180" i="10" s="1"/>
  <c r="AR180" i="10"/>
  <c r="BH180" i="10" s="1"/>
  <c r="AS180" i="10"/>
  <c r="BI180" i="10" s="1"/>
  <c r="AT180" i="10"/>
  <c r="BJ180" i="10" s="1"/>
  <c r="AU180" i="10"/>
  <c r="BK180" i="10" s="1"/>
  <c r="AV180" i="10"/>
  <c r="BL180" i="10" s="1"/>
  <c r="AW180" i="10"/>
  <c r="BM180" i="10" s="1"/>
  <c r="Z181" i="10"/>
  <c r="AA181" i="10"/>
  <c r="AB181" i="10"/>
  <c r="AC181" i="10"/>
  <c r="AD181" i="10"/>
  <c r="AE181" i="10"/>
  <c r="AF181" i="10"/>
  <c r="AG181" i="10"/>
  <c r="AH181" i="10"/>
  <c r="AX181" i="10" s="1"/>
  <c r="AI181" i="10"/>
  <c r="AY181" i="10" s="1"/>
  <c r="AJ181" i="10"/>
  <c r="AZ181" i="10" s="1"/>
  <c r="AK181" i="10"/>
  <c r="BA181" i="10" s="1"/>
  <c r="AL181" i="10"/>
  <c r="BB181" i="10" s="1"/>
  <c r="AM181" i="10"/>
  <c r="BC181" i="10" s="1"/>
  <c r="AN181" i="10"/>
  <c r="BD181" i="10" s="1"/>
  <c r="AO181" i="10"/>
  <c r="BE181" i="10" s="1"/>
  <c r="AP181" i="10"/>
  <c r="BF181" i="10" s="1"/>
  <c r="AQ181" i="10"/>
  <c r="BG181" i="10" s="1"/>
  <c r="AR181" i="10"/>
  <c r="BH181" i="10" s="1"/>
  <c r="AS181" i="10"/>
  <c r="BI181" i="10" s="1"/>
  <c r="AT181" i="10"/>
  <c r="BJ181" i="10" s="1"/>
  <c r="AU181" i="10"/>
  <c r="BK181" i="10" s="1"/>
  <c r="AV181" i="10"/>
  <c r="BL181" i="10" s="1"/>
  <c r="AW181" i="10"/>
  <c r="BM181" i="10" s="1"/>
  <c r="Z182" i="10"/>
  <c r="AA182" i="10"/>
  <c r="AB182" i="10"/>
  <c r="AC182" i="10"/>
  <c r="AD182" i="10"/>
  <c r="AE182" i="10"/>
  <c r="AF182" i="10"/>
  <c r="AG182" i="10"/>
  <c r="AH182" i="10"/>
  <c r="AX182" i="10" s="1"/>
  <c r="AI182" i="10"/>
  <c r="AY182" i="10" s="1"/>
  <c r="AJ182" i="10"/>
  <c r="AZ182" i="10" s="1"/>
  <c r="AK182" i="10"/>
  <c r="BA182" i="10" s="1"/>
  <c r="AL182" i="10"/>
  <c r="BB182" i="10" s="1"/>
  <c r="AM182" i="10"/>
  <c r="BC182" i="10" s="1"/>
  <c r="AN182" i="10"/>
  <c r="BD182" i="10" s="1"/>
  <c r="AO182" i="10"/>
  <c r="BE182" i="10" s="1"/>
  <c r="AP182" i="10"/>
  <c r="BF182" i="10" s="1"/>
  <c r="AQ182" i="10"/>
  <c r="BG182" i="10" s="1"/>
  <c r="AR182" i="10"/>
  <c r="BH182" i="10" s="1"/>
  <c r="AS182" i="10"/>
  <c r="BI182" i="10" s="1"/>
  <c r="AT182" i="10"/>
  <c r="BJ182" i="10" s="1"/>
  <c r="AU182" i="10"/>
  <c r="BK182" i="10" s="1"/>
  <c r="AV182" i="10"/>
  <c r="BL182" i="10" s="1"/>
  <c r="AW182" i="10"/>
  <c r="BM182" i="10" s="1"/>
  <c r="Z183" i="10"/>
  <c r="AA183" i="10"/>
  <c r="AB183" i="10"/>
  <c r="AC183" i="10"/>
  <c r="AD183" i="10"/>
  <c r="AE183" i="10"/>
  <c r="AF183" i="10"/>
  <c r="AG183" i="10"/>
  <c r="AH183" i="10"/>
  <c r="AX183" i="10" s="1"/>
  <c r="AI183" i="10"/>
  <c r="AY183" i="10" s="1"/>
  <c r="AJ183" i="10"/>
  <c r="AZ183" i="10" s="1"/>
  <c r="AK183" i="10"/>
  <c r="BA183" i="10" s="1"/>
  <c r="AL183" i="10"/>
  <c r="BB183" i="10" s="1"/>
  <c r="AM183" i="10"/>
  <c r="BC183" i="10" s="1"/>
  <c r="AN183" i="10"/>
  <c r="BD183" i="10" s="1"/>
  <c r="AO183" i="10"/>
  <c r="BE183" i="10" s="1"/>
  <c r="AP183" i="10"/>
  <c r="BF183" i="10" s="1"/>
  <c r="AQ183" i="10"/>
  <c r="BG183" i="10" s="1"/>
  <c r="AR183" i="10"/>
  <c r="BH183" i="10" s="1"/>
  <c r="AS183" i="10"/>
  <c r="BI183" i="10" s="1"/>
  <c r="AT183" i="10"/>
  <c r="BJ183" i="10" s="1"/>
  <c r="AU183" i="10"/>
  <c r="BK183" i="10" s="1"/>
  <c r="AV183" i="10"/>
  <c r="BL183" i="10" s="1"/>
  <c r="AW183" i="10"/>
  <c r="BM183" i="10" s="1"/>
  <c r="Z184" i="10"/>
  <c r="AA184" i="10"/>
  <c r="AB184" i="10"/>
  <c r="AC184" i="10"/>
  <c r="AD184" i="10"/>
  <c r="AE184" i="10"/>
  <c r="AF184" i="10"/>
  <c r="AG184" i="10"/>
  <c r="AH184" i="10"/>
  <c r="AX184" i="10" s="1"/>
  <c r="AI184" i="10"/>
  <c r="AY184" i="10" s="1"/>
  <c r="AJ184" i="10"/>
  <c r="AZ184" i="10" s="1"/>
  <c r="AK184" i="10"/>
  <c r="BA184" i="10" s="1"/>
  <c r="AL184" i="10"/>
  <c r="BB184" i="10" s="1"/>
  <c r="AM184" i="10"/>
  <c r="BC184" i="10" s="1"/>
  <c r="AN184" i="10"/>
  <c r="BD184" i="10" s="1"/>
  <c r="AO184" i="10"/>
  <c r="BE184" i="10" s="1"/>
  <c r="AP184" i="10"/>
  <c r="BF184" i="10" s="1"/>
  <c r="AQ184" i="10"/>
  <c r="BG184" i="10" s="1"/>
  <c r="AR184" i="10"/>
  <c r="BH184" i="10" s="1"/>
  <c r="AS184" i="10"/>
  <c r="BI184" i="10" s="1"/>
  <c r="AT184" i="10"/>
  <c r="BJ184" i="10" s="1"/>
  <c r="AU184" i="10"/>
  <c r="BK184" i="10" s="1"/>
  <c r="AV184" i="10"/>
  <c r="BL184" i="10" s="1"/>
  <c r="AW184" i="10"/>
  <c r="BM184" i="10" s="1"/>
  <c r="Z185" i="10"/>
  <c r="AA185" i="10"/>
  <c r="AB185" i="10"/>
  <c r="AC185" i="10"/>
  <c r="AD185" i="10"/>
  <c r="AE185" i="10"/>
  <c r="AF185" i="10"/>
  <c r="AG185" i="10"/>
  <c r="AH185" i="10"/>
  <c r="AX185" i="10" s="1"/>
  <c r="AI185" i="10"/>
  <c r="AY185" i="10" s="1"/>
  <c r="AJ185" i="10"/>
  <c r="AZ185" i="10" s="1"/>
  <c r="AK185" i="10"/>
  <c r="BA185" i="10" s="1"/>
  <c r="AL185" i="10"/>
  <c r="BB185" i="10" s="1"/>
  <c r="AM185" i="10"/>
  <c r="BC185" i="10" s="1"/>
  <c r="AN185" i="10"/>
  <c r="BD185" i="10" s="1"/>
  <c r="AO185" i="10"/>
  <c r="BE185" i="10" s="1"/>
  <c r="AP185" i="10"/>
  <c r="BF185" i="10" s="1"/>
  <c r="AQ185" i="10"/>
  <c r="BG185" i="10" s="1"/>
  <c r="AR185" i="10"/>
  <c r="BH185" i="10" s="1"/>
  <c r="AS185" i="10"/>
  <c r="BI185" i="10" s="1"/>
  <c r="AT185" i="10"/>
  <c r="BJ185" i="10" s="1"/>
  <c r="AU185" i="10"/>
  <c r="BK185" i="10" s="1"/>
  <c r="AV185" i="10"/>
  <c r="BL185" i="10" s="1"/>
  <c r="AW185" i="10"/>
  <c r="BM185" i="10" s="1"/>
  <c r="Z186" i="10"/>
  <c r="AA186" i="10"/>
  <c r="AB186" i="10"/>
  <c r="AC186" i="10"/>
  <c r="AD186" i="10"/>
  <c r="AE186" i="10"/>
  <c r="AF186" i="10"/>
  <c r="AG186" i="10"/>
  <c r="AH186" i="10"/>
  <c r="AX186" i="10" s="1"/>
  <c r="AI186" i="10"/>
  <c r="AY186" i="10" s="1"/>
  <c r="AJ186" i="10"/>
  <c r="AZ186" i="10" s="1"/>
  <c r="AK186" i="10"/>
  <c r="BA186" i="10" s="1"/>
  <c r="AL186" i="10"/>
  <c r="BB186" i="10" s="1"/>
  <c r="AM186" i="10"/>
  <c r="BC186" i="10" s="1"/>
  <c r="AN186" i="10"/>
  <c r="BD186" i="10" s="1"/>
  <c r="AO186" i="10"/>
  <c r="BE186" i="10" s="1"/>
  <c r="AP186" i="10"/>
  <c r="BF186" i="10" s="1"/>
  <c r="AQ186" i="10"/>
  <c r="BG186" i="10" s="1"/>
  <c r="AR186" i="10"/>
  <c r="BH186" i="10" s="1"/>
  <c r="AS186" i="10"/>
  <c r="BI186" i="10" s="1"/>
  <c r="AT186" i="10"/>
  <c r="BJ186" i="10" s="1"/>
  <c r="AU186" i="10"/>
  <c r="BK186" i="10" s="1"/>
  <c r="AV186" i="10"/>
  <c r="BL186" i="10" s="1"/>
  <c r="AW186" i="10"/>
  <c r="BM186" i="10" s="1"/>
  <c r="Z187" i="10"/>
  <c r="AA187" i="10"/>
  <c r="AB187" i="10"/>
  <c r="AC187" i="10"/>
  <c r="AD187" i="10"/>
  <c r="AE187" i="10"/>
  <c r="AF187" i="10"/>
  <c r="AG187" i="10"/>
  <c r="AH187" i="10"/>
  <c r="AX187" i="10" s="1"/>
  <c r="AI187" i="10"/>
  <c r="AY187" i="10" s="1"/>
  <c r="AJ187" i="10"/>
  <c r="AZ187" i="10" s="1"/>
  <c r="AK187" i="10"/>
  <c r="BA187" i="10" s="1"/>
  <c r="AL187" i="10"/>
  <c r="BB187" i="10" s="1"/>
  <c r="AM187" i="10"/>
  <c r="BC187" i="10" s="1"/>
  <c r="AN187" i="10"/>
  <c r="BD187" i="10" s="1"/>
  <c r="AO187" i="10"/>
  <c r="BE187" i="10" s="1"/>
  <c r="AP187" i="10"/>
  <c r="BF187" i="10" s="1"/>
  <c r="AQ187" i="10"/>
  <c r="BG187" i="10" s="1"/>
  <c r="AR187" i="10"/>
  <c r="BH187" i="10" s="1"/>
  <c r="AS187" i="10"/>
  <c r="BI187" i="10" s="1"/>
  <c r="AT187" i="10"/>
  <c r="BJ187" i="10" s="1"/>
  <c r="AU187" i="10"/>
  <c r="BK187" i="10" s="1"/>
  <c r="AV187" i="10"/>
  <c r="BL187" i="10" s="1"/>
  <c r="AW187" i="10"/>
  <c r="BM187" i="10" s="1"/>
  <c r="Z188" i="10"/>
  <c r="AA188" i="10"/>
  <c r="AB188" i="10"/>
  <c r="AC188" i="10"/>
  <c r="AD188" i="10"/>
  <c r="AE188" i="10"/>
  <c r="AF188" i="10"/>
  <c r="AG188" i="10"/>
  <c r="AH188" i="10"/>
  <c r="AX188" i="10" s="1"/>
  <c r="AI188" i="10"/>
  <c r="AY188" i="10" s="1"/>
  <c r="AJ188" i="10"/>
  <c r="AZ188" i="10" s="1"/>
  <c r="AK188" i="10"/>
  <c r="BA188" i="10" s="1"/>
  <c r="AL188" i="10"/>
  <c r="BB188" i="10" s="1"/>
  <c r="AM188" i="10"/>
  <c r="BC188" i="10" s="1"/>
  <c r="AN188" i="10"/>
  <c r="BD188" i="10" s="1"/>
  <c r="AO188" i="10"/>
  <c r="BE188" i="10" s="1"/>
  <c r="AP188" i="10"/>
  <c r="BF188" i="10" s="1"/>
  <c r="AQ188" i="10"/>
  <c r="BG188" i="10" s="1"/>
  <c r="AR188" i="10"/>
  <c r="BH188" i="10" s="1"/>
  <c r="AS188" i="10"/>
  <c r="BI188" i="10" s="1"/>
  <c r="AT188" i="10"/>
  <c r="BJ188" i="10" s="1"/>
  <c r="AU188" i="10"/>
  <c r="BK188" i="10" s="1"/>
  <c r="AV188" i="10"/>
  <c r="BL188" i="10" s="1"/>
  <c r="AW188" i="10"/>
  <c r="BM188" i="10" s="1"/>
  <c r="Z189" i="10"/>
  <c r="AA189" i="10"/>
  <c r="AB189" i="10"/>
  <c r="AC189" i="10"/>
  <c r="AD189" i="10"/>
  <c r="AE189" i="10"/>
  <c r="AF189" i="10"/>
  <c r="AG189" i="10"/>
  <c r="AH189" i="10"/>
  <c r="AX189" i="10" s="1"/>
  <c r="AI189" i="10"/>
  <c r="AY189" i="10" s="1"/>
  <c r="AJ189" i="10"/>
  <c r="AZ189" i="10" s="1"/>
  <c r="AK189" i="10"/>
  <c r="BA189" i="10" s="1"/>
  <c r="AL189" i="10"/>
  <c r="BB189" i="10" s="1"/>
  <c r="AM189" i="10"/>
  <c r="BC189" i="10" s="1"/>
  <c r="AN189" i="10"/>
  <c r="BD189" i="10" s="1"/>
  <c r="AO189" i="10"/>
  <c r="BE189" i="10" s="1"/>
  <c r="AP189" i="10"/>
  <c r="BF189" i="10" s="1"/>
  <c r="AQ189" i="10"/>
  <c r="BG189" i="10" s="1"/>
  <c r="AR189" i="10"/>
  <c r="BH189" i="10" s="1"/>
  <c r="AS189" i="10"/>
  <c r="BI189" i="10" s="1"/>
  <c r="AT189" i="10"/>
  <c r="BJ189" i="10" s="1"/>
  <c r="AU189" i="10"/>
  <c r="BK189" i="10" s="1"/>
  <c r="AV189" i="10"/>
  <c r="BL189" i="10" s="1"/>
  <c r="AW189" i="10"/>
  <c r="BM189" i="10" s="1"/>
  <c r="Z190" i="10"/>
  <c r="AA190" i="10"/>
  <c r="AB190" i="10"/>
  <c r="AC190" i="10"/>
  <c r="AD190" i="10"/>
  <c r="AE190" i="10"/>
  <c r="AF190" i="10"/>
  <c r="AG190" i="10"/>
  <c r="AH190" i="10"/>
  <c r="AX190" i="10" s="1"/>
  <c r="AI190" i="10"/>
  <c r="AY190" i="10" s="1"/>
  <c r="AJ190" i="10"/>
  <c r="AZ190" i="10" s="1"/>
  <c r="AK190" i="10"/>
  <c r="BA190" i="10" s="1"/>
  <c r="AL190" i="10"/>
  <c r="BB190" i="10" s="1"/>
  <c r="AM190" i="10"/>
  <c r="BC190" i="10" s="1"/>
  <c r="AN190" i="10"/>
  <c r="BD190" i="10" s="1"/>
  <c r="AO190" i="10"/>
  <c r="BE190" i="10" s="1"/>
  <c r="AP190" i="10"/>
  <c r="BF190" i="10" s="1"/>
  <c r="AQ190" i="10"/>
  <c r="BG190" i="10" s="1"/>
  <c r="AR190" i="10"/>
  <c r="BH190" i="10" s="1"/>
  <c r="AS190" i="10"/>
  <c r="BI190" i="10" s="1"/>
  <c r="AT190" i="10"/>
  <c r="BJ190" i="10" s="1"/>
  <c r="AU190" i="10"/>
  <c r="BK190" i="10" s="1"/>
  <c r="AV190" i="10"/>
  <c r="BL190" i="10" s="1"/>
  <c r="AW190" i="10"/>
  <c r="BM190" i="10" s="1"/>
  <c r="Z191" i="10"/>
  <c r="AA191" i="10"/>
  <c r="AB191" i="10"/>
  <c r="AC191" i="10"/>
  <c r="AD191" i="10"/>
  <c r="AE191" i="10"/>
  <c r="AF191" i="10"/>
  <c r="AG191" i="10"/>
  <c r="AH191" i="10"/>
  <c r="AX191" i="10" s="1"/>
  <c r="AI191" i="10"/>
  <c r="AY191" i="10" s="1"/>
  <c r="AJ191" i="10"/>
  <c r="AZ191" i="10" s="1"/>
  <c r="AK191" i="10"/>
  <c r="BA191" i="10" s="1"/>
  <c r="AL191" i="10"/>
  <c r="BB191" i="10" s="1"/>
  <c r="AM191" i="10"/>
  <c r="BC191" i="10" s="1"/>
  <c r="AN191" i="10"/>
  <c r="BD191" i="10" s="1"/>
  <c r="AO191" i="10"/>
  <c r="BE191" i="10" s="1"/>
  <c r="AP191" i="10"/>
  <c r="BF191" i="10" s="1"/>
  <c r="AQ191" i="10"/>
  <c r="BG191" i="10" s="1"/>
  <c r="AR191" i="10"/>
  <c r="BH191" i="10" s="1"/>
  <c r="AS191" i="10"/>
  <c r="BI191" i="10" s="1"/>
  <c r="AT191" i="10"/>
  <c r="BJ191" i="10" s="1"/>
  <c r="AU191" i="10"/>
  <c r="BK191" i="10" s="1"/>
  <c r="AV191" i="10"/>
  <c r="BL191" i="10" s="1"/>
  <c r="AW191" i="10"/>
  <c r="BM191" i="10" s="1"/>
  <c r="Z192" i="10"/>
  <c r="AA192" i="10"/>
  <c r="AB192" i="10"/>
  <c r="AC192" i="10"/>
  <c r="AD192" i="10"/>
  <c r="AE192" i="10"/>
  <c r="AF192" i="10"/>
  <c r="AG192" i="10"/>
  <c r="AH192" i="10"/>
  <c r="AX192" i="10" s="1"/>
  <c r="AI192" i="10"/>
  <c r="AY192" i="10" s="1"/>
  <c r="AJ192" i="10"/>
  <c r="AZ192" i="10" s="1"/>
  <c r="AK192" i="10"/>
  <c r="BA192" i="10" s="1"/>
  <c r="AL192" i="10"/>
  <c r="BB192" i="10" s="1"/>
  <c r="AM192" i="10"/>
  <c r="BC192" i="10" s="1"/>
  <c r="AN192" i="10"/>
  <c r="BD192" i="10" s="1"/>
  <c r="AO192" i="10"/>
  <c r="BE192" i="10" s="1"/>
  <c r="AP192" i="10"/>
  <c r="BF192" i="10" s="1"/>
  <c r="AQ192" i="10"/>
  <c r="BG192" i="10" s="1"/>
  <c r="AR192" i="10"/>
  <c r="BH192" i="10" s="1"/>
  <c r="AS192" i="10"/>
  <c r="BI192" i="10" s="1"/>
  <c r="AT192" i="10"/>
  <c r="BJ192" i="10" s="1"/>
  <c r="AU192" i="10"/>
  <c r="BK192" i="10" s="1"/>
  <c r="AV192" i="10"/>
  <c r="BL192" i="10" s="1"/>
  <c r="AW192" i="10"/>
  <c r="BM192" i="10" s="1"/>
  <c r="Z193" i="10"/>
  <c r="AA193" i="10"/>
  <c r="AB193" i="10"/>
  <c r="AC193" i="10"/>
  <c r="AD193" i="10"/>
  <c r="AE193" i="10"/>
  <c r="AF193" i="10"/>
  <c r="AG193" i="10"/>
  <c r="AH193" i="10"/>
  <c r="AX193" i="10" s="1"/>
  <c r="AI193" i="10"/>
  <c r="AY193" i="10" s="1"/>
  <c r="AJ193" i="10"/>
  <c r="AZ193" i="10" s="1"/>
  <c r="AK193" i="10"/>
  <c r="BA193" i="10" s="1"/>
  <c r="AL193" i="10"/>
  <c r="BB193" i="10" s="1"/>
  <c r="AM193" i="10"/>
  <c r="BC193" i="10" s="1"/>
  <c r="AN193" i="10"/>
  <c r="BD193" i="10" s="1"/>
  <c r="AO193" i="10"/>
  <c r="BE193" i="10" s="1"/>
  <c r="AP193" i="10"/>
  <c r="BF193" i="10" s="1"/>
  <c r="AQ193" i="10"/>
  <c r="BG193" i="10" s="1"/>
  <c r="AR193" i="10"/>
  <c r="BH193" i="10" s="1"/>
  <c r="AS193" i="10"/>
  <c r="BI193" i="10" s="1"/>
  <c r="AT193" i="10"/>
  <c r="BJ193" i="10" s="1"/>
  <c r="AU193" i="10"/>
  <c r="BK193" i="10" s="1"/>
  <c r="AV193" i="10"/>
  <c r="BL193" i="10" s="1"/>
  <c r="AW193" i="10"/>
  <c r="BM193" i="10" s="1"/>
  <c r="Z194" i="10"/>
  <c r="AA194" i="10"/>
  <c r="AB194" i="10"/>
  <c r="AC194" i="10"/>
  <c r="AD194" i="10"/>
  <c r="AE194" i="10"/>
  <c r="AF194" i="10"/>
  <c r="AG194" i="10"/>
  <c r="AH194" i="10"/>
  <c r="AX194" i="10" s="1"/>
  <c r="AI194" i="10"/>
  <c r="AY194" i="10" s="1"/>
  <c r="AJ194" i="10"/>
  <c r="AZ194" i="10" s="1"/>
  <c r="AK194" i="10"/>
  <c r="BA194" i="10" s="1"/>
  <c r="AL194" i="10"/>
  <c r="BB194" i="10" s="1"/>
  <c r="AM194" i="10"/>
  <c r="BC194" i="10" s="1"/>
  <c r="AN194" i="10"/>
  <c r="BD194" i="10" s="1"/>
  <c r="AO194" i="10"/>
  <c r="BE194" i="10" s="1"/>
  <c r="AP194" i="10"/>
  <c r="BF194" i="10" s="1"/>
  <c r="AQ194" i="10"/>
  <c r="BG194" i="10" s="1"/>
  <c r="AR194" i="10"/>
  <c r="BH194" i="10" s="1"/>
  <c r="AS194" i="10"/>
  <c r="BI194" i="10" s="1"/>
  <c r="AT194" i="10"/>
  <c r="BJ194" i="10" s="1"/>
  <c r="AU194" i="10"/>
  <c r="BK194" i="10" s="1"/>
  <c r="AV194" i="10"/>
  <c r="BL194" i="10" s="1"/>
  <c r="AW194" i="10"/>
  <c r="BM194" i="10" s="1"/>
  <c r="Z195" i="10"/>
  <c r="AA195" i="10"/>
  <c r="AB195" i="10"/>
  <c r="AC195" i="10"/>
  <c r="AD195" i="10"/>
  <c r="AE195" i="10"/>
  <c r="AF195" i="10"/>
  <c r="AG195" i="10"/>
  <c r="AH195" i="10"/>
  <c r="AX195" i="10" s="1"/>
  <c r="AI195" i="10"/>
  <c r="AY195" i="10" s="1"/>
  <c r="AJ195" i="10"/>
  <c r="AZ195" i="10" s="1"/>
  <c r="AK195" i="10"/>
  <c r="BA195" i="10" s="1"/>
  <c r="AL195" i="10"/>
  <c r="BB195" i="10" s="1"/>
  <c r="AM195" i="10"/>
  <c r="BC195" i="10" s="1"/>
  <c r="AN195" i="10"/>
  <c r="BD195" i="10" s="1"/>
  <c r="AO195" i="10"/>
  <c r="BE195" i="10" s="1"/>
  <c r="AP195" i="10"/>
  <c r="BF195" i="10" s="1"/>
  <c r="AQ195" i="10"/>
  <c r="BG195" i="10" s="1"/>
  <c r="AR195" i="10"/>
  <c r="BH195" i="10" s="1"/>
  <c r="AS195" i="10"/>
  <c r="BI195" i="10" s="1"/>
  <c r="AT195" i="10"/>
  <c r="BJ195" i="10" s="1"/>
  <c r="AU195" i="10"/>
  <c r="BK195" i="10" s="1"/>
  <c r="AV195" i="10"/>
  <c r="BL195" i="10" s="1"/>
  <c r="AW195" i="10"/>
  <c r="BM195" i="10" s="1"/>
  <c r="Z196" i="10"/>
  <c r="AA196" i="10"/>
  <c r="AB196" i="10"/>
  <c r="AC196" i="10"/>
  <c r="AD196" i="10"/>
  <c r="AE196" i="10"/>
  <c r="AF196" i="10"/>
  <c r="AG196" i="10"/>
  <c r="AH196" i="10"/>
  <c r="AX196" i="10" s="1"/>
  <c r="AI196" i="10"/>
  <c r="AY196" i="10" s="1"/>
  <c r="AJ196" i="10"/>
  <c r="AZ196" i="10" s="1"/>
  <c r="AK196" i="10"/>
  <c r="BA196" i="10" s="1"/>
  <c r="AL196" i="10"/>
  <c r="BB196" i="10" s="1"/>
  <c r="AM196" i="10"/>
  <c r="BC196" i="10" s="1"/>
  <c r="AN196" i="10"/>
  <c r="BD196" i="10" s="1"/>
  <c r="AO196" i="10"/>
  <c r="BE196" i="10" s="1"/>
  <c r="AP196" i="10"/>
  <c r="BF196" i="10" s="1"/>
  <c r="AQ196" i="10"/>
  <c r="BG196" i="10" s="1"/>
  <c r="AR196" i="10"/>
  <c r="BH196" i="10" s="1"/>
  <c r="AS196" i="10"/>
  <c r="BI196" i="10" s="1"/>
  <c r="AT196" i="10"/>
  <c r="BJ196" i="10" s="1"/>
  <c r="AU196" i="10"/>
  <c r="BK196" i="10" s="1"/>
  <c r="AV196" i="10"/>
  <c r="BL196" i="10" s="1"/>
  <c r="AW196" i="10"/>
  <c r="BM196" i="10" s="1"/>
  <c r="Z197" i="10"/>
  <c r="AA197" i="10"/>
  <c r="AB197" i="10"/>
  <c r="AC197" i="10"/>
  <c r="AD197" i="10"/>
  <c r="AE197" i="10"/>
  <c r="AF197" i="10"/>
  <c r="AG197" i="10"/>
  <c r="AH197" i="10"/>
  <c r="AX197" i="10" s="1"/>
  <c r="AI197" i="10"/>
  <c r="AY197" i="10" s="1"/>
  <c r="AJ197" i="10"/>
  <c r="AZ197" i="10" s="1"/>
  <c r="AK197" i="10"/>
  <c r="BA197" i="10" s="1"/>
  <c r="AL197" i="10"/>
  <c r="BB197" i="10" s="1"/>
  <c r="AM197" i="10"/>
  <c r="BC197" i="10" s="1"/>
  <c r="AN197" i="10"/>
  <c r="BD197" i="10" s="1"/>
  <c r="AO197" i="10"/>
  <c r="BE197" i="10" s="1"/>
  <c r="AP197" i="10"/>
  <c r="BF197" i="10" s="1"/>
  <c r="AQ197" i="10"/>
  <c r="BG197" i="10" s="1"/>
  <c r="AR197" i="10"/>
  <c r="BH197" i="10" s="1"/>
  <c r="AS197" i="10"/>
  <c r="BI197" i="10" s="1"/>
  <c r="AT197" i="10"/>
  <c r="BJ197" i="10" s="1"/>
  <c r="AU197" i="10"/>
  <c r="BK197" i="10" s="1"/>
  <c r="AV197" i="10"/>
  <c r="BL197" i="10" s="1"/>
  <c r="AW197" i="10"/>
  <c r="BM197" i="10" s="1"/>
  <c r="Z198" i="10"/>
  <c r="AA198" i="10"/>
  <c r="AB198" i="10"/>
  <c r="AC198" i="10"/>
  <c r="AD198" i="10"/>
  <c r="AE198" i="10"/>
  <c r="AF198" i="10"/>
  <c r="AG198" i="10"/>
  <c r="AH198" i="10"/>
  <c r="AX198" i="10" s="1"/>
  <c r="AI198" i="10"/>
  <c r="AY198" i="10" s="1"/>
  <c r="AJ198" i="10"/>
  <c r="AZ198" i="10" s="1"/>
  <c r="AK198" i="10"/>
  <c r="BA198" i="10" s="1"/>
  <c r="AL198" i="10"/>
  <c r="BB198" i="10" s="1"/>
  <c r="AM198" i="10"/>
  <c r="BC198" i="10" s="1"/>
  <c r="AN198" i="10"/>
  <c r="BD198" i="10" s="1"/>
  <c r="AO198" i="10"/>
  <c r="BE198" i="10" s="1"/>
  <c r="AP198" i="10"/>
  <c r="BF198" i="10" s="1"/>
  <c r="AQ198" i="10"/>
  <c r="BG198" i="10" s="1"/>
  <c r="AR198" i="10"/>
  <c r="BH198" i="10" s="1"/>
  <c r="AS198" i="10"/>
  <c r="BI198" i="10" s="1"/>
  <c r="AT198" i="10"/>
  <c r="BJ198" i="10" s="1"/>
  <c r="AU198" i="10"/>
  <c r="BK198" i="10" s="1"/>
  <c r="AV198" i="10"/>
  <c r="BL198" i="10" s="1"/>
  <c r="AW198" i="10"/>
  <c r="BM198" i="10" s="1"/>
  <c r="Z199" i="10"/>
  <c r="AA199" i="10"/>
  <c r="AB199" i="10"/>
  <c r="AC199" i="10"/>
  <c r="AD199" i="10"/>
  <c r="AE199" i="10"/>
  <c r="AF199" i="10"/>
  <c r="AG199" i="10"/>
  <c r="AH199" i="10"/>
  <c r="AX199" i="10" s="1"/>
  <c r="AI199" i="10"/>
  <c r="AY199" i="10" s="1"/>
  <c r="AJ199" i="10"/>
  <c r="AZ199" i="10" s="1"/>
  <c r="AK199" i="10"/>
  <c r="BA199" i="10" s="1"/>
  <c r="AL199" i="10"/>
  <c r="BB199" i="10" s="1"/>
  <c r="AM199" i="10"/>
  <c r="BC199" i="10" s="1"/>
  <c r="AN199" i="10"/>
  <c r="BD199" i="10" s="1"/>
  <c r="AO199" i="10"/>
  <c r="BE199" i="10" s="1"/>
  <c r="AP199" i="10"/>
  <c r="BF199" i="10" s="1"/>
  <c r="AQ199" i="10"/>
  <c r="BG199" i="10" s="1"/>
  <c r="AR199" i="10"/>
  <c r="BH199" i="10" s="1"/>
  <c r="AS199" i="10"/>
  <c r="BI199" i="10" s="1"/>
  <c r="AT199" i="10"/>
  <c r="BJ199" i="10" s="1"/>
  <c r="AU199" i="10"/>
  <c r="BK199" i="10" s="1"/>
  <c r="AV199" i="10"/>
  <c r="BL199" i="10" s="1"/>
  <c r="AW199" i="10"/>
  <c r="BM199" i="10" s="1"/>
  <c r="Z200" i="10"/>
  <c r="AA200" i="10"/>
  <c r="AB200" i="10"/>
  <c r="AC200" i="10"/>
  <c r="AD200" i="10"/>
  <c r="AE200" i="10"/>
  <c r="AF200" i="10"/>
  <c r="AG200" i="10"/>
  <c r="AH200" i="10"/>
  <c r="AX200" i="10" s="1"/>
  <c r="AI200" i="10"/>
  <c r="AY200" i="10" s="1"/>
  <c r="AJ200" i="10"/>
  <c r="AZ200" i="10" s="1"/>
  <c r="AK200" i="10"/>
  <c r="BA200" i="10" s="1"/>
  <c r="AL200" i="10"/>
  <c r="BB200" i="10" s="1"/>
  <c r="AM200" i="10"/>
  <c r="BC200" i="10" s="1"/>
  <c r="AN200" i="10"/>
  <c r="BD200" i="10" s="1"/>
  <c r="AO200" i="10"/>
  <c r="BE200" i="10" s="1"/>
  <c r="AP200" i="10"/>
  <c r="BF200" i="10" s="1"/>
  <c r="AQ200" i="10"/>
  <c r="BG200" i="10" s="1"/>
  <c r="AR200" i="10"/>
  <c r="BH200" i="10" s="1"/>
  <c r="AS200" i="10"/>
  <c r="BI200" i="10" s="1"/>
  <c r="AT200" i="10"/>
  <c r="BJ200" i="10" s="1"/>
  <c r="AU200" i="10"/>
  <c r="BK200" i="10" s="1"/>
  <c r="AV200" i="10"/>
  <c r="BL200" i="10" s="1"/>
  <c r="AW200" i="10"/>
  <c r="BM200" i="10" s="1"/>
  <c r="Z201" i="10"/>
  <c r="AA201" i="10"/>
  <c r="AB201" i="10"/>
  <c r="AC201" i="10"/>
  <c r="AD201" i="10"/>
  <c r="AE201" i="10"/>
  <c r="AF201" i="10"/>
  <c r="AG201" i="10"/>
  <c r="AH201" i="10"/>
  <c r="AX201" i="10" s="1"/>
  <c r="AI201" i="10"/>
  <c r="AY201" i="10" s="1"/>
  <c r="AJ201" i="10"/>
  <c r="AZ201" i="10" s="1"/>
  <c r="AK201" i="10"/>
  <c r="BA201" i="10" s="1"/>
  <c r="AL201" i="10"/>
  <c r="BB201" i="10" s="1"/>
  <c r="AM201" i="10"/>
  <c r="BC201" i="10" s="1"/>
  <c r="AN201" i="10"/>
  <c r="BD201" i="10" s="1"/>
  <c r="AO201" i="10"/>
  <c r="BE201" i="10" s="1"/>
  <c r="AP201" i="10"/>
  <c r="BF201" i="10" s="1"/>
  <c r="AQ201" i="10"/>
  <c r="BG201" i="10" s="1"/>
  <c r="AR201" i="10"/>
  <c r="BH201" i="10" s="1"/>
  <c r="AS201" i="10"/>
  <c r="BI201" i="10" s="1"/>
  <c r="AT201" i="10"/>
  <c r="BJ201" i="10" s="1"/>
  <c r="AU201" i="10"/>
  <c r="BK201" i="10" s="1"/>
  <c r="AV201" i="10"/>
  <c r="BL201" i="10" s="1"/>
  <c r="AW201" i="10"/>
  <c r="BM201" i="10" s="1"/>
  <c r="Z202" i="10"/>
  <c r="AA202" i="10"/>
  <c r="AB202" i="10"/>
  <c r="AC202" i="10"/>
  <c r="AD202" i="10"/>
  <c r="AE202" i="10"/>
  <c r="AF202" i="10"/>
  <c r="AG202" i="10"/>
  <c r="AH202" i="10"/>
  <c r="AX202" i="10" s="1"/>
  <c r="AI202" i="10"/>
  <c r="AY202" i="10" s="1"/>
  <c r="AJ202" i="10"/>
  <c r="AZ202" i="10" s="1"/>
  <c r="AK202" i="10"/>
  <c r="BA202" i="10" s="1"/>
  <c r="AL202" i="10"/>
  <c r="BB202" i="10" s="1"/>
  <c r="AM202" i="10"/>
  <c r="BC202" i="10" s="1"/>
  <c r="AN202" i="10"/>
  <c r="BD202" i="10" s="1"/>
  <c r="AO202" i="10"/>
  <c r="BE202" i="10" s="1"/>
  <c r="AP202" i="10"/>
  <c r="BF202" i="10" s="1"/>
  <c r="AQ202" i="10"/>
  <c r="BG202" i="10" s="1"/>
  <c r="AR202" i="10"/>
  <c r="BH202" i="10" s="1"/>
  <c r="AS202" i="10"/>
  <c r="BI202" i="10" s="1"/>
  <c r="AT202" i="10"/>
  <c r="BJ202" i="10" s="1"/>
  <c r="AU202" i="10"/>
  <c r="BK202" i="10" s="1"/>
  <c r="AV202" i="10"/>
  <c r="BL202" i="10" s="1"/>
  <c r="AW202" i="10"/>
  <c r="BM202" i="10" s="1"/>
  <c r="Z203" i="10"/>
  <c r="AA203" i="10"/>
  <c r="AB203" i="10"/>
  <c r="AC203" i="10"/>
  <c r="AD203" i="10"/>
  <c r="AE203" i="10"/>
  <c r="AF203" i="10"/>
  <c r="AG203" i="10"/>
  <c r="AH203" i="10"/>
  <c r="AX203" i="10" s="1"/>
  <c r="AI203" i="10"/>
  <c r="AY203" i="10" s="1"/>
  <c r="AJ203" i="10"/>
  <c r="AZ203" i="10" s="1"/>
  <c r="AK203" i="10"/>
  <c r="BA203" i="10" s="1"/>
  <c r="AL203" i="10"/>
  <c r="BB203" i="10" s="1"/>
  <c r="AM203" i="10"/>
  <c r="BC203" i="10" s="1"/>
  <c r="AN203" i="10"/>
  <c r="BD203" i="10" s="1"/>
  <c r="AO203" i="10"/>
  <c r="BE203" i="10" s="1"/>
  <c r="AP203" i="10"/>
  <c r="BF203" i="10" s="1"/>
  <c r="AQ203" i="10"/>
  <c r="BG203" i="10" s="1"/>
  <c r="AR203" i="10"/>
  <c r="BH203" i="10" s="1"/>
  <c r="AS203" i="10"/>
  <c r="BI203" i="10" s="1"/>
  <c r="AT203" i="10"/>
  <c r="BJ203" i="10" s="1"/>
  <c r="AU203" i="10"/>
  <c r="BK203" i="10" s="1"/>
  <c r="AV203" i="10"/>
  <c r="BL203" i="10" s="1"/>
  <c r="AW203" i="10"/>
  <c r="BM203" i="10" s="1"/>
  <c r="Z204" i="10"/>
  <c r="AA204" i="10"/>
  <c r="AB204" i="10"/>
  <c r="AC204" i="10"/>
  <c r="AD204" i="10"/>
  <c r="AE204" i="10"/>
  <c r="AF204" i="10"/>
  <c r="AG204" i="10"/>
  <c r="AH204" i="10"/>
  <c r="AX204" i="10" s="1"/>
  <c r="AI204" i="10"/>
  <c r="AY204" i="10" s="1"/>
  <c r="AJ204" i="10"/>
  <c r="AZ204" i="10" s="1"/>
  <c r="AK204" i="10"/>
  <c r="BA204" i="10" s="1"/>
  <c r="AL204" i="10"/>
  <c r="BB204" i="10" s="1"/>
  <c r="AM204" i="10"/>
  <c r="BC204" i="10" s="1"/>
  <c r="AN204" i="10"/>
  <c r="BD204" i="10" s="1"/>
  <c r="AO204" i="10"/>
  <c r="BE204" i="10" s="1"/>
  <c r="AP204" i="10"/>
  <c r="BF204" i="10" s="1"/>
  <c r="AQ204" i="10"/>
  <c r="BG204" i="10" s="1"/>
  <c r="AR204" i="10"/>
  <c r="BH204" i="10" s="1"/>
  <c r="AS204" i="10"/>
  <c r="BI204" i="10" s="1"/>
  <c r="AT204" i="10"/>
  <c r="BJ204" i="10" s="1"/>
  <c r="AU204" i="10"/>
  <c r="BK204" i="10" s="1"/>
  <c r="AV204" i="10"/>
  <c r="BL204" i="10" s="1"/>
  <c r="AW204" i="10"/>
  <c r="BM204" i="10" s="1"/>
  <c r="Z205" i="10"/>
  <c r="AA205" i="10"/>
  <c r="AB205" i="10"/>
  <c r="AC205" i="10"/>
  <c r="AD205" i="10"/>
  <c r="AE205" i="10"/>
  <c r="AF205" i="10"/>
  <c r="AG205" i="10"/>
  <c r="AH205" i="10"/>
  <c r="AX205" i="10" s="1"/>
  <c r="AI205" i="10"/>
  <c r="AY205" i="10" s="1"/>
  <c r="AJ205" i="10"/>
  <c r="AZ205" i="10" s="1"/>
  <c r="AK205" i="10"/>
  <c r="BA205" i="10" s="1"/>
  <c r="AL205" i="10"/>
  <c r="BB205" i="10" s="1"/>
  <c r="AM205" i="10"/>
  <c r="BC205" i="10" s="1"/>
  <c r="AN205" i="10"/>
  <c r="BD205" i="10" s="1"/>
  <c r="AO205" i="10"/>
  <c r="BE205" i="10" s="1"/>
  <c r="AP205" i="10"/>
  <c r="BF205" i="10" s="1"/>
  <c r="AQ205" i="10"/>
  <c r="BG205" i="10" s="1"/>
  <c r="AR205" i="10"/>
  <c r="BH205" i="10" s="1"/>
  <c r="AS205" i="10"/>
  <c r="BI205" i="10" s="1"/>
  <c r="AT205" i="10"/>
  <c r="BJ205" i="10" s="1"/>
  <c r="AU205" i="10"/>
  <c r="BK205" i="10" s="1"/>
  <c r="AV205" i="10"/>
  <c r="BL205" i="10" s="1"/>
  <c r="AW205" i="10"/>
  <c r="BM205" i="10" s="1"/>
  <c r="Z206" i="10"/>
  <c r="AA206" i="10"/>
  <c r="AB206" i="10"/>
  <c r="AC206" i="10"/>
  <c r="AD206" i="10"/>
  <c r="AE206" i="10"/>
  <c r="AF206" i="10"/>
  <c r="AG206" i="10"/>
  <c r="AH206" i="10"/>
  <c r="AX206" i="10" s="1"/>
  <c r="AI206" i="10"/>
  <c r="AY206" i="10" s="1"/>
  <c r="AJ206" i="10"/>
  <c r="AZ206" i="10" s="1"/>
  <c r="AK206" i="10"/>
  <c r="BA206" i="10" s="1"/>
  <c r="AL206" i="10"/>
  <c r="BB206" i="10" s="1"/>
  <c r="AM206" i="10"/>
  <c r="BC206" i="10" s="1"/>
  <c r="AN206" i="10"/>
  <c r="BD206" i="10" s="1"/>
  <c r="AO206" i="10"/>
  <c r="BE206" i="10" s="1"/>
  <c r="AP206" i="10"/>
  <c r="BF206" i="10" s="1"/>
  <c r="AQ206" i="10"/>
  <c r="BG206" i="10" s="1"/>
  <c r="AR206" i="10"/>
  <c r="BH206" i="10" s="1"/>
  <c r="AS206" i="10"/>
  <c r="BI206" i="10" s="1"/>
  <c r="AT206" i="10"/>
  <c r="BJ206" i="10" s="1"/>
  <c r="AU206" i="10"/>
  <c r="BK206" i="10" s="1"/>
  <c r="AV206" i="10"/>
  <c r="BL206" i="10" s="1"/>
  <c r="AW206" i="10"/>
  <c r="BM206" i="10" s="1"/>
  <c r="Z207" i="10"/>
  <c r="AA207" i="10"/>
  <c r="AB207" i="10"/>
  <c r="AC207" i="10"/>
  <c r="AD207" i="10"/>
  <c r="AE207" i="10"/>
  <c r="AF207" i="10"/>
  <c r="AG207" i="10"/>
  <c r="AH207" i="10"/>
  <c r="AX207" i="10" s="1"/>
  <c r="AI207" i="10"/>
  <c r="AY207" i="10" s="1"/>
  <c r="AJ207" i="10"/>
  <c r="AZ207" i="10" s="1"/>
  <c r="AK207" i="10"/>
  <c r="BA207" i="10" s="1"/>
  <c r="AL207" i="10"/>
  <c r="BB207" i="10" s="1"/>
  <c r="AM207" i="10"/>
  <c r="BC207" i="10" s="1"/>
  <c r="AN207" i="10"/>
  <c r="BD207" i="10" s="1"/>
  <c r="AO207" i="10"/>
  <c r="BE207" i="10" s="1"/>
  <c r="AP207" i="10"/>
  <c r="BF207" i="10" s="1"/>
  <c r="AQ207" i="10"/>
  <c r="BG207" i="10" s="1"/>
  <c r="AR207" i="10"/>
  <c r="BH207" i="10" s="1"/>
  <c r="AS207" i="10"/>
  <c r="BI207" i="10" s="1"/>
  <c r="AT207" i="10"/>
  <c r="BJ207" i="10" s="1"/>
  <c r="AU207" i="10"/>
  <c r="BK207" i="10" s="1"/>
  <c r="AV207" i="10"/>
  <c r="BL207" i="10" s="1"/>
  <c r="AW207" i="10"/>
  <c r="BM207" i="10" s="1"/>
  <c r="Z208" i="10"/>
  <c r="AA208" i="10"/>
  <c r="AB208" i="10"/>
  <c r="AC208" i="10"/>
  <c r="AD208" i="10"/>
  <c r="AE208" i="10"/>
  <c r="AF208" i="10"/>
  <c r="AG208" i="10"/>
  <c r="AH208" i="10"/>
  <c r="AX208" i="10" s="1"/>
  <c r="AI208" i="10"/>
  <c r="AY208" i="10" s="1"/>
  <c r="AJ208" i="10"/>
  <c r="AZ208" i="10" s="1"/>
  <c r="AK208" i="10"/>
  <c r="BA208" i="10" s="1"/>
  <c r="AL208" i="10"/>
  <c r="BB208" i="10" s="1"/>
  <c r="AM208" i="10"/>
  <c r="BC208" i="10" s="1"/>
  <c r="AN208" i="10"/>
  <c r="BD208" i="10" s="1"/>
  <c r="AO208" i="10"/>
  <c r="BE208" i="10" s="1"/>
  <c r="AP208" i="10"/>
  <c r="BF208" i="10" s="1"/>
  <c r="AQ208" i="10"/>
  <c r="BG208" i="10" s="1"/>
  <c r="AR208" i="10"/>
  <c r="BH208" i="10" s="1"/>
  <c r="AS208" i="10"/>
  <c r="BI208" i="10" s="1"/>
  <c r="AT208" i="10"/>
  <c r="BJ208" i="10" s="1"/>
  <c r="AU208" i="10"/>
  <c r="BK208" i="10" s="1"/>
  <c r="AV208" i="10"/>
  <c r="BL208" i="10" s="1"/>
  <c r="AW208" i="10"/>
  <c r="BM208" i="10" s="1"/>
  <c r="Z209" i="10"/>
  <c r="AA209" i="10"/>
  <c r="AB209" i="10"/>
  <c r="AC209" i="10"/>
  <c r="AD209" i="10"/>
  <c r="AE209" i="10"/>
  <c r="AF209" i="10"/>
  <c r="AG209" i="10"/>
  <c r="AH209" i="10"/>
  <c r="AX209" i="10" s="1"/>
  <c r="AI209" i="10"/>
  <c r="AY209" i="10" s="1"/>
  <c r="AJ209" i="10"/>
  <c r="AZ209" i="10" s="1"/>
  <c r="AK209" i="10"/>
  <c r="BA209" i="10" s="1"/>
  <c r="AL209" i="10"/>
  <c r="BB209" i="10" s="1"/>
  <c r="AM209" i="10"/>
  <c r="BC209" i="10" s="1"/>
  <c r="AN209" i="10"/>
  <c r="BD209" i="10" s="1"/>
  <c r="AO209" i="10"/>
  <c r="BE209" i="10" s="1"/>
  <c r="AP209" i="10"/>
  <c r="BF209" i="10" s="1"/>
  <c r="AQ209" i="10"/>
  <c r="BG209" i="10" s="1"/>
  <c r="AR209" i="10"/>
  <c r="BH209" i="10" s="1"/>
  <c r="AS209" i="10"/>
  <c r="BI209" i="10" s="1"/>
  <c r="AT209" i="10"/>
  <c r="BJ209" i="10" s="1"/>
  <c r="AU209" i="10"/>
  <c r="BK209" i="10" s="1"/>
  <c r="AV209" i="10"/>
  <c r="BL209" i="10" s="1"/>
  <c r="AW209" i="10"/>
  <c r="BM209" i="10" s="1"/>
  <c r="Z210" i="10"/>
  <c r="AA210" i="10"/>
  <c r="AB210" i="10"/>
  <c r="AC210" i="10"/>
  <c r="AD210" i="10"/>
  <c r="AE210" i="10"/>
  <c r="AF210" i="10"/>
  <c r="AG210" i="10"/>
  <c r="AH210" i="10"/>
  <c r="AX210" i="10" s="1"/>
  <c r="AI210" i="10"/>
  <c r="AY210" i="10" s="1"/>
  <c r="AJ210" i="10"/>
  <c r="AZ210" i="10" s="1"/>
  <c r="AK210" i="10"/>
  <c r="BA210" i="10" s="1"/>
  <c r="AL210" i="10"/>
  <c r="BB210" i="10" s="1"/>
  <c r="AM210" i="10"/>
  <c r="BC210" i="10" s="1"/>
  <c r="AN210" i="10"/>
  <c r="BD210" i="10" s="1"/>
  <c r="AO210" i="10"/>
  <c r="BE210" i="10" s="1"/>
  <c r="AP210" i="10"/>
  <c r="BF210" i="10" s="1"/>
  <c r="AQ210" i="10"/>
  <c r="BG210" i="10" s="1"/>
  <c r="AR210" i="10"/>
  <c r="BH210" i="10" s="1"/>
  <c r="AS210" i="10"/>
  <c r="BI210" i="10" s="1"/>
  <c r="AT210" i="10"/>
  <c r="BJ210" i="10" s="1"/>
  <c r="AU210" i="10"/>
  <c r="BK210" i="10" s="1"/>
  <c r="AV210" i="10"/>
  <c r="BL210" i="10" s="1"/>
  <c r="AW210" i="10"/>
  <c r="BM210" i="10" s="1"/>
  <c r="Z211" i="10"/>
  <c r="AA211" i="10"/>
  <c r="AB211" i="10"/>
  <c r="AC211" i="10"/>
  <c r="AD211" i="10"/>
  <c r="AE211" i="10"/>
  <c r="AF211" i="10"/>
  <c r="AG211" i="10"/>
  <c r="AH211" i="10"/>
  <c r="AX211" i="10" s="1"/>
  <c r="AI211" i="10"/>
  <c r="AY211" i="10" s="1"/>
  <c r="AJ211" i="10"/>
  <c r="AZ211" i="10" s="1"/>
  <c r="AK211" i="10"/>
  <c r="BA211" i="10" s="1"/>
  <c r="AL211" i="10"/>
  <c r="BB211" i="10" s="1"/>
  <c r="AM211" i="10"/>
  <c r="BC211" i="10" s="1"/>
  <c r="AN211" i="10"/>
  <c r="BD211" i="10" s="1"/>
  <c r="AO211" i="10"/>
  <c r="BE211" i="10" s="1"/>
  <c r="AP211" i="10"/>
  <c r="BF211" i="10" s="1"/>
  <c r="AQ211" i="10"/>
  <c r="BG211" i="10" s="1"/>
  <c r="AR211" i="10"/>
  <c r="BH211" i="10" s="1"/>
  <c r="AS211" i="10"/>
  <c r="BI211" i="10" s="1"/>
  <c r="AT211" i="10"/>
  <c r="BJ211" i="10" s="1"/>
  <c r="AU211" i="10"/>
  <c r="BK211" i="10" s="1"/>
  <c r="AV211" i="10"/>
  <c r="BL211" i="10" s="1"/>
  <c r="AW211" i="10"/>
  <c r="BM211" i="10" s="1"/>
  <c r="Z212" i="10"/>
  <c r="AA212" i="10"/>
  <c r="AB212" i="10"/>
  <c r="AC212" i="10"/>
  <c r="AD212" i="10"/>
  <c r="AE212" i="10"/>
  <c r="AF212" i="10"/>
  <c r="AG212" i="10"/>
  <c r="AH212" i="10"/>
  <c r="AX212" i="10" s="1"/>
  <c r="AI212" i="10"/>
  <c r="AY212" i="10" s="1"/>
  <c r="AJ212" i="10"/>
  <c r="AZ212" i="10" s="1"/>
  <c r="AK212" i="10"/>
  <c r="BA212" i="10" s="1"/>
  <c r="AL212" i="10"/>
  <c r="BB212" i="10" s="1"/>
  <c r="AM212" i="10"/>
  <c r="BC212" i="10" s="1"/>
  <c r="AN212" i="10"/>
  <c r="BD212" i="10" s="1"/>
  <c r="AO212" i="10"/>
  <c r="BE212" i="10" s="1"/>
  <c r="AP212" i="10"/>
  <c r="BF212" i="10" s="1"/>
  <c r="AQ212" i="10"/>
  <c r="BG212" i="10" s="1"/>
  <c r="AR212" i="10"/>
  <c r="BH212" i="10" s="1"/>
  <c r="AS212" i="10"/>
  <c r="BI212" i="10" s="1"/>
  <c r="AT212" i="10"/>
  <c r="BJ212" i="10" s="1"/>
  <c r="AU212" i="10"/>
  <c r="BK212" i="10" s="1"/>
  <c r="AV212" i="10"/>
  <c r="BL212" i="10" s="1"/>
  <c r="AW212" i="10"/>
  <c r="BM212" i="10" s="1"/>
  <c r="Z213" i="10"/>
  <c r="AA213" i="10"/>
  <c r="AB213" i="10"/>
  <c r="AC213" i="10"/>
  <c r="AD213" i="10"/>
  <c r="AE213" i="10"/>
  <c r="AF213" i="10"/>
  <c r="AG213" i="10"/>
  <c r="AH213" i="10"/>
  <c r="AX213" i="10" s="1"/>
  <c r="AI213" i="10"/>
  <c r="AY213" i="10" s="1"/>
  <c r="AJ213" i="10"/>
  <c r="AZ213" i="10" s="1"/>
  <c r="AK213" i="10"/>
  <c r="BA213" i="10" s="1"/>
  <c r="AL213" i="10"/>
  <c r="BB213" i="10" s="1"/>
  <c r="AM213" i="10"/>
  <c r="BC213" i="10" s="1"/>
  <c r="AN213" i="10"/>
  <c r="BD213" i="10" s="1"/>
  <c r="AO213" i="10"/>
  <c r="BE213" i="10" s="1"/>
  <c r="AP213" i="10"/>
  <c r="BF213" i="10" s="1"/>
  <c r="AQ213" i="10"/>
  <c r="BG213" i="10" s="1"/>
  <c r="AR213" i="10"/>
  <c r="BH213" i="10" s="1"/>
  <c r="AS213" i="10"/>
  <c r="BI213" i="10" s="1"/>
  <c r="AT213" i="10"/>
  <c r="BJ213" i="10" s="1"/>
  <c r="AU213" i="10"/>
  <c r="BK213" i="10" s="1"/>
  <c r="AV213" i="10"/>
  <c r="BL213" i="10" s="1"/>
  <c r="AW213" i="10"/>
  <c r="BM213" i="10" s="1"/>
  <c r="Z214" i="10"/>
  <c r="AA214" i="10"/>
  <c r="AB214" i="10"/>
  <c r="AC214" i="10"/>
  <c r="AD214" i="10"/>
  <c r="AE214" i="10"/>
  <c r="AF214" i="10"/>
  <c r="AG214" i="10"/>
  <c r="AH214" i="10"/>
  <c r="AX214" i="10" s="1"/>
  <c r="AI214" i="10"/>
  <c r="AY214" i="10" s="1"/>
  <c r="AJ214" i="10"/>
  <c r="AZ214" i="10" s="1"/>
  <c r="AK214" i="10"/>
  <c r="BA214" i="10" s="1"/>
  <c r="AL214" i="10"/>
  <c r="BB214" i="10" s="1"/>
  <c r="AM214" i="10"/>
  <c r="BC214" i="10" s="1"/>
  <c r="AN214" i="10"/>
  <c r="BD214" i="10" s="1"/>
  <c r="AO214" i="10"/>
  <c r="BE214" i="10" s="1"/>
  <c r="AP214" i="10"/>
  <c r="BF214" i="10" s="1"/>
  <c r="AQ214" i="10"/>
  <c r="BG214" i="10" s="1"/>
  <c r="AR214" i="10"/>
  <c r="BH214" i="10" s="1"/>
  <c r="AS214" i="10"/>
  <c r="BI214" i="10" s="1"/>
  <c r="AT214" i="10"/>
  <c r="BJ214" i="10" s="1"/>
  <c r="AU214" i="10"/>
  <c r="BK214" i="10" s="1"/>
  <c r="AV214" i="10"/>
  <c r="BL214" i="10" s="1"/>
  <c r="AW214" i="10"/>
  <c r="BM214" i="10" s="1"/>
  <c r="Z215" i="10"/>
  <c r="AA215" i="10"/>
  <c r="AB215" i="10"/>
  <c r="AC215" i="10"/>
  <c r="AD215" i="10"/>
  <c r="AE215" i="10"/>
  <c r="AF215" i="10"/>
  <c r="AG215" i="10"/>
  <c r="AH215" i="10"/>
  <c r="AX215" i="10" s="1"/>
  <c r="AI215" i="10"/>
  <c r="AY215" i="10" s="1"/>
  <c r="AJ215" i="10"/>
  <c r="AZ215" i="10" s="1"/>
  <c r="AK215" i="10"/>
  <c r="BA215" i="10" s="1"/>
  <c r="AL215" i="10"/>
  <c r="BB215" i="10" s="1"/>
  <c r="AM215" i="10"/>
  <c r="BC215" i="10" s="1"/>
  <c r="AN215" i="10"/>
  <c r="BD215" i="10" s="1"/>
  <c r="AO215" i="10"/>
  <c r="BE215" i="10" s="1"/>
  <c r="AP215" i="10"/>
  <c r="BF215" i="10" s="1"/>
  <c r="AQ215" i="10"/>
  <c r="BG215" i="10" s="1"/>
  <c r="AR215" i="10"/>
  <c r="BH215" i="10" s="1"/>
  <c r="AS215" i="10"/>
  <c r="BI215" i="10" s="1"/>
  <c r="AT215" i="10"/>
  <c r="BJ215" i="10" s="1"/>
  <c r="AU215" i="10"/>
  <c r="BK215" i="10" s="1"/>
  <c r="AV215" i="10"/>
  <c r="BL215" i="10" s="1"/>
  <c r="AW215" i="10"/>
  <c r="BM215" i="10" s="1"/>
  <c r="Z216" i="10"/>
  <c r="AA216" i="10"/>
  <c r="AB216" i="10"/>
  <c r="AC216" i="10"/>
  <c r="AD216" i="10"/>
  <c r="AE216" i="10"/>
  <c r="AF216" i="10"/>
  <c r="AG216" i="10"/>
  <c r="AH216" i="10"/>
  <c r="AX216" i="10" s="1"/>
  <c r="AI216" i="10"/>
  <c r="AY216" i="10" s="1"/>
  <c r="AJ216" i="10"/>
  <c r="AZ216" i="10" s="1"/>
  <c r="AK216" i="10"/>
  <c r="BA216" i="10" s="1"/>
  <c r="AL216" i="10"/>
  <c r="BB216" i="10" s="1"/>
  <c r="AM216" i="10"/>
  <c r="BC216" i="10" s="1"/>
  <c r="AN216" i="10"/>
  <c r="BD216" i="10" s="1"/>
  <c r="AO216" i="10"/>
  <c r="BE216" i="10" s="1"/>
  <c r="AP216" i="10"/>
  <c r="BF216" i="10" s="1"/>
  <c r="AQ216" i="10"/>
  <c r="BG216" i="10" s="1"/>
  <c r="AR216" i="10"/>
  <c r="BH216" i="10" s="1"/>
  <c r="AS216" i="10"/>
  <c r="BI216" i="10" s="1"/>
  <c r="AT216" i="10"/>
  <c r="BJ216" i="10" s="1"/>
  <c r="AU216" i="10"/>
  <c r="BK216" i="10" s="1"/>
  <c r="AV216" i="10"/>
  <c r="BL216" i="10" s="1"/>
  <c r="AW216" i="10"/>
  <c r="BM216" i="10" s="1"/>
  <c r="Z217" i="10"/>
  <c r="AA217" i="10"/>
  <c r="AB217" i="10"/>
  <c r="AC217" i="10"/>
  <c r="AD217" i="10"/>
  <c r="AE217" i="10"/>
  <c r="AF217" i="10"/>
  <c r="AG217" i="10"/>
  <c r="AH217" i="10"/>
  <c r="AX217" i="10" s="1"/>
  <c r="AI217" i="10"/>
  <c r="AY217" i="10" s="1"/>
  <c r="AJ217" i="10"/>
  <c r="AZ217" i="10" s="1"/>
  <c r="AK217" i="10"/>
  <c r="BA217" i="10" s="1"/>
  <c r="AL217" i="10"/>
  <c r="BB217" i="10" s="1"/>
  <c r="AM217" i="10"/>
  <c r="BC217" i="10" s="1"/>
  <c r="AN217" i="10"/>
  <c r="BD217" i="10" s="1"/>
  <c r="AO217" i="10"/>
  <c r="BE217" i="10" s="1"/>
  <c r="AP217" i="10"/>
  <c r="BF217" i="10" s="1"/>
  <c r="AQ217" i="10"/>
  <c r="BG217" i="10" s="1"/>
  <c r="AR217" i="10"/>
  <c r="BH217" i="10" s="1"/>
  <c r="AS217" i="10"/>
  <c r="BI217" i="10" s="1"/>
  <c r="AT217" i="10"/>
  <c r="BJ217" i="10" s="1"/>
  <c r="AU217" i="10"/>
  <c r="BK217" i="10" s="1"/>
  <c r="AV217" i="10"/>
  <c r="BL217" i="10" s="1"/>
  <c r="AW217" i="10"/>
  <c r="BM217" i="10" s="1"/>
  <c r="Z218" i="10"/>
  <c r="AA218" i="10"/>
  <c r="AB218" i="10"/>
  <c r="AC218" i="10"/>
  <c r="AD218" i="10"/>
  <c r="AE218" i="10"/>
  <c r="AF218" i="10"/>
  <c r="AG218" i="10"/>
  <c r="AH218" i="10"/>
  <c r="AX218" i="10" s="1"/>
  <c r="AI218" i="10"/>
  <c r="AY218" i="10" s="1"/>
  <c r="AJ218" i="10"/>
  <c r="AZ218" i="10" s="1"/>
  <c r="AK218" i="10"/>
  <c r="BA218" i="10" s="1"/>
  <c r="AL218" i="10"/>
  <c r="BB218" i="10" s="1"/>
  <c r="AM218" i="10"/>
  <c r="BC218" i="10" s="1"/>
  <c r="AN218" i="10"/>
  <c r="BD218" i="10" s="1"/>
  <c r="AO218" i="10"/>
  <c r="BE218" i="10" s="1"/>
  <c r="AP218" i="10"/>
  <c r="BF218" i="10" s="1"/>
  <c r="AQ218" i="10"/>
  <c r="BG218" i="10" s="1"/>
  <c r="AR218" i="10"/>
  <c r="BH218" i="10" s="1"/>
  <c r="AS218" i="10"/>
  <c r="BI218" i="10" s="1"/>
  <c r="AT218" i="10"/>
  <c r="BJ218" i="10" s="1"/>
  <c r="AU218" i="10"/>
  <c r="BK218" i="10" s="1"/>
  <c r="AV218" i="10"/>
  <c r="BL218" i="10" s="1"/>
  <c r="AW218" i="10"/>
  <c r="BM218" i="10" s="1"/>
  <c r="Z219" i="10"/>
  <c r="AA219" i="10"/>
  <c r="AB219" i="10"/>
  <c r="AC219" i="10"/>
  <c r="AD219" i="10"/>
  <c r="AE219" i="10"/>
  <c r="AF219" i="10"/>
  <c r="AG219" i="10"/>
  <c r="AH219" i="10"/>
  <c r="AX219" i="10" s="1"/>
  <c r="AI219" i="10"/>
  <c r="AY219" i="10" s="1"/>
  <c r="AJ219" i="10"/>
  <c r="AZ219" i="10" s="1"/>
  <c r="AK219" i="10"/>
  <c r="BA219" i="10" s="1"/>
  <c r="AL219" i="10"/>
  <c r="BB219" i="10" s="1"/>
  <c r="AM219" i="10"/>
  <c r="BC219" i="10" s="1"/>
  <c r="AN219" i="10"/>
  <c r="BD219" i="10" s="1"/>
  <c r="AO219" i="10"/>
  <c r="BE219" i="10" s="1"/>
  <c r="AP219" i="10"/>
  <c r="BF219" i="10" s="1"/>
  <c r="AQ219" i="10"/>
  <c r="BG219" i="10" s="1"/>
  <c r="AR219" i="10"/>
  <c r="BH219" i="10" s="1"/>
  <c r="AS219" i="10"/>
  <c r="BI219" i="10" s="1"/>
  <c r="AT219" i="10"/>
  <c r="BJ219" i="10" s="1"/>
  <c r="AU219" i="10"/>
  <c r="BK219" i="10" s="1"/>
  <c r="AV219" i="10"/>
  <c r="BL219" i="10" s="1"/>
  <c r="AW219" i="10"/>
  <c r="BM219" i="10" s="1"/>
  <c r="Z220" i="10"/>
  <c r="AA220" i="10"/>
  <c r="AB220" i="10"/>
  <c r="AC220" i="10"/>
  <c r="AD220" i="10"/>
  <c r="AE220" i="10"/>
  <c r="AF220" i="10"/>
  <c r="AG220" i="10"/>
  <c r="AH220" i="10"/>
  <c r="AX220" i="10" s="1"/>
  <c r="AI220" i="10"/>
  <c r="AY220" i="10" s="1"/>
  <c r="AJ220" i="10"/>
  <c r="AZ220" i="10" s="1"/>
  <c r="AK220" i="10"/>
  <c r="BA220" i="10" s="1"/>
  <c r="AL220" i="10"/>
  <c r="BB220" i="10" s="1"/>
  <c r="AM220" i="10"/>
  <c r="BC220" i="10" s="1"/>
  <c r="AN220" i="10"/>
  <c r="BD220" i="10" s="1"/>
  <c r="AO220" i="10"/>
  <c r="BE220" i="10" s="1"/>
  <c r="AP220" i="10"/>
  <c r="BF220" i="10" s="1"/>
  <c r="AQ220" i="10"/>
  <c r="BG220" i="10" s="1"/>
  <c r="AR220" i="10"/>
  <c r="BH220" i="10" s="1"/>
  <c r="AS220" i="10"/>
  <c r="BI220" i="10" s="1"/>
  <c r="AT220" i="10"/>
  <c r="BJ220" i="10" s="1"/>
  <c r="AU220" i="10"/>
  <c r="BK220" i="10" s="1"/>
  <c r="AV220" i="10"/>
  <c r="BL220" i="10" s="1"/>
  <c r="AW220" i="10"/>
  <c r="BM220" i="10" s="1"/>
  <c r="Z221" i="10"/>
  <c r="AA221" i="10"/>
  <c r="AB221" i="10"/>
  <c r="AC221" i="10"/>
  <c r="AD221" i="10"/>
  <c r="AE221" i="10"/>
  <c r="AF221" i="10"/>
  <c r="AG221" i="10"/>
  <c r="AH221" i="10"/>
  <c r="AX221" i="10" s="1"/>
  <c r="AI221" i="10"/>
  <c r="AY221" i="10" s="1"/>
  <c r="AJ221" i="10"/>
  <c r="AZ221" i="10" s="1"/>
  <c r="AK221" i="10"/>
  <c r="BA221" i="10" s="1"/>
  <c r="AL221" i="10"/>
  <c r="BB221" i="10" s="1"/>
  <c r="AM221" i="10"/>
  <c r="BC221" i="10" s="1"/>
  <c r="AN221" i="10"/>
  <c r="BD221" i="10" s="1"/>
  <c r="AO221" i="10"/>
  <c r="BE221" i="10" s="1"/>
  <c r="AP221" i="10"/>
  <c r="BF221" i="10" s="1"/>
  <c r="AQ221" i="10"/>
  <c r="BG221" i="10" s="1"/>
  <c r="AR221" i="10"/>
  <c r="BH221" i="10" s="1"/>
  <c r="AS221" i="10"/>
  <c r="BI221" i="10" s="1"/>
  <c r="AT221" i="10"/>
  <c r="BJ221" i="10" s="1"/>
  <c r="AU221" i="10"/>
  <c r="BK221" i="10" s="1"/>
  <c r="AV221" i="10"/>
  <c r="BL221" i="10" s="1"/>
  <c r="AW221" i="10"/>
  <c r="BM221" i="10" s="1"/>
  <c r="Z222" i="10"/>
  <c r="AA222" i="10"/>
  <c r="AB222" i="10"/>
  <c r="AC222" i="10"/>
  <c r="AD222" i="10"/>
  <c r="AE222" i="10"/>
  <c r="AF222" i="10"/>
  <c r="AG222" i="10"/>
  <c r="AH222" i="10"/>
  <c r="AX222" i="10" s="1"/>
  <c r="AI222" i="10"/>
  <c r="AY222" i="10" s="1"/>
  <c r="AJ222" i="10"/>
  <c r="AZ222" i="10" s="1"/>
  <c r="AK222" i="10"/>
  <c r="BA222" i="10" s="1"/>
  <c r="AL222" i="10"/>
  <c r="BB222" i="10" s="1"/>
  <c r="AM222" i="10"/>
  <c r="BC222" i="10" s="1"/>
  <c r="AN222" i="10"/>
  <c r="BD222" i="10" s="1"/>
  <c r="AO222" i="10"/>
  <c r="BE222" i="10" s="1"/>
  <c r="AP222" i="10"/>
  <c r="BF222" i="10" s="1"/>
  <c r="AQ222" i="10"/>
  <c r="BG222" i="10" s="1"/>
  <c r="AR222" i="10"/>
  <c r="BH222" i="10" s="1"/>
  <c r="AS222" i="10"/>
  <c r="BI222" i="10" s="1"/>
  <c r="AT222" i="10"/>
  <c r="BJ222" i="10" s="1"/>
  <c r="AU222" i="10"/>
  <c r="BK222" i="10" s="1"/>
  <c r="AV222" i="10"/>
  <c r="BL222" i="10" s="1"/>
  <c r="AW222" i="10"/>
  <c r="BM222" i="10" s="1"/>
  <c r="Z223" i="10"/>
  <c r="AA223" i="10"/>
  <c r="AB223" i="10"/>
  <c r="AC223" i="10"/>
  <c r="AD223" i="10"/>
  <c r="AE223" i="10"/>
  <c r="AF223" i="10"/>
  <c r="AG223" i="10"/>
  <c r="AH223" i="10"/>
  <c r="AX223" i="10" s="1"/>
  <c r="AI223" i="10"/>
  <c r="AY223" i="10" s="1"/>
  <c r="AJ223" i="10"/>
  <c r="AZ223" i="10" s="1"/>
  <c r="AK223" i="10"/>
  <c r="BA223" i="10" s="1"/>
  <c r="AL223" i="10"/>
  <c r="BB223" i="10" s="1"/>
  <c r="AM223" i="10"/>
  <c r="BC223" i="10" s="1"/>
  <c r="AN223" i="10"/>
  <c r="BD223" i="10" s="1"/>
  <c r="AO223" i="10"/>
  <c r="BE223" i="10" s="1"/>
  <c r="AP223" i="10"/>
  <c r="BF223" i="10" s="1"/>
  <c r="AQ223" i="10"/>
  <c r="BG223" i="10" s="1"/>
  <c r="AR223" i="10"/>
  <c r="BH223" i="10" s="1"/>
  <c r="AS223" i="10"/>
  <c r="BI223" i="10" s="1"/>
  <c r="AT223" i="10"/>
  <c r="BJ223" i="10" s="1"/>
  <c r="AU223" i="10"/>
  <c r="BK223" i="10" s="1"/>
  <c r="AV223" i="10"/>
  <c r="BL223" i="10" s="1"/>
  <c r="AW223" i="10"/>
  <c r="BM223" i="10" s="1"/>
  <c r="Z224" i="10"/>
  <c r="AA224" i="10"/>
  <c r="AB224" i="10"/>
  <c r="AC224" i="10"/>
  <c r="AD224" i="10"/>
  <c r="AE224" i="10"/>
  <c r="AF224" i="10"/>
  <c r="AG224" i="10"/>
  <c r="AH224" i="10"/>
  <c r="AX224" i="10" s="1"/>
  <c r="AI224" i="10"/>
  <c r="AY224" i="10" s="1"/>
  <c r="AJ224" i="10"/>
  <c r="AZ224" i="10" s="1"/>
  <c r="AK224" i="10"/>
  <c r="BA224" i="10" s="1"/>
  <c r="AL224" i="10"/>
  <c r="BB224" i="10" s="1"/>
  <c r="AM224" i="10"/>
  <c r="BC224" i="10" s="1"/>
  <c r="AN224" i="10"/>
  <c r="BD224" i="10" s="1"/>
  <c r="AO224" i="10"/>
  <c r="BE224" i="10" s="1"/>
  <c r="AP224" i="10"/>
  <c r="BF224" i="10" s="1"/>
  <c r="AQ224" i="10"/>
  <c r="BG224" i="10" s="1"/>
  <c r="AR224" i="10"/>
  <c r="BH224" i="10" s="1"/>
  <c r="AS224" i="10"/>
  <c r="BI224" i="10" s="1"/>
  <c r="AT224" i="10"/>
  <c r="BJ224" i="10" s="1"/>
  <c r="AU224" i="10"/>
  <c r="BK224" i="10" s="1"/>
  <c r="AV224" i="10"/>
  <c r="BL224" i="10" s="1"/>
  <c r="AW224" i="10"/>
  <c r="BM224" i="10" s="1"/>
  <c r="Z225" i="10"/>
  <c r="AA225" i="10"/>
  <c r="AB225" i="10"/>
  <c r="AC225" i="10"/>
  <c r="AD225" i="10"/>
  <c r="AE225" i="10"/>
  <c r="AF225" i="10"/>
  <c r="AG225" i="10"/>
  <c r="AH225" i="10"/>
  <c r="AX225" i="10" s="1"/>
  <c r="AI225" i="10"/>
  <c r="AY225" i="10" s="1"/>
  <c r="AJ225" i="10"/>
  <c r="AZ225" i="10" s="1"/>
  <c r="AK225" i="10"/>
  <c r="BA225" i="10" s="1"/>
  <c r="AL225" i="10"/>
  <c r="BB225" i="10" s="1"/>
  <c r="AM225" i="10"/>
  <c r="BC225" i="10" s="1"/>
  <c r="AN225" i="10"/>
  <c r="BD225" i="10" s="1"/>
  <c r="AO225" i="10"/>
  <c r="BE225" i="10" s="1"/>
  <c r="AP225" i="10"/>
  <c r="BF225" i="10" s="1"/>
  <c r="AQ225" i="10"/>
  <c r="BG225" i="10" s="1"/>
  <c r="AR225" i="10"/>
  <c r="BH225" i="10" s="1"/>
  <c r="AS225" i="10"/>
  <c r="BI225" i="10" s="1"/>
  <c r="AT225" i="10"/>
  <c r="BJ225" i="10" s="1"/>
  <c r="AU225" i="10"/>
  <c r="BK225" i="10" s="1"/>
  <c r="AV225" i="10"/>
  <c r="BL225" i="10" s="1"/>
  <c r="AW225" i="10"/>
  <c r="BM225" i="10" s="1"/>
  <c r="Z226" i="10"/>
  <c r="AA226" i="10"/>
  <c r="AB226" i="10"/>
  <c r="AC226" i="10"/>
  <c r="AD226" i="10"/>
  <c r="AE226" i="10"/>
  <c r="AF226" i="10"/>
  <c r="AG226" i="10"/>
  <c r="AH226" i="10"/>
  <c r="AX226" i="10" s="1"/>
  <c r="AI226" i="10"/>
  <c r="AY226" i="10" s="1"/>
  <c r="AJ226" i="10"/>
  <c r="AZ226" i="10" s="1"/>
  <c r="AK226" i="10"/>
  <c r="BA226" i="10" s="1"/>
  <c r="AL226" i="10"/>
  <c r="BB226" i="10" s="1"/>
  <c r="AM226" i="10"/>
  <c r="BC226" i="10" s="1"/>
  <c r="AN226" i="10"/>
  <c r="BD226" i="10" s="1"/>
  <c r="AO226" i="10"/>
  <c r="BE226" i="10" s="1"/>
  <c r="AP226" i="10"/>
  <c r="BF226" i="10" s="1"/>
  <c r="AQ226" i="10"/>
  <c r="BG226" i="10" s="1"/>
  <c r="AR226" i="10"/>
  <c r="BH226" i="10" s="1"/>
  <c r="AS226" i="10"/>
  <c r="BI226" i="10" s="1"/>
  <c r="AT226" i="10"/>
  <c r="BJ226" i="10" s="1"/>
  <c r="AU226" i="10"/>
  <c r="BK226" i="10" s="1"/>
  <c r="AV226" i="10"/>
  <c r="BL226" i="10" s="1"/>
  <c r="AW226" i="10"/>
  <c r="BM226" i="10" s="1"/>
  <c r="Z227" i="10"/>
  <c r="AA227" i="10"/>
  <c r="AB227" i="10"/>
  <c r="AC227" i="10"/>
  <c r="AD227" i="10"/>
  <c r="AE227" i="10"/>
  <c r="AF227" i="10"/>
  <c r="AG227" i="10"/>
  <c r="AH227" i="10"/>
  <c r="AX227" i="10" s="1"/>
  <c r="AI227" i="10"/>
  <c r="AY227" i="10" s="1"/>
  <c r="AJ227" i="10"/>
  <c r="AZ227" i="10" s="1"/>
  <c r="AK227" i="10"/>
  <c r="BA227" i="10" s="1"/>
  <c r="AL227" i="10"/>
  <c r="BB227" i="10" s="1"/>
  <c r="AM227" i="10"/>
  <c r="BC227" i="10" s="1"/>
  <c r="AN227" i="10"/>
  <c r="BD227" i="10" s="1"/>
  <c r="AO227" i="10"/>
  <c r="BE227" i="10" s="1"/>
  <c r="AP227" i="10"/>
  <c r="BF227" i="10" s="1"/>
  <c r="AQ227" i="10"/>
  <c r="BG227" i="10" s="1"/>
  <c r="AR227" i="10"/>
  <c r="BH227" i="10" s="1"/>
  <c r="AS227" i="10"/>
  <c r="BI227" i="10" s="1"/>
  <c r="AT227" i="10"/>
  <c r="BJ227" i="10" s="1"/>
  <c r="AU227" i="10"/>
  <c r="BK227" i="10" s="1"/>
  <c r="AV227" i="10"/>
  <c r="BL227" i="10" s="1"/>
  <c r="AW227" i="10"/>
  <c r="BM227" i="10" s="1"/>
  <c r="Z228" i="10"/>
  <c r="AA228" i="10"/>
  <c r="AB228" i="10"/>
  <c r="AC228" i="10"/>
  <c r="AD228" i="10"/>
  <c r="AE228" i="10"/>
  <c r="AF228" i="10"/>
  <c r="AG228" i="10"/>
  <c r="AH228" i="10"/>
  <c r="AX228" i="10" s="1"/>
  <c r="AI228" i="10"/>
  <c r="AY228" i="10" s="1"/>
  <c r="AJ228" i="10"/>
  <c r="AZ228" i="10" s="1"/>
  <c r="AK228" i="10"/>
  <c r="BA228" i="10" s="1"/>
  <c r="AL228" i="10"/>
  <c r="BB228" i="10" s="1"/>
  <c r="AM228" i="10"/>
  <c r="BC228" i="10" s="1"/>
  <c r="AN228" i="10"/>
  <c r="BD228" i="10" s="1"/>
  <c r="AO228" i="10"/>
  <c r="BE228" i="10" s="1"/>
  <c r="AP228" i="10"/>
  <c r="BF228" i="10" s="1"/>
  <c r="AQ228" i="10"/>
  <c r="BG228" i="10" s="1"/>
  <c r="AR228" i="10"/>
  <c r="BH228" i="10" s="1"/>
  <c r="AS228" i="10"/>
  <c r="BI228" i="10" s="1"/>
  <c r="AT228" i="10"/>
  <c r="BJ228" i="10" s="1"/>
  <c r="AU228" i="10"/>
  <c r="BK228" i="10" s="1"/>
  <c r="AV228" i="10"/>
  <c r="BL228" i="10" s="1"/>
  <c r="AW228" i="10"/>
  <c r="BM228" i="10" s="1"/>
  <c r="Z229" i="10"/>
  <c r="AA229" i="10"/>
  <c r="AB229" i="10"/>
  <c r="AC229" i="10"/>
  <c r="AD229" i="10"/>
  <c r="AE229" i="10"/>
  <c r="AF229" i="10"/>
  <c r="AG229" i="10"/>
  <c r="AH229" i="10"/>
  <c r="AX229" i="10" s="1"/>
  <c r="AI229" i="10"/>
  <c r="AY229" i="10" s="1"/>
  <c r="AJ229" i="10"/>
  <c r="AZ229" i="10" s="1"/>
  <c r="AK229" i="10"/>
  <c r="BA229" i="10" s="1"/>
  <c r="AL229" i="10"/>
  <c r="BB229" i="10" s="1"/>
  <c r="AM229" i="10"/>
  <c r="BC229" i="10" s="1"/>
  <c r="AN229" i="10"/>
  <c r="BD229" i="10" s="1"/>
  <c r="AO229" i="10"/>
  <c r="BE229" i="10" s="1"/>
  <c r="AP229" i="10"/>
  <c r="BF229" i="10" s="1"/>
  <c r="AQ229" i="10"/>
  <c r="BG229" i="10" s="1"/>
  <c r="AR229" i="10"/>
  <c r="BH229" i="10" s="1"/>
  <c r="AS229" i="10"/>
  <c r="BI229" i="10" s="1"/>
  <c r="AT229" i="10"/>
  <c r="BJ229" i="10" s="1"/>
  <c r="AU229" i="10"/>
  <c r="BK229" i="10" s="1"/>
  <c r="AV229" i="10"/>
  <c r="BL229" i="10" s="1"/>
  <c r="AW229" i="10"/>
  <c r="BM229" i="10" s="1"/>
  <c r="Z230" i="10"/>
  <c r="AA230" i="10"/>
  <c r="AB230" i="10"/>
  <c r="AC230" i="10"/>
  <c r="AD230" i="10"/>
  <c r="AE230" i="10"/>
  <c r="AF230" i="10"/>
  <c r="AG230" i="10"/>
  <c r="AH230" i="10"/>
  <c r="AX230" i="10" s="1"/>
  <c r="AI230" i="10"/>
  <c r="AY230" i="10" s="1"/>
  <c r="AJ230" i="10"/>
  <c r="AZ230" i="10" s="1"/>
  <c r="AK230" i="10"/>
  <c r="BA230" i="10" s="1"/>
  <c r="AL230" i="10"/>
  <c r="BB230" i="10" s="1"/>
  <c r="AM230" i="10"/>
  <c r="BC230" i="10" s="1"/>
  <c r="AN230" i="10"/>
  <c r="BD230" i="10" s="1"/>
  <c r="AO230" i="10"/>
  <c r="BE230" i="10" s="1"/>
  <c r="AP230" i="10"/>
  <c r="BF230" i="10" s="1"/>
  <c r="AQ230" i="10"/>
  <c r="BG230" i="10" s="1"/>
  <c r="AR230" i="10"/>
  <c r="BH230" i="10" s="1"/>
  <c r="AS230" i="10"/>
  <c r="BI230" i="10" s="1"/>
  <c r="AT230" i="10"/>
  <c r="BJ230" i="10" s="1"/>
  <c r="AU230" i="10"/>
  <c r="BK230" i="10" s="1"/>
  <c r="AV230" i="10"/>
  <c r="BL230" i="10" s="1"/>
  <c r="AW230" i="10"/>
  <c r="BM230" i="10" s="1"/>
  <c r="Z231" i="10"/>
  <c r="AA231" i="10"/>
  <c r="AB231" i="10"/>
  <c r="AC231" i="10"/>
  <c r="AD231" i="10"/>
  <c r="AE231" i="10"/>
  <c r="AF231" i="10"/>
  <c r="AG231" i="10"/>
  <c r="AH231" i="10"/>
  <c r="AX231" i="10" s="1"/>
  <c r="AI231" i="10"/>
  <c r="AY231" i="10" s="1"/>
  <c r="AJ231" i="10"/>
  <c r="AZ231" i="10" s="1"/>
  <c r="AK231" i="10"/>
  <c r="BA231" i="10" s="1"/>
  <c r="AL231" i="10"/>
  <c r="BB231" i="10" s="1"/>
  <c r="AM231" i="10"/>
  <c r="BC231" i="10" s="1"/>
  <c r="AN231" i="10"/>
  <c r="BD231" i="10" s="1"/>
  <c r="AO231" i="10"/>
  <c r="BE231" i="10" s="1"/>
  <c r="AP231" i="10"/>
  <c r="BF231" i="10" s="1"/>
  <c r="AQ231" i="10"/>
  <c r="BG231" i="10" s="1"/>
  <c r="AR231" i="10"/>
  <c r="BH231" i="10" s="1"/>
  <c r="AS231" i="10"/>
  <c r="BI231" i="10" s="1"/>
  <c r="AT231" i="10"/>
  <c r="BJ231" i="10" s="1"/>
  <c r="AU231" i="10"/>
  <c r="BK231" i="10" s="1"/>
  <c r="AV231" i="10"/>
  <c r="BL231" i="10" s="1"/>
  <c r="AW231" i="10"/>
  <c r="BM231" i="10" s="1"/>
  <c r="Z232" i="10"/>
  <c r="AA232" i="10"/>
  <c r="AB232" i="10"/>
  <c r="AC232" i="10"/>
  <c r="AD232" i="10"/>
  <c r="AE232" i="10"/>
  <c r="AF232" i="10"/>
  <c r="AG232" i="10"/>
  <c r="AH232" i="10"/>
  <c r="AX232" i="10" s="1"/>
  <c r="AI232" i="10"/>
  <c r="AY232" i="10" s="1"/>
  <c r="AJ232" i="10"/>
  <c r="AZ232" i="10" s="1"/>
  <c r="AK232" i="10"/>
  <c r="BA232" i="10" s="1"/>
  <c r="AL232" i="10"/>
  <c r="BB232" i="10" s="1"/>
  <c r="AM232" i="10"/>
  <c r="BC232" i="10" s="1"/>
  <c r="AN232" i="10"/>
  <c r="BD232" i="10" s="1"/>
  <c r="AO232" i="10"/>
  <c r="BE232" i="10" s="1"/>
  <c r="AP232" i="10"/>
  <c r="BF232" i="10" s="1"/>
  <c r="AQ232" i="10"/>
  <c r="BG232" i="10" s="1"/>
  <c r="AR232" i="10"/>
  <c r="BH232" i="10" s="1"/>
  <c r="AS232" i="10"/>
  <c r="BI232" i="10" s="1"/>
  <c r="AT232" i="10"/>
  <c r="BJ232" i="10" s="1"/>
  <c r="AU232" i="10"/>
  <c r="BK232" i="10" s="1"/>
  <c r="AV232" i="10"/>
  <c r="BL232" i="10" s="1"/>
  <c r="AW232" i="10"/>
  <c r="BM232" i="10" s="1"/>
  <c r="Z233" i="10"/>
  <c r="AA233" i="10"/>
  <c r="AB233" i="10"/>
  <c r="AC233" i="10"/>
  <c r="AD233" i="10"/>
  <c r="AE233" i="10"/>
  <c r="AF233" i="10"/>
  <c r="AG233" i="10"/>
  <c r="AH233" i="10"/>
  <c r="AX233" i="10" s="1"/>
  <c r="AI233" i="10"/>
  <c r="AY233" i="10" s="1"/>
  <c r="AJ233" i="10"/>
  <c r="AZ233" i="10" s="1"/>
  <c r="AK233" i="10"/>
  <c r="BA233" i="10" s="1"/>
  <c r="AL233" i="10"/>
  <c r="BB233" i="10" s="1"/>
  <c r="AM233" i="10"/>
  <c r="BC233" i="10" s="1"/>
  <c r="AN233" i="10"/>
  <c r="BD233" i="10" s="1"/>
  <c r="AO233" i="10"/>
  <c r="BE233" i="10" s="1"/>
  <c r="AP233" i="10"/>
  <c r="BF233" i="10" s="1"/>
  <c r="AQ233" i="10"/>
  <c r="BG233" i="10" s="1"/>
  <c r="AR233" i="10"/>
  <c r="BH233" i="10" s="1"/>
  <c r="AS233" i="10"/>
  <c r="BI233" i="10" s="1"/>
  <c r="AT233" i="10"/>
  <c r="BJ233" i="10" s="1"/>
  <c r="AU233" i="10"/>
  <c r="BK233" i="10" s="1"/>
  <c r="AV233" i="10"/>
  <c r="BL233" i="10" s="1"/>
  <c r="AW233" i="10"/>
  <c r="BM233" i="10" s="1"/>
  <c r="Z234" i="10"/>
  <c r="AA234" i="10"/>
  <c r="AB234" i="10"/>
  <c r="AC234" i="10"/>
  <c r="AD234" i="10"/>
  <c r="AE234" i="10"/>
  <c r="AF234" i="10"/>
  <c r="AG234" i="10"/>
  <c r="AH234" i="10"/>
  <c r="AX234" i="10" s="1"/>
  <c r="AI234" i="10"/>
  <c r="AY234" i="10" s="1"/>
  <c r="AJ234" i="10"/>
  <c r="AZ234" i="10" s="1"/>
  <c r="AK234" i="10"/>
  <c r="BA234" i="10" s="1"/>
  <c r="AL234" i="10"/>
  <c r="BB234" i="10" s="1"/>
  <c r="AM234" i="10"/>
  <c r="BC234" i="10" s="1"/>
  <c r="AN234" i="10"/>
  <c r="BD234" i="10" s="1"/>
  <c r="AO234" i="10"/>
  <c r="BE234" i="10" s="1"/>
  <c r="AP234" i="10"/>
  <c r="BF234" i="10" s="1"/>
  <c r="AQ234" i="10"/>
  <c r="BG234" i="10" s="1"/>
  <c r="AR234" i="10"/>
  <c r="BH234" i="10" s="1"/>
  <c r="AS234" i="10"/>
  <c r="BI234" i="10" s="1"/>
  <c r="AT234" i="10"/>
  <c r="BJ234" i="10" s="1"/>
  <c r="AU234" i="10"/>
  <c r="BK234" i="10" s="1"/>
  <c r="AV234" i="10"/>
  <c r="BL234" i="10" s="1"/>
  <c r="AW234" i="10"/>
  <c r="BM234" i="10" s="1"/>
  <c r="Z235" i="10"/>
  <c r="AA235" i="10"/>
  <c r="AB235" i="10"/>
  <c r="AC235" i="10"/>
  <c r="AD235" i="10"/>
  <c r="AE235" i="10"/>
  <c r="AF235" i="10"/>
  <c r="AG235" i="10"/>
  <c r="AH235" i="10"/>
  <c r="AX235" i="10" s="1"/>
  <c r="AI235" i="10"/>
  <c r="AY235" i="10" s="1"/>
  <c r="AJ235" i="10"/>
  <c r="AZ235" i="10" s="1"/>
  <c r="AK235" i="10"/>
  <c r="BA235" i="10" s="1"/>
  <c r="AL235" i="10"/>
  <c r="BB235" i="10" s="1"/>
  <c r="AM235" i="10"/>
  <c r="BC235" i="10" s="1"/>
  <c r="AN235" i="10"/>
  <c r="BD235" i="10" s="1"/>
  <c r="AO235" i="10"/>
  <c r="BE235" i="10" s="1"/>
  <c r="AP235" i="10"/>
  <c r="BF235" i="10" s="1"/>
  <c r="AQ235" i="10"/>
  <c r="BG235" i="10" s="1"/>
  <c r="AR235" i="10"/>
  <c r="BH235" i="10" s="1"/>
  <c r="AS235" i="10"/>
  <c r="BI235" i="10" s="1"/>
  <c r="AT235" i="10"/>
  <c r="BJ235" i="10" s="1"/>
  <c r="AU235" i="10"/>
  <c r="BK235" i="10" s="1"/>
  <c r="AV235" i="10"/>
  <c r="BL235" i="10" s="1"/>
  <c r="AW235" i="10"/>
  <c r="BM235" i="10" s="1"/>
  <c r="Z236" i="10"/>
  <c r="AA236" i="10"/>
  <c r="AB236" i="10"/>
  <c r="AC236" i="10"/>
  <c r="AD236" i="10"/>
  <c r="AE236" i="10"/>
  <c r="AF236" i="10"/>
  <c r="AG236" i="10"/>
  <c r="AH236" i="10"/>
  <c r="AX236" i="10" s="1"/>
  <c r="AI236" i="10"/>
  <c r="AY236" i="10" s="1"/>
  <c r="AJ236" i="10"/>
  <c r="AZ236" i="10" s="1"/>
  <c r="AK236" i="10"/>
  <c r="BA236" i="10" s="1"/>
  <c r="AL236" i="10"/>
  <c r="BB236" i="10" s="1"/>
  <c r="AM236" i="10"/>
  <c r="BC236" i="10" s="1"/>
  <c r="AN236" i="10"/>
  <c r="BD236" i="10" s="1"/>
  <c r="AO236" i="10"/>
  <c r="BE236" i="10" s="1"/>
  <c r="AP236" i="10"/>
  <c r="BF236" i="10" s="1"/>
  <c r="AQ236" i="10"/>
  <c r="BG236" i="10" s="1"/>
  <c r="AR236" i="10"/>
  <c r="BH236" i="10" s="1"/>
  <c r="AS236" i="10"/>
  <c r="BI236" i="10" s="1"/>
  <c r="AT236" i="10"/>
  <c r="BJ236" i="10" s="1"/>
  <c r="AU236" i="10"/>
  <c r="BK236" i="10" s="1"/>
  <c r="AV236" i="10"/>
  <c r="BL236" i="10" s="1"/>
  <c r="AW236" i="10"/>
  <c r="BM236" i="10" s="1"/>
  <c r="Z237" i="10"/>
  <c r="AA237" i="10"/>
  <c r="AB237" i="10"/>
  <c r="AC237" i="10"/>
  <c r="AD237" i="10"/>
  <c r="AE237" i="10"/>
  <c r="AF237" i="10"/>
  <c r="AG237" i="10"/>
  <c r="AH237" i="10"/>
  <c r="AX237" i="10" s="1"/>
  <c r="AI237" i="10"/>
  <c r="AY237" i="10" s="1"/>
  <c r="AJ237" i="10"/>
  <c r="AZ237" i="10" s="1"/>
  <c r="AK237" i="10"/>
  <c r="BA237" i="10" s="1"/>
  <c r="AL237" i="10"/>
  <c r="BB237" i="10" s="1"/>
  <c r="AM237" i="10"/>
  <c r="BC237" i="10" s="1"/>
  <c r="AN237" i="10"/>
  <c r="BD237" i="10" s="1"/>
  <c r="AO237" i="10"/>
  <c r="BE237" i="10" s="1"/>
  <c r="AP237" i="10"/>
  <c r="BF237" i="10" s="1"/>
  <c r="AQ237" i="10"/>
  <c r="BG237" i="10" s="1"/>
  <c r="AR237" i="10"/>
  <c r="BH237" i="10" s="1"/>
  <c r="AS237" i="10"/>
  <c r="BI237" i="10" s="1"/>
  <c r="AT237" i="10"/>
  <c r="BJ237" i="10" s="1"/>
  <c r="AU237" i="10"/>
  <c r="BK237" i="10" s="1"/>
  <c r="AV237" i="10"/>
  <c r="BL237" i="10" s="1"/>
  <c r="AW237" i="10"/>
  <c r="BM237" i="10" s="1"/>
  <c r="Z238" i="10"/>
  <c r="AA238" i="10"/>
  <c r="AB238" i="10"/>
  <c r="AC238" i="10"/>
  <c r="AD238" i="10"/>
  <c r="AE238" i="10"/>
  <c r="AF238" i="10"/>
  <c r="AG238" i="10"/>
  <c r="AH238" i="10"/>
  <c r="AX238" i="10" s="1"/>
  <c r="AI238" i="10"/>
  <c r="AY238" i="10" s="1"/>
  <c r="AJ238" i="10"/>
  <c r="AZ238" i="10" s="1"/>
  <c r="AK238" i="10"/>
  <c r="BA238" i="10" s="1"/>
  <c r="AL238" i="10"/>
  <c r="BB238" i="10" s="1"/>
  <c r="AM238" i="10"/>
  <c r="BC238" i="10" s="1"/>
  <c r="AN238" i="10"/>
  <c r="BD238" i="10" s="1"/>
  <c r="AO238" i="10"/>
  <c r="BE238" i="10" s="1"/>
  <c r="AP238" i="10"/>
  <c r="BF238" i="10" s="1"/>
  <c r="AQ238" i="10"/>
  <c r="BG238" i="10" s="1"/>
  <c r="AR238" i="10"/>
  <c r="BH238" i="10" s="1"/>
  <c r="AS238" i="10"/>
  <c r="BI238" i="10" s="1"/>
  <c r="AT238" i="10"/>
  <c r="BJ238" i="10" s="1"/>
  <c r="AU238" i="10"/>
  <c r="BK238" i="10" s="1"/>
  <c r="AV238" i="10"/>
  <c r="BL238" i="10" s="1"/>
  <c r="AW238" i="10"/>
  <c r="BM238" i="10" s="1"/>
  <c r="Z239" i="10"/>
  <c r="AA239" i="10"/>
  <c r="AB239" i="10"/>
  <c r="AC239" i="10"/>
  <c r="AD239" i="10"/>
  <c r="AE239" i="10"/>
  <c r="AF239" i="10"/>
  <c r="AG239" i="10"/>
  <c r="AH239" i="10"/>
  <c r="AX239" i="10" s="1"/>
  <c r="AI239" i="10"/>
  <c r="AY239" i="10" s="1"/>
  <c r="AJ239" i="10"/>
  <c r="AZ239" i="10" s="1"/>
  <c r="AK239" i="10"/>
  <c r="BA239" i="10" s="1"/>
  <c r="AL239" i="10"/>
  <c r="BB239" i="10" s="1"/>
  <c r="AM239" i="10"/>
  <c r="BC239" i="10" s="1"/>
  <c r="AN239" i="10"/>
  <c r="BD239" i="10" s="1"/>
  <c r="AO239" i="10"/>
  <c r="BE239" i="10" s="1"/>
  <c r="AP239" i="10"/>
  <c r="BF239" i="10" s="1"/>
  <c r="AQ239" i="10"/>
  <c r="BG239" i="10" s="1"/>
  <c r="AR239" i="10"/>
  <c r="BH239" i="10" s="1"/>
  <c r="AS239" i="10"/>
  <c r="BI239" i="10" s="1"/>
  <c r="AT239" i="10"/>
  <c r="BJ239" i="10" s="1"/>
  <c r="AU239" i="10"/>
  <c r="BK239" i="10" s="1"/>
  <c r="AV239" i="10"/>
  <c r="BL239" i="10" s="1"/>
  <c r="AW239" i="10"/>
  <c r="BM239" i="10" s="1"/>
  <c r="Z240" i="10"/>
  <c r="AA240" i="10"/>
  <c r="AB240" i="10"/>
  <c r="AC240" i="10"/>
  <c r="AD240" i="10"/>
  <c r="AE240" i="10"/>
  <c r="AF240" i="10"/>
  <c r="AG240" i="10"/>
  <c r="AH240" i="10"/>
  <c r="AX240" i="10" s="1"/>
  <c r="AI240" i="10"/>
  <c r="AY240" i="10" s="1"/>
  <c r="AJ240" i="10"/>
  <c r="AZ240" i="10" s="1"/>
  <c r="AK240" i="10"/>
  <c r="BA240" i="10" s="1"/>
  <c r="AL240" i="10"/>
  <c r="BB240" i="10" s="1"/>
  <c r="AM240" i="10"/>
  <c r="BC240" i="10" s="1"/>
  <c r="AN240" i="10"/>
  <c r="BD240" i="10" s="1"/>
  <c r="AO240" i="10"/>
  <c r="BE240" i="10" s="1"/>
  <c r="AP240" i="10"/>
  <c r="BF240" i="10" s="1"/>
  <c r="AQ240" i="10"/>
  <c r="BG240" i="10" s="1"/>
  <c r="AR240" i="10"/>
  <c r="BH240" i="10" s="1"/>
  <c r="AS240" i="10"/>
  <c r="BI240" i="10" s="1"/>
  <c r="AT240" i="10"/>
  <c r="BJ240" i="10" s="1"/>
  <c r="AU240" i="10"/>
  <c r="BK240" i="10" s="1"/>
  <c r="AV240" i="10"/>
  <c r="BL240" i="10" s="1"/>
  <c r="AW240" i="10"/>
  <c r="BM240" i="10" s="1"/>
  <c r="Z241" i="10"/>
  <c r="AA241" i="10"/>
  <c r="AB241" i="10"/>
  <c r="AC241" i="10"/>
  <c r="AD241" i="10"/>
  <c r="AE241" i="10"/>
  <c r="AF241" i="10"/>
  <c r="AG241" i="10"/>
  <c r="AH241" i="10"/>
  <c r="AX241" i="10" s="1"/>
  <c r="AI241" i="10"/>
  <c r="AY241" i="10" s="1"/>
  <c r="AJ241" i="10"/>
  <c r="AZ241" i="10" s="1"/>
  <c r="AK241" i="10"/>
  <c r="BA241" i="10" s="1"/>
  <c r="AL241" i="10"/>
  <c r="BB241" i="10" s="1"/>
  <c r="AM241" i="10"/>
  <c r="BC241" i="10" s="1"/>
  <c r="AN241" i="10"/>
  <c r="BD241" i="10" s="1"/>
  <c r="AO241" i="10"/>
  <c r="BE241" i="10" s="1"/>
  <c r="AP241" i="10"/>
  <c r="BF241" i="10" s="1"/>
  <c r="AQ241" i="10"/>
  <c r="BG241" i="10" s="1"/>
  <c r="AR241" i="10"/>
  <c r="BH241" i="10" s="1"/>
  <c r="AS241" i="10"/>
  <c r="BI241" i="10" s="1"/>
  <c r="AT241" i="10"/>
  <c r="BJ241" i="10" s="1"/>
  <c r="AU241" i="10"/>
  <c r="BK241" i="10" s="1"/>
  <c r="AV241" i="10"/>
  <c r="BL241" i="10" s="1"/>
  <c r="AW241" i="10"/>
  <c r="BM241" i="10" s="1"/>
  <c r="Z242" i="10"/>
  <c r="AA242" i="10"/>
  <c r="AB242" i="10"/>
  <c r="AC242" i="10"/>
  <c r="AD242" i="10"/>
  <c r="AE242" i="10"/>
  <c r="AF242" i="10"/>
  <c r="AG242" i="10"/>
  <c r="AH242" i="10"/>
  <c r="AX242" i="10" s="1"/>
  <c r="AI242" i="10"/>
  <c r="AY242" i="10" s="1"/>
  <c r="AJ242" i="10"/>
  <c r="AZ242" i="10" s="1"/>
  <c r="AK242" i="10"/>
  <c r="BA242" i="10" s="1"/>
  <c r="AL242" i="10"/>
  <c r="BB242" i="10" s="1"/>
  <c r="AM242" i="10"/>
  <c r="BC242" i="10" s="1"/>
  <c r="AN242" i="10"/>
  <c r="BD242" i="10" s="1"/>
  <c r="AO242" i="10"/>
  <c r="BE242" i="10" s="1"/>
  <c r="AP242" i="10"/>
  <c r="BF242" i="10" s="1"/>
  <c r="AQ242" i="10"/>
  <c r="BG242" i="10" s="1"/>
  <c r="AR242" i="10"/>
  <c r="BH242" i="10" s="1"/>
  <c r="AS242" i="10"/>
  <c r="BI242" i="10" s="1"/>
  <c r="AT242" i="10"/>
  <c r="BJ242" i="10" s="1"/>
  <c r="AU242" i="10"/>
  <c r="BK242" i="10" s="1"/>
  <c r="AV242" i="10"/>
  <c r="BL242" i="10" s="1"/>
  <c r="AW242" i="10"/>
  <c r="BM242" i="10" s="1"/>
  <c r="Z243" i="10"/>
  <c r="AA243" i="10"/>
  <c r="AB243" i="10"/>
  <c r="AC243" i="10"/>
  <c r="AD243" i="10"/>
  <c r="AE243" i="10"/>
  <c r="AF243" i="10"/>
  <c r="AG243" i="10"/>
  <c r="AH243" i="10"/>
  <c r="AX243" i="10" s="1"/>
  <c r="AI243" i="10"/>
  <c r="AY243" i="10" s="1"/>
  <c r="AJ243" i="10"/>
  <c r="AZ243" i="10" s="1"/>
  <c r="AK243" i="10"/>
  <c r="BA243" i="10" s="1"/>
  <c r="AL243" i="10"/>
  <c r="BB243" i="10" s="1"/>
  <c r="AM243" i="10"/>
  <c r="BC243" i="10" s="1"/>
  <c r="AN243" i="10"/>
  <c r="BD243" i="10" s="1"/>
  <c r="AO243" i="10"/>
  <c r="BE243" i="10" s="1"/>
  <c r="AP243" i="10"/>
  <c r="BF243" i="10" s="1"/>
  <c r="AQ243" i="10"/>
  <c r="BG243" i="10" s="1"/>
  <c r="AR243" i="10"/>
  <c r="BH243" i="10" s="1"/>
  <c r="AS243" i="10"/>
  <c r="BI243" i="10" s="1"/>
  <c r="AT243" i="10"/>
  <c r="BJ243" i="10" s="1"/>
  <c r="AU243" i="10"/>
  <c r="BK243" i="10" s="1"/>
  <c r="AV243" i="10"/>
  <c r="BL243" i="10" s="1"/>
  <c r="AW243" i="10"/>
  <c r="BM243" i="10" s="1"/>
  <c r="Z244" i="10"/>
  <c r="AA244" i="10"/>
  <c r="AB244" i="10"/>
  <c r="AC244" i="10"/>
  <c r="AD244" i="10"/>
  <c r="AE244" i="10"/>
  <c r="AF244" i="10"/>
  <c r="AG244" i="10"/>
  <c r="AH244" i="10"/>
  <c r="AX244" i="10" s="1"/>
  <c r="AI244" i="10"/>
  <c r="AY244" i="10" s="1"/>
  <c r="AJ244" i="10"/>
  <c r="AZ244" i="10" s="1"/>
  <c r="AK244" i="10"/>
  <c r="BA244" i="10" s="1"/>
  <c r="AL244" i="10"/>
  <c r="BB244" i="10" s="1"/>
  <c r="AM244" i="10"/>
  <c r="BC244" i="10" s="1"/>
  <c r="AN244" i="10"/>
  <c r="BD244" i="10" s="1"/>
  <c r="AO244" i="10"/>
  <c r="BE244" i="10" s="1"/>
  <c r="AP244" i="10"/>
  <c r="BF244" i="10" s="1"/>
  <c r="AQ244" i="10"/>
  <c r="BG244" i="10" s="1"/>
  <c r="AR244" i="10"/>
  <c r="BH244" i="10" s="1"/>
  <c r="AS244" i="10"/>
  <c r="BI244" i="10" s="1"/>
  <c r="AT244" i="10"/>
  <c r="BJ244" i="10" s="1"/>
  <c r="AU244" i="10"/>
  <c r="BK244" i="10" s="1"/>
  <c r="AV244" i="10"/>
  <c r="BL244" i="10" s="1"/>
  <c r="AW244" i="10"/>
  <c r="BM244" i="10" s="1"/>
  <c r="Z245" i="10"/>
  <c r="AA245" i="10"/>
  <c r="AB245" i="10"/>
  <c r="AC245" i="10"/>
  <c r="AD245" i="10"/>
  <c r="AE245" i="10"/>
  <c r="AF245" i="10"/>
  <c r="AG245" i="10"/>
  <c r="AH245" i="10"/>
  <c r="AX245" i="10" s="1"/>
  <c r="AI245" i="10"/>
  <c r="AY245" i="10" s="1"/>
  <c r="AJ245" i="10"/>
  <c r="AZ245" i="10" s="1"/>
  <c r="AK245" i="10"/>
  <c r="BA245" i="10" s="1"/>
  <c r="AL245" i="10"/>
  <c r="BB245" i="10" s="1"/>
  <c r="AM245" i="10"/>
  <c r="BC245" i="10" s="1"/>
  <c r="AN245" i="10"/>
  <c r="BD245" i="10" s="1"/>
  <c r="AO245" i="10"/>
  <c r="BE245" i="10" s="1"/>
  <c r="AP245" i="10"/>
  <c r="BF245" i="10" s="1"/>
  <c r="AQ245" i="10"/>
  <c r="BG245" i="10" s="1"/>
  <c r="AR245" i="10"/>
  <c r="BH245" i="10" s="1"/>
  <c r="AS245" i="10"/>
  <c r="BI245" i="10" s="1"/>
  <c r="AT245" i="10"/>
  <c r="BJ245" i="10" s="1"/>
  <c r="AU245" i="10"/>
  <c r="BK245" i="10" s="1"/>
  <c r="AV245" i="10"/>
  <c r="BL245" i="10" s="1"/>
  <c r="AW245" i="10"/>
  <c r="BM245" i="10" s="1"/>
  <c r="Z246" i="10"/>
  <c r="AA246" i="10"/>
  <c r="AB246" i="10"/>
  <c r="AC246" i="10"/>
  <c r="AD246" i="10"/>
  <c r="AE246" i="10"/>
  <c r="AF246" i="10"/>
  <c r="AG246" i="10"/>
  <c r="AH246" i="10"/>
  <c r="AX246" i="10" s="1"/>
  <c r="AI246" i="10"/>
  <c r="AY246" i="10" s="1"/>
  <c r="AJ246" i="10"/>
  <c r="AZ246" i="10" s="1"/>
  <c r="AK246" i="10"/>
  <c r="BA246" i="10" s="1"/>
  <c r="AL246" i="10"/>
  <c r="BB246" i="10" s="1"/>
  <c r="AM246" i="10"/>
  <c r="BC246" i="10" s="1"/>
  <c r="AN246" i="10"/>
  <c r="BD246" i="10" s="1"/>
  <c r="AO246" i="10"/>
  <c r="BE246" i="10" s="1"/>
  <c r="AP246" i="10"/>
  <c r="BF246" i="10" s="1"/>
  <c r="AQ246" i="10"/>
  <c r="BG246" i="10" s="1"/>
  <c r="AR246" i="10"/>
  <c r="BH246" i="10" s="1"/>
  <c r="AS246" i="10"/>
  <c r="BI246" i="10" s="1"/>
  <c r="AT246" i="10"/>
  <c r="BJ246" i="10" s="1"/>
  <c r="AU246" i="10"/>
  <c r="BK246" i="10" s="1"/>
  <c r="AV246" i="10"/>
  <c r="BL246" i="10" s="1"/>
  <c r="AW246" i="10"/>
  <c r="BM246" i="10" s="1"/>
  <c r="Z247" i="10"/>
  <c r="AA247" i="10"/>
  <c r="AB247" i="10"/>
  <c r="AC247" i="10"/>
  <c r="AD247" i="10"/>
  <c r="AE247" i="10"/>
  <c r="AF247" i="10"/>
  <c r="AG247" i="10"/>
  <c r="AH247" i="10"/>
  <c r="AX247" i="10" s="1"/>
  <c r="AI247" i="10"/>
  <c r="AY247" i="10" s="1"/>
  <c r="AJ247" i="10"/>
  <c r="AZ247" i="10" s="1"/>
  <c r="AK247" i="10"/>
  <c r="BA247" i="10" s="1"/>
  <c r="AL247" i="10"/>
  <c r="BB247" i="10" s="1"/>
  <c r="AM247" i="10"/>
  <c r="BC247" i="10" s="1"/>
  <c r="AN247" i="10"/>
  <c r="BD247" i="10" s="1"/>
  <c r="AO247" i="10"/>
  <c r="BE247" i="10" s="1"/>
  <c r="AP247" i="10"/>
  <c r="BF247" i="10" s="1"/>
  <c r="AQ247" i="10"/>
  <c r="BG247" i="10" s="1"/>
  <c r="AR247" i="10"/>
  <c r="BH247" i="10" s="1"/>
  <c r="AS247" i="10"/>
  <c r="BI247" i="10" s="1"/>
  <c r="AT247" i="10"/>
  <c r="BJ247" i="10" s="1"/>
  <c r="AU247" i="10"/>
  <c r="BK247" i="10" s="1"/>
  <c r="AV247" i="10"/>
  <c r="BL247" i="10" s="1"/>
  <c r="AW247" i="10"/>
  <c r="BM247" i="10" s="1"/>
  <c r="Z248" i="10"/>
  <c r="AA248" i="10"/>
  <c r="AB248" i="10"/>
  <c r="AC248" i="10"/>
  <c r="AD248" i="10"/>
  <c r="AE248" i="10"/>
  <c r="AF248" i="10"/>
  <c r="AG248" i="10"/>
  <c r="AH248" i="10"/>
  <c r="AX248" i="10" s="1"/>
  <c r="AI248" i="10"/>
  <c r="AY248" i="10" s="1"/>
  <c r="AJ248" i="10"/>
  <c r="AZ248" i="10" s="1"/>
  <c r="AK248" i="10"/>
  <c r="BA248" i="10" s="1"/>
  <c r="AL248" i="10"/>
  <c r="BB248" i="10" s="1"/>
  <c r="AM248" i="10"/>
  <c r="BC248" i="10" s="1"/>
  <c r="AN248" i="10"/>
  <c r="BD248" i="10" s="1"/>
  <c r="AO248" i="10"/>
  <c r="BE248" i="10" s="1"/>
  <c r="AP248" i="10"/>
  <c r="BF248" i="10" s="1"/>
  <c r="AQ248" i="10"/>
  <c r="BG248" i="10" s="1"/>
  <c r="AR248" i="10"/>
  <c r="BH248" i="10" s="1"/>
  <c r="AS248" i="10"/>
  <c r="BI248" i="10" s="1"/>
  <c r="AT248" i="10"/>
  <c r="BJ248" i="10" s="1"/>
  <c r="AU248" i="10"/>
  <c r="BK248" i="10" s="1"/>
  <c r="AV248" i="10"/>
  <c r="BL248" i="10" s="1"/>
  <c r="AW248" i="10"/>
  <c r="BM248" i="10" s="1"/>
  <c r="Z249" i="10"/>
  <c r="AA249" i="10"/>
  <c r="AB249" i="10"/>
  <c r="AC249" i="10"/>
  <c r="AD249" i="10"/>
  <c r="AE249" i="10"/>
  <c r="AF249" i="10"/>
  <c r="AG249" i="10"/>
  <c r="AH249" i="10"/>
  <c r="AX249" i="10" s="1"/>
  <c r="AI249" i="10"/>
  <c r="AY249" i="10" s="1"/>
  <c r="AJ249" i="10"/>
  <c r="AZ249" i="10" s="1"/>
  <c r="AK249" i="10"/>
  <c r="BA249" i="10" s="1"/>
  <c r="AL249" i="10"/>
  <c r="BB249" i="10" s="1"/>
  <c r="AM249" i="10"/>
  <c r="BC249" i="10" s="1"/>
  <c r="AN249" i="10"/>
  <c r="BD249" i="10" s="1"/>
  <c r="AO249" i="10"/>
  <c r="BE249" i="10" s="1"/>
  <c r="AP249" i="10"/>
  <c r="BF249" i="10" s="1"/>
  <c r="AQ249" i="10"/>
  <c r="BG249" i="10" s="1"/>
  <c r="AR249" i="10"/>
  <c r="BH249" i="10" s="1"/>
  <c r="AS249" i="10"/>
  <c r="BI249" i="10" s="1"/>
  <c r="AT249" i="10"/>
  <c r="BJ249" i="10" s="1"/>
  <c r="AU249" i="10"/>
  <c r="BK249" i="10" s="1"/>
  <c r="AV249" i="10"/>
  <c r="BL249" i="10" s="1"/>
  <c r="AW249" i="10"/>
  <c r="BM249" i="10" s="1"/>
  <c r="Z250" i="10"/>
  <c r="AA250" i="10"/>
  <c r="AB250" i="10"/>
  <c r="AC250" i="10"/>
  <c r="AD250" i="10"/>
  <c r="AE250" i="10"/>
  <c r="AF250" i="10"/>
  <c r="AG250" i="10"/>
  <c r="AH250" i="10"/>
  <c r="AX250" i="10" s="1"/>
  <c r="AI250" i="10"/>
  <c r="AY250" i="10" s="1"/>
  <c r="AJ250" i="10"/>
  <c r="AZ250" i="10" s="1"/>
  <c r="AK250" i="10"/>
  <c r="BA250" i="10" s="1"/>
  <c r="AL250" i="10"/>
  <c r="BB250" i="10" s="1"/>
  <c r="AM250" i="10"/>
  <c r="BC250" i="10" s="1"/>
  <c r="AN250" i="10"/>
  <c r="BD250" i="10" s="1"/>
  <c r="AO250" i="10"/>
  <c r="BE250" i="10" s="1"/>
  <c r="AP250" i="10"/>
  <c r="BF250" i="10" s="1"/>
  <c r="AQ250" i="10"/>
  <c r="BG250" i="10" s="1"/>
  <c r="AR250" i="10"/>
  <c r="BH250" i="10" s="1"/>
  <c r="AS250" i="10"/>
  <c r="BI250" i="10" s="1"/>
  <c r="AT250" i="10"/>
  <c r="BJ250" i="10" s="1"/>
  <c r="AU250" i="10"/>
  <c r="BK250" i="10" s="1"/>
  <c r="AV250" i="10"/>
  <c r="BL250" i="10" s="1"/>
  <c r="AW250" i="10"/>
  <c r="BM250" i="10" s="1"/>
  <c r="Z251" i="10"/>
  <c r="AA251" i="10"/>
  <c r="AB251" i="10"/>
  <c r="AC251" i="10"/>
  <c r="AD251" i="10"/>
  <c r="AE251" i="10"/>
  <c r="AF251" i="10"/>
  <c r="AG251" i="10"/>
  <c r="AH251" i="10"/>
  <c r="AX251" i="10" s="1"/>
  <c r="AI251" i="10"/>
  <c r="AY251" i="10" s="1"/>
  <c r="AJ251" i="10"/>
  <c r="AZ251" i="10" s="1"/>
  <c r="AK251" i="10"/>
  <c r="BA251" i="10" s="1"/>
  <c r="AL251" i="10"/>
  <c r="BB251" i="10" s="1"/>
  <c r="AM251" i="10"/>
  <c r="BC251" i="10" s="1"/>
  <c r="AN251" i="10"/>
  <c r="BD251" i="10" s="1"/>
  <c r="AO251" i="10"/>
  <c r="BE251" i="10" s="1"/>
  <c r="AP251" i="10"/>
  <c r="BF251" i="10" s="1"/>
  <c r="AQ251" i="10"/>
  <c r="BG251" i="10" s="1"/>
  <c r="AR251" i="10"/>
  <c r="BH251" i="10" s="1"/>
  <c r="AS251" i="10"/>
  <c r="BI251" i="10" s="1"/>
  <c r="AT251" i="10"/>
  <c r="BJ251" i="10" s="1"/>
  <c r="AU251" i="10"/>
  <c r="BK251" i="10" s="1"/>
  <c r="AV251" i="10"/>
  <c r="BL251" i="10" s="1"/>
  <c r="AW251" i="10"/>
  <c r="BM251" i="10" s="1"/>
  <c r="Z252" i="10"/>
  <c r="AA252" i="10"/>
  <c r="AB252" i="10"/>
  <c r="AC252" i="10"/>
  <c r="AD252" i="10"/>
  <c r="AE252" i="10"/>
  <c r="AF252" i="10"/>
  <c r="AG252" i="10"/>
  <c r="AH252" i="10"/>
  <c r="AX252" i="10" s="1"/>
  <c r="AI252" i="10"/>
  <c r="AY252" i="10" s="1"/>
  <c r="AJ252" i="10"/>
  <c r="AZ252" i="10" s="1"/>
  <c r="AK252" i="10"/>
  <c r="BA252" i="10" s="1"/>
  <c r="AL252" i="10"/>
  <c r="BB252" i="10" s="1"/>
  <c r="AM252" i="10"/>
  <c r="BC252" i="10" s="1"/>
  <c r="AN252" i="10"/>
  <c r="BD252" i="10" s="1"/>
  <c r="AO252" i="10"/>
  <c r="BE252" i="10" s="1"/>
  <c r="AP252" i="10"/>
  <c r="BF252" i="10" s="1"/>
  <c r="AQ252" i="10"/>
  <c r="BG252" i="10" s="1"/>
  <c r="AR252" i="10"/>
  <c r="BH252" i="10" s="1"/>
  <c r="AS252" i="10"/>
  <c r="BI252" i="10" s="1"/>
  <c r="AT252" i="10"/>
  <c r="BJ252" i="10" s="1"/>
  <c r="AU252" i="10"/>
  <c r="BK252" i="10" s="1"/>
  <c r="AV252" i="10"/>
  <c r="BL252" i="10" s="1"/>
  <c r="AW252" i="10"/>
  <c r="BM252" i="10" s="1"/>
  <c r="Z253" i="10"/>
  <c r="AA253" i="10"/>
  <c r="AB253" i="10"/>
  <c r="AC253" i="10"/>
  <c r="AD253" i="10"/>
  <c r="AE253" i="10"/>
  <c r="AF253" i="10"/>
  <c r="AG253" i="10"/>
  <c r="AH253" i="10"/>
  <c r="AX253" i="10" s="1"/>
  <c r="AI253" i="10"/>
  <c r="AY253" i="10" s="1"/>
  <c r="AJ253" i="10"/>
  <c r="AZ253" i="10" s="1"/>
  <c r="AK253" i="10"/>
  <c r="BA253" i="10" s="1"/>
  <c r="AL253" i="10"/>
  <c r="BB253" i="10" s="1"/>
  <c r="AM253" i="10"/>
  <c r="BC253" i="10" s="1"/>
  <c r="AN253" i="10"/>
  <c r="BD253" i="10" s="1"/>
  <c r="AO253" i="10"/>
  <c r="BE253" i="10" s="1"/>
  <c r="AP253" i="10"/>
  <c r="BF253" i="10" s="1"/>
  <c r="AQ253" i="10"/>
  <c r="BG253" i="10" s="1"/>
  <c r="AR253" i="10"/>
  <c r="BH253" i="10" s="1"/>
  <c r="AS253" i="10"/>
  <c r="BI253" i="10" s="1"/>
  <c r="AT253" i="10"/>
  <c r="BJ253" i="10" s="1"/>
  <c r="AU253" i="10"/>
  <c r="BK253" i="10" s="1"/>
  <c r="AV253" i="10"/>
  <c r="BL253" i="10" s="1"/>
  <c r="AW253" i="10"/>
  <c r="BM253" i="10" s="1"/>
  <c r="Z254" i="10"/>
  <c r="AA254" i="10"/>
  <c r="AB254" i="10"/>
  <c r="AC254" i="10"/>
  <c r="AD254" i="10"/>
  <c r="AE254" i="10"/>
  <c r="AF254" i="10"/>
  <c r="AG254" i="10"/>
  <c r="AH254" i="10"/>
  <c r="AX254" i="10" s="1"/>
  <c r="AI254" i="10"/>
  <c r="AY254" i="10" s="1"/>
  <c r="AJ254" i="10"/>
  <c r="AZ254" i="10" s="1"/>
  <c r="AK254" i="10"/>
  <c r="BA254" i="10" s="1"/>
  <c r="AL254" i="10"/>
  <c r="BB254" i="10" s="1"/>
  <c r="AM254" i="10"/>
  <c r="BC254" i="10" s="1"/>
  <c r="AN254" i="10"/>
  <c r="BD254" i="10" s="1"/>
  <c r="AO254" i="10"/>
  <c r="BE254" i="10" s="1"/>
  <c r="AP254" i="10"/>
  <c r="BF254" i="10" s="1"/>
  <c r="AQ254" i="10"/>
  <c r="BG254" i="10" s="1"/>
  <c r="AR254" i="10"/>
  <c r="BH254" i="10" s="1"/>
  <c r="AS254" i="10"/>
  <c r="BI254" i="10" s="1"/>
  <c r="AT254" i="10"/>
  <c r="BJ254" i="10" s="1"/>
  <c r="AU254" i="10"/>
  <c r="BK254" i="10" s="1"/>
  <c r="AV254" i="10"/>
  <c r="BL254" i="10" s="1"/>
  <c r="AW254" i="10"/>
  <c r="BM254" i="10" s="1"/>
  <c r="Z255" i="10"/>
  <c r="AA255" i="10"/>
  <c r="AB255" i="10"/>
  <c r="AC255" i="10"/>
  <c r="AD255" i="10"/>
  <c r="AE255" i="10"/>
  <c r="AF255" i="10"/>
  <c r="AG255" i="10"/>
  <c r="AH255" i="10"/>
  <c r="AX255" i="10" s="1"/>
  <c r="AI255" i="10"/>
  <c r="AY255" i="10" s="1"/>
  <c r="AJ255" i="10"/>
  <c r="AZ255" i="10" s="1"/>
  <c r="AK255" i="10"/>
  <c r="BA255" i="10" s="1"/>
  <c r="AL255" i="10"/>
  <c r="BB255" i="10" s="1"/>
  <c r="AM255" i="10"/>
  <c r="BC255" i="10" s="1"/>
  <c r="AN255" i="10"/>
  <c r="BD255" i="10" s="1"/>
  <c r="AO255" i="10"/>
  <c r="BE255" i="10" s="1"/>
  <c r="AP255" i="10"/>
  <c r="BF255" i="10" s="1"/>
  <c r="AQ255" i="10"/>
  <c r="BG255" i="10" s="1"/>
  <c r="AR255" i="10"/>
  <c r="BH255" i="10" s="1"/>
  <c r="AS255" i="10"/>
  <c r="BI255" i="10" s="1"/>
  <c r="AT255" i="10"/>
  <c r="BJ255" i="10" s="1"/>
  <c r="AU255" i="10"/>
  <c r="BK255" i="10" s="1"/>
  <c r="AV255" i="10"/>
  <c r="BL255" i="10" s="1"/>
  <c r="AW255" i="10"/>
  <c r="BM255" i="10" s="1"/>
  <c r="Z256" i="10"/>
  <c r="AA256" i="10"/>
  <c r="AB256" i="10"/>
  <c r="AC256" i="10"/>
  <c r="AD256" i="10"/>
  <c r="AE256" i="10"/>
  <c r="AF256" i="10"/>
  <c r="AG256" i="10"/>
  <c r="AH256" i="10"/>
  <c r="AX256" i="10" s="1"/>
  <c r="AI256" i="10"/>
  <c r="AY256" i="10" s="1"/>
  <c r="AJ256" i="10"/>
  <c r="AZ256" i="10" s="1"/>
  <c r="AK256" i="10"/>
  <c r="BA256" i="10" s="1"/>
  <c r="AL256" i="10"/>
  <c r="BB256" i="10" s="1"/>
  <c r="AM256" i="10"/>
  <c r="BC256" i="10" s="1"/>
  <c r="AN256" i="10"/>
  <c r="BD256" i="10" s="1"/>
  <c r="AO256" i="10"/>
  <c r="BE256" i="10" s="1"/>
  <c r="AP256" i="10"/>
  <c r="BF256" i="10" s="1"/>
  <c r="AQ256" i="10"/>
  <c r="BG256" i="10" s="1"/>
  <c r="AR256" i="10"/>
  <c r="BH256" i="10" s="1"/>
  <c r="AS256" i="10"/>
  <c r="BI256" i="10" s="1"/>
  <c r="AT256" i="10"/>
  <c r="BJ256" i="10" s="1"/>
  <c r="AU256" i="10"/>
  <c r="BK256" i="10" s="1"/>
  <c r="AV256" i="10"/>
  <c r="BL256" i="10" s="1"/>
  <c r="AW256" i="10"/>
  <c r="BM256" i="10" s="1"/>
  <c r="Z257" i="10"/>
  <c r="AA257" i="10"/>
  <c r="AB257" i="10"/>
  <c r="AC257" i="10"/>
  <c r="AD257" i="10"/>
  <c r="AE257" i="10"/>
  <c r="AF257" i="10"/>
  <c r="AG257" i="10"/>
  <c r="AH257" i="10"/>
  <c r="AX257" i="10" s="1"/>
  <c r="AI257" i="10"/>
  <c r="AY257" i="10" s="1"/>
  <c r="AJ257" i="10"/>
  <c r="AZ257" i="10" s="1"/>
  <c r="AK257" i="10"/>
  <c r="BA257" i="10" s="1"/>
  <c r="AL257" i="10"/>
  <c r="BB257" i="10" s="1"/>
  <c r="AM257" i="10"/>
  <c r="BC257" i="10" s="1"/>
  <c r="AN257" i="10"/>
  <c r="BD257" i="10" s="1"/>
  <c r="AO257" i="10"/>
  <c r="BE257" i="10" s="1"/>
  <c r="AP257" i="10"/>
  <c r="BF257" i="10" s="1"/>
  <c r="AQ257" i="10"/>
  <c r="BG257" i="10" s="1"/>
  <c r="AR257" i="10"/>
  <c r="BH257" i="10" s="1"/>
  <c r="AS257" i="10"/>
  <c r="BI257" i="10" s="1"/>
  <c r="AT257" i="10"/>
  <c r="BJ257" i="10" s="1"/>
  <c r="AU257" i="10"/>
  <c r="BK257" i="10" s="1"/>
  <c r="AV257" i="10"/>
  <c r="BL257" i="10" s="1"/>
  <c r="AW257" i="10"/>
  <c r="BM257" i="10" s="1"/>
  <c r="Z258" i="10"/>
  <c r="AA258" i="10"/>
  <c r="AB258" i="10"/>
  <c r="AC258" i="10"/>
  <c r="AD258" i="10"/>
  <c r="AE258" i="10"/>
  <c r="AF258" i="10"/>
  <c r="AG258" i="10"/>
  <c r="AH258" i="10"/>
  <c r="AX258" i="10" s="1"/>
  <c r="AI258" i="10"/>
  <c r="AY258" i="10" s="1"/>
  <c r="AJ258" i="10"/>
  <c r="AZ258" i="10" s="1"/>
  <c r="AK258" i="10"/>
  <c r="BA258" i="10" s="1"/>
  <c r="AL258" i="10"/>
  <c r="BB258" i="10" s="1"/>
  <c r="AM258" i="10"/>
  <c r="BC258" i="10" s="1"/>
  <c r="AN258" i="10"/>
  <c r="BD258" i="10" s="1"/>
  <c r="AO258" i="10"/>
  <c r="BE258" i="10" s="1"/>
  <c r="AP258" i="10"/>
  <c r="BF258" i="10" s="1"/>
  <c r="AQ258" i="10"/>
  <c r="BG258" i="10" s="1"/>
  <c r="AR258" i="10"/>
  <c r="BH258" i="10" s="1"/>
  <c r="AS258" i="10"/>
  <c r="BI258" i="10" s="1"/>
  <c r="AT258" i="10"/>
  <c r="BJ258" i="10" s="1"/>
  <c r="AU258" i="10"/>
  <c r="BK258" i="10" s="1"/>
  <c r="AV258" i="10"/>
  <c r="BL258" i="10" s="1"/>
  <c r="AW258" i="10"/>
  <c r="BM258" i="10" s="1"/>
  <c r="Z259" i="10"/>
  <c r="AA259" i="10"/>
  <c r="AB259" i="10"/>
  <c r="AC259" i="10"/>
  <c r="AD259" i="10"/>
  <c r="AE259" i="10"/>
  <c r="AF259" i="10"/>
  <c r="AG259" i="10"/>
  <c r="AH259" i="10"/>
  <c r="AX259" i="10" s="1"/>
  <c r="AI259" i="10"/>
  <c r="AY259" i="10" s="1"/>
  <c r="AJ259" i="10"/>
  <c r="AZ259" i="10" s="1"/>
  <c r="AK259" i="10"/>
  <c r="BA259" i="10" s="1"/>
  <c r="AL259" i="10"/>
  <c r="BB259" i="10" s="1"/>
  <c r="AM259" i="10"/>
  <c r="BC259" i="10" s="1"/>
  <c r="AN259" i="10"/>
  <c r="BD259" i="10" s="1"/>
  <c r="AO259" i="10"/>
  <c r="BE259" i="10" s="1"/>
  <c r="AP259" i="10"/>
  <c r="BF259" i="10" s="1"/>
  <c r="AQ259" i="10"/>
  <c r="BG259" i="10" s="1"/>
  <c r="AR259" i="10"/>
  <c r="BH259" i="10" s="1"/>
  <c r="AS259" i="10"/>
  <c r="BI259" i="10" s="1"/>
  <c r="AT259" i="10"/>
  <c r="BJ259" i="10" s="1"/>
  <c r="AU259" i="10"/>
  <c r="BK259" i="10" s="1"/>
  <c r="AV259" i="10"/>
  <c r="BL259" i="10" s="1"/>
  <c r="AW259" i="10"/>
  <c r="BM259" i="10" s="1"/>
  <c r="Z260" i="10"/>
  <c r="AA260" i="10"/>
  <c r="AB260" i="10"/>
  <c r="AC260" i="10"/>
  <c r="AD260" i="10"/>
  <c r="AE260" i="10"/>
  <c r="AF260" i="10"/>
  <c r="AG260" i="10"/>
  <c r="AH260" i="10"/>
  <c r="AX260" i="10" s="1"/>
  <c r="AI260" i="10"/>
  <c r="AY260" i="10" s="1"/>
  <c r="AJ260" i="10"/>
  <c r="AZ260" i="10" s="1"/>
  <c r="AK260" i="10"/>
  <c r="BA260" i="10" s="1"/>
  <c r="AL260" i="10"/>
  <c r="BB260" i="10" s="1"/>
  <c r="AM260" i="10"/>
  <c r="BC260" i="10" s="1"/>
  <c r="AN260" i="10"/>
  <c r="BD260" i="10" s="1"/>
  <c r="AO260" i="10"/>
  <c r="BE260" i="10" s="1"/>
  <c r="AP260" i="10"/>
  <c r="BF260" i="10" s="1"/>
  <c r="AQ260" i="10"/>
  <c r="BG260" i="10" s="1"/>
  <c r="AR260" i="10"/>
  <c r="BH260" i="10" s="1"/>
  <c r="AS260" i="10"/>
  <c r="BI260" i="10" s="1"/>
  <c r="AT260" i="10"/>
  <c r="BJ260" i="10" s="1"/>
  <c r="AU260" i="10"/>
  <c r="BK260" i="10" s="1"/>
  <c r="AV260" i="10"/>
  <c r="BL260" i="10" s="1"/>
  <c r="AW260" i="10"/>
  <c r="BM260" i="10" s="1"/>
  <c r="Z261" i="10"/>
  <c r="AA261" i="10"/>
  <c r="AB261" i="10"/>
  <c r="AC261" i="10"/>
  <c r="AD261" i="10"/>
  <c r="AE261" i="10"/>
  <c r="AF261" i="10"/>
  <c r="AG261" i="10"/>
  <c r="AH261" i="10"/>
  <c r="AX261" i="10" s="1"/>
  <c r="AI261" i="10"/>
  <c r="AY261" i="10" s="1"/>
  <c r="AJ261" i="10"/>
  <c r="AZ261" i="10" s="1"/>
  <c r="AK261" i="10"/>
  <c r="BA261" i="10" s="1"/>
  <c r="AL261" i="10"/>
  <c r="BB261" i="10" s="1"/>
  <c r="AM261" i="10"/>
  <c r="BC261" i="10" s="1"/>
  <c r="AN261" i="10"/>
  <c r="BD261" i="10" s="1"/>
  <c r="AO261" i="10"/>
  <c r="BE261" i="10" s="1"/>
  <c r="AP261" i="10"/>
  <c r="BF261" i="10" s="1"/>
  <c r="AQ261" i="10"/>
  <c r="BG261" i="10" s="1"/>
  <c r="AR261" i="10"/>
  <c r="BH261" i="10" s="1"/>
  <c r="AS261" i="10"/>
  <c r="BI261" i="10" s="1"/>
  <c r="AT261" i="10"/>
  <c r="BJ261" i="10" s="1"/>
  <c r="AU261" i="10"/>
  <c r="BK261" i="10" s="1"/>
  <c r="AV261" i="10"/>
  <c r="BL261" i="10" s="1"/>
  <c r="AW261" i="10"/>
  <c r="BM261" i="10" s="1"/>
  <c r="Z262" i="10"/>
  <c r="AA262" i="10"/>
  <c r="AB262" i="10"/>
  <c r="AC262" i="10"/>
  <c r="AD262" i="10"/>
  <c r="AE262" i="10"/>
  <c r="AF262" i="10"/>
  <c r="AG262" i="10"/>
  <c r="AH262" i="10"/>
  <c r="AX262" i="10" s="1"/>
  <c r="AI262" i="10"/>
  <c r="AY262" i="10" s="1"/>
  <c r="AJ262" i="10"/>
  <c r="AZ262" i="10" s="1"/>
  <c r="AK262" i="10"/>
  <c r="BA262" i="10" s="1"/>
  <c r="AL262" i="10"/>
  <c r="BB262" i="10" s="1"/>
  <c r="AM262" i="10"/>
  <c r="BC262" i="10" s="1"/>
  <c r="AN262" i="10"/>
  <c r="BD262" i="10" s="1"/>
  <c r="AO262" i="10"/>
  <c r="BE262" i="10" s="1"/>
  <c r="AP262" i="10"/>
  <c r="BF262" i="10" s="1"/>
  <c r="AQ262" i="10"/>
  <c r="BG262" i="10" s="1"/>
  <c r="AR262" i="10"/>
  <c r="BH262" i="10" s="1"/>
  <c r="AS262" i="10"/>
  <c r="BI262" i="10" s="1"/>
  <c r="AT262" i="10"/>
  <c r="BJ262" i="10" s="1"/>
  <c r="AU262" i="10"/>
  <c r="BK262" i="10" s="1"/>
  <c r="AV262" i="10"/>
  <c r="BL262" i="10" s="1"/>
  <c r="AW262" i="10"/>
  <c r="BM262" i="10" s="1"/>
  <c r="Z263" i="10"/>
  <c r="AA263" i="10"/>
  <c r="AB263" i="10"/>
  <c r="AC263" i="10"/>
  <c r="AD263" i="10"/>
  <c r="AE263" i="10"/>
  <c r="AF263" i="10"/>
  <c r="AG263" i="10"/>
  <c r="AH263" i="10"/>
  <c r="AX263" i="10" s="1"/>
  <c r="AI263" i="10"/>
  <c r="AY263" i="10" s="1"/>
  <c r="AJ263" i="10"/>
  <c r="AZ263" i="10" s="1"/>
  <c r="AK263" i="10"/>
  <c r="BA263" i="10" s="1"/>
  <c r="AL263" i="10"/>
  <c r="BB263" i="10" s="1"/>
  <c r="AM263" i="10"/>
  <c r="BC263" i="10" s="1"/>
  <c r="AN263" i="10"/>
  <c r="BD263" i="10" s="1"/>
  <c r="AO263" i="10"/>
  <c r="BE263" i="10" s="1"/>
  <c r="AP263" i="10"/>
  <c r="BF263" i="10" s="1"/>
  <c r="AQ263" i="10"/>
  <c r="BG263" i="10" s="1"/>
  <c r="AR263" i="10"/>
  <c r="BH263" i="10" s="1"/>
  <c r="AS263" i="10"/>
  <c r="BI263" i="10" s="1"/>
  <c r="AT263" i="10"/>
  <c r="BJ263" i="10" s="1"/>
  <c r="AU263" i="10"/>
  <c r="BK263" i="10" s="1"/>
  <c r="AV263" i="10"/>
  <c r="BL263" i="10" s="1"/>
  <c r="AW263" i="10"/>
  <c r="BM263" i="10" s="1"/>
  <c r="Z264" i="10"/>
  <c r="AA264" i="10"/>
  <c r="AB264" i="10"/>
  <c r="AC264" i="10"/>
  <c r="AD264" i="10"/>
  <c r="AE264" i="10"/>
  <c r="AF264" i="10"/>
  <c r="AG264" i="10"/>
  <c r="AH264" i="10"/>
  <c r="AX264" i="10" s="1"/>
  <c r="AI264" i="10"/>
  <c r="AY264" i="10" s="1"/>
  <c r="AJ264" i="10"/>
  <c r="AZ264" i="10" s="1"/>
  <c r="AK264" i="10"/>
  <c r="BA264" i="10" s="1"/>
  <c r="AL264" i="10"/>
  <c r="BB264" i="10" s="1"/>
  <c r="AM264" i="10"/>
  <c r="BC264" i="10" s="1"/>
  <c r="AN264" i="10"/>
  <c r="BD264" i="10" s="1"/>
  <c r="AO264" i="10"/>
  <c r="BE264" i="10" s="1"/>
  <c r="AP264" i="10"/>
  <c r="BF264" i="10" s="1"/>
  <c r="AQ264" i="10"/>
  <c r="BG264" i="10" s="1"/>
  <c r="AR264" i="10"/>
  <c r="BH264" i="10" s="1"/>
  <c r="AS264" i="10"/>
  <c r="BI264" i="10" s="1"/>
  <c r="AT264" i="10"/>
  <c r="BJ264" i="10" s="1"/>
  <c r="AU264" i="10"/>
  <c r="BK264" i="10" s="1"/>
  <c r="AV264" i="10"/>
  <c r="BL264" i="10" s="1"/>
  <c r="AW264" i="10"/>
  <c r="BM264" i="10" s="1"/>
  <c r="Z265" i="10"/>
  <c r="AA265" i="10"/>
  <c r="AB265" i="10"/>
  <c r="AC265" i="10"/>
  <c r="AD265" i="10"/>
  <c r="AE265" i="10"/>
  <c r="AF265" i="10"/>
  <c r="AG265" i="10"/>
  <c r="AH265" i="10"/>
  <c r="AX265" i="10" s="1"/>
  <c r="AI265" i="10"/>
  <c r="AY265" i="10" s="1"/>
  <c r="AJ265" i="10"/>
  <c r="AZ265" i="10" s="1"/>
  <c r="AK265" i="10"/>
  <c r="BA265" i="10" s="1"/>
  <c r="AL265" i="10"/>
  <c r="BB265" i="10" s="1"/>
  <c r="AM265" i="10"/>
  <c r="BC265" i="10" s="1"/>
  <c r="AN265" i="10"/>
  <c r="BD265" i="10" s="1"/>
  <c r="AO265" i="10"/>
  <c r="BE265" i="10" s="1"/>
  <c r="AP265" i="10"/>
  <c r="BF265" i="10" s="1"/>
  <c r="AQ265" i="10"/>
  <c r="BG265" i="10" s="1"/>
  <c r="AR265" i="10"/>
  <c r="BH265" i="10" s="1"/>
  <c r="AS265" i="10"/>
  <c r="BI265" i="10" s="1"/>
  <c r="AT265" i="10"/>
  <c r="BJ265" i="10" s="1"/>
  <c r="AU265" i="10"/>
  <c r="BK265" i="10" s="1"/>
  <c r="AV265" i="10"/>
  <c r="BL265" i="10" s="1"/>
  <c r="AW265" i="10"/>
  <c r="BM265" i="10" s="1"/>
  <c r="Z266" i="10"/>
  <c r="AA266" i="10"/>
  <c r="AB266" i="10"/>
  <c r="AC266" i="10"/>
  <c r="AD266" i="10"/>
  <c r="AE266" i="10"/>
  <c r="AF266" i="10"/>
  <c r="AG266" i="10"/>
  <c r="AH266" i="10"/>
  <c r="AX266" i="10" s="1"/>
  <c r="AI266" i="10"/>
  <c r="AY266" i="10" s="1"/>
  <c r="AJ266" i="10"/>
  <c r="AZ266" i="10" s="1"/>
  <c r="AK266" i="10"/>
  <c r="BA266" i="10" s="1"/>
  <c r="AL266" i="10"/>
  <c r="BB266" i="10" s="1"/>
  <c r="AM266" i="10"/>
  <c r="BC266" i="10" s="1"/>
  <c r="AN266" i="10"/>
  <c r="BD266" i="10" s="1"/>
  <c r="AO266" i="10"/>
  <c r="BE266" i="10" s="1"/>
  <c r="AP266" i="10"/>
  <c r="BF266" i="10" s="1"/>
  <c r="AQ266" i="10"/>
  <c r="BG266" i="10" s="1"/>
  <c r="AR266" i="10"/>
  <c r="BH266" i="10" s="1"/>
  <c r="AS266" i="10"/>
  <c r="BI266" i="10" s="1"/>
  <c r="AT266" i="10"/>
  <c r="BJ266" i="10" s="1"/>
  <c r="AU266" i="10"/>
  <c r="BK266" i="10" s="1"/>
  <c r="AV266" i="10"/>
  <c r="BL266" i="10" s="1"/>
  <c r="AW266" i="10"/>
  <c r="BM266" i="10" s="1"/>
  <c r="Z267" i="10"/>
  <c r="AA267" i="10"/>
  <c r="AB267" i="10"/>
  <c r="AC267" i="10"/>
  <c r="AD267" i="10"/>
  <c r="AE267" i="10"/>
  <c r="AF267" i="10"/>
  <c r="AG267" i="10"/>
  <c r="AH267" i="10"/>
  <c r="AX267" i="10" s="1"/>
  <c r="AI267" i="10"/>
  <c r="AY267" i="10" s="1"/>
  <c r="AJ267" i="10"/>
  <c r="AZ267" i="10" s="1"/>
  <c r="AK267" i="10"/>
  <c r="BA267" i="10" s="1"/>
  <c r="AL267" i="10"/>
  <c r="BB267" i="10" s="1"/>
  <c r="AM267" i="10"/>
  <c r="BC267" i="10" s="1"/>
  <c r="AN267" i="10"/>
  <c r="BD267" i="10" s="1"/>
  <c r="AO267" i="10"/>
  <c r="BE267" i="10" s="1"/>
  <c r="AP267" i="10"/>
  <c r="BF267" i="10" s="1"/>
  <c r="AQ267" i="10"/>
  <c r="BG267" i="10" s="1"/>
  <c r="AR267" i="10"/>
  <c r="BH267" i="10" s="1"/>
  <c r="AS267" i="10"/>
  <c r="BI267" i="10" s="1"/>
  <c r="AT267" i="10"/>
  <c r="BJ267" i="10" s="1"/>
  <c r="AU267" i="10"/>
  <c r="BK267" i="10" s="1"/>
  <c r="AV267" i="10"/>
  <c r="BL267" i="10" s="1"/>
  <c r="AW267" i="10"/>
  <c r="BM267" i="10" s="1"/>
  <c r="Z268" i="10"/>
  <c r="AA268" i="10"/>
  <c r="AB268" i="10"/>
  <c r="AC268" i="10"/>
  <c r="AD268" i="10"/>
  <c r="AE268" i="10"/>
  <c r="AF268" i="10"/>
  <c r="AG268" i="10"/>
  <c r="AH268" i="10"/>
  <c r="AX268" i="10" s="1"/>
  <c r="AI268" i="10"/>
  <c r="AY268" i="10" s="1"/>
  <c r="AJ268" i="10"/>
  <c r="AZ268" i="10" s="1"/>
  <c r="AK268" i="10"/>
  <c r="BA268" i="10" s="1"/>
  <c r="AL268" i="10"/>
  <c r="BB268" i="10" s="1"/>
  <c r="AM268" i="10"/>
  <c r="BC268" i="10" s="1"/>
  <c r="AN268" i="10"/>
  <c r="BD268" i="10" s="1"/>
  <c r="AO268" i="10"/>
  <c r="BE268" i="10" s="1"/>
  <c r="AP268" i="10"/>
  <c r="BF268" i="10" s="1"/>
  <c r="AQ268" i="10"/>
  <c r="BG268" i="10" s="1"/>
  <c r="AR268" i="10"/>
  <c r="BH268" i="10" s="1"/>
  <c r="AS268" i="10"/>
  <c r="BI268" i="10" s="1"/>
  <c r="AT268" i="10"/>
  <c r="BJ268" i="10" s="1"/>
  <c r="AU268" i="10"/>
  <c r="BK268" i="10" s="1"/>
  <c r="AV268" i="10"/>
  <c r="BL268" i="10" s="1"/>
  <c r="AW268" i="10"/>
  <c r="BM268" i="10" s="1"/>
  <c r="Z269" i="10"/>
  <c r="AA269" i="10"/>
  <c r="AB269" i="10"/>
  <c r="AC269" i="10"/>
  <c r="AD269" i="10"/>
  <c r="AE269" i="10"/>
  <c r="AF269" i="10"/>
  <c r="AG269" i="10"/>
  <c r="AH269" i="10"/>
  <c r="AX269" i="10" s="1"/>
  <c r="AI269" i="10"/>
  <c r="AY269" i="10" s="1"/>
  <c r="AJ269" i="10"/>
  <c r="AZ269" i="10" s="1"/>
  <c r="AK269" i="10"/>
  <c r="BA269" i="10" s="1"/>
  <c r="AL269" i="10"/>
  <c r="BB269" i="10" s="1"/>
  <c r="AM269" i="10"/>
  <c r="BC269" i="10" s="1"/>
  <c r="AN269" i="10"/>
  <c r="BD269" i="10" s="1"/>
  <c r="AO269" i="10"/>
  <c r="BE269" i="10" s="1"/>
  <c r="AP269" i="10"/>
  <c r="BF269" i="10" s="1"/>
  <c r="AQ269" i="10"/>
  <c r="BG269" i="10" s="1"/>
  <c r="AR269" i="10"/>
  <c r="BH269" i="10" s="1"/>
  <c r="AS269" i="10"/>
  <c r="BI269" i="10" s="1"/>
  <c r="AT269" i="10"/>
  <c r="BJ269" i="10" s="1"/>
  <c r="AU269" i="10"/>
  <c r="BK269" i="10" s="1"/>
  <c r="AV269" i="10"/>
  <c r="BL269" i="10" s="1"/>
  <c r="AW269" i="10"/>
  <c r="BM269" i="10" s="1"/>
  <c r="Z270" i="10"/>
  <c r="AA270" i="10"/>
  <c r="AB270" i="10"/>
  <c r="AC270" i="10"/>
  <c r="AD270" i="10"/>
  <c r="AE270" i="10"/>
  <c r="AF270" i="10"/>
  <c r="AG270" i="10"/>
  <c r="AH270" i="10"/>
  <c r="AX270" i="10" s="1"/>
  <c r="AI270" i="10"/>
  <c r="AY270" i="10" s="1"/>
  <c r="AJ270" i="10"/>
  <c r="AZ270" i="10" s="1"/>
  <c r="AK270" i="10"/>
  <c r="BA270" i="10" s="1"/>
  <c r="AL270" i="10"/>
  <c r="BB270" i="10" s="1"/>
  <c r="AM270" i="10"/>
  <c r="BC270" i="10" s="1"/>
  <c r="AN270" i="10"/>
  <c r="BD270" i="10" s="1"/>
  <c r="AO270" i="10"/>
  <c r="BE270" i="10" s="1"/>
  <c r="AP270" i="10"/>
  <c r="BF270" i="10" s="1"/>
  <c r="AQ270" i="10"/>
  <c r="BG270" i="10" s="1"/>
  <c r="AR270" i="10"/>
  <c r="BH270" i="10" s="1"/>
  <c r="AS270" i="10"/>
  <c r="BI270" i="10" s="1"/>
  <c r="AT270" i="10"/>
  <c r="BJ270" i="10" s="1"/>
  <c r="AU270" i="10"/>
  <c r="BK270" i="10" s="1"/>
  <c r="AV270" i="10"/>
  <c r="BL270" i="10" s="1"/>
  <c r="AW270" i="10"/>
  <c r="BM270" i="10" s="1"/>
  <c r="Z271" i="10"/>
  <c r="AA271" i="10"/>
  <c r="AB271" i="10"/>
  <c r="AC271" i="10"/>
  <c r="AD271" i="10"/>
  <c r="AE271" i="10"/>
  <c r="AF271" i="10"/>
  <c r="AG271" i="10"/>
  <c r="AH271" i="10"/>
  <c r="AX271" i="10" s="1"/>
  <c r="AI271" i="10"/>
  <c r="AY271" i="10" s="1"/>
  <c r="AJ271" i="10"/>
  <c r="AZ271" i="10" s="1"/>
  <c r="AK271" i="10"/>
  <c r="BA271" i="10" s="1"/>
  <c r="AL271" i="10"/>
  <c r="BB271" i="10" s="1"/>
  <c r="AM271" i="10"/>
  <c r="BC271" i="10" s="1"/>
  <c r="AN271" i="10"/>
  <c r="BD271" i="10" s="1"/>
  <c r="AO271" i="10"/>
  <c r="BE271" i="10" s="1"/>
  <c r="AP271" i="10"/>
  <c r="BF271" i="10" s="1"/>
  <c r="AQ271" i="10"/>
  <c r="BG271" i="10" s="1"/>
  <c r="AR271" i="10"/>
  <c r="BH271" i="10" s="1"/>
  <c r="AS271" i="10"/>
  <c r="BI271" i="10" s="1"/>
  <c r="AT271" i="10"/>
  <c r="BJ271" i="10" s="1"/>
  <c r="AU271" i="10"/>
  <c r="BK271" i="10" s="1"/>
  <c r="AV271" i="10"/>
  <c r="BL271" i="10" s="1"/>
  <c r="AW271" i="10"/>
  <c r="BM271" i="10" s="1"/>
  <c r="Z272" i="10"/>
  <c r="AA272" i="10"/>
  <c r="AB272" i="10"/>
  <c r="AC272" i="10"/>
  <c r="AD272" i="10"/>
  <c r="AE272" i="10"/>
  <c r="AF272" i="10"/>
  <c r="AG272" i="10"/>
  <c r="AH272" i="10"/>
  <c r="AX272" i="10" s="1"/>
  <c r="AI272" i="10"/>
  <c r="AY272" i="10" s="1"/>
  <c r="AJ272" i="10"/>
  <c r="AZ272" i="10" s="1"/>
  <c r="AK272" i="10"/>
  <c r="BA272" i="10" s="1"/>
  <c r="AL272" i="10"/>
  <c r="BB272" i="10" s="1"/>
  <c r="AM272" i="10"/>
  <c r="BC272" i="10" s="1"/>
  <c r="AN272" i="10"/>
  <c r="BD272" i="10" s="1"/>
  <c r="AO272" i="10"/>
  <c r="BE272" i="10" s="1"/>
  <c r="AP272" i="10"/>
  <c r="BF272" i="10" s="1"/>
  <c r="AQ272" i="10"/>
  <c r="BG272" i="10" s="1"/>
  <c r="AR272" i="10"/>
  <c r="BH272" i="10" s="1"/>
  <c r="AS272" i="10"/>
  <c r="BI272" i="10" s="1"/>
  <c r="AT272" i="10"/>
  <c r="BJ272" i="10" s="1"/>
  <c r="AU272" i="10"/>
  <c r="BK272" i="10" s="1"/>
  <c r="AV272" i="10"/>
  <c r="BL272" i="10" s="1"/>
  <c r="AW272" i="10"/>
  <c r="BM272" i="10" s="1"/>
  <c r="Z273" i="10"/>
  <c r="AA273" i="10"/>
  <c r="AB273" i="10"/>
  <c r="AC273" i="10"/>
  <c r="AD273" i="10"/>
  <c r="AE273" i="10"/>
  <c r="AF273" i="10"/>
  <c r="AG273" i="10"/>
  <c r="AH273" i="10"/>
  <c r="AX273" i="10" s="1"/>
  <c r="AI273" i="10"/>
  <c r="AY273" i="10" s="1"/>
  <c r="AJ273" i="10"/>
  <c r="AZ273" i="10" s="1"/>
  <c r="AK273" i="10"/>
  <c r="BA273" i="10" s="1"/>
  <c r="AL273" i="10"/>
  <c r="BB273" i="10" s="1"/>
  <c r="AM273" i="10"/>
  <c r="BC273" i="10" s="1"/>
  <c r="AN273" i="10"/>
  <c r="BD273" i="10" s="1"/>
  <c r="AO273" i="10"/>
  <c r="BE273" i="10" s="1"/>
  <c r="AP273" i="10"/>
  <c r="BF273" i="10" s="1"/>
  <c r="AQ273" i="10"/>
  <c r="BG273" i="10" s="1"/>
  <c r="AR273" i="10"/>
  <c r="BH273" i="10" s="1"/>
  <c r="AS273" i="10"/>
  <c r="BI273" i="10" s="1"/>
  <c r="AT273" i="10"/>
  <c r="BJ273" i="10" s="1"/>
  <c r="AU273" i="10"/>
  <c r="BK273" i="10" s="1"/>
  <c r="AV273" i="10"/>
  <c r="BL273" i="10" s="1"/>
  <c r="AW273" i="10"/>
  <c r="BM273" i="10" s="1"/>
  <c r="Z274" i="10"/>
  <c r="AA274" i="10"/>
  <c r="AB274" i="10"/>
  <c r="AC274" i="10"/>
  <c r="AD274" i="10"/>
  <c r="AE274" i="10"/>
  <c r="AF274" i="10"/>
  <c r="AG274" i="10"/>
  <c r="AH274" i="10"/>
  <c r="AX274" i="10" s="1"/>
  <c r="AI274" i="10"/>
  <c r="AY274" i="10" s="1"/>
  <c r="AJ274" i="10"/>
  <c r="AZ274" i="10" s="1"/>
  <c r="AK274" i="10"/>
  <c r="BA274" i="10" s="1"/>
  <c r="AL274" i="10"/>
  <c r="BB274" i="10" s="1"/>
  <c r="AM274" i="10"/>
  <c r="BC274" i="10" s="1"/>
  <c r="AN274" i="10"/>
  <c r="BD274" i="10" s="1"/>
  <c r="AO274" i="10"/>
  <c r="BE274" i="10" s="1"/>
  <c r="AP274" i="10"/>
  <c r="BF274" i="10" s="1"/>
  <c r="AQ274" i="10"/>
  <c r="BG274" i="10" s="1"/>
  <c r="AR274" i="10"/>
  <c r="BH274" i="10" s="1"/>
  <c r="AS274" i="10"/>
  <c r="BI274" i="10" s="1"/>
  <c r="AT274" i="10"/>
  <c r="BJ274" i="10" s="1"/>
  <c r="AU274" i="10"/>
  <c r="BK274" i="10" s="1"/>
  <c r="AV274" i="10"/>
  <c r="BL274" i="10" s="1"/>
  <c r="AW274" i="10"/>
  <c r="BM274" i="10" s="1"/>
  <c r="Z275" i="10"/>
  <c r="AA275" i="10"/>
  <c r="AB275" i="10"/>
  <c r="AC275" i="10"/>
  <c r="AD275" i="10"/>
  <c r="AE275" i="10"/>
  <c r="AF275" i="10"/>
  <c r="AG275" i="10"/>
  <c r="AH275" i="10"/>
  <c r="AX275" i="10" s="1"/>
  <c r="AI275" i="10"/>
  <c r="AY275" i="10" s="1"/>
  <c r="AJ275" i="10"/>
  <c r="AZ275" i="10" s="1"/>
  <c r="AK275" i="10"/>
  <c r="BA275" i="10" s="1"/>
  <c r="AL275" i="10"/>
  <c r="BB275" i="10" s="1"/>
  <c r="AM275" i="10"/>
  <c r="BC275" i="10" s="1"/>
  <c r="AN275" i="10"/>
  <c r="BD275" i="10" s="1"/>
  <c r="AO275" i="10"/>
  <c r="BE275" i="10" s="1"/>
  <c r="AP275" i="10"/>
  <c r="BF275" i="10" s="1"/>
  <c r="AQ275" i="10"/>
  <c r="BG275" i="10" s="1"/>
  <c r="AR275" i="10"/>
  <c r="BH275" i="10" s="1"/>
  <c r="AS275" i="10"/>
  <c r="BI275" i="10" s="1"/>
  <c r="AT275" i="10"/>
  <c r="BJ275" i="10" s="1"/>
  <c r="AU275" i="10"/>
  <c r="BK275" i="10" s="1"/>
  <c r="AV275" i="10"/>
  <c r="BL275" i="10" s="1"/>
  <c r="AW275" i="10"/>
  <c r="BM275" i="10" s="1"/>
  <c r="Z276" i="10"/>
  <c r="AA276" i="10"/>
  <c r="AB276" i="10"/>
  <c r="AC276" i="10"/>
  <c r="AD276" i="10"/>
  <c r="AE276" i="10"/>
  <c r="AF276" i="10"/>
  <c r="AG276" i="10"/>
  <c r="AH276" i="10"/>
  <c r="AX276" i="10" s="1"/>
  <c r="AI276" i="10"/>
  <c r="AY276" i="10" s="1"/>
  <c r="AJ276" i="10"/>
  <c r="AZ276" i="10" s="1"/>
  <c r="AK276" i="10"/>
  <c r="BA276" i="10" s="1"/>
  <c r="AL276" i="10"/>
  <c r="BB276" i="10" s="1"/>
  <c r="AM276" i="10"/>
  <c r="BC276" i="10" s="1"/>
  <c r="AN276" i="10"/>
  <c r="BD276" i="10" s="1"/>
  <c r="AO276" i="10"/>
  <c r="BE276" i="10" s="1"/>
  <c r="AP276" i="10"/>
  <c r="BF276" i="10" s="1"/>
  <c r="AQ276" i="10"/>
  <c r="BG276" i="10" s="1"/>
  <c r="AR276" i="10"/>
  <c r="BH276" i="10" s="1"/>
  <c r="AS276" i="10"/>
  <c r="BI276" i="10" s="1"/>
  <c r="AT276" i="10"/>
  <c r="BJ276" i="10" s="1"/>
  <c r="AU276" i="10"/>
  <c r="BK276" i="10" s="1"/>
  <c r="AV276" i="10"/>
  <c r="BL276" i="10" s="1"/>
  <c r="AW276" i="10"/>
  <c r="BM276" i="10" s="1"/>
  <c r="Z277" i="10"/>
  <c r="AA277" i="10"/>
  <c r="AB277" i="10"/>
  <c r="AC277" i="10"/>
  <c r="AD277" i="10"/>
  <c r="AE277" i="10"/>
  <c r="AF277" i="10"/>
  <c r="AG277" i="10"/>
  <c r="AH277" i="10"/>
  <c r="AX277" i="10" s="1"/>
  <c r="AI277" i="10"/>
  <c r="AY277" i="10" s="1"/>
  <c r="AJ277" i="10"/>
  <c r="AZ277" i="10" s="1"/>
  <c r="AK277" i="10"/>
  <c r="BA277" i="10" s="1"/>
  <c r="AL277" i="10"/>
  <c r="BB277" i="10" s="1"/>
  <c r="AM277" i="10"/>
  <c r="BC277" i="10" s="1"/>
  <c r="AN277" i="10"/>
  <c r="BD277" i="10" s="1"/>
  <c r="AO277" i="10"/>
  <c r="BE277" i="10" s="1"/>
  <c r="AP277" i="10"/>
  <c r="BF277" i="10" s="1"/>
  <c r="AQ277" i="10"/>
  <c r="BG277" i="10" s="1"/>
  <c r="AR277" i="10"/>
  <c r="BH277" i="10" s="1"/>
  <c r="AS277" i="10"/>
  <c r="BI277" i="10" s="1"/>
  <c r="AT277" i="10"/>
  <c r="BJ277" i="10" s="1"/>
  <c r="AU277" i="10"/>
  <c r="BK277" i="10" s="1"/>
  <c r="AV277" i="10"/>
  <c r="BL277" i="10" s="1"/>
  <c r="AW277" i="10"/>
  <c r="BM277" i="10" s="1"/>
  <c r="Z278" i="10"/>
  <c r="AA278" i="10"/>
  <c r="AB278" i="10"/>
  <c r="AC278" i="10"/>
  <c r="AD278" i="10"/>
  <c r="AE278" i="10"/>
  <c r="AF278" i="10"/>
  <c r="AG278" i="10"/>
  <c r="AH278" i="10"/>
  <c r="AX278" i="10" s="1"/>
  <c r="AI278" i="10"/>
  <c r="AY278" i="10" s="1"/>
  <c r="AJ278" i="10"/>
  <c r="AZ278" i="10" s="1"/>
  <c r="AK278" i="10"/>
  <c r="BA278" i="10" s="1"/>
  <c r="AL278" i="10"/>
  <c r="BB278" i="10" s="1"/>
  <c r="AM278" i="10"/>
  <c r="BC278" i="10" s="1"/>
  <c r="AN278" i="10"/>
  <c r="BD278" i="10" s="1"/>
  <c r="AO278" i="10"/>
  <c r="BE278" i="10" s="1"/>
  <c r="AP278" i="10"/>
  <c r="BF278" i="10" s="1"/>
  <c r="AQ278" i="10"/>
  <c r="BG278" i="10" s="1"/>
  <c r="AR278" i="10"/>
  <c r="BH278" i="10" s="1"/>
  <c r="AS278" i="10"/>
  <c r="BI278" i="10" s="1"/>
  <c r="AT278" i="10"/>
  <c r="BJ278" i="10" s="1"/>
  <c r="AU278" i="10"/>
  <c r="BK278" i="10" s="1"/>
  <c r="AV278" i="10"/>
  <c r="BL278" i="10" s="1"/>
  <c r="AW278" i="10"/>
  <c r="BM278" i="10" s="1"/>
  <c r="Z279" i="10"/>
  <c r="AA279" i="10"/>
  <c r="AB279" i="10"/>
  <c r="AC279" i="10"/>
  <c r="AD279" i="10"/>
  <c r="AE279" i="10"/>
  <c r="AF279" i="10"/>
  <c r="AG279" i="10"/>
  <c r="AH279" i="10"/>
  <c r="AX279" i="10" s="1"/>
  <c r="AI279" i="10"/>
  <c r="AY279" i="10" s="1"/>
  <c r="AJ279" i="10"/>
  <c r="AZ279" i="10" s="1"/>
  <c r="AK279" i="10"/>
  <c r="BA279" i="10" s="1"/>
  <c r="AL279" i="10"/>
  <c r="BB279" i="10" s="1"/>
  <c r="AM279" i="10"/>
  <c r="BC279" i="10" s="1"/>
  <c r="AN279" i="10"/>
  <c r="BD279" i="10" s="1"/>
  <c r="AO279" i="10"/>
  <c r="BE279" i="10" s="1"/>
  <c r="AP279" i="10"/>
  <c r="BF279" i="10" s="1"/>
  <c r="AQ279" i="10"/>
  <c r="BG279" i="10" s="1"/>
  <c r="AR279" i="10"/>
  <c r="BH279" i="10" s="1"/>
  <c r="AS279" i="10"/>
  <c r="BI279" i="10" s="1"/>
  <c r="AT279" i="10"/>
  <c r="BJ279" i="10" s="1"/>
  <c r="AU279" i="10"/>
  <c r="BK279" i="10" s="1"/>
  <c r="AV279" i="10"/>
  <c r="BL279" i="10" s="1"/>
  <c r="AW279" i="10"/>
  <c r="BM279" i="10" s="1"/>
  <c r="Z280" i="10"/>
  <c r="AA280" i="10"/>
  <c r="AB280" i="10"/>
  <c r="AC280" i="10"/>
  <c r="AD280" i="10"/>
  <c r="AE280" i="10"/>
  <c r="AF280" i="10"/>
  <c r="AG280" i="10"/>
  <c r="AH280" i="10"/>
  <c r="AX280" i="10" s="1"/>
  <c r="AI280" i="10"/>
  <c r="AY280" i="10" s="1"/>
  <c r="AJ280" i="10"/>
  <c r="AZ280" i="10" s="1"/>
  <c r="AK280" i="10"/>
  <c r="BA280" i="10" s="1"/>
  <c r="AL280" i="10"/>
  <c r="BB280" i="10" s="1"/>
  <c r="AM280" i="10"/>
  <c r="BC280" i="10" s="1"/>
  <c r="AN280" i="10"/>
  <c r="BD280" i="10" s="1"/>
  <c r="AO280" i="10"/>
  <c r="BE280" i="10" s="1"/>
  <c r="AP280" i="10"/>
  <c r="BF280" i="10" s="1"/>
  <c r="AQ280" i="10"/>
  <c r="BG280" i="10" s="1"/>
  <c r="AR280" i="10"/>
  <c r="BH280" i="10" s="1"/>
  <c r="AS280" i="10"/>
  <c r="BI280" i="10" s="1"/>
  <c r="AT280" i="10"/>
  <c r="BJ280" i="10" s="1"/>
  <c r="AU280" i="10"/>
  <c r="BK280" i="10" s="1"/>
  <c r="AV280" i="10"/>
  <c r="BL280" i="10" s="1"/>
  <c r="AW280" i="10"/>
  <c r="BM280" i="10" s="1"/>
  <c r="Z281" i="10"/>
  <c r="AA281" i="10"/>
  <c r="AB281" i="10"/>
  <c r="AC281" i="10"/>
  <c r="AD281" i="10"/>
  <c r="AE281" i="10"/>
  <c r="AF281" i="10"/>
  <c r="AG281" i="10"/>
  <c r="AH281" i="10"/>
  <c r="AX281" i="10" s="1"/>
  <c r="AI281" i="10"/>
  <c r="AY281" i="10" s="1"/>
  <c r="AJ281" i="10"/>
  <c r="AZ281" i="10" s="1"/>
  <c r="AK281" i="10"/>
  <c r="BA281" i="10" s="1"/>
  <c r="AL281" i="10"/>
  <c r="BB281" i="10" s="1"/>
  <c r="AM281" i="10"/>
  <c r="BC281" i="10" s="1"/>
  <c r="AN281" i="10"/>
  <c r="BD281" i="10" s="1"/>
  <c r="AO281" i="10"/>
  <c r="BE281" i="10" s="1"/>
  <c r="AP281" i="10"/>
  <c r="BF281" i="10" s="1"/>
  <c r="AQ281" i="10"/>
  <c r="BG281" i="10" s="1"/>
  <c r="AR281" i="10"/>
  <c r="BH281" i="10" s="1"/>
  <c r="AS281" i="10"/>
  <c r="BI281" i="10" s="1"/>
  <c r="AT281" i="10"/>
  <c r="BJ281" i="10" s="1"/>
  <c r="AU281" i="10"/>
  <c r="BK281" i="10" s="1"/>
  <c r="AV281" i="10"/>
  <c r="BL281" i="10" s="1"/>
  <c r="AW281" i="10"/>
  <c r="BM281" i="10" s="1"/>
  <c r="Z282" i="10"/>
  <c r="AA282" i="10"/>
  <c r="AB282" i="10"/>
  <c r="AC282" i="10"/>
  <c r="AD282" i="10"/>
  <c r="AE282" i="10"/>
  <c r="AF282" i="10"/>
  <c r="AG282" i="10"/>
  <c r="AH282" i="10"/>
  <c r="AX282" i="10" s="1"/>
  <c r="AI282" i="10"/>
  <c r="AY282" i="10" s="1"/>
  <c r="AJ282" i="10"/>
  <c r="AZ282" i="10" s="1"/>
  <c r="AK282" i="10"/>
  <c r="BA282" i="10" s="1"/>
  <c r="AL282" i="10"/>
  <c r="BB282" i="10" s="1"/>
  <c r="AM282" i="10"/>
  <c r="BC282" i="10" s="1"/>
  <c r="AN282" i="10"/>
  <c r="BD282" i="10" s="1"/>
  <c r="AO282" i="10"/>
  <c r="BE282" i="10" s="1"/>
  <c r="AP282" i="10"/>
  <c r="BF282" i="10" s="1"/>
  <c r="AQ282" i="10"/>
  <c r="BG282" i="10" s="1"/>
  <c r="AR282" i="10"/>
  <c r="BH282" i="10" s="1"/>
  <c r="AS282" i="10"/>
  <c r="BI282" i="10" s="1"/>
  <c r="AT282" i="10"/>
  <c r="BJ282" i="10" s="1"/>
  <c r="AU282" i="10"/>
  <c r="BK282" i="10" s="1"/>
  <c r="AV282" i="10"/>
  <c r="BL282" i="10" s="1"/>
  <c r="AW282" i="10"/>
  <c r="BM282" i="10" s="1"/>
  <c r="Z283" i="10"/>
  <c r="AA283" i="10"/>
  <c r="AB283" i="10"/>
  <c r="AC283" i="10"/>
  <c r="AD283" i="10"/>
  <c r="AE283" i="10"/>
  <c r="AF283" i="10"/>
  <c r="AG283" i="10"/>
  <c r="AH283" i="10"/>
  <c r="AX283" i="10" s="1"/>
  <c r="AI283" i="10"/>
  <c r="AY283" i="10" s="1"/>
  <c r="AJ283" i="10"/>
  <c r="AZ283" i="10" s="1"/>
  <c r="AK283" i="10"/>
  <c r="BA283" i="10" s="1"/>
  <c r="AL283" i="10"/>
  <c r="BB283" i="10" s="1"/>
  <c r="AM283" i="10"/>
  <c r="BC283" i="10" s="1"/>
  <c r="AN283" i="10"/>
  <c r="BD283" i="10" s="1"/>
  <c r="AO283" i="10"/>
  <c r="BE283" i="10" s="1"/>
  <c r="AP283" i="10"/>
  <c r="BF283" i="10" s="1"/>
  <c r="AQ283" i="10"/>
  <c r="BG283" i="10" s="1"/>
  <c r="AR283" i="10"/>
  <c r="BH283" i="10" s="1"/>
  <c r="AS283" i="10"/>
  <c r="BI283" i="10" s="1"/>
  <c r="AT283" i="10"/>
  <c r="BJ283" i="10" s="1"/>
  <c r="AU283" i="10"/>
  <c r="BK283" i="10" s="1"/>
  <c r="AV283" i="10"/>
  <c r="BL283" i="10" s="1"/>
  <c r="AW283" i="10"/>
  <c r="BM283" i="10" s="1"/>
  <c r="Z284" i="10"/>
  <c r="AA284" i="10"/>
  <c r="AB284" i="10"/>
  <c r="AC284" i="10"/>
  <c r="AD284" i="10"/>
  <c r="AE284" i="10"/>
  <c r="AF284" i="10"/>
  <c r="AG284" i="10"/>
  <c r="AH284" i="10"/>
  <c r="AX284" i="10" s="1"/>
  <c r="AI284" i="10"/>
  <c r="AY284" i="10" s="1"/>
  <c r="AJ284" i="10"/>
  <c r="AZ284" i="10" s="1"/>
  <c r="AK284" i="10"/>
  <c r="BA284" i="10" s="1"/>
  <c r="AL284" i="10"/>
  <c r="BB284" i="10" s="1"/>
  <c r="AM284" i="10"/>
  <c r="BC284" i="10" s="1"/>
  <c r="AN284" i="10"/>
  <c r="BD284" i="10" s="1"/>
  <c r="AO284" i="10"/>
  <c r="BE284" i="10" s="1"/>
  <c r="AP284" i="10"/>
  <c r="BF284" i="10" s="1"/>
  <c r="AQ284" i="10"/>
  <c r="BG284" i="10" s="1"/>
  <c r="AR284" i="10"/>
  <c r="BH284" i="10" s="1"/>
  <c r="AS284" i="10"/>
  <c r="BI284" i="10" s="1"/>
  <c r="AT284" i="10"/>
  <c r="BJ284" i="10" s="1"/>
  <c r="AU284" i="10"/>
  <c r="BK284" i="10" s="1"/>
  <c r="AV284" i="10"/>
  <c r="BL284" i="10" s="1"/>
  <c r="AW284" i="10"/>
  <c r="BM284" i="10" s="1"/>
  <c r="Z285" i="10"/>
  <c r="AA285" i="10"/>
  <c r="AB285" i="10"/>
  <c r="AC285" i="10"/>
  <c r="AD285" i="10"/>
  <c r="AE285" i="10"/>
  <c r="AF285" i="10"/>
  <c r="AG285" i="10"/>
  <c r="AH285" i="10"/>
  <c r="AX285" i="10" s="1"/>
  <c r="AI285" i="10"/>
  <c r="AY285" i="10" s="1"/>
  <c r="AJ285" i="10"/>
  <c r="AZ285" i="10" s="1"/>
  <c r="AK285" i="10"/>
  <c r="BA285" i="10" s="1"/>
  <c r="AL285" i="10"/>
  <c r="BB285" i="10" s="1"/>
  <c r="AM285" i="10"/>
  <c r="BC285" i="10" s="1"/>
  <c r="AN285" i="10"/>
  <c r="BD285" i="10" s="1"/>
  <c r="AO285" i="10"/>
  <c r="BE285" i="10" s="1"/>
  <c r="AP285" i="10"/>
  <c r="BF285" i="10" s="1"/>
  <c r="AQ285" i="10"/>
  <c r="BG285" i="10" s="1"/>
  <c r="AR285" i="10"/>
  <c r="BH285" i="10" s="1"/>
  <c r="AS285" i="10"/>
  <c r="BI285" i="10" s="1"/>
  <c r="AT285" i="10"/>
  <c r="BJ285" i="10" s="1"/>
  <c r="AU285" i="10"/>
  <c r="BK285" i="10" s="1"/>
  <c r="AV285" i="10"/>
  <c r="BL285" i="10" s="1"/>
  <c r="AW285" i="10"/>
  <c r="BM285" i="10" s="1"/>
  <c r="Z286" i="10"/>
  <c r="AA286" i="10"/>
  <c r="AB286" i="10"/>
  <c r="AC286" i="10"/>
  <c r="AD286" i="10"/>
  <c r="AE286" i="10"/>
  <c r="AF286" i="10"/>
  <c r="AG286" i="10"/>
  <c r="AH286" i="10"/>
  <c r="AX286" i="10" s="1"/>
  <c r="AI286" i="10"/>
  <c r="AY286" i="10" s="1"/>
  <c r="AJ286" i="10"/>
  <c r="AZ286" i="10" s="1"/>
  <c r="AK286" i="10"/>
  <c r="BA286" i="10" s="1"/>
  <c r="AL286" i="10"/>
  <c r="BB286" i="10" s="1"/>
  <c r="AM286" i="10"/>
  <c r="BC286" i="10" s="1"/>
  <c r="AN286" i="10"/>
  <c r="BD286" i="10" s="1"/>
  <c r="AO286" i="10"/>
  <c r="BE286" i="10" s="1"/>
  <c r="AP286" i="10"/>
  <c r="BF286" i="10" s="1"/>
  <c r="AQ286" i="10"/>
  <c r="BG286" i="10" s="1"/>
  <c r="AR286" i="10"/>
  <c r="BH286" i="10" s="1"/>
  <c r="AS286" i="10"/>
  <c r="BI286" i="10" s="1"/>
  <c r="AT286" i="10"/>
  <c r="BJ286" i="10" s="1"/>
  <c r="AU286" i="10"/>
  <c r="BK286" i="10" s="1"/>
  <c r="AV286" i="10"/>
  <c r="BL286" i="10" s="1"/>
  <c r="AW286" i="10"/>
  <c r="BM286" i="10" s="1"/>
  <c r="Z287" i="10"/>
  <c r="AA287" i="10"/>
  <c r="AB287" i="10"/>
  <c r="AC287" i="10"/>
  <c r="AD287" i="10"/>
  <c r="AE287" i="10"/>
  <c r="AF287" i="10"/>
  <c r="AG287" i="10"/>
  <c r="AH287" i="10"/>
  <c r="AX287" i="10" s="1"/>
  <c r="AI287" i="10"/>
  <c r="AY287" i="10" s="1"/>
  <c r="AJ287" i="10"/>
  <c r="AZ287" i="10" s="1"/>
  <c r="AK287" i="10"/>
  <c r="BA287" i="10" s="1"/>
  <c r="AL287" i="10"/>
  <c r="BB287" i="10" s="1"/>
  <c r="AM287" i="10"/>
  <c r="BC287" i="10" s="1"/>
  <c r="AN287" i="10"/>
  <c r="BD287" i="10" s="1"/>
  <c r="AO287" i="10"/>
  <c r="BE287" i="10" s="1"/>
  <c r="AP287" i="10"/>
  <c r="BF287" i="10" s="1"/>
  <c r="AQ287" i="10"/>
  <c r="BG287" i="10" s="1"/>
  <c r="AR287" i="10"/>
  <c r="BH287" i="10" s="1"/>
  <c r="AS287" i="10"/>
  <c r="BI287" i="10" s="1"/>
  <c r="AT287" i="10"/>
  <c r="BJ287" i="10" s="1"/>
  <c r="AU287" i="10"/>
  <c r="BK287" i="10" s="1"/>
  <c r="AV287" i="10"/>
  <c r="BL287" i="10" s="1"/>
  <c r="AW287" i="10"/>
  <c r="BM287" i="10" s="1"/>
  <c r="Z288" i="10"/>
  <c r="AA288" i="10"/>
  <c r="AB288" i="10"/>
  <c r="AC288" i="10"/>
  <c r="AD288" i="10"/>
  <c r="AE288" i="10"/>
  <c r="AF288" i="10"/>
  <c r="AG288" i="10"/>
  <c r="AH288" i="10"/>
  <c r="AX288" i="10" s="1"/>
  <c r="AI288" i="10"/>
  <c r="AY288" i="10" s="1"/>
  <c r="AJ288" i="10"/>
  <c r="AZ288" i="10" s="1"/>
  <c r="AK288" i="10"/>
  <c r="BA288" i="10" s="1"/>
  <c r="AL288" i="10"/>
  <c r="BB288" i="10" s="1"/>
  <c r="AM288" i="10"/>
  <c r="BC288" i="10" s="1"/>
  <c r="AN288" i="10"/>
  <c r="BD288" i="10" s="1"/>
  <c r="AO288" i="10"/>
  <c r="BE288" i="10" s="1"/>
  <c r="AP288" i="10"/>
  <c r="BF288" i="10" s="1"/>
  <c r="AQ288" i="10"/>
  <c r="BG288" i="10" s="1"/>
  <c r="AR288" i="10"/>
  <c r="BH288" i="10" s="1"/>
  <c r="AS288" i="10"/>
  <c r="BI288" i="10" s="1"/>
  <c r="AT288" i="10"/>
  <c r="BJ288" i="10" s="1"/>
  <c r="AU288" i="10"/>
  <c r="BK288" i="10" s="1"/>
  <c r="AV288" i="10"/>
  <c r="BL288" i="10" s="1"/>
  <c r="AW288" i="10"/>
  <c r="BM288" i="10" s="1"/>
  <c r="Z289" i="10"/>
  <c r="AA289" i="10"/>
  <c r="AB289" i="10"/>
  <c r="AC289" i="10"/>
  <c r="AD289" i="10"/>
  <c r="AE289" i="10"/>
  <c r="AF289" i="10"/>
  <c r="AG289" i="10"/>
  <c r="AH289" i="10"/>
  <c r="AX289" i="10" s="1"/>
  <c r="AI289" i="10"/>
  <c r="AY289" i="10" s="1"/>
  <c r="AJ289" i="10"/>
  <c r="AZ289" i="10" s="1"/>
  <c r="AK289" i="10"/>
  <c r="BA289" i="10" s="1"/>
  <c r="AL289" i="10"/>
  <c r="BB289" i="10" s="1"/>
  <c r="AM289" i="10"/>
  <c r="BC289" i="10" s="1"/>
  <c r="AN289" i="10"/>
  <c r="BD289" i="10" s="1"/>
  <c r="AO289" i="10"/>
  <c r="BE289" i="10" s="1"/>
  <c r="AP289" i="10"/>
  <c r="BF289" i="10" s="1"/>
  <c r="AQ289" i="10"/>
  <c r="BG289" i="10" s="1"/>
  <c r="AR289" i="10"/>
  <c r="BH289" i="10" s="1"/>
  <c r="AS289" i="10"/>
  <c r="BI289" i="10" s="1"/>
  <c r="AT289" i="10"/>
  <c r="BJ289" i="10" s="1"/>
  <c r="AU289" i="10"/>
  <c r="BK289" i="10" s="1"/>
  <c r="AV289" i="10"/>
  <c r="BL289" i="10" s="1"/>
  <c r="AW289" i="10"/>
  <c r="BM289" i="10" s="1"/>
  <c r="Z290" i="10"/>
  <c r="AA290" i="10"/>
  <c r="AB290" i="10"/>
  <c r="AC290" i="10"/>
  <c r="AD290" i="10"/>
  <c r="AE290" i="10"/>
  <c r="AF290" i="10"/>
  <c r="AG290" i="10"/>
  <c r="AH290" i="10"/>
  <c r="AX290" i="10" s="1"/>
  <c r="AI290" i="10"/>
  <c r="AY290" i="10" s="1"/>
  <c r="AJ290" i="10"/>
  <c r="AZ290" i="10" s="1"/>
  <c r="AK290" i="10"/>
  <c r="BA290" i="10" s="1"/>
  <c r="AL290" i="10"/>
  <c r="BB290" i="10" s="1"/>
  <c r="AM290" i="10"/>
  <c r="BC290" i="10" s="1"/>
  <c r="AN290" i="10"/>
  <c r="BD290" i="10" s="1"/>
  <c r="AO290" i="10"/>
  <c r="BE290" i="10" s="1"/>
  <c r="AP290" i="10"/>
  <c r="BF290" i="10" s="1"/>
  <c r="AQ290" i="10"/>
  <c r="BG290" i="10" s="1"/>
  <c r="AR290" i="10"/>
  <c r="BH290" i="10" s="1"/>
  <c r="AS290" i="10"/>
  <c r="BI290" i="10" s="1"/>
  <c r="AT290" i="10"/>
  <c r="BJ290" i="10" s="1"/>
  <c r="AU290" i="10"/>
  <c r="BK290" i="10" s="1"/>
  <c r="AV290" i="10"/>
  <c r="BL290" i="10" s="1"/>
  <c r="AW290" i="10"/>
  <c r="BM290" i="10" s="1"/>
  <c r="Z291" i="10"/>
  <c r="AA291" i="10"/>
  <c r="AB291" i="10"/>
  <c r="AC291" i="10"/>
  <c r="AD291" i="10"/>
  <c r="AE291" i="10"/>
  <c r="AF291" i="10"/>
  <c r="AG291" i="10"/>
  <c r="AH291" i="10"/>
  <c r="AX291" i="10" s="1"/>
  <c r="AI291" i="10"/>
  <c r="AY291" i="10" s="1"/>
  <c r="AJ291" i="10"/>
  <c r="AZ291" i="10" s="1"/>
  <c r="AK291" i="10"/>
  <c r="BA291" i="10" s="1"/>
  <c r="AL291" i="10"/>
  <c r="BB291" i="10" s="1"/>
  <c r="AM291" i="10"/>
  <c r="BC291" i="10" s="1"/>
  <c r="AN291" i="10"/>
  <c r="BD291" i="10" s="1"/>
  <c r="AO291" i="10"/>
  <c r="BE291" i="10" s="1"/>
  <c r="AP291" i="10"/>
  <c r="BF291" i="10" s="1"/>
  <c r="AQ291" i="10"/>
  <c r="BG291" i="10" s="1"/>
  <c r="AR291" i="10"/>
  <c r="BH291" i="10" s="1"/>
  <c r="AS291" i="10"/>
  <c r="BI291" i="10" s="1"/>
  <c r="AT291" i="10"/>
  <c r="BJ291" i="10" s="1"/>
  <c r="AU291" i="10"/>
  <c r="BK291" i="10" s="1"/>
  <c r="AV291" i="10"/>
  <c r="BL291" i="10" s="1"/>
  <c r="AW291" i="10"/>
  <c r="BM291" i="10" s="1"/>
  <c r="Z292" i="10"/>
  <c r="AA292" i="10"/>
  <c r="AB292" i="10"/>
  <c r="AC292" i="10"/>
  <c r="AD292" i="10"/>
  <c r="AE292" i="10"/>
  <c r="AF292" i="10"/>
  <c r="AG292" i="10"/>
  <c r="AH292" i="10"/>
  <c r="AX292" i="10" s="1"/>
  <c r="AI292" i="10"/>
  <c r="AY292" i="10" s="1"/>
  <c r="AJ292" i="10"/>
  <c r="AZ292" i="10" s="1"/>
  <c r="AK292" i="10"/>
  <c r="BA292" i="10" s="1"/>
  <c r="AL292" i="10"/>
  <c r="BB292" i="10" s="1"/>
  <c r="AM292" i="10"/>
  <c r="BC292" i="10" s="1"/>
  <c r="AN292" i="10"/>
  <c r="BD292" i="10" s="1"/>
  <c r="AO292" i="10"/>
  <c r="BE292" i="10" s="1"/>
  <c r="AP292" i="10"/>
  <c r="BF292" i="10" s="1"/>
  <c r="AQ292" i="10"/>
  <c r="BG292" i="10" s="1"/>
  <c r="AR292" i="10"/>
  <c r="BH292" i="10" s="1"/>
  <c r="AS292" i="10"/>
  <c r="BI292" i="10" s="1"/>
  <c r="AT292" i="10"/>
  <c r="BJ292" i="10" s="1"/>
  <c r="AU292" i="10"/>
  <c r="BK292" i="10" s="1"/>
  <c r="AV292" i="10"/>
  <c r="BL292" i="10" s="1"/>
  <c r="AW292" i="10"/>
  <c r="BM292" i="10" s="1"/>
  <c r="Z293" i="10"/>
  <c r="AA293" i="10"/>
  <c r="AB293" i="10"/>
  <c r="AC293" i="10"/>
  <c r="AD293" i="10"/>
  <c r="AE293" i="10"/>
  <c r="AF293" i="10"/>
  <c r="AG293" i="10"/>
  <c r="AH293" i="10"/>
  <c r="AX293" i="10" s="1"/>
  <c r="AI293" i="10"/>
  <c r="AY293" i="10" s="1"/>
  <c r="AJ293" i="10"/>
  <c r="AZ293" i="10" s="1"/>
  <c r="AK293" i="10"/>
  <c r="BA293" i="10" s="1"/>
  <c r="AL293" i="10"/>
  <c r="BB293" i="10" s="1"/>
  <c r="AM293" i="10"/>
  <c r="BC293" i="10" s="1"/>
  <c r="AN293" i="10"/>
  <c r="BD293" i="10" s="1"/>
  <c r="AO293" i="10"/>
  <c r="BE293" i="10" s="1"/>
  <c r="AP293" i="10"/>
  <c r="BF293" i="10" s="1"/>
  <c r="AQ293" i="10"/>
  <c r="BG293" i="10" s="1"/>
  <c r="AR293" i="10"/>
  <c r="BH293" i="10" s="1"/>
  <c r="AS293" i="10"/>
  <c r="BI293" i="10" s="1"/>
  <c r="AT293" i="10"/>
  <c r="BJ293" i="10" s="1"/>
  <c r="AU293" i="10"/>
  <c r="BK293" i="10" s="1"/>
  <c r="AV293" i="10"/>
  <c r="BL293" i="10" s="1"/>
  <c r="AW293" i="10"/>
  <c r="BM293" i="10" s="1"/>
  <c r="Z294" i="10"/>
  <c r="AA294" i="10"/>
  <c r="AB294" i="10"/>
  <c r="AC294" i="10"/>
  <c r="AD294" i="10"/>
  <c r="AE294" i="10"/>
  <c r="AF294" i="10"/>
  <c r="AG294" i="10"/>
  <c r="AH294" i="10"/>
  <c r="AX294" i="10" s="1"/>
  <c r="AI294" i="10"/>
  <c r="AY294" i="10" s="1"/>
  <c r="AJ294" i="10"/>
  <c r="AZ294" i="10" s="1"/>
  <c r="AK294" i="10"/>
  <c r="BA294" i="10" s="1"/>
  <c r="AL294" i="10"/>
  <c r="BB294" i="10" s="1"/>
  <c r="AM294" i="10"/>
  <c r="BC294" i="10" s="1"/>
  <c r="AN294" i="10"/>
  <c r="BD294" i="10" s="1"/>
  <c r="AO294" i="10"/>
  <c r="BE294" i="10" s="1"/>
  <c r="AP294" i="10"/>
  <c r="BF294" i="10" s="1"/>
  <c r="AQ294" i="10"/>
  <c r="BG294" i="10" s="1"/>
  <c r="AR294" i="10"/>
  <c r="BH294" i="10" s="1"/>
  <c r="AS294" i="10"/>
  <c r="BI294" i="10" s="1"/>
  <c r="AT294" i="10"/>
  <c r="BJ294" i="10" s="1"/>
  <c r="AU294" i="10"/>
  <c r="BK294" i="10" s="1"/>
  <c r="AV294" i="10"/>
  <c r="BL294" i="10" s="1"/>
  <c r="AW294" i="10"/>
  <c r="BM294" i="10" s="1"/>
  <c r="Z295" i="10"/>
  <c r="AA295" i="10"/>
  <c r="AB295" i="10"/>
  <c r="AC295" i="10"/>
  <c r="AD295" i="10"/>
  <c r="AE295" i="10"/>
  <c r="AF295" i="10"/>
  <c r="AG295" i="10"/>
  <c r="AH295" i="10"/>
  <c r="AX295" i="10" s="1"/>
  <c r="AI295" i="10"/>
  <c r="AY295" i="10" s="1"/>
  <c r="AJ295" i="10"/>
  <c r="AZ295" i="10" s="1"/>
  <c r="AK295" i="10"/>
  <c r="BA295" i="10" s="1"/>
  <c r="AL295" i="10"/>
  <c r="BB295" i="10" s="1"/>
  <c r="AM295" i="10"/>
  <c r="BC295" i="10" s="1"/>
  <c r="AN295" i="10"/>
  <c r="BD295" i="10" s="1"/>
  <c r="AO295" i="10"/>
  <c r="BE295" i="10" s="1"/>
  <c r="AP295" i="10"/>
  <c r="BF295" i="10" s="1"/>
  <c r="AQ295" i="10"/>
  <c r="BG295" i="10" s="1"/>
  <c r="AR295" i="10"/>
  <c r="BH295" i="10" s="1"/>
  <c r="AS295" i="10"/>
  <c r="BI295" i="10" s="1"/>
  <c r="AT295" i="10"/>
  <c r="BJ295" i="10" s="1"/>
  <c r="AU295" i="10"/>
  <c r="BK295" i="10" s="1"/>
  <c r="AV295" i="10"/>
  <c r="BL295" i="10" s="1"/>
  <c r="AW295" i="10"/>
  <c r="BM295" i="10" s="1"/>
  <c r="Z296" i="10"/>
  <c r="AA296" i="10"/>
  <c r="AB296" i="10"/>
  <c r="AC296" i="10"/>
  <c r="AD296" i="10"/>
  <c r="AE296" i="10"/>
  <c r="AF296" i="10"/>
  <c r="AG296" i="10"/>
  <c r="AH296" i="10"/>
  <c r="AX296" i="10" s="1"/>
  <c r="AI296" i="10"/>
  <c r="AY296" i="10" s="1"/>
  <c r="AJ296" i="10"/>
  <c r="AZ296" i="10" s="1"/>
  <c r="AK296" i="10"/>
  <c r="BA296" i="10" s="1"/>
  <c r="AL296" i="10"/>
  <c r="BB296" i="10" s="1"/>
  <c r="AM296" i="10"/>
  <c r="BC296" i="10" s="1"/>
  <c r="AN296" i="10"/>
  <c r="BD296" i="10" s="1"/>
  <c r="AO296" i="10"/>
  <c r="BE296" i="10" s="1"/>
  <c r="AP296" i="10"/>
  <c r="BF296" i="10" s="1"/>
  <c r="AQ296" i="10"/>
  <c r="BG296" i="10" s="1"/>
  <c r="AR296" i="10"/>
  <c r="BH296" i="10" s="1"/>
  <c r="AS296" i="10"/>
  <c r="BI296" i="10" s="1"/>
  <c r="AT296" i="10"/>
  <c r="BJ296" i="10" s="1"/>
  <c r="AU296" i="10"/>
  <c r="BK296" i="10" s="1"/>
  <c r="AV296" i="10"/>
  <c r="BL296" i="10" s="1"/>
  <c r="AW296" i="10"/>
  <c r="BM296" i="10" s="1"/>
  <c r="Z297" i="10"/>
  <c r="AA297" i="10"/>
  <c r="AB297" i="10"/>
  <c r="AC297" i="10"/>
  <c r="AD297" i="10"/>
  <c r="AE297" i="10"/>
  <c r="AF297" i="10"/>
  <c r="AG297" i="10"/>
  <c r="AH297" i="10"/>
  <c r="AX297" i="10" s="1"/>
  <c r="AI297" i="10"/>
  <c r="AY297" i="10" s="1"/>
  <c r="AJ297" i="10"/>
  <c r="AZ297" i="10" s="1"/>
  <c r="AK297" i="10"/>
  <c r="BA297" i="10" s="1"/>
  <c r="AL297" i="10"/>
  <c r="BB297" i="10" s="1"/>
  <c r="AM297" i="10"/>
  <c r="BC297" i="10" s="1"/>
  <c r="AN297" i="10"/>
  <c r="BD297" i="10" s="1"/>
  <c r="AO297" i="10"/>
  <c r="BE297" i="10" s="1"/>
  <c r="AP297" i="10"/>
  <c r="BF297" i="10" s="1"/>
  <c r="AQ297" i="10"/>
  <c r="BG297" i="10" s="1"/>
  <c r="AR297" i="10"/>
  <c r="BH297" i="10" s="1"/>
  <c r="AS297" i="10"/>
  <c r="BI297" i="10" s="1"/>
  <c r="AT297" i="10"/>
  <c r="BJ297" i="10" s="1"/>
  <c r="AU297" i="10"/>
  <c r="BK297" i="10" s="1"/>
  <c r="AV297" i="10"/>
  <c r="BL297" i="10" s="1"/>
  <c r="AW297" i="10"/>
  <c r="BM297" i="10" s="1"/>
  <c r="Z298" i="10"/>
  <c r="AA298" i="10"/>
  <c r="AB298" i="10"/>
  <c r="AC298" i="10"/>
  <c r="AD298" i="10"/>
  <c r="AE298" i="10"/>
  <c r="AF298" i="10"/>
  <c r="AG298" i="10"/>
  <c r="AH298" i="10"/>
  <c r="AX298" i="10" s="1"/>
  <c r="AI298" i="10"/>
  <c r="AY298" i="10" s="1"/>
  <c r="AJ298" i="10"/>
  <c r="AZ298" i="10" s="1"/>
  <c r="AK298" i="10"/>
  <c r="BA298" i="10" s="1"/>
  <c r="AL298" i="10"/>
  <c r="BB298" i="10" s="1"/>
  <c r="AM298" i="10"/>
  <c r="BC298" i="10" s="1"/>
  <c r="AN298" i="10"/>
  <c r="BD298" i="10" s="1"/>
  <c r="AO298" i="10"/>
  <c r="BE298" i="10" s="1"/>
  <c r="AP298" i="10"/>
  <c r="BF298" i="10" s="1"/>
  <c r="AQ298" i="10"/>
  <c r="BG298" i="10" s="1"/>
  <c r="AR298" i="10"/>
  <c r="BH298" i="10" s="1"/>
  <c r="AS298" i="10"/>
  <c r="BI298" i="10" s="1"/>
  <c r="AT298" i="10"/>
  <c r="BJ298" i="10" s="1"/>
  <c r="AU298" i="10"/>
  <c r="BK298" i="10" s="1"/>
  <c r="AV298" i="10"/>
  <c r="BL298" i="10" s="1"/>
  <c r="AW298" i="10"/>
  <c r="BM298" i="10" s="1"/>
  <c r="Z299" i="10"/>
  <c r="AA299" i="10"/>
  <c r="AB299" i="10"/>
  <c r="AC299" i="10"/>
  <c r="AD299" i="10"/>
  <c r="AE299" i="10"/>
  <c r="AF299" i="10"/>
  <c r="AG299" i="10"/>
  <c r="AH299" i="10"/>
  <c r="AX299" i="10" s="1"/>
  <c r="AI299" i="10"/>
  <c r="AY299" i="10" s="1"/>
  <c r="AJ299" i="10"/>
  <c r="AZ299" i="10" s="1"/>
  <c r="AK299" i="10"/>
  <c r="BA299" i="10" s="1"/>
  <c r="AL299" i="10"/>
  <c r="BB299" i="10" s="1"/>
  <c r="AM299" i="10"/>
  <c r="BC299" i="10" s="1"/>
  <c r="AN299" i="10"/>
  <c r="BD299" i="10" s="1"/>
  <c r="AO299" i="10"/>
  <c r="BE299" i="10" s="1"/>
  <c r="AP299" i="10"/>
  <c r="BF299" i="10" s="1"/>
  <c r="AQ299" i="10"/>
  <c r="BG299" i="10" s="1"/>
  <c r="AR299" i="10"/>
  <c r="BH299" i="10" s="1"/>
  <c r="AS299" i="10"/>
  <c r="BI299" i="10" s="1"/>
  <c r="AT299" i="10"/>
  <c r="BJ299" i="10" s="1"/>
  <c r="AU299" i="10"/>
  <c r="BK299" i="10" s="1"/>
  <c r="AV299" i="10"/>
  <c r="BL299" i="10" s="1"/>
  <c r="AW299" i="10"/>
  <c r="BM299" i="10" s="1"/>
  <c r="Z300" i="10"/>
  <c r="AA300" i="10"/>
  <c r="AB300" i="10"/>
  <c r="AC300" i="10"/>
  <c r="AD300" i="10"/>
  <c r="AE300" i="10"/>
  <c r="AF300" i="10"/>
  <c r="AG300" i="10"/>
  <c r="AH300" i="10"/>
  <c r="AX300" i="10" s="1"/>
  <c r="AI300" i="10"/>
  <c r="AY300" i="10" s="1"/>
  <c r="AJ300" i="10"/>
  <c r="AZ300" i="10" s="1"/>
  <c r="AK300" i="10"/>
  <c r="BA300" i="10" s="1"/>
  <c r="AL300" i="10"/>
  <c r="BB300" i="10" s="1"/>
  <c r="AM300" i="10"/>
  <c r="BC300" i="10" s="1"/>
  <c r="AN300" i="10"/>
  <c r="BD300" i="10" s="1"/>
  <c r="AO300" i="10"/>
  <c r="BE300" i="10" s="1"/>
  <c r="AP300" i="10"/>
  <c r="BF300" i="10" s="1"/>
  <c r="AQ300" i="10"/>
  <c r="BG300" i="10" s="1"/>
  <c r="AR300" i="10"/>
  <c r="BH300" i="10" s="1"/>
  <c r="AS300" i="10"/>
  <c r="BI300" i="10" s="1"/>
  <c r="AT300" i="10"/>
  <c r="BJ300" i="10" s="1"/>
  <c r="AU300" i="10"/>
  <c r="BK300" i="10" s="1"/>
  <c r="AV300" i="10"/>
  <c r="BL300" i="10" s="1"/>
  <c r="AW300" i="10"/>
  <c r="BM300" i="10" s="1"/>
  <c r="Z301" i="10"/>
  <c r="AA301" i="10"/>
  <c r="AB301" i="10"/>
  <c r="AC301" i="10"/>
  <c r="AD301" i="10"/>
  <c r="AE301" i="10"/>
  <c r="AF301" i="10"/>
  <c r="AG301" i="10"/>
  <c r="AH301" i="10"/>
  <c r="AX301" i="10" s="1"/>
  <c r="AI301" i="10"/>
  <c r="AY301" i="10" s="1"/>
  <c r="AJ301" i="10"/>
  <c r="AZ301" i="10" s="1"/>
  <c r="AK301" i="10"/>
  <c r="BA301" i="10" s="1"/>
  <c r="AL301" i="10"/>
  <c r="BB301" i="10" s="1"/>
  <c r="AM301" i="10"/>
  <c r="BC301" i="10" s="1"/>
  <c r="AN301" i="10"/>
  <c r="BD301" i="10" s="1"/>
  <c r="AO301" i="10"/>
  <c r="BE301" i="10" s="1"/>
  <c r="AP301" i="10"/>
  <c r="BF301" i="10" s="1"/>
  <c r="AQ301" i="10"/>
  <c r="BG301" i="10" s="1"/>
  <c r="AR301" i="10"/>
  <c r="BH301" i="10" s="1"/>
  <c r="AS301" i="10"/>
  <c r="BI301" i="10" s="1"/>
  <c r="AT301" i="10"/>
  <c r="BJ301" i="10" s="1"/>
  <c r="AU301" i="10"/>
  <c r="BK301" i="10" s="1"/>
  <c r="AV301" i="10"/>
  <c r="BL301" i="10" s="1"/>
  <c r="AW301" i="10"/>
  <c r="BM301" i="10" s="1"/>
  <c r="Z302" i="10"/>
  <c r="AA302" i="10"/>
  <c r="AB302" i="10"/>
  <c r="AC302" i="10"/>
  <c r="AD302" i="10"/>
  <c r="AE302" i="10"/>
  <c r="AF302" i="10"/>
  <c r="AG302" i="10"/>
  <c r="AH302" i="10"/>
  <c r="AX302" i="10" s="1"/>
  <c r="AI302" i="10"/>
  <c r="AY302" i="10" s="1"/>
  <c r="AJ302" i="10"/>
  <c r="AZ302" i="10" s="1"/>
  <c r="AK302" i="10"/>
  <c r="BA302" i="10" s="1"/>
  <c r="AL302" i="10"/>
  <c r="BB302" i="10" s="1"/>
  <c r="AM302" i="10"/>
  <c r="BC302" i="10" s="1"/>
  <c r="AN302" i="10"/>
  <c r="BD302" i="10" s="1"/>
  <c r="AO302" i="10"/>
  <c r="BE302" i="10" s="1"/>
  <c r="AP302" i="10"/>
  <c r="BF302" i="10" s="1"/>
  <c r="AQ302" i="10"/>
  <c r="BG302" i="10" s="1"/>
  <c r="AR302" i="10"/>
  <c r="BH302" i="10" s="1"/>
  <c r="AS302" i="10"/>
  <c r="BI302" i="10" s="1"/>
  <c r="AT302" i="10"/>
  <c r="BJ302" i="10" s="1"/>
  <c r="AU302" i="10"/>
  <c r="BK302" i="10" s="1"/>
  <c r="AV302" i="10"/>
  <c r="BL302" i="10" s="1"/>
  <c r="AW302" i="10"/>
  <c r="BM302" i="10" s="1"/>
  <c r="Z303" i="10"/>
  <c r="AA303" i="10"/>
  <c r="AB303" i="10"/>
  <c r="AC303" i="10"/>
  <c r="AD303" i="10"/>
  <c r="AE303" i="10"/>
  <c r="AF303" i="10"/>
  <c r="AG303" i="10"/>
  <c r="AH303" i="10"/>
  <c r="AX303" i="10" s="1"/>
  <c r="AI303" i="10"/>
  <c r="AY303" i="10" s="1"/>
  <c r="AJ303" i="10"/>
  <c r="AZ303" i="10" s="1"/>
  <c r="AK303" i="10"/>
  <c r="BA303" i="10" s="1"/>
  <c r="AL303" i="10"/>
  <c r="BB303" i="10" s="1"/>
  <c r="AM303" i="10"/>
  <c r="BC303" i="10" s="1"/>
  <c r="AN303" i="10"/>
  <c r="BD303" i="10" s="1"/>
  <c r="AO303" i="10"/>
  <c r="BE303" i="10" s="1"/>
  <c r="AP303" i="10"/>
  <c r="BF303" i="10" s="1"/>
  <c r="AQ303" i="10"/>
  <c r="BG303" i="10" s="1"/>
  <c r="AR303" i="10"/>
  <c r="BH303" i="10" s="1"/>
  <c r="AS303" i="10"/>
  <c r="BI303" i="10" s="1"/>
  <c r="AT303" i="10"/>
  <c r="BJ303" i="10" s="1"/>
  <c r="AU303" i="10"/>
  <c r="BK303" i="10" s="1"/>
  <c r="AV303" i="10"/>
  <c r="BL303" i="10" s="1"/>
  <c r="AW303" i="10"/>
  <c r="BM303" i="10" s="1"/>
  <c r="Z304" i="10"/>
  <c r="AA304" i="10"/>
  <c r="AB304" i="10"/>
  <c r="AC304" i="10"/>
  <c r="AD304" i="10"/>
  <c r="AE304" i="10"/>
  <c r="AF304" i="10"/>
  <c r="AG304" i="10"/>
  <c r="AH304" i="10"/>
  <c r="AX304" i="10" s="1"/>
  <c r="AI304" i="10"/>
  <c r="AY304" i="10" s="1"/>
  <c r="AJ304" i="10"/>
  <c r="AZ304" i="10" s="1"/>
  <c r="AK304" i="10"/>
  <c r="BA304" i="10" s="1"/>
  <c r="AL304" i="10"/>
  <c r="BB304" i="10" s="1"/>
  <c r="AM304" i="10"/>
  <c r="BC304" i="10" s="1"/>
  <c r="AN304" i="10"/>
  <c r="BD304" i="10" s="1"/>
  <c r="AO304" i="10"/>
  <c r="BE304" i="10" s="1"/>
  <c r="AP304" i="10"/>
  <c r="BF304" i="10" s="1"/>
  <c r="AQ304" i="10"/>
  <c r="BG304" i="10" s="1"/>
  <c r="AR304" i="10"/>
  <c r="BH304" i="10" s="1"/>
  <c r="AS304" i="10"/>
  <c r="BI304" i="10" s="1"/>
  <c r="AT304" i="10"/>
  <c r="BJ304" i="10" s="1"/>
  <c r="AU304" i="10"/>
  <c r="BK304" i="10" s="1"/>
  <c r="AV304" i="10"/>
  <c r="BL304" i="10" s="1"/>
  <c r="AW304" i="10"/>
  <c r="BM304" i="10" s="1"/>
  <c r="Z305" i="10"/>
  <c r="AA305" i="10"/>
  <c r="AB305" i="10"/>
  <c r="AC305" i="10"/>
  <c r="AD305" i="10"/>
  <c r="AE305" i="10"/>
  <c r="AF305" i="10"/>
  <c r="AG305" i="10"/>
  <c r="AH305" i="10"/>
  <c r="AX305" i="10" s="1"/>
  <c r="AI305" i="10"/>
  <c r="AY305" i="10" s="1"/>
  <c r="AJ305" i="10"/>
  <c r="AZ305" i="10" s="1"/>
  <c r="AK305" i="10"/>
  <c r="BA305" i="10" s="1"/>
  <c r="AL305" i="10"/>
  <c r="BB305" i="10" s="1"/>
  <c r="AM305" i="10"/>
  <c r="BC305" i="10" s="1"/>
  <c r="AN305" i="10"/>
  <c r="BD305" i="10" s="1"/>
  <c r="AO305" i="10"/>
  <c r="BE305" i="10" s="1"/>
  <c r="AP305" i="10"/>
  <c r="BF305" i="10" s="1"/>
  <c r="AQ305" i="10"/>
  <c r="BG305" i="10" s="1"/>
  <c r="AR305" i="10"/>
  <c r="BH305" i="10" s="1"/>
  <c r="AS305" i="10"/>
  <c r="BI305" i="10" s="1"/>
  <c r="AT305" i="10"/>
  <c r="BJ305" i="10" s="1"/>
  <c r="AU305" i="10"/>
  <c r="BK305" i="10" s="1"/>
  <c r="AV305" i="10"/>
  <c r="BL305" i="10" s="1"/>
  <c r="AW305" i="10"/>
  <c r="BM305" i="10" s="1"/>
  <c r="Z306" i="10"/>
  <c r="AA306" i="10"/>
  <c r="AB306" i="10"/>
  <c r="AC306" i="10"/>
  <c r="AD306" i="10"/>
  <c r="AE306" i="10"/>
  <c r="AF306" i="10"/>
  <c r="AG306" i="10"/>
  <c r="AH306" i="10"/>
  <c r="AX306" i="10" s="1"/>
  <c r="AI306" i="10"/>
  <c r="AY306" i="10" s="1"/>
  <c r="AJ306" i="10"/>
  <c r="AZ306" i="10" s="1"/>
  <c r="AK306" i="10"/>
  <c r="BA306" i="10" s="1"/>
  <c r="AL306" i="10"/>
  <c r="BB306" i="10" s="1"/>
  <c r="AM306" i="10"/>
  <c r="BC306" i="10" s="1"/>
  <c r="AN306" i="10"/>
  <c r="BD306" i="10" s="1"/>
  <c r="AO306" i="10"/>
  <c r="BE306" i="10" s="1"/>
  <c r="AP306" i="10"/>
  <c r="BF306" i="10" s="1"/>
  <c r="AQ306" i="10"/>
  <c r="BG306" i="10" s="1"/>
  <c r="AR306" i="10"/>
  <c r="BH306" i="10" s="1"/>
  <c r="AS306" i="10"/>
  <c r="BI306" i="10" s="1"/>
  <c r="AT306" i="10"/>
  <c r="BJ306" i="10" s="1"/>
  <c r="AU306" i="10"/>
  <c r="BK306" i="10" s="1"/>
  <c r="AV306" i="10"/>
  <c r="BL306" i="10" s="1"/>
  <c r="AW306" i="10"/>
  <c r="BM306" i="10" s="1"/>
  <c r="Z307" i="10"/>
  <c r="AA307" i="10"/>
  <c r="AB307" i="10"/>
  <c r="AC307" i="10"/>
  <c r="AD307" i="10"/>
  <c r="AE307" i="10"/>
  <c r="AF307" i="10"/>
  <c r="AG307" i="10"/>
  <c r="AH307" i="10"/>
  <c r="AX307" i="10" s="1"/>
  <c r="AI307" i="10"/>
  <c r="AY307" i="10" s="1"/>
  <c r="AJ307" i="10"/>
  <c r="AZ307" i="10" s="1"/>
  <c r="AK307" i="10"/>
  <c r="BA307" i="10" s="1"/>
  <c r="AL307" i="10"/>
  <c r="BB307" i="10" s="1"/>
  <c r="AM307" i="10"/>
  <c r="BC307" i="10" s="1"/>
  <c r="AN307" i="10"/>
  <c r="BD307" i="10" s="1"/>
  <c r="AO307" i="10"/>
  <c r="BE307" i="10" s="1"/>
  <c r="AP307" i="10"/>
  <c r="BF307" i="10" s="1"/>
  <c r="AQ307" i="10"/>
  <c r="BG307" i="10" s="1"/>
  <c r="AR307" i="10"/>
  <c r="BH307" i="10" s="1"/>
  <c r="AS307" i="10"/>
  <c r="BI307" i="10" s="1"/>
  <c r="AT307" i="10"/>
  <c r="BJ307" i="10" s="1"/>
  <c r="AU307" i="10"/>
  <c r="BK307" i="10" s="1"/>
  <c r="AV307" i="10"/>
  <c r="BL307" i="10" s="1"/>
  <c r="AW307" i="10"/>
  <c r="BM307" i="10" s="1"/>
  <c r="Z308" i="10"/>
  <c r="AA308" i="10"/>
  <c r="AB308" i="10"/>
  <c r="AC308" i="10"/>
  <c r="AD308" i="10"/>
  <c r="AE308" i="10"/>
  <c r="AF308" i="10"/>
  <c r="AG308" i="10"/>
  <c r="AH308" i="10"/>
  <c r="AX308" i="10" s="1"/>
  <c r="AI308" i="10"/>
  <c r="AY308" i="10" s="1"/>
  <c r="AJ308" i="10"/>
  <c r="AZ308" i="10" s="1"/>
  <c r="AK308" i="10"/>
  <c r="BA308" i="10" s="1"/>
  <c r="AL308" i="10"/>
  <c r="BB308" i="10" s="1"/>
  <c r="AM308" i="10"/>
  <c r="BC308" i="10" s="1"/>
  <c r="AN308" i="10"/>
  <c r="BD308" i="10" s="1"/>
  <c r="AO308" i="10"/>
  <c r="BE308" i="10" s="1"/>
  <c r="AP308" i="10"/>
  <c r="BF308" i="10" s="1"/>
  <c r="AQ308" i="10"/>
  <c r="BG308" i="10" s="1"/>
  <c r="AR308" i="10"/>
  <c r="BH308" i="10" s="1"/>
  <c r="AS308" i="10"/>
  <c r="BI308" i="10" s="1"/>
  <c r="AT308" i="10"/>
  <c r="BJ308" i="10" s="1"/>
  <c r="AU308" i="10"/>
  <c r="BK308" i="10" s="1"/>
  <c r="AV308" i="10"/>
  <c r="BL308" i="10" s="1"/>
  <c r="AW308" i="10"/>
  <c r="BM308" i="10" s="1"/>
  <c r="Z309" i="10"/>
  <c r="AA309" i="10"/>
  <c r="AB309" i="10"/>
  <c r="AC309" i="10"/>
  <c r="AD309" i="10"/>
  <c r="AE309" i="10"/>
  <c r="AF309" i="10"/>
  <c r="AG309" i="10"/>
  <c r="AH309" i="10"/>
  <c r="AX309" i="10" s="1"/>
  <c r="AI309" i="10"/>
  <c r="AY309" i="10" s="1"/>
  <c r="AJ309" i="10"/>
  <c r="AZ309" i="10" s="1"/>
  <c r="AK309" i="10"/>
  <c r="BA309" i="10" s="1"/>
  <c r="AL309" i="10"/>
  <c r="BB309" i="10" s="1"/>
  <c r="AM309" i="10"/>
  <c r="BC309" i="10" s="1"/>
  <c r="AN309" i="10"/>
  <c r="BD309" i="10" s="1"/>
  <c r="AO309" i="10"/>
  <c r="BE309" i="10" s="1"/>
  <c r="AP309" i="10"/>
  <c r="BF309" i="10" s="1"/>
  <c r="AQ309" i="10"/>
  <c r="BG309" i="10" s="1"/>
  <c r="AR309" i="10"/>
  <c r="BH309" i="10" s="1"/>
  <c r="AS309" i="10"/>
  <c r="BI309" i="10" s="1"/>
  <c r="AT309" i="10"/>
  <c r="BJ309" i="10" s="1"/>
  <c r="AU309" i="10"/>
  <c r="BK309" i="10" s="1"/>
  <c r="AV309" i="10"/>
  <c r="BL309" i="10" s="1"/>
  <c r="AW309" i="10"/>
  <c r="BM309" i="10" s="1"/>
  <c r="Z310" i="10"/>
  <c r="AA310" i="10"/>
  <c r="AB310" i="10"/>
  <c r="AC310" i="10"/>
  <c r="AD310" i="10"/>
  <c r="AE310" i="10"/>
  <c r="AF310" i="10"/>
  <c r="AG310" i="10"/>
  <c r="AH310" i="10"/>
  <c r="AX310" i="10" s="1"/>
  <c r="AI310" i="10"/>
  <c r="AY310" i="10" s="1"/>
  <c r="AJ310" i="10"/>
  <c r="AZ310" i="10" s="1"/>
  <c r="AK310" i="10"/>
  <c r="BA310" i="10" s="1"/>
  <c r="AL310" i="10"/>
  <c r="BB310" i="10" s="1"/>
  <c r="AM310" i="10"/>
  <c r="BC310" i="10" s="1"/>
  <c r="AN310" i="10"/>
  <c r="BD310" i="10" s="1"/>
  <c r="AO310" i="10"/>
  <c r="BE310" i="10" s="1"/>
  <c r="AP310" i="10"/>
  <c r="BF310" i="10" s="1"/>
  <c r="AQ310" i="10"/>
  <c r="BG310" i="10" s="1"/>
  <c r="AR310" i="10"/>
  <c r="BH310" i="10" s="1"/>
  <c r="AS310" i="10"/>
  <c r="BI310" i="10" s="1"/>
  <c r="AT310" i="10"/>
  <c r="BJ310" i="10" s="1"/>
  <c r="AU310" i="10"/>
  <c r="BK310" i="10" s="1"/>
  <c r="AV310" i="10"/>
  <c r="BL310" i="10" s="1"/>
  <c r="AW310" i="10"/>
  <c r="BM310" i="10" s="1"/>
  <c r="Z311" i="10"/>
  <c r="AA311" i="10"/>
  <c r="AB311" i="10"/>
  <c r="AC311" i="10"/>
  <c r="AD311" i="10"/>
  <c r="AE311" i="10"/>
  <c r="AF311" i="10"/>
  <c r="AG311" i="10"/>
  <c r="AH311" i="10"/>
  <c r="AX311" i="10" s="1"/>
  <c r="AI311" i="10"/>
  <c r="AY311" i="10" s="1"/>
  <c r="AJ311" i="10"/>
  <c r="AZ311" i="10" s="1"/>
  <c r="AK311" i="10"/>
  <c r="BA311" i="10" s="1"/>
  <c r="AL311" i="10"/>
  <c r="BB311" i="10" s="1"/>
  <c r="AM311" i="10"/>
  <c r="BC311" i="10" s="1"/>
  <c r="AN311" i="10"/>
  <c r="BD311" i="10" s="1"/>
  <c r="AO311" i="10"/>
  <c r="BE311" i="10" s="1"/>
  <c r="AP311" i="10"/>
  <c r="BF311" i="10" s="1"/>
  <c r="AQ311" i="10"/>
  <c r="BG311" i="10" s="1"/>
  <c r="AR311" i="10"/>
  <c r="BH311" i="10" s="1"/>
  <c r="AS311" i="10"/>
  <c r="BI311" i="10" s="1"/>
  <c r="AT311" i="10"/>
  <c r="BJ311" i="10" s="1"/>
  <c r="AU311" i="10"/>
  <c r="BK311" i="10" s="1"/>
  <c r="AV311" i="10"/>
  <c r="BL311" i="10" s="1"/>
  <c r="AW311" i="10"/>
  <c r="BM311" i="10" s="1"/>
  <c r="Z312" i="10"/>
  <c r="AA312" i="10"/>
  <c r="AB312" i="10"/>
  <c r="AC312" i="10"/>
  <c r="AD312" i="10"/>
  <c r="AE312" i="10"/>
  <c r="AF312" i="10"/>
  <c r="AG312" i="10"/>
  <c r="AH312" i="10"/>
  <c r="AX312" i="10" s="1"/>
  <c r="AI312" i="10"/>
  <c r="AY312" i="10" s="1"/>
  <c r="AJ312" i="10"/>
  <c r="AZ312" i="10" s="1"/>
  <c r="AK312" i="10"/>
  <c r="BA312" i="10" s="1"/>
  <c r="AL312" i="10"/>
  <c r="BB312" i="10" s="1"/>
  <c r="AM312" i="10"/>
  <c r="BC312" i="10" s="1"/>
  <c r="AN312" i="10"/>
  <c r="BD312" i="10" s="1"/>
  <c r="AO312" i="10"/>
  <c r="BE312" i="10" s="1"/>
  <c r="AP312" i="10"/>
  <c r="BF312" i="10" s="1"/>
  <c r="AQ312" i="10"/>
  <c r="BG312" i="10" s="1"/>
  <c r="AR312" i="10"/>
  <c r="BH312" i="10" s="1"/>
  <c r="AS312" i="10"/>
  <c r="BI312" i="10" s="1"/>
  <c r="AT312" i="10"/>
  <c r="BJ312" i="10" s="1"/>
  <c r="AU312" i="10"/>
  <c r="BK312" i="10" s="1"/>
  <c r="AV312" i="10"/>
  <c r="BL312" i="10" s="1"/>
  <c r="AW312" i="10"/>
  <c r="BM312" i="10" s="1"/>
  <c r="Z313" i="10"/>
  <c r="AA313" i="10"/>
  <c r="AB313" i="10"/>
  <c r="AC313" i="10"/>
  <c r="AD313" i="10"/>
  <c r="AE313" i="10"/>
  <c r="AF313" i="10"/>
  <c r="AG313" i="10"/>
  <c r="AH313" i="10"/>
  <c r="AX313" i="10" s="1"/>
  <c r="AI313" i="10"/>
  <c r="AY313" i="10" s="1"/>
  <c r="AJ313" i="10"/>
  <c r="AZ313" i="10" s="1"/>
  <c r="AK313" i="10"/>
  <c r="BA313" i="10" s="1"/>
  <c r="AL313" i="10"/>
  <c r="BB313" i="10" s="1"/>
  <c r="AM313" i="10"/>
  <c r="BC313" i="10" s="1"/>
  <c r="AN313" i="10"/>
  <c r="BD313" i="10" s="1"/>
  <c r="AO313" i="10"/>
  <c r="BE313" i="10" s="1"/>
  <c r="AP313" i="10"/>
  <c r="BF313" i="10" s="1"/>
  <c r="AQ313" i="10"/>
  <c r="BG313" i="10" s="1"/>
  <c r="AR313" i="10"/>
  <c r="BH313" i="10" s="1"/>
  <c r="AS313" i="10"/>
  <c r="BI313" i="10" s="1"/>
  <c r="AT313" i="10"/>
  <c r="BJ313" i="10" s="1"/>
  <c r="AU313" i="10"/>
  <c r="BK313" i="10" s="1"/>
  <c r="AV313" i="10"/>
  <c r="BL313" i="10" s="1"/>
  <c r="AW313" i="10"/>
  <c r="BM313" i="10" s="1"/>
  <c r="Z314" i="10"/>
  <c r="AA314" i="10"/>
  <c r="AB314" i="10"/>
  <c r="AC314" i="10"/>
  <c r="AD314" i="10"/>
  <c r="AE314" i="10"/>
  <c r="AF314" i="10"/>
  <c r="AG314" i="10"/>
  <c r="AH314" i="10"/>
  <c r="AX314" i="10" s="1"/>
  <c r="AI314" i="10"/>
  <c r="AY314" i="10" s="1"/>
  <c r="AJ314" i="10"/>
  <c r="AZ314" i="10" s="1"/>
  <c r="AK314" i="10"/>
  <c r="BA314" i="10" s="1"/>
  <c r="AL314" i="10"/>
  <c r="BB314" i="10" s="1"/>
  <c r="AM314" i="10"/>
  <c r="BC314" i="10" s="1"/>
  <c r="AN314" i="10"/>
  <c r="BD314" i="10" s="1"/>
  <c r="AO314" i="10"/>
  <c r="BE314" i="10" s="1"/>
  <c r="AP314" i="10"/>
  <c r="BF314" i="10" s="1"/>
  <c r="AQ314" i="10"/>
  <c r="BG314" i="10" s="1"/>
  <c r="AR314" i="10"/>
  <c r="BH314" i="10" s="1"/>
  <c r="AS314" i="10"/>
  <c r="BI314" i="10" s="1"/>
  <c r="AT314" i="10"/>
  <c r="BJ314" i="10" s="1"/>
  <c r="AU314" i="10"/>
  <c r="BK314" i="10" s="1"/>
  <c r="AV314" i="10"/>
  <c r="BL314" i="10" s="1"/>
  <c r="AW314" i="10"/>
  <c r="BM314" i="10" s="1"/>
  <c r="Z315" i="10"/>
  <c r="AA315" i="10"/>
  <c r="AB315" i="10"/>
  <c r="AC315" i="10"/>
  <c r="AD315" i="10"/>
  <c r="AE315" i="10"/>
  <c r="AF315" i="10"/>
  <c r="AG315" i="10"/>
  <c r="AH315" i="10"/>
  <c r="AX315" i="10" s="1"/>
  <c r="AI315" i="10"/>
  <c r="AY315" i="10" s="1"/>
  <c r="AJ315" i="10"/>
  <c r="AZ315" i="10" s="1"/>
  <c r="AK315" i="10"/>
  <c r="BA315" i="10" s="1"/>
  <c r="AL315" i="10"/>
  <c r="BB315" i="10" s="1"/>
  <c r="AM315" i="10"/>
  <c r="BC315" i="10" s="1"/>
  <c r="AN315" i="10"/>
  <c r="BD315" i="10" s="1"/>
  <c r="AO315" i="10"/>
  <c r="BE315" i="10" s="1"/>
  <c r="AP315" i="10"/>
  <c r="BF315" i="10" s="1"/>
  <c r="AQ315" i="10"/>
  <c r="BG315" i="10" s="1"/>
  <c r="AR315" i="10"/>
  <c r="BH315" i="10" s="1"/>
  <c r="AS315" i="10"/>
  <c r="BI315" i="10" s="1"/>
  <c r="AT315" i="10"/>
  <c r="BJ315" i="10" s="1"/>
  <c r="AU315" i="10"/>
  <c r="BK315" i="10" s="1"/>
  <c r="AV315" i="10"/>
  <c r="BL315" i="10" s="1"/>
  <c r="AW315" i="10"/>
  <c r="BM315" i="10" s="1"/>
  <c r="Z316" i="10"/>
  <c r="AA316" i="10"/>
  <c r="AB316" i="10"/>
  <c r="AC316" i="10"/>
  <c r="AD316" i="10"/>
  <c r="AE316" i="10"/>
  <c r="AF316" i="10"/>
  <c r="AG316" i="10"/>
  <c r="AH316" i="10"/>
  <c r="AX316" i="10" s="1"/>
  <c r="AI316" i="10"/>
  <c r="AY316" i="10" s="1"/>
  <c r="AJ316" i="10"/>
  <c r="AZ316" i="10" s="1"/>
  <c r="AK316" i="10"/>
  <c r="BA316" i="10" s="1"/>
  <c r="AL316" i="10"/>
  <c r="BB316" i="10" s="1"/>
  <c r="AM316" i="10"/>
  <c r="BC316" i="10" s="1"/>
  <c r="AN316" i="10"/>
  <c r="BD316" i="10" s="1"/>
  <c r="AO316" i="10"/>
  <c r="BE316" i="10" s="1"/>
  <c r="AP316" i="10"/>
  <c r="BF316" i="10" s="1"/>
  <c r="AQ316" i="10"/>
  <c r="BG316" i="10" s="1"/>
  <c r="AR316" i="10"/>
  <c r="BH316" i="10" s="1"/>
  <c r="AS316" i="10"/>
  <c r="BI316" i="10" s="1"/>
  <c r="AT316" i="10"/>
  <c r="BJ316" i="10" s="1"/>
  <c r="AU316" i="10"/>
  <c r="BK316" i="10" s="1"/>
  <c r="AV316" i="10"/>
  <c r="BL316" i="10" s="1"/>
  <c r="AW316" i="10"/>
  <c r="BM316" i="10" s="1"/>
  <c r="Z317" i="10"/>
  <c r="AA317" i="10"/>
  <c r="AB317" i="10"/>
  <c r="AC317" i="10"/>
  <c r="AD317" i="10"/>
  <c r="AE317" i="10"/>
  <c r="AF317" i="10"/>
  <c r="AG317" i="10"/>
  <c r="AH317" i="10"/>
  <c r="AX317" i="10" s="1"/>
  <c r="AI317" i="10"/>
  <c r="AY317" i="10" s="1"/>
  <c r="AJ317" i="10"/>
  <c r="AZ317" i="10" s="1"/>
  <c r="AK317" i="10"/>
  <c r="BA317" i="10" s="1"/>
  <c r="AL317" i="10"/>
  <c r="BB317" i="10" s="1"/>
  <c r="AM317" i="10"/>
  <c r="BC317" i="10" s="1"/>
  <c r="AN317" i="10"/>
  <c r="BD317" i="10" s="1"/>
  <c r="AO317" i="10"/>
  <c r="BE317" i="10" s="1"/>
  <c r="AP317" i="10"/>
  <c r="BF317" i="10" s="1"/>
  <c r="AQ317" i="10"/>
  <c r="BG317" i="10" s="1"/>
  <c r="AR317" i="10"/>
  <c r="BH317" i="10" s="1"/>
  <c r="AS317" i="10"/>
  <c r="BI317" i="10" s="1"/>
  <c r="AT317" i="10"/>
  <c r="BJ317" i="10" s="1"/>
  <c r="AU317" i="10"/>
  <c r="BK317" i="10" s="1"/>
  <c r="AV317" i="10"/>
  <c r="BL317" i="10" s="1"/>
  <c r="AW317" i="10"/>
  <c r="BM317" i="10" s="1"/>
  <c r="Z318" i="10"/>
  <c r="AA318" i="10"/>
  <c r="AB318" i="10"/>
  <c r="AC318" i="10"/>
  <c r="AD318" i="10"/>
  <c r="AE318" i="10"/>
  <c r="AF318" i="10"/>
  <c r="AG318" i="10"/>
  <c r="AH318" i="10"/>
  <c r="AX318" i="10" s="1"/>
  <c r="AI318" i="10"/>
  <c r="AY318" i="10" s="1"/>
  <c r="AJ318" i="10"/>
  <c r="AZ318" i="10" s="1"/>
  <c r="AK318" i="10"/>
  <c r="BA318" i="10" s="1"/>
  <c r="AL318" i="10"/>
  <c r="BB318" i="10" s="1"/>
  <c r="AM318" i="10"/>
  <c r="BC318" i="10" s="1"/>
  <c r="AN318" i="10"/>
  <c r="BD318" i="10" s="1"/>
  <c r="AO318" i="10"/>
  <c r="BE318" i="10" s="1"/>
  <c r="AP318" i="10"/>
  <c r="BF318" i="10" s="1"/>
  <c r="AQ318" i="10"/>
  <c r="BG318" i="10" s="1"/>
  <c r="AR318" i="10"/>
  <c r="BH318" i="10" s="1"/>
  <c r="AS318" i="10"/>
  <c r="BI318" i="10" s="1"/>
  <c r="AT318" i="10"/>
  <c r="BJ318" i="10" s="1"/>
  <c r="AU318" i="10"/>
  <c r="BK318" i="10" s="1"/>
  <c r="AV318" i="10"/>
  <c r="BL318" i="10" s="1"/>
  <c r="AW318" i="10"/>
  <c r="BM318" i="10" s="1"/>
  <c r="Z319" i="10"/>
  <c r="AA319" i="10"/>
  <c r="AB319" i="10"/>
  <c r="AC319" i="10"/>
  <c r="AD319" i="10"/>
  <c r="AE319" i="10"/>
  <c r="AF319" i="10"/>
  <c r="AG319" i="10"/>
  <c r="AH319" i="10"/>
  <c r="AX319" i="10" s="1"/>
  <c r="AI319" i="10"/>
  <c r="AY319" i="10" s="1"/>
  <c r="AJ319" i="10"/>
  <c r="AZ319" i="10" s="1"/>
  <c r="AK319" i="10"/>
  <c r="BA319" i="10" s="1"/>
  <c r="AL319" i="10"/>
  <c r="BB319" i="10" s="1"/>
  <c r="AM319" i="10"/>
  <c r="BC319" i="10" s="1"/>
  <c r="AN319" i="10"/>
  <c r="BD319" i="10" s="1"/>
  <c r="AO319" i="10"/>
  <c r="BE319" i="10" s="1"/>
  <c r="AP319" i="10"/>
  <c r="BF319" i="10" s="1"/>
  <c r="AQ319" i="10"/>
  <c r="BG319" i="10" s="1"/>
  <c r="AR319" i="10"/>
  <c r="BH319" i="10" s="1"/>
  <c r="AS319" i="10"/>
  <c r="BI319" i="10" s="1"/>
  <c r="AT319" i="10"/>
  <c r="BJ319" i="10" s="1"/>
  <c r="AU319" i="10"/>
  <c r="BK319" i="10" s="1"/>
  <c r="AV319" i="10"/>
  <c r="BL319" i="10" s="1"/>
  <c r="AW319" i="10"/>
  <c r="BM319" i="10" s="1"/>
  <c r="Z320" i="10"/>
  <c r="AA320" i="10"/>
  <c r="AB320" i="10"/>
  <c r="AC320" i="10"/>
  <c r="AD320" i="10"/>
  <c r="AE320" i="10"/>
  <c r="AF320" i="10"/>
  <c r="AG320" i="10"/>
  <c r="AH320" i="10"/>
  <c r="AX320" i="10" s="1"/>
  <c r="AI320" i="10"/>
  <c r="AY320" i="10" s="1"/>
  <c r="AJ320" i="10"/>
  <c r="AZ320" i="10" s="1"/>
  <c r="AK320" i="10"/>
  <c r="BA320" i="10" s="1"/>
  <c r="AL320" i="10"/>
  <c r="BB320" i="10" s="1"/>
  <c r="AM320" i="10"/>
  <c r="BC320" i="10" s="1"/>
  <c r="AN320" i="10"/>
  <c r="BD320" i="10" s="1"/>
  <c r="AO320" i="10"/>
  <c r="BE320" i="10" s="1"/>
  <c r="AP320" i="10"/>
  <c r="BF320" i="10" s="1"/>
  <c r="AQ320" i="10"/>
  <c r="BG320" i="10" s="1"/>
  <c r="AR320" i="10"/>
  <c r="BH320" i="10" s="1"/>
  <c r="AS320" i="10"/>
  <c r="BI320" i="10" s="1"/>
  <c r="AT320" i="10"/>
  <c r="BJ320" i="10" s="1"/>
  <c r="AU320" i="10"/>
  <c r="BK320" i="10" s="1"/>
  <c r="AV320" i="10"/>
  <c r="BL320" i="10" s="1"/>
  <c r="AW320" i="10"/>
  <c r="BM320" i="10" s="1"/>
  <c r="Z321" i="10"/>
  <c r="AA321" i="10"/>
  <c r="AB321" i="10"/>
  <c r="AC321" i="10"/>
  <c r="AD321" i="10"/>
  <c r="AE321" i="10"/>
  <c r="AF321" i="10"/>
  <c r="AG321" i="10"/>
  <c r="AH321" i="10"/>
  <c r="AX321" i="10" s="1"/>
  <c r="AI321" i="10"/>
  <c r="AY321" i="10" s="1"/>
  <c r="AJ321" i="10"/>
  <c r="AZ321" i="10" s="1"/>
  <c r="AK321" i="10"/>
  <c r="BA321" i="10" s="1"/>
  <c r="AL321" i="10"/>
  <c r="BB321" i="10" s="1"/>
  <c r="AM321" i="10"/>
  <c r="BC321" i="10" s="1"/>
  <c r="AN321" i="10"/>
  <c r="BD321" i="10" s="1"/>
  <c r="AO321" i="10"/>
  <c r="BE321" i="10" s="1"/>
  <c r="AP321" i="10"/>
  <c r="BF321" i="10" s="1"/>
  <c r="AQ321" i="10"/>
  <c r="BG321" i="10" s="1"/>
  <c r="AR321" i="10"/>
  <c r="BH321" i="10" s="1"/>
  <c r="AS321" i="10"/>
  <c r="BI321" i="10" s="1"/>
  <c r="AT321" i="10"/>
  <c r="BJ321" i="10" s="1"/>
  <c r="AU321" i="10"/>
  <c r="BK321" i="10" s="1"/>
  <c r="AV321" i="10"/>
  <c r="BL321" i="10" s="1"/>
  <c r="AW321" i="10"/>
  <c r="BM321" i="10" s="1"/>
  <c r="Z322" i="10"/>
  <c r="AA322" i="10"/>
  <c r="AB322" i="10"/>
  <c r="AC322" i="10"/>
  <c r="AD322" i="10"/>
  <c r="AE322" i="10"/>
  <c r="AF322" i="10"/>
  <c r="AG322" i="10"/>
  <c r="AH322" i="10"/>
  <c r="AX322" i="10" s="1"/>
  <c r="AI322" i="10"/>
  <c r="AY322" i="10" s="1"/>
  <c r="AJ322" i="10"/>
  <c r="AZ322" i="10" s="1"/>
  <c r="AK322" i="10"/>
  <c r="BA322" i="10" s="1"/>
  <c r="AL322" i="10"/>
  <c r="BB322" i="10" s="1"/>
  <c r="AM322" i="10"/>
  <c r="BC322" i="10" s="1"/>
  <c r="AN322" i="10"/>
  <c r="BD322" i="10" s="1"/>
  <c r="AO322" i="10"/>
  <c r="BE322" i="10" s="1"/>
  <c r="AP322" i="10"/>
  <c r="BF322" i="10" s="1"/>
  <c r="AQ322" i="10"/>
  <c r="BG322" i="10" s="1"/>
  <c r="AR322" i="10"/>
  <c r="BH322" i="10" s="1"/>
  <c r="AS322" i="10"/>
  <c r="BI322" i="10" s="1"/>
  <c r="AT322" i="10"/>
  <c r="BJ322" i="10" s="1"/>
  <c r="AU322" i="10"/>
  <c r="BK322" i="10" s="1"/>
  <c r="AV322" i="10"/>
  <c r="BL322" i="10" s="1"/>
  <c r="AW322" i="10"/>
  <c r="BM322" i="10" s="1"/>
  <c r="Z323" i="10"/>
  <c r="AA323" i="10"/>
  <c r="AB323" i="10"/>
  <c r="AC323" i="10"/>
  <c r="AD323" i="10"/>
  <c r="AE323" i="10"/>
  <c r="AF323" i="10"/>
  <c r="AG323" i="10"/>
  <c r="AH323" i="10"/>
  <c r="AX323" i="10" s="1"/>
  <c r="AI323" i="10"/>
  <c r="AY323" i="10" s="1"/>
  <c r="AJ323" i="10"/>
  <c r="AZ323" i="10" s="1"/>
  <c r="AK323" i="10"/>
  <c r="BA323" i="10" s="1"/>
  <c r="AL323" i="10"/>
  <c r="BB323" i="10" s="1"/>
  <c r="AM323" i="10"/>
  <c r="BC323" i="10" s="1"/>
  <c r="AN323" i="10"/>
  <c r="BD323" i="10" s="1"/>
  <c r="AO323" i="10"/>
  <c r="BE323" i="10" s="1"/>
  <c r="AP323" i="10"/>
  <c r="BF323" i="10" s="1"/>
  <c r="AQ323" i="10"/>
  <c r="BG323" i="10" s="1"/>
  <c r="AR323" i="10"/>
  <c r="BH323" i="10" s="1"/>
  <c r="AS323" i="10"/>
  <c r="BI323" i="10" s="1"/>
  <c r="AT323" i="10"/>
  <c r="BJ323" i="10" s="1"/>
  <c r="AU323" i="10"/>
  <c r="BK323" i="10" s="1"/>
  <c r="AV323" i="10"/>
  <c r="BL323" i="10" s="1"/>
  <c r="AW323" i="10"/>
  <c r="BM323" i="10" s="1"/>
  <c r="Z324" i="10"/>
  <c r="AA324" i="10"/>
  <c r="AB324" i="10"/>
  <c r="AC324" i="10"/>
  <c r="AD324" i="10"/>
  <c r="AE324" i="10"/>
  <c r="AF324" i="10"/>
  <c r="AG324" i="10"/>
  <c r="AH324" i="10"/>
  <c r="AX324" i="10" s="1"/>
  <c r="AI324" i="10"/>
  <c r="AY324" i="10" s="1"/>
  <c r="AJ324" i="10"/>
  <c r="AZ324" i="10" s="1"/>
  <c r="AK324" i="10"/>
  <c r="BA324" i="10" s="1"/>
  <c r="AL324" i="10"/>
  <c r="BB324" i="10" s="1"/>
  <c r="AM324" i="10"/>
  <c r="BC324" i="10" s="1"/>
  <c r="AN324" i="10"/>
  <c r="BD324" i="10" s="1"/>
  <c r="AO324" i="10"/>
  <c r="BE324" i="10" s="1"/>
  <c r="AP324" i="10"/>
  <c r="BF324" i="10" s="1"/>
  <c r="AQ324" i="10"/>
  <c r="BG324" i="10" s="1"/>
  <c r="AR324" i="10"/>
  <c r="BH324" i="10" s="1"/>
  <c r="AS324" i="10"/>
  <c r="BI324" i="10" s="1"/>
  <c r="AT324" i="10"/>
  <c r="BJ324" i="10" s="1"/>
  <c r="AU324" i="10"/>
  <c r="BK324" i="10" s="1"/>
  <c r="AV324" i="10"/>
  <c r="BL324" i="10" s="1"/>
  <c r="AW324" i="10"/>
  <c r="BM324" i="10" s="1"/>
  <c r="Z325" i="10"/>
  <c r="AA325" i="10"/>
  <c r="AB325" i="10"/>
  <c r="AC325" i="10"/>
  <c r="AD325" i="10"/>
  <c r="AE325" i="10"/>
  <c r="AF325" i="10"/>
  <c r="AG325" i="10"/>
  <c r="AH325" i="10"/>
  <c r="AX325" i="10" s="1"/>
  <c r="AI325" i="10"/>
  <c r="AY325" i="10" s="1"/>
  <c r="AJ325" i="10"/>
  <c r="AZ325" i="10" s="1"/>
  <c r="AK325" i="10"/>
  <c r="BA325" i="10" s="1"/>
  <c r="AL325" i="10"/>
  <c r="BB325" i="10" s="1"/>
  <c r="AM325" i="10"/>
  <c r="BC325" i="10" s="1"/>
  <c r="AN325" i="10"/>
  <c r="BD325" i="10" s="1"/>
  <c r="AO325" i="10"/>
  <c r="BE325" i="10" s="1"/>
  <c r="AP325" i="10"/>
  <c r="BF325" i="10" s="1"/>
  <c r="AQ325" i="10"/>
  <c r="BG325" i="10" s="1"/>
  <c r="AR325" i="10"/>
  <c r="BH325" i="10" s="1"/>
  <c r="AS325" i="10"/>
  <c r="BI325" i="10" s="1"/>
  <c r="AT325" i="10"/>
  <c r="BJ325" i="10" s="1"/>
  <c r="AU325" i="10"/>
  <c r="BK325" i="10" s="1"/>
  <c r="AV325" i="10"/>
  <c r="BL325" i="10" s="1"/>
  <c r="AW325" i="10"/>
  <c r="BM325" i="10" s="1"/>
  <c r="Z326" i="10"/>
  <c r="AA326" i="10"/>
  <c r="AB326" i="10"/>
  <c r="AC326" i="10"/>
  <c r="AD326" i="10"/>
  <c r="AE326" i="10"/>
  <c r="AF326" i="10"/>
  <c r="AG326" i="10"/>
  <c r="AH326" i="10"/>
  <c r="AX326" i="10" s="1"/>
  <c r="AI326" i="10"/>
  <c r="AY326" i="10" s="1"/>
  <c r="AJ326" i="10"/>
  <c r="AZ326" i="10" s="1"/>
  <c r="AK326" i="10"/>
  <c r="BA326" i="10" s="1"/>
  <c r="AL326" i="10"/>
  <c r="BB326" i="10" s="1"/>
  <c r="AM326" i="10"/>
  <c r="BC326" i="10" s="1"/>
  <c r="AN326" i="10"/>
  <c r="BD326" i="10" s="1"/>
  <c r="AO326" i="10"/>
  <c r="BE326" i="10" s="1"/>
  <c r="AP326" i="10"/>
  <c r="BF326" i="10" s="1"/>
  <c r="AQ326" i="10"/>
  <c r="BG326" i="10" s="1"/>
  <c r="AR326" i="10"/>
  <c r="BH326" i="10" s="1"/>
  <c r="AS326" i="10"/>
  <c r="BI326" i="10" s="1"/>
  <c r="AT326" i="10"/>
  <c r="BJ326" i="10" s="1"/>
  <c r="AU326" i="10"/>
  <c r="BK326" i="10" s="1"/>
  <c r="AV326" i="10"/>
  <c r="BL326" i="10" s="1"/>
  <c r="AW326" i="10"/>
  <c r="BM326" i="10" s="1"/>
  <c r="Z327" i="10"/>
  <c r="AA327" i="10"/>
  <c r="AB327" i="10"/>
  <c r="AC327" i="10"/>
  <c r="AD327" i="10"/>
  <c r="AE327" i="10"/>
  <c r="AF327" i="10"/>
  <c r="AG327" i="10"/>
  <c r="AH327" i="10"/>
  <c r="AX327" i="10" s="1"/>
  <c r="AI327" i="10"/>
  <c r="AY327" i="10" s="1"/>
  <c r="AJ327" i="10"/>
  <c r="AZ327" i="10" s="1"/>
  <c r="AK327" i="10"/>
  <c r="BA327" i="10" s="1"/>
  <c r="AL327" i="10"/>
  <c r="BB327" i="10" s="1"/>
  <c r="AM327" i="10"/>
  <c r="BC327" i="10" s="1"/>
  <c r="AN327" i="10"/>
  <c r="BD327" i="10" s="1"/>
  <c r="AO327" i="10"/>
  <c r="BE327" i="10" s="1"/>
  <c r="AP327" i="10"/>
  <c r="BF327" i="10" s="1"/>
  <c r="AQ327" i="10"/>
  <c r="BG327" i="10" s="1"/>
  <c r="AR327" i="10"/>
  <c r="BH327" i="10" s="1"/>
  <c r="AS327" i="10"/>
  <c r="BI327" i="10" s="1"/>
  <c r="AT327" i="10"/>
  <c r="BJ327" i="10" s="1"/>
  <c r="AU327" i="10"/>
  <c r="BK327" i="10" s="1"/>
  <c r="AV327" i="10"/>
  <c r="BL327" i="10" s="1"/>
  <c r="AW327" i="10"/>
  <c r="BM327" i="10" s="1"/>
  <c r="Z328" i="10"/>
  <c r="AA328" i="10"/>
  <c r="AB328" i="10"/>
  <c r="AC328" i="10"/>
  <c r="AD328" i="10"/>
  <c r="AE328" i="10"/>
  <c r="AF328" i="10"/>
  <c r="AG328" i="10"/>
  <c r="AH328" i="10"/>
  <c r="AX328" i="10" s="1"/>
  <c r="AI328" i="10"/>
  <c r="AY328" i="10" s="1"/>
  <c r="AJ328" i="10"/>
  <c r="AZ328" i="10" s="1"/>
  <c r="AK328" i="10"/>
  <c r="BA328" i="10" s="1"/>
  <c r="AL328" i="10"/>
  <c r="BB328" i="10" s="1"/>
  <c r="AM328" i="10"/>
  <c r="BC328" i="10" s="1"/>
  <c r="AN328" i="10"/>
  <c r="BD328" i="10" s="1"/>
  <c r="AO328" i="10"/>
  <c r="BE328" i="10" s="1"/>
  <c r="AP328" i="10"/>
  <c r="BF328" i="10" s="1"/>
  <c r="AQ328" i="10"/>
  <c r="BG328" i="10" s="1"/>
  <c r="AR328" i="10"/>
  <c r="BH328" i="10" s="1"/>
  <c r="AS328" i="10"/>
  <c r="BI328" i="10" s="1"/>
  <c r="AT328" i="10"/>
  <c r="BJ328" i="10" s="1"/>
  <c r="AU328" i="10"/>
  <c r="BK328" i="10" s="1"/>
  <c r="AV328" i="10"/>
  <c r="BL328" i="10" s="1"/>
  <c r="AW328" i="10"/>
  <c r="BM328" i="10" s="1"/>
  <c r="Z329" i="10"/>
  <c r="AA329" i="10"/>
  <c r="AB329" i="10"/>
  <c r="AC329" i="10"/>
  <c r="AD329" i="10"/>
  <c r="AE329" i="10"/>
  <c r="AF329" i="10"/>
  <c r="AG329" i="10"/>
  <c r="AH329" i="10"/>
  <c r="AX329" i="10" s="1"/>
  <c r="AI329" i="10"/>
  <c r="AY329" i="10" s="1"/>
  <c r="AJ329" i="10"/>
  <c r="AZ329" i="10" s="1"/>
  <c r="AK329" i="10"/>
  <c r="BA329" i="10" s="1"/>
  <c r="AL329" i="10"/>
  <c r="BB329" i="10" s="1"/>
  <c r="AM329" i="10"/>
  <c r="BC329" i="10" s="1"/>
  <c r="AN329" i="10"/>
  <c r="BD329" i="10" s="1"/>
  <c r="AO329" i="10"/>
  <c r="BE329" i="10" s="1"/>
  <c r="AP329" i="10"/>
  <c r="BF329" i="10" s="1"/>
  <c r="AQ329" i="10"/>
  <c r="BG329" i="10" s="1"/>
  <c r="AR329" i="10"/>
  <c r="BH329" i="10" s="1"/>
  <c r="AS329" i="10"/>
  <c r="BI329" i="10" s="1"/>
  <c r="AT329" i="10"/>
  <c r="BJ329" i="10" s="1"/>
  <c r="AU329" i="10"/>
  <c r="BK329" i="10" s="1"/>
  <c r="AV329" i="10"/>
  <c r="BL329" i="10" s="1"/>
  <c r="AW329" i="10"/>
  <c r="BM329" i="10" s="1"/>
  <c r="Z330" i="10"/>
  <c r="AA330" i="10"/>
  <c r="AB330" i="10"/>
  <c r="AC330" i="10"/>
  <c r="AD330" i="10"/>
  <c r="AE330" i="10"/>
  <c r="AF330" i="10"/>
  <c r="AG330" i="10"/>
  <c r="AH330" i="10"/>
  <c r="AX330" i="10" s="1"/>
  <c r="AI330" i="10"/>
  <c r="AY330" i="10" s="1"/>
  <c r="AJ330" i="10"/>
  <c r="AZ330" i="10" s="1"/>
  <c r="AK330" i="10"/>
  <c r="BA330" i="10" s="1"/>
  <c r="AL330" i="10"/>
  <c r="BB330" i="10" s="1"/>
  <c r="AM330" i="10"/>
  <c r="BC330" i="10" s="1"/>
  <c r="AN330" i="10"/>
  <c r="BD330" i="10" s="1"/>
  <c r="AO330" i="10"/>
  <c r="BE330" i="10" s="1"/>
  <c r="AP330" i="10"/>
  <c r="BF330" i="10" s="1"/>
  <c r="AQ330" i="10"/>
  <c r="BG330" i="10" s="1"/>
  <c r="AR330" i="10"/>
  <c r="BH330" i="10" s="1"/>
  <c r="AS330" i="10"/>
  <c r="BI330" i="10" s="1"/>
  <c r="AT330" i="10"/>
  <c r="BJ330" i="10" s="1"/>
  <c r="AU330" i="10"/>
  <c r="BK330" i="10" s="1"/>
  <c r="AV330" i="10"/>
  <c r="BL330" i="10" s="1"/>
  <c r="AW330" i="10"/>
  <c r="BM330" i="10" s="1"/>
  <c r="Z331" i="10"/>
  <c r="AA331" i="10"/>
  <c r="AB331" i="10"/>
  <c r="AC331" i="10"/>
  <c r="AD331" i="10"/>
  <c r="AE331" i="10"/>
  <c r="AF331" i="10"/>
  <c r="AG331" i="10"/>
  <c r="AH331" i="10"/>
  <c r="AX331" i="10" s="1"/>
  <c r="AI331" i="10"/>
  <c r="AY331" i="10" s="1"/>
  <c r="AJ331" i="10"/>
  <c r="AZ331" i="10" s="1"/>
  <c r="AK331" i="10"/>
  <c r="BA331" i="10" s="1"/>
  <c r="AL331" i="10"/>
  <c r="BB331" i="10" s="1"/>
  <c r="AM331" i="10"/>
  <c r="BC331" i="10" s="1"/>
  <c r="AN331" i="10"/>
  <c r="BD331" i="10" s="1"/>
  <c r="AO331" i="10"/>
  <c r="BE331" i="10" s="1"/>
  <c r="AP331" i="10"/>
  <c r="BF331" i="10" s="1"/>
  <c r="AQ331" i="10"/>
  <c r="BG331" i="10" s="1"/>
  <c r="AR331" i="10"/>
  <c r="BH331" i="10" s="1"/>
  <c r="AS331" i="10"/>
  <c r="BI331" i="10" s="1"/>
  <c r="AT331" i="10"/>
  <c r="BJ331" i="10" s="1"/>
  <c r="AU331" i="10"/>
  <c r="BK331" i="10" s="1"/>
  <c r="AV331" i="10"/>
  <c r="BL331" i="10" s="1"/>
  <c r="AW331" i="10"/>
  <c r="BM331" i="10" s="1"/>
  <c r="Z332" i="10"/>
  <c r="AA332" i="10"/>
  <c r="AB332" i="10"/>
  <c r="AC332" i="10"/>
  <c r="AD332" i="10"/>
  <c r="AE332" i="10"/>
  <c r="AF332" i="10"/>
  <c r="AG332" i="10"/>
  <c r="AH332" i="10"/>
  <c r="AX332" i="10" s="1"/>
  <c r="AI332" i="10"/>
  <c r="AY332" i="10" s="1"/>
  <c r="AJ332" i="10"/>
  <c r="AZ332" i="10" s="1"/>
  <c r="AK332" i="10"/>
  <c r="BA332" i="10" s="1"/>
  <c r="AL332" i="10"/>
  <c r="BB332" i="10" s="1"/>
  <c r="AM332" i="10"/>
  <c r="BC332" i="10" s="1"/>
  <c r="AN332" i="10"/>
  <c r="BD332" i="10" s="1"/>
  <c r="AO332" i="10"/>
  <c r="BE332" i="10" s="1"/>
  <c r="AP332" i="10"/>
  <c r="BF332" i="10" s="1"/>
  <c r="AQ332" i="10"/>
  <c r="BG332" i="10" s="1"/>
  <c r="AR332" i="10"/>
  <c r="BH332" i="10" s="1"/>
  <c r="AS332" i="10"/>
  <c r="BI332" i="10" s="1"/>
  <c r="AT332" i="10"/>
  <c r="BJ332" i="10" s="1"/>
  <c r="AU332" i="10"/>
  <c r="BK332" i="10" s="1"/>
  <c r="AV332" i="10"/>
  <c r="BL332" i="10" s="1"/>
  <c r="AW332" i="10"/>
  <c r="BM332" i="10" s="1"/>
  <c r="Z333" i="10"/>
  <c r="AA333" i="10"/>
  <c r="AB333" i="10"/>
  <c r="AC333" i="10"/>
  <c r="AD333" i="10"/>
  <c r="AE333" i="10"/>
  <c r="AF333" i="10"/>
  <c r="AG333" i="10"/>
  <c r="AH333" i="10"/>
  <c r="AX333" i="10" s="1"/>
  <c r="AI333" i="10"/>
  <c r="AY333" i="10" s="1"/>
  <c r="AJ333" i="10"/>
  <c r="AZ333" i="10" s="1"/>
  <c r="AK333" i="10"/>
  <c r="BA333" i="10" s="1"/>
  <c r="AL333" i="10"/>
  <c r="BB333" i="10" s="1"/>
  <c r="AM333" i="10"/>
  <c r="BC333" i="10" s="1"/>
  <c r="AN333" i="10"/>
  <c r="BD333" i="10" s="1"/>
  <c r="AO333" i="10"/>
  <c r="BE333" i="10" s="1"/>
  <c r="AP333" i="10"/>
  <c r="BF333" i="10" s="1"/>
  <c r="AQ333" i="10"/>
  <c r="BG333" i="10" s="1"/>
  <c r="AR333" i="10"/>
  <c r="BH333" i="10" s="1"/>
  <c r="AS333" i="10"/>
  <c r="BI333" i="10" s="1"/>
  <c r="AT333" i="10"/>
  <c r="BJ333" i="10" s="1"/>
  <c r="AU333" i="10"/>
  <c r="BK333" i="10" s="1"/>
  <c r="AV333" i="10"/>
  <c r="BL333" i="10" s="1"/>
  <c r="AW333" i="10"/>
  <c r="BM333" i="10" s="1"/>
  <c r="Z334" i="10"/>
  <c r="AA334" i="10"/>
  <c r="AB334" i="10"/>
  <c r="AC334" i="10"/>
  <c r="AD334" i="10"/>
  <c r="AE334" i="10"/>
  <c r="AF334" i="10"/>
  <c r="AG334" i="10"/>
  <c r="AH334" i="10"/>
  <c r="AX334" i="10" s="1"/>
  <c r="AI334" i="10"/>
  <c r="AY334" i="10" s="1"/>
  <c r="AJ334" i="10"/>
  <c r="AZ334" i="10" s="1"/>
  <c r="AK334" i="10"/>
  <c r="BA334" i="10" s="1"/>
  <c r="AL334" i="10"/>
  <c r="BB334" i="10" s="1"/>
  <c r="AM334" i="10"/>
  <c r="BC334" i="10" s="1"/>
  <c r="AN334" i="10"/>
  <c r="BD334" i="10" s="1"/>
  <c r="AO334" i="10"/>
  <c r="BE334" i="10" s="1"/>
  <c r="AP334" i="10"/>
  <c r="BF334" i="10" s="1"/>
  <c r="AQ334" i="10"/>
  <c r="BG334" i="10" s="1"/>
  <c r="AR334" i="10"/>
  <c r="BH334" i="10" s="1"/>
  <c r="AS334" i="10"/>
  <c r="BI334" i="10" s="1"/>
  <c r="AT334" i="10"/>
  <c r="BJ334" i="10" s="1"/>
  <c r="AU334" i="10"/>
  <c r="BK334" i="10" s="1"/>
  <c r="AV334" i="10"/>
  <c r="BL334" i="10" s="1"/>
  <c r="AW334" i="10"/>
  <c r="BM334" i="10" s="1"/>
  <c r="Z335" i="10"/>
  <c r="AA335" i="10"/>
  <c r="AB335" i="10"/>
  <c r="AC335" i="10"/>
  <c r="AD335" i="10"/>
  <c r="AE335" i="10"/>
  <c r="AF335" i="10"/>
  <c r="AG335" i="10"/>
  <c r="AH335" i="10"/>
  <c r="AX335" i="10" s="1"/>
  <c r="AI335" i="10"/>
  <c r="AY335" i="10" s="1"/>
  <c r="AJ335" i="10"/>
  <c r="AZ335" i="10" s="1"/>
  <c r="AK335" i="10"/>
  <c r="BA335" i="10" s="1"/>
  <c r="AL335" i="10"/>
  <c r="BB335" i="10" s="1"/>
  <c r="AM335" i="10"/>
  <c r="BC335" i="10" s="1"/>
  <c r="AN335" i="10"/>
  <c r="BD335" i="10" s="1"/>
  <c r="AO335" i="10"/>
  <c r="BE335" i="10" s="1"/>
  <c r="AP335" i="10"/>
  <c r="BF335" i="10" s="1"/>
  <c r="AQ335" i="10"/>
  <c r="BG335" i="10" s="1"/>
  <c r="AR335" i="10"/>
  <c r="BH335" i="10" s="1"/>
  <c r="AS335" i="10"/>
  <c r="BI335" i="10" s="1"/>
  <c r="AT335" i="10"/>
  <c r="BJ335" i="10" s="1"/>
  <c r="AU335" i="10"/>
  <c r="BK335" i="10" s="1"/>
  <c r="AV335" i="10"/>
  <c r="BL335" i="10" s="1"/>
  <c r="AW335" i="10"/>
  <c r="BM335" i="10" s="1"/>
  <c r="Z336" i="10"/>
  <c r="AA336" i="10"/>
  <c r="AB336" i="10"/>
  <c r="AC336" i="10"/>
  <c r="AD336" i="10"/>
  <c r="AE336" i="10"/>
  <c r="AF336" i="10"/>
  <c r="AG336" i="10"/>
  <c r="AH336" i="10"/>
  <c r="AX336" i="10" s="1"/>
  <c r="AI336" i="10"/>
  <c r="AY336" i="10" s="1"/>
  <c r="AJ336" i="10"/>
  <c r="AZ336" i="10" s="1"/>
  <c r="AK336" i="10"/>
  <c r="BA336" i="10" s="1"/>
  <c r="AL336" i="10"/>
  <c r="BB336" i="10" s="1"/>
  <c r="AM336" i="10"/>
  <c r="BC336" i="10" s="1"/>
  <c r="AN336" i="10"/>
  <c r="BD336" i="10" s="1"/>
  <c r="AO336" i="10"/>
  <c r="BE336" i="10" s="1"/>
  <c r="AP336" i="10"/>
  <c r="BF336" i="10" s="1"/>
  <c r="AQ336" i="10"/>
  <c r="BG336" i="10" s="1"/>
  <c r="AR336" i="10"/>
  <c r="BH336" i="10" s="1"/>
  <c r="AS336" i="10"/>
  <c r="BI336" i="10" s="1"/>
  <c r="AT336" i="10"/>
  <c r="BJ336" i="10" s="1"/>
  <c r="AU336" i="10"/>
  <c r="BK336" i="10" s="1"/>
  <c r="AV336" i="10"/>
  <c r="BL336" i="10" s="1"/>
  <c r="AW336" i="10"/>
  <c r="BM336" i="10" s="1"/>
  <c r="Z337" i="10"/>
  <c r="AA337" i="10"/>
  <c r="AB337" i="10"/>
  <c r="AC337" i="10"/>
  <c r="AD337" i="10"/>
  <c r="AE337" i="10"/>
  <c r="AF337" i="10"/>
  <c r="AG337" i="10"/>
  <c r="AH337" i="10"/>
  <c r="AX337" i="10" s="1"/>
  <c r="AI337" i="10"/>
  <c r="AY337" i="10" s="1"/>
  <c r="AJ337" i="10"/>
  <c r="AZ337" i="10" s="1"/>
  <c r="AK337" i="10"/>
  <c r="BA337" i="10" s="1"/>
  <c r="AL337" i="10"/>
  <c r="BB337" i="10" s="1"/>
  <c r="AM337" i="10"/>
  <c r="BC337" i="10" s="1"/>
  <c r="AN337" i="10"/>
  <c r="BD337" i="10" s="1"/>
  <c r="AO337" i="10"/>
  <c r="BE337" i="10" s="1"/>
  <c r="AP337" i="10"/>
  <c r="BF337" i="10" s="1"/>
  <c r="AQ337" i="10"/>
  <c r="BG337" i="10" s="1"/>
  <c r="AR337" i="10"/>
  <c r="BH337" i="10" s="1"/>
  <c r="AS337" i="10"/>
  <c r="BI337" i="10" s="1"/>
  <c r="AT337" i="10"/>
  <c r="BJ337" i="10" s="1"/>
  <c r="AU337" i="10"/>
  <c r="BK337" i="10" s="1"/>
  <c r="AV337" i="10"/>
  <c r="BL337" i="10" s="1"/>
  <c r="AW337" i="10"/>
  <c r="BM337" i="10" s="1"/>
  <c r="Z338" i="10"/>
  <c r="AA338" i="10"/>
  <c r="AB338" i="10"/>
  <c r="AC338" i="10"/>
  <c r="AD338" i="10"/>
  <c r="AE338" i="10"/>
  <c r="AF338" i="10"/>
  <c r="AG338" i="10"/>
  <c r="AH338" i="10"/>
  <c r="AX338" i="10" s="1"/>
  <c r="AI338" i="10"/>
  <c r="AY338" i="10" s="1"/>
  <c r="AJ338" i="10"/>
  <c r="AZ338" i="10" s="1"/>
  <c r="AK338" i="10"/>
  <c r="BA338" i="10" s="1"/>
  <c r="AL338" i="10"/>
  <c r="BB338" i="10" s="1"/>
  <c r="AM338" i="10"/>
  <c r="BC338" i="10" s="1"/>
  <c r="AN338" i="10"/>
  <c r="BD338" i="10" s="1"/>
  <c r="AO338" i="10"/>
  <c r="BE338" i="10" s="1"/>
  <c r="AP338" i="10"/>
  <c r="BF338" i="10" s="1"/>
  <c r="AQ338" i="10"/>
  <c r="BG338" i="10" s="1"/>
  <c r="AR338" i="10"/>
  <c r="BH338" i="10" s="1"/>
  <c r="AS338" i="10"/>
  <c r="BI338" i="10" s="1"/>
  <c r="AT338" i="10"/>
  <c r="BJ338" i="10" s="1"/>
  <c r="AU338" i="10"/>
  <c r="BK338" i="10" s="1"/>
  <c r="AV338" i="10"/>
  <c r="BL338" i="10" s="1"/>
  <c r="AW338" i="10"/>
  <c r="BM338" i="10" s="1"/>
  <c r="Z339" i="10"/>
  <c r="AA339" i="10"/>
  <c r="AB339" i="10"/>
  <c r="AC339" i="10"/>
  <c r="AD339" i="10"/>
  <c r="AE339" i="10"/>
  <c r="AF339" i="10"/>
  <c r="AG339" i="10"/>
  <c r="AH339" i="10"/>
  <c r="AX339" i="10" s="1"/>
  <c r="AI339" i="10"/>
  <c r="AY339" i="10" s="1"/>
  <c r="AJ339" i="10"/>
  <c r="AZ339" i="10" s="1"/>
  <c r="AK339" i="10"/>
  <c r="BA339" i="10" s="1"/>
  <c r="AL339" i="10"/>
  <c r="BB339" i="10" s="1"/>
  <c r="AM339" i="10"/>
  <c r="BC339" i="10" s="1"/>
  <c r="AN339" i="10"/>
  <c r="BD339" i="10" s="1"/>
  <c r="AO339" i="10"/>
  <c r="BE339" i="10" s="1"/>
  <c r="AP339" i="10"/>
  <c r="BF339" i="10" s="1"/>
  <c r="AQ339" i="10"/>
  <c r="BG339" i="10" s="1"/>
  <c r="AR339" i="10"/>
  <c r="BH339" i="10" s="1"/>
  <c r="AS339" i="10"/>
  <c r="BI339" i="10" s="1"/>
  <c r="AT339" i="10"/>
  <c r="BJ339" i="10" s="1"/>
  <c r="AU339" i="10"/>
  <c r="BK339" i="10" s="1"/>
  <c r="AV339" i="10"/>
  <c r="BL339" i="10" s="1"/>
  <c r="AW339" i="10"/>
  <c r="BM339" i="10" s="1"/>
  <c r="Z340" i="10"/>
  <c r="AA340" i="10"/>
  <c r="AB340" i="10"/>
  <c r="AC340" i="10"/>
  <c r="AD340" i="10"/>
  <c r="AE340" i="10"/>
  <c r="AF340" i="10"/>
  <c r="AG340" i="10"/>
  <c r="AH340" i="10"/>
  <c r="AX340" i="10" s="1"/>
  <c r="AI340" i="10"/>
  <c r="AY340" i="10" s="1"/>
  <c r="AJ340" i="10"/>
  <c r="AZ340" i="10" s="1"/>
  <c r="AK340" i="10"/>
  <c r="BA340" i="10" s="1"/>
  <c r="AL340" i="10"/>
  <c r="BB340" i="10" s="1"/>
  <c r="AM340" i="10"/>
  <c r="BC340" i="10" s="1"/>
  <c r="AN340" i="10"/>
  <c r="BD340" i="10" s="1"/>
  <c r="AO340" i="10"/>
  <c r="BE340" i="10" s="1"/>
  <c r="AP340" i="10"/>
  <c r="BF340" i="10" s="1"/>
  <c r="AQ340" i="10"/>
  <c r="BG340" i="10" s="1"/>
  <c r="AR340" i="10"/>
  <c r="BH340" i="10" s="1"/>
  <c r="AS340" i="10"/>
  <c r="BI340" i="10" s="1"/>
  <c r="AT340" i="10"/>
  <c r="BJ340" i="10" s="1"/>
  <c r="AU340" i="10"/>
  <c r="BK340" i="10" s="1"/>
  <c r="AV340" i="10"/>
  <c r="BL340" i="10" s="1"/>
  <c r="AW340" i="10"/>
  <c r="BM340" i="10" s="1"/>
  <c r="Z341" i="10"/>
  <c r="AA341" i="10"/>
  <c r="AB341" i="10"/>
  <c r="AC341" i="10"/>
  <c r="AD341" i="10"/>
  <c r="AE341" i="10"/>
  <c r="AF341" i="10"/>
  <c r="AG341" i="10"/>
  <c r="AH341" i="10"/>
  <c r="AX341" i="10" s="1"/>
  <c r="AI341" i="10"/>
  <c r="AY341" i="10" s="1"/>
  <c r="AJ341" i="10"/>
  <c r="AZ341" i="10" s="1"/>
  <c r="AK341" i="10"/>
  <c r="BA341" i="10" s="1"/>
  <c r="AL341" i="10"/>
  <c r="BB341" i="10" s="1"/>
  <c r="AM341" i="10"/>
  <c r="BC341" i="10" s="1"/>
  <c r="AN341" i="10"/>
  <c r="BD341" i="10" s="1"/>
  <c r="AO341" i="10"/>
  <c r="BE341" i="10" s="1"/>
  <c r="AP341" i="10"/>
  <c r="BF341" i="10" s="1"/>
  <c r="AQ341" i="10"/>
  <c r="BG341" i="10" s="1"/>
  <c r="AR341" i="10"/>
  <c r="BH341" i="10" s="1"/>
  <c r="AS341" i="10"/>
  <c r="BI341" i="10" s="1"/>
  <c r="AT341" i="10"/>
  <c r="BJ341" i="10" s="1"/>
  <c r="AU341" i="10"/>
  <c r="BK341" i="10" s="1"/>
  <c r="AV341" i="10"/>
  <c r="BL341" i="10" s="1"/>
  <c r="AW341" i="10"/>
  <c r="BM341" i="10" s="1"/>
  <c r="Z342" i="10"/>
  <c r="AA342" i="10"/>
  <c r="AB342" i="10"/>
  <c r="AC342" i="10"/>
  <c r="AD342" i="10"/>
  <c r="AE342" i="10"/>
  <c r="AF342" i="10"/>
  <c r="AG342" i="10"/>
  <c r="AH342" i="10"/>
  <c r="AX342" i="10" s="1"/>
  <c r="AI342" i="10"/>
  <c r="AY342" i="10" s="1"/>
  <c r="AJ342" i="10"/>
  <c r="AZ342" i="10" s="1"/>
  <c r="AK342" i="10"/>
  <c r="BA342" i="10" s="1"/>
  <c r="AL342" i="10"/>
  <c r="BB342" i="10" s="1"/>
  <c r="AM342" i="10"/>
  <c r="BC342" i="10" s="1"/>
  <c r="AN342" i="10"/>
  <c r="BD342" i="10" s="1"/>
  <c r="AO342" i="10"/>
  <c r="BE342" i="10" s="1"/>
  <c r="AP342" i="10"/>
  <c r="BF342" i="10" s="1"/>
  <c r="AQ342" i="10"/>
  <c r="BG342" i="10" s="1"/>
  <c r="AR342" i="10"/>
  <c r="BH342" i="10" s="1"/>
  <c r="AS342" i="10"/>
  <c r="BI342" i="10" s="1"/>
  <c r="AT342" i="10"/>
  <c r="BJ342" i="10" s="1"/>
  <c r="AU342" i="10"/>
  <c r="BK342" i="10" s="1"/>
  <c r="AV342" i="10"/>
  <c r="BL342" i="10" s="1"/>
  <c r="AW342" i="10"/>
  <c r="BM342" i="10" s="1"/>
  <c r="Z343" i="10"/>
  <c r="AA343" i="10"/>
  <c r="AB343" i="10"/>
  <c r="AC343" i="10"/>
  <c r="AD343" i="10"/>
  <c r="AE343" i="10"/>
  <c r="AF343" i="10"/>
  <c r="AG343" i="10"/>
  <c r="AH343" i="10"/>
  <c r="AX343" i="10" s="1"/>
  <c r="AI343" i="10"/>
  <c r="AY343" i="10" s="1"/>
  <c r="AJ343" i="10"/>
  <c r="AZ343" i="10" s="1"/>
  <c r="AK343" i="10"/>
  <c r="BA343" i="10" s="1"/>
  <c r="AL343" i="10"/>
  <c r="BB343" i="10" s="1"/>
  <c r="AM343" i="10"/>
  <c r="BC343" i="10" s="1"/>
  <c r="AN343" i="10"/>
  <c r="BD343" i="10" s="1"/>
  <c r="AO343" i="10"/>
  <c r="BE343" i="10" s="1"/>
  <c r="AP343" i="10"/>
  <c r="BF343" i="10" s="1"/>
  <c r="AQ343" i="10"/>
  <c r="BG343" i="10" s="1"/>
  <c r="AR343" i="10"/>
  <c r="BH343" i="10" s="1"/>
  <c r="AS343" i="10"/>
  <c r="BI343" i="10" s="1"/>
  <c r="AT343" i="10"/>
  <c r="BJ343" i="10" s="1"/>
  <c r="AU343" i="10"/>
  <c r="BK343" i="10" s="1"/>
  <c r="AV343" i="10"/>
  <c r="BL343" i="10" s="1"/>
  <c r="AW343" i="10"/>
  <c r="BM343" i="10" s="1"/>
  <c r="Z344" i="10"/>
  <c r="AA344" i="10"/>
  <c r="AB344" i="10"/>
  <c r="AC344" i="10"/>
  <c r="AD344" i="10"/>
  <c r="AE344" i="10"/>
  <c r="AF344" i="10"/>
  <c r="AG344" i="10"/>
  <c r="AH344" i="10"/>
  <c r="AX344" i="10" s="1"/>
  <c r="AI344" i="10"/>
  <c r="AY344" i="10" s="1"/>
  <c r="AJ344" i="10"/>
  <c r="AZ344" i="10" s="1"/>
  <c r="AK344" i="10"/>
  <c r="BA344" i="10" s="1"/>
  <c r="AL344" i="10"/>
  <c r="BB344" i="10" s="1"/>
  <c r="AM344" i="10"/>
  <c r="BC344" i="10" s="1"/>
  <c r="AN344" i="10"/>
  <c r="BD344" i="10" s="1"/>
  <c r="AO344" i="10"/>
  <c r="BE344" i="10" s="1"/>
  <c r="AP344" i="10"/>
  <c r="BF344" i="10" s="1"/>
  <c r="AQ344" i="10"/>
  <c r="BG344" i="10" s="1"/>
  <c r="AR344" i="10"/>
  <c r="BH344" i="10" s="1"/>
  <c r="AS344" i="10"/>
  <c r="BI344" i="10" s="1"/>
  <c r="AT344" i="10"/>
  <c r="BJ344" i="10" s="1"/>
  <c r="AU344" i="10"/>
  <c r="BK344" i="10" s="1"/>
  <c r="AV344" i="10"/>
  <c r="BL344" i="10" s="1"/>
  <c r="AW344" i="10"/>
  <c r="BM344" i="10" s="1"/>
  <c r="Z345" i="10"/>
  <c r="AA345" i="10"/>
  <c r="AB345" i="10"/>
  <c r="AC345" i="10"/>
  <c r="AD345" i="10"/>
  <c r="AE345" i="10"/>
  <c r="AF345" i="10"/>
  <c r="AG345" i="10"/>
  <c r="AH345" i="10"/>
  <c r="AX345" i="10" s="1"/>
  <c r="AI345" i="10"/>
  <c r="AY345" i="10" s="1"/>
  <c r="AJ345" i="10"/>
  <c r="AZ345" i="10" s="1"/>
  <c r="AK345" i="10"/>
  <c r="BA345" i="10" s="1"/>
  <c r="AL345" i="10"/>
  <c r="BB345" i="10" s="1"/>
  <c r="AM345" i="10"/>
  <c r="BC345" i="10" s="1"/>
  <c r="AN345" i="10"/>
  <c r="BD345" i="10" s="1"/>
  <c r="AO345" i="10"/>
  <c r="BE345" i="10" s="1"/>
  <c r="AP345" i="10"/>
  <c r="BF345" i="10" s="1"/>
  <c r="AQ345" i="10"/>
  <c r="BG345" i="10" s="1"/>
  <c r="AR345" i="10"/>
  <c r="BH345" i="10" s="1"/>
  <c r="AS345" i="10"/>
  <c r="BI345" i="10" s="1"/>
  <c r="AT345" i="10"/>
  <c r="BJ345" i="10" s="1"/>
  <c r="AU345" i="10"/>
  <c r="BK345" i="10" s="1"/>
  <c r="AV345" i="10"/>
  <c r="BL345" i="10" s="1"/>
  <c r="AW345" i="10"/>
  <c r="BM345" i="10" s="1"/>
  <c r="Z346" i="10"/>
  <c r="AA346" i="10"/>
  <c r="AB346" i="10"/>
  <c r="AC346" i="10"/>
  <c r="AD346" i="10"/>
  <c r="AE346" i="10"/>
  <c r="AF346" i="10"/>
  <c r="AG346" i="10"/>
  <c r="AH346" i="10"/>
  <c r="AX346" i="10" s="1"/>
  <c r="AI346" i="10"/>
  <c r="AY346" i="10" s="1"/>
  <c r="AJ346" i="10"/>
  <c r="AZ346" i="10" s="1"/>
  <c r="AK346" i="10"/>
  <c r="BA346" i="10" s="1"/>
  <c r="AL346" i="10"/>
  <c r="BB346" i="10" s="1"/>
  <c r="AM346" i="10"/>
  <c r="BC346" i="10" s="1"/>
  <c r="AN346" i="10"/>
  <c r="BD346" i="10" s="1"/>
  <c r="AO346" i="10"/>
  <c r="BE346" i="10" s="1"/>
  <c r="AP346" i="10"/>
  <c r="BF346" i="10" s="1"/>
  <c r="AQ346" i="10"/>
  <c r="BG346" i="10" s="1"/>
  <c r="AR346" i="10"/>
  <c r="BH346" i="10" s="1"/>
  <c r="AS346" i="10"/>
  <c r="BI346" i="10" s="1"/>
  <c r="AT346" i="10"/>
  <c r="BJ346" i="10" s="1"/>
  <c r="AU346" i="10"/>
  <c r="BK346" i="10" s="1"/>
  <c r="AV346" i="10"/>
  <c r="BL346" i="10" s="1"/>
  <c r="AW346" i="10"/>
  <c r="BM346" i="10" s="1"/>
  <c r="Z347" i="10"/>
  <c r="AA347" i="10"/>
  <c r="AB347" i="10"/>
  <c r="AC347" i="10"/>
  <c r="AD347" i="10"/>
  <c r="AE347" i="10"/>
  <c r="AF347" i="10"/>
  <c r="AG347" i="10"/>
  <c r="AH347" i="10"/>
  <c r="AX347" i="10" s="1"/>
  <c r="AI347" i="10"/>
  <c r="AY347" i="10" s="1"/>
  <c r="AJ347" i="10"/>
  <c r="AZ347" i="10" s="1"/>
  <c r="AK347" i="10"/>
  <c r="BA347" i="10" s="1"/>
  <c r="AL347" i="10"/>
  <c r="BB347" i="10" s="1"/>
  <c r="AM347" i="10"/>
  <c r="BC347" i="10" s="1"/>
  <c r="AN347" i="10"/>
  <c r="BD347" i="10" s="1"/>
  <c r="AO347" i="10"/>
  <c r="BE347" i="10" s="1"/>
  <c r="AP347" i="10"/>
  <c r="BF347" i="10" s="1"/>
  <c r="AQ347" i="10"/>
  <c r="BG347" i="10" s="1"/>
  <c r="AR347" i="10"/>
  <c r="BH347" i="10" s="1"/>
  <c r="AS347" i="10"/>
  <c r="BI347" i="10" s="1"/>
  <c r="AT347" i="10"/>
  <c r="BJ347" i="10" s="1"/>
  <c r="AU347" i="10"/>
  <c r="BK347" i="10" s="1"/>
  <c r="AV347" i="10"/>
  <c r="BL347" i="10" s="1"/>
  <c r="AW347" i="10"/>
  <c r="BM347" i="10" s="1"/>
  <c r="Z348" i="10"/>
  <c r="AA348" i="10"/>
  <c r="AB348" i="10"/>
  <c r="AC348" i="10"/>
  <c r="AD348" i="10"/>
  <c r="AE348" i="10"/>
  <c r="AF348" i="10"/>
  <c r="AG348" i="10"/>
  <c r="AH348" i="10"/>
  <c r="AX348" i="10" s="1"/>
  <c r="AI348" i="10"/>
  <c r="AY348" i="10" s="1"/>
  <c r="AJ348" i="10"/>
  <c r="AZ348" i="10" s="1"/>
  <c r="AK348" i="10"/>
  <c r="BA348" i="10" s="1"/>
  <c r="AL348" i="10"/>
  <c r="BB348" i="10" s="1"/>
  <c r="AM348" i="10"/>
  <c r="BC348" i="10" s="1"/>
  <c r="AN348" i="10"/>
  <c r="BD348" i="10" s="1"/>
  <c r="AO348" i="10"/>
  <c r="BE348" i="10" s="1"/>
  <c r="AP348" i="10"/>
  <c r="BF348" i="10" s="1"/>
  <c r="AQ348" i="10"/>
  <c r="BG348" i="10" s="1"/>
  <c r="AR348" i="10"/>
  <c r="BH348" i="10" s="1"/>
  <c r="AS348" i="10"/>
  <c r="BI348" i="10" s="1"/>
  <c r="AT348" i="10"/>
  <c r="BJ348" i="10" s="1"/>
  <c r="AU348" i="10"/>
  <c r="BK348" i="10" s="1"/>
  <c r="AV348" i="10"/>
  <c r="BL348" i="10" s="1"/>
  <c r="AW348" i="10"/>
  <c r="BM348" i="10" s="1"/>
  <c r="Z349" i="10"/>
  <c r="AA349" i="10"/>
  <c r="AB349" i="10"/>
  <c r="AC349" i="10"/>
  <c r="AD349" i="10"/>
  <c r="AE349" i="10"/>
  <c r="AF349" i="10"/>
  <c r="AG349" i="10"/>
  <c r="AH349" i="10"/>
  <c r="AX349" i="10" s="1"/>
  <c r="AI349" i="10"/>
  <c r="AY349" i="10" s="1"/>
  <c r="AJ349" i="10"/>
  <c r="AZ349" i="10" s="1"/>
  <c r="AK349" i="10"/>
  <c r="BA349" i="10" s="1"/>
  <c r="AL349" i="10"/>
  <c r="BB349" i="10" s="1"/>
  <c r="AM349" i="10"/>
  <c r="BC349" i="10" s="1"/>
  <c r="AN349" i="10"/>
  <c r="BD349" i="10" s="1"/>
  <c r="AO349" i="10"/>
  <c r="BE349" i="10" s="1"/>
  <c r="AP349" i="10"/>
  <c r="BF349" i="10" s="1"/>
  <c r="AQ349" i="10"/>
  <c r="BG349" i="10" s="1"/>
  <c r="AR349" i="10"/>
  <c r="BH349" i="10" s="1"/>
  <c r="AS349" i="10"/>
  <c r="BI349" i="10" s="1"/>
  <c r="AT349" i="10"/>
  <c r="BJ349" i="10" s="1"/>
  <c r="AU349" i="10"/>
  <c r="BK349" i="10" s="1"/>
  <c r="AV349" i="10"/>
  <c r="BL349" i="10" s="1"/>
  <c r="AW349" i="10"/>
  <c r="BM349" i="10" s="1"/>
  <c r="Z350" i="10"/>
  <c r="AA350" i="10"/>
  <c r="AB350" i="10"/>
  <c r="AC350" i="10"/>
  <c r="AD350" i="10"/>
  <c r="AE350" i="10"/>
  <c r="AF350" i="10"/>
  <c r="AG350" i="10"/>
  <c r="AH350" i="10"/>
  <c r="AX350" i="10" s="1"/>
  <c r="AI350" i="10"/>
  <c r="AY350" i="10" s="1"/>
  <c r="AJ350" i="10"/>
  <c r="AZ350" i="10" s="1"/>
  <c r="AK350" i="10"/>
  <c r="BA350" i="10" s="1"/>
  <c r="AL350" i="10"/>
  <c r="BB350" i="10" s="1"/>
  <c r="AM350" i="10"/>
  <c r="BC350" i="10" s="1"/>
  <c r="AN350" i="10"/>
  <c r="BD350" i="10" s="1"/>
  <c r="AO350" i="10"/>
  <c r="BE350" i="10" s="1"/>
  <c r="AP350" i="10"/>
  <c r="BF350" i="10" s="1"/>
  <c r="AQ350" i="10"/>
  <c r="BG350" i="10" s="1"/>
  <c r="AR350" i="10"/>
  <c r="BH350" i="10" s="1"/>
  <c r="AS350" i="10"/>
  <c r="BI350" i="10" s="1"/>
  <c r="AT350" i="10"/>
  <c r="BJ350" i="10" s="1"/>
  <c r="AU350" i="10"/>
  <c r="BK350" i="10" s="1"/>
  <c r="AV350" i="10"/>
  <c r="BL350" i="10" s="1"/>
  <c r="AW350" i="10"/>
  <c r="BM350" i="10" s="1"/>
  <c r="Z351" i="10"/>
  <c r="AA351" i="10"/>
  <c r="AB351" i="10"/>
  <c r="AC351" i="10"/>
  <c r="AD351" i="10"/>
  <c r="AE351" i="10"/>
  <c r="AF351" i="10"/>
  <c r="AG351" i="10"/>
  <c r="AH351" i="10"/>
  <c r="AX351" i="10" s="1"/>
  <c r="AI351" i="10"/>
  <c r="AY351" i="10" s="1"/>
  <c r="AJ351" i="10"/>
  <c r="AZ351" i="10" s="1"/>
  <c r="AK351" i="10"/>
  <c r="BA351" i="10" s="1"/>
  <c r="AL351" i="10"/>
  <c r="BB351" i="10" s="1"/>
  <c r="AM351" i="10"/>
  <c r="BC351" i="10" s="1"/>
  <c r="AN351" i="10"/>
  <c r="BD351" i="10" s="1"/>
  <c r="AO351" i="10"/>
  <c r="BE351" i="10" s="1"/>
  <c r="AP351" i="10"/>
  <c r="BF351" i="10" s="1"/>
  <c r="AQ351" i="10"/>
  <c r="BG351" i="10" s="1"/>
  <c r="AR351" i="10"/>
  <c r="BH351" i="10" s="1"/>
  <c r="AS351" i="10"/>
  <c r="BI351" i="10" s="1"/>
  <c r="AT351" i="10"/>
  <c r="BJ351" i="10" s="1"/>
  <c r="AU351" i="10"/>
  <c r="BK351" i="10" s="1"/>
  <c r="AV351" i="10"/>
  <c r="BL351" i="10" s="1"/>
  <c r="AW351" i="10"/>
  <c r="BM351" i="10" s="1"/>
  <c r="Z352" i="10"/>
  <c r="AA352" i="10"/>
  <c r="AB352" i="10"/>
  <c r="AC352" i="10"/>
  <c r="AD352" i="10"/>
  <c r="AE352" i="10"/>
  <c r="AF352" i="10"/>
  <c r="AG352" i="10"/>
  <c r="AH352" i="10"/>
  <c r="AX352" i="10" s="1"/>
  <c r="AI352" i="10"/>
  <c r="AY352" i="10" s="1"/>
  <c r="AJ352" i="10"/>
  <c r="AZ352" i="10" s="1"/>
  <c r="AK352" i="10"/>
  <c r="BA352" i="10" s="1"/>
  <c r="AL352" i="10"/>
  <c r="BB352" i="10" s="1"/>
  <c r="AM352" i="10"/>
  <c r="BC352" i="10" s="1"/>
  <c r="AN352" i="10"/>
  <c r="BD352" i="10" s="1"/>
  <c r="AO352" i="10"/>
  <c r="BE352" i="10" s="1"/>
  <c r="AP352" i="10"/>
  <c r="BF352" i="10" s="1"/>
  <c r="AQ352" i="10"/>
  <c r="BG352" i="10" s="1"/>
  <c r="AR352" i="10"/>
  <c r="BH352" i="10" s="1"/>
  <c r="AS352" i="10"/>
  <c r="BI352" i="10" s="1"/>
  <c r="AT352" i="10"/>
  <c r="BJ352" i="10" s="1"/>
  <c r="AU352" i="10"/>
  <c r="BK352" i="10" s="1"/>
  <c r="AV352" i="10"/>
  <c r="BL352" i="10" s="1"/>
  <c r="AW352" i="10"/>
  <c r="BM352" i="10" s="1"/>
  <c r="Z353" i="10"/>
  <c r="AA353" i="10"/>
  <c r="AB353" i="10"/>
  <c r="AC353" i="10"/>
  <c r="AD353" i="10"/>
  <c r="AE353" i="10"/>
  <c r="AF353" i="10"/>
  <c r="AG353" i="10"/>
  <c r="AH353" i="10"/>
  <c r="AX353" i="10" s="1"/>
  <c r="AI353" i="10"/>
  <c r="AY353" i="10" s="1"/>
  <c r="AJ353" i="10"/>
  <c r="AZ353" i="10" s="1"/>
  <c r="AK353" i="10"/>
  <c r="BA353" i="10" s="1"/>
  <c r="AL353" i="10"/>
  <c r="BB353" i="10" s="1"/>
  <c r="AM353" i="10"/>
  <c r="BC353" i="10" s="1"/>
  <c r="AN353" i="10"/>
  <c r="BD353" i="10" s="1"/>
  <c r="AO353" i="10"/>
  <c r="BE353" i="10" s="1"/>
  <c r="AP353" i="10"/>
  <c r="BF353" i="10" s="1"/>
  <c r="AQ353" i="10"/>
  <c r="BG353" i="10" s="1"/>
  <c r="AR353" i="10"/>
  <c r="BH353" i="10" s="1"/>
  <c r="AS353" i="10"/>
  <c r="BI353" i="10" s="1"/>
  <c r="AT353" i="10"/>
  <c r="BJ353" i="10" s="1"/>
  <c r="AU353" i="10"/>
  <c r="BK353" i="10" s="1"/>
  <c r="AV353" i="10"/>
  <c r="BL353" i="10" s="1"/>
  <c r="AW353" i="10"/>
  <c r="BM353" i="10" s="1"/>
  <c r="Z354" i="10"/>
  <c r="AA354" i="10"/>
  <c r="AB354" i="10"/>
  <c r="AC354" i="10"/>
  <c r="AD354" i="10"/>
  <c r="AE354" i="10"/>
  <c r="AF354" i="10"/>
  <c r="AG354" i="10"/>
  <c r="AH354" i="10"/>
  <c r="AX354" i="10" s="1"/>
  <c r="AI354" i="10"/>
  <c r="AY354" i="10" s="1"/>
  <c r="AJ354" i="10"/>
  <c r="AZ354" i="10" s="1"/>
  <c r="AK354" i="10"/>
  <c r="BA354" i="10" s="1"/>
  <c r="AL354" i="10"/>
  <c r="BB354" i="10" s="1"/>
  <c r="AM354" i="10"/>
  <c r="BC354" i="10" s="1"/>
  <c r="AN354" i="10"/>
  <c r="BD354" i="10" s="1"/>
  <c r="AO354" i="10"/>
  <c r="BE354" i="10" s="1"/>
  <c r="AP354" i="10"/>
  <c r="BF354" i="10" s="1"/>
  <c r="AQ354" i="10"/>
  <c r="BG354" i="10" s="1"/>
  <c r="AR354" i="10"/>
  <c r="BH354" i="10" s="1"/>
  <c r="AS354" i="10"/>
  <c r="BI354" i="10" s="1"/>
  <c r="AT354" i="10"/>
  <c r="BJ354" i="10" s="1"/>
  <c r="AU354" i="10"/>
  <c r="BK354" i="10" s="1"/>
  <c r="AV354" i="10"/>
  <c r="BL354" i="10" s="1"/>
  <c r="AW354" i="10"/>
  <c r="BM354" i="10" s="1"/>
  <c r="Z355" i="10"/>
  <c r="AA355" i="10"/>
  <c r="AB355" i="10"/>
  <c r="AC355" i="10"/>
  <c r="AD355" i="10"/>
  <c r="AE355" i="10"/>
  <c r="AF355" i="10"/>
  <c r="AG355" i="10"/>
  <c r="AH355" i="10"/>
  <c r="AX355" i="10" s="1"/>
  <c r="AI355" i="10"/>
  <c r="AY355" i="10" s="1"/>
  <c r="AJ355" i="10"/>
  <c r="AZ355" i="10" s="1"/>
  <c r="AK355" i="10"/>
  <c r="BA355" i="10" s="1"/>
  <c r="AL355" i="10"/>
  <c r="BB355" i="10" s="1"/>
  <c r="AM355" i="10"/>
  <c r="BC355" i="10" s="1"/>
  <c r="AN355" i="10"/>
  <c r="BD355" i="10" s="1"/>
  <c r="AO355" i="10"/>
  <c r="BE355" i="10" s="1"/>
  <c r="AP355" i="10"/>
  <c r="BF355" i="10" s="1"/>
  <c r="AQ355" i="10"/>
  <c r="BG355" i="10" s="1"/>
  <c r="AR355" i="10"/>
  <c r="BH355" i="10" s="1"/>
  <c r="AS355" i="10"/>
  <c r="BI355" i="10" s="1"/>
  <c r="AT355" i="10"/>
  <c r="BJ355" i="10" s="1"/>
  <c r="AU355" i="10"/>
  <c r="BK355" i="10" s="1"/>
  <c r="AV355" i="10"/>
  <c r="BL355" i="10" s="1"/>
  <c r="AW355" i="10"/>
  <c r="BM355" i="10" s="1"/>
  <c r="Z356" i="10"/>
  <c r="AA356" i="10"/>
  <c r="AB356" i="10"/>
  <c r="AC356" i="10"/>
  <c r="AD356" i="10"/>
  <c r="AE356" i="10"/>
  <c r="AF356" i="10"/>
  <c r="AG356" i="10"/>
  <c r="AH356" i="10"/>
  <c r="AX356" i="10" s="1"/>
  <c r="AI356" i="10"/>
  <c r="AY356" i="10" s="1"/>
  <c r="AJ356" i="10"/>
  <c r="AZ356" i="10" s="1"/>
  <c r="AK356" i="10"/>
  <c r="BA356" i="10" s="1"/>
  <c r="AL356" i="10"/>
  <c r="BB356" i="10" s="1"/>
  <c r="AM356" i="10"/>
  <c r="BC356" i="10" s="1"/>
  <c r="AN356" i="10"/>
  <c r="BD356" i="10" s="1"/>
  <c r="AO356" i="10"/>
  <c r="BE356" i="10" s="1"/>
  <c r="AP356" i="10"/>
  <c r="BF356" i="10" s="1"/>
  <c r="AQ356" i="10"/>
  <c r="BG356" i="10" s="1"/>
  <c r="AR356" i="10"/>
  <c r="BH356" i="10" s="1"/>
  <c r="AS356" i="10"/>
  <c r="BI356" i="10" s="1"/>
  <c r="AT356" i="10"/>
  <c r="BJ356" i="10" s="1"/>
  <c r="AU356" i="10"/>
  <c r="BK356" i="10" s="1"/>
  <c r="AV356" i="10"/>
  <c r="BL356" i="10" s="1"/>
  <c r="AW356" i="10"/>
  <c r="BM356" i="10" s="1"/>
  <c r="Z357" i="10"/>
  <c r="AA357" i="10"/>
  <c r="AB357" i="10"/>
  <c r="AC357" i="10"/>
  <c r="AD357" i="10"/>
  <c r="AE357" i="10"/>
  <c r="AF357" i="10"/>
  <c r="AG357" i="10"/>
  <c r="AH357" i="10"/>
  <c r="AX357" i="10" s="1"/>
  <c r="AI357" i="10"/>
  <c r="AY357" i="10" s="1"/>
  <c r="AJ357" i="10"/>
  <c r="AZ357" i="10" s="1"/>
  <c r="AK357" i="10"/>
  <c r="BA357" i="10" s="1"/>
  <c r="AL357" i="10"/>
  <c r="BB357" i="10" s="1"/>
  <c r="AM357" i="10"/>
  <c r="BC357" i="10" s="1"/>
  <c r="AN357" i="10"/>
  <c r="BD357" i="10" s="1"/>
  <c r="AO357" i="10"/>
  <c r="BE357" i="10" s="1"/>
  <c r="AP357" i="10"/>
  <c r="BF357" i="10" s="1"/>
  <c r="AQ357" i="10"/>
  <c r="BG357" i="10" s="1"/>
  <c r="AR357" i="10"/>
  <c r="BH357" i="10" s="1"/>
  <c r="AS357" i="10"/>
  <c r="BI357" i="10" s="1"/>
  <c r="AT357" i="10"/>
  <c r="BJ357" i="10" s="1"/>
  <c r="AU357" i="10"/>
  <c r="BK357" i="10" s="1"/>
  <c r="AV357" i="10"/>
  <c r="BL357" i="10" s="1"/>
  <c r="AW357" i="10"/>
  <c r="BM357" i="10" s="1"/>
  <c r="Z358" i="10"/>
  <c r="AA358" i="10"/>
  <c r="AB358" i="10"/>
  <c r="AC358" i="10"/>
  <c r="AD358" i="10"/>
  <c r="AE358" i="10"/>
  <c r="AF358" i="10"/>
  <c r="AG358" i="10"/>
  <c r="AH358" i="10"/>
  <c r="AX358" i="10" s="1"/>
  <c r="AI358" i="10"/>
  <c r="AY358" i="10" s="1"/>
  <c r="AJ358" i="10"/>
  <c r="AZ358" i="10" s="1"/>
  <c r="AK358" i="10"/>
  <c r="BA358" i="10" s="1"/>
  <c r="AL358" i="10"/>
  <c r="BB358" i="10" s="1"/>
  <c r="AM358" i="10"/>
  <c r="BC358" i="10" s="1"/>
  <c r="AN358" i="10"/>
  <c r="BD358" i="10" s="1"/>
  <c r="AO358" i="10"/>
  <c r="BE358" i="10" s="1"/>
  <c r="AP358" i="10"/>
  <c r="BF358" i="10" s="1"/>
  <c r="AQ358" i="10"/>
  <c r="BG358" i="10" s="1"/>
  <c r="AR358" i="10"/>
  <c r="BH358" i="10" s="1"/>
  <c r="AS358" i="10"/>
  <c r="BI358" i="10" s="1"/>
  <c r="AT358" i="10"/>
  <c r="BJ358" i="10" s="1"/>
  <c r="AU358" i="10"/>
  <c r="BK358" i="10" s="1"/>
  <c r="AV358" i="10"/>
  <c r="BL358" i="10" s="1"/>
  <c r="AW358" i="10"/>
  <c r="BM358" i="10" s="1"/>
  <c r="Z359" i="10"/>
  <c r="AA359" i="10"/>
  <c r="AB359" i="10"/>
  <c r="AC359" i="10"/>
  <c r="AD359" i="10"/>
  <c r="AE359" i="10"/>
  <c r="AF359" i="10"/>
  <c r="AG359" i="10"/>
  <c r="AH359" i="10"/>
  <c r="AX359" i="10" s="1"/>
  <c r="AI359" i="10"/>
  <c r="AY359" i="10" s="1"/>
  <c r="AJ359" i="10"/>
  <c r="AZ359" i="10" s="1"/>
  <c r="AK359" i="10"/>
  <c r="BA359" i="10" s="1"/>
  <c r="AL359" i="10"/>
  <c r="BB359" i="10" s="1"/>
  <c r="AM359" i="10"/>
  <c r="BC359" i="10" s="1"/>
  <c r="AN359" i="10"/>
  <c r="BD359" i="10" s="1"/>
  <c r="AO359" i="10"/>
  <c r="BE359" i="10" s="1"/>
  <c r="AP359" i="10"/>
  <c r="BF359" i="10" s="1"/>
  <c r="AQ359" i="10"/>
  <c r="BG359" i="10" s="1"/>
  <c r="AR359" i="10"/>
  <c r="BH359" i="10" s="1"/>
  <c r="AS359" i="10"/>
  <c r="BI359" i="10" s="1"/>
  <c r="AT359" i="10"/>
  <c r="BJ359" i="10" s="1"/>
  <c r="AU359" i="10"/>
  <c r="BK359" i="10" s="1"/>
  <c r="AV359" i="10"/>
  <c r="BL359" i="10" s="1"/>
  <c r="AW359" i="10"/>
  <c r="BM359" i="10" s="1"/>
  <c r="Z360" i="10"/>
  <c r="AA360" i="10"/>
  <c r="AB360" i="10"/>
  <c r="AC360" i="10"/>
  <c r="AD360" i="10"/>
  <c r="AE360" i="10"/>
  <c r="AF360" i="10"/>
  <c r="AG360" i="10"/>
  <c r="AH360" i="10"/>
  <c r="AX360" i="10" s="1"/>
  <c r="AI360" i="10"/>
  <c r="AY360" i="10" s="1"/>
  <c r="AJ360" i="10"/>
  <c r="AZ360" i="10" s="1"/>
  <c r="AK360" i="10"/>
  <c r="BA360" i="10" s="1"/>
  <c r="AL360" i="10"/>
  <c r="BB360" i="10" s="1"/>
  <c r="AM360" i="10"/>
  <c r="BC360" i="10" s="1"/>
  <c r="AN360" i="10"/>
  <c r="BD360" i="10" s="1"/>
  <c r="AO360" i="10"/>
  <c r="BE360" i="10" s="1"/>
  <c r="AP360" i="10"/>
  <c r="BF360" i="10" s="1"/>
  <c r="AQ360" i="10"/>
  <c r="BG360" i="10" s="1"/>
  <c r="AR360" i="10"/>
  <c r="BH360" i="10" s="1"/>
  <c r="AS360" i="10"/>
  <c r="BI360" i="10" s="1"/>
  <c r="AT360" i="10"/>
  <c r="BJ360" i="10" s="1"/>
  <c r="AU360" i="10"/>
  <c r="BK360" i="10" s="1"/>
  <c r="AV360" i="10"/>
  <c r="BL360" i="10" s="1"/>
  <c r="AW360" i="10"/>
  <c r="BM360" i="10" s="1"/>
  <c r="Z361" i="10"/>
  <c r="AA361" i="10"/>
  <c r="AB361" i="10"/>
  <c r="AC361" i="10"/>
  <c r="AD361" i="10"/>
  <c r="AE361" i="10"/>
  <c r="AF361" i="10"/>
  <c r="AG361" i="10"/>
  <c r="AH361" i="10"/>
  <c r="AX361" i="10" s="1"/>
  <c r="AI361" i="10"/>
  <c r="AY361" i="10" s="1"/>
  <c r="AJ361" i="10"/>
  <c r="AZ361" i="10" s="1"/>
  <c r="AK361" i="10"/>
  <c r="BA361" i="10" s="1"/>
  <c r="AL361" i="10"/>
  <c r="BB361" i="10" s="1"/>
  <c r="AM361" i="10"/>
  <c r="BC361" i="10" s="1"/>
  <c r="AN361" i="10"/>
  <c r="BD361" i="10" s="1"/>
  <c r="AO361" i="10"/>
  <c r="BE361" i="10" s="1"/>
  <c r="AP361" i="10"/>
  <c r="BF361" i="10" s="1"/>
  <c r="AQ361" i="10"/>
  <c r="BG361" i="10" s="1"/>
  <c r="AR361" i="10"/>
  <c r="BH361" i="10" s="1"/>
  <c r="AS361" i="10"/>
  <c r="BI361" i="10" s="1"/>
  <c r="AT361" i="10"/>
  <c r="BJ361" i="10" s="1"/>
  <c r="AU361" i="10"/>
  <c r="BK361" i="10" s="1"/>
  <c r="AV361" i="10"/>
  <c r="BL361" i="10" s="1"/>
  <c r="AW361" i="10"/>
  <c r="BM361" i="10" s="1"/>
  <c r="Z362" i="10"/>
  <c r="AA362" i="10"/>
  <c r="AB362" i="10"/>
  <c r="AC362" i="10"/>
  <c r="AD362" i="10"/>
  <c r="AE362" i="10"/>
  <c r="AF362" i="10"/>
  <c r="AG362" i="10"/>
  <c r="AH362" i="10"/>
  <c r="AX362" i="10" s="1"/>
  <c r="AI362" i="10"/>
  <c r="AY362" i="10" s="1"/>
  <c r="AJ362" i="10"/>
  <c r="AZ362" i="10" s="1"/>
  <c r="AK362" i="10"/>
  <c r="BA362" i="10" s="1"/>
  <c r="AL362" i="10"/>
  <c r="BB362" i="10" s="1"/>
  <c r="AM362" i="10"/>
  <c r="BC362" i="10" s="1"/>
  <c r="AN362" i="10"/>
  <c r="BD362" i="10" s="1"/>
  <c r="AO362" i="10"/>
  <c r="BE362" i="10" s="1"/>
  <c r="AP362" i="10"/>
  <c r="BF362" i="10" s="1"/>
  <c r="AQ362" i="10"/>
  <c r="BG362" i="10" s="1"/>
  <c r="AR362" i="10"/>
  <c r="BH362" i="10" s="1"/>
  <c r="AS362" i="10"/>
  <c r="BI362" i="10" s="1"/>
  <c r="AT362" i="10"/>
  <c r="BJ362" i="10" s="1"/>
  <c r="AU362" i="10"/>
  <c r="BK362" i="10" s="1"/>
  <c r="AV362" i="10"/>
  <c r="BL362" i="10" s="1"/>
  <c r="AW362" i="10"/>
  <c r="BM362" i="10" s="1"/>
  <c r="Z363" i="10"/>
  <c r="AA363" i="10"/>
  <c r="AB363" i="10"/>
  <c r="AC363" i="10"/>
  <c r="AD363" i="10"/>
  <c r="AE363" i="10"/>
  <c r="AF363" i="10"/>
  <c r="AG363" i="10"/>
  <c r="AH363" i="10"/>
  <c r="AX363" i="10" s="1"/>
  <c r="AI363" i="10"/>
  <c r="AY363" i="10" s="1"/>
  <c r="AJ363" i="10"/>
  <c r="AZ363" i="10" s="1"/>
  <c r="AK363" i="10"/>
  <c r="BA363" i="10" s="1"/>
  <c r="AL363" i="10"/>
  <c r="BB363" i="10" s="1"/>
  <c r="AM363" i="10"/>
  <c r="BC363" i="10" s="1"/>
  <c r="AN363" i="10"/>
  <c r="BD363" i="10" s="1"/>
  <c r="AO363" i="10"/>
  <c r="BE363" i="10" s="1"/>
  <c r="AP363" i="10"/>
  <c r="BF363" i="10" s="1"/>
  <c r="AQ363" i="10"/>
  <c r="BG363" i="10" s="1"/>
  <c r="AR363" i="10"/>
  <c r="BH363" i="10" s="1"/>
  <c r="AS363" i="10"/>
  <c r="BI363" i="10" s="1"/>
  <c r="AT363" i="10"/>
  <c r="BJ363" i="10" s="1"/>
  <c r="AU363" i="10"/>
  <c r="BK363" i="10" s="1"/>
  <c r="AV363" i="10"/>
  <c r="BL363" i="10" s="1"/>
  <c r="AW363" i="10"/>
  <c r="BM363" i="10" s="1"/>
  <c r="Z364" i="10"/>
  <c r="AA364" i="10"/>
  <c r="AB364" i="10"/>
  <c r="AC364" i="10"/>
  <c r="AD364" i="10"/>
  <c r="AE364" i="10"/>
  <c r="AF364" i="10"/>
  <c r="AG364" i="10"/>
  <c r="AH364" i="10"/>
  <c r="AX364" i="10" s="1"/>
  <c r="AI364" i="10"/>
  <c r="AY364" i="10" s="1"/>
  <c r="AJ364" i="10"/>
  <c r="AZ364" i="10" s="1"/>
  <c r="AK364" i="10"/>
  <c r="BA364" i="10" s="1"/>
  <c r="AL364" i="10"/>
  <c r="BB364" i="10" s="1"/>
  <c r="AM364" i="10"/>
  <c r="BC364" i="10" s="1"/>
  <c r="AN364" i="10"/>
  <c r="BD364" i="10" s="1"/>
  <c r="AO364" i="10"/>
  <c r="BE364" i="10" s="1"/>
  <c r="AP364" i="10"/>
  <c r="BF364" i="10" s="1"/>
  <c r="AQ364" i="10"/>
  <c r="BG364" i="10" s="1"/>
  <c r="AR364" i="10"/>
  <c r="BH364" i="10" s="1"/>
  <c r="AS364" i="10"/>
  <c r="BI364" i="10" s="1"/>
  <c r="AT364" i="10"/>
  <c r="BJ364" i="10" s="1"/>
  <c r="AU364" i="10"/>
  <c r="BK364" i="10" s="1"/>
  <c r="AV364" i="10"/>
  <c r="BL364" i="10" s="1"/>
  <c r="AW364" i="10"/>
  <c r="BM364" i="10" s="1"/>
  <c r="Z365" i="10"/>
  <c r="AA365" i="10"/>
  <c r="AB365" i="10"/>
  <c r="AC365" i="10"/>
  <c r="AD365" i="10"/>
  <c r="AE365" i="10"/>
  <c r="AF365" i="10"/>
  <c r="AG365" i="10"/>
  <c r="AH365" i="10"/>
  <c r="AX365" i="10" s="1"/>
  <c r="AI365" i="10"/>
  <c r="AY365" i="10" s="1"/>
  <c r="AJ365" i="10"/>
  <c r="AZ365" i="10" s="1"/>
  <c r="AK365" i="10"/>
  <c r="BA365" i="10" s="1"/>
  <c r="AL365" i="10"/>
  <c r="BB365" i="10" s="1"/>
  <c r="AM365" i="10"/>
  <c r="BC365" i="10" s="1"/>
  <c r="AN365" i="10"/>
  <c r="BD365" i="10" s="1"/>
  <c r="AO365" i="10"/>
  <c r="BE365" i="10" s="1"/>
  <c r="AP365" i="10"/>
  <c r="BF365" i="10" s="1"/>
  <c r="AQ365" i="10"/>
  <c r="BG365" i="10" s="1"/>
  <c r="AR365" i="10"/>
  <c r="BH365" i="10" s="1"/>
  <c r="AS365" i="10"/>
  <c r="BI365" i="10" s="1"/>
  <c r="AT365" i="10"/>
  <c r="BJ365" i="10" s="1"/>
  <c r="AU365" i="10"/>
  <c r="BK365" i="10" s="1"/>
  <c r="AV365" i="10"/>
  <c r="BL365" i="10" s="1"/>
  <c r="AW365" i="10"/>
  <c r="BM365" i="10" s="1"/>
  <c r="Z366" i="10"/>
  <c r="AA366" i="10"/>
  <c r="AB366" i="10"/>
  <c r="AC366" i="10"/>
  <c r="AD366" i="10"/>
  <c r="AE366" i="10"/>
  <c r="AF366" i="10"/>
  <c r="AG366" i="10"/>
  <c r="AH366" i="10"/>
  <c r="AX366" i="10" s="1"/>
  <c r="AI366" i="10"/>
  <c r="AY366" i="10" s="1"/>
  <c r="AJ366" i="10"/>
  <c r="AZ366" i="10" s="1"/>
  <c r="AK366" i="10"/>
  <c r="BA366" i="10" s="1"/>
  <c r="AL366" i="10"/>
  <c r="BB366" i="10" s="1"/>
  <c r="AM366" i="10"/>
  <c r="BC366" i="10" s="1"/>
  <c r="AN366" i="10"/>
  <c r="BD366" i="10" s="1"/>
  <c r="AO366" i="10"/>
  <c r="BE366" i="10" s="1"/>
  <c r="AP366" i="10"/>
  <c r="BF366" i="10" s="1"/>
  <c r="AQ366" i="10"/>
  <c r="BG366" i="10" s="1"/>
  <c r="AR366" i="10"/>
  <c r="BH366" i="10" s="1"/>
  <c r="AS366" i="10"/>
  <c r="BI366" i="10" s="1"/>
  <c r="AT366" i="10"/>
  <c r="BJ366" i="10" s="1"/>
  <c r="AU366" i="10"/>
  <c r="BK366" i="10" s="1"/>
  <c r="AV366" i="10"/>
  <c r="BL366" i="10" s="1"/>
  <c r="AW366" i="10"/>
  <c r="BM366" i="10" s="1"/>
  <c r="Z367" i="10"/>
  <c r="AA367" i="10"/>
  <c r="AB367" i="10"/>
  <c r="AC367" i="10"/>
  <c r="AD367" i="10"/>
  <c r="AE367" i="10"/>
  <c r="AF367" i="10"/>
  <c r="AG367" i="10"/>
  <c r="AH367" i="10"/>
  <c r="AX367" i="10" s="1"/>
  <c r="AI367" i="10"/>
  <c r="AY367" i="10" s="1"/>
  <c r="AJ367" i="10"/>
  <c r="AZ367" i="10" s="1"/>
  <c r="AK367" i="10"/>
  <c r="BA367" i="10" s="1"/>
  <c r="AL367" i="10"/>
  <c r="BB367" i="10" s="1"/>
  <c r="AM367" i="10"/>
  <c r="BC367" i="10" s="1"/>
  <c r="AN367" i="10"/>
  <c r="BD367" i="10" s="1"/>
  <c r="AO367" i="10"/>
  <c r="BE367" i="10" s="1"/>
  <c r="AP367" i="10"/>
  <c r="BF367" i="10" s="1"/>
  <c r="AQ367" i="10"/>
  <c r="BG367" i="10" s="1"/>
  <c r="AR367" i="10"/>
  <c r="BH367" i="10" s="1"/>
  <c r="AS367" i="10"/>
  <c r="BI367" i="10" s="1"/>
  <c r="AT367" i="10"/>
  <c r="BJ367" i="10" s="1"/>
  <c r="AU367" i="10"/>
  <c r="BK367" i="10" s="1"/>
  <c r="AV367" i="10"/>
  <c r="BL367" i="10" s="1"/>
  <c r="AW367" i="10"/>
  <c r="BM367" i="10" s="1"/>
  <c r="Z368" i="10"/>
  <c r="AA368" i="10"/>
  <c r="AB368" i="10"/>
  <c r="AC368" i="10"/>
  <c r="AD368" i="10"/>
  <c r="AE368" i="10"/>
  <c r="AF368" i="10"/>
  <c r="AG368" i="10"/>
  <c r="AH368" i="10"/>
  <c r="AX368" i="10" s="1"/>
  <c r="AI368" i="10"/>
  <c r="AY368" i="10" s="1"/>
  <c r="AJ368" i="10"/>
  <c r="AZ368" i="10" s="1"/>
  <c r="AK368" i="10"/>
  <c r="BA368" i="10" s="1"/>
  <c r="AL368" i="10"/>
  <c r="BB368" i="10" s="1"/>
  <c r="AM368" i="10"/>
  <c r="BC368" i="10" s="1"/>
  <c r="AN368" i="10"/>
  <c r="BD368" i="10" s="1"/>
  <c r="AO368" i="10"/>
  <c r="BE368" i="10" s="1"/>
  <c r="AP368" i="10"/>
  <c r="BF368" i="10" s="1"/>
  <c r="AQ368" i="10"/>
  <c r="BG368" i="10" s="1"/>
  <c r="AR368" i="10"/>
  <c r="BH368" i="10" s="1"/>
  <c r="AS368" i="10"/>
  <c r="BI368" i="10" s="1"/>
  <c r="AT368" i="10"/>
  <c r="BJ368" i="10" s="1"/>
  <c r="AU368" i="10"/>
  <c r="BK368" i="10" s="1"/>
  <c r="AV368" i="10"/>
  <c r="BL368" i="10" s="1"/>
  <c r="AW368" i="10"/>
  <c r="BM368" i="10" s="1"/>
  <c r="Z369" i="10"/>
  <c r="AA369" i="10"/>
  <c r="AB369" i="10"/>
  <c r="AC369" i="10"/>
  <c r="AD369" i="10"/>
  <c r="AE369" i="10"/>
  <c r="AF369" i="10"/>
  <c r="AG369" i="10"/>
  <c r="AH369" i="10"/>
  <c r="AX369" i="10" s="1"/>
  <c r="AI369" i="10"/>
  <c r="AY369" i="10" s="1"/>
  <c r="AJ369" i="10"/>
  <c r="AZ369" i="10" s="1"/>
  <c r="AK369" i="10"/>
  <c r="BA369" i="10" s="1"/>
  <c r="AL369" i="10"/>
  <c r="BB369" i="10" s="1"/>
  <c r="AM369" i="10"/>
  <c r="BC369" i="10" s="1"/>
  <c r="AN369" i="10"/>
  <c r="BD369" i="10" s="1"/>
  <c r="AO369" i="10"/>
  <c r="BE369" i="10" s="1"/>
  <c r="AP369" i="10"/>
  <c r="BF369" i="10" s="1"/>
  <c r="AQ369" i="10"/>
  <c r="BG369" i="10" s="1"/>
  <c r="AR369" i="10"/>
  <c r="BH369" i="10" s="1"/>
  <c r="AS369" i="10"/>
  <c r="BI369" i="10" s="1"/>
  <c r="AT369" i="10"/>
  <c r="BJ369" i="10" s="1"/>
  <c r="AU369" i="10"/>
  <c r="BK369" i="10" s="1"/>
  <c r="AV369" i="10"/>
  <c r="BL369" i="10" s="1"/>
  <c r="AW369" i="10"/>
  <c r="BM369" i="10" s="1"/>
  <c r="Z370" i="10"/>
  <c r="AA370" i="10"/>
  <c r="AB370" i="10"/>
  <c r="AC370" i="10"/>
  <c r="AD370" i="10"/>
  <c r="AE370" i="10"/>
  <c r="AF370" i="10"/>
  <c r="AG370" i="10"/>
  <c r="AH370" i="10"/>
  <c r="AX370" i="10" s="1"/>
  <c r="AI370" i="10"/>
  <c r="AY370" i="10" s="1"/>
  <c r="AJ370" i="10"/>
  <c r="AZ370" i="10" s="1"/>
  <c r="AK370" i="10"/>
  <c r="BA370" i="10" s="1"/>
  <c r="AL370" i="10"/>
  <c r="BB370" i="10" s="1"/>
  <c r="AM370" i="10"/>
  <c r="BC370" i="10" s="1"/>
  <c r="AN370" i="10"/>
  <c r="BD370" i="10" s="1"/>
  <c r="AO370" i="10"/>
  <c r="BE370" i="10" s="1"/>
  <c r="AP370" i="10"/>
  <c r="BF370" i="10" s="1"/>
  <c r="AQ370" i="10"/>
  <c r="BG370" i="10" s="1"/>
  <c r="AR370" i="10"/>
  <c r="BH370" i="10" s="1"/>
  <c r="AS370" i="10"/>
  <c r="BI370" i="10" s="1"/>
  <c r="AT370" i="10"/>
  <c r="BJ370" i="10" s="1"/>
  <c r="AU370" i="10"/>
  <c r="BK370" i="10" s="1"/>
  <c r="AV370" i="10"/>
  <c r="BL370" i="10" s="1"/>
  <c r="AW370" i="10"/>
  <c r="BM370" i="10" s="1"/>
  <c r="Z371" i="10"/>
  <c r="AA371" i="10"/>
  <c r="AB371" i="10"/>
  <c r="AC371" i="10"/>
  <c r="AD371" i="10"/>
  <c r="AE371" i="10"/>
  <c r="AF371" i="10"/>
  <c r="AG371" i="10"/>
  <c r="AH371" i="10"/>
  <c r="AX371" i="10" s="1"/>
  <c r="AI371" i="10"/>
  <c r="AY371" i="10" s="1"/>
  <c r="AJ371" i="10"/>
  <c r="AZ371" i="10" s="1"/>
  <c r="AK371" i="10"/>
  <c r="BA371" i="10" s="1"/>
  <c r="AL371" i="10"/>
  <c r="BB371" i="10" s="1"/>
  <c r="AM371" i="10"/>
  <c r="BC371" i="10" s="1"/>
  <c r="AN371" i="10"/>
  <c r="BD371" i="10" s="1"/>
  <c r="AO371" i="10"/>
  <c r="BE371" i="10" s="1"/>
  <c r="AP371" i="10"/>
  <c r="BF371" i="10" s="1"/>
  <c r="AQ371" i="10"/>
  <c r="BG371" i="10" s="1"/>
  <c r="AR371" i="10"/>
  <c r="BH371" i="10" s="1"/>
  <c r="AS371" i="10"/>
  <c r="BI371" i="10" s="1"/>
  <c r="AT371" i="10"/>
  <c r="BJ371" i="10" s="1"/>
  <c r="AU371" i="10"/>
  <c r="BK371" i="10" s="1"/>
  <c r="AV371" i="10"/>
  <c r="BL371" i="10" s="1"/>
  <c r="AW371" i="10"/>
  <c r="BM371" i="10" s="1"/>
  <c r="Z372" i="10"/>
  <c r="AA372" i="10"/>
  <c r="AB372" i="10"/>
  <c r="AC372" i="10"/>
  <c r="AD372" i="10"/>
  <c r="AE372" i="10"/>
  <c r="AF372" i="10"/>
  <c r="AG372" i="10"/>
  <c r="AH372" i="10"/>
  <c r="AX372" i="10" s="1"/>
  <c r="AI372" i="10"/>
  <c r="AY372" i="10" s="1"/>
  <c r="AJ372" i="10"/>
  <c r="AZ372" i="10" s="1"/>
  <c r="AK372" i="10"/>
  <c r="BA372" i="10" s="1"/>
  <c r="AL372" i="10"/>
  <c r="BB372" i="10" s="1"/>
  <c r="AM372" i="10"/>
  <c r="BC372" i="10" s="1"/>
  <c r="AN372" i="10"/>
  <c r="BD372" i="10" s="1"/>
  <c r="AO372" i="10"/>
  <c r="BE372" i="10" s="1"/>
  <c r="AP372" i="10"/>
  <c r="BF372" i="10" s="1"/>
  <c r="AQ372" i="10"/>
  <c r="BG372" i="10" s="1"/>
  <c r="AR372" i="10"/>
  <c r="BH372" i="10" s="1"/>
  <c r="AS372" i="10"/>
  <c r="BI372" i="10" s="1"/>
  <c r="AT372" i="10"/>
  <c r="BJ372" i="10" s="1"/>
  <c r="AU372" i="10"/>
  <c r="BK372" i="10" s="1"/>
  <c r="AV372" i="10"/>
  <c r="BL372" i="10" s="1"/>
  <c r="AW372" i="10"/>
  <c r="BM372" i="10" s="1"/>
  <c r="Z373" i="10"/>
  <c r="AA373" i="10"/>
  <c r="AB373" i="10"/>
  <c r="AC373" i="10"/>
  <c r="AD373" i="10"/>
  <c r="AE373" i="10"/>
  <c r="AF373" i="10"/>
  <c r="AG373" i="10"/>
  <c r="AH373" i="10"/>
  <c r="AX373" i="10" s="1"/>
  <c r="AI373" i="10"/>
  <c r="AY373" i="10" s="1"/>
  <c r="AJ373" i="10"/>
  <c r="AZ373" i="10" s="1"/>
  <c r="AK373" i="10"/>
  <c r="BA373" i="10" s="1"/>
  <c r="AL373" i="10"/>
  <c r="BB373" i="10" s="1"/>
  <c r="AM373" i="10"/>
  <c r="BC373" i="10" s="1"/>
  <c r="AN373" i="10"/>
  <c r="BD373" i="10" s="1"/>
  <c r="AO373" i="10"/>
  <c r="BE373" i="10" s="1"/>
  <c r="AP373" i="10"/>
  <c r="BF373" i="10" s="1"/>
  <c r="AQ373" i="10"/>
  <c r="BG373" i="10" s="1"/>
  <c r="AR373" i="10"/>
  <c r="BH373" i="10" s="1"/>
  <c r="AS373" i="10"/>
  <c r="BI373" i="10" s="1"/>
  <c r="AT373" i="10"/>
  <c r="BJ373" i="10" s="1"/>
  <c r="AU373" i="10"/>
  <c r="BK373" i="10" s="1"/>
  <c r="AV373" i="10"/>
  <c r="BL373" i="10" s="1"/>
  <c r="AW373" i="10"/>
  <c r="BM373" i="10" s="1"/>
  <c r="Z374" i="10"/>
  <c r="AA374" i="10"/>
  <c r="AB374" i="10"/>
  <c r="AC374" i="10"/>
  <c r="AD374" i="10"/>
  <c r="AE374" i="10"/>
  <c r="AF374" i="10"/>
  <c r="AG374" i="10"/>
  <c r="AH374" i="10"/>
  <c r="AX374" i="10" s="1"/>
  <c r="AI374" i="10"/>
  <c r="AY374" i="10" s="1"/>
  <c r="AJ374" i="10"/>
  <c r="AZ374" i="10" s="1"/>
  <c r="AK374" i="10"/>
  <c r="BA374" i="10" s="1"/>
  <c r="AL374" i="10"/>
  <c r="BB374" i="10" s="1"/>
  <c r="AM374" i="10"/>
  <c r="BC374" i="10" s="1"/>
  <c r="AN374" i="10"/>
  <c r="BD374" i="10" s="1"/>
  <c r="AO374" i="10"/>
  <c r="BE374" i="10" s="1"/>
  <c r="AP374" i="10"/>
  <c r="BF374" i="10" s="1"/>
  <c r="AQ374" i="10"/>
  <c r="BG374" i="10" s="1"/>
  <c r="AR374" i="10"/>
  <c r="BH374" i="10" s="1"/>
  <c r="AS374" i="10"/>
  <c r="BI374" i="10" s="1"/>
  <c r="AT374" i="10"/>
  <c r="BJ374" i="10" s="1"/>
  <c r="AU374" i="10"/>
  <c r="BK374" i="10" s="1"/>
  <c r="AV374" i="10"/>
  <c r="BL374" i="10" s="1"/>
  <c r="AW374" i="10"/>
  <c r="BM374" i="10" s="1"/>
  <c r="Z375" i="10"/>
  <c r="AA375" i="10"/>
  <c r="AB375" i="10"/>
  <c r="AC375" i="10"/>
  <c r="AD375" i="10"/>
  <c r="AE375" i="10"/>
  <c r="AF375" i="10"/>
  <c r="AG375" i="10"/>
  <c r="AH375" i="10"/>
  <c r="AX375" i="10" s="1"/>
  <c r="AI375" i="10"/>
  <c r="AY375" i="10" s="1"/>
  <c r="AJ375" i="10"/>
  <c r="AZ375" i="10" s="1"/>
  <c r="AK375" i="10"/>
  <c r="BA375" i="10" s="1"/>
  <c r="AL375" i="10"/>
  <c r="BB375" i="10" s="1"/>
  <c r="AM375" i="10"/>
  <c r="BC375" i="10" s="1"/>
  <c r="AN375" i="10"/>
  <c r="BD375" i="10" s="1"/>
  <c r="AO375" i="10"/>
  <c r="BE375" i="10" s="1"/>
  <c r="AP375" i="10"/>
  <c r="BF375" i="10" s="1"/>
  <c r="AQ375" i="10"/>
  <c r="BG375" i="10" s="1"/>
  <c r="AR375" i="10"/>
  <c r="BH375" i="10" s="1"/>
  <c r="AS375" i="10"/>
  <c r="BI375" i="10" s="1"/>
  <c r="AT375" i="10"/>
  <c r="BJ375" i="10" s="1"/>
  <c r="AU375" i="10"/>
  <c r="BK375" i="10" s="1"/>
  <c r="AV375" i="10"/>
  <c r="BL375" i="10" s="1"/>
  <c r="AW375" i="10"/>
  <c r="BM375" i="10" s="1"/>
  <c r="Z376" i="10"/>
  <c r="AA376" i="10"/>
  <c r="AB376" i="10"/>
  <c r="AC376" i="10"/>
  <c r="AD376" i="10"/>
  <c r="AE376" i="10"/>
  <c r="AF376" i="10"/>
  <c r="AG376" i="10"/>
  <c r="AH376" i="10"/>
  <c r="AX376" i="10" s="1"/>
  <c r="AI376" i="10"/>
  <c r="AY376" i="10" s="1"/>
  <c r="AJ376" i="10"/>
  <c r="AZ376" i="10" s="1"/>
  <c r="AK376" i="10"/>
  <c r="BA376" i="10" s="1"/>
  <c r="AL376" i="10"/>
  <c r="BB376" i="10" s="1"/>
  <c r="AM376" i="10"/>
  <c r="BC376" i="10" s="1"/>
  <c r="AN376" i="10"/>
  <c r="BD376" i="10" s="1"/>
  <c r="AO376" i="10"/>
  <c r="BE376" i="10" s="1"/>
  <c r="AP376" i="10"/>
  <c r="BF376" i="10" s="1"/>
  <c r="AQ376" i="10"/>
  <c r="BG376" i="10" s="1"/>
  <c r="AR376" i="10"/>
  <c r="BH376" i="10" s="1"/>
  <c r="AS376" i="10"/>
  <c r="BI376" i="10" s="1"/>
  <c r="AT376" i="10"/>
  <c r="BJ376" i="10" s="1"/>
  <c r="AU376" i="10"/>
  <c r="BK376" i="10" s="1"/>
  <c r="AV376" i="10"/>
  <c r="BL376" i="10" s="1"/>
  <c r="AW376" i="10"/>
  <c r="BM376" i="10" s="1"/>
  <c r="Z377" i="10"/>
  <c r="AA377" i="10"/>
  <c r="AB377" i="10"/>
  <c r="AC377" i="10"/>
  <c r="AD377" i="10"/>
  <c r="AE377" i="10"/>
  <c r="AF377" i="10"/>
  <c r="AG377" i="10"/>
  <c r="AH377" i="10"/>
  <c r="AX377" i="10" s="1"/>
  <c r="AI377" i="10"/>
  <c r="AY377" i="10" s="1"/>
  <c r="AJ377" i="10"/>
  <c r="AZ377" i="10" s="1"/>
  <c r="AK377" i="10"/>
  <c r="BA377" i="10" s="1"/>
  <c r="AL377" i="10"/>
  <c r="BB377" i="10" s="1"/>
  <c r="AM377" i="10"/>
  <c r="BC377" i="10" s="1"/>
  <c r="AN377" i="10"/>
  <c r="BD377" i="10" s="1"/>
  <c r="AO377" i="10"/>
  <c r="BE377" i="10" s="1"/>
  <c r="AP377" i="10"/>
  <c r="BF377" i="10" s="1"/>
  <c r="AQ377" i="10"/>
  <c r="BG377" i="10" s="1"/>
  <c r="AR377" i="10"/>
  <c r="BH377" i="10" s="1"/>
  <c r="AS377" i="10"/>
  <c r="BI377" i="10" s="1"/>
  <c r="AT377" i="10"/>
  <c r="BJ377" i="10" s="1"/>
  <c r="AU377" i="10"/>
  <c r="BK377" i="10" s="1"/>
  <c r="AV377" i="10"/>
  <c r="BL377" i="10" s="1"/>
  <c r="AW377" i="10"/>
  <c r="BM377" i="10" s="1"/>
  <c r="Z378" i="10"/>
  <c r="AA378" i="10"/>
  <c r="AB378" i="10"/>
  <c r="AC378" i="10"/>
  <c r="AD378" i="10"/>
  <c r="AE378" i="10"/>
  <c r="AF378" i="10"/>
  <c r="AG378" i="10"/>
  <c r="AH378" i="10"/>
  <c r="AX378" i="10" s="1"/>
  <c r="AI378" i="10"/>
  <c r="AY378" i="10" s="1"/>
  <c r="AJ378" i="10"/>
  <c r="AZ378" i="10" s="1"/>
  <c r="AK378" i="10"/>
  <c r="BA378" i="10" s="1"/>
  <c r="AL378" i="10"/>
  <c r="BB378" i="10" s="1"/>
  <c r="AM378" i="10"/>
  <c r="BC378" i="10" s="1"/>
  <c r="AN378" i="10"/>
  <c r="BD378" i="10" s="1"/>
  <c r="AO378" i="10"/>
  <c r="BE378" i="10" s="1"/>
  <c r="AP378" i="10"/>
  <c r="BF378" i="10" s="1"/>
  <c r="AQ378" i="10"/>
  <c r="BG378" i="10" s="1"/>
  <c r="AR378" i="10"/>
  <c r="BH378" i="10" s="1"/>
  <c r="AS378" i="10"/>
  <c r="BI378" i="10" s="1"/>
  <c r="AT378" i="10"/>
  <c r="BJ378" i="10" s="1"/>
  <c r="AU378" i="10"/>
  <c r="BK378" i="10" s="1"/>
  <c r="AV378" i="10"/>
  <c r="BL378" i="10" s="1"/>
  <c r="AW378" i="10"/>
  <c r="BM378" i="10" s="1"/>
  <c r="Z379" i="10"/>
  <c r="AA379" i="10"/>
  <c r="AB379" i="10"/>
  <c r="AC379" i="10"/>
  <c r="AD379" i="10"/>
  <c r="AE379" i="10"/>
  <c r="AF379" i="10"/>
  <c r="AG379" i="10"/>
  <c r="AH379" i="10"/>
  <c r="AX379" i="10" s="1"/>
  <c r="AI379" i="10"/>
  <c r="AY379" i="10" s="1"/>
  <c r="AJ379" i="10"/>
  <c r="AZ379" i="10" s="1"/>
  <c r="AK379" i="10"/>
  <c r="BA379" i="10" s="1"/>
  <c r="AL379" i="10"/>
  <c r="BB379" i="10" s="1"/>
  <c r="AM379" i="10"/>
  <c r="BC379" i="10" s="1"/>
  <c r="AN379" i="10"/>
  <c r="BD379" i="10" s="1"/>
  <c r="AO379" i="10"/>
  <c r="BE379" i="10" s="1"/>
  <c r="AP379" i="10"/>
  <c r="BF379" i="10" s="1"/>
  <c r="AQ379" i="10"/>
  <c r="BG379" i="10" s="1"/>
  <c r="AR379" i="10"/>
  <c r="BH379" i="10" s="1"/>
  <c r="AS379" i="10"/>
  <c r="BI379" i="10" s="1"/>
  <c r="AT379" i="10"/>
  <c r="BJ379" i="10" s="1"/>
  <c r="AU379" i="10"/>
  <c r="BK379" i="10" s="1"/>
  <c r="AV379" i="10"/>
  <c r="BL379" i="10" s="1"/>
  <c r="AW379" i="10"/>
  <c r="BM379" i="10" s="1"/>
  <c r="Z380" i="10"/>
  <c r="AA380" i="10"/>
  <c r="AB380" i="10"/>
  <c r="AC380" i="10"/>
  <c r="AD380" i="10"/>
  <c r="AE380" i="10"/>
  <c r="AF380" i="10"/>
  <c r="AG380" i="10"/>
  <c r="AH380" i="10"/>
  <c r="AX380" i="10" s="1"/>
  <c r="AI380" i="10"/>
  <c r="AY380" i="10" s="1"/>
  <c r="AJ380" i="10"/>
  <c r="AZ380" i="10" s="1"/>
  <c r="AK380" i="10"/>
  <c r="BA380" i="10" s="1"/>
  <c r="AL380" i="10"/>
  <c r="BB380" i="10" s="1"/>
  <c r="AM380" i="10"/>
  <c r="BC380" i="10" s="1"/>
  <c r="AN380" i="10"/>
  <c r="BD380" i="10" s="1"/>
  <c r="AO380" i="10"/>
  <c r="BE380" i="10" s="1"/>
  <c r="AP380" i="10"/>
  <c r="BF380" i="10" s="1"/>
  <c r="AQ380" i="10"/>
  <c r="BG380" i="10" s="1"/>
  <c r="AR380" i="10"/>
  <c r="BH380" i="10" s="1"/>
  <c r="AS380" i="10"/>
  <c r="BI380" i="10" s="1"/>
  <c r="AT380" i="10"/>
  <c r="BJ380" i="10" s="1"/>
  <c r="AU380" i="10"/>
  <c r="BK380" i="10" s="1"/>
  <c r="AV380" i="10"/>
  <c r="BL380" i="10" s="1"/>
  <c r="AW380" i="10"/>
  <c r="BM380" i="10" s="1"/>
  <c r="Z381" i="10"/>
  <c r="AA381" i="10"/>
  <c r="AB381" i="10"/>
  <c r="AC381" i="10"/>
  <c r="AD381" i="10"/>
  <c r="AE381" i="10"/>
  <c r="AF381" i="10"/>
  <c r="AG381" i="10"/>
  <c r="AH381" i="10"/>
  <c r="AX381" i="10" s="1"/>
  <c r="AI381" i="10"/>
  <c r="AY381" i="10" s="1"/>
  <c r="AJ381" i="10"/>
  <c r="AZ381" i="10" s="1"/>
  <c r="AK381" i="10"/>
  <c r="BA381" i="10" s="1"/>
  <c r="AL381" i="10"/>
  <c r="BB381" i="10" s="1"/>
  <c r="AM381" i="10"/>
  <c r="BC381" i="10" s="1"/>
  <c r="AN381" i="10"/>
  <c r="BD381" i="10" s="1"/>
  <c r="AO381" i="10"/>
  <c r="BE381" i="10" s="1"/>
  <c r="AP381" i="10"/>
  <c r="BF381" i="10" s="1"/>
  <c r="AQ381" i="10"/>
  <c r="BG381" i="10" s="1"/>
  <c r="AR381" i="10"/>
  <c r="BH381" i="10" s="1"/>
  <c r="AS381" i="10"/>
  <c r="BI381" i="10" s="1"/>
  <c r="AT381" i="10"/>
  <c r="BJ381" i="10" s="1"/>
  <c r="AU381" i="10"/>
  <c r="BK381" i="10" s="1"/>
  <c r="AV381" i="10"/>
  <c r="BL381" i="10" s="1"/>
  <c r="AW381" i="10"/>
  <c r="BM381" i="10" s="1"/>
  <c r="Z382" i="10"/>
  <c r="AA382" i="10"/>
  <c r="AB382" i="10"/>
  <c r="AC382" i="10"/>
  <c r="AD382" i="10"/>
  <c r="AE382" i="10"/>
  <c r="AF382" i="10"/>
  <c r="AG382" i="10"/>
  <c r="AH382" i="10"/>
  <c r="AX382" i="10" s="1"/>
  <c r="AI382" i="10"/>
  <c r="AY382" i="10" s="1"/>
  <c r="AJ382" i="10"/>
  <c r="AZ382" i="10" s="1"/>
  <c r="AK382" i="10"/>
  <c r="BA382" i="10" s="1"/>
  <c r="AL382" i="10"/>
  <c r="BB382" i="10" s="1"/>
  <c r="AM382" i="10"/>
  <c r="BC382" i="10" s="1"/>
  <c r="AN382" i="10"/>
  <c r="BD382" i="10" s="1"/>
  <c r="AO382" i="10"/>
  <c r="BE382" i="10" s="1"/>
  <c r="AP382" i="10"/>
  <c r="BF382" i="10" s="1"/>
  <c r="AQ382" i="10"/>
  <c r="BG382" i="10" s="1"/>
  <c r="AR382" i="10"/>
  <c r="BH382" i="10" s="1"/>
  <c r="AS382" i="10"/>
  <c r="BI382" i="10" s="1"/>
  <c r="AT382" i="10"/>
  <c r="BJ382" i="10" s="1"/>
  <c r="AU382" i="10"/>
  <c r="BK382" i="10" s="1"/>
  <c r="AV382" i="10"/>
  <c r="BL382" i="10" s="1"/>
  <c r="AW382" i="10"/>
  <c r="BM382" i="10" s="1"/>
  <c r="Z383" i="10"/>
  <c r="AA383" i="10"/>
  <c r="AB383" i="10"/>
  <c r="AC383" i="10"/>
  <c r="AD383" i="10"/>
  <c r="AE383" i="10"/>
  <c r="AF383" i="10"/>
  <c r="AG383" i="10"/>
  <c r="AH383" i="10"/>
  <c r="AX383" i="10" s="1"/>
  <c r="AI383" i="10"/>
  <c r="AY383" i="10" s="1"/>
  <c r="AJ383" i="10"/>
  <c r="AZ383" i="10" s="1"/>
  <c r="AK383" i="10"/>
  <c r="BA383" i="10" s="1"/>
  <c r="AL383" i="10"/>
  <c r="BB383" i="10" s="1"/>
  <c r="AM383" i="10"/>
  <c r="BC383" i="10" s="1"/>
  <c r="AN383" i="10"/>
  <c r="BD383" i="10" s="1"/>
  <c r="AO383" i="10"/>
  <c r="BE383" i="10" s="1"/>
  <c r="AP383" i="10"/>
  <c r="BF383" i="10" s="1"/>
  <c r="AQ383" i="10"/>
  <c r="BG383" i="10" s="1"/>
  <c r="AR383" i="10"/>
  <c r="BH383" i="10" s="1"/>
  <c r="AS383" i="10"/>
  <c r="BI383" i="10" s="1"/>
  <c r="AT383" i="10"/>
  <c r="BJ383" i="10" s="1"/>
  <c r="AU383" i="10"/>
  <c r="BK383" i="10" s="1"/>
  <c r="AV383" i="10"/>
  <c r="BL383" i="10" s="1"/>
  <c r="AW383" i="10"/>
  <c r="BM383" i="10" s="1"/>
  <c r="Z384" i="10"/>
  <c r="AA384" i="10"/>
  <c r="AB384" i="10"/>
  <c r="AC384" i="10"/>
  <c r="AD384" i="10"/>
  <c r="AE384" i="10"/>
  <c r="AF384" i="10"/>
  <c r="AG384" i="10"/>
  <c r="AH384" i="10"/>
  <c r="AX384" i="10" s="1"/>
  <c r="AI384" i="10"/>
  <c r="AY384" i="10" s="1"/>
  <c r="AJ384" i="10"/>
  <c r="AZ384" i="10" s="1"/>
  <c r="AK384" i="10"/>
  <c r="BA384" i="10" s="1"/>
  <c r="AL384" i="10"/>
  <c r="BB384" i="10" s="1"/>
  <c r="AM384" i="10"/>
  <c r="BC384" i="10" s="1"/>
  <c r="AN384" i="10"/>
  <c r="BD384" i="10" s="1"/>
  <c r="AO384" i="10"/>
  <c r="BE384" i="10" s="1"/>
  <c r="AP384" i="10"/>
  <c r="BF384" i="10" s="1"/>
  <c r="AQ384" i="10"/>
  <c r="BG384" i="10" s="1"/>
  <c r="AR384" i="10"/>
  <c r="BH384" i="10" s="1"/>
  <c r="AS384" i="10"/>
  <c r="BI384" i="10" s="1"/>
  <c r="AT384" i="10"/>
  <c r="BJ384" i="10" s="1"/>
  <c r="AU384" i="10"/>
  <c r="BK384" i="10" s="1"/>
  <c r="AV384" i="10"/>
  <c r="BL384" i="10" s="1"/>
  <c r="AW384" i="10"/>
  <c r="BM384" i="10" s="1"/>
  <c r="Z385" i="10"/>
  <c r="AA385" i="10"/>
  <c r="AB385" i="10"/>
  <c r="AC385" i="10"/>
  <c r="AD385" i="10"/>
  <c r="AE385" i="10"/>
  <c r="AF385" i="10"/>
  <c r="AG385" i="10"/>
  <c r="AH385" i="10"/>
  <c r="AX385" i="10" s="1"/>
  <c r="AI385" i="10"/>
  <c r="AY385" i="10" s="1"/>
  <c r="AJ385" i="10"/>
  <c r="AZ385" i="10" s="1"/>
  <c r="AK385" i="10"/>
  <c r="BA385" i="10" s="1"/>
  <c r="AL385" i="10"/>
  <c r="BB385" i="10" s="1"/>
  <c r="AM385" i="10"/>
  <c r="BC385" i="10" s="1"/>
  <c r="AN385" i="10"/>
  <c r="BD385" i="10" s="1"/>
  <c r="AO385" i="10"/>
  <c r="BE385" i="10" s="1"/>
  <c r="AP385" i="10"/>
  <c r="BF385" i="10" s="1"/>
  <c r="AQ385" i="10"/>
  <c r="BG385" i="10" s="1"/>
  <c r="AR385" i="10"/>
  <c r="BH385" i="10" s="1"/>
  <c r="AS385" i="10"/>
  <c r="BI385" i="10" s="1"/>
  <c r="AT385" i="10"/>
  <c r="BJ385" i="10" s="1"/>
  <c r="AU385" i="10"/>
  <c r="BK385" i="10" s="1"/>
  <c r="AV385" i="10"/>
  <c r="BL385" i="10" s="1"/>
  <c r="AW385" i="10"/>
  <c r="BM385" i="10" s="1"/>
  <c r="Z386" i="10"/>
  <c r="AA386" i="10"/>
  <c r="AB386" i="10"/>
  <c r="AC386" i="10"/>
  <c r="AD386" i="10"/>
  <c r="AE386" i="10"/>
  <c r="AF386" i="10"/>
  <c r="AG386" i="10"/>
  <c r="AH386" i="10"/>
  <c r="AX386" i="10" s="1"/>
  <c r="AI386" i="10"/>
  <c r="AY386" i="10" s="1"/>
  <c r="AJ386" i="10"/>
  <c r="AZ386" i="10" s="1"/>
  <c r="AK386" i="10"/>
  <c r="BA386" i="10" s="1"/>
  <c r="AL386" i="10"/>
  <c r="BB386" i="10" s="1"/>
  <c r="AM386" i="10"/>
  <c r="BC386" i="10" s="1"/>
  <c r="AN386" i="10"/>
  <c r="BD386" i="10" s="1"/>
  <c r="AO386" i="10"/>
  <c r="BE386" i="10" s="1"/>
  <c r="AP386" i="10"/>
  <c r="BF386" i="10" s="1"/>
  <c r="AQ386" i="10"/>
  <c r="BG386" i="10" s="1"/>
  <c r="AR386" i="10"/>
  <c r="BH386" i="10" s="1"/>
  <c r="AS386" i="10"/>
  <c r="BI386" i="10" s="1"/>
  <c r="AT386" i="10"/>
  <c r="BJ386" i="10" s="1"/>
  <c r="AU386" i="10"/>
  <c r="BK386" i="10" s="1"/>
  <c r="AV386" i="10"/>
  <c r="BL386" i="10" s="1"/>
  <c r="AW386" i="10"/>
  <c r="BM386" i="10" s="1"/>
  <c r="Z387" i="10"/>
  <c r="AA387" i="10"/>
  <c r="AB387" i="10"/>
  <c r="AC387" i="10"/>
  <c r="AD387" i="10"/>
  <c r="AE387" i="10"/>
  <c r="AF387" i="10"/>
  <c r="AG387" i="10"/>
  <c r="AH387" i="10"/>
  <c r="AX387" i="10" s="1"/>
  <c r="AI387" i="10"/>
  <c r="AY387" i="10" s="1"/>
  <c r="AJ387" i="10"/>
  <c r="AZ387" i="10" s="1"/>
  <c r="AK387" i="10"/>
  <c r="BA387" i="10" s="1"/>
  <c r="AL387" i="10"/>
  <c r="BB387" i="10" s="1"/>
  <c r="AM387" i="10"/>
  <c r="BC387" i="10" s="1"/>
  <c r="AN387" i="10"/>
  <c r="BD387" i="10" s="1"/>
  <c r="AO387" i="10"/>
  <c r="BE387" i="10" s="1"/>
  <c r="AP387" i="10"/>
  <c r="BF387" i="10" s="1"/>
  <c r="AQ387" i="10"/>
  <c r="BG387" i="10" s="1"/>
  <c r="AR387" i="10"/>
  <c r="BH387" i="10" s="1"/>
  <c r="AS387" i="10"/>
  <c r="BI387" i="10" s="1"/>
  <c r="AT387" i="10"/>
  <c r="BJ387" i="10" s="1"/>
  <c r="AU387" i="10"/>
  <c r="BK387" i="10" s="1"/>
  <c r="AV387" i="10"/>
  <c r="BL387" i="10" s="1"/>
  <c r="AW387" i="10"/>
  <c r="BM387" i="10" s="1"/>
  <c r="Z388" i="10"/>
  <c r="AA388" i="10"/>
  <c r="AB388" i="10"/>
  <c r="AC388" i="10"/>
  <c r="AD388" i="10"/>
  <c r="AE388" i="10"/>
  <c r="AF388" i="10"/>
  <c r="AG388" i="10"/>
  <c r="AH388" i="10"/>
  <c r="AX388" i="10" s="1"/>
  <c r="AI388" i="10"/>
  <c r="AY388" i="10" s="1"/>
  <c r="AJ388" i="10"/>
  <c r="AZ388" i="10" s="1"/>
  <c r="AK388" i="10"/>
  <c r="BA388" i="10" s="1"/>
  <c r="AL388" i="10"/>
  <c r="BB388" i="10" s="1"/>
  <c r="AM388" i="10"/>
  <c r="BC388" i="10" s="1"/>
  <c r="AN388" i="10"/>
  <c r="BD388" i="10" s="1"/>
  <c r="AO388" i="10"/>
  <c r="BE388" i="10" s="1"/>
  <c r="AP388" i="10"/>
  <c r="BF388" i="10" s="1"/>
  <c r="AQ388" i="10"/>
  <c r="BG388" i="10" s="1"/>
  <c r="AR388" i="10"/>
  <c r="BH388" i="10" s="1"/>
  <c r="AS388" i="10"/>
  <c r="BI388" i="10" s="1"/>
  <c r="AT388" i="10"/>
  <c r="BJ388" i="10" s="1"/>
  <c r="AU388" i="10"/>
  <c r="BK388" i="10" s="1"/>
  <c r="AV388" i="10"/>
  <c r="BL388" i="10" s="1"/>
  <c r="AW388" i="10"/>
  <c r="BM388" i="10" s="1"/>
  <c r="Z389" i="10"/>
  <c r="AA389" i="10"/>
  <c r="AB389" i="10"/>
  <c r="AC389" i="10"/>
  <c r="AD389" i="10"/>
  <c r="AE389" i="10"/>
  <c r="AF389" i="10"/>
  <c r="AG389" i="10"/>
  <c r="AH389" i="10"/>
  <c r="AX389" i="10" s="1"/>
  <c r="AI389" i="10"/>
  <c r="AY389" i="10" s="1"/>
  <c r="AJ389" i="10"/>
  <c r="AZ389" i="10" s="1"/>
  <c r="AK389" i="10"/>
  <c r="BA389" i="10" s="1"/>
  <c r="AL389" i="10"/>
  <c r="BB389" i="10" s="1"/>
  <c r="AM389" i="10"/>
  <c r="BC389" i="10" s="1"/>
  <c r="AN389" i="10"/>
  <c r="BD389" i="10" s="1"/>
  <c r="AO389" i="10"/>
  <c r="BE389" i="10" s="1"/>
  <c r="AP389" i="10"/>
  <c r="BF389" i="10" s="1"/>
  <c r="AQ389" i="10"/>
  <c r="BG389" i="10" s="1"/>
  <c r="AR389" i="10"/>
  <c r="BH389" i="10" s="1"/>
  <c r="AS389" i="10"/>
  <c r="BI389" i="10" s="1"/>
  <c r="AT389" i="10"/>
  <c r="BJ389" i="10" s="1"/>
  <c r="AU389" i="10"/>
  <c r="BK389" i="10" s="1"/>
  <c r="AV389" i="10"/>
  <c r="BL389" i="10" s="1"/>
  <c r="AW389" i="10"/>
  <c r="BM389" i="10" s="1"/>
  <c r="Z390" i="10"/>
  <c r="AA390" i="10"/>
  <c r="AB390" i="10"/>
  <c r="AC390" i="10"/>
  <c r="AD390" i="10"/>
  <c r="AE390" i="10"/>
  <c r="AF390" i="10"/>
  <c r="AG390" i="10"/>
  <c r="AH390" i="10"/>
  <c r="AX390" i="10" s="1"/>
  <c r="AI390" i="10"/>
  <c r="AY390" i="10" s="1"/>
  <c r="AJ390" i="10"/>
  <c r="AZ390" i="10" s="1"/>
  <c r="AK390" i="10"/>
  <c r="BA390" i="10" s="1"/>
  <c r="AL390" i="10"/>
  <c r="BB390" i="10" s="1"/>
  <c r="AM390" i="10"/>
  <c r="BC390" i="10" s="1"/>
  <c r="AN390" i="10"/>
  <c r="BD390" i="10" s="1"/>
  <c r="AO390" i="10"/>
  <c r="BE390" i="10" s="1"/>
  <c r="AP390" i="10"/>
  <c r="BF390" i="10" s="1"/>
  <c r="AQ390" i="10"/>
  <c r="BG390" i="10" s="1"/>
  <c r="AR390" i="10"/>
  <c r="BH390" i="10" s="1"/>
  <c r="AS390" i="10"/>
  <c r="BI390" i="10" s="1"/>
  <c r="AT390" i="10"/>
  <c r="BJ390" i="10" s="1"/>
  <c r="AU390" i="10"/>
  <c r="BK390" i="10" s="1"/>
  <c r="AV390" i="10"/>
  <c r="BL390" i="10" s="1"/>
  <c r="AW390" i="10"/>
  <c r="BM390" i="10" s="1"/>
  <c r="Z391" i="10"/>
  <c r="AA391" i="10"/>
  <c r="AB391" i="10"/>
  <c r="AC391" i="10"/>
  <c r="AD391" i="10"/>
  <c r="AE391" i="10"/>
  <c r="AF391" i="10"/>
  <c r="AG391" i="10"/>
  <c r="AH391" i="10"/>
  <c r="AX391" i="10" s="1"/>
  <c r="AI391" i="10"/>
  <c r="AY391" i="10" s="1"/>
  <c r="AJ391" i="10"/>
  <c r="AZ391" i="10" s="1"/>
  <c r="AK391" i="10"/>
  <c r="BA391" i="10" s="1"/>
  <c r="AL391" i="10"/>
  <c r="BB391" i="10" s="1"/>
  <c r="AM391" i="10"/>
  <c r="BC391" i="10" s="1"/>
  <c r="AN391" i="10"/>
  <c r="BD391" i="10" s="1"/>
  <c r="AO391" i="10"/>
  <c r="BE391" i="10" s="1"/>
  <c r="AP391" i="10"/>
  <c r="BF391" i="10" s="1"/>
  <c r="AQ391" i="10"/>
  <c r="BG391" i="10" s="1"/>
  <c r="AR391" i="10"/>
  <c r="BH391" i="10" s="1"/>
  <c r="AS391" i="10"/>
  <c r="BI391" i="10" s="1"/>
  <c r="AT391" i="10"/>
  <c r="BJ391" i="10" s="1"/>
  <c r="AU391" i="10"/>
  <c r="BK391" i="10" s="1"/>
  <c r="AV391" i="10"/>
  <c r="BL391" i="10" s="1"/>
  <c r="AW391" i="10"/>
  <c r="BM391" i="10" s="1"/>
  <c r="Z392" i="10"/>
  <c r="AA392" i="10"/>
  <c r="AB392" i="10"/>
  <c r="AC392" i="10"/>
  <c r="AD392" i="10"/>
  <c r="AE392" i="10"/>
  <c r="AF392" i="10"/>
  <c r="AG392" i="10"/>
  <c r="AH392" i="10"/>
  <c r="AX392" i="10" s="1"/>
  <c r="AI392" i="10"/>
  <c r="AY392" i="10" s="1"/>
  <c r="AJ392" i="10"/>
  <c r="AZ392" i="10" s="1"/>
  <c r="AK392" i="10"/>
  <c r="BA392" i="10" s="1"/>
  <c r="AL392" i="10"/>
  <c r="BB392" i="10" s="1"/>
  <c r="AM392" i="10"/>
  <c r="BC392" i="10" s="1"/>
  <c r="AN392" i="10"/>
  <c r="BD392" i="10" s="1"/>
  <c r="AO392" i="10"/>
  <c r="BE392" i="10" s="1"/>
  <c r="AP392" i="10"/>
  <c r="BF392" i="10" s="1"/>
  <c r="AQ392" i="10"/>
  <c r="BG392" i="10" s="1"/>
  <c r="AR392" i="10"/>
  <c r="BH392" i="10" s="1"/>
  <c r="AS392" i="10"/>
  <c r="BI392" i="10" s="1"/>
  <c r="AT392" i="10"/>
  <c r="BJ392" i="10" s="1"/>
  <c r="AU392" i="10"/>
  <c r="BK392" i="10" s="1"/>
  <c r="AV392" i="10"/>
  <c r="BL392" i="10" s="1"/>
  <c r="AW392" i="10"/>
  <c r="BM392" i="10" s="1"/>
  <c r="Z393" i="10"/>
  <c r="AA393" i="10"/>
  <c r="AB393" i="10"/>
  <c r="AC393" i="10"/>
  <c r="AD393" i="10"/>
  <c r="AE393" i="10"/>
  <c r="AF393" i="10"/>
  <c r="AG393" i="10"/>
  <c r="AH393" i="10"/>
  <c r="AX393" i="10" s="1"/>
  <c r="AI393" i="10"/>
  <c r="AY393" i="10" s="1"/>
  <c r="AJ393" i="10"/>
  <c r="AZ393" i="10" s="1"/>
  <c r="AK393" i="10"/>
  <c r="BA393" i="10" s="1"/>
  <c r="AL393" i="10"/>
  <c r="BB393" i="10" s="1"/>
  <c r="AM393" i="10"/>
  <c r="BC393" i="10" s="1"/>
  <c r="AN393" i="10"/>
  <c r="BD393" i="10" s="1"/>
  <c r="AO393" i="10"/>
  <c r="BE393" i="10" s="1"/>
  <c r="AP393" i="10"/>
  <c r="BF393" i="10" s="1"/>
  <c r="AQ393" i="10"/>
  <c r="BG393" i="10" s="1"/>
  <c r="AR393" i="10"/>
  <c r="BH393" i="10" s="1"/>
  <c r="AS393" i="10"/>
  <c r="BI393" i="10" s="1"/>
  <c r="AT393" i="10"/>
  <c r="BJ393" i="10" s="1"/>
  <c r="AU393" i="10"/>
  <c r="BK393" i="10" s="1"/>
  <c r="AV393" i="10"/>
  <c r="BL393" i="10" s="1"/>
  <c r="AW393" i="10"/>
  <c r="BM393" i="10" s="1"/>
  <c r="Z394" i="10"/>
  <c r="AA394" i="10"/>
  <c r="AB394" i="10"/>
  <c r="AC394" i="10"/>
  <c r="AD394" i="10"/>
  <c r="AE394" i="10"/>
  <c r="AF394" i="10"/>
  <c r="AG394" i="10"/>
  <c r="AH394" i="10"/>
  <c r="AX394" i="10" s="1"/>
  <c r="AI394" i="10"/>
  <c r="AY394" i="10" s="1"/>
  <c r="AJ394" i="10"/>
  <c r="AZ394" i="10" s="1"/>
  <c r="AK394" i="10"/>
  <c r="BA394" i="10" s="1"/>
  <c r="AL394" i="10"/>
  <c r="BB394" i="10" s="1"/>
  <c r="AM394" i="10"/>
  <c r="BC394" i="10" s="1"/>
  <c r="AN394" i="10"/>
  <c r="BD394" i="10" s="1"/>
  <c r="AO394" i="10"/>
  <c r="BE394" i="10" s="1"/>
  <c r="AP394" i="10"/>
  <c r="BF394" i="10" s="1"/>
  <c r="AQ394" i="10"/>
  <c r="BG394" i="10" s="1"/>
  <c r="AR394" i="10"/>
  <c r="BH394" i="10" s="1"/>
  <c r="AS394" i="10"/>
  <c r="BI394" i="10" s="1"/>
  <c r="AT394" i="10"/>
  <c r="BJ394" i="10" s="1"/>
  <c r="AU394" i="10"/>
  <c r="BK394" i="10" s="1"/>
  <c r="AV394" i="10"/>
  <c r="BL394" i="10" s="1"/>
  <c r="AW394" i="10"/>
  <c r="BM394" i="10" s="1"/>
  <c r="Z395" i="10"/>
  <c r="AA395" i="10"/>
  <c r="AB395" i="10"/>
  <c r="AC395" i="10"/>
  <c r="AD395" i="10"/>
  <c r="AE395" i="10"/>
  <c r="AF395" i="10"/>
  <c r="AG395" i="10"/>
  <c r="AH395" i="10"/>
  <c r="AX395" i="10" s="1"/>
  <c r="AI395" i="10"/>
  <c r="AY395" i="10" s="1"/>
  <c r="AJ395" i="10"/>
  <c r="AZ395" i="10" s="1"/>
  <c r="AK395" i="10"/>
  <c r="BA395" i="10" s="1"/>
  <c r="AL395" i="10"/>
  <c r="BB395" i="10" s="1"/>
  <c r="AM395" i="10"/>
  <c r="BC395" i="10" s="1"/>
  <c r="AN395" i="10"/>
  <c r="BD395" i="10" s="1"/>
  <c r="AO395" i="10"/>
  <c r="BE395" i="10" s="1"/>
  <c r="AP395" i="10"/>
  <c r="BF395" i="10" s="1"/>
  <c r="AQ395" i="10"/>
  <c r="BG395" i="10" s="1"/>
  <c r="AR395" i="10"/>
  <c r="BH395" i="10" s="1"/>
  <c r="AS395" i="10"/>
  <c r="BI395" i="10" s="1"/>
  <c r="AT395" i="10"/>
  <c r="BJ395" i="10" s="1"/>
  <c r="AU395" i="10"/>
  <c r="BK395" i="10" s="1"/>
  <c r="AV395" i="10"/>
  <c r="BL395" i="10" s="1"/>
  <c r="AW395" i="10"/>
  <c r="BM395" i="10" s="1"/>
  <c r="Z396" i="10"/>
  <c r="AA396" i="10"/>
  <c r="AB396" i="10"/>
  <c r="AC396" i="10"/>
  <c r="AD396" i="10"/>
  <c r="AE396" i="10"/>
  <c r="AF396" i="10"/>
  <c r="AG396" i="10"/>
  <c r="AH396" i="10"/>
  <c r="AX396" i="10" s="1"/>
  <c r="AI396" i="10"/>
  <c r="AY396" i="10" s="1"/>
  <c r="AJ396" i="10"/>
  <c r="AZ396" i="10" s="1"/>
  <c r="AK396" i="10"/>
  <c r="BA396" i="10" s="1"/>
  <c r="AL396" i="10"/>
  <c r="BB396" i="10" s="1"/>
  <c r="AM396" i="10"/>
  <c r="BC396" i="10" s="1"/>
  <c r="AN396" i="10"/>
  <c r="BD396" i="10" s="1"/>
  <c r="AO396" i="10"/>
  <c r="BE396" i="10" s="1"/>
  <c r="AP396" i="10"/>
  <c r="BF396" i="10" s="1"/>
  <c r="AQ396" i="10"/>
  <c r="BG396" i="10" s="1"/>
  <c r="AR396" i="10"/>
  <c r="BH396" i="10" s="1"/>
  <c r="AS396" i="10"/>
  <c r="BI396" i="10" s="1"/>
  <c r="AT396" i="10"/>
  <c r="BJ396" i="10" s="1"/>
  <c r="AU396" i="10"/>
  <c r="BK396" i="10" s="1"/>
  <c r="AV396" i="10"/>
  <c r="BL396" i="10" s="1"/>
  <c r="AW396" i="10"/>
  <c r="BM396" i="10" s="1"/>
  <c r="Z397" i="10"/>
  <c r="AA397" i="10"/>
  <c r="AB397" i="10"/>
  <c r="AC397" i="10"/>
  <c r="AD397" i="10"/>
  <c r="AE397" i="10"/>
  <c r="AF397" i="10"/>
  <c r="AG397" i="10"/>
  <c r="AH397" i="10"/>
  <c r="AX397" i="10" s="1"/>
  <c r="AI397" i="10"/>
  <c r="AY397" i="10" s="1"/>
  <c r="AJ397" i="10"/>
  <c r="AZ397" i="10" s="1"/>
  <c r="AK397" i="10"/>
  <c r="BA397" i="10" s="1"/>
  <c r="AL397" i="10"/>
  <c r="BB397" i="10" s="1"/>
  <c r="AM397" i="10"/>
  <c r="BC397" i="10" s="1"/>
  <c r="AN397" i="10"/>
  <c r="BD397" i="10" s="1"/>
  <c r="AO397" i="10"/>
  <c r="BE397" i="10" s="1"/>
  <c r="AP397" i="10"/>
  <c r="BF397" i="10" s="1"/>
  <c r="AQ397" i="10"/>
  <c r="BG397" i="10" s="1"/>
  <c r="AR397" i="10"/>
  <c r="BH397" i="10" s="1"/>
  <c r="AS397" i="10"/>
  <c r="BI397" i="10" s="1"/>
  <c r="AT397" i="10"/>
  <c r="BJ397" i="10" s="1"/>
  <c r="AU397" i="10"/>
  <c r="BK397" i="10" s="1"/>
  <c r="AV397" i="10"/>
  <c r="BL397" i="10" s="1"/>
  <c r="AW397" i="10"/>
  <c r="BM397" i="10" s="1"/>
  <c r="Z398" i="10"/>
  <c r="AA398" i="10"/>
  <c r="AB398" i="10"/>
  <c r="AC398" i="10"/>
  <c r="AD398" i="10"/>
  <c r="AE398" i="10"/>
  <c r="AF398" i="10"/>
  <c r="AG398" i="10"/>
  <c r="AH398" i="10"/>
  <c r="AX398" i="10" s="1"/>
  <c r="AI398" i="10"/>
  <c r="AY398" i="10" s="1"/>
  <c r="AJ398" i="10"/>
  <c r="AZ398" i="10" s="1"/>
  <c r="AK398" i="10"/>
  <c r="BA398" i="10" s="1"/>
  <c r="AL398" i="10"/>
  <c r="BB398" i="10" s="1"/>
  <c r="AM398" i="10"/>
  <c r="BC398" i="10" s="1"/>
  <c r="AN398" i="10"/>
  <c r="BD398" i="10" s="1"/>
  <c r="AO398" i="10"/>
  <c r="BE398" i="10" s="1"/>
  <c r="AP398" i="10"/>
  <c r="BF398" i="10" s="1"/>
  <c r="AQ398" i="10"/>
  <c r="BG398" i="10" s="1"/>
  <c r="AR398" i="10"/>
  <c r="BH398" i="10" s="1"/>
  <c r="AS398" i="10"/>
  <c r="BI398" i="10" s="1"/>
  <c r="AT398" i="10"/>
  <c r="BJ398" i="10" s="1"/>
  <c r="AU398" i="10"/>
  <c r="BK398" i="10" s="1"/>
  <c r="AV398" i="10"/>
  <c r="BL398" i="10" s="1"/>
  <c r="AW398" i="10"/>
  <c r="BM398" i="10" s="1"/>
  <c r="Z399" i="10"/>
  <c r="AA399" i="10"/>
  <c r="AB399" i="10"/>
  <c r="AC399" i="10"/>
  <c r="AD399" i="10"/>
  <c r="AE399" i="10"/>
  <c r="AF399" i="10"/>
  <c r="AG399" i="10"/>
  <c r="AH399" i="10"/>
  <c r="AX399" i="10" s="1"/>
  <c r="AI399" i="10"/>
  <c r="AY399" i="10" s="1"/>
  <c r="AJ399" i="10"/>
  <c r="AZ399" i="10" s="1"/>
  <c r="AK399" i="10"/>
  <c r="BA399" i="10" s="1"/>
  <c r="AL399" i="10"/>
  <c r="BB399" i="10" s="1"/>
  <c r="AM399" i="10"/>
  <c r="BC399" i="10" s="1"/>
  <c r="AN399" i="10"/>
  <c r="BD399" i="10" s="1"/>
  <c r="AO399" i="10"/>
  <c r="BE399" i="10" s="1"/>
  <c r="AP399" i="10"/>
  <c r="BF399" i="10" s="1"/>
  <c r="AQ399" i="10"/>
  <c r="BG399" i="10" s="1"/>
  <c r="AR399" i="10"/>
  <c r="BH399" i="10" s="1"/>
  <c r="AS399" i="10"/>
  <c r="BI399" i="10" s="1"/>
  <c r="AT399" i="10"/>
  <c r="BJ399" i="10" s="1"/>
  <c r="AU399" i="10"/>
  <c r="BK399" i="10" s="1"/>
  <c r="AV399" i="10"/>
  <c r="BL399" i="10" s="1"/>
  <c r="AW399" i="10"/>
  <c r="BM399" i="10" s="1"/>
  <c r="Z400" i="10"/>
  <c r="AA400" i="10"/>
  <c r="AB400" i="10"/>
  <c r="AC400" i="10"/>
  <c r="AD400" i="10"/>
  <c r="AE400" i="10"/>
  <c r="AF400" i="10"/>
  <c r="AG400" i="10"/>
  <c r="AH400" i="10"/>
  <c r="AX400" i="10" s="1"/>
  <c r="AI400" i="10"/>
  <c r="AY400" i="10" s="1"/>
  <c r="AJ400" i="10"/>
  <c r="AZ400" i="10" s="1"/>
  <c r="AK400" i="10"/>
  <c r="BA400" i="10" s="1"/>
  <c r="AL400" i="10"/>
  <c r="BB400" i="10" s="1"/>
  <c r="AM400" i="10"/>
  <c r="BC400" i="10" s="1"/>
  <c r="AN400" i="10"/>
  <c r="BD400" i="10" s="1"/>
  <c r="AO400" i="10"/>
  <c r="BE400" i="10" s="1"/>
  <c r="AP400" i="10"/>
  <c r="BF400" i="10" s="1"/>
  <c r="AQ400" i="10"/>
  <c r="BG400" i="10" s="1"/>
  <c r="AR400" i="10"/>
  <c r="BH400" i="10" s="1"/>
  <c r="AS400" i="10"/>
  <c r="BI400" i="10" s="1"/>
  <c r="AT400" i="10"/>
  <c r="BJ400" i="10" s="1"/>
  <c r="AU400" i="10"/>
  <c r="BK400" i="10" s="1"/>
  <c r="AV400" i="10"/>
  <c r="BL400" i="10" s="1"/>
  <c r="AW400" i="10"/>
  <c r="BM400" i="10" s="1"/>
  <c r="Z401" i="10"/>
  <c r="AA401" i="10"/>
  <c r="AB401" i="10"/>
  <c r="AC401" i="10"/>
  <c r="AD401" i="10"/>
  <c r="AE401" i="10"/>
  <c r="AF401" i="10"/>
  <c r="AG401" i="10"/>
  <c r="AH401" i="10"/>
  <c r="AX401" i="10" s="1"/>
  <c r="AI401" i="10"/>
  <c r="AY401" i="10" s="1"/>
  <c r="AJ401" i="10"/>
  <c r="AZ401" i="10" s="1"/>
  <c r="AK401" i="10"/>
  <c r="BA401" i="10" s="1"/>
  <c r="AL401" i="10"/>
  <c r="BB401" i="10" s="1"/>
  <c r="AM401" i="10"/>
  <c r="BC401" i="10" s="1"/>
  <c r="AN401" i="10"/>
  <c r="BD401" i="10" s="1"/>
  <c r="AO401" i="10"/>
  <c r="BE401" i="10" s="1"/>
  <c r="AP401" i="10"/>
  <c r="BF401" i="10" s="1"/>
  <c r="AQ401" i="10"/>
  <c r="BG401" i="10" s="1"/>
  <c r="AR401" i="10"/>
  <c r="BH401" i="10" s="1"/>
  <c r="AS401" i="10"/>
  <c r="BI401" i="10" s="1"/>
  <c r="AT401" i="10"/>
  <c r="BJ401" i="10" s="1"/>
  <c r="AU401" i="10"/>
  <c r="BK401" i="10" s="1"/>
  <c r="AV401" i="10"/>
  <c r="BL401" i="10" s="1"/>
  <c r="AW401" i="10"/>
  <c r="BM401" i="10" s="1"/>
  <c r="Z402" i="10"/>
  <c r="AA402" i="10"/>
  <c r="AB402" i="10"/>
  <c r="AC402" i="10"/>
  <c r="AD402" i="10"/>
  <c r="AE402" i="10"/>
  <c r="AF402" i="10"/>
  <c r="AG402" i="10"/>
  <c r="AH402" i="10"/>
  <c r="AX402" i="10" s="1"/>
  <c r="AI402" i="10"/>
  <c r="AY402" i="10" s="1"/>
  <c r="AJ402" i="10"/>
  <c r="AZ402" i="10" s="1"/>
  <c r="AK402" i="10"/>
  <c r="BA402" i="10" s="1"/>
  <c r="AL402" i="10"/>
  <c r="BB402" i="10" s="1"/>
  <c r="AM402" i="10"/>
  <c r="BC402" i="10" s="1"/>
  <c r="AN402" i="10"/>
  <c r="BD402" i="10" s="1"/>
  <c r="AO402" i="10"/>
  <c r="BE402" i="10" s="1"/>
  <c r="AP402" i="10"/>
  <c r="BF402" i="10" s="1"/>
  <c r="AQ402" i="10"/>
  <c r="BG402" i="10" s="1"/>
  <c r="AR402" i="10"/>
  <c r="BH402" i="10" s="1"/>
  <c r="AS402" i="10"/>
  <c r="BI402" i="10" s="1"/>
  <c r="AT402" i="10"/>
  <c r="BJ402" i="10" s="1"/>
  <c r="AU402" i="10"/>
  <c r="BK402" i="10" s="1"/>
  <c r="AV402" i="10"/>
  <c r="BL402" i="10" s="1"/>
  <c r="AW402" i="10"/>
  <c r="BM402" i="10" s="1"/>
  <c r="Z403" i="10"/>
  <c r="AA403" i="10"/>
  <c r="AB403" i="10"/>
  <c r="AC403" i="10"/>
  <c r="AD403" i="10"/>
  <c r="AE403" i="10"/>
  <c r="AF403" i="10"/>
  <c r="AG403" i="10"/>
  <c r="AH403" i="10"/>
  <c r="AX403" i="10" s="1"/>
  <c r="AI403" i="10"/>
  <c r="AY403" i="10" s="1"/>
  <c r="AJ403" i="10"/>
  <c r="AZ403" i="10" s="1"/>
  <c r="AK403" i="10"/>
  <c r="BA403" i="10" s="1"/>
  <c r="AL403" i="10"/>
  <c r="BB403" i="10" s="1"/>
  <c r="AM403" i="10"/>
  <c r="BC403" i="10" s="1"/>
  <c r="AN403" i="10"/>
  <c r="BD403" i="10" s="1"/>
  <c r="AO403" i="10"/>
  <c r="BE403" i="10" s="1"/>
  <c r="AP403" i="10"/>
  <c r="BF403" i="10" s="1"/>
  <c r="AQ403" i="10"/>
  <c r="BG403" i="10" s="1"/>
  <c r="AR403" i="10"/>
  <c r="BH403" i="10" s="1"/>
  <c r="AS403" i="10"/>
  <c r="BI403" i="10" s="1"/>
  <c r="AT403" i="10"/>
  <c r="BJ403" i="10" s="1"/>
  <c r="AU403" i="10"/>
  <c r="BK403" i="10" s="1"/>
  <c r="AV403" i="10"/>
  <c r="BL403" i="10" s="1"/>
  <c r="AW403" i="10"/>
  <c r="BM403" i="10" s="1"/>
  <c r="Z404" i="10"/>
  <c r="AA404" i="10"/>
  <c r="AB404" i="10"/>
  <c r="AC404" i="10"/>
  <c r="AD404" i="10"/>
  <c r="AE404" i="10"/>
  <c r="AF404" i="10"/>
  <c r="AG404" i="10"/>
  <c r="AH404" i="10"/>
  <c r="AX404" i="10" s="1"/>
  <c r="AI404" i="10"/>
  <c r="AY404" i="10" s="1"/>
  <c r="AJ404" i="10"/>
  <c r="AZ404" i="10" s="1"/>
  <c r="AK404" i="10"/>
  <c r="BA404" i="10" s="1"/>
  <c r="AL404" i="10"/>
  <c r="BB404" i="10" s="1"/>
  <c r="AM404" i="10"/>
  <c r="BC404" i="10" s="1"/>
  <c r="AN404" i="10"/>
  <c r="BD404" i="10" s="1"/>
  <c r="AO404" i="10"/>
  <c r="BE404" i="10" s="1"/>
  <c r="AP404" i="10"/>
  <c r="BF404" i="10" s="1"/>
  <c r="AQ404" i="10"/>
  <c r="BG404" i="10" s="1"/>
  <c r="AR404" i="10"/>
  <c r="BH404" i="10" s="1"/>
  <c r="AS404" i="10"/>
  <c r="BI404" i="10" s="1"/>
  <c r="AT404" i="10"/>
  <c r="BJ404" i="10" s="1"/>
  <c r="AU404" i="10"/>
  <c r="BK404" i="10" s="1"/>
  <c r="AV404" i="10"/>
  <c r="BL404" i="10" s="1"/>
  <c r="AW404" i="10"/>
  <c r="BM404" i="10" s="1"/>
  <c r="Z405" i="10"/>
  <c r="AA405" i="10"/>
  <c r="AB405" i="10"/>
  <c r="AC405" i="10"/>
  <c r="AD405" i="10"/>
  <c r="AE405" i="10"/>
  <c r="AF405" i="10"/>
  <c r="AG405" i="10"/>
  <c r="AH405" i="10"/>
  <c r="AX405" i="10" s="1"/>
  <c r="AI405" i="10"/>
  <c r="AY405" i="10" s="1"/>
  <c r="AJ405" i="10"/>
  <c r="AZ405" i="10" s="1"/>
  <c r="AK405" i="10"/>
  <c r="BA405" i="10" s="1"/>
  <c r="AL405" i="10"/>
  <c r="BB405" i="10" s="1"/>
  <c r="AM405" i="10"/>
  <c r="BC405" i="10" s="1"/>
  <c r="AN405" i="10"/>
  <c r="BD405" i="10" s="1"/>
  <c r="AO405" i="10"/>
  <c r="BE405" i="10" s="1"/>
  <c r="AP405" i="10"/>
  <c r="BF405" i="10" s="1"/>
  <c r="AQ405" i="10"/>
  <c r="BG405" i="10" s="1"/>
  <c r="AR405" i="10"/>
  <c r="BH405" i="10" s="1"/>
  <c r="AS405" i="10"/>
  <c r="BI405" i="10" s="1"/>
  <c r="AT405" i="10"/>
  <c r="BJ405" i="10" s="1"/>
  <c r="AU405" i="10"/>
  <c r="BK405" i="10" s="1"/>
  <c r="AV405" i="10"/>
  <c r="BL405" i="10" s="1"/>
  <c r="AW405" i="10"/>
  <c r="BM405" i="10" s="1"/>
  <c r="Z406" i="10"/>
  <c r="AA406" i="10"/>
  <c r="AB406" i="10"/>
  <c r="AC406" i="10"/>
  <c r="AD406" i="10"/>
  <c r="AE406" i="10"/>
  <c r="AF406" i="10"/>
  <c r="AG406" i="10"/>
  <c r="AH406" i="10"/>
  <c r="AX406" i="10" s="1"/>
  <c r="AI406" i="10"/>
  <c r="AY406" i="10" s="1"/>
  <c r="AJ406" i="10"/>
  <c r="AZ406" i="10" s="1"/>
  <c r="AK406" i="10"/>
  <c r="BA406" i="10" s="1"/>
  <c r="AL406" i="10"/>
  <c r="BB406" i="10" s="1"/>
  <c r="AM406" i="10"/>
  <c r="BC406" i="10" s="1"/>
  <c r="AN406" i="10"/>
  <c r="BD406" i="10" s="1"/>
  <c r="AO406" i="10"/>
  <c r="BE406" i="10" s="1"/>
  <c r="AP406" i="10"/>
  <c r="BF406" i="10" s="1"/>
  <c r="AQ406" i="10"/>
  <c r="BG406" i="10" s="1"/>
  <c r="AR406" i="10"/>
  <c r="BH406" i="10" s="1"/>
  <c r="AS406" i="10"/>
  <c r="BI406" i="10" s="1"/>
  <c r="AT406" i="10"/>
  <c r="BJ406" i="10" s="1"/>
  <c r="AU406" i="10"/>
  <c r="BK406" i="10" s="1"/>
  <c r="AV406" i="10"/>
  <c r="BL406" i="10" s="1"/>
  <c r="AW406" i="10"/>
  <c r="BM406" i="10" s="1"/>
  <c r="Z407" i="10"/>
  <c r="AA407" i="10"/>
  <c r="AB407" i="10"/>
  <c r="AC407" i="10"/>
  <c r="AD407" i="10"/>
  <c r="AE407" i="10"/>
  <c r="AF407" i="10"/>
  <c r="AG407" i="10"/>
  <c r="AH407" i="10"/>
  <c r="AX407" i="10" s="1"/>
  <c r="AI407" i="10"/>
  <c r="AY407" i="10" s="1"/>
  <c r="AJ407" i="10"/>
  <c r="AZ407" i="10" s="1"/>
  <c r="AK407" i="10"/>
  <c r="BA407" i="10" s="1"/>
  <c r="AL407" i="10"/>
  <c r="BB407" i="10" s="1"/>
  <c r="AM407" i="10"/>
  <c r="BC407" i="10" s="1"/>
  <c r="AN407" i="10"/>
  <c r="BD407" i="10" s="1"/>
  <c r="AO407" i="10"/>
  <c r="BE407" i="10" s="1"/>
  <c r="AP407" i="10"/>
  <c r="BF407" i="10" s="1"/>
  <c r="AQ407" i="10"/>
  <c r="BG407" i="10" s="1"/>
  <c r="AR407" i="10"/>
  <c r="BH407" i="10" s="1"/>
  <c r="AS407" i="10"/>
  <c r="BI407" i="10" s="1"/>
  <c r="AT407" i="10"/>
  <c r="BJ407" i="10" s="1"/>
  <c r="AU407" i="10"/>
  <c r="BK407" i="10" s="1"/>
  <c r="AV407" i="10"/>
  <c r="BL407" i="10" s="1"/>
  <c r="AW407" i="10"/>
  <c r="BM407" i="10" s="1"/>
  <c r="Z408" i="10"/>
  <c r="AA408" i="10"/>
  <c r="AB408" i="10"/>
  <c r="AC408" i="10"/>
  <c r="AD408" i="10"/>
  <c r="AE408" i="10"/>
  <c r="AF408" i="10"/>
  <c r="AG408" i="10"/>
  <c r="AH408" i="10"/>
  <c r="AX408" i="10" s="1"/>
  <c r="AI408" i="10"/>
  <c r="AY408" i="10" s="1"/>
  <c r="AJ408" i="10"/>
  <c r="AZ408" i="10" s="1"/>
  <c r="AK408" i="10"/>
  <c r="BA408" i="10" s="1"/>
  <c r="AL408" i="10"/>
  <c r="BB408" i="10" s="1"/>
  <c r="AM408" i="10"/>
  <c r="BC408" i="10" s="1"/>
  <c r="AN408" i="10"/>
  <c r="BD408" i="10" s="1"/>
  <c r="AO408" i="10"/>
  <c r="BE408" i="10" s="1"/>
  <c r="AP408" i="10"/>
  <c r="BF408" i="10" s="1"/>
  <c r="AQ408" i="10"/>
  <c r="BG408" i="10" s="1"/>
  <c r="AR408" i="10"/>
  <c r="BH408" i="10" s="1"/>
  <c r="AS408" i="10"/>
  <c r="BI408" i="10" s="1"/>
  <c r="AT408" i="10"/>
  <c r="BJ408" i="10" s="1"/>
  <c r="AU408" i="10"/>
  <c r="BK408" i="10" s="1"/>
  <c r="AV408" i="10"/>
  <c r="BL408" i="10" s="1"/>
  <c r="AW408" i="10"/>
  <c r="BM408" i="10" s="1"/>
  <c r="Z409" i="10"/>
  <c r="AA409" i="10"/>
  <c r="AB409" i="10"/>
  <c r="AC409" i="10"/>
  <c r="AD409" i="10"/>
  <c r="AE409" i="10"/>
  <c r="AF409" i="10"/>
  <c r="AG409" i="10"/>
  <c r="AH409" i="10"/>
  <c r="AX409" i="10" s="1"/>
  <c r="AI409" i="10"/>
  <c r="AY409" i="10" s="1"/>
  <c r="AJ409" i="10"/>
  <c r="AZ409" i="10" s="1"/>
  <c r="AK409" i="10"/>
  <c r="BA409" i="10" s="1"/>
  <c r="AL409" i="10"/>
  <c r="BB409" i="10" s="1"/>
  <c r="AM409" i="10"/>
  <c r="BC409" i="10" s="1"/>
  <c r="AN409" i="10"/>
  <c r="BD409" i="10" s="1"/>
  <c r="AO409" i="10"/>
  <c r="BE409" i="10" s="1"/>
  <c r="AP409" i="10"/>
  <c r="BF409" i="10" s="1"/>
  <c r="AQ409" i="10"/>
  <c r="BG409" i="10" s="1"/>
  <c r="AR409" i="10"/>
  <c r="BH409" i="10" s="1"/>
  <c r="AS409" i="10"/>
  <c r="BI409" i="10" s="1"/>
  <c r="AT409" i="10"/>
  <c r="BJ409" i="10" s="1"/>
  <c r="AU409" i="10"/>
  <c r="BK409" i="10" s="1"/>
  <c r="AV409" i="10"/>
  <c r="BL409" i="10" s="1"/>
  <c r="AW409" i="10"/>
  <c r="BM409" i="10" s="1"/>
  <c r="Z410" i="10"/>
  <c r="AA410" i="10"/>
  <c r="AB410" i="10"/>
  <c r="AC410" i="10"/>
  <c r="AD410" i="10"/>
  <c r="AE410" i="10"/>
  <c r="AF410" i="10"/>
  <c r="AG410" i="10"/>
  <c r="AH410" i="10"/>
  <c r="AX410" i="10" s="1"/>
  <c r="AI410" i="10"/>
  <c r="AY410" i="10" s="1"/>
  <c r="AJ410" i="10"/>
  <c r="AZ410" i="10" s="1"/>
  <c r="AK410" i="10"/>
  <c r="BA410" i="10" s="1"/>
  <c r="AL410" i="10"/>
  <c r="BB410" i="10" s="1"/>
  <c r="AM410" i="10"/>
  <c r="BC410" i="10" s="1"/>
  <c r="AN410" i="10"/>
  <c r="BD410" i="10" s="1"/>
  <c r="AO410" i="10"/>
  <c r="BE410" i="10" s="1"/>
  <c r="AP410" i="10"/>
  <c r="BF410" i="10" s="1"/>
  <c r="AQ410" i="10"/>
  <c r="BG410" i="10" s="1"/>
  <c r="AR410" i="10"/>
  <c r="BH410" i="10" s="1"/>
  <c r="AS410" i="10"/>
  <c r="BI410" i="10" s="1"/>
  <c r="AT410" i="10"/>
  <c r="BJ410" i="10" s="1"/>
  <c r="AU410" i="10"/>
  <c r="BK410" i="10" s="1"/>
  <c r="AV410" i="10"/>
  <c r="BL410" i="10" s="1"/>
  <c r="AW410" i="10"/>
  <c r="BM410" i="10" s="1"/>
  <c r="Z411" i="10"/>
  <c r="AA411" i="10"/>
  <c r="AB411" i="10"/>
  <c r="AC411" i="10"/>
  <c r="AD411" i="10"/>
  <c r="AE411" i="10"/>
  <c r="AF411" i="10"/>
  <c r="AG411" i="10"/>
  <c r="AH411" i="10"/>
  <c r="AX411" i="10" s="1"/>
  <c r="AI411" i="10"/>
  <c r="AY411" i="10" s="1"/>
  <c r="AJ411" i="10"/>
  <c r="AZ411" i="10" s="1"/>
  <c r="AK411" i="10"/>
  <c r="BA411" i="10" s="1"/>
  <c r="AL411" i="10"/>
  <c r="BB411" i="10" s="1"/>
  <c r="AM411" i="10"/>
  <c r="BC411" i="10" s="1"/>
  <c r="AN411" i="10"/>
  <c r="BD411" i="10" s="1"/>
  <c r="AO411" i="10"/>
  <c r="BE411" i="10" s="1"/>
  <c r="AP411" i="10"/>
  <c r="BF411" i="10" s="1"/>
  <c r="AQ411" i="10"/>
  <c r="BG411" i="10" s="1"/>
  <c r="AR411" i="10"/>
  <c r="BH411" i="10" s="1"/>
  <c r="AS411" i="10"/>
  <c r="BI411" i="10" s="1"/>
  <c r="AT411" i="10"/>
  <c r="BJ411" i="10" s="1"/>
  <c r="AU411" i="10"/>
  <c r="BK411" i="10" s="1"/>
  <c r="AV411" i="10"/>
  <c r="BL411" i="10" s="1"/>
  <c r="AW411" i="10"/>
  <c r="BM411" i="10" s="1"/>
  <c r="Z412" i="10"/>
  <c r="AA412" i="10"/>
  <c r="AB412" i="10"/>
  <c r="AC412" i="10"/>
  <c r="AD412" i="10"/>
  <c r="AE412" i="10"/>
  <c r="AF412" i="10"/>
  <c r="AG412" i="10"/>
  <c r="AH412" i="10"/>
  <c r="AX412" i="10" s="1"/>
  <c r="AI412" i="10"/>
  <c r="AY412" i="10" s="1"/>
  <c r="AJ412" i="10"/>
  <c r="AZ412" i="10" s="1"/>
  <c r="AK412" i="10"/>
  <c r="BA412" i="10" s="1"/>
  <c r="AL412" i="10"/>
  <c r="BB412" i="10" s="1"/>
  <c r="AM412" i="10"/>
  <c r="BC412" i="10" s="1"/>
  <c r="AN412" i="10"/>
  <c r="BD412" i="10" s="1"/>
  <c r="AO412" i="10"/>
  <c r="BE412" i="10" s="1"/>
  <c r="AP412" i="10"/>
  <c r="BF412" i="10" s="1"/>
  <c r="AQ412" i="10"/>
  <c r="BG412" i="10" s="1"/>
  <c r="AR412" i="10"/>
  <c r="BH412" i="10" s="1"/>
  <c r="AS412" i="10"/>
  <c r="BI412" i="10" s="1"/>
  <c r="AT412" i="10"/>
  <c r="BJ412" i="10" s="1"/>
  <c r="AU412" i="10"/>
  <c r="BK412" i="10" s="1"/>
  <c r="AV412" i="10"/>
  <c r="BL412" i="10" s="1"/>
  <c r="AW412" i="10"/>
  <c r="BM412" i="10" s="1"/>
  <c r="Z413" i="10"/>
  <c r="AA413" i="10"/>
  <c r="AB413" i="10"/>
  <c r="AC413" i="10"/>
  <c r="AD413" i="10"/>
  <c r="AE413" i="10"/>
  <c r="AF413" i="10"/>
  <c r="AG413" i="10"/>
  <c r="AH413" i="10"/>
  <c r="AX413" i="10" s="1"/>
  <c r="AI413" i="10"/>
  <c r="AY413" i="10" s="1"/>
  <c r="AJ413" i="10"/>
  <c r="AZ413" i="10" s="1"/>
  <c r="AK413" i="10"/>
  <c r="BA413" i="10" s="1"/>
  <c r="AL413" i="10"/>
  <c r="BB413" i="10" s="1"/>
  <c r="AM413" i="10"/>
  <c r="BC413" i="10" s="1"/>
  <c r="AN413" i="10"/>
  <c r="BD413" i="10" s="1"/>
  <c r="AO413" i="10"/>
  <c r="BE413" i="10" s="1"/>
  <c r="AP413" i="10"/>
  <c r="BF413" i="10" s="1"/>
  <c r="AQ413" i="10"/>
  <c r="BG413" i="10" s="1"/>
  <c r="AR413" i="10"/>
  <c r="BH413" i="10" s="1"/>
  <c r="AS413" i="10"/>
  <c r="BI413" i="10" s="1"/>
  <c r="AT413" i="10"/>
  <c r="BJ413" i="10" s="1"/>
  <c r="AU413" i="10"/>
  <c r="BK413" i="10" s="1"/>
  <c r="AV413" i="10"/>
  <c r="BL413" i="10" s="1"/>
  <c r="AW413" i="10"/>
  <c r="BM413" i="10" s="1"/>
  <c r="Z414" i="10"/>
  <c r="AA414" i="10"/>
  <c r="AB414" i="10"/>
  <c r="AC414" i="10"/>
  <c r="AD414" i="10"/>
  <c r="AE414" i="10"/>
  <c r="AF414" i="10"/>
  <c r="AG414" i="10"/>
  <c r="AH414" i="10"/>
  <c r="AX414" i="10" s="1"/>
  <c r="AI414" i="10"/>
  <c r="AY414" i="10" s="1"/>
  <c r="AJ414" i="10"/>
  <c r="AZ414" i="10" s="1"/>
  <c r="AK414" i="10"/>
  <c r="BA414" i="10" s="1"/>
  <c r="AL414" i="10"/>
  <c r="BB414" i="10" s="1"/>
  <c r="AM414" i="10"/>
  <c r="BC414" i="10" s="1"/>
  <c r="AN414" i="10"/>
  <c r="BD414" i="10" s="1"/>
  <c r="AO414" i="10"/>
  <c r="BE414" i="10" s="1"/>
  <c r="AP414" i="10"/>
  <c r="BF414" i="10" s="1"/>
  <c r="AQ414" i="10"/>
  <c r="BG414" i="10" s="1"/>
  <c r="AR414" i="10"/>
  <c r="BH414" i="10" s="1"/>
  <c r="AS414" i="10"/>
  <c r="BI414" i="10" s="1"/>
  <c r="AT414" i="10"/>
  <c r="BJ414" i="10" s="1"/>
  <c r="AU414" i="10"/>
  <c r="BK414" i="10" s="1"/>
  <c r="AV414" i="10"/>
  <c r="BL414" i="10" s="1"/>
  <c r="AW414" i="10"/>
  <c r="BM414" i="10" s="1"/>
  <c r="Z415" i="10"/>
  <c r="AA415" i="10"/>
  <c r="AB415" i="10"/>
  <c r="AC415" i="10"/>
  <c r="AD415" i="10"/>
  <c r="AE415" i="10"/>
  <c r="AF415" i="10"/>
  <c r="AG415" i="10"/>
  <c r="AH415" i="10"/>
  <c r="AX415" i="10" s="1"/>
  <c r="AI415" i="10"/>
  <c r="AY415" i="10" s="1"/>
  <c r="AJ415" i="10"/>
  <c r="AZ415" i="10" s="1"/>
  <c r="AK415" i="10"/>
  <c r="BA415" i="10" s="1"/>
  <c r="AL415" i="10"/>
  <c r="BB415" i="10" s="1"/>
  <c r="AM415" i="10"/>
  <c r="BC415" i="10" s="1"/>
  <c r="AN415" i="10"/>
  <c r="BD415" i="10" s="1"/>
  <c r="AO415" i="10"/>
  <c r="BE415" i="10" s="1"/>
  <c r="AP415" i="10"/>
  <c r="BF415" i="10" s="1"/>
  <c r="AQ415" i="10"/>
  <c r="BG415" i="10" s="1"/>
  <c r="AR415" i="10"/>
  <c r="BH415" i="10" s="1"/>
  <c r="AS415" i="10"/>
  <c r="BI415" i="10" s="1"/>
  <c r="AT415" i="10"/>
  <c r="BJ415" i="10" s="1"/>
  <c r="AU415" i="10"/>
  <c r="BK415" i="10" s="1"/>
  <c r="AV415" i="10"/>
  <c r="BL415" i="10" s="1"/>
  <c r="AW415" i="10"/>
  <c r="BM415" i="10" s="1"/>
  <c r="Z416" i="10"/>
  <c r="AA416" i="10"/>
  <c r="AB416" i="10"/>
  <c r="AC416" i="10"/>
  <c r="AD416" i="10"/>
  <c r="AE416" i="10"/>
  <c r="AF416" i="10"/>
  <c r="AG416" i="10"/>
  <c r="AH416" i="10"/>
  <c r="AX416" i="10" s="1"/>
  <c r="AI416" i="10"/>
  <c r="AY416" i="10" s="1"/>
  <c r="AJ416" i="10"/>
  <c r="AZ416" i="10" s="1"/>
  <c r="AK416" i="10"/>
  <c r="BA416" i="10" s="1"/>
  <c r="AL416" i="10"/>
  <c r="BB416" i="10" s="1"/>
  <c r="AM416" i="10"/>
  <c r="BC416" i="10" s="1"/>
  <c r="AN416" i="10"/>
  <c r="BD416" i="10" s="1"/>
  <c r="AO416" i="10"/>
  <c r="BE416" i="10" s="1"/>
  <c r="AP416" i="10"/>
  <c r="BF416" i="10" s="1"/>
  <c r="AQ416" i="10"/>
  <c r="BG416" i="10" s="1"/>
  <c r="AR416" i="10"/>
  <c r="BH416" i="10" s="1"/>
  <c r="AS416" i="10"/>
  <c r="BI416" i="10" s="1"/>
  <c r="AT416" i="10"/>
  <c r="BJ416" i="10" s="1"/>
  <c r="AU416" i="10"/>
  <c r="BK416" i="10" s="1"/>
  <c r="AV416" i="10"/>
  <c r="BL416" i="10" s="1"/>
  <c r="AW416" i="10"/>
  <c r="BM416" i="10" s="1"/>
  <c r="Z417" i="10"/>
  <c r="AA417" i="10"/>
  <c r="AB417" i="10"/>
  <c r="AC417" i="10"/>
  <c r="AD417" i="10"/>
  <c r="AE417" i="10"/>
  <c r="AF417" i="10"/>
  <c r="AG417" i="10"/>
  <c r="AH417" i="10"/>
  <c r="AX417" i="10" s="1"/>
  <c r="AI417" i="10"/>
  <c r="AY417" i="10" s="1"/>
  <c r="AJ417" i="10"/>
  <c r="AZ417" i="10" s="1"/>
  <c r="AK417" i="10"/>
  <c r="BA417" i="10" s="1"/>
  <c r="AL417" i="10"/>
  <c r="BB417" i="10" s="1"/>
  <c r="AM417" i="10"/>
  <c r="BC417" i="10" s="1"/>
  <c r="AN417" i="10"/>
  <c r="BD417" i="10" s="1"/>
  <c r="AO417" i="10"/>
  <c r="BE417" i="10" s="1"/>
  <c r="AP417" i="10"/>
  <c r="BF417" i="10" s="1"/>
  <c r="AQ417" i="10"/>
  <c r="BG417" i="10" s="1"/>
  <c r="AR417" i="10"/>
  <c r="BH417" i="10" s="1"/>
  <c r="AS417" i="10"/>
  <c r="BI417" i="10" s="1"/>
  <c r="AT417" i="10"/>
  <c r="BJ417" i="10" s="1"/>
  <c r="AU417" i="10"/>
  <c r="BK417" i="10" s="1"/>
  <c r="AV417" i="10"/>
  <c r="BL417" i="10" s="1"/>
  <c r="AW417" i="10"/>
  <c r="BM417" i="10" s="1"/>
  <c r="Z418" i="10"/>
  <c r="AA418" i="10"/>
  <c r="AB418" i="10"/>
  <c r="AC418" i="10"/>
  <c r="AD418" i="10"/>
  <c r="AE418" i="10"/>
  <c r="AF418" i="10"/>
  <c r="AG418" i="10"/>
  <c r="AH418" i="10"/>
  <c r="AX418" i="10" s="1"/>
  <c r="AI418" i="10"/>
  <c r="AY418" i="10" s="1"/>
  <c r="AJ418" i="10"/>
  <c r="AZ418" i="10" s="1"/>
  <c r="AK418" i="10"/>
  <c r="BA418" i="10" s="1"/>
  <c r="AL418" i="10"/>
  <c r="BB418" i="10" s="1"/>
  <c r="AM418" i="10"/>
  <c r="BC418" i="10" s="1"/>
  <c r="AN418" i="10"/>
  <c r="BD418" i="10" s="1"/>
  <c r="AO418" i="10"/>
  <c r="BE418" i="10" s="1"/>
  <c r="AP418" i="10"/>
  <c r="BF418" i="10" s="1"/>
  <c r="AQ418" i="10"/>
  <c r="BG418" i="10" s="1"/>
  <c r="AR418" i="10"/>
  <c r="BH418" i="10" s="1"/>
  <c r="AS418" i="10"/>
  <c r="BI418" i="10" s="1"/>
  <c r="AT418" i="10"/>
  <c r="BJ418" i="10" s="1"/>
  <c r="AU418" i="10"/>
  <c r="BK418" i="10" s="1"/>
  <c r="AV418" i="10"/>
  <c r="BL418" i="10" s="1"/>
  <c r="AW418" i="10"/>
  <c r="BM418" i="10" s="1"/>
  <c r="Z419" i="10"/>
  <c r="AA419" i="10"/>
  <c r="AB419" i="10"/>
  <c r="AC419" i="10"/>
  <c r="AD419" i="10"/>
  <c r="AE419" i="10"/>
  <c r="AF419" i="10"/>
  <c r="AG419" i="10"/>
  <c r="AH419" i="10"/>
  <c r="AX419" i="10" s="1"/>
  <c r="AI419" i="10"/>
  <c r="AY419" i="10" s="1"/>
  <c r="AJ419" i="10"/>
  <c r="AZ419" i="10" s="1"/>
  <c r="AK419" i="10"/>
  <c r="BA419" i="10" s="1"/>
  <c r="AL419" i="10"/>
  <c r="BB419" i="10" s="1"/>
  <c r="AM419" i="10"/>
  <c r="BC419" i="10" s="1"/>
  <c r="AN419" i="10"/>
  <c r="BD419" i="10" s="1"/>
  <c r="AO419" i="10"/>
  <c r="BE419" i="10" s="1"/>
  <c r="AP419" i="10"/>
  <c r="BF419" i="10" s="1"/>
  <c r="AQ419" i="10"/>
  <c r="BG419" i="10" s="1"/>
  <c r="AR419" i="10"/>
  <c r="BH419" i="10" s="1"/>
  <c r="AS419" i="10"/>
  <c r="BI419" i="10" s="1"/>
  <c r="AT419" i="10"/>
  <c r="BJ419" i="10" s="1"/>
  <c r="AU419" i="10"/>
  <c r="BK419" i="10" s="1"/>
  <c r="AV419" i="10"/>
  <c r="BL419" i="10" s="1"/>
  <c r="AW419" i="10"/>
  <c r="BM419" i="10" s="1"/>
  <c r="Z420" i="10"/>
  <c r="AA420" i="10"/>
  <c r="AB420" i="10"/>
  <c r="AC420" i="10"/>
  <c r="AD420" i="10"/>
  <c r="AE420" i="10"/>
  <c r="AF420" i="10"/>
  <c r="AG420" i="10"/>
  <c r="AH420" i="10"/>
  <c r="AX420" i="10" s="1"/>
  <c r="AI420" i="10"/>
  <c r="AY420" i="10" s="1"/>
  <c r="AJ420" i="10"/>
  <c r="AZ420" i="10" s="1"/>
  <c r="AK420" i="10"/>
  <c r="BA420" i="10" s="1"/>
  <c r="AL420" i="10"/>
  <c r="BB420" i="10" s="1"/>
  <c r="AM420" i="10"/>
  <c r="BC420" i="10" s="1"/>
  <c r="AN420" i="10"/>
  <c r="BD420" i="10" s="1"/>
  <c r="AO420" i="10"/>
  <c r="BE420" i="10" s="1"/>
  <c r="AP420" i="10"/>
  <c r="BF420" i="10" s="1"/>
  <c r="AQ420" i="10"/>
  <c r="BG420" i="10" s="1"/>
  <c r="AR420" i="10"/>
  <c r="BH420" i="10" s="1"/>
  <c r="AS420" i="10"/>
  <c r="BI420" i="10" s="1"/>
  <c r="AT420" i="10"/>
  <c r="BJ420" i="10" s="1"/>
  <c r="AU420" i="10"/>
  <c r="BK420" i="10" s="1"/>
  <c r="AV420" i="10"/>
  <c r="BL420" i="10" s="1"/>
  <c r="AW420" i="10"/>
  <c r="BM420" i="10" s="1"/>
  <c r="Z421" i="10"/>
  <c r="AA421" i="10"/>
  <c r="AB421" i="10"/>
  <c r="AC421" i="10"/>
  <c r="AD421" i="10"/>
  <c r="AE421" i="10"/>
  <c r="AF421" i="10"/>
  <c r="AG421" i="10"/>
  <c r="AH421" i="10"/>
  <c r="AX421" i="10" s="1"/>
  <c r="AI421" i="10"/>
  <c r="AY421" i="10" s="1"/>
  <c r="AJ421" i="10"/>
  <c r="AZ421" i="10" s="1"/>
  <c r="AK421" i="10"/>
  <c r="BA421" i="10" s="1"/>
  <c r="AL421" i="10"/>
  <c r="BB421" i="10" s="1"/>
  <c r="AM421" i="10"/>
  <c r="BC421" i="10" s="1"/>
  <c r="AN421" i="10"/>
  <c r="BD421" i="10" s="1"/>
  <c r="AO421" i="10"/>
  <c r="BE421" i="10" s="1"/>
  <c r="AP421" i="10"/>
  <c r="BF421" i="10" s="1"/>
  <c r="AQ421" i="10"/>
  <c r="BG421" i="10" s="1"/>
  <c r="AR421" i="10"/>
  <c r="BH421" i="10" s="1"/>
  <c r="AS421" i="10"/>
  <c r="BI421" i="10" s="1"/>
  <c r="AT421" i="10"/>
  <c r="BJ421" i="10" s="1"/>
  <c r="AU421" i="10"/>
  <c r="BK421" i="10" s="1"/>
  <c r="AV421" i="10"/>
  <c r="BL421" i="10" s="1"/>
  <c r="AW421" i="10"/>
  <c r="BM421" i="10" s="1"/>
  <c r="Z422" i="10"/>
  <c r="AA422" i="10"/>
  <c r="AB422" i="10"/>
  <c r="AC422" i="10"/>
  <c r="AD422" i="10"/>
  <c r="AE422" i="10"/>
  <c r="AF422" i="10"/>
  <c r="AG422" i="10"/>
  <c r="AH422" i="10"/>
  <c r="AX422" i="10" s="1"/>
  <c r="AI422" i="10"/>
  <c r="AY422" i="10" s="1"/>
  <c r="AJ422" i="10"/>
  <c r="AZ422" i="10" s="1"/>
  <c r="AK422" i="10"/>
  <c r="BA422" i="10" s="1"/>
  <c r="AL422" i="10"/>
  <c r="BB422" i="10" s="1"/>
  <c r="AM422" i="10"/>
  <c r="BC422" i="10" s="1"/>
  <c r="AN422" i="10"/>
  <c r="BD422" i="10" s="1"/>
  <c r="AO422" i="10"/>
  <c r="BE422" i="10" s="1"/>
  <c r="AP422" i="10"/>
  <c r="BF422" i="10" s="1"/>
  <c r="AQ422" i="10"/>
  <c r="BG422" i="10" s="1"/>
  <c r="AR422" i="10"/>
  <c r="BH422" i="10" s="1"/>
  <c r="AS422" i="10"/>
  <c r="BI422" i="10" s="1"/>
  <c r="AT422" i="10"/>
  <c r="BJ422" i="10" s="1"/>
  <c r="AU422" i="10"/>
  <c r="BK422" i="10" s="1"/>
  <c r="AV422" i="10"/>
  <c r="BL422" i="10" s="1"/>
  <c r="AW422" i="10"/>
  <c r="BM422" i="10" s="1"/>
  <c r="Z423" i="10"/>
  <c r="AA423" i="10"/>
  <c r="AB423" i="10"/>
  <c r="AC423" i="10"/>
  <c r="AD423" i="10"/>
  <c r="AE423" i="10"/>
  <c r="AF423" i="10"/>
  <c r="AG423" i="10"/>
  <c r="AH423" i="10"/>
  <c r="AX423" i="10" s="1"/>
  <c r="AI423" i="10"/>
  <c r="AY423" i="10" s="1"/>
  <c r="AJ423" i="10"/>
  <c r="AZ423" i="10" s="1"/>
  <c r="AK423" i="10"/>
  <c r="BA423" i="10" s="1"/>
  <c r="AL423" i="10"/>
  <c r="BB423" i="10" s="1"/>
  <c r="AM423" i="10"/>
  <c r="BC423" i="10" s="1"/>
  <c r="AN423" i="10"/>
  <c r="BD423" i="10" s="1"/>
  <c r="AO423" i="10"/>
  <c r="BE423" i="10" s="1"/>
  <c r="AP423" i="10"/>
  <c r="BF423" i="10" s="1"/>
  <c r="AQ423" i="10"/>
  <c r="BG423" i="10" s="1"/>
  <c r="AR423" i="10"/>
  <c r="BH423" i="10" s="1"/>
  <c r="AS423" i="10"/>
  <c r="BI423" i="10" s="1"/>
  <c r="AT423" i="10"/>
  <c r="BJ423" i="10" s="1"/>
  <c r="AU423" i="10"/>
  <c r="BK423" i="10" s="1"/>
  <c r="AV423" i="10"/>
  <c r="BL423" i="10" s="1"/>
  <c r="AW423" i="10"/>
  <c r="BM423" i="10" s="1"/>
  <c r="Z424" i="10"/>
  <c r="AA424" i="10"/>
  <c r="AB424" i="10"/>
  <c r="AC424" i="10"/>
  <c r="AD424" i="10"/>
  <c r="AE424" i="10"/>
  <c r="AF424" i="10"/>
  <c r="AG424" i="10"/>
  <c r="AH424" i="10"/>
  <c r="AX424" i="10" s="1"/>
  <c r="AI424" i="10"/>
  <c r="AY424" i="10" s="1"/>
  <c r="AJ424" i="10"/>
  <c r="AZ424" i="10" s="1"/>
  <c r="AK424" i="10"/>
  <c r="BA424" i="10" s="1"/>
  <c r="AL424" i="10"/>
  <c r="BB424" i="10" s="1"/>
  <c r="AM424" i="10"/>
  <c r="BC424" i="10" s="1"/>
  <c r="AN424" i="10"/>
  <c r="BD424" i="10" s="1"/>
  <c r="AO424" i="10"/>
  <c r="BE424" i="10" s="1"/>
  <c r="AP424" i="10"/>
  <c r="BF424" i="10" s="1"/>
  <c r="AQ424" i="10"/>
  <c r="BG424" i="10" s="1"/>
  <c r="AR424" i="10"/>
  <c r="BH424" i="10" s="1"/>
  <c r="AS424" i="10"/>
  <c r="BI424" i="10" s="1"/>
  <c r="AT424" i="10"/>
  <c r="BJ424" i="10" s="1"/>
  <c r="AU424" i="10"/>
  <c r="BK424" i="10" s="1"/>
  <c r="AV424" i="10"/>
  <c r="BL424" i="10" s="1"/>
  <c r="AW424" i="10"/>
  <c r="BM424" i="10" s="1"/>
  <c r="Z425" i="10"/>
  <c r="AA425" i="10"/>
  <c r="AB425" i="10"/>
  <c r="AC425" i="10"/>
  <c r="AD425" i="10"/>
  <c r="AE425" i="10"/>
  <c r="AF425" i="10"/>
  <c r="AG425" i="10"/>
  <c r="AH425" i="10"/>
  <c r="AX425" i="10" s="1"/>
  <c r="AI425" i="10"/>
  <c r="AY425" i="10" s="1"/>
  <c r="AJ425" i="10"/>
  <c r="AZ425" i="10" s="1"/>
  <c r="AK425" i="10"/>
  <c r="BA425" i="10" s="1"/>
  <c r="AL425" i="10"/>
  <c r="BB425" i="10" s="1"/>
  <c r="AM425" i="10"/>
  <c r="BC425" i="10" s="1"/>
  <c r="AN425" i="10"/>
  <c r="BD425" i="10" s="1"/>
  <c r="AO425" i="10"/>
  <c r="BE425" i="10" s="1"/>
  <c r="AP425" i="10"/>
  <c r="BF425" i="10" s="1"/>
  <c r="AQ425" i="10"/>
  <c r="BG425" i="10" s="1"/>
  <c r="AR425" i="10"/>
  <c r="BH425" i="10" s="1"/>
  <c r="AS425" i="10"/>
  <c r="BI425" i="10" s="1"/>
  <c r="AT425" i="10"/>
  <c r="BJ425" i="10" s="1"/>
  <c r="AU425" i="10"/>
  <c r="BK425" i="10" s="1"/>
  <c r="AV425" i="10"/>
  <c r="BL425" i="10" s="1"/>
  <c r="AW425" i="10"/>
  <c r="BM425" i="10" s="1"/>
  <c r="Z426" i="10"/>
  <c r="AA426" i="10"/>
  <c r="AB426" i="10"/>
  <c r="AC426" i="10"/>
  <c r="AD426" i="10"/>
  <c r="AE426" i="10"/>
  <c r="AF426" i="10"/>
  <c r="AG426" i="10"/>
  <c r="AH426" i="10"/>
  <c r="AX426" i="10" s="1"/>
  <c r="AI426" i="10"/>
  <c r="AY426" i="10" s="1"/>
  <c r="AJ426" i="10"/>
  <c r="AZ426" i="10" s="1"/>
  <c r="AK426" i="10"/>
  <c r="BA426" i="10" s="1"/>
  <c r="AL426" i="10"/>
  <c r="BB426" i="10" s="1"/>
  <c r="AM426" i="10"/>
  <c r="BC426" i="10" s="1"/>
  <c r="AN426" i="10"/>
  <c r="BD426" i="10" s="1"/>
  <c r="AO426" i="10"/>
  <c r="BE426" i="10" s="1"/>
  <c r="AP426" i="10"/>
  <c r="BF426" i="10" s="1"/>
  <c r="AQ426" i="10"/>
  <c r="BG426" i="10" s="1"/>
  <c r="AR426" i="10"/>
  <c r="BH426" i="10" s="1"/>
  <c r="AS426" i="10"/>
  <c r="BI426" i="10" s="1"/>
  <c r="AT426" i="10"/>
  <c r="BJ426" i="10" s="1"/>
  <c r="AU426" i="10"/>
  <c r="BK426" i="10" s="1"/>
  <c r="AV426" i="10"/>
  <c r="BL426" i="10" s="1"/>
  <c r="AW426" i="10"/>
  <c r="BM426" i="10" s="1"/>
  <c r="Z427" i="10"/>
  <c r="AA427" i="10"/>
  <c r="AB427" i="10"/>
  <c r="AC427" i="10"/>
  <c r="AD427" i="10"/>
  <c r="AE427" i="10"/>
  <c r="AF427" i="10"/>
  <c r="AG427" i="10"/>
  <c r="AH427" i="10"/>
  <c r="AX427" i="10" s="1"/>
  <c r="AI427" i="10"/>
  <c r="AY427" i="10" s="1"/>
  <c r="AJ427" i="10"/>
  <c r="AZ427" i="10" s="1"/>
  <c r="AK427" i="10"/>
  <c r="BA427" i="10" s="1"/>
  <c r="AL427" i="10"/>
  <c r="BB427" i="10" s="1"/>
  <c r="AM427" i="10"/>
  <c r="BC427" i="10" s="1"/>
  <c r="AN427" i="10"/>
  <c r="BD427" i="10" s="1"/>
  <c r="AO427" i="10"/>
  <c r="BE427" i="10" s="1"/>
  <c r="AP427" i="10"/>
  <c r="BF427" i="10" s="1"/>
  <c r="AQ427" i="10"/>
  <c r="BG427" i="10" s="1"/>
  <c r="AR427" i="10"/>
  <c r="BH427" i="10" s="1"/>
  <c r="AS427" i="10"/>
  <c r="BI427" i="10" s="1"/>
  <c r="AT427" i="10"/>
  <c r="BJ427" i="10" s="1"/>
  <c r="AU427" i="10"/>
  <c r="BK427" i="10" s="1"/>
  <c r="AV427" i="10"/>
  <c r="BL427" i="10" s="1"/>
  <c r="AW427" i="10"/>
  <c r="BM427" i="10" s="1"/>
  <c r="Z428" i="10"/>
  <c r="AA428" i="10"/>
  <c r="AB428" i="10"/>
  <c r="AC428" i="10"/>
  <c r="AD428" i="10"/>
  <c r="AE428" i="10"/>
  <c r="AF428" i="10"/>
  <c r="AG428" i="10"/>
  <c r="AH428" i="10"/>
  <c r="AX428" i="10" s="1"/>
  <c r="AI428" i="10"/>
  <c r="AY428" i="10" s="1"/>
  <c r="AJ428" i="10"/>
  <c r="AZ428" i="10" s="1"/>
  <c r="AK428" i="10"/>
  <c r="BA428" i="10" s="1"/>
  <c r="AL428" i="10"/>
  <c r="BB428" i="10" s="1"/>
  <c r="AM428" i="10"/>
  <c r="BC428" i="10" s="1"/>
  <c r="AN428" i="10"/>
  <c r="BD428" i="10" s="1"/>
  <c r="AO428" i="10"/>
  <c r="BE428" i="10" s="1"/>
  <c r="AP428" i="10"/>
  <c r="BF428" i="10" s="1"/>
  <c r="AQ428" i="10"/>
  <c r="BG428" i="10" s="1"/>
  <c r="AR428" i="10"/>
  <c r="BH428" i="10" s="1"/>
  <c r="AS428" i="10"/>
  <c r="BI428" i="10" s="1"/>
  <c r="AT428" i="10"/>
  <c r="BJ428" i="10" s="1"/>
  <c r="AU428" i="10"/>
  <c r="BK428" i="10" s="1"/>
  <c r="AV428" i="10"/>
  <c r="BL428" i="10" s="1"/>
  <c r="AW428" i="10"/>
  <c r="BM428" i="10" s="1"/>
  <c r="Z429" i="10"/>
  <c r="AA429" i="10"/>
  <c r="AB429" i="10"/>
  <c r="AC429" i="10"/>
  <c r="AD429" i="10"/>
  <c r="AE429" i="10"/>
  <c r="AF429" i="10"/>
  <c r="AG429" i="10"/>
  <c r="AH429" i="10"/>
  <c r="AX429" i="10" s="1"/>
  <c r="AI429" i="10"/>
  <c r="AY429" i="10" s="1"/>
  <c r="AJ429" i="10"/>
  <c r="AZ429" i="10" s="1"/>
  <c r="AK429" i="10"/>
  <c r="BA429" i="10" s="1"/>
  <c r="AL429" i="10"/>
  <c r="BB429" i="10" s="1"/>
  <c r="AM429" i="10"/>
  <c r="BC429" i="10" s="1"/>
  <c r="AN429" i="10"/>
  <c r="BD429" i="10" s="1"/>
  <c r="AO429" i="10"/>
  <c r="BE429" i="10" s="1"/>
  <c r="AP429" i="10"/>
  <c r="BF429" i="10" s="1"/>
  <c r="AQ429" i="10"/>
  <c r="BG429" i="10" s="1"/>
  <c r="AR429" i="10"/>
  <c r="BH429" i="10" s="1"/>
  <c r="AS429" i="10"/>
  <c r="BI429" i="10" s="1"/>
  <c r="AT429" i="10"/>
  <c r="BJ429" i="10" s="1"/>
  <c r="AU429" i="10"/>
  <c r="BK429" i="10" s="1"/>
  <c r="AV429" i="10"/>
  <c r="BL429" i="10" s="1"/>
  <c r="AW429" i="10"/>
  <c r="BM429" i="10" s="1"/>
  <c r="Z430" i="10"/>
  <c r="AA430" i="10"/>
  <c r="AB430" i="10"/>
  <c r="AC430" i="10"/>
  <c r="AD430" i="10"/>
  <c r="AE430" i="10"/>
  <c r="AF430" i="10"/>
  <c r="AG430" i="10"/>
  <c r="AH430" i="10"/>
  <c r="AX430" i="10" s="1"/>
  <c r="AI430" i="10"/>
  <c r="AY430" i="10" s="1"/>
  <c r="AJ430" i="10"/>
  <c r="AZ430" i="10" s="1"/>
  <c r="AK430" i="10"/>
  <c r="BA430" i="10" s="1"/>
  <c r="AL430" i="10"/>
  <c r="BB430" i="10" s="1"/>
  <c r="AM430" i="10"/>
  <c r="BC430" i="10" s="1"/>
  <c r="AN430" i="10"/>
  <c r="BD430" i="10" s="1"/>
  <c r="AO430" i="10"/>
  <c r="BE430" i="10" s="1"/>
  <c r="AP430" i="10"/>
  <c r="BF430" i="10" s="1"/>
  <c r="AQ430" i="10"/>
  <c r="BG430" i="10" s="1"/>
  <c r="AR430" i="10"/>
  <c r="BH430" i="10" s="1"/>
  <c r="AS430" i="10"/>
  <c r="BI430" i="10" s="1"/>
  <c r="AT430" i="10"/>
  <c r="BJ430" i="10" s="1"/>
  <c r="AU430" i="10"/>
  <c r="BK430" i="10" s="1"/>
  <c r="AV430" i="10"/>
  <c r="BL430" i="10" s="1"/>
  <c r="AW430" i="10"/>
  <c r="BM430" i="10" s="1"/>
  <c r="Z431" i="10"/>
  <c r="AA431" i="10"/>
  <c r="AB431" i="10"/>
  <c r="AC431" i="10"/>
  <c r="AD431" i="10"/>
  <c r="AE431" i="10"/>
  <c r="AF431" i="10"/>
  <c r="AG431" i="10"/>
  <c r="AH431" i="10"/>
  <c r="AX431" i="10" s="1"/>
  <c r="AI431" i="10"/>
  <c r="AY431" i="10" s="1"/>
  <c r="AJ431" i="10"/>
  <c r="AZ431" i="10" s="1"/>
  <c r="AK431" i="10"/>
  <c r="BA431" i="10" s="1"/>
  <c r="AL431" i="10"/>
  <c r="BB431" i="10" s="1"/>
  <c r="AM431" i="10"/>
  <c r="BC431" i="10" s="1"/>
  <c r="AN431" i="10"/>
  <c r="BD431" i="10" s="1"/>
  <c r="AO431" i="10"/>
  <c r="BE431" i="10" s="1"/>
  <c r="AP431" i="10"/>
  <c r="BF431" i="10" s="1"/>
  <c r="AQ431" i="10"/>
  <c r="BG431" i="10" s="1"/>
  <c r="AR431" i="10"/>
  <c r="BH431" i="10" s="1"/>
  <c r="AS431" i="10"/>
  <c r="BI431" i="10" s="1"/>
  <c r="AT431" i="10"/>
  <c r="BJ431" i="10" s="1"/>
  <c r="AU431" i="10"/>
  <c r="BK431" i="10" s="1"/>
  <c r="AV431" i="10"/>
  <c r="BL431" i="10" s="1"/>
  <c r="AW431" i="10"/>
  <c r="BM431" i="10" s="1"/>
  <c r="Z432" i="10"/>
  <c r="AA432" i="10"/>
  <c r="AB432" i="10"/>
  <c r="AC432" i="10"/>
  <c r="AD432" i="10"/>
  <c r="AE432" i="10"/>
  <c r="AF432" i="10"/>
  <c r="AG432" i="10"/>
  <c r="AH432" i="10"/>
  <c r="AX432" i="10" s="1"/>
  <c r="AI432" i="10"/>
  <c r="AY432" i="10" s="1"/>
  <c r="AJ432" i="10"/>
  <c r="AZ432" i="10" s="1"/>
  <c r="AK432" i="10"/>
  <c r="BA432" i="10" s="1"/>
  <c r="AL432" i="10"/>
  <c r="BB432" i="10" s="1"/>
  <c r="AM432" i="10"/>
  <c r="BC432" i="10" s="1"/>
  <c r="AN432" i="10"/>
  <c r="BD432" i="10" s="1"/>
  <c r="AO432" i="10"/>
  <c r="BE432" i="10" s="1"/>
  <c r="AP432" i="10"/>
  <c r="BF432" i="10" s="1"/>
  <c r="AQ432" i="10"/>
  <c r="BG432" i="10" s="1"/>
  <c r="AR432" i="10"/>
  <c r="BH432" i="10" s="1"/>
  <c r="AS432" i="10"/>
  <c r="BI432" i="10" s="1"/>
  <c r="AT432" i="10"/>
  <c r="BJ432" i="10" s="1"/>
  <c r="AU432" i="10"/>
  <c r="BK432" i="10" s="1"/>
  <c r="AV432" i="10"/>
  <c r="BL432" i="10" s="1"/>
  <c r="AW432" i="10"/>
  <c r="BM432" i="10" s="1"/>
  <c r="Z433" i="10"/>
  <c r="AA433" i="10"/>
  <c r="AB433" i="10"/>
  <c r="AC433" i="10"/>
  <c r="AD433" i="10"/>
  <c r="AE433" i="10"/>
  <c r="AF433" i="10"/>
  <c r="AG433" i="10"/>
  <c r="AH433" i="10"/>
  <c r="AX433" i="10" s="1"/>
  <c r="AI433" i="10"/>
  <c r="AY433" i="10" s="1"/>
  <c r="AJ433" i="10"/>
  <c r="AZ433" i="10" s="1"/>
  <c r="AK433" i="10"/>
  <c r="BA433" i="10" s="1"/>
  <c r="AL433" i="10"/>
  <c r="BB433" i="10" s="1"/>
  <c r="AM433" i="10"/>
  <c r="BC433" i="10" s="1"/>
  <c r="AN433" i="10"/>
  <c r="BD433" i="10" s="1"/>
  <c r="AO433" i="10"/>
  <c r="BE433" i="10" s="1"/>
  <c r="AP433" i="10"/>
  <c r="BF433" i="10" s="1"/>
  <c r="AQ433" i="10"/>
  <c r="BG433" i="10" s="1"/>
  <c r="AR433" i="10"/>
  <c r="BH433" i="10" s="1"/>
  <c r="AS433" i="10"/>
  <c r="BI433" i="10" s="1"/>
  <c r="AT433" i="10"/>
  <c r="BJ433" i="10" s="1"/>
  <c r="AU433" i="10"/>
  <c r="BK433" i="10" s="1"/>
  <c r="AV433" i="10"/>
  <c r="BL433" i="10" s="1"/>
  <c r="AW433" i="10"/>
  <c r="BM433" i="10" s="1"/>
  <c r="Z434" i="10"/>
  <c r="AA434" i="10"/>
  <c r="AB434" i="10"/>
  <c r="AC434" i="10"/>
  <c r="AD434" i="10"/>
  <c r="AE434" i="10"/>
  <c r="AF434" i="10"/>
  <c r="AG434" i="10"/>
  <c r="AH434" i="10"/>
  <c r="AX434" i="10" s="1"/>
  <c r="AI434" i="10"/>
  <c r="AY434" i="10" s="1"/>
  <c r="AJ434" i="10"/>
  <c r="AZ434" i="10" s="1"/>
  <c r="AK434" i="10"/>
  <c r="BA434" i="10" s="1"/>
  <c r="AL434" i="10"/>
  <c r="BB434" i="10" s="1"/>
  <c r="AM434" i="10"/>
  <c r="BC434" i="10" s="1"/>
  <c r="AN434" i="10"/>
  <c r="BD434" i="10" s="1"/>
  <c r="AO434" i="10"/>
  <c r="BE434" i="10" s="1"/>
  <c r="AP434" i="10"/>
  <c r="BF434" i="10" s="1"/>
  <c r="AQ434" i="10"/>
  <c r="BG434" i="10" s="1"/>
  <c r="AR434" i="10"/>
  <c r="BH434" i="10" s="1"/>
  <c r="AS434" i="10"/>
  <c r="BI434" i="10" s="1"/>
  <c r="AT434" i="10"/>
  <c r="BJ434" i="10" s="1"/>
  <c r="AU434" i="10"/>
  <c r="BK434" i="10" s="1"/>
  <c r="AV434" i="10"/>
  <c r="BL434" i="10" s="1"/>
  <c r="AW434" i="10"/>
  <c r="BM434" i="10" s="1"/>
  <c r="Z435" i="10"/>
  <c r="AA435" i="10"/>
  <c r="AB435" i="10"/>
  <c r="AC435" i="10"/>
  <c r="AD435" i="10"/>
  <c r="AE435" i="10"/>
  <c r="AF435" i="10"/>
  <c r="AG435" i="10"/>
  <c r="AH435" i="10"/>
  <c r="AX435" i="10" s="1"/>
  <c r="AI435" i="10"/>
  <c r="AY435" i="10" s="1"/>
  <c r="AJ435" i="10"/>
  <c r="AZ435" i="10" s="1"/>
  <c r="AK435" i="10"/>
  <c r="BA435" i="10" s="1"/>
  <c r="AL435" i="10"/>
  <c r="BB435" i="10" s="1"/>
  <c r="AM435" i="10"/>
  <c r="BC435" i="10" s="1"/>
  <c r="AN435" i="10"/>
  <c r="BD435" i="10" s="1"/>
  <c r="AO435" i="10"/>
  <c r="BE435" i="10" s="1"/>
  <c r="AP435" i="10"/>
  <c r="BF435" i="10" s="1"/>
  <c r="AQ435" i="10"/>
  <c r="BG435" i="10" s="1"/>
  <c r="AR435" i="10"/>
  <c r="BH435" i="10" s="1"/>
  <c r="AS435" i="10"/>
  <c r="BI435" i="10" s="1"/>
  <c r="AT435" i="10"/>
  <c r="BJ435" i="10" s="1"/>
  <c r="AU435" i="10"/>
  <c r="BK435" i="10" s="1"/>
  <c r="AV435" i="10"/>
  <c r="BL435" i="10" s="1"/>
  <c r="AW435" i="10"/>
  <c r="BM435" i="10" s="1"/>
  <c r="Z436" i="10"/>
  <c r="AA436" i="10"/>
  <c r="AB436" i="10"/>
  <c r="AC436" i="10"/>
  <c r="AD436" i="10"/>
  <c r="AE436" i="10"/>
  <c r="AF436" i="10"/>
  <c r="AG436" i="10"/>
  <c r="AH436" i="10"/>
  <c r="AX436" i="10" s="1"/>
  <c r="AI436" i="10"/>
  <c r="AY436" i="10" s="1"/>
  <c r="AJ436" i="10"/>
  <c r="AZ436" i="10" s="1"/>
  <c r="AK436" i="10"/>
  <c r="BA436" i="10" s="1"/>
  <c r="AL436" i="10"/>
  <c r="BB436" i="10" s="1"/>
  <c r="AM436" i="10"/>
  <c r="BC436" i="10" s="1"/>
  <c r="AN436" i="10"/>
  <c r="BD436" i="10" s="1"/>
  <c r="AO436" i="10"/>
  <c r="BE436" i="10" s="1"/>
  <c r="AP436" i="10"/>
  <c r="BF436" i="10" s="1"/>
  <c r="AQ436" i="10"/>
  <c r="BG436" i="10" s="1"/>
  <c r="AR436" i="10"/>
  <c r="BH436" i="10" s="1"/>
  <c r="AS436" i="10"/>
  <c r="BI436" i="10" s="1"/>
  <c r="AT436" i="10"/>
  <c r="BJ436" i="10" s="1"/>
  <c r="AU436" i="10"/>
  <c r="BK436" i="10" s="1"/>
  <c r="AV436" i="10"/>
  <c r="BL436" i="10" s="1"/>
  <c r="AW436" i="10"/>
  <c r="BM436" i="10" s="1"/>
  <c r="Z437" i="10"/>
  <c r="AA437" i="10"/>
  <c r="AB437" i="10"/>
  <c r="AC437" i="10"/>
  <c r="AD437" i="10"/>
  <c r="AE437" i="10"/>
  <c r="AF437" i="10"/>
  <c r="AG437" i="10"/>
  <c r="AH437" i="10"/>
  <c r="AX437" i="10" s="1"/>
  <c r="AI437" i="10"/>
  <c r="AY437" i="10" s="1"/>
  <c r="AJ437" i="10"/>
  <c r="AZ437" i="10" s="1"/>
  <c r="AK437" i="10"/>
  <c r="BA437" i="10" s="1"/>
  <c r="AL437" i="10"/>
  <c r="BB437" i="10" s="1"/>
  <c r="AM437" i="10"/>
  <c r="BC437" i="10" s="1"/>
  <c r="AN437" i="10"/>
  <c r="BD437" i="10" s="1"/>
  <c r="AO437" i="10"/>
  <c r="BE437" i="10" s="1"/>
  <c r="AP437" i="10"/>
  <c r="BF437" i="10" s="1"/>
  <c r="AQ437" i="10"/>
  <c r="BG437" i="10" s="1"/>
  <c r="AR437" i="10"/>
  <c r="BH437" i="10" s="1"/>
  <c r="AS437" i="10"/>
  <c r="BI437" i="10" s="1"/>
  <c r="AT437" i="10"/>
  <c r="BJ437" i="10" s="1"/>
  <c r="AU437" i="10"/>
  <c r="BK437" i="10" s="1"/>
  <c r="AV437" i="10"/>
  <c r="BL437" i="10" s="1"/>
  <c r="AW437" i="10"/>
  <c r="BM437" i="10" s="1"/>
  <c r="Z438" i="10"/>
  <c r="AA438" i="10"/>
  <c r="AB438" i="10"/>
  <c r="AC438" i="10"/>
  <c r="AD438" i="10"/>
  <c r="AE438" i="10"/>
  <c r="AF438" i="10"/>
  <c r="AG438" i="10"/>
  <c r="AH438" i="10"/>
  <c r="AX438" i="10" s="1"/>
  <c r="AI438" i="10"/>
  <c r="AY438" i="10" s="1"/>
  <c r="AJ438" i="10"/>
  <c r="AZ438" i="10" s="1"/>
  <c r="AK438" i="10"/>
  <c r="BA438" i="10" s="1"/>
  <c r="AL438" i="10"/>
  <c r="BB438" i="10" s="1"/>
  <c r="AM438" i="10"/>
  <c r="BC438" i="10" s="1"/>
  <c r="AN438" i="10"/>
  <c r="BD438" i="10" s="1"/>
  <c r="AO438" i="10"/>
  <c r="BE438" i="10" s="1"/>
  <c r="AP438" i="10"/>
  <c r="BF438" i="10" s="1"/>
  <c r="AQ438" i="10"/>
  <c r="BG438" i="10" s="1"/>
  <c r="AR438" i="10"/>
  <c r="BH438" i="10" s="1"/>
  <c r="AS438" i="10"/>
  <c r="BI438" i="10" s="1"/>
  <c r="AT438" i="10"/>
  <c r="BJ438" i="10" s="1"/>
  <c r="AU438" i="10"/>
  <c r="BK438" i="10" s="1"/>
  <c r="AV438" i="10"/>
  <c r="BL438" i="10" s="1"/>
  <c r="AW438" i="10"/>
  <c r="BM438" i="10" s="1"/>
  <c r="Z439" i="10"/>
  <c r="AA439" i="10"/>
  <c r="AB439" i="10"/>
  <c r="AC439" i="10"/>
  <c r="AD439" i="10"/>
  <c r="AE439" i="10"/>
  <c r="AF439" i="10"/>
  <c r="AG439" i="10"/>
  <c r="AH439" i="10"/>
  <c r="AX439" i="10" s="1"/>
  <c r="AI439" i="10"/>
  <c r="AY439" i="10" s="1"/>
  <c r="AJ439" i="10"/>
  <c r="AZ439" i="10" s="1"/>
  <c r="AK439" i="10"/>
  <c r="BA439" i="10" s="1"/>
  <c r="AL439" i="10"/>
  <c r="BB439" i="10" s="1"/>
  <c r="AM439" i="10"/>
  <c r="BC439" i="10" s="1"/>
  <c r="AN439" i="10"/>
  <c r="BD439" i="10" s="1"/>
  <c r="AO439" i="10"/>
  <c r="BE439" i="10" s="1"/>
  <c r="AP439" i="10"/>
  <c r="BF439" i="10" s="1"/>
  <c r="AQ439" i="10"/>
  <c r="BG439" i="10" s="1"/>
  <c r="AR439" i="10"/>
  <c r="BH439" i="10" s="1"/>
  <c r="AS439" i="10"/>
  <c r="BI439" i="10" s="1"/>
  <c r="AT439" i="10"/>
  <c r="BJ439" i="10" s="1"/>
  <c r="AU439" i="10"/>
  <c r="BK439" i="10" s="1"/>
  <c r="AV439" i="10"/>
  <c r="BL439" i="10" s="1"/>
  <c r="AW439" i="10"/>
  <c r="BM439" i="10" s="1"/>
  <c r="Z440" i="10"/>
  <c r="AA440" i="10"/>
  <c r="AB440" i="10"/>
  <c r="AC440" i="10"/>
  <c r="AD440" i="10"/>
  <c r="AE440" i="10"/>
  <c r="AF440" i="10"/>
  <c r="AG440" i="10"/>
  <c r="AH440" i="10"/>
  <c r="AX440" i="10" s="1"/>
  <c r="AI440" i="10"/>
  <c r="AY440" i="10" s="1"/>
  <c r="AJ440" i="10"/>
  <c r="AZ440" i="10" s="1"/>
  <c r="AK440" i="10"/>
  <c r="BA440" i="10" s="1"/>
  <c r="AL440" i="10"/>
  <c r="BB440" i="10" s="1"/>
  <c r="AM440" i="10"/>
  <c r="BC440" i="10" s="1"/>
  <c r="AN440" i="10"/>
  <c r="BD440" i="10" s="1"/>
  <c r="AO440" i="10"/>
  <c r="BE440" i="10" s="1"/>
  <c r="AP440" i="10"/>
  <c r="BF440" i="10" s="1"/>
  <c r="AQ440" i="10"/>
  <c r="BG440" i="10" s="1"/>
  <c r="AR440" i="10"/>
  <c r="BH440" i="10" s="1"/>
  <c r="AS440" i="10"/>
  <c r="BI440" i="10" s="1"/>
  <c r="AT440" i="10"/>
  <c r="BJ440" i="10" s="1"/>
  <c r="AU440" i="10"/>
  <c r="BK440" i="10" s="1"/>
  <c r="AV440" i="10"/>
  <c r="BL440" i="10" s="1"/>
  <c r="AW440" i="10"/>
  <c r="BM440" i="10" s="1"/>
  <c r="Z441" i="10"/>
  <c r="AA441" i="10"/>
  <c r="AB441" i="10"/>
  <c r="AC441" i="10"/>
  <c r="AD441" i="10"/>
  <c r="AE441" i="10"/>
  <c r="AF441" i="10"/>
  <c r="AG441" i="10"/>
  <c r="AH441" i="10"/>
  <c r="AX441" i="10" s="1"/>
  <c r="AI441" i="10"/>
  <c r="AY441" i="10" s="1"/>
  <c r="AJ441" i="10"/>
  <c r="AZ441" i="10" s="1"/>
  <c r="AK441" i="10"/>
  <c r="BA441" i="10" s="1"/>
  <c r="AL441" i="10"/>
  <c r="BB441" i="10" s="1"/>
  <c r="AM441" i="10"/>
  <c r="BC441" i="10" s="1"/>
  <c r="AN441" i="10"/>
  <c r="BD441" i="10" s="1"/>
  <c r="AO441" i="10"/>
  <c r="BE441" i="10" s="1"/>
  <c r="AP441" i="10"/>
  <c r="BF441" i="10" s="1"/>
  <c r="AQ441" i="10"/>
  <c r="BG441" i="10" s="1"/>
  <c r="AR441" i="10"/>
  <c r="BH441" i="10" s="1"/>
  <c r="AS441" i="10"/>
  <c r="BI441" i="10" s="1"/>
  <c r="AT441" i="10"/>
  <c r="BJ441" i="10" s="1"/>
  <c r="AU441" i="10"/>
  <c r="BK441" i="10" s="1"/>
  <c r="AV441" i="10"/>
  <c r="BL441" i="10" s="1"/>
  <c r="AW441" i="10"/>
  <c r="BM441" i="10" s="1"/>
  <c r="Z442" i="10"/>
  <c r="AA442" i="10"/>
  <c r="AB442" i="10"/>
  <c r="AC442" i="10"/>
  <c r="AD442" i="10"/>
  <c r="AE442" i="10"/>
  <c r="AF442" i="10"/>
  <c r="AG442" i="10"/>
  <c r="AH442" i="10"/>
  <c r="AX442" i="10" s="1"/>
  <c r="AI442" i="10"/>
  <c r="AY442" i="10" s="1"/>
  <c r="AJ442" i="10"/>
  <c r="AZ442" i="10" s="1"/>
  <c r="AK442" i="10"/>
  <c r="BA442" i="10" s="1"/>
  <c r="AL442" i="10"/>
  <c r="BB442" i="10" s="1"/>
  <c r="AM442" i="10"/>
  <c r="BC442" i="10" s="1"/>
  <c r="AN442" i="10"/>
  <c r="BD442" i="10" s="1"/>
  <c r="AO442" i="10"/>
  <c r="BE442" i="10" s="1"/>
  <c r="AP442" i="10"/>
  <c r="BF442" i="10" s="1"/>
  <c r="AQ442" i="10"/>
  <c r="BG442" i="10" s="1"/>
  <c r="AR442" i="10"/>
  <c r="BH442" i="10" s="1"/>
  <c r="AS442" i="10"/>
  <c r="BI442" i="10" s="1"/>
  <c r="AT442" i="10"/>
  <c r="BJ442" i="10" s="1"/>
  <c r="AU442" i="10"/>
  <c r="BK442" i="10" s="1"/>
  <c r="AV442" i="10"/>
  <c r="BL442" i="10" s="1"/>
  <c r="AW442" i="10"/>
  <c r="BM442" i="10" s="1"/>
  <c r="Z443" i="10"/>
  <c r="AA443" i="10"/>
  <c r="AB443" i="10"/>
  <c r="AC443" i="10"/>
  <c r="AD443" i="10"/>
  <c r="AE443" i="10"/>
  <c r="AF443" i="10"/>
  <c r="AG443" i="10"/>
  <c r="AH443" i="10"/>
  <c r="AX443" i="10" s="1"/>
  <c r="AI443" i="10"/>
  <c r="AY443" i="10" s="1"/>
  <c r="AJ443" i="10"/>
  <c r="AZ443" i="10" s="1"/>
  <c r="AK443" i="10"/>
  <c r="BA443" i="10" s="1"/>
  <c r="AL443" i="10"/>
  <c r="BB443" i="10" s="1"/>
  <c r="AM443" i="10"/>
  <c r="BC443" i="10" s="1"/>
  <c r="AN443" i="10"/>
  <c r="BD443" i="10" s="1"/>
  <c r="AO443" i="10"/>
  <c r="BE443" i="10" s="1"/>
  <c r="AP443" i="10"/>
  <c r="BF443" i="10" s="1"/>
  <c r="AQ443" i="10"/>
  <c r="BG443" i="10" s="1"/>
  <c r="AR443" i="10"/>
  <c r="BH443" i="10" s="1"/>
  <c r="AS443" i="10"/>
  <c r="BI443" i="10" s="1"/>
  <c r="AT443" i="10"/>
  <c r="BJ443" i="10" s="1"/>
  <c r="AU443" i="10"/>
  <c r="BK443" i="10" s="1"/>
  <c r="AV443" i="10"/>
  <c r="BL443" i="10" s="1"/>
  <c r="AW443" i="10"/>
  <c r="BM443" i="10" s="1"/>
  <c r="Z444" i="10"/>
  <c r="AA444" i="10"/>
  <c r="AB444" i="10"/>
  <c r="AC444" i="10"/>
  <c r="AD444" i="10"/>
  <c r="AE444" i="10"/>
  <c r="AF444" i="10"/>
  <c r="AG444" i="10"/>
  <c r="AH444" i="10"/>
  <c r="AX444" i="10" s="1"/>
  <c r="AI444" i="10"/>
  <c r="AY444" i="10" s="1"/>
  <c r="AJ444" i="10"/>
  <c r="AZ444" i="10" s="1"/>
  <c r="AK444" i="10"/>
  <c r="BA444" i="10" s="1"/>
  <c r="AL444" i="10"/>
  <c r="BB444" i="10" s="1"/>
  <c r="AM444" i="10"/>
  <c r="BC444" i="10" s="1"/>
  <c r="AN444" i="10"/>
  <c r="BD444" i="10" s="1"/>
  <c r="AO444" i="10"/>
  <c r="BE444" i="10" s="1"/>
  <c r="AP444" i="10"/>
  <c r="BF444" i="10" s="1"/>
  <c r="AQ444" i="10"/>
  <c r="BG444" i="10" s="1"/>
  <c r="AR444" i="10"/>
  <c r="BH444" i="10" s="1"/>
  <c r="AS444" i="10"/>
  <c r="BI444" i="10" s="1"/>
  <c r="AT444" i="10"/>
  <c r="BJ444" i="10" s="1"/>
  <c r="AU444" i="10"/>
  <c r="BK444" i="10" s="1"/>
  <c r="AV444" i="10"/>
  <c r="BL444" i="10" s="1"/>
  <c r="AW444" i="10"/>
  <c r="BM444" i="10" s="1"/>
  <c r="Z445" i="10"/>
  <c r="AA445" i="10"/>
  <c r="AB445" i="10"/>
  <c r="AC445" i="10"/>
  <c r="AD445" i="10"/>
  <c r="AE445" i="10"/>
  <c r="AF445" i="10"/>
  <c r="AG445" i="10"/>
  <c r="AH445" i="10"/>
  <c r="AX445" i="10" s="1"/>
  <c r="AI445" i="10"/>
  <c r="AY445" i="10" s="1"/>
  <c r="AJ445" i="10"/>
  <c r="AZ445" i="10" s="1"/>
  <c r="AK445" i="10"/>
  <c r="BA445" i="10" s="1"/>
  <c r="AL445" i="10"/>
  <c r="BB445" i="10" s="1"/>
  <c r="AM445" i="10"/>
  <c r="BC445" i="10" s="1"/>
  <c r="AN445" i="10"/>
  <c r="BD445" i="10" s="1"/>
  <c r="AO445" i="10"/>
  <c r="BE445" i="10" s="1"/>
  <c r="AP445" i="10"/>
  <c r="BF445" i="10" s="1"/>
  <c r="AQ445" i="10"/>
  <c r="BG445" i="10" s="1"/>
  <c r="AR445" i="10"/>
  <c r="BH445" i="10" s="1"/>
  <c r="AS445" i="10"/>
  <c r="BI445" i="10" s="1"/>
  <c r="AT445" i="10"/>
  <c r="BJ445" i="10" s="1"/>
  <c r="AU445" i="10"/>
  <c r="BK445" i="10" s="1"/>
  <c r="AV445" i="10"/>
  <c r="BL445" i="10" s="1"/>
  <c r="AW445" i="10"/>
  <c r="BM445" i="10" s="1"/>
  <c r="Z446" i="10"/>
  <c r="AA446" i="10"/>
  <c r="AB446" i="10"/>
  <c r="AC446" i="10"/>
  <c r="AD446" i="10"/>
  <c r="AE446" i="10"/>
  <c r="AF446" i="10"/>
  <c r="AG446" i="10"/>
  <c r="AH446" i="10"/>
  <c r="AX446" i="10" s="1"/>
  <c r="AI446" i="10"/>
  <c r="AY446" i="10" s="1"/>
  <c r="AJ446" i="10"/>
  <c r="AZ446" i="10" s="1"/>
  <c r="AK446" i="10"/>
  <c r="BA446" i="10" s="1"/>
  <c r="AL446" i="10"/>
  <c r="BB446" i="10" s="1"/>
  <c r="AM446" i="10"/>
  <c r="BC446" i="10" s="1"/>
  <c r="AN446" i="10"/>
  <c r="BD446" i="10" s="1"/>
  <c r="AO446" i="10"/>
  <c r="BE446" i="10" s="1"/>
  <c r="AP446" i="10"/>
  <c r="BF446" i="10" s="1"/>
  <c r="AQ446" i="10"/>
  <c r="BG446" i="10" s="1"/>
  <c r="AR446" i="10"/>
  <c r="BH446" i="10" s="1"/>
  <c r="AS446" i="10"/>
  <c r="BI446" i="10" s="1"/>
  <c r="AT446" i="10"/>
  <c r="BJ446" i="10" s="1"/>
  <c r="AU446" i="10"/>
  <c r="BK446" i="10" s="1"/>
  <c r="AV446" i="10"/>
  <c r="BL446" i="10" s="1"/>
  <c r="AW446" i="10"/>
  <c r="BM446" i="10" s="1"/>
  <c r="Z447" i="10"/>
  <c r="AA447" i="10"/>
  <c r="AB447" i="10"/>
  <c r="AC447" i="10"/>
  <c r="AD447" i="10"/>
  <c r="AE447" i="10"/>
  <c r="AF447" i="10"/>
  <c r="AG447" i="10"/>
  <c r="AH447" i="10"/>
  <c r="AX447" i="10" s="1"/>
  <c r="AI447" i="10"/>
  <c r="AY447" i="10" s="1"/>
  <c r="AJ447" i="10"/>
  <c r="AZ447" i="10" s="1"/>
  <c r="AK447" i="10"/>
  <c r="BA447" i="10" s="1"/>
  <c r="AL447" i="10"/>
  <c r="BB447" i="10" s="1"/>
  <c r="AM447" i="10"/>
  <c r="BC447" i="10" s="1"/>
  <c r="AN447" i="10"/>
  <c r="BD447" i="10" s="1"/>
  <c r="AO447" i="10"/>
  <c r="BE447" i="10" s="1"/>
  <c r="AP447" i="10"/>
  <c r="BF447" i="10" s="1"/>
  <c r="AQ447" i="10"/>
  <c r="BG447" i="10" s="1"/>
  <c r="AR447" i="10"/>
  <c r="BH447" i="10" s="1"/>
  <c r="AS447" i="10"/>
  <c r="BI447" i="10" s="1"/>
  <c r="AT447" i="10"/>
  <c r="BJ447" i="10" s="1"/>
  <c r="AU447" i="10"/>
  <c r="BK447" i="10" s="1"/>
  <c r="AV447" i="10"/>
  <c r="BL447" i="10" s="1"/>
  <c r="AW447" i="10"/>
  <c r="BM447" i="10" s="1"/>
  <c r="Z448" i="10"/>
  <c r="AA448" i="10"/>
  <c r="AB448" i="10"/>
  <c r="AC448" i="10"/>
  <c r="AD448" i="10"/>
  <c r="AE448" i="10"/>
  <c r="AF448" i="10"/>
  <c r="AG448" i="10"/>
  <c r="AH448" i="10"/>
  <c r="AX448" i="10" s="1"/>
  <c r="AI448" i="10"/>
  <c r="AY448" i="10" s="1"/>
  <c r="AJ448" i="10"/>
  <c r="AZ448" i="10" s="1"/>
  <c r="AK448" i="10"/>
  <c r="BA448" i="10" s="1"/>
  <c r="AL448" i="10"/>
  <c r="BB448" i="10" s="1"/>
  <c r="AM448" i="10"/>
  <c r="BC448" i="10" s="1"/>
  <c r="AN448" i="10"/>
  <c r="BD448" i="10" s="1"/>
  <c r="AO448" i="10"/>
  <c r="BE448" i="10" s="1"/>
  <c r="AP448" i="10"/>
  <c r="BF448" i="10" s="1"/>
  <c r="AQ448" i="10"/>
  <c r="BG448" i="10" s="1"/>
  <c r="AR448" i="10"/>
  <c r="BH448" i="10" s="1"/>
  <c r="AS448" i="10"/>
  <c r="BI448" i="10" s="1"/>
  <c r="AT448" i="10"/>
  <c r="BJ448" i="10" s="1"/>
  <c r="AU448" i="10"/>
  <c r="BK448" i="10" s="1"/>
  <c r="AV448" i="10"/>
  <c r="BL448" i="10" s="1"/>
  <c r="AW448" i="10"/>
  <c r="BM448" i="10" s="1"/>
  <c r="Z449" i="10"/>
  <c r="AA449" i="10"/>
  <c r="AB449" i="10"/>
  <c r="AC449" i="10"/>
  <c r="AD449" i="10"/>
  <c r="AE449" i="10"/>
  <c r="AF449" i="10"/>
  <c r="AG449" i="10"/>
  <c r="AH449" i="10"/>
  <c r="AX449" i="10" s="1"/>
  <c r="AI449" i="10"/>
  <c r="AY449" i="10" s="1"/>
  <c r="AJ449" i="10"/>
  <c r="AZ449" i="10" s="1"/>
  <c r="AK449" i="10"/>
  <c r="BA449" i="10" s="1"/>
  <c r="AL449" i="10"/>
  <c r="BB449" i="10" s="1"/>
  <c r="AM449" i="10"/>
  <c r="BC449" i="10" s="1"/>
  <c r="AN449" i="10"/>
  <c r="BD449" i="10" s="1"/>
  <c r="AO449" i="10"/>
  <c r="BE449" i="10" s="1"/>
  <c r="AP449" i="10"/>
  <c r="BF449" i="10" s="1"/>
  <c r="AQ449" i="10"/>
  <c r="BG449" i="10" s="1"/>
  <c r="AR449" i="10"/>
  <c r="BH449" i="10" s="1"/>
  <c r="AS449" i="10"/>
  <c r="BI449" i="10" s="1"/>
  <c r="AT449" i="10"/>
  <c r="BJ449" i="10" s="1"/>
  <c r="AU449" i="10"/>
  <c r="BK449" i="10" s="1"/>
  <c r="AV449" i="10"/>
  <c r="BL449" i="10" s="1"/>
  <c r="AW449" i="10"/>
  <c r="BM449" i="10" s="1"/>
  <c r="Z450" i="10"/>
  <c r="AA450" i="10"/>
  <c r="AB450" i="10"/>
  <c r="AC450" i="10"/>
  <c r="AD450" i="10"/>
  <c r="AE450" i="10"/>
  <c r="AF450" i="10"/>
  <c r="AG450" i="10"/>
  <c r="AH450" i="10"/>
  <c r="AX450" i="10" s="1"/>
  <c r="AI450" i="10"/>
  <c r="AY450" i="10" s="1"/>
  <c r="AJ450" i="10"/>
  <c r="AZ450" i="10" s="1"/>
  <c r="AK450" i="10"/>
  <c r="BA450" i="10" s="1"/>
  <c r="AL450" i="10"/>
  <c r="BB450" i="10" s="1"/>
  <c r="AM450" i="10"/>
  <c r="BC450" i="10" s="1"/>
  <c r="AN450" i="10"/>
  <c r="BD450" i="10" s="1"/>
  <c r="AO450" i="10"/>
  <c r="BE450" i="10" s="1"/>
  <c r="AP450" i="10"/>
  <c r="BF450" i="10" s="1"/>
  <c r="AQ450" i="10"/>
  <c r="BG450" i="10" s="1"/>
  <c r="AR450" i="10"/>
  <c r="BH450" i="10" s="1"/>
  <c r="AS450" i="10"/>
  <c r="BI450" i="10" s="1"/>
  <c r="AT450" i="10"/>
  <c r="BJ450" i="10" s="1"/>
  <c r="AU450" i="10"/>
  <c r="BK450" i="10" s="1"/>
  <c r="AV450" i="10"/>
  <c r="BL450" i="10" s="1"/>
  <c r="AW450" i="10"/>
  <c r="BM450" i="10" s="1"/>
  <c r="Z451" i="10"/>
  <c r="AA451" i="10"/>
  <c r="AB451" i="10"/>
  <c r="AC451" i="10"/>
  <c r="AD451" i="10"/>
  <c r="AE451" i="10"/>
  <c r="AF451" i="10"/>
  <c r="AG451" i="10"/>
  <c r="AH451" i="10"/>
  <c r="AX451" i="10" s="1"/>
  <c r="AI451" i="10"/>
  <c r="AY451" i="10" s="1"/>
  <c r="AJ451" i="10"/>
  <c r="AZ451" i="10" s="1"/>
  <c r="AK451" i="10"/>
  <c r="BA451" i="10" s="1"/>
  <c r="AL451" i="10"/>
  <c r="BB451" i="10" s="1"/>
  <c r="AM451" i="10"/>
  <c r="BC451" i="10" s="1"/>
  <c r="AN451" i="10"/>
  <c r="BD451" i="10" s="1"/>
  <c r="AO451" i="10"/>
  <c r="BE451" i="10" s="1"/>
  <c r="AP451" i="10"/>
  <c r="BF451" i="10" s="1"/>
  <c r="AQ451" i="10"/>
  <c r="BG451" i="10" s="1"/>
  <c r="AR451" i="10"/>
  <c r="BH451" i="10" s="1"/>
  <c r="AS451" i="10"/>
  <c r="BI451" i="10" s="1"/>
  <c r="AT451" i="10"/>
  <c r="BJ451" i="10" s="1"/>
  <c r="AU451" i="10"/>
  <c r="BK451" i="10" s="1"/>
  <c r="AV451" i="10"/>
  <c r="BL451" i="10" s="1"/>
  <c r="AW451" i="10"/>
  <c r="BM451" i="10" s="1"/>
  <c r="Z452" i="10"/>
  <c r="AA452" i="10"/>
  <c r="AB452" i="10"/>
  <c r="AC452" i="10"/>
  <c r="AD452" i="10"/>
  <c r="AE452" i="10"/>
  <c r="AF452" i="10"/>
  <c r="AG452" i="10"/>
  <c r="AH452" i="10"/>
  <c r="AX452" i="10" s="1"/>
  <c r="AI452" i="10"/>
  <c r="AY452" i="10" s="1"/>
  <c r="AJ452" i="10"/>
  <c r="AZ452" i="10" s="1"/>
  <c r="AK452" i="10"/>
  <c r="BA452" i="10" s="1"/>
  <c r="AL452" i="10"/>
  <c r="BB452" i="10" s="1"/>
  <c r="AM452" i="10"/>
  <c r="BC452" i="10" s="1"/>
  <c r="AN452" i="10"/>
  <c r="BD452" i="10" s="1"/>
  <c r="AO452" i="10"/>
  <c r="BE452" i="10" s="1"/>
  <c r="AP452" i="10"/>
  <c r="BF452" i="10" s="1"/>
  <c r="AQ452" i="10"/>
  <c r="BG452" i="10" s="1"/>
  <c r="AR452" i="10"/>
  <c r="BH452" i="10" s="1"/>
  <c r="AS452" i="10"/>
  <c r="BI452" i="10" s="1"/>
  <c r="AT452" i="10"/>
  <c r="BJ452" i="10" s="1"/>
  <c r="AU452" i="10"/>
  <c r="BK452" i="10" s="1"/>
  <c r="AV452" i="10"/>
  <c r="BL452" i="10" s="1"/>
  <c r="AW452" i="10"/>
  <c r="BM452" i="10" s="1"/>
  <c r="Z453" i="10"/>
  <c r="AA453" i="10"/>
  <c r="AB453" i="10"/>
  <c r="AC453" i="10"/>
  <c r="AD453" i="10"/>
  <c r="AE453" i="10"/>
  <c r="AF453" i="10"/>
  <c r="AG453" i="10"/>
  <c r="AH453" i="10"/>
  <c r="AX453" i="10" s="1"/>
  <c r="AI453" i="10"/>
  <c r="AY453" i="10" s="1"/>
  <c r="AJ453" i="10"/>
  <c r="AZ453" i="10" s="1"/>
  <c r="AK453" i="10"/>
  <c r="BA453" i="10" s="1"/>
  <c r="AL453" i="10"/>
  <c r="BB453" i="10" s="1"/>
  <c r="AM453" i="10"/>
  <c r="BC453" i="10" s="1"/>
  <c r="AN453" i="10"/>
  <c r="BD453" i="10" s="1"/>
  <c r="AO453" i="10"/>
  <c r="BE453" i="10" s="1"/>
  <c r="AP453" i="10"/>
  <c r="BF453" i="10" s="1"/>
  <c r="AQ453" i="10"/>
  <c r="BG453" i="10" s="1"/>
  <c r="AR453" i="10"/>
  <c r="BH453" i="10" s="1"/>
  <c r="AS453" i="10"/>
  <c r="BI453" i="10" s="1"/>
  <c r="AT453" i="10"/>
  <c r="BJ453" i="10" s="1"/>
  <c r="AU453" i="10"/>
  <c r="BK453" i="10" s="1"/>
  <c r="AV453" i="10"/>
  <c r="BL453" i="10" s="1"/>
  <c r="AW453" i="10"/>
  <c r="BM453" i="10" s="1"/>
  <c r="Z454" i="10"/>
  <c r="AA454" i="10"/>
  <c r="AB454" i="10"/>
  <c r="AC454" i="10"/>
  <c r="AD454" i="10"/>
  <c r="AE454" i="10"/>
  <c r="AF454" i="10"/>
  <c r="AG454" i="10"/>
  <c r="AH454" i="10"/>
  <c r="AX454" i="10" s="1"/>
  <c r="AI454" i="10"/>
  <c r="AY454" i="10" s="1"/>
  <c r="AJ454" i="10"/>
  <c r="AZ454" i="10" s="1"/>
  <c r="AK454" i="10"/>
  <c r="BA454" i="10" s="1"/>
  <c r="AL454" i="10"/>
  <c r="BB454" i="10" s="1"/>
  <c r="AM454" i="10"/>
  <c r="BC454" i="10" s="1"/>
  <c r="AN454" i="10"/>
  <c r="BD454" i="10" s="1"/>
  <c r="AO454" i="10"/>
  <c r="BE454" i="10" s="1"/>
  <c r="AP454" i="10"/>
  <c r="BF454" i="10" s="1"/>
  <c r="AQ454" i="10"/>
  <c r="BG454" i="10" s="1"/>
  <c r="AR454" i="10"/>
  <c r="BH454" i="10" s="1"/>
  <c r="AS454" i="10"/>
  <c r="BI454" i="10" s="1"/>
  <c r="AT454" i="10"/>
  <c r="BJ454" i="10" s="1"/>
  <c r="AU454" i="10"/>
  <c r="BK454" i="10" s="1"/>
  <c r="AV454" i="10"/>
  <c r="BL454" i="10" s="1"/>
  <c r="AW454" i="10"/>
  <c r="BM454" i="10" s="1"/>
  <c r="Z455" i="10"/>
  <c r="AA455" i="10"/>
  <c r="AB455" i="10"/>
  <c r="AC455" i="10"/>
  <c r="AD455" i="10"/>
  <c r="AE455" i="10"/>
  <c r="AF455" i="10"/>
  <c r="AG455" i="10"/>
  <c r="AH455" i="10"/>
  <c r="AX455" i="10" s="1"/>
  <c r="AI455" i="10"/>
  <c r="AY455" i="10" s="1"/>
  <c r="AJ455" i="10"/>
  <c r="AZ455" i="10" s="1"/>
  <c r="AK455" i="10"/>
  <c r="BA455" i="10" s="1"/>
  <c r="AL455" i="10"/>
  <c r="BB455" i="10" s="1"/>
  <c r="AM455" i="10"/>
  <c r="BC455" i="10" s="1"/>
  <c r="AN455" i="10"/>
  <c r="BD455" i="10" s="1"/>
  <c r="AO455" i="10"/>
  <c r="BE455" i="10" s="1"/>
  <c r="AP455" i="10"/>
  <c r="BF455" i="10" s="1"/>
  <c r="AQ455" i="10"/>
  <c r="BG455" i="10" s="1"/>
  <c r="AR455" i="10"/>
  <c r="BH455" i="10" s="1"/>
  <c r="AS455" i="10"/>
  <c r="BI455" i="10" s="1"/>
  <c r="AT455" i="10"/>
  <c r="BJ455" i="10" s="1"/>
  <c r="AU455" i="10"/>
  <c r="BK455" i="10" s="1"/>
  <c r="AV455" i="10"/>
  <c r="BL455" i="10" s="1"/>
  <c r="AW455" i="10"/>
  <c r="BM455" i="10" s="1"/>
  <c r="Z456" i="10"/>
  <c r="AA456" i="10"/>
  <c r="AB456" i="10"/>
  <c r="AC456" i="10"/>
  <c r="AD456" i="10"/>
  <c r="AE456" i="10"/>
  <c r="AF456" i="10"/>
  <c r="AG456" i="10"/>
  <c r="AH456" i="10"/>
  <c r="AX456" i="10" s="1"/>
  <c r="AI456" i="10"/>
  <c r="AY456" i="10" s="1"/>
  <c r="AJ456" i="10"/>
  <c r="AZ456" i="10" s="1"/>
  <c r="AK456" i="10"/>
  <c r="BA456" i="10" s="1"/>
  <c r="AL456" i="10"/>
  <c r="BB456" i="10" s="1"/>
  <c r="AM456" i="10"/>
  <c r="BC456" i="10" s="1"/>
  <c r="AN456" i="10"/>
  <c r="BD456" i="10" s="1"/>
  <c r="AO456" i="10"/>
  <c r="BE456" i="10" s="1"/>
  <c r="AP456" i="10"/>
  <c r="BF456" i="10" s="1"/>
  <c r="AQ456" i="10"/>
  <c r="BG456" i="10" s="1"/>
  <c r="AR456" i="10"/>
  <c r="BH456" i="10" s="1"/>
  <c r="AS456" i="10"/>
  <c r="BI456" i="10" s="1"/>
  <c r="AT456" i="10"/>
  <c r="BJ456" i="10" s="1"/>
  <c r="AU456" i="10"/>
  <c r="BK456" i="10" s="1"/>
  <c r="AV456" i="10"/>
  <c r="BL456" i="10" s="1"/>
  <c r="AW456" i="10"/>
  <c r="BM456" i="10" s="1"/>
  <c r="Z457" i="10"/>
  <c r="AA457" i="10"/>
  <c r="AB457" i="10"/>
  <c r="AC457" i="10"/>
  <c r="AD457" i="10"/>
  <c r="AE457" i="10"/>
  <c r="AF457" i="10"/>
  <c r="AG457" i="10"/>
  <c r="AH457" i="10"/>
  <c r="AX457" i="10" s="1"/>
  <c r="AI457" i="10"/>
  <c r="AY457" i="10" s="1"/>
  <c r="AJ457" i="10"/>
  <c r="AZ457" i="10" s="1"/>
  <c r="AK457" i="10"/>
  <c r="BA457" i="10" s="1"/>
  <c r="AL457" i="10"/>
  <c r="BB457" i="10" s="1"/>
  <c r="AM457" i="10"/>
  <c r="BC457" i="10" s="1"/>
  <c r="AN457" i="10"/>
  <c r="BD457" i="10" s="1"/>
  <c r="AO457" i="10"/>
  <c r="BE457" i="10" s="1"/>
  <c r="AP457" i="10"/>
  <c r="BF457" i="10" s="1"/>
  <c r="AQ457" i="10"/>
  <c r="BG457" i="10" s="1"/>
  <c r="AR457" i="10"/>
  <c r="BH457" i="10" s="1"/>
  <c r="AS457" i="10"/>
  <c r="BI457" i="10" s="1"/>
  <c r="AT457" i="10"/>
  <c r="BJ457" i="10" s="1"/>
  <c r="AU457" i="10"/>
  <c r="BK457" i="10" s="1"/>
  <c r="AV457" i="10"/>
  <c r="BL457" i="10" s="1"/>
  <c r="AW457" i="10"/>
  <c r="BM457" i="10" s="1"/>
  <c r="Z458" i="10"/>
  <c r="AA458" i="10"/>
  <c r="AB458" i="10"/>
  <c r="AC458" i="10"/>
  <c r="AD458" i="10"/>
  <c r="AE458" i="10"/>
  <c r="AF458" i="10"/>
  <c r="AG458" i="10"/>
  <c r="AH458" i="10"/>
  <c r="AX458" i="10" s="1"/>
  <c r="AI458" i="10"/>
  <c r="AY458" i="10" s="1"/>
  <c r="AJ458" i="10"/>
  <c r="AZ458" i="10" s="1"/>
  <c r="AK458" i="10"/>
  <c r="BA458" i="10" s="1"/>
  <c r="AL458" i="10"/>
  <c r="BB458" i="10" s="1"/>
  <c r="AM458" i="10"/>
  <c r="BC458" i="10" s="1"/>
  <c r="AN458" i="10"/>
  <c r="BD458" i="10" s="1"/>
  <c r="AO458" i="10"/>
  <c r="BE458" i="10" s="1"/>
  <c r="AP458" i="10"/>
  <c r="BF458" i="10" s="1"/>
  <c r="AQ458" i="10"/>
  <c r="BG458" i="10" s="1"/>
  <c r="AR458" i="10"/>
  <c r="BH458" i="10" s="1"/>
  <c r="AS458" i="10"/>
  <c r="BI458" i="10" s="1"/>
  <c r="AT458" i="10"/>
  <c r="BJ458" i="10" s="1"/>
  <c r="AU458" i="10"/>
  <c r="BK458" i="10" s="1"/>
  <c r="AV458" i="10"/>
  <c r="BL458" i="10" s="1"/>
  <c r="AW458" i="10"/>
  <c r="BM458" i="10" s="1"/>
  <c r="Z459" i="10"/>
  <c r="AA459" i="10"/>
  <c r="AB459" i="10"/>
  <c r="AC459" i="10"/>
  <c r="AD459" i="10"/>
  <c r="AE459" i="10"/>
  <c r="AF459" i="10"/>
  <c r="AG459" i="10"/>
  <c r="AH459" i="10"/>
  <c r="AX459" i="10" s="1"/>
  <c r="AI459" i="10"/>
  <c r="AY459" i="10" s="1"/>
  <c r="AJ459" i="10"/>
  <c r="AZ459" i="10" s="1"/>
  <c r="AK459" i="10"/>
  <c r="BA459" i="10" s="1"/>
  <c r="AL459" i="10"/>
  <c r="BB459" i="10" s="1"/>
  <c r="AM459" i="10"/>
  <c r="BC459" i="10" s="1"/>
  <c r="AN459" i="10"/>
  <c r="BD459" i="10" s="1"/>
  <c r="AO459" i="10"/>
  <c r="BE459" i="10" s="1"/>
  <c r="AP459" i="10"/>
  <c r="BF459" i="10" s="1"/>
  <c r="AQ459" i="10"/>
  <c r="BG459" i="10" s="1"/>
  <c r="AR459" i="10"/>
  <c r="BH459" i="10" s="1"/>
  <c r="AS459" i="10"/>
  <c r="BI459" i="10" s="1"/>
  <c r="AT459" i="10"/>
  <c r="BJ459" i="10" s="1"/>
  <c r="AU459" i="10"/>
  <c r="BK459" i="10" s="1"/>
  <c r="AV459" i="10"/>
  <c r="BL459" i="10" s="1"/>
  <c r="AW459" i="10"/>
  <c r="BM459" i="10" s="1"/>
  <c r="Z460" i="10"/>
  <c r="AA460" i="10"/>
  <c r="AB460" i="10"/>
  <c r="AC460" i="10"/>
  <c r="AD460" i="10"/>
  <c r="AE460" i="10"/>
  <c r="AF460" i="10"/>
  <c r="AG460" i="10"/>
  <c r="AH460" i="10"/>
  <c r="AX460" i="10" s="1"/>
  <c r="AI460" i="10"/>
  <c r="AY460" i="10" s="1"/>
  <c r="AJ460" i="10"/>
  <c r="AZ460" i="10" s="1"/>
  <c r="AK460" i="10"/>
  <c r="BA460" i="10" s="1"/>
  <c r="AL460" i="10"/>
  <c r="BB460" i="10" s="1"/>
  <c r="AM460" i="10"/>
  <c r="BC460" i="10" s="1"/>
  <c r="AN460" i="10"/>
  <c r="BD460" i="10" s="1"/>
  <c r="AO460" i="10"/>
  <c r="BE460" i="10" s="1"/>
  <c r="AP460" i="10"/>
  <c r="BF460" i="10" s="1"/>
  <c r="AQ460" i="10"/>
  <c r="BG460" i="10" s="1"/>
  <c r="AR460" i="10"/>
  <c r="BH460" i="10" s="1"/>
  <c r="AS460" i="10"/>
  <c r="BI460" i="10" s="1"/>
  <c r="AT460" i="10"/>
  <c r="BJ460" i="10" s="1"/>
  <c r="AU460" i="10"/>
  <c r="BK460" i="10" s="1"/>
  <c r="AV460" i="10"/>
  <c r="BL460" i="10" s="1"/>
  <c r="AW460" i="10"/>
  <c r="BM460" i="10" s="1"/>
  <c r="Z461" i="10"/>
  <c r="AA461" i="10"/>
  <c r="AB461" i="10"/>
  <c r="AC461" i="10"/>
  <c r="AD461" i="10"/>
  <c r="AE461" i="10"/>
  <c r="AF461" i="10"/>
  <c r="AG461" i="10"/>
  <c r="AH461" i="10"/>
  <c r="AX461" i="10" s="1"/>
  <c r="AI461" i="10"/>
  <c r="AY461" i="10" s="1"/>
  <c r="AJ461" i="10"/>
  <c r="AZ461" i="10" s="1"/>
  <c r="AK461" i="10"/>
  <c r="BA461" i="10" s="1"/>
  <c r="AL461" i="10"/>
  <c r="BB461" i="10" s="1"/>
  <c r="AM461" i="10"/>
  <c r="BC461" i="10" s="1"/>
  <c r="AN461" i="10"/>
  <c r="BD461" i="10" s="1"/>
  <c r="AO461" i="10"/>
  <c r="BE461" i="10" s="1"/>
  <c r="AP461" i="10"/>
  <c r="BF461" i="10" s="1"/>
  <c r="AQ461" i="10"/>
  <c r="BG461" i="10" s="1"/>
  <c r="AR461" i="10"/>
  <c r="BH461" i="10" s="1"/>
  <c r="AS461" i="10"/>
  <c r="BI461" i="10" s="1"/>
  <c r="AT461" i="10"/>
  <c r="BJ461" i="10" s="1"/>
  <c r="AU461" i="10"/>
  <c r="BK461" i="10" s="1"/>
  <c r="AV461" i="10"/>
  <c r="BL461" i="10" s="1"/>
  <c r="AW461" i="10"/>
  <c r="BM461" i="10" s="1"/>
  <c r="Z462" i="10"/>
  <c r="AA462" i="10"/>
  <c r="AB462" i="10"/>
  <c r="AC462" i="10"/>
  <c r="AD462" i="10"/>
  <c r="AE462" i="10"/>
  <c r="AF462" i="10"/>
  <c r="AG462" i="10"/>
  <c r="AH462" i="10"/>
  <c r="AX462" i="10" s="1"/>
  <c r="AI462" i="10"/>
  <c r="AY462" i="10" s="1"/>
  <c r="AJ462" i="10"/>
  <c r="AZ462" i="10" s="1"/>
  <c r="AK462" i="10"/>
  <c r="BA462" i="10" s="1"/>
  <c r="AL462" i="10"/>
  <c r="BB462" i="10" s="1"/>
  <c r="AM462" i="10"/>
  <c r="BC462" i="10" s="1"/>
  <c r="AN462" i="10"/>
  <c r="BD462" i="10" s="1"/>
  <c r="AO462" i="10"/>
  <c r="BE462" i="10" s="1"/>
  <c r="AP462" i="10"/>
  <c r="BF462" i="10" s="1"/>
  <c r="AQ462" i="10"/>
  <c r="BG462" i="10" s="1"/>
  <c r="AR462" i="10"/>
  <c r="BH462" i="10" s="1"/>
  <c r="AS462" i="10"/>
  <c r="BI462" i="10" s="1"/>
  <c r="AT462" i="10"/>
  <c r="BJ462" i="10" s="1"/>
  <c r="AU462" i="10"/>
  <c r="BK462" i="10" s="1"/>
  <c r="AV462" i="10"/>
  <c r="BL462" i="10" s="1"/>
  <c r="AW462" i="10"/>
  <c r="BM462" i="10" s="1"/>
  <c r="Z463" i="10"/>
  <c r="AA463" i="10"/>
  <c r="AB463" i="10"/>
  <c r="AC463" i="10"/>
  <c r="AD463" i="10"/>
  <c r="AE463" i="10"/>
  <c r="AF463" i="10"/>
  <c r="AG463" i="10"/>
  <c r="AH463" i="10"/>
  <c r="AX463" i="10" s="1"/>
  <c r="AI463" i="10"/>
  <c r="AY463" i="10" s="1"/>
  <c r="AJ463" i="10"/>
  <c r="AZ463" i="10" s="1"/>
  <c r="AK463" i="10"/>
  <c r="BA463" i="10" s="1"/>
  <c r="AL463" i="10"/>
  <c r="BB463" i="10" s="1"/>
  <c r="AM463" i="10"/>
  <c r="BC463" i="10" s="1"/>
  <c r="AN463" i="10"/>
  <c r="BD463" i="10" s="1"/>
  <c r="AO463" i="10"/>
  <c r="BE463" i="10" s="1"/>
  <c r="AP463" i="10"/>
  <c r="BF463" i="10" s="1"/>
  <c r="AQ463" i="10"/>
  <c r="BG463" i="10" s="1"/>
  <c r="AR463" i="10"/>
  <c r="BH463" i="10" s="1"/>
  <c r="AS463" i="10"/>
  <c r="BI463" i="10" s="1"/>
  <c r="AT463" i="10"/>
  <c r="BJ463" i="10" s="1"/>
  <c r="AU463" i="10"/>
  <c r="BK463" i="10" s="1"/>
  <c r="AV463" i="10"/>
  <c r="BL463" i="10" s="1"/>
  <c r="AW463" i="10"/>
  <c r="BM463" i="10" s="1"/>
  <c r="Z464" i="10"/>
  <c r="AA464" i="10"/>
  <c r="AB464" i="10"/>
  <c r="AC464" i="10"/>
  <c r="AD464" i="10"/>
  <c r="AE464" i="10"/>
  <c r="AF464" i="10"/>
  <c r="AG464" i="10"/>
  <c r="AH464" i="10"/>
  <c r="AX464" i="10" s="1"/>
  <c r="AI464" i="10"/>
  <c r="AY464" i="10" s="1"/>
  <c r="AJ464" i="10"/>
  <c r="AZ464" i="10" s="1"/>
  <c r="AK464" i="10"/>
  <c r="BA464" i="10" s="1"/>
  <c r="AL464" i="10"/>
  <c r="BB464" i="10" s="1"/>
  <c r="AM464" i="10"/>
  <c r="BC464" i="10" s="1"/>
  <c r="AN464" i="10"/>
  <c r="BD464" i="10" s="1"/>
  <c r="AO464" i="10"/>
  <c r="BE464" i="10" s="1"/>
  <c r="AP464" i="10"/>
  <c r="BF464" i="10" s="1"/>
  <c r="AQ464" i="10"/>
  <c r="BG464" i="10" s="1"/>
  <c r="AR464" i="10"/>
  <c r="BH464" i="10" s="1"/>
  <c r="AS464" i="10"/>
  <c r="BI464" i="10" s="1"/>
  <c r="AT464" i="10"/>
  <c r="BJ464" i="10" s="1"/>
  <c r="AU464" i="10"/>
  <c r="BK464" i="10" s="1"/>
  <c r="AV464" i="10"/>
  <c r="BL464" i="10" s="1"/>
  <c r="AW464" i="10"/>
  <c r="BM464" i="10" s="1"/>
  <c r="Z465" i="10"/>
  <c r="AA465" i="10"/>
  <c r="AB465" i="10"/>
  <c r="AC465" i="10"/>
  <c r="AD465" i="10"/>
  <c r="AE465" i="10"/>
  <c r="AF465" i="10"/>
  <c r="AG465" i="10"/>
  <c r="AH465" i="10"/>
  <c r="AX465" i="10" s="1"/>
  <c r="AI465" i="10"/>
  <c r="AY465" i="10" s="1"/>
  <c r="AJ465" i="10"/>
  <c r="AZ465" i="10" s="1"/>
  <c r="AK465" i="10"/>
  <c r="BA465" i="10" s="1"/>
  <c r="AL465" i="10"/>
  <c r="BB465" i="10" s="1"/>
  <c r="AM465" i="10"/>
  <c r="BC465" i="10" s="1"/>
  <c r="AN465" i="10"/>
  <c r="BD465" i="10" s="1"/>
  <c r="AO465" i="10"/>
  <c r="BE465" i="10" s="1"/>
  <c r="AP465" i="10"/>
  <c r="BF465" i="10" s="1"/>
  <c r="AQ465" i="10"/>
  <c r="BG465" i="10" s="1"/>
  <c r="AR465" i="10"/>
  <c r="BH465" i="10" s="1"/>
  <c r="AS465" i="10"/>
  <c r="BI465" i="10" s="1"/>
  <c r="AT465" i="10"/>
  <c r="BJ465" i="10" s="1"/>
  <c r="AU465" i="10"/>
  <c r="BK465" i="10" s="1"/>
  <c r="AV465" i="10"/>
  <c r="BL465" i="10" s="1"/>
  <c r="AW465" i="10"/>
  <c r="BM465" i="10" s="1"/>
  <c r="Z466" i="10"/>
  <c r="AA466" i="10"/>
  <c r="AB466" i="10"/>
  <c r="AC466" i="10"/>
  <c r="AD466" i="10"/>
  <c r="AE466" i="10"/>
  <c r="AF466" i="10"/>
  <c r="AG466" i="10"/>
  <c r="AH466" i="10"/>
  <c r="AX466" i="10" s="1"/>
  <c r="AI466" i="10"/>
  <c r="AY466" i="10" s="1"/>
  <c r="AJ466" i="10"/>
  <c r="AZ466" i="10" s="1"/>
  <c r="AK466" i="10"/>
  <c r="BA466" i="10" s="1"/>
  <c r="AL466" i="10"/>
  <c r="BB466" i="10" s="1"/>
  <c r="AM466" i="10"/>
  <c r="BC466" i="10" s="1"/>
  <c r="AN466" i="10"/>
  <c r="BD466" i="10" s="1"/>
  <c r="AO466" i="10"/>
  <c r="BE466" i="10" s="1"/>
  <c r="AP466" i="10"/>
  <c r="BF466" i="10" s="1"/>
  <c r="AQ466" i="10"/>
  <c r="BG466" i="10" s="1"/>
  <c r="AR466" i="10"/>
  <c r="BH466" i="10" s="1"/>
  <c r="AS466" i="10"/>
  <c r="BI466" i="10" s="1"/>
  <c r="AT466" i="10"/>
  <c r="BJ466" i="10" s="1"/>
  <c r="AU466" i="10"/>
  <c r="BK466" i="10" s="1"/>
  <c r="AV466" i="10"/>
  <c r="BL466" i="10" s="1"/>
  <c r="AW466" i="10"/>
  <c r="BM466" i="10" s="1"/>
  <c r="Z467" i="10"/>
  <c r="AA467" i="10"/>
  <c r="AB467" i="10"/>
  <c r="AC467" i="10"/>
  <c r="AD467" i="10"/>
  <c r="AE467" i="10"/>
  <c r="AF467" i="10"/>
  <c r="AG467" i="10"/>
  <c r="AH467" i="10"/>
  <c r="AX467" i="10" s="1"/>
  <c r="AI467" i="10"/>
  <c r="AY467" i="10" s="1"/>
  <c r="AJ467" i="10"/>
  <c r="AZ467" i="10" s="1"/>
  <c r="AK467" i="10"/>
  <c r="BA467" i="10" s="1"/>
  <c r="AL467" i="10"/>
  <c r="BB467" i="10" s="1"/>
  <c r="AM467" i="10"/>
  <c r="BC467" i="10" s="1"/>
  <c r="AN467" i="10"/>
  <c r="BD467" i="10" s="1"/>
  <c r="AO467" i="10"/>
  <c r="BE467" i="10" s="1"/>
  <c r="AP467" i="10"/>
  <c r="BF467" i="10" s="1"/>
  <c r="AQ467" i="10"/>
  <c r="BG467" i="10" s="1"/>
  <c r="AR467" i="10"/>
  <c r="BH467" i="10" s="1"/>
  <c r="AS467" i="10"/>
  <c r="BI467" i="10" s="1"/>
  <c r="AT467" i="10"/>
  <c r="BJ467" i="10" s="1"/>
  <c r="AU467" i="10"/>
  <c r="BK467" i="10" s="1"/>
  <c r="AV467" i="10"/>
  <c r="BL467" i="10" s="1"/>
  <c r="AW467" i="10"/>
  <c r="BM467" i="10" s="1"/>
  <c r="Z468" i="10"/>
  <c r="AA468" i="10"/>
  <c r="AB468" i="10"/>
  <c r="AC468" i="10"/>
  <c r="AD468" i="10"/>
  <c r="AE468" i="10"/>
  <c r="AF468" i="10"/>
  <c r="AG468" i="10"/>
  <c r="AH468" i="10"/>
  <c r="AX468" i="10" s="1"/>
  <c r="AI468" i="10"/>
  <c r="AY468" i="10" s="1"/>
  <c r="AJ468" i="10"/>
  <c r="AZ468" i="10" s="1"/>
  <c r="AK468" i="10"/>
  <c r="BA468" i="10" s="1"/>
  <c r="AL468" i="10"/>
  <c r="BB468" i="10" s="1"/>
  <c r="AM468" i="10"/>
  <c r="BC468" i="10" s="1"/>
  <c r="AN468" i="10"/>
  <c r="BD468" i="10" s="1"/>
  <c r="AO468" i="10"/>
  <c r="BE468" i="10" s="1"/>
  <c r="AP468" i="10"/>
  <c r="BF468" i="10" s="1"/>
  <c r="AQ468" i="10"/>
  <c r="BG468" i="10" s="1"/>
  <c r="AR468" i="10"/>
  <c r="BH468" i="10" s="1"/>
  <c r="AS468" i="10"/>
  <c r="BI468" i="10" s="1"/>
  <c r="AT468" i="10"/>
  <c r="BJ468" i="10" s="1"/>
  <c r="AU468" i="10"/>
  <c r="BK468" i="10" s="1"/>
  <c r="AV468" i="10"/>
  <c r="BL468" i="10" s="1"/>
  <c r="AW468" i="10"/>
  <c r="BM468" i="10" s="1"/>
  <c r="Z469" i="10"/>
  <c r="AA469" i="10"/>
  <c r="AB469" i="10"/>
  <c r="AC469" i="10"/>
  <c r="AD469" i="10"/>
  <c r="AE469" i="10"/>
  <c r="AF469" i="10"/>
  <c r="AG469" i="10"/>
  <c r="AH469" i="10"/>
  <c r="AX469" i="10" s="1"/>
  <c r="AI469" i="10"/>
  <c r="AY469" i="10" s="1"/>
  <c r="AJ469" i="10"/>
  <c r="AZ469" i="10" s="1"/>
  <c r="AK469" i="10"/>
  <c r="BA469" i="10" s="1"/>
  <c r="AL469" i="10"/>
  <c r="BB469" i="10" s="1"/>
  <c r="AM469" i="10"/>
  <c r="BC469" i="10" s="1"/>
  <c r="AN469" i="10"/>
  <c r="BD469" i="10" s="1"/>
  <c r="AO469" i="10"/>
  <c r="BE469" i="10" s="1"/>
  <c r="AP469" i="10"/>
  <c r="BF469" i="10" s="1"/>
  <c r="AQ469" i="10"/>
  <c r="BG469" i="10" s="1"/>
  <c r="AR469" i="10"/>
  <c r="BH469" i="10" s="1"/>
  <c r="AS469" i="10"/>
  <c r="BI469" i="10" s="1"/>
  <c r="AT469" i="10"/>
  <c r="BJ469" i="10" s="1"/>
  <c r="AU469" i="10"/>
  <c r="BK469" i="10" s="1"/>
  <c r="AV469" i="10"/>
  <c r="BL469" i="10" s="1"/>
  <c r="AW469" i="10"/>
  <c r="BM469" i="10" s="1"/>
  <c r="Z470" i="10"/>
  <c r="AA470" i="10"/>
  <c r="AB470" i="10"/>
  <c r="AC470" i="10"/>
  <c r="AD470" i="10"/>
  <c r="AE470" i="10"/>
  <c r="AF470" i="10"/>
  <c r="AG470" i="10"/>
  <c r="AH470" i="10"/>
  <c r="AX470" i="10" s="1"/>
  <c r="AI470" i="10"/>
  <c r="AY470" i="10" s="1"/>
  <c r="AJ470" i="10"/>
  <c r="AZ470" i="10" s="1"/>
  <c r="AK470" i="10"/>
  <c r="BA470" i="10" s="1"/>
  <c r="AL470" i="10"/>
  <c r="BB470" i="10" s="1"/>
  <c r="AM470" i="10"/>
  <c r="BC470" i="10" s="1"/>
  <c r="AN470" i="10"/>
  <c r="BD470" i="10" s="1"/>
  <c r="AO470" i="10"/>
  <c r="BE470" i="10" s="1"/>
  <c r="AP470" i="10"/>
  <c r="BF470" i="10" s="1"/>
  <c r="AQ470" i="10"/>
  <c r="BG470" i="10" s="1"/>
  <c r="AR470" i="10"/>
  <c r="BH470" i="10" s="1"/>
  <c r="AS470" i="10"/>
  <c r="BI470" i="10" s="1"/>
  <c r="AT470" i="10"/>
  <c r="BJ470" i="10" s="1"/>
  <c r="AU470" i="10"/>
  <c r="BK470" i="10" s="1"/>
  <c r="AV470" i="10"/>
  <c r="BL470" i="10" s="1"/>
  <c r="AW470" i="10"/>
  <c r="BM470" i="10" s="1"/>
  <c r="Z471" i="10"/>
  <c r="AA471" i="10"/>
  <c r="AB471" i="10"/>
  <c r="AC471" i="10"/>
  <c r="AD471" i="10"/>
  <c r="AE471" i="10"/>
  <c r="AF471" i="10"/>
  <c r="AG471" i="10"/>
  <c r="AH471" i="10"/>
  <c r="AX471" i="10" s="1"/>
  <c r="AI471" i="10"/>
  <c r="AY471" i="10" s="1"/>
  <c r="AJ471" i="10"/>
  <c r="AZ471" i="10" s="1"/>
  <c r="AK471" i="10"/>
  <c r="BA471" i="10" s="1"/>
  <c r="AL471" i="10"/>
  <c r="BB471" i="10" s="1"/>
  <c r="AM471" i="10"/>
  <c r="BC471" i="10" s="1"/>
  <c r="AN471" i="10"/>
  <c r="BD471" i="10" s="1"/>
  <c r="AO471" i="10"/>
  <c r="BE471" i="10" s="1"/>
  <c r="AP471" i="10"/>
  <c r="BF471" i="10" s="1"/>
  <c r="AQ471" i="10"/>
  <c r="BG471" i="10" s="1"/>
  <c r="AR471" i="10"/>
  <c r="BH471" i="10" s="1"/>
  <c r="AS471" i="10"/>
  <c r="BI471" i="10" s="1"/>
  <c r="AT471" i="10"/>
  <c r="BJ471" i="10" s="1"/>
  <c r="AU471" i="10"/>
  <c r="BK471" i="10" s="1"/>
  <c r="AV471" i="10"/>
  <c r="BL471" i="10" s="1"/>
  <c r="AW471" i="10"/>
  <c r="BM471" i="10" s="1"/>
  <c r="Z472" i="10"/>
  <c r="AA472" i="10"/>
  <c r="AB472" i="10"/>
  <c r="AC472" i="10"/>
  <c r="AD472" i="10"/>
  <c r="AE472" i="10"/>
  <c r="AF472" i="10"/>
  <c r="AG472" i="10"/>
  <c r="AH472" i="10"/>
  <c r="AX472" i="10" s="1"/>
  <c r="AI472" i="10"/>
  <c r="AY472" i="10" s="1"/>
  <c r="AJ472" i="10"/>
  <c r="AZ472" i="10" s="1"/>
  <c r="AK472" i="10"/>
  <c r="BA472" i="10" s="1"/>
  <c r="AL472" i="10"/>
  <c r="BB472" i="10" s="1"/>
  <c r="AM472" i="10"/>
  <c r="BC472" i="10" s="1"/>
  <c r="AN472" i="10"/>
  <c r="BD472" i="10" s="1"/>
  <c r="AO472" i="10"/>
  <c r="BE472" i="10" s="1"/>
  <c r="AP472" i="10"/>
  <c r="BF472" i="10" s="1"/>
  <c r="AQ472" i="10"/>
  <c r="BG472" i="10" s="1"/>
  <c r="AR472" i="10"/>
  <c r="BH472" i="10" s="1"/>
  <c r="AS472" i="10"/>
  <c r="BI472" i="10" s="1"/>
  <c r="AT472" i="10"/>
  <c r="BJ472" i="10" s="1"/>
  <c r="AU472" i="10"/>
  <c r="BK472" i="10" s="1"/>
  <c r="AV472" i="10"/>
  <c r="BL472" i="10" s="1"/>
  <c r="AW472" i="10"/>
  <c r="BM472" i="10" s="1"/>
  <c r="Z473" i="10"/>
  <c r="AA473" i="10"/>
  <c r="AB473" i="10"/>
  <c r="AC473" i="10"/>
  <c r="AD473" i="10"/>
  <c r="AE473" i="10"/>
  <c r="AF473" i="10"/>
  <c r="AG473" i="10"/>
  <c r="AH473" i="10"/>
  <c r="AX473" i="10" s="1"/>
  <c r="AI473" i="10"/>
  <c r="AY473" i="10" s="1"/>
  <c r="AJ473" i="10"/>
  <c r="AZ473" i="10" s="1"/>
  <c r="AK473" i="10"/>
  <c r="BA473" i="10" s="1"/>
  <c r="AL473" i="10"/>
  <c r="BB473" i="10" s="1"/>
  <c r="AM473" i="10"/>
  <c r="BC473" i="10" s="1"/>
  <c r="AN473" i="10"/>
  <c r="BD473" i="10" s="1"/>
  <c r="AO473" i="10"/>
  <c r="BE473" i="10" s="1"/>
  <c r="AP473" i="10"/>
  <c r="BF473" i="10" s="1"/>
  <c r="AQ473" i="10"/>
  <c r="BG473" i="10" s="1"/>
  <c r="AR473" i="10"/>
  <c r="BH473" i="10" s="1"/>
  <c r="AS473" i="10"/>
  <c r="BI473" i="10" s="1"/>
  <c r="AT473" i="10"/>
  <c r="BJ473" i="10" s="1"/>
  <c r="AU473" i="10"/>
  <c r="BK473" i="10" s="1"/>
  <c r="AV473" i="10"/>
  <c r="BL473" i="10" s="1"/>
  <c r="AW473" i="10"/>
  <c r="BM473" i="10" s="1"/>
  <c r="Z474" i="10"/>
  <c r="AA474" i="10"/>
  <c r="AB474" i="10"/>
  <c r="AC474" i="10"/>
  <c r="AD474" i="10"/>
  <c r="AE474" i="10"/>
  <c r="AF474" i="10"/>
  <c r="AG474" i="10"/>
  <c r="AH474" i="10"/>
  <c r="AX474" i="10" s="1"/>
  <c r="AI474" i="10"/>
  <c r="AY474" i="10" s="1"/>
  <c r="AJ474" i="10"/>
  <c r="AZ474" i="10" s="1"/>
  <c r="AK474" i="10"/>
  <c r="BA474" i="10" s="1"/>
  <c r="AL474" i="10"/>
  <c r="BB474" i="10" s="1"/>
  <c r="AM474" i="10"/>
  <c r="BC474" i="10" s="1"/>
  <c r="AN474" i="10"/>
  <c r="BD474" i="10" s="1"/>
  <c r="AO474" i="10"/>
  <c r="BE474" i="10" s="1"/>
  <c r="AP474" i="10"/>
  <c r="BF474" i="10" s="1"/>
  <c r="AQ474" i="10"/>
  <c r="BG474" i="10" s="1"/>
  <c r="AR474" i="10"/>
  <c r="BH474" i="10" s="1"/>
  <c r="AS474" i="10"/>
  <c r="BI474" i="10" s="1"/>
  <c r="AT474" i="10"/>
  <c r="BJ474" i="10" s="1"/>
  <c r="AU474" i="10"/>
  <c r="BK474" i="10" s="1"/>
  <c r="AV474" i="10"/>
  <c r="BL474" i="10" s="1"/>
  <c r="AW474" i="10"/>
  <c r="BM474" i="10" s="1"/>
  <c r="Z475" i="10"/>
  <c r="AA475" i="10"/>
  <c r="AB475" i="10"/>
  <c r="AC475" i="10"/>
  <c r="AD475" i="10"/>
  <c r="AE475" i="10"/>
  <c r="AF475" i="10"/>
  <c r="AG475" i="10"/>
  <c r="AH475" i="10"/>
  <c r="AX475" i="10" s="1"/>
  <c r="AI475" i="10"/>
  <c r="AY475" i="10" s="1"/>
  <c r="AJ475" i="10"/>
  <c r="AZ475" i="10" s="1"/>
  <c r="AK475" i="10"/>
  <c r="BA475" i="10" s="1"/>
  <c r="AL475" i="10"/>
  <c r="BB475" i="10" s="1"/>
  <c r="AM475" i="10"/>
  <c r="BC475" i="10" s="1"/>
  <c r="AN475" i="10"/>
  <c r="BD475" i="10" s="1"/>
  <c r="AO475" i="10"/>
  <c r="BE475" i="10" s="1"/>
  <c r="AP475" i="10"/>
  <c r="BF475" i="10" s="1"/>
  <c r="AQ475" i="10"/>
  <c r="BG475" i="10" s="1"/>
  <c r="AR475" i="10"/>
  <c r="BH475" i="10" s="1"/>
  <c r="AS475" i="10"/>
  <c r="BI475" i="10" s="1"/>
  <c r="AT475" i="10"/>
  <c r="BJ475" i="10" s="1"/>
  <c r="AU475" i="10"/>
  <c r="BK475" i="10" s="1"/>
  <c r="AV475" i="10"/>
  <c r="BL475" i="10" s="1"/>
  <c r="AW475" i="10"/>
  <c r="BM475" i="10" s="1"/>
  <c r="Z476" i="10"/>
  <c r="AA476" i="10"/>
  <c r="AB476" i="10"/>
  <c r="AC476" i="10"/>
  <c r="AD476" i="10"/>
  <c r="AE476" i="10"/>
  <c r="AF476" i="10"/>
  <c r="AG476" i="10"/>
  <c r="AH476" i="10"/>
  <c r="AX476" i="10" s="1"/>
  <c r="AI476" i="10"/>
  <c r="AY476" i="10" s="1"/>
  <c r="AJ476" i="10"/>
  <c r="AZ476" i="10" s="1"/>
  <c r="AK476" i="10"/>
  <c r="BA476" i="10" s="1"/>
  <c r="AL476" i="10"/>
  <c r="BB476" i="10" s="1"/>
  <c r="AM476" i="10"/>
  <c r="BC476" i="10" s="1"/>
  <c r="AN476" i="10"/>
  <c r="BD476" i="10" s="1"/>
  <c r="AO476" i="10"/>
  <c r="BE476" i="10" s="1"/>
  <c r="AP476" i="10"/>
  <c r="BF476" i="10" s="1"/>
  <c r="AQ476" i="10"/>
  <c r="BG476" i="10" s="1"/>
  <c r="AR476" i="10"/>
  <c r="BH476" i="10" s="1"/>
  <c r="AS476" i="10"/>
  <c r="BI476" i="10" s="1"/>
  <c r="AT476" i="10"/>
  <c r="BJ476" i="10" s="1"/>
  <c r="AU476" i="10"/>
  <c r="BK476" i="10" s="1"/>
  <c r="AV476" i="10"/>
  <c r="BL476" i="10" s="1"/>
  <c r="AW476" i="10"/>
  <c r="BM476" i="10" s="1"/>
  <c r="Z477" i="10"/>
  <c r="AA477" i="10"/>
  <c r="AB477" i="10"/>
  <c r="AC477" i="10"/>
  <c r="AD477" i="10"/>
  <c r="AE477" i="10"/>
  <c r="AF477" i="10"/>
  <c r="AG477" i="10"/>
  <c r="AH477" i="10"/>
  <c r="AX477" i="10" s="1"/>
  <c r="AI477" i="10"/>
  <c r="AY477" i="10" s="1"/>
  <c r="AJ477" i="10"/>
  <c r="AZ477" i="10" s="1"/>
  <c r="AK477" i="10"/>
  <c r="BA477" i="10" s="1"/>
  <c r="AL477" i="10"/>
  <c r="BB477" i="10" s="1"/>
  <c r="AM477" i="10"/>
  <c r="BC477" i="10" s="1"/>
  <c r="AN477" i="10"/>
  <c r="BD477" i="10" s="1"/>
  <c r="AO477" i="10"/>
  <c r="BE477" i="10" s="1"/>
  <c r="AP477" i="10"/>
  <c r="BF477" i="10" s="1"/>
  <c r="AQ477" i="10"/>
  <c r="BG477" i="10" s="1"/>
  <c r="AR477" i="10"/>
  <c r="BH477" i="10" s="1"/>
  <c r="AS477" i="10"/>
  <c r="BI477" i="10" s="1"/>
  <c r="AT477" i="10"/>
  <c r="BJ477" i="10" s="1"/>
  <c r="AU477" i="10"/>
  <c r="BK477" i="10" s="1"/>
  <c r="AV477" i="10"/>
  <c r="BL477" i="10" s="1"/>
  <c r="AW477" i="10"/>
  <c r="BM477" i="10" s="1"/>
  <c r="Z478" i="10"/>
  <c r="AA478" i="10"/>
  <c r="AB478" i="10"/>
  <c r="AC478" i="10"/>
  <c r="AD478" i="10"/>
  <c r="AE478" i="10"/>
  <c r="AF478" i="10"/>
  <c r="AG478" i="10"/>
  <c r="AH478" i="10"/>
  <c r="AX478" i="10" s="1"/>
  <c r="AI478" i="10"/>
  <c r="AY478" i="10" s="1"/>
  <c r="AJ478" i="10"/>
  <c r="AZ478" i="10" s="1"/>
  <c r="AK478" i="10"/>
  <c r="BA478" i="10" s="1"/>
  <c r="AL478" i="10"/>
  <c r="BB478" i="10" s="1"/>
  <c r="AM478" i="10"/>
  <c r="BC478" i="10" s="1"/>
  <c r="AN478" i="10"/>
  <c r="BD478" i="10" s="1"/>
  <c r="AO478" i="10"/>
  <c r="BE478" i="10" s="1"/>
  <c r="AP478" i="10"/>
  <c r="BF478" i="10" s="1"/>
  <c r="AQ478" i="10"/>
  <c r="BG478" i="10" s="1"/>
  <c r="AR478" i="10"/>
  <c r="BH478" i="10" s="1"/>
  <c r="AS478" i="10"/>
  <c r="BI478" i="10" s="1"/>
  <c r="AT478" i="10"/>
  <c r="BJ478" i="10" s="1"/>
  <c r="AU478" i="10"/>
  <c r="BK478" i="10" s="1"/>
  <c r="AV478" i="10"/>
  <c r="BL478" i="10" s="1"/>
  <c r="AW478" i="10"/>
  <c r="BM478" i="10" s="1"/>
  <c r="Z479" i="10"/>
  <c r="AA479" i="10"/>
  <c r="AB479" i="10"/>
  <c r="AC479" i="10"/>
  <c r="AD479" i="10"/>
  <c r="AE479" i="10"/>
  <c r="AF479" i="10"/>
  <c r="AG479" i="10"/>
  <c r="AH479" i="10"/>
  <c r="AX479" i="10" s="1"/>
  <c r="AI479" i="10"/>
  <c r="AY479" i="10" s="1"/>
  <c r="AJ479" i="10"/>
  <c r="AZ479" i="10" s="1"/>
  <c r="AK479" i="10"/>
  <c r="BA479" i="10" s="1"/>
  <c r="AL479" i="10"/>
  <c r="BB479" i="10" s="1"/>
  <c r="AM479" i="10"/>
  <c r="BC479" i="10" s="1"/>
  <c r="AN479" i="10"/>
  <c r="BD479" i="10" s="1"/>
  <c r="AO479" i="10"/>
  <c r="BE479" i="10" s="1"/>
  <c r="AP479" i="10"/>
  <c r="BF479" i="10" s="1"/>
  <c r="AQ479" i="10"/>
  <c r="BG479" i="10" s="1"/>
  <c r="AR479" i="10"/>
  <c r="BH479" i="10" s="1"/>
  <c r="AS479" i="10"/>
  <c r="BI479" i="10" s="1"/>
  <c r="AT479" i="10"/>
  <c r="BJ479" i="10" s="1"/>
  <c r="AU479" i="10"/>
  <c r="BK479" i="10" s="1"/>
  <c r="AV479" i="10"/>
  <c r="BL479" i="10" s="1"/>
  <c r="AW479" i="10"/>
  <c r="BM479" i="10" s="1"/>
  <c r="Z480" i="10"/>
  <c r="AA480" i="10"/>
  <c r="AB480" i="10"/>
  <c r="AC480" i="10"/>
  <c r="AD480" i="10"/>
  <c r="AE480" i="10"/>
  <c r="AF480" i="10"/>
  <c r="AG480" i="10"/>
  <c r="AH480" i="10"/>
  <c r="AX480" i="10" s="1"/>
  <c r="AI480" i="10"/>
  <c r="AY480" i="10" s="1"/>
  <c r="AJ480" i="10"/>
  <c r="AZ480" i="10" s="1"/>
  <c r="AK480" i="10"/>
  <c r="BA480" i="10" s="1"/>
  <c r="AL480" i="10"/>
  <c r="BB480" i="10" s="1"/>
  <c r="AM480" i="10"/>
  <c r="BC480" i="10" s="1"/>
  <c r="AN480" i="10"/>
  <c r="BD480" i="10" s="1"/>
  <c r="AO480" i="10"/>
  <c r="BE480" i="10" s="1"/>
  <c r="AP480" i="10"/>
  <c r="BF480" i="10" s="1"/>
  <c r="AQ480" i="10"/>
  <c r="BG480" i="10" s="1"/>
  <c r="AR480" i="10"/>
  <c r="BH480" i="10" s="1"/>
  <c r="AS480" i="10"/>
  <c r="BI480" i="10" s="1"/>
  <c r="AT480" i="10"/>
  <c r="BJ480" i="10" s="1"/>
  <c r="AU480" i="10"/>
  <c r="BK480" i="10" s="1"/>
  <c r="AV480" i="10"/>
  <c r="BL480" i="10" s="1"/>
  <c r="AW480" i="10"/>
  <c r="BM480" i="10" s="1"/>
  <c r="Z481" i="10"/>
  <c r="AA481" i="10"/>
  <c r="AB481" i="10"/>
  <c r="AC481" i="10"/>
  <c r="AD481" i="10"/>
  <c r="AE481" i="10"/>
  <c r="AF481" i="10"/>
  <c r="AG481" i="10"/>
  <c r="AH481" i="10"/>
  <c r="AX481" i="10" s="1"/>
  <c r="AI481" i="10"/>
  <c r="AY481" i="10" s="1"/>
  <c r="AJ481" i="10"/>
  <c r="AZ481" i="10" s="1"/>
  <c r="AK481" i="10"/>
  <c r="BA481" i="10" s="1"/>
  <c r="AL481" i="10"/>
  <c r="BB481" i="10" s="1"/>
  <c r="AM481" i="10"/>
  <c r="BC481" i="10" s="1"/>
  <c r="AN481" i="10"/>
  <c r="BD481" i="10" s="1"/>
  <c r="AO481" i="10"/>
  <c r="BE481" i="10" s="1"/>
  <c r="AP481" i="10"/>
  <c r="BF481" i="10" s="1"/>
  <c r="AQ481" i="10"/>
  <c r="BG481" i="10" s="1"/>
  <c r="AR481" i="10"/>
  <c r="BH481" i="10" s="1"/>
  <c r="AS481" i="10"/>
  <c r="BI481" i="10" s="1"/>
  <c r="AT481" i="10"/>
  <c r="BJ481" i="10" s="1"/>
  <c r="AU481" i="10"/>
  <c r="BK481" i="10" s="1"/>
  <c r="AV481" i="10"/>
  <c r="BL481" i="10" s="1"/>
  <c r="AW481" i="10"/>
  <c r="BM481" i="10" s="1"/>
  <c r="Z482" i="10"/>
  <c r="AA482" i="10"/>
  <c r="AB482" i="10"/>
  <c r="AC482" i="10"/>
  <c r="AD482" i="10"/>
  <c r="AE482" i="10"/>
  <c r="AF482" i="10"/>
  <c r="AG482" i="10"/>
  <c r="AH482" i="10"/>
  <c r="AX482" i="10" s="1"/>
  <c r="AI482" i="10"/>
  <c r="AY482" i="10" s="1"/>
  <c r="AJ482" i="10"/>
  <c r="AZ482" i="10" s="1"/>
  <c r="AK482" i="10"/>
  <c r="BA482" i="10" s="1"/>
  <c r="AL482" i="10"/>
  <c r="BB482" i="10" s="1"/>
  <c r="AM482" i="10"/>
  <c r="BC482" i="10" s="1"/>
  <c r="AN482" i="10"/>
  <c r="BD482" i="10" s="1"/>
  <c r="AO482" i="10"/>
  <c r="BE482" i="10" s="1"/>
  <c r="AP482" i="10"/>
  <c r="BF482" i="10" s="1"/>
  <c r="AQ482" i="10"/>
  <c r="BG482" i="10" s="1"/>
  <c r="AR482" i="10"/>
  <c r="BH482" i="10" s="1"/>
  <c r="AS482" i="10"/>
  <c r="BI482" i="10" s="1"/>
  <c r="AT482" i="10"/>
  <c r="BJ482" i="10" s="1"/>
  <c r="AU482" i="10"/>
  <c r="BK482" i="10" s="1"/>
  <c r="AV482" i="10"/>
  <c r="BL482" i="10" s="1"/>
  <c r="AW482" i="10"/>
  <c r="BM482" i="10" s="1"/>
  <c r="Z483" i="10"/>
  <c r="AA483" i="10"/>
  <c r="AB483" i="10"/>
  <c r="AC483" i="10"/>
  <c r="AD483" i="10"/>
  <c r="AE483" i="10"/>
  <c r="AF483" i="10"/>
  <c r="AG483" i="10"/>
  <c r="AH483" i="10"/>
  <c r="AX483" i="10" s="1"/>
  <c r="AI483" i="10"/>
  <c r="AY483" i="10" s="1"/>
  <c r="AJ483" i="10"/>
  <c r="AZ483" i="10" s="1"/>
  <c r="AK483" i="10"/>
  <c r="BA483" i="10" s="1"/>
  <c r="AL483" i="10"/>
  <c r="BB483" i="10" s="1"/>
  <c r="AM483" i="10"/>
  <c r="BC483" i="10" s="1"/>
  <c r="AN483" i="10"/>
  <c r="BD483" i="10" s="1"/>
  <c r="AO483" i="10"/>
  <c r="BE483" i="10" s="1"/>
  <c r="AP483" i="10"/>
  <c r="BF483" i="10" s="1"/>
  <c r="AQ483" i="10"/>
  <c r="BG483" i="10" s="1"/>
  <c r="AR483" i="10"/>
  <c r="BH483" i="10" s="1"/>
  <c r="AS483" i="10"/>
  <c r="BI483" i="10" s="1"/>
  <c r="AT483" i="10"/>
  <c r="BJ483" i="10" s="1"/>
  <c r="AU483" i="10"/>
  <c r="BK483" i="10" s="1"/>
  <c r="AV483" i="10"/>
  <c r="BL483" i="10" s="1"/>
  <c r="AW483" i="10"/>
  <c r="BM483" i="10" s="1"/>
  <c r="Z484" i="10"/>
  <c r="AA484" i="10"/>
  <c r="AB484" i="10"/>
  <c r="AC484" i="10"/>
  <c r="AD484" i="10"/>
  <c r="AE484" i="10"/>
  <c r="AF484" i="10"/>
  <c r="AG484" i="10"/>
  <c r="AH484" i="10"/>
  <c r="AX484" i="10" s="1"/>
  <c r="AI484" i="10"/>
  <c r="AY484" i="10" s="1"/>
  <c r="AJ484" i="10"/>
  <c r="AZ484" i="10" s="1"/>
  <c r="AK484" i="10"/>
  <c r="BA484" i="10" s="1"/>
  <c r="AL484" i="10"/>
  <c r="BB484" i="10" s="1"/>
  <c r="AM484" i="10"/>
  <c r="BC484" i="10" s="1"/>
  <c r="AN484" i="10"/>
  <c r="BD484" i="10" s="1"/>
  <c r="AO484" i="10"/>
  <c r="BE484" i="10" s="1"/>
  <c r="AP484" i="10"/>
  <c r="BF484" i="10" s="1"/>
  <c r="AQ484" i="10"/>
  <c r="BG484" i="10" s="1"/>
  <c r="AR484" i="10"/>
  <c r="BH484" i="10" s="1"/>
  <c r="AS484" i="10"/>
  <c r="BI484" i="10" s="1"/>
  <c r="AT484" i="10"/>
  <c r="BJ484" i="10" s="1"/>
  <c r="AU484" i="10"/>
  <c r="BK484" i="10" s="1"/>
  <c r="AV484" i="10"/>
  <c r="BL484" i="10" s="1"/>
  <c r="AW484" i="10"/>
  <c r="BM484" i="10" s="1"/>
  <c r="Z485" i="10"/>
  <c r="AA485" i="10"/>
  <c r="AB485" i="10"/>
  <c r="AC485" i="10"/>
  <c r="AD485" i="10"/>
  <c r="AE485" i="10"/>
  <c r="AF485" i="10"/>
  <c r="AG485" i="10"/>
  <c r="AH485" i="10"/>
  <c r="AX485" i="10" s="1"/>
  <c r="AI485" i="10"/>
  <c r="AY485" i="10" s="1"/>
  <c r="AJ485" i="10"/>
  <c r="AZ485" i="10" s="1"/>
  <c r="AK485" i="10"/>
  <c r="BA485" i="10" s="1"/>
  <c r="AL485" i="10"/>
  <c r="BB485" i="10" s="1"/>
  <c r="AM485" i="10"/>
  <c r="BC485" i="10" s="1"/>
  <c r="AN485" i="10"/>
  <c r="BD485" i="10" s="1"/>
  <c r="AO485" i="10"/>
  <c r="BE485" i="10" s="1"/>
  <c r="AP485" i="10"/>
  <c r="BF485" i="10" s="1"/>
  <c r="AQ485" i="10"/>
  <c r="BG485" i="10" s="1"/>
  <c r="AR485" i="10"/>
  <c r="BH485" i="10" s="1"/>
  <c r="AS485" i="10"/>
  <c r="BI485" i="10" s="1"/>
  <c r="AT485" i="10"/>
  <c r="BJ485" i="10" s="1"/>
  <c r="AU485" i="10"/>
  <c r="BK485" i="10" s="1"/>
  <c r="AV485" i="10"/>
  <c r="BL485" i="10" s="1"/>
  <c r="AW485" i="10"/>
  <c r="BM485" i="10" s="1"/>
  <c r="Z486" i="10"/>
  <c r="AA486" i="10"/>
  <c r="AB486" i="10"/>
  <c r="AC486" i="10"/>
  <c r="AD486" i="10"/>
  <c r="AE486" i="10"/>
  <c r="AF486" i="10"/>
  <c r="AG486" i="10"/>
  <c r="AH486" i="10"/>
  <c r="AX486" i="10" s="1"/>
  <c r="AI486" i="10"/>
  <c r="AY486" i="10" s="1"/>
  <c r="AJ486" i="10"/>
  <c r="AZ486" i="10" s="1"/>
  <c r="AK486" i="10"/>
  <c r="BA486" i="10" s="1"/>
  <c r="AL486" i="10"/>
  <c r="BB486" i="10" s="1"/>
  <c r="AM486" i="10"/>
  <c r="BC486" i="10" s="1"/>
  <c r="AN486" i="10"/>
  <c r="BD486" i="10" s="1"/>
  <c r="AO486" i="10"/>
  <c r="BE486" i="10" s="1"/>
  <c r="AP486" i="10"/>
  <c r="BF486" i="10" s="1"/>
  <c r="AQ486" i="10"/>
  <c r="BG486" i="10" s="1"/>
  <c r="AR486" i="10"/>
  <c r="BH486" i="10" s="1"/>
  <c r="AS486" i="10"/>
  <c r="BI486" i="10" s="1"/>
  <c r="AT486" i="10"/>
  <c r="BJ486" i="10" s="1"/>
  <c r="AU486" i="10"/>
  <c r="BK486" i="10" s="1"/>
  <c r="AV486" i="10"/>
  <c r="BL486" i="10" s="1"/>
  <c r="AW486" i="10"/>
  <c r="BM486" i="10" s="1"/>
  <c r="Z487" i="10"/>
  <c r="AA487" i="10"/>
  <c r="AB487" i="10"/>
  <c r="AC487" i="10"/>
  <c r="AD487" i="10"/>
  <c r="AE487" i="10"/>
  <c r="AF487" i="10"/>
  <c r="AG487" i="10"/>
  <c r="AH487" i="10"/>
  <c r="AX487" i="10" s="1"/>
  <c r="AI487" i="10"/>
  <c r="AY487" i="10" s="1"/>
  <c r="AJ487" i="10"/>
  <c r="AZ487" i="10" s="1"/>
  <c r="AK487" i="10"/>
  <c r="BA487" i="10" s="1"/>
  <c r="AL487" i="10"/>
  <c r="BB487" i="10" s="1"/>
  <c r="AM487" i="10"/>
  <c r="BC487" i="10" s="1"/>
  <c r="AN487" i="10"/>
  <c r="BD487" i="10" s="1"/>
  <c r="AO487" i="10"/>
  <c r="BE487" i="10" s="1"/>
  <c r="AP487" i="10"/>
  <c r="BF487" i="10" s="1"/>
  <c r="AQ487" i="10"/>
  <c r="BG487" i="10" s="1"/>
  <c r="AR487" i="10"/>
  <c r="BH487" i="10" s="1"/>
  <c r="AS487" i="10"/>
  <c r="BI487" i="10" s="1"/>
  <c r="AT487" i="10"/>
  <c r="BJ487" i="10" s="1"/>
  <c r="AU487" i="10"/>
  <c r="BK487" i="10" s="1"/>
  <c r="AV487" i="10"/>
  <c r="BL487" i="10" s="1"/>
  <c r="AW487" i="10"/>
  <c r="BM487" i="10" s="1"/>
  <c r="Z488" i="10"/>
  <c r="AA488" i="10"/>
  <c r="AB488" i="10"/>
  <c r="AC488" i="10"/>
  <c r="AD488" i="10"/>
  <c r="AE488" i="10"/>
  <c r="AF488" i="10"/>
  <c r="AG488" i="10"/>
  <c r="AH488" i="10"/>
  <c r="AX488" i="10" s="1"/>
  <c r="AI488" i="10"/>
  <c r="AY488" i="10" s="1"/>
  <c r="AJ488" i="10"/>
  <c r="AZ488" i="10" s="1"/>
  <c r="AK488" i="10"/>
  <c r="BA488" i="10" s="1"/>
  <c r="AL488" i="10"/>
  <c r="BB488" i="10" s="1"/>
  <c r="AM488" i="10"/>
  <c r="BC488" i="10" s="1"/>
  <c r="AN488" i="10"/>
  <c r="BD488" i="10" s="1"/>
  <c r="AO488" i="10"/>
  <c r="BE488" i="10" s="1"/>
  <c r="AP488" i="10"/>
  <c r="BF488" i="10" s="1"/>
  <c r="AQ488" i="10"/>
  <c r="BG488" i="10" s="1"/>
  <c r="AR488" i="10"/>
  <c r="BH488" i="10" s="1"/>
  <c r="AS488" i="10"/>
  <c r="BI488" i="10" s="1"/>
  <c r="AT488" i="10"/>
  <c r="BJ488" i="10" s="1"/>
  <c r="AU488" i="10"/>
  <c r="BK488" i="10" s="1"/>
  <c r="AV488" i="10"/>
  <c r="BL488" i="10" s="1"/>
  <c r="AW488" i="10"/>
  <c r="BM488" i="10" s="1"/>
  <c r="Z489" i="10"/>
  <c r="AA489" i="10"/>
  <c r="AB489" i="10"/>
  <c r="AC489" i="10"/>
  <c r="AD489" i="10"/>
  <c r="AE489" i="10"/>
  <c r="AF489" i="10"/>
  <c r="AG489" i="10"/>
  <c r="AH489" i="10"/>
  <c r="AX489" i="10" s="1"/>
  <c r="AI489" i="10"/>
  <c r="AY489" i="10" s="1"/>
  <c r="AJ489" i="10"/>
  <c r="AZ489" i="10" s="1"/>
  <c r="AK489" i="10"/>
  <c r="BA489" i="10" s="1"/>
  <c r="AL489" i="10"/>
  <c r="BB489" i="10" s="1"/>
  <c r="AM489" i="10"/>
  <c r="BC489" i="10" s="1"/>
  <c r="AN489" i="10"/>
  <c r="BD489" i="10" s="1"/>
  <c r="AO489" i="10"/>
  <c r="BE489" i="10" s="1"/>
  <c r="AP489" i="10"/>
  <c r="BF489" i="10" s="1"/>
  <c r="AQ489" i="10"/>
  <c r="BG489" i="10" s="1"/>
  <c r="AR489" i="10"/>
  <c r="BH489" i="10" s="1"/>
  <c r="AS489" i="10"/>
  <c r="BI489" i="10" s="1"/>
  <c r="AT489" i="10"/>
  <c r="BJ489" i="10" s="1"/>
  <c r="AU489" i="10"/>
  <c r="BK489" i="10" s="1"/>
  <c r="AV489" i="10"/>
  <c r="BL489" i="10" s="1"/>
  <c r="AW489" i="10"/>
  <c r="BM489" i="10" s="1"/>
  <c r="Z490" i="10"/>
  <c r="AA490" i="10"/>
  <c r="AB490" i="10"/>
  <c r="AC490" i="10"/>
  <c r="AD490" i="10"/>
  <c r="AE490" i="10"/>
  <c r="AF490" i="10"/>
  <c r="AG490" i="10"/>
  <c r="AH490" i="10"/>
  <c r="AX490" i="10" s="1"/>
  <c r="AI490" i="10"/>
  <c r="AY490" i="10" s="1"/>
  <c r="AJ490" i="10"/>
  <c r="AZ490" i="10" s="1"/>
  <c r="AK490" i="10"/>
  <c r="BA490" i="10" s="1"/>
  <c r="AL490" i="10"/>
  <c r="BB490" i="10" s="1"/>
  <c r="AM490" i="10"/>
  <c r="BC490" i="10" s="1"/>
  <c r="AN490" i="10"/>
  <c r="BD490" i="10" s="1"/>
  <c r="AO490" i="10"/>
  <c r="BE490" i="10" s="1"/>
  <c r="AP490" i="10"/>
  <c r="BF490" i="10" s="1"/>
  <c r="AQ490" i="10"/>
  <c r="BG490" i="10" s="1"/>
  <c r="AR490" i="10"/>
  <c r="BH490" i="10" s="1"/>
  <c r="AS490" i="10"/>
  <c r="BI490" i="10" s="1"/>
  <c r="AT490" i="10"/>
  <c r="BJ490" i="10" s="1"/>
  <c r="AU490" i="10"/>
  <c r="BK490" i="10" s="1"/>
  <c r="AV490" i="10"/>
  <c r="BL490" i="10" s="1"/>
  <c r="AW490" i="10"/>
  <c r="BM490" i="10" s="1"/>
  <c r="Z491" i="10"/>
  <c r="AA491" i="10"/>
  <c r="AB491" i="10"/>
  <c r="AC491" i="10"/>
  <c r="AD491" i="10"/>
  <c r="AE491" i="10"/>
  <c r="AF491" i="10"/>
  <c r="AG491" i="10"/>
  <c r="AH491" i="10"/>
  <c r="AX491" i="10" s="1"/>
  <c r="AI491" i="10"/>
  <c r="AY491" i="10" s="1"/>
  <c r="AJ491" i="10"/>
  <c r="AZ491" i="10" s="1"/>
  <c r="AK491" i="10"/>
  <c r="BA491" i="10" s="1"/>
  <c r="AL491" i="10"/>
  <c r="BB491" i="10" s="1"/>
  <c r="AM491" i="10"/>
  <c r="BC491" i="10" s="1"/>
  <c r="AN491" i="10"/>
  <c r="BD491" i="10" s="1"/>
  <c r="AO491" i="10"/>
  <c r="BE491" i="10" s="1"/>
  <c r="AP491" i="10"/>
  <c r="BF491" i="10" s="1"/>
  <c r="AQ491" i="10"/>
  <c r="BG491" i="10" s="1"/>
  <c r="AR491" i="10"/>
  <c r="BH491" i="10" s="1"/>
  <c r="AS491" i="10"/>
  <c r="BI491" i="10" s="1"/>
  <c r="AT491" i="10"/>
  <c r="BJ491" i="10" s="1"/>
  <c r="AU491" i="10"/>
  <c r="BK491" i="10" s="1"/>
  <c r="AV491" i="10"/>
  <c r="BL491" i="10" s="1"/>
  <c r="AW491" i="10"/>
  <c r="BM491" i="10" s="1"/>
  <c r="Z492" i="10"/>
  <c r="AA492" i="10"/>
  <c r="AB492" i="10"/>
  <c r="AC492" i="10"/>
  <c r="AD492" i="10"/>
  <c r="AE492" i="10"/>
  <c r="AF492" i="10"/>
  <c r="AG492" i="10"/>
  <c r="AH492" i="10"/>
  <c r="AX492" i="10" s="1"/>
  <c r="AI492" i="10"/>
  <c r="AY492" i="10" s="1"/>
  <c r="AJ492" i="10"/>
  <c r="AZ492" i="10" s="1"/>
  <c r="AK492" i="10"/>
  <c r="BA492" i="10" s="1"/>
  <c r="AL492" i="10"/>
  <c r="BB492" i="10" s="1"/>
  <c r="AM492" i="10"/>
  <c r="BC492" i="10" s="1"/>
  <c r="AN492" i="10"/>
  <c r="BD492" i="10" s="1"/>
  <c r="AO492" i="10"/>
  <c r="BE492" i="10" s="1"/>
  <c r="AP492" i="10"/>
  <c r="BF492" i="10" s="1"/>
  <c r="AQ492" i="10"/>
  <c r="BG492" i="10" s="1"/>
  <c r="AR492" i="10"/>
  <c r="BH492" i="10" s="1"/>
  <c r="AS492" i="10"/>
  <c r="BI492" i="10" s="1"/>
  <c r="AT492" i="10"/>
  <c r="BJ492" i="10" s="1"/>
  <c r="AU492" i="10"/>
  <c r="BK492" i="10" s="1"/>
  <c r="AV492" i="10"/>
  <c r="BL492" i="10" s="1"/>
  <c r="AW492" i="10"/>
  <c r="BM492" i="10" s="1"/>
  <c r="Z493" i="10"/>
  <c r="AA493" i="10"/>
  <c r="AB493" i="10"/>
  <c r="AC493" i="10"/>
  <c r="AD493" i="10"/>
  <c r="AE493" i="10"/>
  <c r="AF493" i="10"/>
  <c r="AG493" i="10"/>
  <c r="AH493" i="10"/>
  <c r="AX493" i="10" s="1"/>
  <c r="AI493" i="10"/>
  <c r="AY493" i="10" s="1"/>
  <c r="AJ493" i="10"/>
  <c r="AZ493" i="10" s="1"/>
  <c r="AK493" i="10"/>
  <c r="BA493" i="10" s="1"/>
  <c r="AL493" i="10"/>
  <c r="BB493" i="10" s="1"/>
  <c r="AM493" i="10"/>
  <c r="BC493" i="10" s="1"/>
  <c r="AN493" i="10"/>
  <c r="BD493" i="10" s="1"/>
  <c r="AO493" i="10"/>
  <c r="BE493" i="10" s="1"/>
  <c r="AP493" i="10"/>
  <c r="BF493" i="10" s="1"/>
  <c r="AQ493" i="10"/>
  <c r="BG493" i="10" s="1"/>
  <c r="AR493" i="10"/>
  <c r="BH493" i="10" s="1"/>
  <c r="AS493" i="10"/>
  <c r="BI493" i="10" s="1"/>
  <c r="AT493" i="10"/>
  <c r="BJ493" i="10" s="1"/>
  <c r="AU493" i="10"/>
  <c r="BK493" i="10" s="1"/>
  <c r="AV493" i="10"/>
  <c r="BL493" i="10" s="1"/>
  <c r="AW493" i="10"/>
  <c r="BM493" i="10" s="1"/>
  <c r="Z494" i="10"/>
  <c r="AA494" i="10"/>
  <c r="AB494" i="10"/>
  <c r="AC494" i="10"/>
  <c r="AD494" i="10"/>
  <c r="AE494" i="10"/>
  <c r="AF494" i="10"/>
  <c r="AG494" i="10"/>
  <c r="AH494" i="10"/>
  <c r="AX494" i="10" s="1"/>
  <c r="AI494" i="10"/>
  <c r="AY494" i="10" s="1"/>
  <c r="AJ494" i="10"/>
  <c r="AZ494" i="10" s="1"/>
  <c r="AK494" i="10"/>
  <c r="BA494" i="10" s="1"/>
  <c r="AL494" i="10"/>
  <c r="BB494" i="10" s="1"/>
  <c r="AM494" i="10"/>
  <c r="BC494" i="10" s="1"/>
  <c r="AN494" i="10"/>
  <c r="BD494" i="10" s="1"/>
  <c r="AO494" i="10"/>
  <c r="BE494" i="10" s="1"/>
  <c r="AP494" i="10"/>
  <c r="BF494" i="10" s="1"/>
  <c r="AQ494" i="10"/>
  <c r="BG494" i="10" s="1"/>
  <c r="AR494" i="10"/>
  <c r="BH494" i="10" s="1"/>
  <c r="AS494" i="10"/>
  <c r="BI494" i="10" s="1"/>
  <c r="AT494" i="10"/>
  <c r="BJ494" i="10" s="1"/>
  <c r="AU494" i="10"/>
  <c r="BK494" i="10" s="1"/>
  <c r="AV494" i="10"/>
  <c r="BL494" i="10" s="1"/>
  <c r="AW494" i="10"/>
  <c r="BM494" i="10" s="1"/>
  <c r="Z495" i="10"/>
  <c r="AA495" i="10"/>
  <c r="AB495" i="10"/>
  <c r="AC495" i="10"/>
  <c r="AD495" i="10"/>
  <c r="AE495" i="10"/>
  <c r="AF495" i="10"/>
  <c r="AG495" i="10"/>
  <c r="AH495" i="10"/>
  <c r="AX495" i="10" s="1"/>
  <c r="AI495" i="10"/>
  <c r="AY495" i="10" s="1"/>
  <c r="AJ495" i="10"/>
  <c r="AZ495" i="10" s="1"/>
  <c r="AK495" i="10"/>
  <c r="BA495" i="10" s="1"/>
  <c r="AL495" i="10"/>
  <c r="BB495" i="10" s="1"/>
  <c r="AM495" i="10"/>
  <c r="BC495" i="10" s="1"/>
  <c r="AN495" i="10"/>
  <c r="BD495" i="10" s="1"/>
  <c r="AO495" i="10"/>
  <c r="BE495" i="10" s="1"/>
  <c r="AP495" i="10"/>
  <c r="BF495" i="10" s="1"/>
  <c r="AQ495" i="10"/>
  <c r="BG495" i="10" s="1"/>
  <c r="AR495" i="10"/>
  <c r="BH495" i="10" s="1"/>
  <c r="AS495" i="10"/>
  <c r="BI495" i="10" s="1"/>
  <c r="AT495" i="10"/>
  <c r="BJ495" i="10" s="1"/>
  <c r="AU495" i="10"/>
  <c r="BK495" i="10" s="1"/>
  <c r="AV495" i="10"/>
  <c r="BL495" i="10" s="1"/>
  <c r="AW495" i="10"/>
  <c r="BM495" i="10" s="1"/>
  <c r="Z496" i="10"/>
  <c r="AA496" i="10"/>
  <c r="AB496" i="10"/>
  <c r="AC496" i="10"/>
  <c r="AD496" i="10"/>
  <c r="AE496" i="10"/>
  <c r="AF496" i="10"/>
  <c r="AG496" i="10"/>
  <c r="AH496" i="10"/>
  <c r="AX496" i="10" s="1"/>
  <c r="AI496" i="10"/>
  <c r="AY496" i="10" s="1"/>
  <c r="AJ496" i="10"/>
  <c r="AZ496" i="10" s="1"/>
  <c r="AK496" i="10"/>
  <c r="BA496" i="10" s="1"/>
  <c r="AL496" i="10"/>
  <c r="BB496" i="10" s="1"/>
  <c r="AM496" i="10"/>
  <c r="BC496" i="10" s="1"/>
  <c r="AN496" i="10"/>
  <c r="BD496" i="10" s="1"/>
  <c r="AO496" i="10"/>
  <c r="BE496" i="10" s="1"/>
  <c r="AP496" i="10"/>
  <c r="BF496" i="10" s="1"/>
  <c r="AQ496" i="10"/>
  <c r="BG496" i="10" s="1"/>
  <c r="AR496" i="10"/>
  <c r="BH496" i="10" s="1"/>
  <c r="AS496" i="10"/>
  <c r="BI496" i="10" s="1"/>
  <c r="AT496" i="10"/>
  <c r="BJ496" i="10" s="1"/>
  <c r="AU496" i="10"/>
  <c r="BK496" i="10" s="1"/>
  <c r="AV496" i="10"/>
  <c r="BL496" i="10" s="1"/>
  <c r="AW496" i="10"/>
  <c r="BM496" i="10" s="1"/>
  <c r="Z497" i="10"/>
  <c r="AA497" i="10"/>
  <c r="AB497" i="10"/>
  <c r="AC497" i="10"/>
  <c r="AD497" i="10"/>
  <c r="AE497" i="10"/>
  <c r="AF497" i="10"/>
  <c r="AG497" i="10"/>
  <c r="AH497" i="10"/>
  <c r="AX497" i="10" s="1"/>
  <c r="AI497" i="10"/>
  <c r="AY497" i="10" s="1"/>
  <c r="AJ497" i="10"/>
  <c r="AZ497" i="10" s="1"/>
  <c r="AK497" i="10"/>
  <c r="BA497" i="10" s="1"/>
  <c r="AL497" i="10"/>
  <c r="BB497" i="10" s="1"/>
  <c r="AM497" i="10"/>
  <c r="BC497" i="10" s="1"/>
  <c r="AN497" i="10"/>
  <c r="BD497" i="10" s="1"/>
  <c r="AO497" i="10"/>
  <c r="BE497" i="10" s="1"/>
  <c r="AP497" i="10"/>
  <c r="BF497" i="10" s="1"/>
  <c r="AQ497" i="10"/>
  <c r="BG497" i="10" s="1"/>
  <c r="AR497" i="10"/>
  <c r="BH497" i="10" s="1"/>
  <c r="AS497" i="10"/>
  <c r="BI497" i="10" s="1"/>
  <c r="AT497" i="10"/>
  <c r="BJ497" i="10" s="1"/>
  <c r="AU497" i="10"/>
  <c r="BK497" i="10" s="1"/>
  <c r="AV497" i="10"/>
  <c r="BL497" i="10" s="1"/>
  <c r="AW497" i="10"/>
  <c r="BM497" i="10" s="1"/>
  <c r="Z498" i="10"/>
  <c r="AA498" i="10"/>
  <c r="AB498" i="10"/>
  <c r="AC498" i="10"/>
  <c r="AD498" i="10"/>
  <c r="AE498" i="10"/>
  <c r="AF498" i="10"/>
  <c r="AG498" i="10"/>
  <c r="AH498" i="10"/>
  <c r="AX498" i="10" s="1"/>
  <c r="AI498" i="10"/>
  <c r="AY498" i="10" s="1"/>
  <c r="AJ498" i="10"/>
  <c r="AZ498" i="10" s="1"/>
  <c r="AK498" i="10"/>
  <c r="BA498" i="10" s="1"/>
  <c r="AL498" i="10"/>
  <c r="BB498" i="10" s="1"/>
  <c r="AM498" i="10"/>
  <c r="BC498" i="10" s="1"/>
  <c r="AN498" i="10"/>
  <c r="BD498" i="10" s="1"/>
  <c r="AO498" i="10"/>
  <c r="BE498" i="10" s="1"/>
  <c r="AP498" i="10"/>
  <c r="BF498" i="10" s="1"/>
  <c r="AQ498" i="10"/>
  <c r="BG498" i="10" s="1"/>
  <c r="AR498" i="10"/>
  <c r="BH498" i="10" s="1"/>
  <c r="AS498" i="10"/>
  <c r="BI498" i="10" s="1"/>
  <c r="AT498" i="10"/>
  <c r="BJ498" i="10" s="1"/>
  <c r="AU498" i="10"/>
  <c r="BK498" i="10" s="1"/>
  <c r="AV498" i="10"/>
  <c r="BL498" i="10" s="1"/>
  <c r="AW498" i="10"/>
  <c r="BM498" i="10" s="1"/>
  <c r="Z499" i="10"/>
  <c r="AA499" i="10"/>
  <c r="AB499" i="10"/>
  <c r="AC499" i="10"/>
  <c r="AD499" i="10"/>
  <c r="AE499" i="10"/>
  <c r="AF499" i="10"/>
  <c r="AG499" i="10"/>
  <c r="AH499" i="10"/>
  <c r="AX499" i="10" s="1"/>
  <c r="AI499" i="10"/>
  <c r="AY499" i="10" s="1"/>
  <c r="AJ499" i="10"/>
  <c r="AZ499" i="10" s="1"/>
  <c r="AK499" i="10"/>
  <c r="BA499" i="10" s="1"/>
  <c r="AL499" i="10"/>
  <c r="BB499" i="10" s="1"/>
  <c r="AM499" i="10"/>
  <c r="BC499" i="10" s="1"/>
  <c r="AN499" i="10"/>
  <c r="BD499" i="10" s="1"/>
  <c r="AO499" i="10"/>
  <c r="BE499" i="10" s="1"/>
  <c r="AP499" i="10"/>
  <c r="BF499" i="10" s="1"/>
  <c r="AQ499" i="10"/>
  <c r="BG499" i="10" s="1"/>
  <c r="AR499" i="10"/>
  <c r="BH499" i="10" s="1"/>
  <c r="AS499" i="10"/>
  <c r="BI499" i="10" s="1"/>
  <c r="AT499" i="10"/>
  <c r="BJ499" i="10" s="1"/>
  <c r="AU499" i="10"/>
  <c r="BK499" i="10" s="1"/>
  <c r="AV499" i="10"/>
  <c r="BL499" i="10" s="1"/>
  <c r="AW499" i="10"/>
  <c r="BM499" i="10" s="1"/>
  <c r="Z500" i="10"/>
  <c r="AA500" i="10"/>
  <c r="AB500" i="10"/>
  <c r="AC500" i="10"/>
  <c r="AD500" i="10"/>
  <c r="AE500" i="10"/>
  <c r="AF500" i="10"/>
  <c r="AG500" i="10"/>
  <c r="AH500" i="10"/>
  <c r="AX500" i="10" s="1"/>
  <c r="AI500" i="10"/>
  <c r="AY500" i="10" s="1"/>
  <c r="AJ500" i="10"/>
  <c r="AZ500" i="10" s="1"/>
  <c r="AK500" i="10"/>
  <c r="BA500" i="10" s="1"/>
  <c r="AL500" i="10"/>
  <c r="BB500" i="10" s="1"/>
  <c r="AM500" i="10"/>
  <c r="BC500" i="10" s="1"/>
  <c r="AN500" i="10"/>
  <c r="BD500" i="10" s="1"/>
  <c r="AO500" i="10"/>
  <c r="BE500" i="10" s="1"/>
  <c r="AP500" i="10"/>
  <c r="BF500" i="10" s="1"/>
  <c r="AQ500" i="10"/>
  <c r="BG500" i="10" s="1"/>
  <c r="AR500" i="10"/>
  <c r="BH500" i="10" s="1"/>
  <c r="AS500" i="10"/>
  <c r="BI500" i="10" s="1"/>
  <c r="AT500" i="10"/>
  <c r="BJ500" i="10" s="1"/>
  <c r="AU500" i="10"/>
  <c r="BK500" i="10" s="1"/>
  <c r="AV500" i="10"/>
  <c r="BL500" i="10" s="1"/>
  <c r="AW500" i="10"/>
  <c r="BM500" i="10" s="1"/>
  <c r="Z501" i="10"/>
  <c r="AA501" i="10"/>
  <c r="AB501" i="10"/>
  <c r="AC501" i="10"/>
  <c r="AD501" i="10"/>
  <c r="AE501" i="10"/>
  <c r="AF501" i="10"/>
  <c r="AG501" i="10"/>
  <c r="AH501" i="10"/>
  <c r="AX501" i="10" s="1"/>
  <c r="AI501" i="10"/>
  <c r="AY501" i="10" s="1"/>
  <c r="AJ501" i="10"/>
  <c r="AZ501" i="10" s="1"/>
  <c r="AK501" i="10"/>
  <c r="BA501" i="10" s="1"/>
  <c r="AL501" i="10"/>
  <c r="BB501" i="10" s="1"/>
  <c r="AM501" i="10"/>
  <c r="BC501" i="10" s="1"/>
  <c r="AN501" i="10"/>
  <c r="BD501" i="10" s="1"/>
  <c r="AO501" i="10"/>
  <c r="BE501" i="10" s="1"/>
  <c r="AP501" i="10"/>
  <c r="BF501" i="10" s="1"/>
  <c r="AQ501" i="10"/>
  <c r="BG501" i="10" s="1"/>
  <c r="AR501" i="10"/>
  <c r="BH501" i="10" s="1"/>
  <c r="AS501" i="10"/>
  <c r="BI501" i="10" s="1"/>
  <c r="AT501" i="10"/>
  <c r="BJ501" i="10" s="1"/>
  <c r="AU501" i="10"/>
  <c r="BK501" i="10" s="1"/>
  <c r="AV501" i="10"/>
  <c r="BL501" i="10" s="1"/>
  <c r="AW501" i="10"/>
  <c r="BM501" i="10" s="1"/>
  <c r="Z502" i="10"/>
  <c r="AA502" i="10"/>
  <c r="AB502" i="10"/>
  <c r="AC502" i="10"/>
  <c r="AD502" i="10"/>
  <c r="AE502" i="10"/>
  <c r="AF502" i="10"/>
  <c r="AG502" i="10"/>
  <c r="AH502" i="10"/>
  <c r="AX502" i="10" s="1"/>
  <c r="AI502" i="10"/>
  <c r="AY502" i="10" s="1"/>
  <c r="AJ502" i="10"/>
  <c r="AZ502" i="10" s="1"/>
  <c r="AK502" i="10"/>
  <c r="BA502" i="10" s="1"/>
  <c r="AL502" i="10"/>
  <c r="BB502" i="10" s="1"/>
  <c r="AM502" i="10"/>
  <c r="BC502" i="10" s="1"/>
  <c r="AN502" i="10"/>
  <c r="BD502" i="10" s="1"/>
  <c r="AO502" i="10"/>
  <c r="BE502" i="10" s="1"/>
  <c r="AP502" i="10"/>
  <c r="BF502" i="10" s="1"/>
  <c r="AQ502" i="10"/>
  <c r="BG502" i="10" s="1"/>
  <c r="AR502" i="10"/>
  <c r="BH502" i="10" s="1"/>
  <c r="AS502" i="10"/>
  <c r="BI502" i="10" s="1"/>
  <c r="AT502" i="10"/>
  <c r="BJ502" i="10" s="1"/>
  <c r="AU502" i="10"/>
  <c r="BK502" i="10" s="1"/>
  <c r="AV502" i="10"/>
  <c r="BL502" i="10" s="1"/>
  <c r="AW502" i="10"/>
  <c r="BM502" i="10" s="1"/>
  <c r="Z503" i="10"/>
  <c r="AA503" i="10"/>
  <c r="AB503" i="10"/>
  <c r="AC503" i="10"/>
  <c r="AD503" i="10"/>
  <c r="AE503" i="10"/>
  <c r="AF503" i="10"/>
  <c r="AG503" i="10"/>
  <c r="AH503" i="10"/>
  <c r="AX503" i="10" s="1"/>
  <c r="AI503" i="10"/>
  <c r="AY503" i="10" s="1"/>
  <c r="AJ503" i="10"/>
  <c r="AZ503" i="10" s="1"/>
  <c r="AK503" i="10"/>
  <c r="BA503" i="10" s="1"/>
  <c r="AL503" i="10"/>
  <c r="BB503" i="10" s="1"/>
  <c r="AM503" i="10"/>
  <c r="BC503" i="10" s="1"/>
  <c r="AN503" i="10"/>
  <c r="BD503" i="10" s="1"/>
  <c r="AO503" i="10"/>
  <c r="BE503" i="10" s="1"/>
  <c r="AP503" i="10"/>
  <c r="BF503" i="10" s="1"/>
  <c r="AQ503" i="10"/>
  <c r="BG503" i="10" s="1"/>
  <c r="AR503" i="10"/>
  <c r="BH503" i="10" s="1"/>
  <c r="AS503" i="10"/>
  <c r="BI503" i="10" s="1"/>
  <c r="AT503" i="10"/>
  <c r="BJ503" i="10" s="1"/>
  <c r="AU503" i="10"/>
  <c r="BK503" i="10" s="1"/>
  <c r="AV503" i="10"/>
  <c r="BL503" i="10" s="1"/>
  <c r="AW503" i="10"/>
  <c r="BM503" i="10" s="1"/>
  <c r="Z504" i="10"/>
  <c r="AA504" i="10"/>
  <c r="AB504" i="10"/>
  <c r="AC504" i="10"/>
  <c r="AD504" i="10"/>
  <c r="AE504" i="10"/>
  <c r="AF504" i="10"/>
  <c r="AG504" i="10"/>
  <c r="AH504" i="10"/>
  <c r="AX504" i="10" s="1"/>
  <c r="AI504" i="10"/>
  <c r="AY504" i="10" s="1"/>
  <c r="AJ504" i="10"/>
  <c r="AZ504" i="10" s="1"/>
  <c r="AK504" i="10"/>
  <c r="BA504" i="10" s="1"/>
  <c r="AL504" i="10"/>
  <c r="BB504" i="10" s="1"/>
  <c r="AM504" i="10"/>
  <c r="BC504" i="10" s="1"/>
  <c r="AN504" i="10"/>
  <c r="BD504" i="10" s="1"/>
  <c r="AO504" i="10"/>
  <c r="BE504" i="10" s="1"/>
  <c r="AP504" i="10"/>
  <c r="BF504" i="10" s="1"/>
  <c r="AQ504" i="10"/>
  <c r="BG504" i="10" s="1"/>
  <c r="AR504" i="10"/>
  <c r="BH504" i="10" s="1"/>
  <c r="AS504" i="10"/>
  <c r="BI504" i="10" s="1"/>
  <c r="AT504" i="10"/>
  <c r="BJ504" i="10" s="1"/>
  <c r="AU504" i="10"/>
  <c r="BK504" i="10" s="1"/>
  <c r="AV504" i="10"/>
  <c r="BL504" i="10" s="1"/>
  <c r="AW504" i="10"/>
  <c r="BM504" i="10" s="1"/>
  <c r="Z505" i="10"/>
  <c r="AA505" i="10"/>
  <c r="AB505" i="10"/>
  <c r="AC505" i="10"/>
  <c r="AD505" i="10"/>
  <c r="AE505" i="10"/>
  <c r="AF505" i="10"/>
  <c r="AG505" i="10"/>
  <c r="AH505" i="10"/>
  <c r="AX505" i="10" s="1"/>
  <c r="AI505" i="10"/>
  <c r="AY505" i="10" s="1"/>
  <c r="AJ505" i="10"/>
  <c r="AZ505" i="10" s="1"/>
  <c r="AK505" i="10"/>
  <c r="BA505" i="10" s="1"/>
  <c r="AL505" i="10"/>
  <c r="BB505" i="10" s="1"/>
  <c r="AM505" i="10"/>
  <c r="BC505" i="10" s="1"/>
  <c r="AN505" i="10"/>
  <c r="BD505" i="10" s="1"/>
  <c r="AO505" i="10"/>
  <c r="BE505" i="10" s="1"/>
  <c r="AP505" i="10"/>
  <c r="BF505" i="10" s="1"/>
  <c r="AQ505" i="10"/>
  <c r="BG505" i="10" s="1"/>
  <c r="AR505" i="10"/>
  <c r="BH505" i="10" s="1"/>
  <c r="AS505" i="10"/>
  <c r="BI505" i="10" s="1"/>
  <c r="AT505" i="10"/>
  <c r="BJ505" i="10" s="1"/>
  <c r="AU505" i="10"/>
  <c r="BK505" i="10" s="1"/>
  <c r="AV505" i="10"/>
  <c r="BL505" i="10" s="1"/>
  <c r="AW505" i="10"/>
  <c r="BM505" i="10" s="1"/>
  <c r="Z506" i="10"/>
  <c r="AA506" i="10"/>
  <c r="AB506" i="10"/>
  <c r="AC506" i="10"/>
  <c r="AD506" i="10"/>
  <c r="AE506" i="10"/>
  <c r="AF506" i="10"/>
  <c r="AG506" i="10"/>
  <c r="AH506" i="10"/>
  <c r="AX506" i="10" s="1"/>
  <c r="AI506" i="10"/>
  <c r="AY506" i="10" s="1"/>
  <c r="AJ506" i="10"/>
  <c r="AZ506" i="10" s="1"/>
  <c r="AK506" i="10"/>
  <c r="BA506" i="10" s="1"/>
  <c r="AL506" i="10"/>
  <c r="BB506" i="10" s="1"/>
  <c r="AM506" i="10"/>
  <c r="BC506" i="10" s="1"/>
  <c r="AN506" i="10"/>
  <c r="BD506" i="10" s="1"/>
  <c r="AO506" i="10"/>
  <c r="BE506" i="10" s="1"/>
  <c r="AP506" i="10"/>
  <c r="BF506" i="10" s="1"/>
  <c r="AQ506" i="10"/>
  <c r="BG506" i="10" s="1"/>
  <c r="AR506" i="10"/>
  <c r="BH506" i="10" s="1"/>
  <c r="AS506" i="10"/>
  <c r="BI506" i="10" s="1"/>
  <c r="AT506" i="10"/>
  <c r="BJ506" i="10" s="1"/>
  <c r="AU506" i="10"/>
  <c r="BK506" i="10" s="1"/>
  <c r="AV506" i="10"/>
  <c r="BL506" i="10" s="1"/>
  <c r="AW506" i="10"/>
  <c r="BM506" i="10" s="1"/>
  <c r="Z507" i="10"/>
  <c r="AA507" i="10"/>
  <c r="AB507" i="10"/>
  <c r="AC507" i="10"/>
  <c r="AD507" i="10"/>
  <c r="AE507" i="10"/>
  <c r="AF507" i="10"/>
  <c r="AG507" i="10"/>
  <c r="AH507" i="10"/>
  <c r="AX507" i="10" s="1"/>
  <c r="AI507" i="10"/>
  <c r="AY507" i="10" s="1"/>
  <c r="AJ507" i="10"/>
  <c r="AZ507" i="10" s="1"/>
  <c r="AK507" i="10"/>
  <c r="BA507" i="10" s="1"/>
  <c r="AL507" i="10"/>
  <c r="BB507" i="10" s="1"/>
  <c r="AM507" i="10"/>
  <c r="BC507" i="10" s="1"/>
  <c r="AN507" i="10"/>
  <c r="BD507" i="10" s="1"/>
  <c r="AO507" i="10"/>
  <c r="BE507" i="10" s="1"/>
  <c r="AP507" i="10"/>
  <c r="BF507" i="10" s="1"/>
  <c r="AQ507" i="10"/>
  <c r="BG507" i="10" s="1"/>
  <c r="AR507" i="10"/>
  <c r="BH507" i="10" s="1"/>
  <c r="AS507" i="10"/>
  <c r="BI507" i="10" s="1"/>
  <c r="AT507" i="10"/>
  <c r="BJ507" i="10" s="1"/>
  <c r="AU507" i="10"/>
  <c r="BK507" i="10" s="1"/>
  <c r="AV507" i="10"/>
  <c r="BL507" i="10" s="1"/>
  <c r="AW507" i="10"/>
  <c r="BM507" i="10" s="1"/>
  <c r="Z508" i="10"/>
  <c r="AA508" i="10"/>
  <c r="AB508" i="10"/>
  <c r="AC508" i="10"/>
  <c r="AD508" i="10"/>
  <c r="AE508" i="10"/>
  <c r="AF508" i="10"/>
  <c r="AG508" i="10"/>
  <c r="AH508" i="10"/>
  <c r="AX508" i="10" s="1"/>
  <c r="AI508" i="10"/>
  <c r="AY508" i="10" s="1"/>
  <c r="AJ508" i="10"/>
  <c r="AZ508" i="10" s="1"/>
  <c r="AK508" i="10"/>
  <c r="BA508" i="10" s="1"/>
  <c r="AL508" i="10"/>
  <c r="BB508" i="10" s="1"/>
  <c r="AM508" i="10"/>
  <c r="BC508" i="10" s="1"/>
  <c r="AN508" i="10"/>
  <c r="BD508" i="10" s="1"/>
  <c r="AO508" i="10"/>
  <c r="BE508" i="10" s="1"/>
  <c r="AP508" i="10"/>
  <c r="BF508" i="10" s="1"/>
  <c r="AQ508" i="10"/>
  <c r="BG508" i="10" s="1"/>
  <c r="AR508" i="10"/>
  <c r="BH508" i="10" s="1"/>
  <c r="AS508" i="10"/>
  <c r="BI508" i="10" s="1"/>
  <c r="AT508" i="10"/>
  <c r="BJ508" i="10" s="1"/>
  <c r="AU508" i="10"/>
  <c r="BK508" i="10" s="1"/>
  <c r="AV508" i="10"/>
  <c r="BL508" i="10" s="1"/>
  <c r="AW508" i="10"/>
  <c r="BM508" i="10" s="1"/>
  <c r="Z509" i="10"/>
  <c r="AA509" i="10"/>
  <c r="AB509" i="10"/>
  <c r="AC509" i="10"/>
  <c r="AD509" i="10"/>
  <c r="AE509" i="10"/>
  <c r="AF509" i="10"/>
  <c r="AG509" i="10"/>
  <c r="AH509" i="10"/>
  <c r="AX509" i="10" s="1"/>
  <c r="AI509" i="10"/>
  <c r="AY509" i="10" s="1"/>
  <c r="AJ509" i="10"/>
  <c r="AZ509" i="10" s="1"/>
  <c r="AK509" i="10"/>
  <c r="BA509" i="10" s="1"/>
  <c r="AL509" i="10"/>
  <c r="BB509" i="10" s="1"/>
  <c r="AM509" i="10"/>
  <c r="BC509" i="10" s="1"/>
  <c r="AN509" i="10"/>
  <c r="BD509" i="10" s="1"/>
  <c r="AO509" i="10"/>
  <c r="BE509" i="10" s="1"/>
  <c r="AP509" i="10"/>
  <c r="BF509" i="10" s="1"/>
  <c r="AQ509" i="10"/>
  <c r="BG509" i="10" s="1"/>
  <c r="AR509" i="10"/>
  <c r="BH509" i="10" s="1"/>
  <c r="AS509" i="10"/>
  <c r="BI509" i="10" s="1"/>
  <c r="AT509" i="10"/>
  <c r="BJ509" i="10" s="1"/>
  <c r="AU509" i="10"/>
  <c r="BK509" i="10" s="1"/>
  <c r="AV509" i="10"/>
  <c r="BL509" i="10" s="1"/>
  <c r="AW509" i="10"/>
  <c r="BM509" i="10" s="1"/>
  <c r="Z510" i="10"/>
  <c r="AA510" i="10"/>
  <c r="AB510" i="10"/>
  <c r="AC510" i="10"/>
  <c r="AD510" i="10"/>
  <c r="AE510" i="10"/>
  <c r="AF510" i="10"/>
  <c r="AG510" i="10"/>
  <c r="AH510" i="10"/>
  <c r="AX510" i="10" s="1"/>
  <c r="AI510" i="10"/>
  <c r="AY510" i="10" s="1"/>
  <c r="AJ510" i="10"/>
  <c r="AZ510" i="10" s="1"/>
  <c r="AK510" i="10"/>
  <c r="BA510" i="10" s="1"/>
  <c r="AL510" i="10"/>
  <c r="BB510" i="10" s="1"/>
  <c r="AM510" i="10"/>
  <c r="BC510" i="10" s="1"/>
  <c r="AN510" i="10"/>
  <c r="BD510" i="10" s="1"/>
  <c r="AO510" i="10"/>
  <c r="BE510" i="10" s="1"/>
  <c r="AP510" i="10"/>
  <c r="BF510" i="10" s="1"/>
  <c r="AQ510" i="10"/>
  <c r="BG510" i="10" s="1"/>
  <c r="AR510" i="10"/>
  <c r="BH510" i="10" s="1"/>
  <c r="AS510" i="10"/>
  <c r="BI510" i="10" s="1"/>
  <c r="AT510" i="10"/>
  <c r="BJ510" i="10" s="1"/>
  <c r="AU510" i="10"/>
  <c r="BK510" i="10" s="1"/>
  <c r="AV510" i="10"/>
  <c r="BL510" i="10" s="1"/>
  <c r="AW510" i="10"/>
  <c r="BM510" i="10" s="1"/>
  <c r="Z511" i="10"/>
  <c r="AA511" i="10"/>
  <c r="AB511" i="10"/>
  <c r="AC511" i="10"/>
  <c r="AD511" i="10"/>
  <c r="AE511" i="10"/>
  <c r="AF511" i="10"/>
  <c r="AG511" i="10"/>
  <c r="AH511" i="10"/>
  <c r="AX511" i="10" s="1"/>
  <c r="AI511" i="10"/>
  <c r="AY511" i="10" s="1"/>
  <c r="AJ511" i="10"/>
  <c r="AZ511" i="10" s="1"/>
  <c r="AK511" i="10"/>
  <c r="BA511" i="10" s="1"/>
  <c r="AL511" i="10"/>
  <c r="BB511" i="10" s="1"/>
  <c r="AM511" i="10"/>
  <c r="BC511" i="10" s="1"/>
  <c r="AN511" i="10"/>
  <c r="BD511" i="10" s="1"/>
  <c r="AO511" i="10"/>
  <c r="BE511" i="10" s="1"/>
  <c r="AP511" i="10"/>
  <c r="BF511" i="10" s="1"/>
  <c r="AQ511" i="10"/>
  <c r="BG511" i="10" s="1"/>
  <c r="AR511" i="10"/>
  <c r="BH511" i="10" s="1"/>
  <c r="AS511" i="10"/>
  <c r="BI511" i="10" s="1"/>
  <c r="AT511" i="10"/>
  <c r="BJ511" i="10" s="1"/>
  <c r="AU511" i="10"/>
  <c r="BK511" i="10" s="1"/>
  <c r="AV511" i="10"/>
  <c r="BL511" i="10" s="1"/>
  <c r="AW511" i="10"/>
  <c r="BM511" i="10" s="1"/>
  <c r="Z512" i="10"/>
  <c r="AA512" i="10"/>
  <c r="AB512" i="10"/>
  <c r="AC512" i="10"/>
  <c r="AD512" i="10"/>
  <c r="AE512" i="10"/>
  <c r="AF512" i="10"/>
  <c r="AG512" i="10"/>
  <c r="AH512" i="10"/>
  <c r="AX512" i="10" s="1"/>
  <c r="AI512" i="10"/>
  <c r="AY512" i="10" s="1"/>
  <c r="AJ512" i="10"/>
  <c r="AZ512" i="10" s="1"/>
  <c r="AK512" i="10"/>
  <c r="BA512" i="10" s="1"/>
  <c r="AL512" i="10"/>
  <c r="BB512" i="10" s="1"/>
  <c r="AM512" i="10"/>
  <c r="BC512" i="10" s="1"/>
  <c r="AN512" i="10"/>
  <c r="BD512" i="10" s="1"/>
  <c r="AO512" i="10"/>
  <c r="BE512" i="10" s="1"/>
  <c r="AP512" i="10"/>
  <c r="BF512" i="10" s="1"/>
  <c r="AQ512" i="10"/>
  <c r="BG512" i="10" s="1"/>
  <c r="AR512" i="10"/>
  <c r="BH512" i="10" s="1"/>
  <c r="AS512" i="10"/>
  <c r="BI512" i="10" s="1"/>
  <c r="AT512" i="10"/>
  <c r="BJ512" i="10" s="1"/>
  <c r="AU512" i="10"/>
  <c r="BK512" i="10" s="1"/>
  <c r="AV512" i="10"/>
  <c r="BL512" i="10" s="1"/>
  <c r="AW512" i="10"/>
  <c r="BM512" i="10" s="1"/>
  <c r="Z513" i="10"/>
  <c r="AA513" i="10"/>
  <c r="AB513" i="10"/>
  <c r="AC513" i="10"/>
  <c r="AD513" i="10"/>
  <c r="AE513" i="10"/>
  <c r="AF513" i="10"/>
  <c r="AG513" i="10"/>
  <c r="AH513" i="10"/>
  <c r="AX513" i="10" s="1"/>
  <c r="AI513" i="10"/>
  <c r="AY513" i="10" s="1"/>
  <c r="AJ513" i="10"/>
  <c r="AZ513" i="10" s="1"/>
  <c r="AK513" i="10"/>
  <c r="BA513" i="10" s="1"/>
  <c r="AL513" i="10"/>
  <c r="BB513" i="10" s="1"/>
  <c r="AM513" i="10"/>
  <c r="BC513" i="10" s="1"/>
  <c r="AN513" i="10"/>
  <c r="BD513" i="10" s="1"/>
  <c r="AO513" i="10"/>
  <c r="BE513" i="10" s="1"/>
  <c r="AP513" i="10"/>
  <c r="BF513" i="10" s="1"/>
  <c r="AQ513" i="10"/>
  <c r="BG513" i="10" s="1"/>
  <c r="AR513" i="10"/>
  <c r="BH513" i="10" s="1"/>
  <c r="AS513" i="10"/>
  <c r="BI513" i="10" s="1"/>
  <c r="AT513" i="10"/>
  <c r="BJ513" i="10" s="1"/>
  <c r="AU513" i="10"/>
  <c r="BK513" i="10" s="1"/>
  <c r="AV513" i="10"/>
  <c r="BL513" i="10" s="1"/>
  <c r="AW513" i="10"/>
  <c r="BM513" i="10" s="1"/>
  <c r="Z514" i="10"/>
  <c r="AA514" i="10"/>
  <c r="AB514" i="10"/>
  <c r="AC514" i="10"/>
  <c r="AD514" i="10"/>
  <c r="AE514" i="10"/>
  <c r="AF514" i="10"/>
  <c r="AG514" i="10"/>
  <c r="AH514" i="10"/>
  <c r="AX514" i="10" s="1"/>
  <c r="AI514" i="10"/>
  <c r="AY514" i="10" s="1"/>
  <c r="AJ514" i="10"/>
  <c r="AZ514" i="10" s="1"/>
  <c r="AK514" i="10"/>
  <c r="BA514" i="10" s="1"/>
  <c r="AL514" i="10"/>
  <c r="BB514" i="10" s="1"/>
  <c r="AM514" i="10"/>
  <c r="BC514" i="10" s="1"/>
  <c r="AN514" i="10"/>
  <c r="BD514" i="10" s="1"/>
  <c r="AO514" i="10"/>
  <c r="BE514" i="10" s="1"/>
  <c r="AP514" i="10"/>
  <c r="BF514" i="10" s="1"/>
  <c r="AQ514" i="10"/>
  <c r="BG514" i="10" s="1"/>
  <c r="AR514" i="10"/>
  <c r="BH514" i="10" s="1"/>
  <c r="AS514" i="10"/>
  <c r="BI514" i="10" s="1"/>
  <c r="AT514" i="10"/>
  <c r="BJ514" i="10" s="1"/>
  <c r="AU514" i="10"/>
  <c r="BK514" i="10" s="1"/>
  <c r="AV514" i="10"/>
  <c r="BL514" i="10" s="1"/>
  <c r="AW514" i="10"/>
  <c r="BM514" i="10" s="1"/>
  <c r="Z515" i="10"/>
  <c r="AA515" i="10"/>
  <c r="AB515" i="10"/>
  <c r="AC515" i="10"/>
  <c r="AD515" i="10"/>
  <c r="AE515" i="10"/>
  <c r="AF515" i="10"/>
  <c r="AG515" i="10"/>
  <c r="AH515" i="10"/>
  <c r="AX515" i="10" s="1"/>
  <c r="AI515" i="10"/>
  <c r="AY515" i="10" s="1"/>
  <c r="AJ515" i="10"/>
  <c r="AZ515" i="10" s="1"/>
  <c r="AK515" i="10"/>
  <c r="BA515" i="10" s="1"/>
  <c r="AL515" i="10"/>
  <c r="BB515" i="10" s="1"/>
  <c r="AM515" i="10"/>
  <c r="BC515" i="10" s="1"/>
  <c r="AN515" i="10"/>
  <c r="BD515" i="10" s="1"/>
  <c r="AO515" i="10"/>
  <c r="BE515" i="10" s="1"/>
  <c r="AP515" i="10"/>
  <c r="BF515" i="10" s="1"/>
  <c r="AQ515" i="10"/>
  <c r="BG515" i="10" s="1"/>
  <c r="AR515" i="10"/>
  <c r="BH515" i="10" s="1"/>
  <c r="AS515" i="10"/>
  <c r="BI515" i="10" s="1"/>
  <c r="AT515" i="10"/>
  <c r="BJ515" i="10" s="1"/>
  <c r="AU515" i="10"/>
  <c r="BK515" i="10" s="1"/>
  <c r="AV515" i="10"/>
  <c r="BL515" i="10" s="1"/>
  <c r="AW515" i="10"/>
  <c r="BM515" i="10" s="1"/>
  <c r="Z516" i="10"/>
  <c r="AA516" i="10"/>
  <c r="AB516" i="10"/>
  <c r="AC516" i="10"/>
  <c r="AD516" i="10"/>
  <c r="AE516" i="10"/>
  <c r="AF516" i="10"/>
  <c r="AG516" i="10"/>
  <c r="AH516" i="10"/>
  <c r="AX516" i="10" s="1"/>
  <c r="AI516" i="10"/>
  <c r="AY516" i="10" s="1"/>
  <c r="AJ516" i="10"/>
  <c r="AZ516" i="10" s="1"/>
  <c r="AK516" i="10"/>
  <c r="BA516" i="10" s="1"/>
  <c r="AL516" i="10"/>
  <c r="BB516" i="10" s="1"/>
  <c r="AM516" i="10"/>
  <c r="BC516" i="10" s="1"/>
  <c r="AN516" i="10"/>
  <c r="BD516" i="10" s="1"/>
  <c r="AO516" i="10"/>
  <c r="BE516" i="10" s="1"/>
  <c r="AP516" i="10"/>
  <c r="BF516" i="10" s="1"/>
  <c r="AQ516" i="10"/>
  <c r="BG516" i="10" s="1"/>
  <c r="AR516" i="10"/>
  <c r="BH516" i="10" s="1"/>
  <c r="AS516" i="10"/>
  <c r="BI516" i="10" s="1"/>
  <c r="AT516" i="10"/>
  <c r="BJ516" i="10" s="1"/>
  <c r="AU516" i="10"/>
  <c r="BK516" i="10" s="1"/>
  <c r="AV516" i="10"/>
  <c r="BL516" i="10" s="1"/>
  <c r="AW516" i="10"/>
  <c r="BM516" i="10" s="1"/>
  <c r="Z517" i="10"/>
  <c r="AA517" i="10"/>
  <c r="AB517" i="10"/>
  <c r="AC517" i="10"/>
  <c r="AD517" i="10"/>
  <c r="AE517" i="10"/>
  <c r="AF517" i="10"/>
  <c r="AG517" i="10"/>
  <c r="AH517" i="10"/>
  <c r="AX517" i="10" s="1"/>
  <c r="AI517" i="10"/>
  <c r="AY517" i="10" s="1"/>
  <c r="AJ517" i="10"/>
  <c r="AZ517" i="10" s="1"/>
  <c r="AK517" i="10"/>
  <c r="BA517" i="10" s="1"/>
  <c r="AL517" i="10"/>
  <c r="BB517" i="10" s="1"/>
  <c r="AM517" i="10"/>
  <c r="BC517" i="10" s="1"/>
  <c r="AN517" i="10"/>
  <c r="BD517" i="10" s="1"/>
  <c r="AO517" i="10"/>
  <c r="BE517" i="10" s="1"/>
  <c r="AP517" i="10"/>
  <c r="BF517" i="10" s="1"/>
  <c r="AQ517" i="10"/>
  <c r="BG517" i="10" s="1"/>
  <c r="AR517" i="10"/>
  <c r="BH517" i="10" s="1"/>
  <c r="AS517" i="10"/>
  <c r="BI517" i="10" s="1"/>
  <c r="AT517" i="10"/>
  <c r="BJ517" i="10" s="1"/>
  <c r="AU517" i="10"/>
  <c r="BK517" i="10" s="1"/>
  <c r="AV517" i="10"/>
  <c r="BL517" i="10" s="1"/>
  <c r="AW517" i="10"/>
  <c r="BM517" i="10" s="1"/>
  <c r="Z518" i="10"/>
  <c r="AA518" i="10"/>
  <c r="AB518" i="10"/>
  <c r="AC518" i="10"/>
  <c r="AD518" i="10"/>
  <c r="AE518" i="10"/>
  <c r="AF518" i="10"/>
  <c r="AG518" i="10"/>
  <c r="AH518" i="10"/>
  <c r="AX518" i="10" s="1"/>
  <c r="AI518" i="10"/>
  <c r="AY518" i="10" s="1"/>
  <c r="AJ518" i="10"/>
  <c r="AZ518" i="10" s="1"/>
  <c r="AK518" i="10"/>
  <c r="BA518" i="10" s="1"/>
  <c r="AL518" i="10"/>
  <c r="BB518" i="10" s="1"/>
  <c r="AM518" i="10"/>
  <c r="BC518" i="10" s="1"/>
  <c r="AN518" i="10"/>
  <c r="BD518" i="10" s="1"/>
  <c r="AO518" i="10"/>
  <c r="BE518" i="10" s="1"/>
  <c r="AP518" i="10"/>
  <c r="BF518" i="10" s="1"/>
  <c r="AQ518" i="10"/>
  <c r="BG518" i="10" s="1"/>
  <c r="AR518" i="10"/>
  <c r="BH518" i="10" s="1"/>
  <c r="AS518" i="10"/>
  <c r="BI518" i="10" s="1"/>
  <c r="AT518" i="10"/>
  <c r="BJ518" i="10" s="1"/>
  <c r="AU518" i="10"/>
  <c r="BK518" i="10" s="1"/>
  <c r="AV518" i="10"/>
  <c r="BL518" i="10" s="1"/>
  <c r="AW518" i="10"/>
  <c r="BM518" i="10" s="1"/>
  <c r="Z519" i="10"/>
  <c r="AA519" i="10"/>
  <c r="AB519" i="10"/>
  <c r="AC519" i="10"/>
  <c r="AD519" i="10"/>
  <c r="AE519" i="10"/>
  <c r="AF519" i="10"/>
  <c r="AG519" i="10"/>
  <c r="AH519" i="10"/>
  <c r="AX519" i="10" s="1"/>
  <c r="AI519" i="10"/>
  <c r="AY519" i="10" s="1"/>
  <c r="AJ519" i="10"/>
  <c r="AZ519" i="10" s="1"/>
  <c r="AK519" i="10"/>
  <c r="BA519" i="10" s="1"/>
  <c r="AL519" i="10"/>
  <c r="BB519" i="10" s="1"/>
  <c r="AM519" i="10"/>
  <c r="BC519" i="10" s="1"/>
  <c r="AN519" i="10"/>
  <c r="BD519" i="10" s="1"/>
  <c r="AO519" i="10"/>
  <c r="BE519" i="10" s="1"/>
  <c r="AP519" i="10"/>
  <c r="BF519" i="10" s="1"/>
  <c r="AQ519" i="10"/>
  <c r="BG519" i="10" s="1"/>
  <c r="AR519" i="10"/>
  <c r="BH519" i="10" s="1"/>
  <c r="AS519" i="10"/>
  <c r="BI519" i="10" s="1"/>
  <c r="AT519" i="10"/>
  <c r="BJ519" i="10" s="1"/>
  <c r="AU519" i="10"/>
  <c r="BK519" i="10" s="1"/>
  <c r="AV519" i="10"/>
  <c r="BL519" i="10" s="1"/>
  <c r="AW519" i="10"/>
  <c r="BM519" i="10" s="1"/>
  <c r="Z520" i="10"/>
  <c r="AA520" i="10"/>
  <c r="AB520" i="10"/>
  <c r="AC520" i="10"/>
  <c r="AD520" i="10"/>
  <c r="AE520" i="10"/>
  <c r="AF520" i="10"/>
  <c r="AG520" i="10"/>
  <c r="AH520" i="10"/>
  <c r="AX520" i="10" s="1"/>
  <c r="AI520" i="10"/>
  <c r="AY520" i="10" s="1"/>
  <c r="AJ520" i="10"/>
  <c r="AZ520" i="10" s="1"/>
  <c r="AK520" i="10"/>
  <c r="BA520" i="10" s="1"/>
  <c r="AL520" i="10"/>
  <c r="BB520" i="10" s="1"/>
  <c r="AM520" i="10"/>
  <c r="BC520" i="10" s="1"/>
  <c r="AN520" i="10"/>
  <c r="BD520" i="10" s="1"/>
  <c r="AO520" i="10"/>
  <c r="BE520" i="10" s="1"/>
  <c r="AP520" i="10"/>
  <c r="BF520" i="10" s="1"/>
  <c r="AQ520" i="10"/>
  <c r="BG520" i="10" s="1"/>
  <c r="AR520" i="10"/>
  <c r="BH520" i="10" s="1"/>
  <c r="AS520" i="10"/>
  <c r="BI520" i="10" s="1"/>
  <c r="AT520" i="10"/>
  <c r="BJ520" i="10" s="1"/>
  <c r="AU520" i="10"/>
  <c r="BK520" i="10" s="1"/>
  <c r="AV520" i="10"/>
  <c r="BL520" i="10" s="1"/>
  <c r="AW520" i="10"/>
  <c r="BM520" i="10" s="1"/>
  <c r="Z521" i="10"/>
  <c r="AA521" i="10"/>
  <c r="AB521" i="10"/>
  <c r="AC521" i="10"/>
  <c r="AD521" i="10"/>
  <c r="AE521" i="10"/>
  <c r="AF521" i="10"/>
  <c r="AG521" i="10"/>
  <c r="AH521" i="10"/>
  <c r="AX521" i="10" s="1"/>
  <c r="AI521" i="10"/>
  <c r="AY521" i="10" s="1"/>
  <c r="AJ521" i="10"/>
  <c r="AZ521" i="10" s="1"/>
  <c r="AK521" i="10"/>
  <c r="BA521" i="10" s="1"/>
  <c r="AL521" i="10"/>
  <c r="BB521" i="10" s="1"/>
  <c r="AM521" i="10"/>
  <c r="BC521" i="10" s="1"/>
  <c r="AN521" i="10"/>
  <c r="BD521" i="10" s="1"/>
  <c r="AO521" i="10"/>
  <c r="BE521" i="10" s="1"/>
  <c r="AP521" i="10"/>
  <c r="BF521" i="10" s="1"/>
  <c r="AQ521" i="10"/>
  <c r="BG521" i="10" s="1"/>
  <c r="AR521" i="10"/>
  <c r="BH521" i="10" s="1"/>
  <c r="AS521" i="10"/>
  <c r="BI521" i="10" s="1"/>
  <c r="AT521" i="10"/>
  <c r="BJ521" i="10" s="1"/>
  <c r="AU521" i="10"/>
  <c r="BK521" i="10" s="1"/>
  <c r="AV521" i="10"/>
  <c r="BL521" i="10" s="1"/>
  <c r="AW521" i="10"/>
  <c r="BM521" i="10" s="1"/>
  <c r="Z522" i="10"/>
  <c r="AA522" i="10"/>
  <c r="AB522" i="10"/>
  <c r="AC522" i="10"/>
  <c r="AD522" i="10"/>
  <c r="AE522" i="10"/>
  <c r="AF522" i="10"/>
  <c r="AG522" i="10"/>
  <c r="AH522" i="10"/>
  <c r="AX522" i="10" s="1"/>
  <c r="AI522" i="10"/>
  <c r="AY522" i="10" s="1"/>
  <c r="AJ522" i="10"/>
  <c r="AZ522" i="10" s="1"/>
  <c r="AK522" i="10"/>
  <c r="BA522" i="10" s="1"/>
  <c r="AL522" i="10"/>
  <c r="BB522" i="10" s="1"/>
  <c r="AM522" i="10"/>
  <c r="BC522" i="10" s="1"/>
  <c r="AN522" i="10"/>
  <c r="BD522" i="10" s="1"/>
  <c r="AO522" i="10"/>
  <c r="BE522" i="10" s="1"/>
  <c r="AP522" i="10"/>
  <c r="BF522" i="10" s="1"/>
  <c r="AQ522" i="10"/>
  <c r="BG522" i="10" s="1"/>
  <c r="AR522" i="10"/>
  <c r="BH522" i="10" s="1"/>
  <c r="AS522" i="10"/>
  <c r="BI522" i="10" s="1"/>
  <c r="AT522" i="10"/>
  <c r="BJ522" i="10" s="1"/>
  <c r="AU522" i="10"/>
  <c r="BK522" i="10" s="1"/>
  <c r="AV522" i="10"/>
  <c r="BL522" i="10" s="1"/>
  <c r="AW522" i="10"/>
  <c r="BM522" i="10" s="1"/>
  <c r="Z523" i="10"/>
  <c r="AA523" i="10"/>
  <c r="AB523" i="10"/>
  <c r="AC523" i="10"/>
  <c r="AD523" i="10"/>
  <c r="AE523" i="10"/>
  <c r="AF523" i="10"/>
  <c r="AG523" i="10"/>
  <c r="AH523" i="10"/>
  <c r="AX523" i="10" s="1"/>
  <c r="AI523" i="10"/>
  <c r="AY523" i="10" s="1"/>
  <c r="AJ523" i="10"/>
  <c r="AZ523" i="10" s="1"/>
  <c r="AK523" i="10"/>
  <c r="BA523" i="10" s="1"/>
  <c r="AL523" i="10"/>
  <c r="BB523" i="10" s="1"/>
  <c r="AM523" i="10"/>
  <c r="BC523" i="10" s="1"/>
  <c r="AN523" i="10"/>
  <c r="BD523" i="10" s="1"/>
  <c r="AO523" i="10"/>
  <c r="BE523" i="10" s="1"/>
  <c r="AP523" i="10"/>
  <c r="BF523" i="10" s="1"/>
  <c r="AQ523" i="10"/>
  <c r="BG523" i="10" s="1"/>
  <c r="AR523" i="10"/>
  <c r="BH523" i="10" s="1"/>
  <c r="AS523" i="10"/>
  <c r="BI523" i="10" s="1"/>
  <c r="AT523" i="10"/>
  <c r="BJ523" i="10" s="1"/>
  <c r="AU523" i="10"/>
  <c r="BK523" i="10" s="1"/>
  <c r="AV523" i="10"/>
  <c r="BL523" i="10" s="1"/>
  <c r="AW523" i="10"/>
  <c r="BM523" i="10" s="1"/>
  <c r="Z524" i="10"/>
  <c r="AA524" i="10"/>
  <c r="AB524" i="10"/>
  <c r="AC524" i="10"/>
  <c r="AD524" i="10"/>
  <c r="AE524" i="10"/>
  <c r="AF524" i="10"/>
  <c r="AG524" i="10"/>
  <c r="AH524" i="10"/>
  <c r="AX524" i="10" s="1"/>
  <c r="AI524" i="10"/>
  <c r="AY524" i="10" s="1"/>
  <c r="AJ524" i="10"/>
  <c r="AZ524" i="10" s="1"/>
  <c r="AK524" i="10"/>
  <c r="BA524" i="10" s="1"/>
  <c r="AL524" i="10"/>
  <c r="BB524" i="10" s="1"/>
  <c r="AM524" i="10"/>
  <c r="BC524" i="10" s="1"/>
  <c r="AN524" i="10"/>
  <c r="BD524" i="10" s="1"/>
  <c r="AO524" i="10"/>
  <c r="BE524" i="10" s="1"/>
  <c r="AP524" i="10"/>
  <c r="BF524" i="10" s="1"/>
  <c r="AQ524" i="10"/>
  <c r="BG524" i="10" s="1"/>
  <c r="AR524" i="10"/>
  <c r="BH524" i="10" s="1"/>
  <c r="AS524" i="10"/>
  <c r="BI524" i="10" s="1"/>
  <c r="AT524" i="10"/>
  <c r="BJ524" i="10" s="1"/>
  <c r="AU524" i="10"/>
  <c r="BK524" i="10" s="1"/>
  <c r="AV524" i="10"/>
  <c r="BL524" i="10" s="1"/>
  <c r="AW524" i="10"/>
  <c r="BM524" i="10" s="1"/>
  <c r="Z525" i="10"/>
  <c r="AA525" i="10"/>
  <c r="AB525" i="10"/>
  <c r="AC525" i="10"/>
  <c r="AD525" i="10"/>
  <c r="AE525" i="10"/>
  <c r="AF525" i="10"/>
  <c r="AG525" i="10"/>
  <c r="AH525" i="10"/>
  <c r="AX525" i="10" s="1"/>
  <c r="AI525" i="10"/>
  <c r="AY525" i="10" s="1"/>
  <c r="AJ525" i="10"/>
  <c r="AZ525" i="10" s="1"/>
  <c r="AK525" i="10"/>
  <c r="BA525" i="10" s="1"/>
  <c r="AL525" i="10"/>
  <c r="BB525" i="10" s="1"/>
  <c r="AM525" i="10"/>
  <c r="BC525" i="10" s="1"/>
  <c r="AN525" i="10"/>
  <c r="BD525" i="10" s="1"/>
  <c r="AO525" i="10"/>
  <c r="BE525" i="10" s="1"/>
  <c r="AP525" i="10"/>
  <c r="BF525" i="10" s="1"/>
  <c r="AQ525" i="10"/>
  <c r="BG525" i="10" s="1"/>
  <c r="AR525" i="10"/>
  <c r="BH525" i="10" s="1"/>
  <c r="AS525" i="10"/>
  <c r="BI525" i="10" s="1"/>
  <c r="AT525" i="10"/>
  <c r="BJ525" i="10" s="1"/>
  <c r="AU525" i="10"/>
  <c r="BK525" i="10" s="1"/>
  <c r="AV525" i="10"/>
  <c r="BL525" i="10" s="1"/>
  <c r="AW525" i="10"/>
  <c r="BM525" i="10" s="1"/>
  <c r="Z526" i="10"/>
  <c r="AA526" i="10"/>
  <c r="AB526" i="10"/>
  <c r="AC526" i="10"/>
  <c r="AD526" i="10"/>
  <c r="AE526" i="10"/>
  <c r="AF526" i="10"/>
  <c r="AG526" i="10"/>
  <c r="AH526" i="10"/>
  <c r="AX526" i="10" s="1"/>
  <c r="AI526" i="10"/>
  <c r="AY526" i="10" s="1"/>
  <c r="AJ526" i="10"/>
  <c r="AZ526" i="10" s="1"/>
  <c r="AK526" i="10"/>
  <c r="BA526" i="10" s="1"/>
  <c r="AL526" i="10"/>
  <c r="BB526" i="10" s="1"/>
  <c r="AM526" i="10"/>
  <c r="BC526" i="10" s="1"/>
  <c r="AN526" i="10"/>
  <c r="BD526" i="10" s="1"/>
  <c r="AO526" i="10"/>
  <c r="BE526" i="10" s="1"/>
  <c r="AP526" i="10"/>
  <c r="BF526" i="10" s="1"/>
  <c r="AQ526" i="10"/>
  <c r="BG526" i="10" s="1"/>
  <c r="AR526" i="10"/>
  <c r="BH526" i="10" s="1"/>
  <c r="AS526" i="10"/>
  <c r="BI526" i="10" s="1"/>
  <c r="AT526" i="10"/>
  <c r="BJ526" i="10" s="1"/>
  <c r="AU526" i="10"/>
  <c r="BK526" i="10" s="1"/>
  <c r="AV526" i="10"/>
  <c r="BL526" i="10" s="1"/>
  <c r="AW526" i="10"/>
  <c r="BM526" i="10" s="1"/>
  <c r="Z527" i="10"/>
  <c r="AA527" i="10"/>
  <c r="AB527" i="10"/>
  <c r="AC527" i="10"/>
  <c r="AD527" i="10"/>
  <c r="AE527" i="10"/>
  <c r="AF527" i="10"/>
  <c r="AG527" i="10"/>
  <c r="AH527" i="10"/>
  <c r="AX527" i="10" s="1"/>
  <c r="AI527" i="10"/>
  <c r="AY527" i="10" s="1"/>
  <c r="AJ527" i="10"/>
  <c r="AZ527" i="10" s="1"/>
  <c r="AK527" i="10"/>
  <c r="BA527" i="10" s="1"/>
  <c r="AL527" i="10"/>
  <c r="BB527" i="10" s="1"/>
  <c r="AM527" i="10"/>
  <c r="BC527" i="10" s="1"/>
  <c r="AN527" i="10"/>
  <c r="BD527" i="10" s="1"/>
  <c r="AO527" i="10"/>
  <c r="BE527" i="10" s="1"/>
  <c r="AP527" i="10"/>
  <c r="BF527" i="10" s="1"/>
  <c r="AQ527" i="10"/>
  <c r="BG527" i="10" s="1"/>
  <c r="AR527" i="10"/>
  <c r="BH527" i="10" s="1"/>
  <c r="AS527" i="10"/>
  <c r="BI527" i="10" s="1"/>
  <c r="AT527" i="10"/>
  <c r="BJ527" i="10" s="1"/>
  <c r="AU527" i="10"/>
  <c r="BK527" i="10" s="1"/>
  <c r="AV527" i="10"/>
  <c r="BL527" i="10" s="1"/>
  <c r="AW527" i="10"/>
  <c r="BM527" i="10" s="1"/>
  <c r="Z528" i="10"/>
  <c r="AA528" i="10"/>
  <c r="AB528" i="10"/>
  <c r="AC528" i="10"/>
  <c r="AD528" i="10"/>
  <c r="AE528" i="10"/>
  <c r="AF528" i="10"/>
  <c r="AG528" i="10"/>
  <c r="AH528" i="10"/>
  <c r="AX528" i="10" s="1"/>
  <c r="AI528" i="10"/>
  <c r="AY528" i="10" s="1"/>
  <c r="AJ528" i="10"/>
  <c r="AZ528" i="10" s="1"/>
  <c r="AK528" i="10"/>
  <c r="BA528" i="10" s="1"/>
  <c r="AL528" i="10"/>
  <c r="BB528" i="10" s="1"/>
  <c r="AM528" i="10"/>
  <c r="BC528" i="10" s="1"/>
  <c r="AN528" i="10"/>
  <c r="BD528" i="10" s="1"/>
  <c r="AO528" i="10"/>
  <c r="BE528" i="10" s="1"/>
  <c r="AP528" i="10"/>
  <c r="BF528" i="10" s="1"/>
  <c r="AQ528" i="10"/>
  <c r="BG528" i="10" s="1"/>
  <c r="AR528" i="10"/>
  <c r="BH528" i="10" s="1"/>
  <c r="AS528" i="10"/>
  <c r="BI528" i="10" s="1"/>
  <c r="AT528" i="10"/>
  <c r="BJ528" i="10" s="1"/>
  <c r="AU528" i="10"/>
  <c r="BK528" i="10" s="1"/>
  <c r="AV528" i="10"/>
  <c r="BL528" i="10" s="1"/>
  <c r="AW528" i="10"/>
  <c r="BM528" i="10" s="1"/>
  <c r="Z529" i="10"/>
  <c r="AA529" i="10"/>
  <c r="AB529" i="10"/>
  <c r="AC529" i="10"/>
  <c r="AD529" i="10"/>
  <c r="AE529" i="10"/>
  <c r="AF529" i="10"/>
  <c r="AG529" i="10"/>
  <c r="AH529" i="10"/>
  <c r="AX529" i="10" s="1"/>
  <c r="AI529" i="10"/>
  <c r="AY529" i="10" s="1"/>
  <c r="AJ529" i="10"/>
  <c r="AZ529" i="10" s="1"/>
  <c r="AK529" i="10"/>
  <c r="BA529" i="10" s="1"/>
  <c r="AL529" i="10"/>
  <c r="BB529" i="10" s="1"/>
  <c r="AM529" i="10"/>
  <c r="BC529" i="10" s="1"/>
  <c r="AN529" i="10"/>
  <c r="BD529" i="10" s="1"/>
  <c r="AO529" i="10"/>
  <c r="BE529" i="10" s="1"/>
  <c r="AP529" i="10"/>
  <c r="BF529" i="10" s="1"/>
  <c r="AQ529" i="10"/>
  <c r="BG529" i="10" s="1"/>
  <c r="AR529" i="10"/>
  <c r="BH529" i="10" s="1"/>
  <c r="AS529" i="10"/>
  <c r="BI529" i="10" s="1"/>
  <c r="AT529" i="10"/>
  <c r="BJ529" i="10" s="1"/>
  <c r="AU529" i="10"/>
  <c r="BK529" i="10" s="1"/>
  <c r="AV529" i="10"/>
  <c r="BL529" i="10" s="1"/>
  <c r="AW529" i="10"/>
  <c r="BM529" i="10" s="1"/>
  <c r="Z530" i="10"/>
  <c r="AA530" i="10"/>
  <c r="AB530" i="10"/>
  <c r="AC530" i="10"/>
  <c r="AD530" i="10"/>
  <c r="AE530" i="10"/>
  <c r="AF530" i="10"/>
  <c r="AG530" i="10"/>
  <c r="AH530" i="10"/>
  <c r="AX530" i="10" s="1"/>
  <c r="AI530" i="10"/>
  <c r="AY530" i="10" s="1"/>
  <c r="AJ530" i="10"/>
  <c r="AZ530" i="10" s="1"/>
  <c r="AK530" i="10"/>
  <c r="BA530" i="10" s="1"/>
  <c r="AL530" i="10"/>
  <c r="BB530" i="10" s="1"/>
  <c r="AM530" i="10"/>
  <c r="BC530" i="10" s="1"/>
  <c r="AN530" i="10"/>
  <c r="BD530" i="10" s="1"/>
  <c r="AO530" i="10"/>
  <c r="BE530" i="10" s="1"/>
  <c r="AP530" i="10"/>
  <c r="BF530" i="10" s="1"/>
  <c r="AQ530" i="10"/>
  <c r="BG530" i="10" s="1"/>
  <c r="AR530" i="10"/>
  <c r="BH530" i="10" s="1"/>
  <c r="AS530" i="10"/>
  <c r="BI530" i="10" s="1"/>
  <c r="AT530" i="10"/>
  <c r="BJ530" i="10" s="1"/>
  <c r="AU530" i="10"/>
  <c r="BK530" i="10" s="1"/>
  <c r="AV530" i="10"/>
  <c r="BL530" i="10" s="1"/>
  <c r="AW530" i="10"/>
  <c r="BM530" i="10" s="1"/>
  <c r="Z531" i="10"/>
  <c r="AA531" i="10"/>
  <c r="AB531" i="10"/>
  <c r="AC531" i="10"/>
  <c r="AD531" i="10"/>
  <c r="AE531" i="10"/>
  <c r="AF531" i="10"/>
  <c r="AG531" i="10"/>
  <c r="AH531" i="10"/>
  <c r="AX531" i="10" s="1"/>
  <c r="AI531" i="10"/>
  <c r="AY531" i="10" s="1"/>
  <c r="AJ531" i="10"/>
  <c r="AZ531" i="10" s="1"/>
  <c r="AK531" i="10"/>
  <c r="BA531" i="10" s="1"/>
  <c r="AL531" i="10"/>
  <c r="BB531" i="10" s="1"/>
  <c r="AM531" i="10"/>
  <c r="BC531" i="10" s="1"/>
  <c r="AN531" i="10"/>
  <c r="BD531" i="10" s="1"/>
  <c r="AO531" i="10"/>
  <c r="BE531" i="10" s="1"/>
  <c r="AP531" i="10"/>
  <c r="BF531" i="10" s="1"/>
  <c r="AQ531" i="10"/>
  <c r="BG531" i="10" s="1"/>
  <c r="AR531" i="10"/>
  <c r="BH531" i="10" s="1"/>
  <c r="AS531" i="10"/>
  <c r="BI531" i="10" s="1"/>
  <c r="AT531" i="10"/>
  <c r="BJ531" i="10" s="1"/>
  <c r="AU531" i="10"/>
  <c r="BK531" i="10" s="1"/>
  <c r="AV531" i="10"/>
  <c r="BL531" i="10" s="1"/>
  <c r="AW531" i="10"/>
  <c r="BM531" i="10" s="1"/>
  <c r="Z532" i="10"/>
  <c r="AA532" i="10"/>
  <c r="AB532" i="10"/>
  <c r="AC532" i="10"/>
  <c r="AD532" i="10"/>
  <c r="AE532" i="10"/>
  <c r="AF532" i="10"/>
  <c r="AG532" i="10"/>
  <c r="AH532" i="10"/>
  <c r="AX532" i="10" s="1"/>
  <c r="AI532" i="10"/>
  <c r="AY532" i="10" s="1"/>
  <c r="AJ532" i="10"/>
  <c r="AZ532" i="10" s="1"/>
  <c r="AK532" i="10"/>
  <c r="BA532" i="10" s="1"/>
  <c r="AL532" i="10"/>
  <c r="BB532" i="10" s="1"/>
  <c r="AM532" i="10"/>
  <c r="BC532" i="10" s="1"/>
  <c r="AN532" i="10"/>
  <c r="BD532" i="10" s="1"/>
  <c r="AO532" i="10"/>
  <c r="BE532" i="10" s="1"/>
  <c r="AP532" i="10"/>
  <c r="BF532" i="10" s="1"/>
  <c r="AQ532" i="10"/>
  <c r="BG532" i="10" s="1"/>
  <c r="AR532" i="10"/>
  <c r="BH532" i="10" s="1"/>
  <c r="AS532" i="10"/>
  <c r="BI532" i="10" s="1"/>
  <c r="AT532" i="10"/>
  <c r="BJ532" i="10" s="1"/>
  <c r="AU532" i="10"/>
  <c r="BK532" i="10" s="1"/>
  <c r="AV532" i="10"/>
  <c r="BL532" i="10" s="1"/>
  <c r="AW532" i="10"/>
  <c r="BM532" i="10" s="1"/>
  <c r="Z533" i="10"/>
  <c r="AA533" i="10"/>
  <c r="AB533" i="10"/>
  <c r="AC533" i="10"/>
  <c r="AD533" i="10"/>
  <c r="AE533" i="10"/>
  <c r="AF533" i="10"/>
  <c r="AG533" i="10"/>
  <c r="AH533" i="10"/>
  <c r="AX533" i="10" s="1"/>
  <c r="AI533" i="10"/>
  <c r="AY533" i="10" s="1"/>
  <c r="AJ533" i="10"/>
  <c r="AZ533" i="10" s="1"/>
  <c r="AK533" i="10"/>
  <c r="BA533" i="10" s="1"/>
  <c r="AL533" i="10"/>
  <c r="BB533" i="10" s="1"/>
  <c r="AM533" i="10"/>
  <c r="BC533" i="10" s="1"/>
  <c r="AN533" i="10"/>
  <c r="BD533" i="10" s="1"/>
  <c r="AO533" i="10"/>
  <c r="BE533" i="10" s="1"/>
  <c r="AP533" i="10"/>
  <c r="BF533" i="10" s="1"/>
  <c r="AQ533" i="10"/>
  <c r="BG533" i="10" s="1"/>
  <c r="AR533" i="10"/>
  <c r="BH533" i="10" s="1"/>
  <c r="AS533" i="10"/>
  <c r="BI533" i="10" s="1"/>
  <c r="AT533" i="10"/>
  <c r="BJ533" i="10" s="1"/>
  <c r="AU533" i="10"/>
  <c r="BK533" i="10" s="1"/>
  <c r="AV533" i="10"/>
  <c r="BL533" i="10" s="1"/>
  <c r="AW533" i="10"/>
  <c r="BM533" i="10" s="1"/>
  <c r="Z534" i="10"/>
  <c r="AA534" i="10"/>
  <c r="AB534" i="10"/>
  <c r="AC534" i="10"/>
  <c r="AD534" i="10"/>
  <c r="AE534" i="10"/>
  <c r="AF534" i="10"/>
  <c r="AG534" i="10"/>
  <c r="AH534" i="10"/>
  <c r="AX534" i="10" s="1"/>
  <c r="AI534" i="10"/>
  <c r="AY534" i="10" s="1"/>
  <c r="AJ534" i="10"/>
  <c r="AZ534" i="10" s="1"/>
  <c r="AK534" i="10"/>
  <c r="BA534" i="10" s="1"/>
  <c r="AL534" i="10"/>
  <c r="BB534" i="10" s="1"/>
  <c r="AM534" i="10"/>
  <c r="BC534" i="10" s="1"/>
  <c r="AN534" i="10"/>
  <c r="BD534" i="10" s="1"/>
  <c r="AO534" i="10"/>
  <c r="BE534" i="10" s="1"/>
  <c r="AP534" i="10"/>
  <c r="BF534" i="10" s="1"/>
  <c r="AQ534" i="10"/>
  <c r="BG534" i="10" s="1"/>
  <c r="AR534" i="10"/>
  <c r="BH534" i="10" s="1"/>
  <c r="AS534" i="10"/>
  <c r="BI534" i="10" s="1"/>
  <c r="AT534" i="10"/>
  <c r="BJ534" i="10" s="1"/>
  <c r="AU534" i="10"/>
  <c r="BK534" i="10" s="1"/>
  <c r="AV534" i="10"/>
  <c r="BL534" i="10" s="1"/>
  <c r="AW534" i="10"/>
  <c r="BM534" i="10" s="1"/>
  <c r="Z535" i="10"/>
  <c r="AA535" i="10"/>
  <c r="AB535" i="10"/>
  <c r="AC535" i="10"/>
  <c r="AD535" i="10"/>
  <c r="AE535" i="10"/>
  <c r="AF535" i="10"/>
  <c r="AG535" i="10"/>
  <c r="AH535" i="10"/>
  <c r="AX535" i="10" s="1"/>
  <c r="AI535" i="10"/>
  <c r="AY535" i="10" s="1"/>
  <c r="AJ535" i="10"/>
  <c r="AZ535" i="10" s="1"/>
  <c r="AK535" i="10"/>
  <c r="BA535" i="10" s="1"/>
  <c r="AL535" i="10"/>
  <c r="BB535" i="10" s="1"/>
  <c r="AM535" i="10"/>
  <c r="BC535" i="10" s="1"/>
  <c r="AN535" i="10"/>
  <c r="BD535" i="10" s="1"/>
  <c r="AO535" i="10"/>
  <c r="BE535" i="10" s="1"/>
  <c r="AP535" i="10"/>
  <c r="BF535" i="10" s="1"/>
  <c r="AQ535" i="10"/>
  <c r="BG535" i="10" s="1"/>
  <c r="AR535" i="10"/>
  <c r="BH535" i="10" s="1"/>
  <c r="AS535" i="10"/>
  <c r="BI535" i="10" s="1"/>
  <c r="AT535" i="10"/>
  <c r="BJ535" i="10" s="1"/>
  <c r="AU535" i="10"/>
  <c r="BK535" i="10" s="1"/>
  <c r="AV535" i="10"/>
  <c r="BL535" i="10" s="1"/>
  <c r="AW535" i="10"/>
  <c r="BM535" i="10" s="1"/>
  <c r="Z536" i="10"/>
  <c r="AA536" i="10"/>
  <c r="AB536" i="10"/>
  <c r="AC536" i="10"/>
  <c r="AD536" i="10"/>
  <c r="AE536" i="10"/>
  <c r="AF536" i="10"/>
  <c r="AG536" i="10"/>
  <c r="AH536" i="10"/>
  <c r="AX536" i="10" s="1"/>
  <c r="AI536" i="10"/>
  <c r="AY536" i="10" s="1"/>
  <c r="AJ536" i="10"/>
  <c r="AZ536" i="10" s="1"/>
  <c r="AK536" i="10"/>
  <c r="BA536" i="10" s="1"/>
  <c r="AL536" i="10"/>
  <c r="BB536" i="10" s="1"/>
  <c r="AM536" i="10"/>
  <c r="BC536" i="10" s="1"/>
  <c r="AN536" i="10"/>
  <c r="BD536" i="10" s="1"/>
  <c r="AO536" i="10"/>
  <c r="BE536" i="10" s="1"/>
  <c r="AP536" i="10"/>
  <c r="BF536" i="10" s="1"/>
  <c r="AQ536" i="10"/>
  <c r="BG536" i="10" s="1"/>
  <c r="AR536" i="10"/>
  <c r="BH536" i="10" s="1"/>
  <c r="AS536" i="10"/>
  <c r="BI536" i="10" s="1"/>
  <c r="AT536" i="10"/>
  <c r="BJ536" i="10" s="1"/>
  <c r="AU536" i="10"/>
  <c r="BK536" i="10" s="1"/>
  <c r="AV536" i="10"/>
  <c r="BL536" i="10" s="1"/>
  <c r="AW536" i="10"/>
  <c r="BM536" i="10" s="1"/>
  <c r="Z537" i="10"/>
  <c r="AA537" i="10"/>
  <c r="AB537" i="10"/>
  <c r="AC537" i="10"/>
  <c r="AD537" i="10"/>
  <c r="AE537" i="10"/>
  <c r="AF537" i="10"/>
  <c r="AG537" i="10"/>
  <c r="AH537" i="10"/>
  <c r="AX537" i="10" s="1"/>
  <c r="AI537" i="10"/>
  <c r="AY537" i="10" s="1"/>
  <c r="AJ537" i="10"/>
  <c r="AZ537" i="10" s="1"/>
  <c r="AK537" i="10"/>
  <c r="BA537" i="10" s="1"/>
  <c r="AL537" i="10"/>
  <c r="BB537" i="10" s="1"/>
  <c r="AM537" i="10"/>
  <c r="BC537" i="10" s="1"/>
  <c r="AN537" i="10"/>
  <c r="BD537" i="10" s="1"/>
  <c r="AO537" i="10"/>
  <c r="BE537" i="10" s="1"/>
  <c r="AP537" i="10"/>
  <c r="BF537" i="10" s="1"/>
  <c r="AQ537" i="10"/>
  <c r="BG537" i="10" s="1"/>
  <c r="AR537" i="10"/>
  <c r="BH537" i="10" s="1"/>
  <c r="AS537" i="10"/>
  <c r="BI537" i="10" s="1"/>
  <c r="AT537" i="10"/>
  <c r="BJ537" i="10" s="1"/>
  <c r="AU537" i="10"/>
  <c r="BK537" i="10" s="1"/>
  <c r="AV537" i="10"/>
  <c r="BL537" i="10" s="1"/>
  <c r="AW537" i="10"/>
  <c r="BM537" i="10" s="1"/>
  <c r="Z538" i="10"/>
  <c r="AA538" i="10"/>
  <c r="AB538" i="10"/>
  <c r="AC538" i="10"/>
  <c r="AD538" i="10"/>
  <c r="AE538" i="10"/>
  <c r="AF538" i="10"/>
  <c r="AG538" i="10"/>
  <c r="AH538" i="10"/>
  <c r="AX538" i="10" s="1"/>
  <c r="AI538" i="10"/>
  <c r="AY538" i="10" s="1"/>
  <c r="AJ538" i="10"/>
  <c r="AZ538" i="10" s="1"/>
  <c r="AK538" i="10"/>
  <c r="BA538" i="10" s="1"/>
  <c r="AL538" i="10"/>
  <c r="BB538" i="10" s="1"/>
  <c r="AM538" i="10"/>
  <c r="BC538" i="10" s="1"/>
  <c r="AN538" i="10"/>
  <c r="BD538" i="10" s="1"/>
  <c r="AO538" i="10"/>
  <c r="BE538" i="10" s="1"/>
  <c r="AP538" i="10"/>
  <c r="BF538" i="10" s="1"/>
  <c r="AQ538" i="10"/>
  <c r="BG538" i="10" s="1"/>
  <c r="AR538" i="10"/>
  <c r="BH538" i="10" s="1"/>
  <c r="AS538" i="10"/>
  <c r="BI538" i="10" s="1"/>
  <c r="AT538" i="10"/>
  <c r="BJ538" i="10" s="1"/>
  <c r="AU538" i="10"/>
  <c r="BK538" i="10" s="1"/>
  <c r="AV538" i="10"/>
  <c r="BL538" i="10" s="1"/>
  <c r="AW538" i="10"/>
  <c r="BM538" i="10" s="1"/>
  <c r="Z539" i="10"/>
  <c r="AA539" i="10"/>
  <c r="AB539" i="10"/>
  <c r="AC539" i="10"/>
  <c r="AD539" i="10"/>
  <c r="AE539" i="10"/>
  <c r="AF539" i="10"/>
  <c r="AG539" i="10"/>
  <c r="AH539" i="10"/>
  <c r="AX539" i="10" s="1"/>
  <c r="AI539" i="10"/>
  <c r="AY539" i="10" s="1"/>
  <c r="AJ539" i="10"/>
  <c r="AZ539" i="10" s="1"/>
  <c r="AK539" i="10"/>
  <c r="BA539" i="10" s="1"/>
  <c r="AL539" i="10"/>
  <c r="BB539" i="10" s="1"/>
  <c r="AM539" i="10"/>
  <c r="BC539" i="10" s="1"/>
  <c r="AN539" i="10"/>
  <c r="BD539" i="10" s="1"/>
  <c r="AO539" i="10"/>
  <c r="BE539" i="10" s="1"/>
  <c r="AP539" i="10"/>
  <c r="BF539" i="10" s="1"/>
  <c r="AQ539" i="10"/>
  <c r="BG539" i="10" s="1"/>
  <c r="AR539" i="10"/>
  <c r="BH539" i="10" s="1"/>
  <c r="AS539" i="10"/>
  <c r="BI539" i="10" s="1"/>
  <c r="AT539" i="10"/>
  <c r="BJ539" i="10" s="1"/>
  <c r="AU539" i="10"/>
  <c r="BK539" i="10" s="1"/>
  <c r="AV539" i="10"/>
  <c r="BL539" i="10" s="1"/>
  <c r="AW539" i="10"/>
  <c r="BM539" i="10" s="1"/>
  <c r="Z540" i="10"/>
  <c r="AA540" i="10"/>
  <c r="AB540" i="10"/>
  <c r="AC540" i="10"/>
  <c r="AD540" i="10"/>
  <c r="AE540" i="10"/>
  <c r="AF540" i="10"/>
  <c r="AG540" i="10"/>
  <c r="AH540" i="10"/>
  <c r="AX540" i="10" s="1"/>
  <c r="AI540" i="10"/>
  <c r="AY540" i="10" s="1"/>
  <c r="AJ540" i="10"/>
  <c r="AZ540" i="10" s="1"/>
  <c r="AK540" i="10"/>
  <c r="BA540" i="10" s="1"/>
  <c r="AL540" i="10"/>
  <c r="BB540" i="10" s="1"/>
  <c r="AM540" i="10"/>
  <c r="BC540" i="10" s="1"/>
  <c r="AN540" i="10"/>
  <c r="BD540" i="10" s="1"/>
  <c r="AO540" i="10"/>
  <c r="BE540" i="10" s="1"/>
  <c r="AP540" i="10"/>
  <c r="BF540" i="10" s="1"/>
  <c r="AQ540" i="10"/>
  <c r="BG540" i="10" s="1"/>
  <c r="AR540" i="10"/>
  <c r="BH540" i="10" s="1"/>
  <c r="AS540" i="10"/>
  <c r="BI540" i="10" s="1"/>
  <c r="AT540" i="10"/>
  <c r="BJ540" i="10" s="1"/>
  <c r="AU540" i="10"/>
  <c r="BK540" i="10" s="1"/>
  <c r="AV540" i="10"/>
  <c r="BL540" i="10" s="1"/>
  <c r="AW540" i="10"/>
  <c r="BM540" i="10" s="1"/>
  <c r="Z541" i="10"/>
  <c r="AA541" i="10"/>
  <c r="AB541" i="10"/>
  <c r="AC541" i="10"/>
  <c r="AD541" i="10"/>
  <c r="AE541" i="10"/>
  <c r="AF541" i="10"/>
  <c r="AG541" i="10"/>
  <c r="AH541" i="10"/>
  <c r="AX541" i="10" s="1"/>
  <c r="AI541" i="10"/>
  <c r="AY541" i="10" s="1"/>
  <c r="AJ541" i="10"/>
  <c r="AZ541" i="10" s="1"/>
  <c r="AK541" i="10"/>
  <c r="BA541" i="10" s="1"/>
  <c r="AL541" i="10"/>
  <c r="BB541" i="10" s="1"/>
  <c r="AM541" i="10"/>
  <c r="BC541" i="10" s="1"/>
  <c r="AN541" i="10"/>
  <c r="BD541" i="10" s="1"/>
  <c r="AO541" i="10"/>
  <c r="BE541" i="10" s="1"/>
  <c r="AP541" i="10"/>
  <c r="BF541" i="10" s="1"/>
  <c r="AQ541" i="10"/>
  <c r="BG541" i="10" s="1"/>
  <c r="AR541" i="10"/>
  <c r="BH541" i="10" s="1"/>
  <c r="AS541" i="10"/>
  <c r="BI541" i="10" s="1"/>
  <c r="AT541" i="10"/>
  <c r="BJ541" i="10" s="1"/>
  <c r="AU541" i="10"/>
  <c r="BK541" i="10" s="1"/>
  <c r="AV541" i="10"/>
  <c r="BL541" i="10" s="1"/>
  <c r="AW541" i="10"/>
  <c r="BM541" i="10" s="1"/>
  <c r="Z542" i="10"/>
  <c r="AA542" i="10"/>
  <c r="AB542" i="10"/>
  <c r="AC542" i="10"/>
  <c r="AD542" i="10"/>
  <c r="AE542" i="10"/>
  <c r="AF542" i="10"/>
  <c r="AG542" i="10"/>
  <c r="AH542" i="10"/>
  <c r="AX542" i="10" s="1"/>
  <c r="AI542" i="10"/>
  <c r="AY542" i="10" s="1"/>
  <c r="AJ542" i="10"/>
  <c r="AZ542" i="10" s="1"/>
  <c r="AK542" i="10"/>
  <c r="BA542" i="10" s="1"/>
  <c r="AL542" i="10"/>
  <c r="BB542" i="10" s="1"/>
  <c r="AM542" i="10"/>
  <c r="BC542" i="10" s="1"/>
  <c r="AN542" i="10"/>
  <c r="BD542" i="10" s="1"/>
  <c r="AO542" i="10"/>
  <c r="BE542" i="10" s="1"/>
  <c r="AP542" i="10"/>
  <c r="BF542" i="10" s="1"/>
  <c r="AQ542" i="10"/>
  <c r="BG542" i="10" s="1"/>
  <c r="AR542" i="10"/>
  <c r="BH542" i="10" s="1"/>
  <c r="AS542" i="10"/>
  <c r="BI542" i="10" s="1"/>
  <c r="AT542" i="10"/>
  <c r="BJ542" i="10" s="1"/>
  <c r="AU542" i="10"/>
  <c r="BK542" i="10" s="1"/>
  <c r="AV542" i="10"/>
  <c r="BL542" i="10" s="1"/>
  <c r="AW542" i="10"/>
  <c r="BM542" i="10" s="1"/>
  <c r="Z543" i="10"/>
  <c r="AA543" i="10"/>
  <c r="AB543" i="10"/>
  <c r="AC543" i="10"/>
  <c r="AD543" i="10"/>
  <c r="AE543" i="10"/>
  <c r="AF543" i="10"/>
  <c r="AG543" i="10"/>
  <c r="AH543" i="10"/>
  <c r="AX543" i="10" s="1"/>
  <c r="AI543" i="10"/>
  <c r="AY543" i="10" s="1"/>
  <c r="AJ543" i="10"/>
  <c r="AZ543" i="10" s="1"/>
  <c r="AK543" i="10"/>
  <c r="BA543" i="10" s="1"/>
  <c r="AL543" i="10"/>
  <c r="BB543" i="10" s="1"/>
  <c r="AM543" i="10"/>
  <c r="BC543" i="10" s="1"/>
  <c r="AN543" i="10"/>
  <c r="BD543" i="10" s="1"/>
  <c r="AO543" i="10"/>
  <c r="BE543" i="10" s="1"/>
  <c r="AP543" i="10"/>
  <c r="BF543" i="10" s="1"/>
  <c r="AQ543" i="10"/>
  <c r="BG543" i="10" s="1"/>
  <c r="AR543" i="10"/>
  <c r="BH543" i="10" s="1"/>
  <c r="AS543" i="10"/>
  <c r="BI543" i="10" s="1"/>
  <c r="AT543" i="10"/>
  <c r="BJ543" i="10" s="1"/>
  <c r="AU543" i="10"/>
  <c r="BK543" i="10" s="1"/>
  <c r="AV543" i="10"/>
  <c r="BL543" i="10" s="1"/>
  <c r="AW543" i="10"/>
  <c r="BM543" i="10" s="1"/>
  <c r="Z544" i="10"/>
  <c r="AA544" i="10"/>
  <c r="AB544" i="10"/>
  <c r="AC544" i="10"/>
  <c r="AD544" i="10"/>
  <c r="AE544" i="10"/>
  <c r="AF544" i="10"/>
  <c r="AG544" i="10"/>
  <c r="AH544" i="10"/>
  <c r="AX544" i="10" s="1"/>
  <c r="AI544" i="10"/>
  <c r="AY544" i="10" s="1"/>
  <c r="AJ544" i="10"/>
  <c r="AZ544" i="10" s="1"/>
  <c r="AK544" i="10"/>
  <c r="BA544" i="10" s="1"/>
  <c r="AL544" i="10"/>
  <c r="BB544" i="10" s="1"/>
  <c r="AM544" i="10"/>
  <c r="BC544" i="10" s="1"/>
  <c r="AN544" i="10"/>
  <c r="BD544" i="10" s="1"/>
  <c r="AO544" i="10"/>
  <c r="BE544" i="10" s="1"/>
  <c r="AP544" i="10"/>
  <c r="BF544" i="10" s="1"/>
  <c r="AQ544" i="10"/>
  <c r="BG544" i="10" s="1"/>
  <c r="AR544" i="10"/>
  <c r="BH544" i="10" s="1"/>
  <c r="AS544" i="10"/>
  <c r="BI544" i="10" s="1"/>
  <c r="AT544" i="10"/>
  <c r="BJ544" i="10" s="1"/>
  <c r="AU544" i="10"/>
  <c r="BK544" i="10" s="1"/>
  <c r="AV544" i="10"/>
  <c r="BL544" i="10" s="1"/>
  <c r="AW544" i="10"/>
  <c r="BM544" i="10" s="1"/>
  <c r="Z545" i="10"/>
  <c r="AA545" i="10"/>
  <c r="AB545" i="10"/>
  <c r="AC545" i="10"/>
  <c r="AD545" i="10"/>
  <c r="AE545" i="10"/>
  <c r="AF545" i="10"/>
  <c r="AG545" i="10"/>
  <c r="AH545" i="10"/>
  <c r="AX545" i="10" s="1"/>
  <c r="AI545" i="10"/>
  <c r="AY545" i="10" s="1"/>
  <c r="AJ545" i="10"/>
  <c r="AZ545" i="10" s="1"/>
  <c r="AK545" i="10"/>
  <c r="BA545" i="10" s="1"/>
  <c r="AL545" i="10"/>
  <c r="BB545" i="10" s="1"/>
  <c r="AM545" i="10"/>
  <c r="BC545" i="10" s="1"/>
  <c r="AN545" i="10"/>
  <c r="BD545" i="10" s="1"/>
  <c r="AO545" i="10"/>
  <c r="BE545" i="10" s="1"/>
  <c r="AP545" i="10"/>
  <c r="BF545" i="10" s="1"/>
  <c r="AQ545" i="10"/>
  <c r="BG545" i="10" s="1"/>
  <c r="AR545" i="10"/>
  <c r="BH545" i="10" s="1"/>
  <c r="AS545" i="10"/>
  <c r="BI545" i="10" s="1"/>
  <c r="AT545" i="10"/>
  <c r="BJ545" i="10" s="1"/>
  <c r="AU545" i="10"/>
  <c r="BK545" i="10" s="1"/>
  <c r="AV545" i="10"/>
  <c r="BL545" i="10" s="1"/>
  <c r="AW545" i="10"/>
  <c r="BM545" i="10" s="1"/>
  <c r="Z546" i="10"/>
  <c r="AA546" i="10"/>
  <c r="AB546" i="10"/>
  <c r="AC546" i="10"/>
  <c r="AD546" i="10"/>
  <c r="AE546" i="10"/>
  <c r="AF546" i="10"/>
  <c r="AG546" i="10"/>
  <c r="AH546" i="10"/>
  <c r="AX546" i="10" s="1"/>
  <c r="AI546" i="10"/>
  <c r="AY546" i="10" s="1"/>
  <c r="AJ546" i="10"/>
  <c r="AZ546" i="10" s="1"/>
  <c r="AK546" i="10"/>
  <c r="BA546" i="10" s="1"/>
  <c r="AL546" i="10"/>
  <c r="BB546" i="10" s="1"/>
  <c r="AM546" i="10"/>
  <c r="BC546" i="10" s="1"/>
  <c r="AN546" i="10"/>
  <c r="BD546" i="10" s="1"/>
  <c r="AO546" i="10"/>
  <c r="BE546" i="10" s="1"/>
  <c r="AP546" i="10"/>
  <c r="BF546" i="10" s="1"/>
  <c r="AQ546" i="10"/>
  <c r="BG546" i="10" s="1"/>
  <c r="AR546" i="10"/>
  <c r="BH546" i="10" s="1"/>
  <c r="AS546" i="10"/>
  <c r="BI546" i="10" s="1"/>
  <c r="AT546" i="10"/>
  <c r="BJ546" i="10" s="1"/>
  <c r="AU546" i="10"/>
  <c r="BK546" i="10" s="1"/>
  <c r="AV546" i="10"/>
  <c r="BL546" i="10" s="1"/>
  <c r="AW546" i="10"/>
  <c r="BM546" i="10" s="1"/>
  <c r="Z547" i="10"/>
  <c r="AA547" i="10"/>
  <c r="AB547" i="10"/>
  <c r="AC547" i="10"/>
  <c r="AD547" i="10"/>
  <c r="AE547" i="10"/>
  <c r="AF547" i="10"/>
  <c r="AG547" i="10"/>
  <c r="AH547" i="10"/>
  <c r="AX547" i="10" s="1"/>
  <c r="AI547" i="10"/>
  <c r="AY547" i="10" s="1"/>
  <c r="AJ547" i="10"/>
  <c r="AZ547" i="10" s="1"/>
  <c r="AK547" i="10"/>
  <c r="BA547" i="10" s="1"/>
  <c r="AL547" i="10"/>
  <c r="BB547" i="10" s="1"/>
  <c r="AM547" i="10"/>
  <c r="BC547" i="10" s="1"/>
  <c r="AN547" i="10"/>
  <c r="BD547" i="10" s="1"/>
  <c r="AO547" i="10"/>
  <c r="BE547" i="10" s="1"/>
  <c r="AP547" i="10"/>
  <c r="BF547" i="10" s="1"/>
  <c r="AQ547" i="10"/>
  <c r="BG547" i="10" s="1"/>
  <c r="AR547" i="10"/>
  <c r="BH547" i="10" s="1"/>
  <c r="AS547" i="10"/>
  <c r="BI547" i="10" s="1"/>
  <c r="AT547" i="10"/>
  <c r="BJ547" i="10" s="1"/>
  <c r="AU547" i="10"/>
  <c r="BK547" i="10" s="1"/>
  <c r="AV547" i="10"/>
  <c r="BL547" i="10" s="1"/>
  <c r="AW547" i="10"/>
  <c r="BM547" i="10" s="1"/>
  <c r="Z548" i="10"/>
  <c r="AA548" i="10"/>
  <c r="AB548" i="10"/>
  <c r="AC548" i="10"/>
  <c r="AD548" i="10"/>
  <c r="AE548" i="10"/>
  <c r="AF548" i="10"/>
  <c r="AG548" i="10"/>
  <c r="AH548" i="10"/>
  <c r="AX548" i="10" s="1"/>
  <c r="AI548" i="10"/>
  <c r="AY548" i="10" s="1"/>
  <c r="AJ548" i="10"/>
  <c r="AZ548" i="10" s="1"/>
  <c r="AK548" i="10"/>
  <c r="BA548" i="10" s="1"/>
  <c r="AL548" i="10"/>
  <c r="BB548" i="10" s="1"/>
  <c r="AM548" i="10"/>
  <c r="BC548" i="10" s="1"/>
  <c r="AN548" i="10"/>
  <c r="BD548" i="10" s="1"/>
  <c r="AO548" i="10"/>
  <c r="BE548" i="10" s="1"/>
  <c r="AP548" i="10"/>
  <c r="BF548" i="10" s="1"/>
  <c r="AQ548" i="10"/>
  <c r="BG548" i="10" s="1"/>
  <c r="AR548" i="10"/>
  <c r="BH548" i="10" s="1"/>
  <c r="AS548" i="10"/>
  <c r="BI548" i="10" s="1"/>
  <c r="AT548" i="10"/>
  <c r="BJ548" i="10" s="1"/>
  <c r="AU548" i="10"/>
  <c r="BK548" i="10" s="1"/>
  <c r="AV548" i="10"/>
  <c r="BL548" i="10" s="1"/>
  <c r="AW548" i="10"/>
  <c r="BM548" i="10" s="1"/>
  <c r="Z549" i="10"/>
  <c r="AA549" i="10"/>
  <c r="AB549" i="10"/>
  <c r="AC549" i="10"/>
  <c r="AD549" i="10"/>
  <c r="AE549" i="10"/>
  <c r="AF549" i="10"/>
  <c r="AG549" i="10"/>
  <c r="AH549" i="10"/>
  <c r="AX549" i="10" s="1"/>
  <c r="AI549" i="10"/>
  <c r="AY549" i="10" s="1"/>
  <c r="AJ549" i="10"/>
  <c r="AZ549" i="10" s="1"/>
  <c r="AK549" i="10"/>
  <c r="BA549" i="10" s="1"/>
  <c r="AL549" i="10"/>
  <c r="BB549" i="10" s="1"/>
  <c r="AM549" i="10"/>
  <c r="BC549" i="10" s="1"/>
  <c r="AN549" i="10"/>
  <c r="BD549" i="10" s="1"/>
  <c r="AO549" i="10"/>
  <c r="BE549" i="10" s="1"/>
  <c r="AP549" i="10"/>
  <c r="BF549" i="10" s="1"/>
  <c r="AQ549" i="10"/>
  <c r="BG549" i="10" s="1"/>
  <c r="AR549" i="10"/>
  <c r="BH549" i="10" s="1"/>
  <c r="AS549" i="10"/>
  <c r="BI549" i="10" s="1"/>
  <c r="AT549" i="10"/>
  <c r="BJ549" i="10" s="1"/>
  <c r="AU549" i="10"/>
  <c r="BK549" i="10" s="1"/>
  <c r="AV549" i="10"/>
  <c r="BL549" i="10" s="1"/>
  <c r="AW549" i="10"/>
  <c r="BM549" i="10" s="1"/>
  <c r="Z550" i="10"/>
  <c r="AA550" i="10"/>
  <c r="AB550" i="10"/>
  <c r="AC550" i="10"/>
  <c r="AD550" i="10"/>
  <c r="AE550" i="10"/>
  <c r="AF550" i="10"/>
  <c r="AG550" i="10"/>
  <c r="AH550" i="10"/>
  <c r="AX550" i="10" s="1"/>
  <c r="AI550" i="10"/>
  <c r="AY550" i="10" s="1"/>
  <c r="AJ550" i="10"/>
  <c r="AZ550" i="10" s="1"/>
  <c r="AK550" i="10"/>
  <c r="BA550" i="10" s="1"/>
  <c r="AL550" i="10"/>
  <c r="BB550" i="10" s="1"/>
  <c r="AM550" i="10"/>
  <c r="BC550" i="10" s="1"/>
  <c r="AN550" i="10"/>
  <c r="BD550" i="10" s="1"/>
  <c r="AO550" i="10"/>
  <c r="BE550" i="10" s="1"/>
  <c r="AP550" i="10"/>
  <c r="BF550" i="10" s="1"/>
  <c r="AQ550" i="10"/>
  <c r="BG550" i="10" s="1"/>
  <c r="AR550" i="10"/>
  <c r="BH550" i="10" s="1"/>
  <c r="AS550" i="10"/>
  <c r="BI550" i="10" s="1"/>
  <c r="AT550" i="10"/>
  <c r="BJ550" i="10" s="1"/>
  <c r="AU550" i="10"/>
  <c r="BK550" i="10" s="1"/>
  <c r="AV550" i="10"/>
  <c r="BL550" i="10" s="1"/>
  <c r="AW550" i="10"/>
  <c r="BM550" i="10" s="1"/>
  <c r="Z551" i="10"/>
  <c r="AA551" i="10"/>
  <c r="AB551" i="10"/>
  <c r="AC551" i="10"/>
  <c r="AD551" i="10"/>
  <c r="AE551" i="10"/>
  <c r="AF551" i="10"/>
  <c r="AG551" i="10"/>
  <c r="AH551" i="10"/>
  <c r="AX551" i="10" s="1"/>
  <c r="AI551" i="10"/>
  <c r="AY551" i="10" s="1"/>
  <c r="AJ551" i="10"/>
  <c r="AZ551" i="10" s="1"/>
  <c r="AK551" i="10"/>
  <c r="BA551" i="10" s="1"/>
  <c r="AL551" i="10"/>
  <c r="BB551" i="10" s="1"/>
  <c r="AM551" i="10"/>
  <c r="BC551" i="10" s="1"/>
  <c r="AN551" i="10"/>
  <c r="BD551" i="10" s="1"/>
  <c r="AO551" i="10"/>
  <c r="BE551" i="10" s="1"/>
  <c r="AP551" i="10"/>
  <c r="BF551" i="10" s="1"/>
  <c r="AQ551" i="10"/>
  <c r="BG551" i="10" s="1"/>
  <c r="AR551" i="10"/>
  <c r="BH551" i="10" s="1"/>
  <c r="AS551" i="10"/>
  <c r="BI551" i="10" s="1"/>
  <c r="AT551" i="10"/>
  <c r="BJ551" i="10" s="1"/>
  <c r="AU551" i="10"/>
  <c r="BK551" i="10" s="1"/>
  <c r="AV551" i="10"/>
  <c r="BL551" i="10" s="1"/>
  <c r="AW551" i="10"/>
  <c r="BM551" i="10" s="1"/>
  <c r="Z552" i="10"/>
  <c r="AA552" i="10"/>
  <c r="AB552" i="10"/>
  <c r="AC552" i="10"/>
  <c r="AD552" i="10"/>
  <c r="AE552" i="10"/>
  <c r="AF552" i="10"/>
  <c r="AG552" i="10"/>
  <c r="AH552" i="10"/>
  <c r="AX552" i="10" s="1"/>
  <c r="AI552" i="10"/>
  <c r="AY552" i="10" s="1"/>
  <c r="AJ552" i="10"/>
  <c r="AZ552" i="10" s="1"/>
  <c r="AK552" i="10"/>
  <c r="BA552" i="10" s="1"/>
  <c r="AL552" i="10"/>
  <c r="BB552" i="10" s="1"/>
  <c r="AM552" i="10"/>
  <c r="BC552" i="10" s="1"/>
  <c r="AN552" i="10"/>
  <c r="BD552" i="10" s="1"/>
  <c r="AO552" i="10"/>
  <c r="BE552" i="10" s="1"/>
  <c r="AP552" i="10"/>
  <c r="BF552" i="10" s="1"/>
  <c r="AQ552" i="10"/>
  <c r="BG552" i="10" s="1"/>
  <c r="AR552" i="10"/>
  <c r="BH552" i="10" s="1"/>
  <c r="AS552" i="10"/>
  <c r="BI552" i="10" s="1"/>
  <c r="AT552" i="10"/>
  <c r="BJ552" i="10" s="1"/>
  <c r="AU552" i="10"/>
  <c r="BK552" i="10" s="1"/>
  <c r="AV552" i="10"/>
  <c r="BL552" i="10" s="1"/>
  <c r="AW552" i="10"/>
  <c r="BM552" i="10" s="1"/>
  <c r="Z553" i="10"/>
  <c r="AA553" i="10"/>
  <c r="AB553" i="10"/>
  <c r="AC553" i="10"/>
  <c r="AD553" i="10"/>
  <c r="AE553" i="10"/>
  <c r="AF553" i="10"/>
  <c r="AG553" i="10"/>
  <c r="AH553" i="10"/>
  <c r="AX553" i="10" s="1"/>
  <c r="AI553" i="10"/>
  <c r="AY553" i="10" s="1"/>
  <c r="AJ553" i="10"/>
  <c r="AZ553" i="10" s="1"/>
  <c r="AK553" i="10"/>
  <c r="BA553" i="10" s="1"/>
  <c r="AL553" i="10"/>
  <c r="BB553" i="10" s="1"/>
  <c r="AM553" i="10"/>
  <c r="BC553" i="10" s="1"/>
  <c r="AN553" i="10"/>
  <c r="BD553" i="10" s="1"/>
  <c r="AO553" i="10"/>
  <c r="BE553" i="10" s="1"/>
  <c r="AP553" i="10"/>
  <c r="BF553" i="10" s="1"/>
  <c r="AQ553" i="10"/>
  <c r="BG553" i="10" s="1"/>
  <c r="AR553" i="10"/>
  <c r="BH553" i="10" s="1"/>
  <c r="AS553" i="10"/>
  <c r="BI553" i="10" s="1"/>
  <c r="AT553" i="10"/>
  <c r="BJ553" i="10" s="1"/>
  <c r="AU553" i="10"/>
  <c r="BK553" i="10" s="1"/>
  <c r="AV553" i="10"/>
  <c r="BL553" i="10" s="1"/>
  <c r="AW553" i="10"/>
  <c r="BM553" i="10" s="1"/>
  <c r="Z554" i="10"/>
  <c r="AA554" i="10"/>
  <c r="AB554" i="10"/>
  <c r="AC554" i="10"/>
  <c r="AD554" i="10"/>
  <c r="AE554" i="10"/>
  <c r="AF554" i="10"/>
  <c r="AG554" i="10"/>
  <c r="AH554" i="10"/>
  <c r="AX554" i="10" s="1"/>
  <c r="AI554" i="10"/>
  <c r="AY554" i="10" s="1"/>
  <c r="AJ554" i="10"/>
  <c r="AZ554" i="10" s="1"/>
  <c r="AK554" i="10"/>
  <c r="BA554" i="10" s="1"/>
  <c r="AL554" i="10"/>
  <c r="BB554" i="10" s="1"/>
  <c r="AM554" i="10"/>
  <c r="BC554" i="10" s="1"/>
  <c r="AN554" i="10"/>
  <c r="BD554" i="10" s="1"/>
  <c r="AO554" i="10"/>
  <c r="BE554" i="10" s="1"/>
  <c r="AP554" i="10"/>
  <c r="BF554" i="10" s="1"/>
  <c r="AQ554" i="10"/>
  <c r="BG554" i="10" s="1"/>
  <c r="AR554" i="10"/>
  <c r="BH554" i="10" s="1"/>
  <c r="AS554" i="10"/>
  <c r="BI554" i="10" s="1"/>
  <c r="AT554" i="10"/>
  <c r="BJ554" i="10" s="1"/>
  <c r="AU554" i="10"/>
  <c r="BK554" i="10" s="1"/>
  <c r="AV554" i="10"/>
  <c r="BL554" i="10" s="1"/>
  <c r="AW554" i="10"/>
  <c r="BM554" i="10" s="1"/>
  <c r="Z555" i="10"/>
  <c r="AA555" i="10"/>
  <c r="AB555" i="10"/>
  <c r="AC555" i="10"/>
  <c r="AD555" i="10"/>
  <c r="AE555" i="10"/>
  <c r="AF555" i="10"/>
  <c r="AG555" i="10"/>
  <c r="AH555" i="10"/>
  <c r="AX555" i="10" s="1"/>
  <c r="AI555" i="10"/>
  <c r="AY555" i="10" s="1"/>
  <c r="AJ555" i="10"/>
  <c r="AZ555" i="10" s="1"/>
  <c r="AK555" i="10"/>
  <c r="BA555" i="10" s="1"/>
  <c r="AL555" i="10"/>
  <c r="BB555" i="10" s="1"/>
  <c r="AM555" i="10"/>
  <c r="BC555" i="10" s="1"/>
  <c r="AN555" i="10"/>
  <c r="BD555" i="10" s="1"/>
  <c r="AO555" i="10"/>
  <c r="BE555" i="10" s="1"/>
  <c r="AP555" i="10"/>
  <c r="BF555" i="10" s="1"/>
  <c r="AQ555" i="10"/>
  <c r="BG555" i="10" s="1"/>
  <c r="AR555" i="10"/>
  <c r="BH555" i="10" s="1"/>
  <c r="AS555" i="10"/>
  <c r="BI555" i="10" s="1"/>
  <c r="AT555" i="10"/>
  <c r="BJ555" i="10" s="1"/>
  <c r="AU555" i="10"/>
  <c r="BK555" i="10" s="1"/>
  <c r="AV555" i="10"/>
  <c r="BL555" i="10" s="1"/>
  <c r="AW555" i="10"/>
  <c r="BM555" i="10" s="1"/>
  <c r="Z556" i="10"/>
  <c r="AA556" i="10"/>
  <c r="AB556" i="10"/>
  <c r="AC556" i="10"/>
  <c r="AD556" i="10"/>
  <c r="AE556" i="10"/>
  <c r="AF556" i="10"/>
  <c r="AG556" i="10"/>
  <c r="AH556" i="10"/>
  <c r="AX556" i="10" s="1"/>
  <c r="AI556" i="10"/>
  <c r="AY556" i="10" s="1"/>
  <c r="AJ556" i="10"/>
  <c r="AZ556" i="10" s="1"/>
  <c r="AK556" i="10"/>
  <c r="BA556" i="10" s="1"/>
  <c r="AL556" i="10"/>
  <c r="BB556" i="10" s="1"/>
  <c r="AM556" i="10"/>
  <c r="BC556" i="10" s="1"/>
  <c r="AN556" i="10"/>
  <c r="BD556" i="10" s="1"/>
  <c r="AO556" i="10"/>
  <c r="BE556" i="10" s="1"/>
  <c r="AP556" i="10"/>
  <c r="BF556" i="10" s="1"/>
  <c r="AQ556" i="10"/>
  <c r="BG556" i="10" s="1"/>
  <c r="AR556" i="10"/>
  <c r="BH556" i="10" s="1"/>
  <c r="AS556" i="10"/>
  <c r="BI556" i="10" s="1"/>
  <c r="AT556" i="10"/>
  <c r="BJ556" i="10" s="1"/>
  <c r="AU556" i="10"/>
  <c r="BK556" i="10" s="1"/>
  <c r="AV556" i="10"/>
  <c r="BL556" i="10" s="1"/>
  <c r="AW556" i="10"/>
  <c r="BM556" i="10" s="1"/>
  <c r="Z557" i="10"/>
  <c r="AA557" i="10"/>
  <c r="AB557" i="10"/>
  <c r="AC557" i="10"/>
  <c r="AD557" i="10"/>
  <c r="AE557" i="10"/>
  <c r="AF557" i="10"/>
  <c r="AG557" i="10"/>
  <c r="AH557" i="10"/>
  <c r="AX557" i="10" s="1"/>
  <c r="AI557" i="10"/>
  <c r="AY557" i="10" s="1"/>
  <c r="AJ557" i="10"/>
  <c r="AZ557" i="10" s="1"/>
  <c r="AK557" i="10"/>
  <c r="BA557" i="10" s="1"/>
  <c r="AL557" i="10"/>
  <c r="BB557" i="10" s="1"/>
  <c r="AM557" i="10"/>
  <c r="BC557" i="10" s="1"/>
  <c r="AN557" i="10"/>
  <c r="BD557" i="10" s="1"/>
  <c r="AO557" i="10"/>
  <c r="BE557" i="10" s="1"/>
  <c r="AP557" i="10"/>
  <c r="BF557" i="10" s="1"/>
  <c r="AQ557" i="10"/>
  <c r="BG557" i="10" s="1"/>
  <c r="AR557" i="10"/>
  <c r="BH557" i="10" s="1"/>
  <c r="AS557" i="10"/>
  <c r="BI557" i="10" s="1"/>
  <c r="AT557" i="10"/>
  <c r="BJ557" i="10" s="1"/>
  <c r="AU557" i="10"/>
  <c r="BK557" i="10" s="1"/>
  <c r="AV557" i="10"/>
  <c r="BL557" i="10" s="1"/>
  <c r="AW557" i="10"/>
  <c r="BM557" i="10" s="1"/>
  <c r="Z558" i="10"/>
  <c r="AA558" i="10"/>
  <c r="AB558" i="10"/>
  <c r="AC558" i="10"/>
  <c r="AD558" i="10"/>
  <c r="AE558" i="10"/>
  <c r="AF558" i="10"/>
  <c r="AG558" i="10"/>
  <c r="AH558" i="10"/>
  <c r="AX558" i="10" s="1"/>
  <c r="AI558" i="10"/>
  <c r="AY558" i="10" s="1"/>
  <c r="AJ558" i="10"/>
  <c r="AZ558" i="10" s="1"/>
  <c r="AK558" i="10"/>
  <c r="BA558" i="10" s="1"/>
  <c r="AL558" i="10"/>
  <c r="BB558" i="10" s="1"/>
  <c r="AM558" i="10"/>
  <c r="BC558" i="10" s="1"/>
  <c r="AN558" i="10"/>
  <c r="BD558" i="10" s="1"/>
  <c r="AO558" i="10"/>
  <c r="BE558" i="10" s="1"/>
  <c r="AP558" i="10"/>
  <c r="BF558" i="10" s="1"/>
  <c r="AQ558" i="10"/>
  <c r="BG558" i="10" s="1"/>
  <c r="AR558" i="10"/>
  <c r="BH558" i="10" s="1"/>
  <c r="AS558" i="10"/>
  <c r="BI558" i="10" s="1"/>
  <c r="AT558" i="10"/>
  <c r="BJ558" i="10" s="1"/>
  <c r="AU558" i="10"/>
  <c r="BK558" i="10" s="1"/>
  <c r="AV558" i="10"/>
  <c r="BL558" i="10" s="1"/>
  <c r="AW558" i="10"/>
  <c r="BM558" i="10" s="1"/>
  <c r="Z559" i="10"/>
  <c r="AA559" i="10"/>
  <c r="AB559" i="10"/>
  <c r="AC559" i="10"/>
  <c r="AD559" i="10"/>
  <c r="AE559" i="10"/>
  <c r="AF559" i="10"/>
  <c r="AG559" i="10"/>
  <c r="AH559" i="10"/>
  <c r="AX559" i="10" s="1"/>
  <c r="AI559" i="10"/>
  <c r="AY559" i="10" s="1"/>
  <c r="AJ559" i="10"/>
  <c r="AZ559" i="10" s="1"/>
  <c r="AK559" i="10"/>
  <c r="BA559" i="10" s="1"/>
  <c r="AL559" i="10"/>
  <c r="BB559" i="10" s="1"/>
  <c r="AM559" i="10"/>
  <c r="BC559" i="10" s="1"/>
  <c r="AN559" i="10"/>
  <c r="BD559" i="10" s="1"/>
  <c r="AO559" i="10"/>
  <c r="BE559" i="10" s="1"/>
  <c r="AP559" i="10"/>
  <c r="BF559" i="10" s="1"/>
  <c r="AQ559" i="10"/>
  <c r="BG559" i="10" s="1"/>
  <c r="AR559" i="10"/>
  <c r="BH559" i="10" s="1"/>
  <c r="AS559" i="10"/>
  <c r="BI559" i="10" s="1"/>
  <c r="AT559" i="10"/>
  <c r="BJ559" i="10" s="1"/>
  <c r="AU559" i="10"/>
  <c r="BK559" i="10" s="1"/>
  <c r="AV559" i="10"/>
  <c r="BL559" i="10" s="1"/>
  <c r="AW559" i="10"/>
  <c r="BM559" i="10" s="1"/>
  <c r="Z560" i="10"/>
  <c r="AA560" i="10"/>
  <c r="AB560" i="10"/>
  <c r="AC560" i="10"/>
  <c r="AD560" i="10"/>
  <c r="AE560" i="10"/>
  <c r="AF560" i="10"/>
  <c r="AG560" i="10"/>
  <c r="AH560" i="10"/>
  <c r="AX560" i="10" s="1"/>
  <c r="AI560" i="10"/>
  <c r="AY560" i="10" s="1"/>
  <c r="AJ560" i="10"/>
  <c r="AZ560" i="10" s="1"/>
  <c r="AK560" i="10"/>
  <c r="BA560" i="10" s="1"/>
  <c r="AL560" i="10"/>
  <c r="BB560" i="10" s="1"/>
  <c r="AM560" i="10"/>
  <c r="BC560" i="10" s="1"/>
  <c r="AN560" i="10"/>
  <c r="BD560" i="10" s="1"/>
  <c r="AO560" i="10"/>
  <c r="BE560" i="10" s="1"/>
  <c r="AP560" i="10"/>
  <c r="BF560" i="10" s="1"/>
  <c r="AQ560" i="10"/>
  <c r="BG560" i="10" s="1"/>
  <c r="AR560" i="10"/>
  <c r="BH560" i="10" s="1"/>
  <c r="AS560" i="10"/>
  <c r="BI560" i="10" s="1"/>
  <c r="AT560" i="10"/>
  <c r="BJ560" i="10" s="1"/>
  <c r="AU560" i="10"/>
  <c r="BK560" i="10" s="1"/>
  <c r="AV560" i="10"/>
  <c r="BL560" i="10" s="1"/>
  <c r="AW560" i="10"/>
  <c r="BM560" i="10" s="1"/>
  <c r="Z561" i="10"/>
  <c r="AA561" i="10"/>
  <c r="AB561" i="10"/>
  <c r="AC561" i="10"/>
  <c r="AD561" i="10"/>
  <c r="AE561" i="10"/>
  <c r="AF561" i="10"/>
  <c r="AG561" i="10"/>
  <c r="AH561" i="10"/>
  <c r="AX561" i="10" s="1"/>
  <c r="AI561" i="10"/>
  <c r="AY561" i="10" s="1"/>
  <c r="AJ561" i="10"/>
  <c r="AZ561" i="10" s="1"/>
  <c r="AK561" i="10"/>
  <c r="BA561" i="10" s="1"/>
  <c r="AL561" i="10"/>
  <c r="BB561" i="10" s="1"/>
  <c r="AM561" i="10"/>
  <c r="BC561" i="10" s="1"/>
  <c r="AN561" i="10"/>
  <c r="BD561" i="10" s="1"/>
  <c r="AO561" i="10"/>
  <c r="BE561" i="10" s="1"/>
  <c r="AP561" i="10"/>
  <c r="BF561" i="10" s="1"/>
  <c r="AQ561" i="10"/>
  <c r="BG561" i="10" s="1"/>
  <c r="AR561" i="10"/>
  <c r="BH561" i="10" s="1"/>
  <c r="AS561" i="10"/>
  <c r="BI561" i="10" s="1"/>
  <c r="AT561" i="10"/>
  <c r="BJ561" i="10" s="1"/>
  <c r="AU561" i="10"/>
  <c r="BK561" i="10" s="1"/>
  <c r="AV561" i="10"/>
  <c r="BL561" i="10" s="1"/>
  <c r="AW561" i="10"/>
  <c r="BM561" i="10" s="1"/>
  <c r="Z562" i="10"/>
  <c r="AA562" i="10"/>
  <c r="AB562" i="10"/>
  <c r="AC562" i="10"/>
  <c r="AD562" i="10"/>
  <c r="AE562" i="10"/>
  <c r="AF562" i="10"/>
  <c r="AG562" i="10"/>
  <c r="AH562" i="10"/>
  <c r="AX562" i="10" s="1"/>
  <c r="AI562" i="10"/>
  <c r="AY562" i="10" s="1"/>
  <c r="AJ562" i="10"/>
  <c r="AZ562" i="10" s="1"/>
  <c r="AK562" i="10"/>
  <c r="BA562" i="10" s="1"/>
  <c r="AL562" i="10"/>
  <c r="BB562" i="10" s="1"/>
  <c r="AM562" i="10"/>
  <c r="BC562" i="10" s="1"/>
  <c r="AN562" i="10"/>
  <c r="BD562" i="10" s="1"/>
  <c r="AO562" i="10"/>
  <c r="BE562" i="10" s="1"/>
  <c r="AP562" i="10"/>
  <c r="BF562" i="10" s="1"/>
  <c r="AQ562" i="10"/>
  <c r="BG562" i="10" s="1"/>
  <c r="AR562" i="10"/>
  <c r="BH562" i="10" s="1"/>
  <c r="AS562" i="10"/>
  <c r="BI562" i="10" s="1"/>
  <c r="AT562" i="10"/>
  <c r="BJ562" i="10" s="1"/>
  <c r="AU562" i="10"/>
  <c r="BK562" i="10" s="1"/>
  <c r="AV562" i="10"/>
  <c r="BL562" i="10" s="1"/>
  <c r="AW562" i="10"/>
  <c r="BM562" i="10" s="1"/>
  <c r="Z563" i="10"/>
  <c r="AA563" i="10"/>
  <c r="AB563" i="10"/>
  <c r="AC563" i="10"/>
  <c r="AD563" i="10"/>
  <c r="AE563" i="10"/>
  <c r="AF563" i="10"/>
  <c r="AG563" i="10"/>
  <c r="AH563" i="10"/>
  <c r="AX563" i="10" s="1"/>
  <c r="AI563" i="10"/>
  <c r="AY563" i="10" s="1"/>
  <c r="AJ563" i="10"/>
  <c r="AZ563" i="10" s="1"/>
  <c r="AK563" i="10"/>
  <c r="BA563" i="10" s="1"/>
  <c r="AL563" i="10"/>
  <c r="BB563" i="10" s="1"/>
  <c r="AM563" i="10"/>
  <c r="BC563" i="10" s="1"/>
  <c r="AN563" i="10"/>
  <c r="BD563" i="10" s="1"/>
  <c r="AO563" i="10"/>
  <c r="BE563" i="10" s="1"/>
  <c r="AP563" i="10"/>
  <c r="BF563" i="10" s="1"/>
  <c r="AQ563" i="10"/>
  <c r="BG563" i="10" s="1"/>
  <c r="AR563" i="10"/>
  <c r="BH563" i="10" s="1"/>
  <c r="AS563" i="10"/>
  <c r="BI563" i="10" s="1"/>
  <c r="AT563" i="10"/>
  <c r="BJ563" i="10" s="1"/>
  <c r="AU563" i="10"/>
  <c r="BK563" i="10" s="1"/>
  <c r="AV563" i="10"/>
  <c r="BL563" i="10" s="1"/>
  <c r="AW563" i="10"/>
  <c r="BM563" i="10" s="1"/>
  <c r="Z564" i="10"/>
  <c r="AA564" i="10"/>
  <c r="AB564" i="10"/>
  <c r="AC564" i="10"/>
  <c r="AD564" i="10"/>
  <c r="AE564" i="10"/>
  <c r="AF564" i="10"/>
  <c r="AG564" i="10"/>
  <c r="AH564" i="10"/>
  <c r="AX564" i="10" s="1"/>
  <c r="AI564" i="10"/>
  <c r="AY564" i="10" s="1"/>
  <c r="AJ564" i="10"/>
  <c r="AZ564" i="10" s="1"/>
  <c r="AK564" i="10"/>
  <c r="BA564" i="10" s="1"/>
  <c r="AL564" i="10"/>
  <c r="BB564" i="10" s="1"/>
  <c r="AM564" i="10"/>
  <c r="BC564" i="10" s="1"/>
  <c r="AN564" i="10"/>
  <c r="BD564" i="10" s="1"/>
  <c r="AO564" i="10"/>
  <c r="BE564" i="10" s="1"/>
  <c r="AP564" i="10"/>
  <c r="BF564" i="10" s="1"/>
  <c r="AQ564" i="10"/>
  <c r="BG564" i="10" s="1"/>
  <c r="AR564" i="10"/>
  <c r="BH564" i="10" s="1"/>
  <c r="AS564" i="10"/>
  <c r="BI564" i="10" s="1"/>
  <c r="AT564" i="10"/>
  <c r="BJ564" i="10" s="1"/>
  <c r="AU564" i="10"/>
  <c r="BK564" i="10" s="1"/>
  <c r="AV564" i="10"/>
  <c r="BL564" i="10" s="1"/>
  <c r="AW564" i="10"/>
  <c r="BM564" i="10" s="1"/>
  <c r="Z565" i="10"/>
  <c r="AA565" i="10"/>
  <c r="AB565" i="10"/>
  <c r="AC565" i="10"/>
  <c r="AD565" i="10"/>
  <c r="AE565" i="10"/>
  <c r="AF565" i="10"/>
  <c r="AG565" i="10"/>
  <c r="AH565" i="10"/>
  <c r="AX565" i="10" s="1"/>
  <c r="AI565" i="10"/>
  <c r="AY565" i="10" s="1"/>
  <c r="AJ565" i="10"/>
  <c r="AZ565" i="10" s="1"/>
  <c r="AK565" i="10"/>
  <c r="BA565" i="10" s="1"/>
  <c r="AL565" i="10"/>
  <c r="BB565" i="10" s="1"/>
  <c r="AM565" i="10"/>
  <c r="BC565" i="10" s="1"/>
  <c r="AN565" i="10"/>
  <c r="BD565" i="10" s="1"/>
  <c r="AO565" i="10"/>
  <c r="BE565" i="10" s="1"/>
  <c r="AP565" i="10"/>
  <c r="BF565" i="10" s="1"/>
  <c r="AQ565" i="10"/>
  <c r="BG565" i="10" s="1"/>
  <c r="AR565" i="10"/>
  <c r="BH565" i="10" s="1"/>
  <c r="AS565" i="10"/>
  <c r="BI565" i="10" s="1"/>
  <c r="AT565" i="10"/>
  <c r="BJ565" i="10" s="1"/>
  <c r="AU565" i="10"/>
  <c r="BK565" i="10" s="1"/>
  <c r="AV565" i="10"/>
  <c r="BL565" i="10" s="1"/>
  <c r="AW565" i="10"/>
  <c r="BM565" i="10" s="1"/>
  <c r="Z566" i="10"/>
  <c r="AA566" i="10"/>
  <c r="AB566" i="10"/>
  <c r="AC566" i="10"/>
  <c r="AD566" i="10"/>
  <c r="AE566" i="10"/>
  <c r="AF566" i="10"/>
  <c r="AG566" i="10"/>
  <c r="AH566" i="10"/>
  <c r="AX566" i="10" s="1"/>
  <c r="AI566" i="10"/>
  <c r="AY566" i="10" s="1"/>
  <c r="AJ566" i="10"/>
  <c r="AZ566" i="10" s="1"/>
  <c r="AK566" i="10"/>
  <c r="BA566" i="10" s="1"/>
  <c r="AL566" i="10"/>
  <c r="BB566" i="10" s="1"/>
  <c r="AM566" i="10"/>
  <c r="BC566" i="10" s="1"/>
  <c r="AN566" i="10"/>
  <c r="BD566" i="10" s="1"/>
  <c r="AO566" i="10"/>
  <c r="BE566" i="10" s="1"/>
  <c r="AP566" i="10"/>
  <c r="BF566" i="10" s="1"/>
  <c r="AQ566" i="10"/>
  <c r="BG566" i="10" s="1"/>
  <c r="AR566" i="10"/>
  <c r="BH566" i="10" s="1"/>
  <c r="AS566" i="10"/>
  <c r="BI566" i="10" s="1"/>
  <c r="AT566" i="10"/>
  <c r="BJ566" i="10" s="1"/>
  <c r="AU566" i="10"/>
  <c r="BK566" i="10" s="1"/>
  <c r="AV566" i="10"/>
  <c r="BL566" i="10" s="1"/>
  <c r="AW566" i="10"/>
  <c r="BM566" i="10" s="1"/>
  <c r="Z567" i="10"/>
  <c r="AA567" i="10"/>
  <c r="AB567" i="10"/>
  <c r="AC567" i="10"/>
  <c r="AD567" i="10"/>
  <c r="AE567" i="10"/>
  <c r="AF567" i="10"/>
  <c r="AG567" i="10"/>
  <c r="AH567" i="10"/>
  <c r="AX567" i="10" s="1"/>
  <c r="AI567" i="10"/>
  <c r="AY567" i="10" s="1"/>
  <c r="AJ567" i="10"/>
  <c r="AZ567" i="10" s="1"/>
  <c r="AK567" i="10"/>
  <c r="BA567" i="10" s="1"/>
  <c r="AL567" i="10"/>
  <c r="BB567" i="10" s="1"/>
  <c r="AM567" i="10"/>
  <c r="BC567" i="10" s="1"/>
  <c r="AN567" i="10"/>
  <c r="BD567" i="10" s="1"/>
  <c r="AO567" i="10"/>
  <c r="BE567" i="10" s="1"/>
  <c r="AP567" i="10"/>
  <c r="BF567" i="10" s="1"/>
  <c r="AQ567" i="10"/>
  <c r="BG567" i="10" s="1"/>
  <c r="AR567" i="10"/>
  <c r="BH567" i="10" s="1"/>
  <c r="AS567" i="10"/>
  <c r="BI567" i="10" s="1"/>
  <c r="AT567" i="10"/>
  <c r="BJ567" i="10" s="1"/>
  <c r="AU567" i="10"/>
  <c r="BK567" i="10" s="1"/>
  <c r="AV567" i="10"/>
  <c r="BL567" i="10" s="1"/>
  <c r="AW567" i="10"/>
  <c r="BM567" i="10" s="1"/>
  <c r="Z568" i="10"/>
  <c r="AA568" i="10"/>
  <c r="AB568" i="10"/>
  <c r="AC568" i="10"/>
  <c r="AD568" i="10"/>
  <c r="AE568" i="10"/>
  <c r="AF568" i="10"/>
  <c r="AG568" i="10"/>
  <c r="AH568" i="10"/>
  <c r="AX568" i="10" s="1"/>
  <c r="AI568" i="10"/>
  <c r="AY568" i="10" s="1"/>
  <c r="AJ568" i="10"/>
  <c r="AZ568" i="10" s="1"/>
  <c r="AK568" i="10"/>
  <c r="BA568" i="10" s="1"/>
  <c r="AL568" i="10"/>
  <c r="BB568" i="10" s="1"/>
  <c r="AM568" i="10"/>
  <c r="BC568" i="10" s="1"/>
  <c r="AN568" i="10"/>
  <c r="BD568" i="10" s="1"/>
  <c r="AO568" i="10"/>
  <c r="BE568" i="10" s="1"/>
  <c r="AP568" i="10"/>
  <c r="BF568" i="10" s="1"/>
  <c r="AQ568" i="10"/>
  <c r="BG568" i="10" s="1"/>
  <c r="AR568" i="10"/>
  <c r="BH568" i="10" s="1"/>
  <c r="AS568" i="10"/>
  <c r="BI568" i="10" s="1"/>
  <c r="AT568" i="10"/>
  <c r="BJ568" i="10" s="1"/>
  <c r="AU568" i="10"/>
  <c r="BK568" i="10" s="1"/>
  <c r="AV568" i="10"/>
  <c r="BL568" i="10" s="1"/>
  <c r="AW568" i="10"/>
  <c r="BM568" i="10" s="1"/>
  <c r="Z569" i="10"/>
  <c r="AA569" i="10"/>
  <c r="AB569" i="10"/>
  <c r="AC569" i="10"/>
  <c r="AD569" i="10"/>
  <c r="AE569" i="10"/>
  <c r="AF569" i="10"/>
  <c r="AG569" i="10"/>
  <c r="AH569" i="10"/>
  <c r="AX569" i="10" s="1"/>
  <c r="AI569" i="10"/>
  <c r="AY569" i="10" s="1"/>
  <c r="AJ569" i="10"/>
  <c r="AZ569" i="10" s="1"/>
  <c r="AK569" i="10"/>
  <c r="BA569" i="10" s="1"/>
  <c r="AL569" i="10"/>
  <c r="BB569" i="10" s="1"/>
  <c r="AM569" i="10"/>
  <c r="BC569" i="10" s="1"/>
  <c r="AN569" i="10"/>
  <c r="BD569" i="10" s="1"/>
  <c r="AO569" i="10"/>
  <c r="BE569" i="10" s="1"/>
  <c r="AP569" i="10"/>
  <c r="BF569" i="10" s="1"/>
  <c r="AQ569" i="10"/>
  <c r="BG569" i="10" s="1"/>
  <c r="AR569" i="10"/>
  <c r="BH569" i="10" s="1"/>
  <c r="AS569" i="10"/>
  <c r="BI569" i="10" s="1"/>
  <c r="AT569" i="10"/>
  <c r="BJ569" i="10" s="1"/>
  <c r="AU569" i="10"/>
  <c r="BK569" i="10" s="1"/>
  <c r="AV569" i="10"/>
  <c r="BL569" i="10" s="1"/>
  <c r="AW569" i="10"/>
  <c r="BM569" i="10" s="1"/>
  <c r="Z570" i="10"/>
  <c r="AA570" i="10"/>
  <c r="AB570" i="10"/>
  <c r="AC570" i="10"/>
  <c r="AD570" i="10"/>
  <c r="AE570" i="10"/>
  <c r="AF570" i="10"/>
  <c r="AG570" i="10"/>
  <c r="AH570" i="10"/>
  <c r="AX570" i="10" s="1"/>
  <c r="AI570" i="10"/>
  <c r="AY570" i="10" s="1"/>
  <c r="AJ570" i="10"/>
  <c r="AZ570" i="10" s="1"/>
  <c r="AK570" i="10"/>
  <c r="BA570" i="10" s="1"/>
  <c r="AL570" i="10"/>
  <c r="BB570" i="10" s="1"/>
  <c r="AM570" i="10"/>
  <c r="BC570" i="10" s="1"/>
  <c r="AN570" i="10"/>
  <c r="BD570" i="10" s="1"/>
  <c r="AO570" i="10"/>
  <c r="BE570" i="10" s="1"/>
  <c r="AP570" i="10"/>
  <c r="BF570" i="10" s="1"/>
  <c r="AQ570" i="10"/>
  <c r="BG570" i="10" s="1"/>
  <c r="AR570" i="10"/>
  <c r="BH570" i="10" s="1"/>
  <c r="AS570" i="10"/>
  <c r="BI570" i="10" s="1"/>
  <c r="AT570" i="10"/>
  <c r="BJ570" i="10" s="1"/>
  <c r="AU570" i="10"/>
  <c r="BK570" i="10" s="1"/>
  <c r="AV570" i="10"/>
  <c r="BL570" i="10" s="1"/>
  <c r="AW570" i="10"/>
  <c r="BM570" i="10" s="1"/>
  <c r="Z571" i="10"/>
  <c r="AA571" i="10"/>
  <c r="AB571" i="10"/>
  <c r="AC571" i="10"/>
  <c r="AD571" i="10"/>
  <c r="AE571" i="10"/>
  <c r="AF571" i="10"/>
  <c r="AG571" i="10"/>
  <c r="AH571" i="10"/>
  <c r="AX571" i="10" s="1"/>
  <c r="AI571" i="10"/>
  <c r="AY571" i="10" s="1"/>
  <c r="AJ571" i="10"/>
  <c r="AZ571" i="10" s="1"/>
  <c r="AK571" i="10"/>
  <c r="BA571" i="10" s="1"/>
  <c r="AL571" i="10"/>
  <c r="BB571" i="10" s="1"/>
  <c r="AM571" i="10"/>
  <c r="BC571" i="10" s="1"/>
  <c r="AN571" i="10"/>
  <c r="BD571" i="10" s="1"/>
  <c r="AO571" i="10"/>
  <c r="BE571" i="10" s="1"/>
  <c r="AP571" i="10"/>
  <c r="BF571" i="10" s="1"/>
  <c r="AQ571" i="10"/>
  <c r="BG571" i="10" s="1"/>
  <c r="AR571" i="10"/>
  <c r="BH571" i="10" s="1"/>
  <c r="AS571" i="10"/>
  <c r="BI571" i="10" s="1"/>
  <c r="AT571" i="10"/>
  <c r="BJ571" i="10" s="1"/>
  <c r="AU571" i="10"/>
  <c r="BK571" i="10" s="1"/>
  <c r="AV571" i="10"/>
  <c r="BL571" i="10" s="1"/>
  <c r="AW571" i="10"/>
  <c r="BM571" i="10" s="1"/>
  <c r="Z572" i="10"/>
  <c r="AA572" i="10"/>
  <c r="AB572" i="10"/>
  <c r="AC572" i="10"/>
  <c r="AD572" i="10"/>
  <c r="AE572" i="10"/>
  <c r="AF572" i="10"/>
  <c r="AG572" i="10"/>
  <c r="AH572" i="10"/>
  <c r="AX572" i="10" s="1"/>
  <c r="AI572" i="10"/>
  <c r="AY572" i="10" s="1"/>
  <c r="AJ572" i="10"/>
  <c r="AZ572" i="10" s="1"/>
  <c r="AK572" i="10"/>
  <c r="BA572" i="10" s="1"/>
  <c r="AL572" i="10"/>
  <c r="BB572" i="10" s="1"/>
  <c r="AM572" i="10"/>
  <c r="BC572" i="10" s="1"/>
  <c r="AN572" i="10"/>
  <c r="BD572" i="10" s="1"/>
  <c r="AO572" i="10"/>
  <c r="BE572" i="10" s="1"/>
  <c r="AP572" i="10"/>
  <c r="BF572" i="10" s="1"/>
  <c r="AQ572" i="10"/>
  <c r="BG572" i="10" s="1"/>
  <c r="AR572" i="10"/>
  <c r="BH572" i="10" s="1"/>
  <c r="AS572" i="10"/>
  <c r="BI572" i="10" s="1"/>
  <c r="AT572" i="10"/>
  <c r="BJ572" i="10" s="1"/>
  <c r="AU572" i="10"/>
  <c r="BK572" i="10" s="1"/>
  <c r="AV572" i="10"/>
  <c r="BL572" i="10" s="1"/>
  <c r="AW572" i="10"/>
  <c r="BM572" i="10" s="1"/>
  <c r="Z573" i="10"/>
  <c r="AA573" i="10"/>
  <c r="AB573" i="10"/>
  <c r="AC573" i="10"/>
  <c r="AD573" i="10"/>
  <c r="AE573" i="10"/>
  <c r="AF573" i="10"/>
  <c r="AG573" i="10"/>
  <c r="AH573" i="10"/>
  <c r="AX573" i="10" s="1"/>
  <c r="AI573" i="10"/>
  <c r="AY573" i="10" s="1"/>
  <c r="AJ573" i="10"/>
  <c r="AZ573" i="10" s="1"/>
  <c r="AK573" i="10"/>
  <c r="BA573" i="10" s="1"/>
  <c r="AL573" i="10"/>
  <c r="BB573" i="10" s="1"/>
  <c r="AM573" i="10"/>
  <c r="BC573" i="10" s="1"/>
  <c r="AN573" i="10"/>
  <c r="BD573" i="10" s="1"/>
  <c r="AO573" i="10"/>
  <c r="BE573" i="10" s="1"/>
  <c r="AP573" i="10"/>
  <c r="BF573" i="10" s="1"/>
  <c r="AQ573" i="10"/>
  <c r="BG573" i="10" s="1"/>
  <c r="AR573" i="10"/>
  <c r="BH573" i="10" s="1"/>
  <c r="AS573" i="10"/>
  <c r="BI573" i="10" s="1"/>
  <c r="AT573" i="10"/>
  <c r="BJ573" i="10" s="1"/>
  <c r="AU573" i="10"/>
  <c r="BK573" i="10" s="1"/>
  <c r="AV573" i="10"/>
  <c r="BL573" i="10" s="1"/>
  <c r="AW573" i="10"/>
  <c r="BM573" i="10" s="1"/>
  <c r="Z574" i="10"/>
  <c r="AA574" i="10"/>
  <c r="AB574" i="10"/>
  <c r="AC574" i="10"/>
  <c r="AD574" i="10"/>
  <c r="AE574" i="10"/>
  <c r="AF574" i="10"/>
  <c r="AG574" i="10"/>
  <c r="AH574" i="10"/>
  <c r="AX574" i="10" s="1"/>
  <c r="AI574" i="10"/>
  <c r="AY574" i="10" s="1"/>
  <c r="AJ574" i="10"/>
  <c r="AZ574" i="10" s="1"/>
  <c r="AK574" i="10"/>
  <c r="BA574" i="10" s="1"/>
  <c r="AL574" i="10"/>
  <c r="BB574" i="10" s="1"/>
  <c r="AM574" i="10"/>
  <c r="BC574" i="10" s="1"/>
  <c r="AN574" i="10"/>
  <c r="BD574" i="10" s="1"/>
  <c r="AO574" i="10"/>
  <c r="BE574" i="10" s="1"/>
  <c r="AP574" i="10"/>
  <c r="BF574" i="10" s="1"/>
  <c r="AQ574" i="10"/>
  <c r="BG574" i="10" s="1"/>
  <c r="AR574" i="10"/>
  <c r="BH574" i="10" s="1"/>
  <c r="AS574" i="10"/>
  <c r="BI574" i="10" s="1"/>
  <c r="AT574" i="10"/>
  <c r="BJ574" i="10" s="1"/>
  <c r="AU574" i="10"/>
  <c r="BK574" i="10" s="1"/>
  <c r="AV574" i="10"/>
  <c r="BL574" i="10" s="1"/>
  <c r="AW574" i="10"/>
  <c r="BM574" i="10" s="1"/>
  <c r="Z575" i="10"/>
  <c r="AA575" i="10"/>
  <c r="AB575" i="10"/>
  <c r="AC575" i="10"/>
  <c r="AD575" i="10"/>
  <c r="AE575" i="10"/>
  <c r="AF575" i="10"/>
  <c r="AG575" i="10"/>
  <c r="AH575" i="10"/>
  <c r="AX575" i="10" s="1"/>
  <c r="AI575" i="10"/>
  <c r="AY575" i="10" s="1"/>
  <c r="AJ575" i="10"/>
  <c r="AZ575" i="10" s="1"/>
  <c r="AK575" i="10"/>
  <c r="BA575" i="10" s="1"/>
  <c r="AL575" i="10"/>
  <c r="BB575" i="10" s="1"/>
  <c r="AM575" i="10"/>
  <c r="BC575" i="10" s="1"/>
  <c r="AN575" i="10"/>
  <c r="BD575" i="10" s="1"/>
  <c r="AO575" i="10"/>
  <c r="BE575" i="10" s="1"/>
  <c r="AP575" i="10"/>
  <c r="BF575" i="10" s="1"/>
  <c r="AQ575" i="10"/>
  <c r="BG575" i="10" s="1"/>
  <c r="AR575" i="10"/>
  <c r="BH575" i="10" s="1"/>
  <c r="AS575" i="10"/>
  <c r="BI575" i="10" s="1"/>
  <c r="AT575" i="10"/>
  <c r="BJ575" i="10" s="1"/>
  <c r="AU575" i="10"/>
  <c r="BK575" i="10" s="1"/>
  <c r="AV575" i="10"/>
  <c r="BL575" i="10" s="1"/>
  <c r="AW575" i="10"/>
  <c r="BM575" i="10" s="1"/>
  <c r="Z576" i="10"/>
  <c r="AA576" i="10"/>
  <c r="AB576" i="10"/>
  <c r="AC576" i="10"/>
  <c r="AD576" i="10"/>
  <c r="AE576" i="10"/>
  <c r="AF576" i="10"/>
  <c r="AG576" i="10"/>
  <c r="AH576" i="10"/>
  <c r="AX576" i="10" s="1"/>
  <c r="AI576" i="10"/>
  <c r="AY576" i="10" s="1"/>
  <c r="AJ576" i="10"/>
  <c r="AZ576" i="10" s="1"/>
  <c r="AK576" i="10"/>
  <c r="BA576" i="10" s="1"/>
  <c r="AL576" i="10"/>
  <c r="BB576" i="10" s="1"/>
  <c r="AM576" i="10"/>
  <c r="BC576" i="10" s="1"/>
  <c r="AN576" i="10"/>
  <c r="BD576" i="10" s="1"/>
  <c r="AO576" i="10"/>
  <c r="BE576" i="10" s="1"/>
  <c r="AP576" i="10"/>
  <c r="BF576" i="10" s="1"/>
  <c r="AQ576" i="10"/>
  <c r="BG576" i="10" s="1"/>
  <c r="AR576" i="10"/>
  <c r="BH576" i="10" s="1"/>
  <c r="AS576" i="10"/>
  <c r="BI576" i="10" s="1"/>
  <c r="AT576" i="10"/>
  <c r="BJ576" i="10" s="1"/>
  <c r="AU576" i="10"/>
  <c r="BK576" i="10" s="1"/>
  <c r="AV576" i="10"/>
  <c r="BL576" i="10" s="1"/>
  <c r="AW576" i="10"/>
  <c r="BM576" i="10" s="1"/>
  <c r="Z577" i="10"/>
  <c r="AA577" i="10"/>
  <c r="AB577" i="10"/>
  <c r="AC577" i="10"/>
  <c r="AD577" i="10"/>
  <c r="AE577" i="10"/>
  <c r="AF577" i="10"/>
  <c r="AG577" i="10"/>
  <c r="AH577" i="10"/>
  <c r="AX577" i="10" s="1"/>
  <c r="AI577" i="10"/>
  <c r="AY577" i="10" s="1"/>
  <c r="AJ577" i="10"/>
  <c r="AZ577" i="10" s="1"/>
  <c r="AK577" i="10"/>
  <c r="BA577" i="10" s="1"/>
  <c r="AL577" i="10"/>
  <c r="BB577" i="10" s="1"/>
  <c r="AM577" i="10"/>
  <c r="BC577" i="10" s="1"/>
  <c r="AN577" i="10"/>
  <c r="BD577" i="10" s="1"/>
  <c r="AO577" i="10"/>
  <c r="BE577" i="10" s="1"/>
  <c r="AP577" i="10"/>
  <c r="BF577" i="10" s="1"/>
  <c r="AQ577" i="10"/>
  <c r="BG577" i="10" s="1"/>
  <c r="AR577" i="10"/>
  <c r="BH577" i="10" s="1"/>
  <c r="AS577" i="10"/>
  <c r="BI577" i="10" s="1"/>
  <c r="AT577" i="10"/>
  <c r="BJ577" i="10" s="1"/>
  <c r="AU577" i="10"/>
  <c r="BK577" i="10" s="1"/>
  <c r="AV577" i="10"/>
  <c r="BL577" i="10" s="1"/>
  <c r="AW577" i="10"/>
  <c r="BM577" i="10" s="1"/>
  <c r="Z578" i="10"/>
  <c r="AA578" i="10"/>
  <c r="AB578" i="10"/>
  <c r="AC578" i="10"/>
  <c r="AD578" i="10"/>
  <c r="AE578" i="10"/>
  <c r="AF578" i="10"/>
  <c r="AG578" i="10"/>
  <c r="AH578" i="10"/>
  <c r="AX578" i="10" s="1"/>
  <c r="AI578" i="10"/>
  <c r="AY578" i="10" s="1"/>
  <c r="AJ578" i="10"/>
  <c r="AZ578" i="10" s="1"/>
  <c r="AK578" i="10"/>
  <c r="BA578" i="10" s="1"/>
  <c r="AL578" i="10"/>
  <c r="BB578" i="10" s="1"/>
  <c r="AM578" i="10"/>
  <c r="BC578" i="10" s="1"/>
  <c r="AN578" i="10"/>
  <c r="BD578" i="10" s="1"/>
  <c r="AO578" i="10"/>
  <c r="BE578" i="10" s="1"/>
  <c r="AP578" i="10"/>
  <c r="BF578" i="10" s="1"/>
  <c r="AQ578" i="10"/>
  <c r="BG578" i="10" s="1"/>
  <c r="AR578" i="10"/>
  <c r="BH578" i="10" s="1"/>
  <c r="AS578" i="10"/>
  <c r="BI578" i="10" s="1"/>
  <c r="AT578" i="10"/>
  <c r="BJ578" i="10" s="1"/>
  <c r="AU578" i="10"/>
  <c r="BK578" i="10" s="1"/>
  <c r="AV578" i="10"/>
  <c r="BL578" i="10" s="1"/>
  <c r="AW578" i="10"/>
  <c r="BM578" i="10" s="1"/>
  <c r="Z579" i="10"/>
  <c r="AA579" i="10"/>
  <c r="AB579" i="10"/>
  <c r="AC579" i="10"/>
  <c r="AD579" i="10"/>
  <c r="AE579" i="10"/>
  <c r="AF579" i="10"/>
  <c r="AG579" i="10"/>
  <c r="AH579" i="10"/>
  <c r="AX579" i="10" s="1"/>
  <c r="AI579" i="10"/>
  <c r="AY579" i="10" s="1"/>
  <c r="AJ579" i="10"/>
  <c r="AZ579" i="10" s="1"/>
  <c r="AK579" i="10"/>
  <c r="BA579" i="10" s="1"/>
  <c r="AL579" i="10"/>
  <c r="BB579" i="10" s="1"/>
  <c r="AM579" i="10"/>
  <c r="BC579" i="10" s="1"/>
  <c r="AN579" i="10"/>
  <c r="BD579" i="10" s="1"/>
  <c r="AO579" i="10"/>
  <c r="BE579" i="10" s="1"/>
  <c r="AP579" i="10"/>
  <c r="BF579" i="10" s="1"/>
  <c r="AQ579" i="10"/>
  <c r="BG579" i="10" s="1"/>
  <c r="AR579" i="10"/>
  <c r="BH579" i="10" s="1"/>
  <c r="AS579" i="10"/>
  <c r="BI579" i="10" s="1"/>
  <c r="AT579" i="10"/>
  <c r="BJ579" i="10" s="1"/>
  <c r="AU579" i="10"/>
  <c r="BK579" i="10" s="1"/>
  <c r="AV579" i="10"/>
  <c r="BL579" i="10" s="1"/>
  <c r="AW579" i="10"/>
  <c r="BM579" i="10" s="1"/>
  <c r="Z580" i="10"/>
  <c r="AA580" i="10"/>
  <c r="AB580" i="10"/>
  <c r="AC580" i="10"/>
  <c r="AD580" i="10"/>
  <c r="AE580" i="10"/>
  <c r="AF580" i="10"/>
  <c r="AG580" i="10"/>
  <c r="AH580" i="10"/>
  <c r="AX580" i="10" s="1"/>
  <c r="AI580" i="10"/>
  <c r="AY580" i="10" s="1"/>
  <c r="AJ580" i="10"/>
  <c r="AZ580" i="10" s="1"/>
  <c r="AK580" i="10"/>
  <c r="BA580" i="10" s="1"/>
  <c r="AL580" i="10"/>
  <c r="BB580" i="10" s="1"/>
  <c r="AM580" i="10"/>
  <c r="BC580" i="10" s="1"/>
  <c r="AN580" i="10"/>
  <c r="BD580" i="10" s="1"/>
  <c r="AO580" i="10"/>
  <c r="BE580" i="10" s="1"/>
  <c r="AP580" i="10"/>
  <c r="BF580" i="10" s="1"/>
  <c r="AQ580" i="10"/>
  <c r="BG580" i="10" s="1"/>
  <c r="AR580" i="10"/>
  <c r="BH580" i="10" s="1"/>
  <c r="AS580" i="10"/>
  <c r="BI580" i="10" s="1"/>
  <c r="AT580" i="10"/>
  <c r="BJ580" i="10" s="1"/>
  <c r="AU580" i="10"/>
  <c r="BK580" i="10" s="1"/>
  <c r="AV580" i="10"/>
  <c r="BL580" i="10" s="1"/>
  <c r="AW580" i="10"/>
  <c r="BM580" i="10" s="1"/>
  <c r="Z581" i="10"/>
  <c r="AA581" i="10"/>
  <c r="AB581" i="10"/>
  <c r="AC581" i="10"/>
  <c r="AD581" i="10"/>
  <c r="AE581" i="10"/>
  <c r="AF581" i="10"/>
  <c r="AG581" i="10"/>
  <c r="AH581" i="10"/>
  <c r="AX581" i="10" s="1"/>
  <c r="AI581" i="10"/>
  <c r="AY581" i="10" s="1"/>
  <c r="AJ581" i="10"/>
  <c r="AZ581" i="10" s="1"/>
  <c r="AK581" i="10"/>
  <c r="BA581" i="10" s="1"/>
  <c r="AL581" i="10"/>
  <c r="BB581" i="10" s="1"/>
  <c r="AM581" i="10"/>
  <c r="BC581" i="10" s="1"/>
  <c r="AN581" i="10"/>
  <c r="BD581" i="10" s="1"/>
  <c r="AO581" i="10"/>
  <c r="BE581" i="10" s="1"/>
  <c r="AP581" i="10"/>
  <c r="BF581" i="10" s="1"/>
  <c r="AQ581" i="10"/>
  <c r="BG581" i="10" s="1"/>
  <c r="AR581" i="10"/>
  <c r="BH581" i="10" s="1"/>
  <c r="AS581" i="10"/>
  <c r="BI581" i="10" s="1"/>
  <c r="AT581" i="10"/>
  <c r="BJ581" i="10" s="1"/>
  <c r="AU581" i="10"/>
  <c r="BK581" i="10" s="1"/>
  <c r="AV581" i="10"/>
  <c r="BL581" i="10" s="1"/>
  <c r="AW581" i="10"/>
  <c r="BM581" i="10" s="1"/>
  <c r="Z582" i="10"/>
  <c r="AA582" i="10"/>
  <c r="AB582" i="10"/>
  <c r="AC582" i="10"/>
  <c r="AD582" i="10"/>
  <c r="AE582" i="10"/>
  <c r="AF582" i="10"/>
  <c r="AG582" i="10"/>
  <c r="AH582" i="10"/>
  <c r="AX582" i="10" s="1"/>
  <c r="AI582" i="10"/>
  <c r="AY582" i="10" s="1"/>
  <c r="AJ582" i="10"/>
  <c r="AZ582" i="10" s="1"/>
  <c r="AK582" i="10"/>
  <c r="BA582" i="10" s="1"/>
  <c r="AL582" i="10"/>
  <c r="BB582" i="10" s="1"/>
  <c r="AM582" i="10"/>
  <c r="BC582" i="10" s="1"/>
  <c r="AN582" i="10"/>
  <c r="BD582" i="10" s="1"/>
  <c r="AO582" i="10"/>
  <c r="BE582" i="10" s="1"/>
  <c r="AP582" i="10"/>
  <c r="BF582" i="10" s="1"/>
  <c r="AQ582" i="10"/>
  <c r="BG582" i="10" s="1"/>
  <c r="AR582" i="10"/>
  <c r="BH582" i="10" s="1"/>
  <c r="AS582" i="10"/>
  <c r="BI582" i="10" s="1"/>
  <c r="AT582" i="10"/>
  <c r="BJ582" i="10" s="1"/>
  <c r="AU582" i="10"/>
  <c r="BK582" i="10" s="1"/>
  <c r="AV582" i="10"/>
  <c r="BL582" i="10" s="1"/>
  <c r="AW582" i="10"/>
  <c r="BM582" i="10" s="1"/>
  <c r="Z583" i="10"/>
  <c r="AA583" i="10"/>
  <c r="AB583" i="10"/>
  <c r="AC583" i="10"/>
  <c r="AD583" i="10"/>
  <c r="AE583" i="10"/>
  <c r="AF583" i="10"/>
  <c r="AG583" i="10"/>
  <c r="AH583" i="10"/>
  <c r="AX583" i="10" s="1"/>
  <c r="AI583" i="10"/>
  <c r="AY583" i="10" s="1"/>
  <c r="AJ583" i="10"/>
  <c r="AZ583" i="10" s="1"/>
  <c r="AK583" i="10"/>
  <c r="BA583" i="10" s="1"/>
  <c r="AL583" i="10"/>
  <c r="BB583" i="10" s="1"/>
  <c r="AM583" i="10"/>
  <c r="BC583" i="10" s="1"/>
  <c r="AN583" i="10"/>
  <c r="BD583" i="10" s="1"/>
  <c r="AO583" i="10"/>
  <c r="BE583" i="10" s="1"/>
  <c r="AP583" i="10"/>
  <c r="BF583" i="10" s="1"/>
  <c r="AQ583" i="10"/>
  <c r="BG583" i="10" s="1"/>
  <c r="AR583" i="10"/>
  <c r="BH583" i="10" s="1"/>
  <c r="AS583" i="10"/>
  <c r="BI583" i="10" s="1"/>
  <c r="AT583" i="10"/>
  <c r="BJ583" i="10" s="1"/>
  <c r="AU583" i="10"/>
  <c r="BK583" i="10" s="1"/>
  <c r="AV583" i="10"/>
  <c r="BL583" i="10" s="1"/>
  <c r="AW583" i="10"/>
  <c r="BM583" i="10" s="1"/>
  <c r="Z584" i="10"/>
  <c r="AA584" i="10"/>
  <c r="AB584" i="10"/>
  <c r="AC584" i="10"/>
  <c r="AD584" i="10"/>
  <c r="AE584" i="10"/>
  <c r="AF584" i="10"/>
  <c r="AG584" i="10"/>
  <c r="AH584" i="10"/>
  <c r="AX584" i="10" s="1"/>
  <c r="AI584" i="10"/>
  <c r="AY584" i="10" s="1"/>
  <c r="AJ584" i="10"/>
  <c r="AZ584" i="10" s="1"/>
  <c r="AK584" i="10"/>
  <c r="BA584" i="10" s="1"/>
  <c r="AL584" i="10"/>
  <c r="BB584" i="10" s="1"/>
  <c r="AM584" i="10"/>
  <c r="BC584" i="10" s="1"/>
  <c r="AN584" i="10"/>
  <c r="BD584" i="10" s="1"/>
  <c r="AO584" i="10"/>
  <c r="BE584" i="10" s="1"/>
  <c r="AP584" i="10"/>
  <c r="BF584" i="10" s="1"/>
  <c r="AQ584" i="10"/>
  <c r="BG584" i="10" s="1"/>
  <c r="AR584" i="10"/>
  <c r="BH584" i="10" s="1"/>
  <c r="AS584" i="10"/>
  <c r="BI584" i="10" s="1"/>
  <c r="AT584" i="10"/>
  <c r="BJ584" i="10" s="1"/>
  <c r="AU584" i="10"/>
  <c r="BK584" i="10" s="1"/>
  <c r="AV584" i="10"/>
  <c r="BL584" i="10" s="1"/>
  <c r="AW584" i="10"/>
  <c r="BM584" i="10" s="1"/>
  <c r="Z585" i="10"/>
  <c r="AA585" i="10"/>
  <c r="AB585" i="10"/>
  <c r="AC585" i="10"/>
  <c r="AD585" i="10"/>
  <c r="AE585" i="10"/>
  <c r="AF585" i="10"/>
  <c r="AG585" i="10"/>
  <c r="AH585" i="10"/>
  <c r="AX585" i="10" s="1"/>
  <c r="AI585" i="10"/>
  <c r="AY585" i="10" s="1"/>
  <c r="AJ585" i="10"/>
  <c r="AZ585" i="10" s="1"/>
  <c r="AK585" i="10"/>
  <c r="BA585" i="10" s="1"/>
  <c r="AL585" i="10"/>
  <c r="BB585" i="10" s="1"/>
  <c r="AM585" i="10"/>
  <c r="BC585" i="10" s="1"/>
  <c r="AN585" i="10"/>
  <c r="BD585" i="10" s="1"/>
  <c r="AO585" i="10"/>
  <c r="BE585" i="10" s="1"/>
  <c r="AP585" i="10"/>
  <c r="BF585" i="10" s="1"/>
  <c r="AQ585" i="10"/>
  <c r="BG585" i="10" s="1"/>
  <c r="AR585" i="10"/>
  <c r="BH585" i="10" s="1"/>
  <c r="AS585" i="10"/>
  <c r="BI585" i="10" s="1"/>
  <c r="AT585" i="10"/>
  <c r="BJ585" i="10" s="1"/>
  <c r="AU585" i="10"/>
  <c r="BK585" i="10" s="1"/>
  <c r="AV585" i="10"/>
  <c r="BL585" i="10" s="1"/>
  <c r="AW585" i="10"/>
  <c r="BM585" i="10" s="1"/>
  <c r="Z586" i="10"/>
  <c r="AA586" i="10"/>
  <c r="AB586" i="10"/>
  <c r="AC586" i="10"/>
  <c r="AD586" i="10"/>
  <c r="AE586" i="10"/>
  <c r="AF586" i="10"/>
  <c r="AG586" i="10"/>
  <c r="AH586" i="10"/>
  <c r="AX586" i="10" s="1"/>
  <c r="AI586" i="10"/>
  <c r="AY586" i="10" s="1"/>
  <c r="AJ586" i="10"/>
  <c r="AZ586" i="10" s="1"/>
  <c r="AK586" i="10"/>
  <c r="BA586" i="10" s="1"/>
  <c r="AL586" i="10"/>
  <c r="BB586" i="10" s="1"/>
  <c r="AM586" i="10"/>
  <c r="BC586" i="10" s="1"/>
  <c r="AN586" i="10"/>
  <c r="BD586" i="10" s="1"/>
  <c r="AO586" i="10"/>
  <c r="BE586" i="10" s="1"/>
  <c r="AP586" i="10"/>
  <c r="BF586" i="10" s="1"/>
  <c r="AQ586" i="10"/>
  <c r="BG586" i="10" s="1"/>
  <c r="AR586" i="10"/>
  <c r="BH586" i="10" s="1"/>
  <c r="AS586" i="10"/>
  <c r="BI586" i="10" s="1"/>
  <c r="AT586" i="10"/>
  <c r="BJ586" i="10" s="1"/>
  <c r="AU586" i="10"/>
  <c r="BK586" i="10" s="1"/>
  <c r="AV586" i="10"/>
  <c r="BL586" i="10" s="1"/>
  <c r="AW586" i="10"/>
  <c r="BM586" i="10" s="1"/>
  <c r="Z587" i="10"/>
  <c r="AA587" i="10"/>
  <c r="AB587" i="10"/>
  <c r="AC587" i="10"/>
  <c r="AD587" i="10"/>
  <c r="AE587" i="10"/>
  <c r="AF587" i="10"/>
  <c r="AG587" i="10"/>
  <c r="AH587" i="10"/>
  <c r="AX587" i="10" s="1"/>
  <c r="AI587" i="10"/>
  <c r="AY587" i="10" s="1"/>
  <c r="AJ587" i="10"/>
  <c r="AZ587" i="10" s="1"/>
  <c r="AK587" i="10"/>
  <c r="BA587" i="10" s="1"/>
  <c r="AL587" i="10"/>
  <c r="BB587" i="10" s="1"/>
  <c r="AM587" i="10"/>
  <c r="BC587" i="10" s="1"/>
  <c r="AN587" i="10"/>
  <c r="BD587" i="10" s="1"/>
  <c r="AO587" i="10"/>
  <c r="BE587" i="10" s="1"/>
  <c r="AP587" i="10"/>
  <c r="BF587" i="10" s="1"/>
  <c r="AQ587" i="10"/>
  <c r="BG587" i="10" s="1"/>
  <c r="AR587" i="10"/>
  <c r="BH587" i="10" s="1"/>
  <c r="AS587" i="10"/>
  <c r="BI587" i="10" s="1"/>
  <c r="AT587" i="10"/>
  <c r="BJ587" i="10" s="1"/>
  <c r="AU587" i="10"/>
  <c r="BK587" i="10" s="1"/>
  <c r="AV587" i="10"/>
  <c r="BL587" i="10" s="1"/>
  <c r="AW587" i="10"/>
  <c r="BM587" i="10" s="1"/>
  <c r="Z588" i="10"/>
  <c r="AA588" i="10"/>
  <c r="AB588" i="10"/>
  <c r="AC588" i="10"/>
  <c r="AD588" i="10"/>
  <c r="AE588" i="10"/>
  <c r="AF588" i="10"/>
  <c r="AG588" i="10"/>
  <c r="AH588" i="10"/>
  <c r="AX588" i="10" s="1"/>
  <c r="AI588" i="10"/>
  <c r="AY588" i="10" s="1"/>
  <c r="AJ588" i="10"/>
  <c r="AZ588" i="10" s="1"/>
  <c r="AK588" i="10"/>
  <c r="BA588" i="10" s="1"/>
  <c r="AL588" i="10"/>
  <c r="BB588" i="10" s="1"/>
  <c r="AM588" i="10"/>
  <c r="BC588" i="10" s="1"/>
  <c r="AN588" i="10"/>
  <c r="BD588" i="10" s="1"/>
  <c r="AO588" i="10"/>
  <c r="BE588" i="10" s="1"/>
  <c r="AP588" i="10"/>
  <c r="BF588" i="10" s="1"/>
  <c r="AQ588" i="10"/>
  <c r="BG588" i="10" s="1"/>
  <c r="AR588" i="10"/>
  <c r="BH588" i="10" s="1"/>
  <c r="AS588" i="10"/>
  <c r="BI588" i="10" s="1"/>
  <c r="AT588" i="10"/>
  <c r="BJ588" i="10" s="1"/>
  <c r="AU588" i="10"/>
  <c r="BK588" i="10" s="1"/>
  <c r="AV588" i="10"/>
  <c r="BL588" i="10" s="1"/>
  <c r="AW588" i="10"/>
  <c r="BM588" i="10" s="1"/>
  <c r="Z589" i="10"/>
  <c r="AA589" i="10"/>
  <c r="AB589" i="10"/>
  <c r="AC589" i="10"/>
  <c r="AD589" i="10"/>
  <c r="AE589" i="10"/>
  <c r="AF589" i="10"/>
  <c r="AG589" i="10"/>
  <c r="AH589" i="10"/>
  <c r="AX589" i="10" s="1"/>
  <c r="AI589" i="10"/>
  <c r="AY589" i="10" s="1"/>
  <c r="AJ589" i="10"/>
  <c r="AZ589" i="10" s="1"/>
  <c r="AK589" i="10"/>
  <c r="BA589" i="10" s="1"/>
  <c r="AL589" i="10"/>
  <c r="BB589" i="10" s="1"/>
  <c r="AM589" i="10"/>
  <c r="BC589" i="10" s="1"/>
  <c r="AN589" i="10"/>
  <c r="BD589" i="10" s="1"/>
  <c r="AO589" i="10"/>
  <c r="BE589" i="10" s="1"/>
  <c r="AP589" i="10"/>
  <c r="BF589" i="10" s="1"/>
  <c r="AQ589" i="10"/>
  <c r="BG589" i="10" s="1"/>
  <c r="AR589" i="10"/>
  <c r="BH589" i="10" s="1"/>
  <c r="AS589" i="10"/>
  <c r="BI589" i="10" s="1"/>
  <c r="AT589" i="10"/>
  <c r="BJ589" i="10" s="1"/>
  <c r="AU589" i="10"/>
  <c r="BK589" i="10" s="1"/>
  <c r="AV589" i="10"/>
  <c r="BL589" i="10" s="1"/>
  <c r="AW589" i="10"/>
  <c r="BM589" i="10" s="1"/>
  <c r="Z590" i="10"/>
  <c r="AA590" i="10"/>
  <c r="AB590" i="10"/>
  <c r="AC590" i="10"/>
  <c r="AD590" i="10"/>
  <c r="AE590" i="10"/>
  <c r="AF590" i="10"/>
  <c r="AG590" i="10"/>
  <c r="AH590" i="10"/>
  <c r="AX590" i="10" s="1"/>
  <c r="AI590" i="10"/>
  <c r="AY590" i="10" s="1"/>
  <c r="AJ590" i="10"/>
  <c r="AZ590" i="10" s="1"/>
  <c r="AK590" i="10"/>
  <c r="BA590" i="10" s="1"/>
  <c r="AL590" i="10"/>
  <c r="BB590" i="10" s="1"/>
  <c r="AM590" i="10"/>
  <c r="BC590" i="10" s="1"/>
  <c r="AN590" i="10"/>
  <c r="BD590" i="10" s="1"/>
  <c r="AO590" i="10"/>
  <c r="BE590" i="10" s="1"/>
  <c r="AP590" i="10"/>
  <c r="BF590" i="10" s="1"/>
  <c r="AQ590" i="10"/>
  <c r="BG590" i="10" s="1"/>
  <c r="AR590" i="10"/>
  <c r="BH590" i="10" s="1"/>
  <c r="AS590" i="10"/>
  <c r="BI590" i="10" s="1"/>
  <c r="AT590" i="10"/>
  <c r="BJ590" i="10" s="1"/>
  <c r="AU590" i="10"/>
  <c r="BK590" i="10" s="1"/>
  <c r="AV590" i="10"/>
  <c r="BL590" i="10" s="1"/>
  <c r="AW590" i="10"/>
  <c r="BM590" i="10" s="1"/>
  <c r="Z591" i="10"/>
  <c r="AA591" i="10"/>
  <c r="AB591" i="10"/>
  <c r="AC591" i="10"/>
  <c r="AD591" i="10"/>
  <c r="AE591" i="10"/>
  <c r="AF591" i="10"/>
  <c r="AG591" i="10"/>
  <c r="AH591" i="10"/>
  <c r="AX591" i="10" s="1"/>
  <c r="AI591" i="10"/>
  <c r="AY591" i="10" s="1"/>
  <c r="AJ591" i="10"/>
  <c r="AZ591" i="10" s="1"/>
  <c r="AK591" i="10"/>
  <c r="BA591" i="10" s="1"/>
  <c r="AL591" i="10"/>
  <c r="BB591" i="10" s="1"/>
  <c r="AM591" i="10"/>
  <c r="BC591" i="10" s="1"/>
  <c r="AN591" i="10"/>
  <c r="BD591" i="10" s="1"/>
  <c r="AO591" i="10"/>
  <c r="BE591" i="10" s="1"/>
  <c r="AP591" i="10"/>
  <c r="BF591" i="10" s="1"/>
  <c r="AQ591" i="10"/>
  <c r="BG591" i="10" s="1"/>
  <c r="AR591" i="10"/>
  <c r="BH591" i="10" s="1"/>
  <c r="AS591" i="10"/>
  <c r="BI591" i="10" s="1"/>
  <c r="AT591" i="10"/>
  <c r="BJ591" i="10" s="1"/>
  <c r="AU591" i="10"/>
  <c r="BK591" i="10" s="1"/>
  <c r="AV591" i="10"/>
  <c r="BL591" i="10" s="1"/>
  <c r="AW591" i="10"/>
  <c r="BM591" i="10" s="1"/>
  <c r="Z592" i="10"/>
  <c r="AA592" i="10"/>
  <c r="AB592" i="10"/>
  <c r="AC592" i="10"/>
  <c r="AD592" i="10"/>
  <c r="AE592" i="10"/>
  <c r="AF592" i="10"/>
  <c r="AG592" i="10"/>
  <c r="AH592" i="10"/>
  <c r="AX592" i="10" s="1"/>
  <c r="AI592" i="10"/>
  <c r="AY592" i="10" s="1"/>
  <c r="AJ592" i="10"/>
  <c r="AZ592" i="10" s="1"/>
  <c r="AK592" i="10"/>
  <c r="BA592" i="10" s="1"/>
  <c r="AL592" i="10"/>
  <c r="BB592" i="10" s="1"/>
  <c r="AM592" i="10"/>
  <c r="BC592" i="10" s="1"/>
  <c r="AN592" i="10"/>
  <c r="BD592" i="10" s="1"/>
  <c r="AO592" i="10"/>
  <c r="BE592" i="10" s="1"/>
  <c r="AP592" i="10"/>
  <c r="BF592" i="10" s="1"/>
  <c r="AQ592" i="10"/>
  <c r="BG592" i="10" s="1"/>
  <c r="AR592" i="10"/>
  <c r="BH592" i="10" s="1"/>
  <c r="AS592" i="10"/>
  <c r="BI592" i="10" s="1"/>
  <c r="AT592" i="10"/>
  <c r="BJ592" i="10" s="1"/>
  <c r="AU592" i="10"/>
  <c r="BK592" i="10" s="1"/>
  <c r="AV592" i="10"/>
  <c r="BL592" i="10" s="1"/>
  <c r="AW592" i="10"/>
  <c r="BM592" i="10" s="1"/>
  <c r="Z593" i="10"/>
  <c r="AA593" i="10"/>
  <c r="AB593" i="10"/>
  <c r="AC593" i="10"/>
  <c r="AD593" i="10"/>
  <c r="AE593" i="10"/>
  <c r="AF593" i="10"/>
  <c r="AG593" i="10"/>
  <c r="AH593" i="10"/>
  <c r="AX593" i="10" s="1"/>
  <c r="AI593" i="10"/>
  <c r="AY593" i="10" s="1"/>
  <c r="AJ593" i="10"/>
  <c r="AZ593" i="10" s="1"/>
  <c r="AK593" i="10"/>
  <c r="BA593" i="10" s="1"/>
  <c r="AL593" i="10"/>
  <c r="BB593" i="10" s="1"/>
  <c r="AM593" i="10"/>
  <c r="BC593" i="10" s="1"/>
  <c r="AN593" i="10"/>
  <c r="BD593" i="10" s="1"/>
  <c r="AO593" i="10"/>
  <c r="BE593" i="10" s="1"/>
  <c r="AP593" i="10"/>
  <c r="BF593" i="10" s="1"/>
  <c r="AQ593" i="10"/>
  <c r="BG593" i="10" s="1"/>
  <c r="AR593" i="10"/>
  <c r="BH593" i="10" s="1"/>
  <c r="AS593" i="10"/>
  <c r="BI593" i="10" s="1"/>
  <c r="AT593" i="10"/>
  <c r="BJ593" i="10" s="1"/>
  <c r="AU593" i="10"/>
  <c r="BK593" i="10" s="1"/>
  <c r="AV593" i="10"/>
  <c r="BL593" i="10" s="1"/>
  <c r="AW593" i="10"/>
  <c r="BM593" i="10" s="1"/>
  <c r="Z594" i="10"/>
  <c r="AA594" i="10"/>
  <c r="AB594" i="10"/>
  <c r="AC594" i="10"/>
  <c r="AD594" i="10"/>
  <c r="AE594" i="10"/>
  <c r="AF594" i="10"/>
  <c r="AG594" i="10"/>
  <c r="AH594" i="10"/>
  <c r="AX594" i="10" s="1"/>
  <c r="AI594" i="10"/>
  <c r="AY594" i="10" s="1"/>
  <c r="AJ594" i="10"/>
  <c r="AZ594" i="10" s="1"/>
  <c r="AK594" i="10"/>
  <c r="BA594" i="10" s="1"/>
  <c r="AL594" i="10"/>
  <c r="BB594" i="10" s="1"/>
  <c r="AM594" i="10"/>
  <c r="BC594" i="10" s="1"/>
  <c r="AN594" i="10"/>
  <c r="BD594" i="10" s="1"/>
  <c r="AO594" i="10"/>
  <c r="BE594" i="10" s="1"/>
  <c r="AP594" i="10"/>
  <c r="BF594" i="10" s="1"/>
  <c r="AQ594" i="10"/>
  <c r="BG594" i="10" s="1"/>
  <c r="AR594" i="10"/>
  <c r="BH594" i="10" s="1"/>
  <c r="AS594" i="10"/>
  <c r="BI594" i="10" s="1"/>
  <c r="AT594" i="10"/>
  <c r="BJ594" i="10" s="1"/>
  <c r="AU594" i="10"/>
  <c r="BK594" i="10" s="1"/>
  <c r="AV594" i="10"/>
  <c r="BL594" i="10" s="1"/>
  <c r="AW594" i="10"/>
  <c r="BM594" i="10" s="1"/>
  <c r="Z595" i="10"/>
  <c r="AA595" i="10"/>
  <c r="AB595" i="10"/>
  <c r="AC595" i="10"/>
  <c r="AD595" i="10"/>
  <c r="AE595" i="10"/>
  <c r="AF595" i="10"/>
  <c r="AG595" i="10"/>
  <c r="AH595" i="10"/>
  <c r="AX595" i="10" s="1"/>
  <c r="AI595" i="10"/>
  <c r="AY595" i="10" s="1"/>
  <c r="AJ595" i="10"/>
  <c r="AZ595" i="10" s="1"/>
  <c r="AK595" i="10"/>
  <c r="BA595" i="10" s="1"/>
  <c r="AL595" i="10"/>
  <c r="BB595" i="10" s="1"/>
  <c r="AM595" i="10"/>
  <c r="BC595" i="10" s="1"/>
  <c r="AN595" i="10"/>
  <c r="BD595" i="10" s="1"/>
  <c r="AO595" i="10"/>
  <c r="BE595" i="10" s="1"/>
  <c r="AP595" i="10"/>
  <c r="BF595" i="10" s="1"/>
  <c r="AQ595" i="10"/>
  <c r="BG595" i="10" s="1"/>
  <c r="AR595" i="10"/>
  <c r="BH595" i="10" s="1"/>
  <c r="AS595" i="10"/>
  <c r="BI595" i="10" s="1"/>
  <c r="AT595" i="10"/>
  <c r="BJ595" i="10" s="1"/>
  <c r="AU595" i="10"/>
  <c r="BK595" i="10" s="1"/>
  <c r="AV595" i="10"/>
  <c r="BL595" i="10" s="1"/>
  <c r="AW595" i="10"/>
  <c r="BM595" i="10" s="1"/>
  <c r="Z596" i="10"/>
  <c r="AA596" i="10"/>
  <c r="AB596" i="10"/>
  <c r="AC596" i="10"/>
  <c r="AD596" i="10"/>
  <c r="AE596" i="10"/>
  <c r="AF596" i="10"/>
  <c r="AG596" i="10"/>
  <c r="AH596" i="10"/>
  <c r="AX596" i="10" s="1"/>
  <c r="AI596" i="10"/>
  <c r="AY596" i="10" s="1"/>
  <c r="AJ596" i="10"/>
  <c r="AZ596" i="10" s="1"/>
  <c r="AK596" i="10"/>
  <c r="BA596" i="10" s="1"/>
  <c r="AL596" i="10"/>
  <c r="BB596" i="10" s="1"/>
  <c r="AM596" i="10"/>
  <c r="BC596" i="10" s="1"/>
  <c r="AN596" i="10"/>
  <c r="BD596" i="10" s="1"/>
  <c r="AO596" i="10"/>
  <c r="BE596" i="10" s="1"/>
  <c r="AP596" i="10"/>
  <c r="BF596" i="10" s="1"/>
  <c r="AQ596" i="10"/>
  <c r="BG596" i="10" s="1"/>
  <c r="AR596" i="10"/>
  <c r="BH596" i="10" s="1"/>
  <c r="AS596" i="10"/>
  <c r="BI596" i="10" s="1"/>
  <c r="AT596" i="10"/>
  <c r="BJ596" i="10" s="1"/>
  <c r="AU596" i="10"/>
  <c r="BK596" i="10" s="1"/>
  <c r="AV596" i="10"/>
  <c r="BL596" i="10" s="1"/>
  <c r="AW596" i="10"/>
  <c r="BM596" i="10" s="1"/>
  <c r="Z597" i="10"/>
  <c r="AA597" i="10"/>
  <c r="AB597" i="10"/>
  <c r="AC597" i="10"/>
  <c r="AD597" i="10"/>
  <c r="AE597" i="10"/>
  <c r="AF597" i="10"/>
  <c r="AG597" i="10"/>
  <c r="AH597" i="10"/>
  <c r="AX597" i="10" s="1"/>
  <c r="AI597" i="10"/>
  <c r="AY597" i="10" s="1"/>
  <c r="AJ597" i="10"/>
  <c r="AZ597" i="10" s="1"/>
  <c r="AK597" i="10"/>
  <c r="BA597" i="10" s="1"/>
  <c r="AL597" i="10"/>
  <c r="BB597" i="10" s="1"/>
  <c r="AM597" i="10"/>
  <c r="BC597" i="10" s="1"/>
  <c r="AN597" i="10"/>
  <c r="BD597" i="10" s="1"/>
  <c r="AO597" i="10"/>
  <c r="BE597" i="10" s="1"/>
  <c r="AP597" i="10"/>
  <c r="BF597" i="10" s="1"/>
  <c r="AQ597" i="10"/>
  <c r="BG597" i="10" s="1"/>
  <c r="AR597" i="10"/>
  <c r="BH597" i="10" s="1"/>
  <c r="AS597" i="10"/>
  <c r="BI597" i="10" s="1"/>
  <c r="AT597" i="10"/>
  <c r="BJ597" i="10" s="1"/>
  <c r="AU597" i="10"/>
  <c r="BK597" i="10" s="1"/>
  <c r="AV597" i="10"/>
  <c r="BL597" i="10" s="1"/>
  <c r="AW597" i="10"/>
  <c r="BM597" i="10" s="1"/>
  <c r="Z598" i="10"/>
  <c r="AA598" i="10"/>
  <c r="AB598" i="10"/>
  <c r="AC598" i="10"/>
  <c r="AD598" i="10"/>
  <c r="AE598" i="10"/>
  <c r="AF598" i="10"/>
  <c r="AG598" i="10"/>
  <c r="AH598" i="10"/>
  <c r="AX598" i="10" s="1"/>
  <c r="AI598" i="10"/>
  <c r="AY598" i="10" s="1"/>
  <c r="AJ598" i="10"/>
  <c r="AZ598" i="10" s="1"/>
  <c r="AK598" i="10"/>
  <c r="BA598" i="10" s="1"/>
  <c r="AL598" i="10"/>
  <c r="BB598" i="10" s="1"/>
  <c r="AM598" i="10"/>
  <c r="BC598" i="10" s="1"/>
  <c r="AN598" i="10"/>
  <c r="BD598" i="10" s="1"/>
  <c r="AO598" i="10"/>
  <c r="BE598" i="10" s="1"/>
  <c r="AP598" i="10"/>
  <c r="BF598" i="10" s="1"/>
  <c r="AQ598" i="10"/>
  <c r="BG598" i="10" s="1"/>
  <c r="AR598" i="10"/>
  <c r="BH598" i="10" s="1"/>
  <c r="AS598" i="10"/>
  <c r="BI598" i="10" s="1"/>
  <c r="AT598" i="10"/>
  <c r="BJ598" i="10" s="1"/>
  <c r="AU598" i="10"/>
  <c r="BK598" i="10" s="1"/>
  <c r="AV598" i="10"/>
  <c r="BL598" i="10" s="1"/>
  <c r="AW598" i="10"/>
  <c r="BM598" i="10" s="1"/>
  <c r="Z599" i="10"/>
  <c r="AA599" i="10"/>
  <c r="AB599" i="10"/>
  <c r="AC599" i="10"/>
  <c r="AD599" i="10"/>
  <c r="AE599" i="10"/>
  <c r="AF599" i="10"/>
  <c r="AG599" i="10"/>
  <c r="AH599" i="10"/>
  <c r="AX599" i="10" s="1"/>
  <c r="AI599" i="10"/>
  <c r="AY599" i="10" s="1"/>
  <c r="AJ599" i="10"/>
  <c r="AZ599" i="10" s="1"/>
  <c r="AK599" i="10"/>
  <c r="BA599" i="10" s="1"/>
  <c r="AL599" i="10"/>
  <c r="BB599" i="10" s="1"/>
  <c r="AM599" i="10"/>
  <c r="BC599" i="10" s="1"/>
  <c r="AN599" i="10"/>
  <c r="BD599" i="10" s="1"/>
  <c r="AO599" i="10"/>
  <c r="BE599" i="10" s="1"/>
  <c r="AP599" i="10"/>
  <c r="BF599" i="10" s="1"/>
  <c r="AQ599" i="10"/>
  <c r="BG599" i="10" s="1"/>
  <c r="AR599" i="10"/>
  <c r="BH599" i="10" s="1"/>
  <c r="AS599" i="10"/>
  <c r="BI599" i="10" s="1"/>
  <c r="AT599" i="10"/>
  <c r="BJ599" i="10" s="1"/>
  <c r="AU599" i="10"/>
  <c r="BK599" i="10" s="1"/>
  <c r="AV599" i="10"/>
  <c r="BL599" i="10" s="1"/>
  <c r="AW599" i="10"/>
  <c r="BM599" i="10" s="1"/>
  <c r="AB32" i="17"/>
  <c r="AB31" i="17"/>
  <c r="AB30" i="17"/>
  <c r="AA32" i="17"/>
  <c r="AC32" i="17" s="1"/>
  <c r="AD32" i="17" s="1"/>
  <c r="AA31" i="17"/>
  <c r="AA30" i="17"/>
  <c r="Z32" i="17"/>
  <c r="Z31" i="17"/>
  <c r="Z30" i="17"/>
  <c r="U15" i="17" a="1"/>
  <c r="U15" i="17"/>
  <c r="M23" i="2"/>
  <c r="K6" i="1"/>
  <c r="G7" i="2" a="1"/>
  <c r="G7" i="2" s="1"/>
  <c r="H8" i="2"/>
  <c r="AC30" i="17" l="1"/>
  <c r="AD30" i="17" s="1"/>
  <c r="AC31" i="17"/>
  <c r="AD31" i="17" s="1"/>
  <c r="I108" i="17" a="1"/>
  <c r="I108" i="17" s="1"/>
  <c r="H108" i="17" a="1"/>
  <c r="H108" i="17" s="1"/>
  <c r="J108" i="17" s="1"/>
  <c r="K107" i="17"/>
  <c r="I106" i="17" a="1"/>
  <c r="I106" i="17" s="1"/>
  <c r="H106" i="17" a="1"/>
  <c r="H106" i="17" s="1"/>
  <c r="J106" i="17" s="1"/>
  <c r="I104" i="17" a="1"/>
  <c r="I104" i="17" s="1"/>
  <c r="H104" i="17" a="1"/>
  <c r="H104" i="17" s="1"/>
  <c r="J104" i="17" s="1"/>
  <c r="K103" i="17"/>
  <c r="I102" i="17" a="1"/>
  <c r="I102" i="17" s="1"/>
  <c r="H102" i="17" a="1"/>
  <c r="H102" i="17" s="1"/>
  <c r="J102" i="17" s="1"/>
  <c r="I100" i="17" a="1"/>
  <c r="I100" i="17" s="1"/>
  <c r="H100" i="17" a="1"/>
  <c r="H100" i="17" s="1"/>
  <c r="J100" i="17" s="1"/>
  <c r="K99" i="17"/>
  <c r="I98" i="17" a="1"/>
  <c r="I98" i="17" s="1"/>
  <c r="H98" i="17" a="1"/>
  <c r="H98" i="17" s="1"/>
  <c r="J98" i="17" s="1"/>
  <c r="I96" i="17" a="1"/>
  <c r="I96" i="17" s="1"/>
  <c r="H96" i="17" a="1"/>
  <c r="H96" i="17" s="1"/>
  <c r="J96" i="17" s="1"/>
  <c r="K95" i="17"/>
  <c r="I94" i="17" a="1"/>
  <c r="I94" i="17" s="1"/>
  <c r="H94" i="17" a="1"/>
  <c r="H94" i="17" s="1"/>
  <c r="J94" i="17" s="1"/>
  <c r="I92" i="17" a="1"/>
  <c r="I92" i="17" s="1"/>
  <c r="H92" i="17" a="1"/>
  <c r="H92" i="17" s="1"/>
  <c r="J92" i="17" s="1"/>
  <c r="K91" i="17"/>
  <c r="I90" i="17" a="1"/>
  <c r="I90" i="17" s="1"/>
  <c r="H90" i="17" a="1"/>
  <c r="H90" i="17" s="1"/>
  <c r="J90" i="17" s="1"/>
  <c r="I88" i="17" a="1"/>
  <c r="I88" i="17" s="1"/>
  <c r="H88" i="17" a="1"/>
  <c r="H88" i="17" s="1"/>
  <c r="J88" i="17" s="1"/>
  <c r="K87" i="17"/>
  <c r="I86" i="17" a="1"/>
  <c r="I86" i="17" s="1"/>
  <c r="H86" i="17" a="1"/>
  <c r="H86" i="17" s="1"/>
  <c r="J86" i="17" s="1"/>
  <c r="I84" i="17" a="1"/>
  <c r="I84" i="17" s="1"/>
  <c r="H84" i="17" a="1"/>
  <c r="H84" i="17" s="1"/>
  <c r="J84" i="17" s="1"/>
  <c r="K83" i="17"/>
  <c r="I82" i="17" a="1"/>
  <c r="I82" i="17" s="1"/>
  <c r="H82" i="17" a="1"/>
  <c r="H82" i="17" s="1"/>
  <c r="I80" i="17" a="1"/>
  <c r="I80" i="17" s="1"/>
  <c r="H80" i="17" a="1"/>
  <c r="H80" i="17" s="1"/>
  <c r="J80" i="17" s="1"/>
  <c r="K79" i="17"/>
  <c r="I78" i="17" a="1"/>
  <c r="I78" i="17" s="1"/>
  <c r="H78" i="17" a="1"/>
  <c r="H78" i="17" s="1"/>
  <c r="I76" i="17" a="1"/>
  <c r="I76" i="17" s="1"/>
  <c r="H76" i="17" a="1"/>
  <c r="H76" i="17" s="1"/>
  <c r="J76" i="17" s="1"/>
  <c r="K75" i="17"/>
  <c r="I74" i="17" a="1"/>
  <c r="I74" i="17" s="1"/>
  <c r="H74" i="17" a="1"/>
  <c r="H74" i="17" s="1"/>
  <c r="J74" i="17" s="1"/>
  <c r="F73" i="17"/>
  <c r="I71" i="17" a="1"/>
  <c r="I71" i="17" s="1"/>
  <c r="H71" i="17" a="1"/>
  <c r="H71" i="17" s="1"/>
  <c r="J71" i="17" s="1"/>
  <c r="K70" i="17"/>
  <c r="I69" i="17" a="1"/>
  <c r="I69" i="17" s="1"/>
  <c r="H69" i="17" a="1"/>
  <c r="H69" i="17" s="1"/>
  <c r="J69" i="17" s="1"/>
  <c r="I67" i="17" a="1"/>
  <c r="I67" i="17" s="1"/>
  <c r="H67" i="17" a="1"/>
  <c r="H67" i="17" s="1"/>
  <c r="J67" i="17" s="1"/>
  <c r="K66" i="17"/>
  <c r="I65" i="17" a="1"/>
  <c r="I65" i="17" s="1"/>
  <c r="H65" i="17" a="1"/>
  <c r="H65" i="17" s="1"/>
  <c r="J65" i="17" s="1"/>
  <c r="I63" i="17" a="1"/>
  <c r="I63" i="17" s="1"/>
  <c r="H63" i="17" a="1"/>
  <c r="H63" i="17" s="1"/>
  <c r="J63" i="17" s="1"/>
  <c r="K62" i="17"/>
  <c r="I61" i="17" a="1"/>
  <c r="I61" i="17" s="1"/>
  <c r="H61" i="17" a="1"/>
  <c r="H61" i="17" s="1"/>
  <c r="J61" i="17" s="1"/>
  <c r="I59" i="17" a="1"/>
  <c r="I59" i="17" s="1"/>
  <c r="H59" i="17" a="1"/>
  <c r="H59" i="17" s="1"/>
  <c r="J59" i="17" s="1"/>
  <c r="K58" i="17"/>
  <c r="I57" i="17" a="1"/>
  <c r="I57" i="17" s="1"/>
  <c r="H57" i="17" a="1"/>
  <c r="H57" i="17" s="1"/>
  <c r="J57" i="17" s="1"/>
  <c r="I55" i="17" a="1"/>
  <c r="I55" i="17" s="1"/>
  <c r="H55" i="17" a="1"/>
  <c r="H55" i="17" s="1"/>
  <c r="J55" i="17" s="1"/>
  <c r="K54" i="17"/>
  <c r="I53" i="17" a="1"/>
  <c r="I53" i="17" s="1"/>
  <c r="H53" i="17" a="1"/>
  <c r="H53" i="17" s="1"/>
  <c r="I51" i="17" a="1"/>
  <c r="I51" i="17" s="1"/>
  <c r="H51" i="17" a="1"/>
  <c r="H51" i="17" s="1"/>
  <c r="J51" i="17" s="1"/>
  <c r="K50" i="17"/>
  <c r="I49" i="17" a="1"/>
  <c r="I49" i="17" s="1"/>
  <c r="H49" i="17" a="1"/>
  <c r="H49" i="17" s="1"/>
  <c r="I47" i="17" a="1"/>
  <c r="I47" i="17" s="1"/>
  <c r="H47" i="17" a="1"/>
  <c r="H47" i="17" s="1"/>
  <c r="J47" i="17" s="1"/>
  <c r="K46" i="17"/>
  <c r="I45" i="17" a="1"/>
  <c r="I45" i="17" s="1"/>
  <c r="H45" i="17" a="1"/>
  <c r="H45" i="17" s="1"/>
  <c r="J45" i="17" s="1"/>
  <c r="F44" i="17"/>
  <c r="I42" i="17" a="1"/>
  <c r="I42" i="17" s="1"/>
  <c r="H42" i="17" a="1"/>
  <c r="H42" i="17" s="1"/>
  <c r="J42" i="17" s="1"/>
  <c r="K41" i="17"/>
  <c r="I40" i="17" a="1"/>
  <c r="I40" i="17" s="1"/>
  <c r="H40" i="17" a="1"/>
  <c r="H40" i="17" s="1"/>
  <c r="J40" i="17" s="1"/>
  <c r="I38" i="17" a="1"/>
  <c r="I38" i="17" s="1"/>
  <c r="H38" i="17" a="1"/>
  <c r="H38" i="17" s="1"/>
  <c r="J38" i="17" s="1"/>
  <c r="K37" i="17"/>
  <c r="I36" i="17" a="1"/>
  <c r="I36" i="17" s="1"/>
  <c r="H36" i="17" a="1"/>
  <c r="H36" i="17" s="1"/>
  <c r="J36" i="17" s="1"/>
  <c r="I34" i="17" a="1"/>
  <c r="I34" i="17" s="1"/>
  <c r="H34" i="17" a="1"/>
  <c r="H34" i="17" s="1"/>
  <c r="J34" i="17" s="1"/>
  <c r="K33" i="17"/>
  <c r="I32" i="17" a="1"/>
  <c r="I32" i="17" s="1"/>
  <c r="H32" i="17" a="1"/>
  <c r="H32" i="17" s="1"/>
  <c r="I30" i="17" a="1"/>
  <c r="I30" i="17" s="1"/>
  <c r="H30" i="17" a="1"/>
  <c r="H30" i="17" s="1"/>
  <c r="J30" i="17" s="1"/>
  <c r="K29" i="17"/>
  <c r="I28" i="17" a="1"/>
  <c r="I28" i="17" s="1"/>
  <c r="H28" i="17" a="1"/>
  <c r="H28" i="17" s="1"/>
  <c r="I26" i="17" a="1"/>
  <c r="I26" i="17" s="1"/>
  <c r="H26" i="17" a="1"/>
  <c r="H26" i="17" s="1"/>
  <c r="J26" i="17" s="1"/>
  <c r="K25" i="17"/>
  <c r="B25" i="17"/>
  <c r="C25" i="17" s="1"/>
  <c r="G107" i="17" s="1"/>
  <c r="F106" i="17" s="1"/>
  <c r="H107" i="17" s="1"/>
  <c r="J107" i="17" s="1"/>
  <c r="I24" i="17" a="1"/>
  <c r="I24" i="17" s="1"/>
  <c r="H24" i="17" a="1"/>
  <c r="H24" i="17" s="1"/>
  <c r="J24" i="17" s="1"/>
  <c r="B24" i="17"/>
  <c r="C24" i="17" s="1"/>
  <c r="G103" i="17" s="1"/>
  <c r="F102" i="17" s="1"/>
  <c r="H103" i="17" s="1"/>
  <c r="J103" i="17" s="1"/>
  <c r="P102" i="17" s="1"/>
  <c r="F23" i="17"/>
  <c r="B23" i="17"/>
  <c r="C23" i="17" s="1"/>
  <c r="G99" i="17" s="1"/>
  <c r="F98" i="17" s="1"/>
  <c r="H99" i="17" s="1"/>
  <c r="J99" i="17" s="1"/>
  <c r="P98" i="17" s="1"/>
  <c r="B22" i="17"/>
  <c r="C22" i="17" s="1"/>
  <c r="G95" i="17" s="1"/>
  <c r="F94" i="17" s="1"/>
  <c r="H95" i="17" s="1"/>
  <c r="J95" i="17" s="1"/>
  <c r="B21" i="17"/>
  <c r="C21" i="17" s="1"/>
  <c r="G91" i="17" s="1"/>
  <c r="F90" i="17" s="1"/>
  <c r="H91" i="17" s="1"/>
  <c r="J91" i="17" s="1"/>
  <c r="P90" i="17" s="1"/>
  <c r="B20" i="17"/>
  <c r="C20" i="17" s="1"/>
  <c r="G87" i="17" s="1"/>
  <c r="F86" i="17" s="1"/>
  <c r="H87" i="17" s="1"/>
  <c r="J87" i="17" s="1"/>
  <c r="P86" i="17" s="1"/>
  <c r="B19" i="17"/>
  <c r="C19" i="17" s="1"/>
  <c r="G83" i="17" s="1"/>
  <c r="F82" i="17" s="1"/>
  <c r="B18" i="17"/>
  <c r="C18" i="17" s="1"/>
  <c r="G79" i="17" s="1"/>
  <c r="F78" i="17" s="1"/>
  <c r="B17" i="17"/>
  <c r="C17" i="17" s="1"/>
  <c r="G75" i="17" s="1"/>
  <c r="F74" i="17" s="1"/>
  <c r="A17" i="17"/>
  <c r="B16" i="17"/>
  <c r="C16" i="17" s="1"/>
  <c r="G70" i="17" s="1"/>
  <c r="F69" i="17" s="1"/>
  <c r="H70" i="17" s="1"/>
  <c r="J70" i="17" s="1"/>
  <c r="Z15" i="17" a="1"/>
  <c r="Z15" i="17" s="1"/>
  <c r="Y15" i="17" a="1"/>
  <c r="Y15" i="17" s="1"/>
  <c r="X15" i="17" a="1"/>
  <c r="X15" i="17" s="1"/>
  <c r="W15" i="17" a="1"/>
  <c r="W15" i="17" s="1"/>
  <c r="V15" i="17" a="1"/>
  <c r="V15" i="17" s="1"/>
  <c r="B15" i="17"/>
  <c r="C15" i="17" s="1"/>
  <c r="G66" i="17" s="1"/>
  <c r="F65" i="17" s="1"/>
  <c r="B14" i="17"/>
  <c r="C14" i="17" s="1"/>
  <c r="G62" i="17" s="1"/>
  <c r="F61" i="17" s="1"/>
  <c r="H62" i="17" s="1"/>
  <c r="J62" i="17" s="1"/>
  <c r="B13" i="17"/>
  <c r="C13" i="17" s="1"/>
  <c r="G58" i="17" s="1"/>
  <c r="F57" i="17" s="1"/>
  <c r="H58" i="17" s="1"/>
  <c r="J58" i="17" s="1"/>
  <c r="P57" i="17" s="1"/>
  <c r="Z12" i="17"/>
  <c r="Y12" i="17"/>
  <c r="X12" i="17"/>
  <c r="W12" i="17"/>
  <c r="V12" i="17"/>
  <c r="U12" i="17"/>
  <c r="G12" i="17" a="1"/>
  <c r="G12" i="17" s="1"/>
  <c r="H12" i="17" s="1"/>
  <c r="B12" i="17"/>
  <c r="C12" i="17" s="1"/>
  <c r="G54" i="17" s="1"/>
  <c r="F53" i="17" s="1"/>
  <c r="Z11" i="17"/>
  <c r="Y11" i="17"/>
  <c r="X11" i="17"/>
  <c r="W11" i="17"/>
  <c r="V11" i="17"/>
  <c r="U11" i="17"/>
  <c r="G11" i="17" a="1"/>
  <c r="G11" i="17" s="1"/>
  <c r="H11" i="17" s="1"/>
  <c r="B11" i="17"/>
  <c r="C11" i="17" s="1"/>
  <c r="G50" i="17" s="1"/>
  <c r="F49" i="17" s="1"/>
  <c r="Z10" i="17"/>
  <c r="Y10" i="17"/>
  <c r="Q41" i="17" s="1" a="1"/>
  <c r="Q41" i="17" s="1"/>
  <c r="X10" i="17"/>
  <c r="W10" i="17"/>
  <c r="V10" i="17"/>
  <c r="U10" i="17"/>
  <c r="G10" i="17" a="1"/>
  <c r="G10" i="17" s="1"/>
  <c r="H10" i="17" s="1"/>
  <c r="B10" i="17"/>
  <c r="C10" i="17" s="1"/>
  <c r="G46" i="17" s="1"/>
  <c r="F45" i="17" s="1"/>
  <c r="A10" i="17"/>
  <c r="Z9" i="17"/>
  <c r="Y9" i="17"/>
  <c r="X9" i="17"/>
  <c r="W9" i="17"/>
  <c r="V9" i="17"/>
  <c r="U9" i="17"/>
  <c r="G9" i="17" a="1"/>
  <c r="G9" i="17" s="1"/>
  <c r="H9" i="17" s="1"/>
  <c r="B9" i="17"/>
  <c r="C9" i="17" s="1"/>
  <c r="G41" i="17" s="1"/>
  <c r="F40" i="17" s="1"/>
  <c r="H41" i="17" s="1"/>
  <c r="J41" i="17" s="1"/>
  <c r="Z8" i="17"/>
  <c r="Y8" i="17"/>
  <c r="X8" i="17"/>
  <c r="W8" i="17"/>
  <c r="Q75" i="17" s="1" a="1"/>
  <c r="Q75" i="17" s="1"/>
  <c r="V75" i="17" s="1"/>
  <c r="V8" i="17"/>
  <c r="U8" i="17"/>
  <c r="R8" i="17"/>
  <c r="G8" i="17" a="1"/>
  <c r="G8" i="17" s="1"/>
  <c r="H8" i="17" s="1"/>
  <c r="B8" i="17"/>
  <c r="C8" i="17" s="1"/>
  <c r="G37" i="17" s="1"/>
  <c r="F36" i="17" s="1"/>
  <c r="H37" i="17" s="1"/>
  <c r="J37" i="17" s="1"/>
  <c r="P36" i="17" s="1"/>
  <c r="Z7" i="17"/>
  <c r="Y7" i="17"/>
  <c r="X7" i="17"/>
  <c r="W7" i="17"/>
  <c r="V7" i="17"/>
  <c r="Q46" i="17" s="1" a="1"/>
  <c r="Q46" i="17" s="1"/>
  <c r="U7" i="17"/>
  <c r="G7" i="17" a="1"/>
  <c r="G7" i="17" s="1"/>
  <c r="H7" i="17" s="1"/>
  <c r="B7" i="17"/>
  <c r="C7" i="17" s="1"/>
  <c r="G33" i="17" s="1"/>
  <c r="F32" i="17" s="1"/>
  <c r="B6" i="17"/>
  <c r="C6" i="17" s="1"/>
  <c r="G29" i="17" s="1"/>
  <c r="F28" i="17" s="1"/>
  <c r="B5" i="17"/>
  <c r="C5" i="17" s="1"/>
  <c r="G25" i="17" s="1"/>
  <c r="F24" i="17" s="1"/>
  <c r="A5" i="17"/>
  <c r="V46" i="17" l="1"/>
  <c r="V41" i="17"/>
  <c r="Q83" i="17" a="1"/>
  <c r="Q83" i="17" s="1"/>
  <c r="V83" i="17" s="1"/>
  <c r="Q54" i="17" a="1"/>
  <c r="Q54" i="17" s="1"/>
  <c r="V54" i="17" s="1"/>
  <c r="Q107" i="17" a="1"/>
  <c r="Q107" i="17" s="1"/>
  <c r="V107" i="17" s="1"/>
  <c r="Q66" i="17" a="1"/>
  <c r="Q66" i="17" s="1"/>
  <c r="J53" i="17"/>
  <c r="H54" i="17"/>
  <c r="J54" i="17" s="1"/>
  <c r="P53" i="17" s="1"/>
  <c r="I29" i="17"/>
  <c r="S28" i="17" s="1"/>
  <c r="I37" i="17"/>
  <c r="S36" i="17" s="1"/>
  <c r="V45" i="17"/>
  <c r="I54" i="17"/>
  <c r="S53" i="17" s="1"/>
  <c r="V53" i="17"/>
  <c r="I62" i="17"/>
  <c r="S61" i="17" s="1"/>
  <c r="I70" i="17"/>
  <c r="S69" i="17" s="1"/>
  <c r="H79" i="17"/>
  <c r="J79" i="17" s="1"/>
  <c r="P78" i="17" s="1"/>
  <c r="J78" i="17"/>
  <c r="I87" i="17"/>
  <c r="S86" i="17" s="1"/>
  <c r="I95" i="17"/>
  <c r="S94" i="17" s="1"/>
  <c r="I103" i="17"/>
  <c r="S102" i="17" s="1"/>
  <c r="J28" i="17"/>
  <c r="H29" i="17"/>
  <c r="J29" i="17" s="1"/>
  <c r="I75" i="17"/>
  <c r="S74" i="17" s="1"/>
  <c r="H75" i="17"/>
  <c r="J75" i="17" s="1"/>
  <c r="P74" i="17" s="1"/>
  <c r="P28" i="17"/>
  <c r="P61" i="17"/>
  <c r="P69" i="17"/>
  <c r="P94" i="17"/>
  <c r="I79" i="17"/>
  <c r="S78" i="17" s="1"/>
  <c r="H66" i="17"/>
  <c r="J66" i="17" s="1"/>
  <c r="P65" i="17" s="1"/>
  <c r="V71" i="17"/>
  <c r="H33" i="17"/>
  <c r="J33" i="17" s="1"/>
  <c r="J32" i="17"/>
  <c r="V55" i="17"/>
  <c r="W54" i="17" s="1"/>
  <c r="I25" i="17"/>
  <c r="S24" i="17" s="1"/>
  <c r="H25" i="17"/>
  <c r="J25" i="17" s="1"/>
  <c r="P24" i="17" s="1"/>
  <c r="I33" i="17"/>
  <c r="S32" i="17" s="1"/>
  <c r="I41" i="17"/>
  <c r="S40" i="17" s="1"/>
  <c r="V40" i="17"/>
  <c r="H50" i="17"/>
  <c r="J50" i="17" s="1"/>
  <c r="V80" i="17"/>
  <c r="I99" i="17"/>
  <c r="S98" i="17" s="1"/>
  <c r="I107" i="17"/>
  <c r="S106" i="17" s="1"/>
  <c r="V106" i="17"/>
  <c r="P32" i="17"/>
  <c r="P40" i="17"/>
  <c r="I50" i="17"/>
  <c r="S49" i="17" s="1"/>
  <c r="I58" i="17"/>
  <c r="S57" i="17" s="1"/>
  <c r="I66" i="17"/>
  <c r="S65" i="17" s="1"/>
  <c r="V65" i="17"/>
  <c r="J82" i="17"/>
  <c r="H83" i="17"/>
  <c r="J83" i="17" s="1"/>
  <c r="P106" i="17"/>
  <c r="P49" i="17"/>
  <c r="V74" i="17"/>
  <c r="I83" i="17"/>
  <c r="S82" i="17" s="1"/>
  <c r="V82" i="17"/>
  <c r="I91" i="17"/>
  <c r="S90" i="17" s="1"/>
  <c r="I46" i="17"/>
  <c r="H46" i="17"/>
  <c r="J46" i="17" s="1"/>
  <c r="P45" i="17" s="1"/>
  <c r="V42" i="17"/>
  <c r="V66" i="17"/>
  <c r="P82" i="17"/>
  <c r="Q25" i="17" a="1"/>
  <c r="Q25" i="17" s="1"/>
  <c r="V25" i="17" s="1"/>
  <c r="Q37" i="17" a="1"/>
  <c r="Q37" i="17" s="1"/>
  <c r="V37" i="17" s="1"/>
  <c r="Q79" i="17" a="1"/>
  <c r="Q79" i="17" s="1"/>
  <c r="V79" i="17" s="1"/>
  <c r="Q91" i="17" a="1"/>
  <c r="Q91" i="17" s="1"/>
  <c r="V91" i="17" s="1"/>
  <c r="Q103" i="17" a="1"/>
  <c r="Q103" i="17" s="1"/>
  <c r="V103" i="17" s="1"/>
  <c r="J49" i="17"/>
  <c r="Q50" i="17" a="1"/>
  <c r="Q50" i="17" s="1"/>
  <c r="V50" i="17" s="1"/>
  <c r="Q62" i="17" a="1"/>
  <c r="Q62" i="17" s="1"/>
  <c r="V62" i="17" s="1"/>
  <c r="V90" i="17"/>
  <c r="V102" i="17"/>
  <c r="Q33" i="17" a="1"/>
  <c r="Q33" i="17" s="1"/>
  <c r="V33" i="17" s="1"/>
  <c r="Q87" i="17" a="1"/>
  <c r="Q87" i="17" s="1"/>
  <c r="V87" i="17" s="1"/>
  <c r="Q99" i="17" a="1"/>
  <c r="Q99" i="17" s="1"/>
  <c r="V99" i="17" s="1"/>
  <c r="Q58" i="17" a="1"/>
  <c r="Q58" i="17" s="1"/>
  <c r="V58" i="17" s="1"/>
  <c r="Q70" i="17" a="1"/>
  <c r="Q70" i="17" s="1"/>
  <c r="V70" i="17" s="1"/>
  <c r="Q29" i="17" a="1"/>
  <c r="Q29" i="17" s="1"/>
  <c r="V29" i="17" s="1"/>
  <c r="Q95" i="17" a="1"/>
  <c r="Q95" i="17" s="1"/>
  <c r="V95" i="17" s="1"/>
  <c r="V108" i="17" l="1"/>
  <c r="V38" i="17"/>
  <c r="V30" i="17"/>
  <c r="V88" i="17"/>
  <c r="V63" i="17"/>
  <c r="S45" i="17"/>
  <c r="V47" i="17"/>
  <c r="W45" i="17" s="1"/>
  <c r="M46" i="17" s="1"/>
  <c r="W107" i="17"/>
  <c r="W41" i="17"/>
  <c r="W46" i="17"/>
  <c r="V84" i="17"/>
  <c r="W83" i="17" s="1"/>
  <c r="V94" i="17"/>
  <c r="V67" i="17"/>
  <c r="V51" i="17"/>
  <c r="V57" i="17"/>
  <c r="V98" i="17"/>
  <c r="V28" i="17"/>
  <c r="V49" i="17"/>
  <c r="W50" i="17" s="1"/>
  <c r="V86" i="17"/>
  <c r="W86" i="17" s="1"/>
  <c r="M87" i="17" s="1"/>
  <c r="V26" i="17"/>
  <c r="W66" i="17"/>
  <c r="W65" i="17"/>
  <c r="M66" i="17" s="1"/>
  <c r="V76" i="17"/>
  <c r="W87" i="17"/>
  <c r="V24" i="17"/>
  <c r="W106" i="17"/>
  <c r="W53" i="17"/>
  <c r="M54" i="17" s="1"/>
  <c r="V69" i="17"/>
  <c r="V100" i="17"/>
  <c r="V32" i="17"/>
  <c r="V61" i="17"/>
  <c r="W61" i="17" s="1"/>
  <c r="V59" i="17"/>
  <c r="W29" i="17"/>
  <c r="W28" i="17"/>
  <c r="M29" i="17" s="1"/>
  <c r="S29" i="17" s="1"/>
  <c r="V36" i="17"/>
  <c r="W37" i="17" s="1"/>
  <c r="W40" i="17"/>
  <c r="V104" i="17"/>
  <c r="V34" i="17"/>
  <c r="V78" i="17"/>
  <c r="W79" i="17" s="1"/>
  <c r="V96" i="17"/>
  <c r="V92" i="17"/>
  <c r="R8" i="2"/>
  <c r="N23" i="3"/>
  <c r="M107" i="17" l="1"/>
  <c r="W33" i="17"/>
  <c r="W25" i="17"/>
  <c r="M41" i="17"/>
  <c r="W91" i="17"/>
  <c r="W90" i="17"/>
  <c r="M91" i="17" s="1"/>
  <c r="S91" i="17" s="1"/>
  <c r="S92" i="17" s="1"/>
  <c r="W102" i="17"/>
  <c r="W103" i="17"/>
  <c r="W58" i="17"/>
  <c r="W57" i="17"/>
  <c r="W32" i="17"/>
  <c r="M33" i="17" s="1"/>
  <c r="W99" i="17"/>
  <c r="W98" i="17"/>
  <c r="W69" i="17"/>
  <c r="W70" i="17"/>
  <c r="W75" i="17"/>
  <c r="W74" i="17"/>
  <c r="W94" i="17"/>
  <c r="W82" i="17"/>
  <c r="M83" i="17" s="1"/>
  <c r="W36" i="17"/>
  <c r="M37" i="17" s="1"/>
  <c r="L55" i="17"/>
  <c r="L53" i="17"/>
  <c r="S54" i="17"/>
  <c r="S55" i="17" s="1"/>
  <c r="L106" i="17"/>
  <c r="L108" i="17"/>
  <c r="S107" i="17"/>
  <c r="S108" i="17" s="1"/>
  <c r="L67" i="17"/>
  <c r="S66" i="17"/>
  <c r="S67" i="17" s="1"/>
  <c r="L65" i="17"/>
  <c r="P66" i="17" s="1"/>
  <c r="P67" i="17" s="1"/>
  <c r="W24" i="17"/>
  <c r="M25" i="17" s="1"/>
  <c r="S46" i="17"/>
  <c r="S47" i="17" s="1"/>
  <c r="L47" i="17"/>
  <c r="L45" i="17"/>
  <c r="W49" i="17"/>
  <c r="M50" i="17" s="1"/>
  <c r="W78" i="17"/>
  <c r="M79" i="17" s="1"/>
  <c r="L30" i="17"/>
  <c r="S30" i="17"/>
  <c r="L28" i="17"/>
  <c r="P29" i="17" s="1"/>
  <c r="P30" i="17" s="1"/>
  <c r="L42" i="17"/>
  <c r="S41" i="17"/>
  <c r="S42" i="17" s="1"/>
  <c r="L40" i="17"/>
  <c r="W62" i="17"/>
  <c r="M62" i="17" s="1"/>
  <c r="S87" i="17"/>
  <c r="S88" i="17" s="1"/>
  <c r="L88" i="17"/>
  <c r="L86" i="17"/>
  <c r="W95" i="17"/>
  <c r="M58" i="17"/>
  <c r="M75" i="17"/>
  <c r="G6" i="3"/>
  <c r="H6" i="3" s="1"/>
  <c r="P15" i="3"/>
  <c r="O15" i="3"/>
  <c r="N15" i="3"/>
  <c r="P14" i="3"/>
  <c r="O14" i="3"/>
  <c r="N14" i="3"/>
  <c r="G23" i="3"/>
  <c r="G24" i="3"/>
  <c r="G25" i="3"/>
  <c r="G26" i="3"/>
  <c r="G27" i="3"/>
  <c r="G28" i="3"/>
  <c r="G29" i="3"/>
  <c r="G30" i="3"/>
  <c r="G22" i="3"/>
  <c r="H22" i="3" s="1"/>
  <c r="H31" i="3" s="1"/>
  <c r="G14" i="3"/>
  <c r="H14" i="3" s="1"/>
  <c r="G15" i="3"/>
  <c r="H15" i="3" s="1"/>
  <c r="G16" i="3"/>
  <c r="H16" i="3" s="1"/>
  <c r="G17" i="3"/>
  <c r="H17" i="3" s="1"/>
  <c r="G18" i="3"/>
  <c r="H18" i="3" s="1"/>
  <c r="G19" i="3"/>
  <c r="H19" i="3" s="1"/>
  <c r="G13" i="3"/>
  <c r="H13" i="3" s="1"/>
  <c r="G7" i="3"/>
  <c r="H7" i="3" s="1"/>
  <c r="G8" i="3"/>
  <c r="H8" i="3" s="1"/>
  <c r="G9" i="3"/>
  <c r="H9" i="3" s="1"/>
  <c r="G10" i="3"/>
  <c r="H10" i="3" s="1"/>
  <c r="L90" i="17" l="1"/>
  <c r="L92" i="17"/>
  <c r="P91" i="17" s="1"/>
  <c r="P92" i="17" s="1"/>
  <c r="M95" i="17"/>
  <c r="M99" i="17"/>
  <c r="M70" i="17"/>
  <c r="M103" i="17"/>
  <c r="L96" i="17"/>
  <c r="S95" i="17"/>
  <c r="S96" i="17" s="1"/>
  <c r="L94" i="17"/>
  <c r="P95" i="17" s="1"/>
  <c r="P96" i="17" s="1"/>
  <c r="L26" i="17"/>
  <c r="L24" i="17"/>
  <c r="S25" i="17"/>
  <c r="S26" i="17" s="1"/>
  <c r="L38" i="17"/>
  <c r="S37" i="17"/>
  <c r="S38" i="17" s="1"/>
  <c r="L36" i="17"/>
  <c r="P37" i="17" s="1"/>
  <c r="P38" i="17" s="1"/>
  <c r="S83" i="17"/>
  <c r="S84" i="17" s="1"/>
  <c r="L84" i="17"/>
  <c r="L82" i="17"/>
  <c r="S79" i="17"/>
  <c r="S80" i="17" s="1"/>
  <c r="L80" i="17"/>
  <c r="L78" i="17"/>
  <c r="P79" i="17" s="1"/>
  <c r="P80" i="17" s="1"/>
  <c r="S58" i="17"/>
  <c r="S59" i="17" s="1"/>
  <c r="L59" i="17"/>
  <c r="L57" i="17"/>
  <c r="P87" i="17"/>
  <c r="P88" i="17" s="1"/>
  <c r="I7" i="17"/>
  <c r="J7" i="17" s="1"/>
  <c r="P46" i="17"/>
  <c r="P47" i="17" s="1"/>
  <c r="S50" i="17"/>
  <c r="S51" i="17" s="1"/>
  <c r="L51" i="17"/>
  <c r="L49" i="17"/>
  <c r="S33" i="17"/>
  <c r="S34" i="17" s="1"/>
  <c r="L34" i="17"/>
  <c r="L32" i="17"/>
  <c r="P33" i="17" s="1"/>
  <c r="P34" i="17" s="1"/>
  <c r="S62" i="17"/>
  <c r="S63" i="17" s="1"/>
  <c r="L63" i="17"/>
  <c r="L61" i="17"/>
  <c r="P107" i="17"/>
  <c r="P108" i="17" s="1"/>
  <c r="S75" i="17"/>
  <c r="S76" i="17" s="1"/>
  <c r="L76" i="17"/>
  <c r="L74" i="17"/>
  <c r="P75" i="17" s="1"/>
  <c r="P76" i="17" s="1"/>
  <c r="P41" i="17"/>
  <c r="P42" i="17" s="1"/>
  <c r="P54" i="17"/>
  <c r="P55" i="17" s="1"/>
  <c r="H20" i="3"/>
  <c r="H11" i="3"/>
  <c r="I17" i="3"/>
  <c r="I16" i="3"/>
  <c r="J16" i="3" s="1"/>
  <c r="O16" i="3"/>
  <c r="P16" i="3"/>
  <c r="P17" i="3" s="1"/>
  <c r="I30" i="3"/>
  <c r="J30" i="3" s="1"/>
  <c r="O17" i="3"/>
  <c r="I18" i="3"/>
  <c r="J18" i="3" s="1"/>
  <c r="I13" i="3"/>
  <c r="J13" i="3" s="1"/>
  <c r="I19" i="3"/>
  <c r="J19" i="3" s="1"/>
  <c r="I15" i="3"/>
  <c r="J15" i="3" s="1"/>
  <c r="I14" i="3"/>
  <c r="J14" i="3" s="1"/>
  <c r="I22" i="3"/>
  <c r="I27" i="3"/>
  <c r="J27" i="3" s="1"/>
  <c r="I26" i="3"/>
  <c r="J26" i="3" s="1"/>
  <c r="I25" i="3"/>
  <c r="J25" i="3" s="1"/>
  <c r="I29" i="3"/>
  <c r="J29" i="3" s="1"/>
  <c r="I28" i="3"/>
  <c r="J28" i="3" s="1"/>
  <c r="I24" i="3"/>
  <c r="J24" i="3" s="1"/>
  <c r="I23" i="3"/>
  <c r="J23" i="3" s="1"/>
  <c r="J17" i="3"/>
  <c r="L98" i="17" l="1"/>
  <c r="L100" i="17"/>
  <c r="S99" i="17"/>
  <c r="S100" i="17" s="1"/>
  <c r="P62" i="17"/>
  <c r="P63" i="17" s="1"/>
  <c r="P58" i="17"/>
  <c r="P59" i="17" s="1"/>
  <c r="I10" i="17"/>
  <c r="J10" i="17" s="1"/>
  <c r="L104" i="17"/>
  <c r="S103" i="17"/>
  <c r="S104" i="17" s="1"/>
  <c r="L102" i="17"/>
  <c r="P103" i="17" s="1"/>
  <c r="P104" i="17" s="1"/>
  <c r="S70" i="17"/>
  <c r="S71" i="17" s="1"/>
  <c r="L71" i="17"/>
  <c r="I12" i="17" s="1"/>
  <c r="J12" i="17" s="1"/>
  <c r="L69" i="17"/>
  <c r="P25" i="17"/>
  <c r="P26" i="17" s="1"/>
  <c r="I8" i="17"/>
  <c r="J8" i="17" s="1"/>
  <c r="I9" i="17"/>
  <c r="J9" i="17" s="1"/>
  <c r="P50" i="17"/>
  <c r="P51" i="17" s="1"/>
  <c r="P83" i="17"/>
  <c r="P84" i="17" s="1"/>
  <c r="J22" i="3"/>
  <c r="J31" i="3" s="1"/>
  <c r="I31" i="3"/>
  <c r="I7" i="3"/>
  <c r="J7" i="3" s="1"/>
  <c r="I8" i="3"/>
  <c r="J8" i="3" s="1"/>
  <c r="N16" i="3"/>
  <c r="I9" i="3"/>
  <c r="J9" i="3" s="1"/>
  <c r="I10" i="3"/>
  <c r="J10" i="3" s="1"/>
  <c r="I6" i="3"/>
  <c r="J20" i="3"/>
  <c r="I20" i="3"/>
  <c r="P99" i="17" l="1"/>
  <c r="P100" i="17" s="1"/>
  <c r="P70" i="17"/>
  <c r="P71" i="17" s="1"/>
  <c r="I11" i="17"/>
  <c r="J11" i="17" s="1"/>
  <c r="J13" i="17" s="1"/>
  <c r="K7" i="17" s="1"/>
  <c r="M7" i="17" s="1"/>
  <c r="N17" i="3"/>
  <c r="N21" i="3" s="1"/>
  <c r="J6" i="3"/>
  <c r="J11" i="3" s="1"/>
  <c r="I11" i="3"/>
  <c r="K13" i="17" l="1"/>
  <c r="K12" i="17"/>
  <c r="K10" i="17"/>
  <c r="L10" i="17" s="1"/>
  <c r="K11" i="17"/>
  <c r="L11" i="17" s="1"/>
  <c r="K8" i="17"/>
  <c r="M8" i="17" s="1"/>
  <c r="K9" i="17"/>
  <c r="L9" i="17" s="1"/>
  <c r="L12" i="17"/>
  <c r="A17" i="2"/>
  <c r="A10" i="2"/>
  <c r="A5" i="2"/>
  <c r="M73" i="2"/>
  <c r="F73" i="2"/>
  <c r="M44" i="2"/>
  <c r="F44" i="2"/>
  <c r="Z20" i="10"/>
  <c r="L8" i="17" l="1"/>
  <c r="M9" i="17"/>
  <c r="M10" i="17"/>
  <c r="L7" i="17"/>
  <c r="L13" i="17" s="1"/>
  <c r="M12" i="17"/>
  <c r="M11" i="17"/>
  <c r="F23" i="2"/>
  <c r="J3" i="10"/>
  <c r="Z3" i="10"/>
  <c r="U33" i="10"/>
  <c r="R598" i="10"/>
  <c r="P598" i="10"/>
  <c r="N598" i="10"/>
  <c r="L598" i="10"/>
  <c r="J598" i="10"/>
  <c r="J599" i="10"/>
  <c r="R7" i="17" l="1" a="1"/>
  <c r="R7" i="17" s="1"/>
  <c r="R9" i="17" s="1"/>
  <c r="R11" i="17" s="1"/>
  <c r="Y599" i="10"/>
  <c r="N407" i="10"/>
  <c r="O407" i="10"/>
  <c r="P407" i="10"/>
  <c r="Q407" i="10"/>
  <c r="R407" i="10"/>
  <c r="S407" i="10"/>
  <c r="T407" i="10"/>
  <c r="U407" i="10"/>
  <c r="V407" i="10"/>
  <c r="W407" i="10"/>
  <c r="X407" i="10"/>
  <c r="Y407" i="10"/>
  <c r="N408" i="10"/>
  <c r="O408" i="10"/>
  <c r="P408" i="10"/>
  <c r="Q408" i="10"/>
  <c r="R408" i="10"/>
  <c r="S408" i="10"/>
  <c r="T408" i="10"/>
  <c r="U408" i="10"/>
  <c r="V408" i="10"/>
  <c r="W408" i="10"/>
  <c r="X408" i="10"/>
  <c r="Y408" i="10"/>
  <c r="N409" i="10"/>
  <c r="O409" i="10"/>
  <c r="P409" i="10"/>
  <c r="Q409" i="10"/>
  <c r="R409" i="10"/>
  <c r="S409" i="10"/>
  <c r="T409" i="10"/>
  <c r="U409" i="10"/>
  <c r="V409" i="10"/>
  <c r="W409" i="10"/>
  <c r="X409" i="10"/>
  <c r="Y409" i="10"/>
  <c r="N410" i="10"/>
  <c r="O410" i="10"/>
  <c r="P410" i="10"/>
  <c r="Q410" i="10"/>
  <c r="R410" i="10"/>
  <c r="S410" i="10"/>
  <c r="T410" i="10"/>
  <c r="U410" i="10"/>
  <c r="V410" i="10"/>
  <c r="W410" i="10"/>
  <c r="X410" i="10"/>
  <c r="Y410" i="10"/>
  <c r="N411" i="10"/>
  <c r="O411" i="10"/>
  <c r="P411" i="10"/>
  <c r="Q411" i="10"/>
  <c r="R411" i="10"/>
  <c r="S411" i="10"/>
  <c r="T411" i="10"/>
  <c r="U411" i="10"/>
  <c r="V411" i="10"/>
  <c r="W411" i="10"/>
  <c r="X411" i="10"/>
  <c r="Y411" i="10"/>
  <c r="N412" i="10"/>
  <c r="O412" i="10"/>
  <c r="P412" i="10"/>
  <c r="Q412" i="10"/>
  <c r="R412" i="10"/>
  <c r="S412" i="10"/>
  <c r="T412" i="10"/>
  <c r="U412" i="10"/>
  <c r="V412" i="10"/>
  <c r="W412" i="10"/>
  <c r="X412" i="10"/>
  <c r="Y412" i="10"/>
  <c r="N413" i="10"/>
  <c r="O413" i="10"/>
  <c r="P413" i="10"/>
  <c r="Q413" i="10"/>
  <c r="R413" i="10"/>
  <c r="S413" i="10"/>
  <c r="T413" i="10"/>
  <c r="U413" i="10"/>
  <c r="V413" i="10"/>
  <c r="W413" i="10"/>
  <c r="X413" i="10"/>
  <c r="Y413" i="10"/>
  <c r="N414" i="10"/>
  <c r="O414" i="10"/>
  <c r="P414" i="10"/>
  <c r="Q414" i="10"/>
  <c r="R414" i="10"/>
  <c r="S414" i="10"/>
  <c r="T414" i="10"/>
  <c r="U414" i="10"/>
  <c r="V414" i="10"/>
  <c r="W414" i="10"/>
  <c r="X414" i="10"/>
  <c r="Y414" i="10"/>
  <c r="N415" i="10"/>
  <c r="O415" i="10"/>
  <c r="P415" i="10"/>
  <c r="Q415" i="10"/>
  <c r="R415" i="10"/>
  <c r="S415" i="10"/>
  <c r="T415" i="10"/>
  <c r="U415" i="10"/>
  <c r="V415" i="10"/>
  <c r="W415" i="10"/>
  <c r="X415" i="10"/>
  <c r="Y415" i="10"/>
  <c r="N416" i="10"/>
  <c r="O416" i="10"/>
  <c r="P416" i="10"/>
  <c r="Q416" i="10"/>
  <c r="R416" i="10"/>
  <c r="S416" i="10"/>
  <c r="T416" i="10"/>
  <c r="U416" i="10"/>
  <c r="V416" i="10"/>
  <c r="W416" i="10"/>
  <c r="X416" i="10"/>
  <c r="Y416" i="10"/>
  <c r="N417" i="10"/>
  <c r="O417" i="10"/>
  <c r="P417" i="10"/>
  <c r="Q417" i="10"/>
  <c r="R417" i="10"/>
  <c r="S417" i="10"/>
  <c r="T417" i="10"/>
  <c r="U417" i="10"/>
  <c r="V417" i="10"/>
  <c r="W417" i="10"/>
  <c r="X417" i="10"/>
  <c r="Y417" i="10"/>
  <c r="N418" i="10"/>
  <c r="O418" i="10"/>
  <c r="P418" i="10"/>
  <c r="Q418" i="10"/>
  <c r="R418" i="10"/>
  <c r="S418" i="10"/>
  <c r="T418" i="10"/>
  <c r="U418" i="10"/>
  <c r="V418" i="10"/>
  <c r="W418" i="10"/>
  <c r="X418" i="10"/>
  <c r="Y418" i="10"/>
  <c r="N419" i="10"/>
  <c r="O419" i="10"/>
  <c r="P419" i="10"/>
  <c r="Q419" i="10"/>
  <c r="R419" i="10"/>
  <c r="S419" i="10"/>
  <c r="T419" i="10"/>
  <c r="U419" i="10"/>
  <c r="V419" i="10"/>
  <c r="W419" i="10"/>
  <c r="X419" i="10"/>
  <c r="Y419" i="10"/>
  <c r="N420" i="10"/>
  <c r="O420" i="10"/>
  <c r="P420" i="10"/>
  <c r="Q420" i="10"/>
  <c r="R420" i="10"/>
  <c r="S420" i="10"/>
  <c r="T420" i="10"/>
  <c r="U420" i="10"/>
  <c r="V420" i="10"/>
  <c r="W420" i="10"/>
  <c r="X420" i="10"/>
  <c r="Y420" i="10"/>
  <c r="N421" i="10"/>
  <c r="O421" i="10"/>
  <c r="P421" i="10"/>
  <c r="Q421" i="10"/>
  <c r="R421" i="10"/>
  <c r="S421" i="10"/>
  <c r="T421" i="10"/>
  <c r="U421" i="10"/>
  <c r="V421" i="10"/>
  <c r="W421" i="10"/>
  <c r="X421" i="10"/>
  <c r="Y421" i="10"/>
  <c r="N422" i="10"/>
  <c r="O422" i="10"/>
  <c r="P422" i="10"/>
  <c r="Q422" i="10"/>
  <c r="R422" i="10"/>
  <c r="S422" i="10"/>
  <c r="T422" i="10"/>
  <c r="U422" i="10"/>
  <c r="V422" i="10"/>
  <c r="W422" i="10"/>
  <c r="X422" i="10"/>
  <c r="Y422" i="10"/>
  <c r="N423" i="10"/>
  <c r="O423" i="10"/>
  <c r="P423" i="10"/>
  <c r="Q423" i="10"/>
  <c r="R423" i="10"/>
  <c r="S423" i="10"/>
  <c r="T423" i="10"/>
  <c r="U423" i="10"/>
  <c r="V423" i="10"/>
  <c r="W423" i="10"/>
  <c r="X423" i="10"/>
  <c r="Y423" i="10"/>
  <c r="N424" i="10"/>
  <c r="O424" i="10"/>
  <c r="P424" i="10"/>
  <c r="Q424" i="10"/>
  <c r="R424" i="10"/>
  <c r="S424" i="10"/>
  <c r="T424" i="10"/>
  <c r="U424" i="10"/>
  <c r="V424" i="10"/>
  <c r="W424" i="10"/>
  <c r="X424" i="10"/>
  <c r="Y424" i="10"/>
  <c r="N425" i="10"/>
  <c r="O425" i="10"/>
  <c r="P425" i="10"/>
  <c r="Q425" i="10"/>
  <c r="R425" i="10"/>
  <c r="S425" i="10"/>
  <c r="T425" i="10"/>
  <c r="U425" i="10"/>
  <c r="V425" i="10"/>
  <c r="W425" i="10"/>
  <c r="X425" i="10"/>
  <c r="Y425" i="10"/>
  <c r="N426" i="10"/>
  <c r="O426" i="10"/>
  <c r="P426" i="10"/>
  <c r="Q426" i="10"/>
  <c r="R426" i="10"/>
  <c r="S426" i="10"/>
  <c r="T426" i="10"/>
  <c r="U426" i="10"/>
  <c r="V426" i="10"/>
  <c r="W426" i="10"/>
  <c r="X426" i="10"/>
  <c r="Y426" i="10"/>
  <c r="N427" i="10"/>
  <c r="O427" i="10"/>
  <c r="P427" i="10"/>
  <c r="Q427" i="10"/>
  <c r="R427" i="10"/>
  <c r="S427" i="10"/>
  <c r="T427" i="10"/>
  <c r="U427" i="10"/>
  <c r="V427" i="10"/>
  <c r="W427" i="10"/>
  <c r="X427" i="10"/>
  <c r="Y427" i="10"/>
  <c r="N428" i="10"/>
  <c r="O428" i="10"/>
  <c r="P428" i="10"/>
  <c r="Q428" i="10"/>
  <c r="R428" i="10"/>
  <c r="S428" i="10"/>
  <c r="T428" i="10"/>
  <c r="U428" i="10"/>
  <c r="V428" i="10"/>
  <c r="W428" i="10"/>
  <c r="X428" i="10"/>
  <c r="Y428" i="10"/>
  <c r="N429" i="10"/>
  <c r="O429" i="10"/>
  <c r="P429" i="10"/>
  <c r="Q429" i="10"/>
  <c r="R429" i="10"/>
  <c r="S429" i="10"/>
  <c r="T429" i="10"/>
  <c r="U429" i="10"/>
  <c r="V429" i="10"/>
  <c r="W429" i="10"/>
  <c r="X429" i="10"/>
  <c r="Y429" i="10"/>
  <c r="N430" i="10"/>
  <c r="O430" i="10"/>
  <c r="P430" i="10"/>
  <c r="Q430" i="10"/>
  <c r="R430" i="10"/>
  <c r="S430" i="10"/>
  <c r="T430" i="10"/>
  <c r="U430" i="10"/>
  <c r="V430" i="10"/>
  <c r="W430" i="10"/>
  <c r="X430" i="10"/>
  <c r="Y430" i="10"/>
  <c r="N431" i="10"/>
  <c r="O431" i="10"/>
  <c r="P431" i="10"/>
  <c r="Q431" i="10"/>
  <c r="R431" i="10"/>
  <c r="S431" i="10"/>
  <c r="T431" i="10"/>
  <c r="U431" i="10"/>
  <c r="V431" i="10"/>
  <c r="W431" i="10"/>
  <c r="X431" i="10"/>
  <c r="Y431" i="10"/>
  <c r="N432" i="10"/>
  <c r="O432" i="10"/>
  <c r="P432" i="10"/>
  <c r="Q432" i="10"/>
  <c r="R432" i="10"/>
  <c r="S432" i="10"/>
  <c r="T432" i="10"/>
  <c r="U432" i="10"/>
  <c r="V432" i="10"/>
  <c r="W432" i="10"/>
  <c r="X432" i="10"/>
  <c r="Y432" i="10"/>
  <c r="N433" i="10"/>
  <c r="O433" i="10"/>
  <c r="P433" i="10"/>
  <c r="Q433" i="10"/>
  <c r="R433" i="10"/>
  <c r="S433" i="10"/>
  <c r="T433" i="10"/>
  <c r="U433" i="10"/>
  <c r="V433" i="10"/>
  <c r="W433" i="10"/>
  <c r="X433" i="10"/>
  <c r="Y433" i="10"/>
  <c r="N434" i="10"/>
  <c r="O434" i="10"/>
  <c r="P434" i="10"/>
  <c r="Q434" i="10"/>
  <c r="R434" i="10"/>
  <c r="S434" i="10"/>
  <c r="T434" i="10"/>
  <c r="U434" i="10"/>
  <c r="V434" i="10"/>
  <c r="W434" i="10"/>
  <c r="X434" i="10"/>
  <c r="Y434" i="10"/>
  <c r="N435" i="10"/>
  <c r="O435" i="10"/>
  <c r="P435" i="10"/>
  <c r="Q435" i="10"/>
  <c r="R435" i="10"/>
  <c r="S435" i="10"/>
  <c r="T435" i="10"/>
  <c r="U435" i="10"/>
  <c r="V435" i="10"/>
  <c r="W435" i="10"/>
  <c r="X435" i="10"/>
  <c r="Y435" i="10"/>
  <c r="N436" i="10"/>
  <c r="O436" i="10"/>
  <c r="P436" i="10"/>
  <c r="Q436" i="10"/>
  <c r="R436" i="10"/>
  <c r="S436" i="10"/>
  <c r="T436" i="10"/>
  <c r="U436" i="10"/>
  <c r="V436" i="10"/>
  <c r="W436" i="10"/>
  <c r="X436" i="10"/>
  <c r="Y436" i="10"/>
  <c r="N437" i="10"/>
  <c r="O437" i="10"/>
  <c r="P437" i="10"/>
  <c r="Q437" i="10"/>
  <c r="R437" i="10"/>
  <c r="S437" i="10"/>
  <c r="T437" i="10"/>
  <c r="U437" i="10"/>
  <c r="V437" i="10"/>
  <c r="W437" i="10"/>
  <c r="X437" i="10"/>
  <c r="Y437" i="10"/>
  <c r="N438" i="10"/>
  <c r="O438" i="10"/>
  <c r="P438" i="10"/>
  <c r="Q438" i="10"/>
  <c r="R438" i="10"/>
  <c r="S438" i="10"/>
  <c r="T438" i="10"/>
  <c r="U438" i="10"/>
  <c r="V438" i="10"/>
  <c r="W438" i="10"/>
  <c r="X438" i="10"/>
  <c r="Y438" i="10"/>
  <c r="N439" i="10"/>
  <c r="O439" i="10"/>
  <c r="P439" i="10"/>
  <c r="Q439" i="10"/>
  <c r="R439" i="10"/>
  <c r="S439" i="10"/>
  <c r="T439" i="10"/>
  <c r="U439" i="10"/>
  <c r="V439" i="10"/>
  <c r="W439" i="10"/>
  <c r="X439" i="10"/>
  <c r="Y439" i="10"/>
  <c r="N440" i="10"/>
  <c r="O440" i="10"/>
  <c r="P440" i="10"/>
  <c r="Q440" i="10"/>
  <c r="R440" i="10"/>
  <c r="S440" i="10"/>
  <c r="T440" i="10"/>
  <c r="U440" i="10"/>
  <c r="V440" i="10"/>
  <c r="W440" i="10"/>
  <c r="X440" i="10"/>
  <c r="Y440" i="10"/>
  <c r="N441" i="10"/>
  <c r="O441" i="10"/>
  <c r="P441" i="10"/>
  <c r="Q441" i="10"/>
  <c r="R441" i="10"/>
  <c r="S441" i="10"/>
  <c r="T441" i="10"/>
  <c r="U441" i="10"/>
  <c r="V441" i="10"/>
  <c r="W441" i="10"/>
  <c r="X441" i="10"/>
  <c r="Y441" i="10"/>
  <c r="N442" i="10"/>
  <c r="O442" i="10"/>
  <c r="P442" i="10"/>
  <c r="Q442" i="10"/>
  <c r="R442" i="10"/>
  <c r="S442" i="10"/>
  <c r="T442" i="10"/>
  <c r="U442" i="10"/>
  <c r="V442" i="10"/>
  <c r="W442" i="10"/>
  <c r="X442" i="10"/>
  <c r="Y442" i="10"/>
  <c r="N443" i="10"/>
  <c r="O443" i="10"/>
  <c r="P443" i="10"/>
  <c r="Q443" i="10"/>
  <c r="R443" i="10"/>
  <c r="S443" i="10"/>
  <c r="T443" i="10"/>
  <c r="U443" i="10"/>
  <c r="V443" i="10"/>
  <c r="W443" i="10"/>
  <c r="X443" i="10"/>
  <c r="Y443" i="10"/>
  <c r="N444" i="10"/>
  <c r="O444" i="10"/>
  <c r="P444" i="10"/>
  <c r="Q444" i="10"/>
  <c r="R444" i="10"/>
  <c r="S444" i="10"/>
  <c r="T444" i="10"/>
  <c r="U444" i="10"/>
  <c r="V444" i="10"/>
  <c r="W444" i="10"/>
  <c r="X444" i="10"/>
  <c r="Y444" i="10"/>
  <c r="N445" i="10"/>
  <c r="O445" i="10"/>
  <c r="P445" i="10"/>
  <c r="Q445" i="10"/>
  <c r="R445" i="10"/>
  <c r="S445" i="10"/>
  <c r="T445" i="10"/>
  <c r="U445" i="10"/>
  <c r="V445" i="10"/>
  <c r="W445" i="10"/>
  <c r="X445" i="10"/>
  <c r="Y445" i="10"/>
  <c r="N446" i="10"/>
  <c r="O446" i="10"/>
  <c r="P446" i="10"/>
  <c r="Q446" i="10"/>
  <c r="R446" i="10"/>
  <c r="S446" i="10"/>
  <c r="T446" i="10"/>
  <c r="U446" i="10"/>
  <c r="V446" i="10"/>
  <c r="W446" i="10"/>
  <c r="X446" i="10"/>
  <c r="Y446" i="10"/>
  <c r="N447" i="10"/>
  <c r="O447" i="10"/>
  <c r="P447" i="10"/>
  <c r="Q447" i="10"/>
  <c r="R447" i="10"/>
  <c r="S447" i="10"/>
  <c r="T447" i="10"/>
  <c r="U447" i="10"/>
  <c r="V447" i="10"/>
  <c r="W447" i="10"/>
  <c r="X447" i="10"/>
  <c r="Y447" i="10"/>
  <c r="N448" i="10"/>
  <c r="O448" i="10"/>
  <c r="P448" i="10"/>
  <c r="Q448" i="10"/>
  <c r="R448" i="10"/>
  <c r="S448" i="10"/>
  <c r="T448" i="10"/>
  <c r="U448" i="10"/>
  <c r="V448" i="10"/>
  <c r="W448" i="10"/>
  <c r="X448" i="10"/>
  <c r="Y448" i="10"/>
  <c r="N449" i="10"/>
  <c r="O449" i="10"/>
  <c r="P449" i="10"/>
  <c r="Q449" i="10"/>
  <c r="R449" i="10"/>
  <c r="S449" i="10"/>
  <c r="T449" i="10"/>
  <c r="U449" i="10"/>
  <c r="V449" i="10"/>
  <c r="W449" i="10"/>
  <c r="X449" i="10"/>
  <c r="Y449" i="10"/>
  <c r="N450" i="10"/>
  <c r="O450" i="10"/>
  <c r="P450" i="10"/>
  <c r="Q450" i="10"/>
  <c r="R450" i="10"/>
  <c r="S450" i="10"/>
  <c r="T450" i="10"/>
  <c r="U450" i="10"/>
  <c r="V450" i="10"/>
  <c r="W450" i="10"/>
  <c r="X450" i="10"/>
  <c r="Y450" i="10"/>
  <c r="N451" i="10"/>
  <c r="O451" i="10"/>
  <c r="P451" i="10"/>
  <c r="Q451" i="10"/>
  <c r="R451" i="10"/>
  <c r="S451" i="10"/>
  <c r="T451" i="10"/>
  <c r="U451" i="10"/>
  <c r="V451" i="10"/>
  <c r="W451" i="10"/>
  <c r="X451" i="10"/>
  <c r="Y451" i="10"/>
  <c r="N452" i="10"/>
  <c r="O452" i="10"/>
  <c r="P452" i="10"/>
  <c r="Q452" i="10"/>
  <c r="R452" i="10"/>
  <c r="S452" i="10"/>
  <c r="T452" i="10"/>
  <c r="U452" i="10"/>
  <c r="V452" i="10"/>
  <c r="W452" i="10"/>
  <c r="X452" i="10"/>
  <c r="Y452" i="10"/>
  <c r="N453" i="10"/>
  <c r="O453" i="10"/>
  <c r="P453" i="10"/>
  <c r="Q453" i="10"/>
  <c r="R453" i="10"/>
  <c r="S453" i="10"/>
  <c r="T453" i="10"/>
  <c r="U453" i="10"/>
  <c r="V453" i="10"/>
  <c r="W453" i="10"/>
  <c r="X453" i="10"/>
  <c r="Y453" i="10"/>
  <c r="N454" i="10"/>
  <c r="O454" i="10"/>
  <c r="P454" i="10"/>
  <c r="Q454" i="10"/>
  <c r="R454" i="10"/>
  <c r="S454" i="10"/>
  <c r="T454" i="10"/>
  <c r="U454" i="10"/>
  <c r="V454" i="10"/>
  <c r="W454" i="10"/>
  <c r="X454" i="10"/>
  <c r="Y454" i="10"/>
  <c r="N455" i="10"/>
  <c r="O455" i="10"/>
  <c r="P455" i="10"/>
  <c r="Q455" i="10"/>
  <c r="R455" i="10"/>
  <c r="S455" i="10"/>
  <c r="T455" i="10"/>
  <c r="U455" i="10"/>
  <c r="V455" i="10"/>
  <c r="W455" i="10"/>
  <c r="X455" i="10"/>
  <c r="Y455" i="10"/>
  <c r="N456" i="10"/>
  <c r="O456" i="10"/>
  <c r="P456" i="10"/>
  <c r="Q456" i="10"/>
  <c r="R456" i="10"/>
  <c r="S456" i="10"/>
  <c r="T456" i="10"/>
  <c r="U456" i="10"/>
  <c r="V456" i="10"/>
  <c r="W456" i="10"/>
  <c r="X456" i="10"/>
  <c r="Y456" i="10"/>
  <c r="N457" i="10"/>
  <c r="O457" i="10"/>
  <c r="P457" i="10"/>
  <c r="Q457" i="10"/>
  <c r="R457" i="10"/>
  <c r="S457" i="10"/>
  <c r="T457" i="10"/>
  <c r="U457" i="10"/>
  <c r="V457" i="10"/>
  <c r="W457" i="10"/>
  <c r="X457" i="10"/>
  <c r="Y457" i="10"/>
  <c r="N458" i="10"/>
  <c r="O458" i="10"/>
  <c r="P458" i="10"/>
  <c r="Q458" i="10"/>
  <c r="R458" i="10"/>
  <c r="S458" i="10"/>
  <c r="T458" i="10"/>
  <c r="U458" i="10"/>
  <c r="V458" i="10"/>
  <c r="W458" i="10"/>
  <c r="X458" i="10"/>
  <c r="Y458" i="10"/>
  <c r="N459" i="10"/>
  <c r="O459" i="10"/>
  <c r="P459" i="10"/>
  <c r="Q459" i="10"/>
  <c r="R459" i="10"/>
  <c r="S459" i="10"/>
  <c r="T459" i="10"/>
  <c r="U459" i="10"/>
  <c r="V459" i="10"/>
  <c r="W459" i="10"/>
  <c r="X459" i="10"/>
  <c r="Y459" i="10"/>
  <c r="N460" i="10"/>
  <c r="O460" i="10"/>
  <c r="P460" i="10"/>
  <c r="Q460" i="10"/>
  <c r="R460" i="10"/>
  <c r="S460" i="10"/>
  <c r="T460" i="10"/>
  <c r="U460" i="10"/>
  <c r="V460" i="10"/>
  <c r="W460" i="10"/>
  <c r="X460" i="10"/>
  <c r="Y460" i="10"/>
  <c r="N461" i="10"/>
  <c r="O461" i="10"/>
  <c r="P461" i="10"/>
  <c r="Q461" i="10"/>
  <c r="R461" i="10"/>
  <c r="S461" i="10"/>
  <c r="T461" i="10"/>
  <c r="U461" i="10"/>
  <c r="V461" i="10"/>
  <c r="W461" i="10"/>
  <c r="X461" i="10"/>
  <c r="Y461" i="10"/>
  <c r="N462" i="10"/>
  <c r="O462" i="10"/>
  <c r="P462" i="10"/>
  <c r="Q462" i="10"/>
  <c r="R462" i="10"/>
  <c r="S462" i="10"/>
  <c r="T462" i="10"/>
  <c r="U462" i="10"/>
  <c r="V462" i="10"/>
  <c r="W462" i="10"/>
  <c r="X462" i="10"/>
  <c r="Y462" i="10"/>
  <c r="N463" i="10"/>
  <c r="O463" i="10"/>
  <c r="P463" i="10"/>
  <c r="Q463" i="10"/>
  <c r="R463" i="10"/>
  <c r="S463" i="10"/>
  <c r="T463" i="10"/>
  <c r="U463" i="10"/>
  <c r="V463" i="10"/>
  <c r="W463" i="10"/>
  <c r="X463" i="10"/>
  <c r="Y463" i="10"/>
  <c r="N464" i="10"/>
  <c r="O464" i="10"/>
  <c r="P464" i="10"/>
  <c r="Q464" i="10"/>
  <c r="R464" i="10"/>
  <c r="S464" i="10"/>
  <c r="T464" i="10"/>
  <c r="U464" i="10"/>
  <c r="V464" i="10"/>
  <c r="W464" i="10"/>
  <c r="X464" i="10"/>
  <c r="Y464" i="10"/>
  <c r="N465" i="10"/>
  <c r="O465" i="10"/>
  <c r="P465" i="10"/>
  <c r="Q465" i="10"/>
  <c r="R465" i="10"/>
  <c r="S465" i="10"/>
  <c r="T465" i="10"/>
  <c r="U465" i="10"/>
  <c r="V465" i="10"/>
  <c r="W465" i="10"/>
  <c r="X465" i="10"/>
  <c r="Y465" i="10"/>
  <c r="N466" i="10"/>
  <c r="O466" i="10"/>
  <c r="P466" i="10"/>
  <c r="Q466" i="10"/>
  <c r="R466" i="10"/>
  <c r="S466" i="10"/>
  <c r="T466" i="10"/>
  <c r="U466" i="10"/>
  <c r="V466" i="10"/>
  <c r="W466" i="10"/>
  <c r="X466" i="10"/>
  <c r="Y466" i="10"/>
  <c r="N467" i="10"/>
  <c r="O467" i="10"/>
  <c r="P467" i="10"/>
  <c r="Q467" i="10"/>
  <c r="R467" i="10"/>
  <c r="S467" i="10"/>
  <c r="T467" i="10"/>
  <c r="U467" i="10"/>
  <c r="V467" i="10"/>
  <c r="W467" i="10"/>
  <c r="X467" i="10"/>
  <c r="Y467" i="10"/>
  <c r="N468" i="10"/>
  <c r="O468" i="10"/>
  <c r="P468" i="10"/>
  <c r="Q468" i="10"/>
  <c r="R468" i="10"/>
  <c r="S468" i="10"/>
  <c r="T468" i="10"/>
  <c r="U468" i="10"/>
  <c r="V468" i="10"/>
  <c r="W468" i="10"/>
  <c r="X468" i="10"/>
  <c r="Y468" i="10"/>
  <c r="N469" i="10"/>
  <c r="O469" i="10"/>
  <c r="P469" i="10"/>
  <c r="Q469" i="10"/>
  <c r="R469" i="10"/>
  <c r="S469" i="10"/>
  <c r="T469" i="10"/>
  <c r="U469" i="10"/>
  <c r="V469" i="10"/>
  <c r="W469" i="10"/>
  <c r="X469" i="10"/>
  <c r="Y469" i="10"/>
  <c r="N470" i="10"/>
  <c r="O470" i="10"/>
  <c r="P470" i="10"/>
  <c r="Q470" i="10"/>
  <c r="R470" i="10"/>
  <c r="S470" i="10"/>
  <c r="T470" i="10"/>
  <c r="U470" i="10"/>
  <c r="V470" i="10"/>
  <c r="W470" i="10"/>
  <c r="X470" i="10"/>
  <c r="Y470" i="10"/>
  <c r="N471" i="10"/>
  <c r="O471" i="10"/>
  <c r="P471" i="10"/>
  <c r="Q471" i="10"/>
  <c r="R471" i="10"/>
  <c r="S471" i="10"/>
  <c r="T471" i="10"/>
  <c r="U471" i="10"/>
  <c r="V471" i="10"/>
  <c r="W471" i="10"/>
  <c r="X471" i="10"/>
  <c r="Y471" i="10"/>
  <c r="N472" i="10"/>
  <c r="O472" i="10"/>
  <c r="P472" i="10"/>
  <c r="Q472" i="10"/>
  <c r="R472" i="10"/>
  <c r="S472" i="10"/>
  <c r="T472" i="10"/>
  <c r="U472" i="10"/>
  <c r="V472" i="10"/>
  <c r="W472" i="10"/>
  <c r="X472" i="10"/>
  <c r="Y472" i="10"/>
  <c r="N473" i="10"/>
  <c r="O473" i="10"/>
  <c r="P473" i="10"/>
  <c r="Q473" i="10"/>
  <c r="R473" i="10"/>
  <c r="S473" i="10"/>
  <c r="T473" i="10"/>
  <c r="U473" i="10"/>
  <c r="V473" i="10"/>
  <c r="W473" i="10"/>
  <c r="X473" i="10"/>
  <c r="Y473" i="10"/>
  <c r="N474" i="10"/>
  <c r="O474" i="10"/>
  <c r="P474" i="10"/>
  <c r="Q474" i="10"/>
  <c r="R474" i="10"/>
  <c r="S474" i="10"/>
  <c r="T474" i="10"/>
  <c r="U474" i="10"/>
  <c r="V474" i="10"/>
  <c r="W474" i="10"/>
  <c r="X474" i="10"/>
  <c r="Y474" i="10"/>
  <c r="N475" i="10"/>
  <c r="O475" i="10"/>
  <c r="P475" i="10"/>
  <c r="Q475" i="10"/>
  <c r="R475" i="10"/>
  <c r="S475" i="10"/>
  <c r="T475" i="10"/>
  <c r="U475" i="10"/>
  <c r="V475" i="10"/>
  <c r="W475" i="10"/>
  <c r="X475" i="10"/>
  <c r="Y475" i="10"/>
  <c r="N476" i="10"/>
  <c r="O476" i="10"/>
  <c r="P476" i="10"/>
  <c r="Q476" i="10"/>
  <c r="R476" i="10"/>
  <c r="S476" i="10"/>
  <c r="T476" i="10"/>
  <c r="U476" i="10"/>
  <c r="V476" i="10"/>
  <c r="W476" i="10"/>
  <c r="X476" i="10"/>
  <c r="Y476" i="10"/>
  <c r="N477" i="10"/>
  <c r="O477" i="10"/>
  <c r="P477" i="10"/>
  <c r="Q477" i="10"/>
  <c r="R477" i="10"/>
  <c r="S477" i="10"/>
  <c r="T477" i="10"/>
  <c r="U477" i="10"/>
  <c r="V477" i="10"/>
  <c r="W477" i="10"/>
  <c r="X477" i="10"/>
  <c r="Y477" i="10"/>
  <c r="N478" i="10"/>
  <c r="O478" i="10"/>
  <c r="P478" i="10"/>
  <c r="Q478" i="10"/>
  <c r="R478" i="10"/>
  <c r="S478" i="10"/>
  <c r="T478" i="10"/>
  <c r="U478" i="10"/>
  <c r="V478" i="10"/>
  <c r="W478" i="10"/>
  <c r="X478" i="10"/>
  <c r="Y478" i="10"/>
  <c r="N479" i="10"/>
  <c r="O479" i="10"/>
  <c r="P479" i="10"/>
  <c r="Q479" i="10"/>
  <c r="R479" i="10"/>
  <c r="S479" i="10"/>
  <c r="T479" i="10"/>
  <c r="U479" i="10"/>
  <c r="V479" i="10"/>
  <c r="W479" i="10"/>
  <c r="X479" i="10"/>
  <c r="Y479" i="10"/>
  <c r="N480" i="10"/>
  <c r="O480" i="10"/>
  <c r="P480" i="10"/>
  <c r="Q480" i="10"/>
  <c r="R480" i="10"/>
  <c r="S480" i="10"/>
  <c r="T480" i="10"/>
  <c r="U480" i="10"/>
  <c r="V480" i="10"/>
  <c r="W480" i="10"/>
  <c r="X480" i="10"/>
  <c r="Y480" i="10"/>
  <c r="N481" i="10"/>
  <c r="O481" i="10"/>
  <c r="P481" i="10"/>
  <c r="Q481" i="10"/>
  <c r="R481" i="10"/>
  <c r="S481" i="10"/>
  <c r="T481" i="10"/>
  <c r="U481" i="10"/>
  <c r="V481" i="10"/>
  <c r="W481" i="10"/>
  <c r="X481" i="10"/>
  <c r="Y481" i="10"/>
  <c r="N482" i="10"/>
  <c r="O482" i="10"/>
  <c r="P482" i="10"/>
  <c r="Q482" i="10"/>
  <c r="R482" i="10"/>
  <c r="S482" i="10"/>
  <c r="T482" i="10"/>
  <c r="U482" i="10"/>
  <c r="V482" i="10"/>
  <c r="W482" i="10"/>
  <c r="X482" i="10"/>
  <c r="Y482" i="10"/>
  <c r="N483" i="10"/>
  <c r="O483" i="10"/>
  <c r="P483" i="10"/>
  <c r="Q483" i="10"/>
  <c r="R483" i="10"/>
  <c r="S483" i="10"/>
  <c r="T483" i="10"/>
  <c r="U483" i="10"/>
  <c r="V483" i="10"/>
  <c r="W483" i="10"/>
  <c r="X483" i="10"/>
  <c r="Y483" i="10"/>
  <c r="N484" i="10"/>
  <c r="O484" i="10"/>
  <c r="P484" i="10"/>
  <c r="Q484" i="10"/>
  <c r="R484" i="10"/>
  <c r="S484" i="10"/>
  <c r="T484" i="10"/>
  <c r="U484" i="10"/>
  <c r="V484" i="10"/>
  <c r="W484" i="10"/>
  <c r="X484" i="10"/>
  <c r="Y484" i="10"/>
  <c r="N485" i="10"/>
  <c r="O485" i="10"/>
  <c r="P485" i="10"/>
  <c r="Q485" i="10"/>
  <c r="R485" i="10"/>
  <c r="S485" i="10"/>
  <c r="T485" i="10"/>
  <c r="U485" i="10"/>
  <c r="V485" i="10"/>
  <c r="W485" i="10"/>
  <c r="X485" i="10"/>
  <c r="Y485" i="10"/>
  <c r="N486" i="10"/>
  <c r="O486" i="10"/>
  <c r="P486" i="10"/>
  <c r="Q486" i="10"/>
  <c r="R486" i="10"/>
  <c r="S486" i="10"/>
  <c r="T486" i="10"/>
  <c r="U486" i="10"/>
  <c r="V486" i="10"/>
  <c r="W486" i="10"/>
  <c r="X486" i="10"/>
  <c r="Y486" i="10"/>
  <c r="N487" i="10"/>
  <c r="O487" i="10"/>
  <c r="P487" i="10"/>
  <c r="Q487" i="10"/>
  <c r="R487" i="10"/>
  <c r="S487" i="10"/>
  <c r="T487" i="10"/>
  <c r="U487" i="10"/>
  <c r="V487" i="10"/>
  <c r="W487" i="10"/>
  <c r="X487" i="10"/>
  <c r="Y487" i="10"/>
  <c r="N488" i="10"/>
  <c r="O488" i="10"/>
  <c r="P488" i="10"/>
  <c r="Q488" i="10"/>
  <c r="R488" i="10"/>
  <c r="S488" i="10"/>
  <c r="T488" i="10"/>
  <c r="U488" i="10"/>
  <c r="V488" i="10"/>
  <c r="W488" i="10"/>
  <c r="X488" i="10"/>
  <c r="Y488" i="10"/>
  <c r="N489" i="10"/>
  <c r="O489" i="10"/>
  <c r="P489" i="10"/>
  <c r="Q489" i="10"/>
  <c r="R489" i="10"/>
  <c r="S489" i="10"/>
  <c r="T489" i="10"/>
  <c r="U489" i="10"/>
  <c r="V489" i="10"/>
  <c r="W489" i="10"/>
  <c r="X489" i="10"/>
  <c r="Y489" i="10"/>
  <c r="N490" i="10"/>
  <c r="O490" i="10"/>
  <c r="P490" i="10"/>
  <c r="Q490" i="10"/>
  <c r="R490" i="10"/>
  <c r="S490" i="10"/>
  <c r="T490" i="10"/>
  <c r="U490" i="10"/>
  <c r="V490" i="10"/>
  <c r="W490" i="10"/>
  <c r="X490" i="10"/>
  <c r="Y490" i="10"/>
  <c r="N491" i="10"/>
  <c r="O491" i="10"/>
  <c r="P491" i="10"/>
  <c r="Q491" i="10"/>
  <c r="R491" i="10"/>
  <c r="S491" i="10"/>
  <c r="T491" i="10"/>
  <c r="U491" i="10"/>
  <c r="V491" i="10"/>
  <c r="W491" i="10"/>
  <c r="X491" i="10"/>
  <c r="Y491" i="10"/>
  <c r="N492" i="10"/>
  <c r="O492" i="10"/>
  <c r="P492" i="10"/>
  <c r="Q492" i="10"/>
  <c r="R492" i="10"/>
  <c r="S492" i="10"/>
  <c r="T492" i="10"/>
  <c r="U492" i="10"/>
  <c r="V492" i="10"/>
  <c r="W492" i="10"/>
  <c r="X492" i="10"/>
  <c r="Y492" i="10"/>
  <c r="N493" i="10"/>
  <c r="O493" i="10"/>
  <c r="P493" i="10"/>
  <c r="Q493" i="10"/>
  <c r="R493" i="10"/>
  <c r="S493" i="10"/>
  <c r="T493" i="10"/>
  <c r="U493" i="10"/>
  <c r="V493" i="10"/>
  <c r="W493" i="10"/>
  <c r="X493" i="10"/>
  <c r="Y493" i="10"/>
  <c r="N494" i="10"/>
  <c r="O494" i="10"/>
  <c r="P494" i="10"/>
  <c r="Q494" i="10"/>
  <c r="R494" i="10"/>
  <c r="S494" i="10"/>
  <c r="T494" i="10"/>
  <c r="U494" i="10"/>
  <c r="V494" i="10"/>
  <c r="W494" i="10"/>
  <c r="X494" i="10"/>
  <c r="Y494" i="10"/>
  <c r="N495" i="10"/>
  <c r="O495" i="10"/>
  <c r="P495" i="10"/>
  <c r="Q495" i="10"/>
  <c r="R495" i="10"/>
  <c r="S495" i="10"/>
  <c r="T495" i="10"/>
  <c r="U495" i="10"/>
  <c r="V495" i="10"/>
  <c r="W495" i="10"/>
  <c r="X495" i="10"/>
  <c r="Y495" i="10"/>
  <c r="N496" i="10"/>
  <c r="O496" i="10"/>
  <c r="P496" i="10"/>
  <c r="Q496" i="10"/>
  <c r="R496" i="10"/>
  <c r="S496" i="10"/>
  <c r="T496" i="10"/>
  <c r="U496" i="10"/>
  <c r="V496" i="10"/>
  <c r="W496" i="10"/>
  <c r="X496" i="10"/>
  <c r="Y496" i="10"/>
  <c r="N497" i="10"/>
  <c r="O497" i="10"/>
  <c r="P497" i="10"/>
  <c r="Q497" i="10"/>
  <c r="R497" i="10"/>
  <c r="S497" i="10"/>
  <c r="T497" i="10"/>
  <c r="U497" i="10"/>
  <c r="V497" i="10"/>
  <c r="W497" i="10"/>
  <c r="X497" i="10"/>
  <c r="Y497" i="10"/>
  <c r="N498" i="10"/>
  <c r="O498" i="10"/>
  <c r="P498" i="10"/>
  <c r="Q498" i="10"/>
  <c r="R498" i="10"/>
  <c r="S498" i="10"/>
  <c r="T498" i="10"/>
  <c r="U498" i="10"/>
  <c r="V498" i="10"/>
  <c r="W498" i="10"/>
  <c r="X498" i="10"/>
  <c r="Y498" i="10"/>
  <c r="N499" i="10"/>
  <c r="O499" i="10"/>
  <c r="P499" i="10"/>
  <c r="Q499" i="10"/>
  <c r="R499" i="10"/>
  <c r="S499" i="10"/>
  <c r="T499" i="10"/>
  <c r="U499" i="10"/>
  <c r="V499" i="10"/>
  <c r="W499" i="10"/>
  <c r="X499" i="10"/>
  <c r="Y499" i="10"/>
  <c r="N500" i="10"/>
  <c r="O500" i="10"/>
  <c r="P500" i="10"/>
  <c r="Q500" i="10"/>
  <c r="R500" i="10"/>
  <c r="S500" i="10"/>
  <c r="T500" i="10"/>
  <c r="U500" i="10"/>
  <c r="V500" i="10"/>
  <c r="W500" i="10"/>
  <c r="X500" i="10"/>
  <c r="Y500" i="10"/>
  <c r="N501" i="10"/>
  <c r="O501" i="10"/>
  <c r="P501" i="10"/>
  <c r="Q501" i="10"/>
  <c r="R501" i="10"/>
  <c r="S501" i="10"/>
  <c r="T501" i="10"/>
  <c r="U501" i="10"/>
  <c r="V501" i="10"/>
  <c r="W501" i="10"/>
  <c r="X501" i="10"/>
  <c r="Y501" i="10"/>
  <c r="N502" i="10"/>
  <c r="O502" i="10"/>
  <c r="P502" i="10"/>
  <c r="Q502" i="10"/>
  <c r="R502" i="10"/>
  <c r="S502" i="10"/>
  <c r="T502" i="10"/>
  <c r="U502" i="10"/>
  <c r="V502" i="10"/>
  <c r="W502" i="10"/>
  <c r="X502" i="10"/>
  <c r="Y502" i="10"/>
  <c r="N503" i="10"/>
  <c r="O503" i="10"/>
  <c r="P503" i="10"/>
  <c r="Q503" i="10"/>
  <c r="R503" i="10"/>
  <c r="S503" i="10"/>
  <c r="T503" i="10"/>
  <c r="U503" i="10"/>
  <c r="V503" i="10"/>
  <c r="W503" i="10"/>
  <c r="X503" i="10"/>
  <c r="Y503" i="10"/>
  <c r="N504" i="10"/>
  <c r="O504" i="10"/>
  <c r="P504" i="10"/>
  <c r="Q504" i="10"/>
  <c r="R504" i="10"/>
  <c r="S504" i="10"/>
  <c r="T504" i="10"/>
  <c r="U504" i="10"/>
  <c r="V504" i="10"/>
  <c r="W504" i="10"/>
  <c r="X504" i="10"/>
  <c r="Y504" i="10"/>
  <c r="N505" i="10"/>
  <c r="O505" i="10"/>
  <c r="P505" i="10"/>
  <c r="Q505" i="10"/>
  <c r="R505" i="10"/>
  <c r="S505" i="10"/>
  <c r="T505" i="10"/>
  <c r="U505" i="10"/>
  <c r="V505" i="10"/>
  <c r="W505" i="10"/>
  <c r="X505" i="10"/>
  <c r="Y505" i="10"/>
  <c r="N506" i="10"/>
  <c r="O506" i="10"/>
  <c r="P506" i="10"/>
  <c r="Q506" i="10"/>
  <c r="R506" i="10"/>
  <c r="S506" i="10"/>
  <c r="T506" i="10"/>
  <c r="U506" i="10"/>
  <c r="V506" i="10"/>
  <c r="W506" i="10"/>
  <c r="X506" i="10"/>
  <c r="Y506" i="10"/>
  <c r="N507" i="10"/>
  <c r="O507" i="10"/>
  <c r="P507" i="10"/>
  <c r="Q507" i="10"/>
  <c r="R507" i="10"/>
  <c r="S507" i="10"/>
  <c r="T507" i="10"/>
  <c r="U507" i="10"/>
  <c r="V507" i="10"/>
  <c r="W507" i="10"/>
  <c r="X507" i="10"/>
  <c r="Y507" i="10"/>
  <c r="N508" i="10"/>
  <c r="O508" i="10"/>
  <c r="P508" i="10"/>
  <c r="Q508" i="10"/>
  <c r="R508" i="10"/>
  <c r="S508" i="10"/>
  <c r="T508" i="10"/>
  <c r="U508" i="10"/>
  <c r="V508" i="10"/>
  <c r="W508" i="10"/>
  <c r="X508" i="10"/>
  <c r="Y508" i="10"/>
  <c r="N509" i="10"/>
  <c r="O509" i="10"/>
  <c r="P509" i="10"/>
  <c r="Q509" i="10"/>
  <c r="R509" i="10"/>
  <c r="S509" i="10"/>
  <c r="T509" i="10"/>
  <c r="U509" i="10"/>
  <c r="V509" i="10"/>
  <c r="W509" i="10"/>
  <c r="X509" i="10"/>
  <c r="Y509" i="10"/>
  <c r="N510" i="10"/>
  <c r="O510" i="10"/>
  <c r="P510" i="10"/>
  <c r="Q510" i="10"/>
  <c r="R510" i="10"/>
  <c r="S510" i="10"/>
  <c r="T510" i="10"/>
  <c r="U510" i="10"/>
  <c r="V510" i="10"/>
  <c r="W510" i="10"/>
  <c r="X510" i="10"/>
  <c r="Y510" i="10"/>
  <c r="N511" i="10"/>
  <c r="O511" i="10"/>
  <c r="P511" i="10"/>
  <c r="Q511" i="10"/>
  <c r="R511" i="10"/>
  <c r="S511" i="10"/>
  <c r="T511" i="10"/>
  <c r="U511" i="10"/>
  <c r="V511" i="10"/>
  <c r="W511" i="10"/>
  <c r="X511" i="10"/>
  <c r="Y511" i="10"/>
  <c r="N512" i="10"/>
  <c r="O512" i="10"/>
  <c r="P512" i="10"/>
  <c r="Q512" i="10"/>
  <c r="R512" i="10"/>
  <c r="S512" i="10"/>
  <c r="T512" i="10"/>
  <c r="U512" i="10"/>
  <c r="V512" i="10"/>
  <c r="W512" i="10"/>
  <c r="X512" i="10"/>
  <c r="Y512" i="10"/>
  <c r="N513" i="10"/>
  <c r="O513" i="10"/>
  <c r="P513" i="10"/>
  <c r="Q513" i="10"/>
  <c r="R513" i="10"/>
  <c r="S513" i="10"/>
  <c r="T513" i="10"/>
  <c r="U513" i="10"/>
  <c r="V513" i="10"/>
  <c r="W513" i="10"/>
  <c r="X513" i="10"/>
  <c r="Y513" i="10"/>
  <c r="N514" i="10"/>
  <c r="O514" i="10"/>
  <c r="P514" i="10"/>
  <c r="Q514" i="10"/>
  <c r="R514" i="10"/>
  <c r="S514" i="10"/>
  <c r="T514" i="10"/>
  <c r="U514" i="10"/>
  <c r="V514" i="10"/>
  <c r="W514" i="10"/>
  <c r="X514" i="10"/>
  <c r="Y514" i="10"/>
  <c r="N515" i="10"/>
  <c r="O515" i="10"/>
  <c r="P515" i="10"/>
  <c r="Q515" i="10"/>
  <c r="R515" i="10"/>
  <c r="S515" i="10"/>
  <c r="T515" i="10"/>
  <c r="U515" i="10"/>
  <c r="V515" i="10"/>
  <c r="W515" i="10"/>
  <c r="X515" i="10"/>
  <c r="Y515" i="10"/>
  <c r="N516" i="10"/>
  <c r="O516" i="10"/>
  <c r="P516" i="10"/>
  <c r="Q516" i="10"/>
  <c r="R516" i="10"/>
  <c r="S516" i="10"/>
  <c r="T516" i="10"/>
  <c r="U516" i="10"/>
  <c r="V516" i="10"/>
  <c r="W516" i="10"/>
  <c r="X516" i="10"/>
  <c r="Y516" i="10"/>
  <c r="N517" i="10"/>
  <c r="O517" i="10"/>
  <c r="P517" i="10"/>
  <c r="Q517" i="10"/>
  <c r="R517" i="10"/>
  <c r="S517" i="10"/>
  <c r="T517" i="10"/>
  <c r="U517" i="10"/>
  <c r="V517" i="10"/>
  <c r="W517" i="10"/>
  <c r="X517" i="10"/>
  <c r="Y517" i="10"/>
  <c r="N518" i="10"/>
  <c r="O518" i="10"/>
  <c r="P518" i="10"/>
  <c r="Q518" i="10"/>
  <c r="R518" i="10"/>
  <c r="S518" i="10"/>
  <c r="T518" i="10"/>
  <c r="U518" i="10"/>
  <c r="V518" i="10"/>
  <c r="W518" i="10"/>
  <c r="X518" i="10"/>
  <c r="Y518" i="10"/>
  <c r="N519" i="10"/>
  <c r="O519" i="10"/>
  <c r="P519" i="10"/>
  <c r="Q519" i="10"/>
  <c r="R519" i="10"/>
  <c r="S519" i="10"/>
  <c r="T519" i="10"/>
  <c r="U519" i="10"/>
  <c r="V519" i="10"/>
  <c r="W519" i="10"/>
  <c r="X519" i="10"/>
  <c r="Y519" i="10"/>
  <c r="N520" i="10"/>
  <c r="O520" i="10"/>
  <c r="P520" i="10"/>
  <c r="Q520" i="10"/>
  <c r="R520" i="10"/>
  <c r="S520" i="10"/>
  <c r="T520" i="10"/>
  <c r="U520" i="10"/>
  <c r="V520" i="10"/>
  <c r="W520" i="10"/>
  <c r="X520" i="10"/>
  <c r="Y520" i="10"/>
  <c r="N521" i="10"/>
  <c r="O521" i="10"/>
  <c r="P521" i="10"/>
  <c r="Q521" i="10"/>
  <c r="R521" i="10"/>
  <c r="S521" i="10"/>
  <c r="T521" i="10"/>
  <c r="U521" i="10"/>
  <c r="V521" i="10"/>
  <c r="W521" i="10"/>
  <c r="X521" i="10"/>
  <c r="Y521" i="10"/>
  <c r="N522" i="10"/>
  <c r="O522" i="10"/>
  <c r="P522" i="10"/>
  <c r="Q522" i="10"/>
  <c r="R522" i="10"/>
  <c r="S522" i="10"/>
  <c r="T522" i="10"/>
  <c r="U522" i="10"/>
  <c r="V522" i="10"/>
  <c r="W522" i="10"/>
  <c r="X522" i="10"/>
  <c r="Y522" i="10"/>
  <c r="N523" i="10"/>
  <c r="O523" i="10"/>
  <c r="P523" i="10"/>
  <c r="Q523" i="10"/>
  <c r="R523" i="10"/>
  <c r="S523" i="10"/>
  <c r="T523" i="10"/>
  <c r="U523" i="10"/>
  <c r="V523" i="10"/>
  <c r="W523" i="10"/>
  <c r="X523" i="10"/>
  <c r="Y523" i="10"/>
  <c r="N524" i="10"/>
  <c r="O524" i="10"/>
  <c r="P524" i="10"/>
  <c r="Q524" i="10"/>
  <c r="R524" i="10"/>
  <c r="S524" i="10"/>
  <c r="T524" i="10"/>
  <c r="U524" i="10"/>
  <c r="V524" i="10"/>
  <c r="W524" i="10"/>
  <c r="X524" i="10"/>
  <c r="Y524" i="10"/>
  <c r="N525" i="10"/>
  <c r="O525" i="10"/>
  <c r="P525" i="10"/>
  <c r="Q525" i="10"/>
  <c r="R525" i="10"/>
  <c r="S525" i="10"/>
  <c r="T525" i="10"/>
  <c r="U525" i="10"/>
  <c r="V525" i="10"/>
  <c r="W525" i="10"/>
  <c r="X525" i="10"/>
  <c r="Y525" i="10"/>
  <c r="N526" i="10"/>
  <c r="O526" i="10"/>
  <c r="P526" i="10"/>
  <c r="Q526" i="10"/>
  <c r="R526" i="10"/>
  <c r="S526" i="10"/>
  <c r="T526" i="10"/>
  <c r="U526" i="10"/>
  <c r="V526" i="10"/>
  <c r="W526" i="10"/>
  <c r="X526" i="10"/>
  <c r="Y526" i="10"/>
  <c r="N527" i="10"/>
  <c r="O527" i="10"/>
  <c r="P527" i="10"/>
  <c r="Q527" i="10"/>
  <c r="R527" i="10"/>
  <c r="S527" i="10"/>
  <c r="T527" i="10"/>
  <c r="U527" i="10"/>
  <c r="V527" i="10"/>
  <c r="W527" i="10"/>
  <c r="X527" i="10"/>
  <c r="Y527" i="10"/>
  <c r="N528" i="10"/>
  <c r="O528" i="10"/>
  <c r="P528" i="10"/>
  <c r="Q528" i="10"/>
  <c r="R528" i="10"/>
  <c r="S528" i="10"/>
  <c r="T528" i="10"/>
  <c r="U528" i="10"/>
  <c r="V528" i="10"/>
  <c r="W528" i="10"/>
  <c r="X528" i="10"/>
  <c r="Y528" i="10"/>
  <c r="N529" i="10"/>
  <c r="O529" i="10"/>
  <c r="P529" i="10"/>
  <c r="Q529" i="10"/>
  <c r="R529" i="10"/>
  <c r="S529" i="10"/>
  <c r="T529" i="10"/>
  <c r="U529" i="10"/>
  <c r="V529" i="10"/>
  <c r="W529" i="10"/>
  <c r="X529" i="10"/>
  <c r="Y529" i="10"/>
  <c r="N530" i="10"/>
  <c r="O530" i="10"/>
  <c r="P530" i="10"/>
  <c r="Q530" i="10"/>
  <c r="R530" i="10"/>
  <c r="S530" i="10"/>
  <c r="T530" i="10"/>
  <c r="U530" i="10"/>
  <c r="V530" i="10"/>
  <c r="W530" i="10"/>
  <c r="X530" i="10"/>
  <c r="Y530" i="10"/>
  <c r="N531" i="10"/>
  <c r="O531" i="10"/>
  <c r="P531" i="10"/>
  <c r="Q531" i="10"/>
  <c r="R531" i="10"/>
  <c r="S531" i="10"/>
  <c r="T531" i="10"/>
  <c r="U531" i="10"/>
  <c r="V531" i="10"/>
  <c r="W531" i="10"/>
  <c r="X531" i="10"/>
  <c r="Y531" i="10"/>
  <c r="N532" i="10"/>
  <c r="O532" i="10"/>
  <c r="P532" i="10"/>
  <c r="Q532" i="10"/>
  <c r="R532" i="10"/>
  <c r="S532" i="10"/>
  <c r="T532" i="10"/>
  <c r="U532" i="10"/>
  <c r="V532" i="10"/>
  <c r="W532" i="10"/>
  <c r="X532" i="10"/>
  <c r="Y532" i="10"/>
  <c r="N533" i="10"/>
  <c r="O533" i="10"/>
  <c r="P533" i="10"/>
  <c r="Q533" i="10"/>
  <c r="R533" i="10"/>
  <c r="S533" i="10"/>
  <c r="T533" i="10"/>
  <c r="U533" i="10"/>
  <c r="V533" i="10"/>
  <c r="W533" i="10"/>
  <c r="X533" i="10"/>
  <c r="Y533" i="10"/>
  <c r="N534" i="10"/>
  <c r="O534" i="10"/>
  <c r="P534" i="10"/>
  <c r="Q534" i="10"/>
  <c r="R534" i="10"/>
  <c r="S534" i="10"/>
  <c r="T534" i="10"/>
  <c r="U534" i="10"/>
  <c r="V534" i="10"/>
  <c r="W534" i="10"/>
  <c r="X534" i="10"/>
  <c r="Y534" i="10"/>
  <c r="N535" i="10"/>
  <c r="O535" i="10"/>
  <c r="P535" i="10"/>
  <c r="Q535" i="10"/>
  <c r="R535" i="10"/>
  <c r="S535" i="10"/>
  <c r="T535" i="10"/>
  <c r="U535" i="10"/>
  <c r="V535" i="10"/>
  <c r="W535" i="10"/>
  <c r="X535" i="10"/>
  <c r="Y535" i="10"/>
  <c r="N536" i="10"/>
  <c r="O536" i="10"/>
  <c r="P536" i="10"/>
  <c r="Q536" i="10"/>
  <c r="R536" i="10"/>
  <c r="S536" i="10"/>
  <c r="T536" i="10"/>
  <c r="U536" i="10"/>
  <c r="V536" i="10"/>
  <c r="W536" i="10"/>
  <c r="X536" i="10"/>
  <c r="Y536" i="10"/>
  <c r="N537" i="10"/>
  <c r="O537" i="10"/>
  <c r="P537" i="10"/>
  <c r="Q537" i="10"/>
  <c r="R537" i="10"/>
  <c r="S537" i="10"/>
  <c r="T537" i="10"/>
  <c r="U537" i="10"/>
  <c r="V537" i="10"/>
  <c r="W537" i="10"/>
  <c r="X537" i="10"/>
  <c r="Y537" i="10"/>
  <c r="N538" i="10"/>
  <c r="O538" i="10"/>
  <c r="P538" i="10"/>
  <c r="Q538" i="10"/>
  <c r="R538" i="10"/>
  <c r="S538" i="10"/>
  <c r="T538" i="10"/>
  <c r="U538" i="10"/>
  <c r="V538" i="10"/>
  <c r="W538" i="10"/>
  <c r="X538" i="10"/>
  <c r="Y538" i="10"/>
  <c r="N539" i="10"/>
  <c r="O539" i="10"/>
  <c r="P539" i="10"/>
  <c r="Q539" i="10"/>
  <c r="R539" i="10"/>
  <c r="S539" i="10"/>
  <c r="T539" i="10"/>
  <c r="U539" i="10"/>
  <c r="V539" i="10"/>
  <c r="W539" i="10"/>
  <c r="X539" i="10"/>
  <c r="Y539" i="10"/>
  <c r="N540" i="10"/>
  <c r="O540" i="10"/>
  <c r="P540" i="10"/>
  <c r="Q540" i="10"/>
  <c r="R540" i="10"/>
  <c r="S540" i="10"/>
  <c r="T540" i="10"/>
  <c r="U540" i="10"/>
  <c r="V540" i="10"/>
  <c r="W540" i="10"/>
  <c r="X540" i="10"/>
  <c r="Y540" i="10"/>
  <c r="N541" i="10"/>
  <c r="O541" i="10"/>
  <c r="P541" i="10"/>
  <c r="Q541" i="10"/>
  <c r="R541" i="10"/>
  <c r="S541" i="10"/>
  <c r="T541" i="10"/>
  <c r="U541" i="10"/>
  <c r="V541" i="10"/>
  <c r="W541" i="10"/>
  <c r="X541" i="10"/>
  <c r="Y541" i="10"/>
  <c r="N542" i="10"/>
  <c r="O542" i="10"/>
  <c r="P542" i="10"/>
  <c r="Q542" i="10"/>
  <c r="R542" i="10"/>
  <c r="S542" i="10"/>
  <c r="T542" i="10"/>
  <c r="U542" i="10"/>
  <c r="V542" i="10"/>
  <c r="W542" i="10"/>
  <c r="X542" i="10"/>
  <c r="Y542" i="10"/>
  <c r="N543" i="10"/>
  <c r="O543" i="10"/>
  <c r="P543" i="10"/>
  <c r="Q543" i="10"/>
  <c r="R543" i="10"/>
  <c r="S543" i="10"/>
  <c r="T543" i="10"/>
  <c r="U543" i="10"/>
  <c r="V543" i="10"/>
  <c r="W543" i="10"/>
  <c r="X543" i="10"/>
  <c r="Y543" i="10"/>
  <c r="N544" i="10"/>
  <c r="O544" i="10"/>
  <c r="P544" i="10"/>
  <c r="Q544" i="10"/>
  <c r="R544" i="10"/>
  <c r="S544" i="10"/>
  <c r="T544" i="10"/>
  <c r="U544" i="10"/>
  <c r="V544" i="10"/>
  <c r="W544" i="10"/>
  <c r="X544" i="10"/>
  <c r="Y544" i="10"/>
  <c r="N545" i="10"/>
  <c r="O545" i="10"/>
  <c r="P545" i="10"/>
  <c r="Q545" i="10"/>
  <c r="R545" i="10"/>
  <c r="S545" i="10"/>
  <c r="T545" i="10"/>
  <c r="U545" i="10"/>
  <c r="V545" i="10"/>
  <c r="W545" i="10"/>
  <c r="X545" i="10"/>
  <c r="Y545" i="10"/>
  <c r="N546" i="10"/>
  <c r="O546" i="10"/>
  <c r="P546" i="10"/>
  <c r="Q546" i="10"/>
  <c r="R546" i="10"/>
  <c r="S546" i="10"/>
  <c r="T546" i="10"/>
  <c r="U546" i="10"/>
  <c r="V546" i="10"/>
  <c r="W546" i="10"/>
  <c r="X546" i="10"/>
  <c r="Y546" i="10"/>
  <c r="N547" i="10"/>
  <c r="O547" i="10"/>
  <c r="P547" i="10"/>
  <c r="Q547" i="10"/>
  <c r="R547" i="10"/>
  <c r="S547" i="10"/>
  <c r="T547" i="10"/>
  <c r="U547" i="10"/>
  <c r="V547" i="10"/>
  <c r="W547" i="10"/>
  <c r="X547" i="10"/>
  <c r="Y547" i="10"/>
  <c r="N548" i="10"/>
  <c r="O548" i="10"/>
  <c r="P548" i="10"/>
  <c r="Q548" i="10"/>
  <c r="R548" i="10"/>
  <c r="S548" i="10"/>
  <c r="T548" i="10"/>
  <c r="U548" i="10"/>
  <c r="V548" i="10"/>
  <c r="W548" i="10"/>
  <c r="X548" i="10"/>
  <c r="Y548" i="10"/>
  <c r="N549" i="10"/>
  <c r="O549" i="10"/>
  <c r="P549" i="10"/>
  <c r="Q549" i="10"/>
  <c r="R549" i="10"/>
  <c r="S549" i="10"/>
  <c r="T549" i="10"/>
  <c r="U549" i="10"/>
  <c r="V549" i="10"/>
  <c r="W549" i="10"/>
  <c r="X549" i="10"/>
  <c r="Y549" i="10"/>
  <c r="N550" i="10"/>
  <c r="O550" i="10"/>
  <c r="P550" i="10"/>
  <c r="Q550" i="10"/>
  <c r="R550" i="10"/>
  <c r="S550" i="10"/>
  <c r="T550" i="10"/>
  <c r="U550" i="10"/>
  <c r="V550" i="10"/>
  <c r="W550" i="10"/>
  <c r="X550" i="10"/>
  <c r="Y550" i="10"/>
  <c r="N551" i="10"/>
  <c r="O551" i="10"/>
  <c r="P551" i="10"/>
  <c r="Q551" i="10"/>
  <c r="R551" i="10"/>
  <c r="S551" i="10"/>
  <c r="T551" i="10"/>
  <c r="U551" i="10"/>
  <c r="V551" i="10"/>
  <c r="W551" i="10"/>
  <c r="X551" i="10"/>
  <c r="Y551" i="10"/>
  <c r="N552" i="10"/>
  <c r="O552" i="10"/>
  <c r="P552" i="10"/>
  <c r="Q552" i="10"/>
  <c r="R552" i="10"/>
  <c r="S552" i="10"/>
  <c r="T552" i="10"/>
  <c r="U552" i="10"/>
  <c r="V552" i="10"/>
  <c r="W552" i="10"/>
  <c r="X552" i="10"/>
  <c r="Y552" i="10"/>
  <c r="N553" i="10"/>
  <c r="O553" i="10"/>
  <c r="P553" i="10"/>
  <c r="Q553" i="10"/>
  <c r="R553" i="10"/>
  <c r="S553" i="10"/>
  <c r="T553" i="10"/>
  <c r="U553" i="10"/>
  <c r="V553" i="10"/>
  <c r="W553" i="10"/>
  <c r="X553" i="10"/>
  <c r="Y553" i="10"/>
  <c r="N554" i="10"/>
  <c r="O554" i="10"/>
  <c r="P554" i="10"/>
  <c r="Q554" i="10"/>
  <c r="R554" i="10"/>
  <c r="S554" i="10"/>
  <c r="T554" i="10"/>
  <c r="U554" i="10"/>
  <c r="V554" i="10"/>
  <c r="W554" i="10"/>
  <c r="X554" i="10"/>
  <c r="Y554" i="10"/>
  <c r="N555" i="10"/>
  <c r="O555" i="10"/>
  <c r="P555" i="10"/>
  <c r="Q555" i="10"/>
  <c r="R555" i="10"/>
  <c r="S555" i="10"/>
  <c r="T555" i="10"/>
  <c r="U555" i="10"/>
  <c r="V555" i="10"/>
  <c r="W555" i="10"/>
  <c r="X555" i="10"/>
  <c r="Y555" i="10"/>
  <c r="N556" i="10"/>
  <c r="O556" i="10"/>
  <c r="P556" i="10"/>
  <c r="Q556" i="10"/>
  <c r="R556" i="10"/>
  <c r="S556" i="10"/>
  <c r="T556" i="10"/>
  <c r="U556" i="10"/>
  <c r="V556" i="10"/>
  <c r="W556" i="10"/>
  <c r="X556" i="10"/>
  <c r="Y556" i="10"/>
  <c r="N557" i="10"/>
  <c r="O557" i="10"/>
  <c r="P557" i="10"/>
  <c r="Q557" i="10"/>
  <c r="R557" i="10"/>
  <c r="S557" i="10"/>
  <c r="T557" i="10"/>
  <c r="U557" i="10"/>
  <c r="V557" i="10"/>
  <c r="W557" i="10"/>
  <c r="X557" i="10"/>
  <c r="Y557" i="10"/>
  <c r="N558" i="10"/>
  <c r="O558" i="10"/>
  <c r="P558" i="10"/>
  <c r="Q558" i="10"/>
  <c r="R558" i="10"/>
  <c r="S558" i="10"/>
  <c r="T558" i="10"/>
  <c r="U558" i="10"/>
  <c r="V558" i="10"/>
  <c r="W558" i="10"/>
  <c r="X558" i="10"/>
  <c r="Y558" i="10"/>
  <c r="N559" i="10"/>
  <c r="O559" i="10"/>
  <c r="P559" i="10"/>
  <c r="Q559" i="10"/>
  <c r="R559" i="10"/>
  <c r="S559" i="10"/>
  <c r="T559" i="10"/>
  <c r="U559" i="10"/>
  <c r="V559" i="10"/>
  <c r="W559" i="10"/>
  <c r="X559" i="10"/>
  <c r="Y559" i="10"/>
  <c r="N560" i="10"/>
  <c r="O560" i="10"/>
  <c r="P560" i="10"/>
  <c r="Q560" i="10"/>
  <c r="R560" i="10"/>
  <c r="S560" i="10"/>
  <c r="T560" i="10"/>
  <c r="U560" i="10"/>
  <c r="V560" i="10"/>
  <c r="W560" i="10"/>
  <c r="X560" i="10"/>
  <c r="Y560" i="10"/>
  <c r="N561" i="10"/>
  <c r="O561" i="10"/>
  <c r="P561" i="10"/>
  <c r="Q561" i="10"/>
  <c r="R561" i="10"/>
  <c r="S561" i="10"/>
  <c r="T561" i="10"/>
  <c r="U561" i="10"/>
  <c r="V561" i="10"/>
  <c r="W561" i="10"/>
  <c r="X561" i="10"/>
  <c r="Y561" i="10"/>
  <c r="N562" i="10"/>
  <c r="O562" i="10"/>
  <c r="P562" i="10"/>
  <c r="Q562" i="10"/>
  <c r="R562" i="10"/>
  <c r="S562" i="10"/>
  <c r="T562" i="10"/>
  <c r="U562" i="10"/>
  <c r="V562" i="10"/>
  <c r="W562" i="10"/>
  <c r="X562" i="10"/>
  <c r="Y562" i="10"/>
  <c r="N563" i="10"/>
  <c r="O563" i="10"/>
  <c r="P563" i="10"/>
  <c r="Q563" i="10"/>
  <c r="R563" i="10"/>
  <c r="S563" i="10"/>
  <c r="T563" i="10"/>
  <c r="U563" i="10"/>
  <c r="V563" i="10"/>
  <c r="W563" i="10"/>
  <c r="X563" i="10"/>
  <c r="Y563" i="10"/>
  <c r="N564" i="10"/>
  <c r="O564" i="10"/>
  <c r="P564" i="10"/>
  <c r="Q564" i="10"/>
  <c r="R564" i="10"/>
  <c r="S564" i="10"/>
  <c r="T564" i="10"/>
  <c r="U564" i="10"/>
  <c r="V564" i="10"/>
  <c r="W564" i="10"/>
  <c r="X564" i="10"/>
  <c r="Y564" i="10"/>
  <c r="N565" i="10"/>
  <c r="O565" i="10"/>
  <c r="P565" i="10"/>
  <c r="Q565" i="10"/>
  <c r="R565" i="10"/>
  <c r="S565" i="10"/>
  <c r="T565" i="10"/>
  <c r="U565" i="10"/>
  <c r="V565" i="10"/>
  <c r="W565" i="10"/>
  <c r="X565" i="10"/>
  <c r="Y565" i="10"/>
  <c r="N566" i="10"/>
  <c r="O566" i="10"/>
  <c r="P566" i="10"/>
  <c r="Q566" i="10"/>
  <c r="R566" i="10"/>
  <c r="S566" i="10"/>
  <c r="T566" i="10"/>
  <c r="U566" i="10"/>
  <c r="V566" i="10"/>
  <c r="W566" i="10"/>
  <c r="X566" i="10"/>
  <c r="Y566" i="10"/>
  <c r="N567" i="10"/>
  <c r="O567" i="10"/>
  <c r="P567" i="10"/>
  <c r="Q567" i="10"/>
  <c r="R567" i="10"/>
  <c r="S567" i="10"/>
  <c r="T567" i="10"/>
  <c r="U567" i="10"/>
  <c r="V567" i="10"/>
  <c r="W567" i="10"/>
  <c r="X567" i="10"/>
  <c r="Y567" i="10"/>
  <c r="N568" i="10"/>
  <c r="O568" i="10"/>
  <c r="P568" i="10"/>
  <c r="Q568" i="10"/>
  <c r="R568" i="10"/>
  <c r="S568" i="10"/>
  <c r="T568" i="10"/>
  <c r="U568" i="10"/>
  <c r="V568" i="10"/>
  <c r="W568" i="10"/>
  <c r="X568" i="10"/>
  <c r="Y568" i="10"/>
  <c r="N569" i="10"/>
  <c r="O569" i="10"/>
  <c r="P569" i="10"/>
  <c r="Q569" i="10"/>
  <c r="R569" i="10"/>
  <c r="S569" i="10"/>
  <c r="T569" i="10"/>
  <c r="U569" i="10"/>
  <c r="V569" i="10"/>
  <c r="W569" i="10"/>
  <c r="X569" i="10"/>
  <c r="Y569" i="10"/>
  <c r="N570" i="10"/>
  <c r="O570" i="10"/>
  <c r="P570" i="10"/>
  <c r="Q570" i="10"/>
  <c r="R570" i="10"/>
  <c r="S570" i="10"/>
  <c r="T570" i="10"/>
  <c r="U570" i="10"/>
  <c r="V570" i="10"/>
  <c r="W570" i="10"/>
  <c r="X570" i="10"/>
  <c r="Y570" i="10"/>
  <c r="N571" i="10"/>
  <c r="O571" i="10"/>
  <c r="P571" i="10"/>
  <c r="Q571" i="10"/>
  <c r="R571" i="10"/>
  <c r="S571" i="10"/>
  <c r="T571" i="10"/>
  <c r="U571" i="10"/>
  <c r="V571" i="10"/>
  <c r="W571" i="10"/>
  <c r="X571" i="10"/>
  <c r="Y571" i="10"/>
  <c r="N572" i="10"/>
  <c r="O572" i="10"/>
  <c r="P572" i="10"/>
  <c r="Q572" i="10"/>
  <c r="R572" i="10"/>
  <c r="S572" i="10"/>
  <c r="T572" i="10"/>
  <c r="U572" i="10"/>
  <c r="V572" i="10"/>
  <c r="W572" i="10"/>
  <c r="X572" i="10"/>
  <c r="Y572" i="10"/>
  <c r="N573" i="10"/>
  <c r="O573" i="10"/>
  <c r="P573" i="10"/>
  <c r="Q573" i="10"/>
  <c r="R573" i="10"/>
  <c r="S573" i="10"/>
  <c r="T573" i="10"/>
  <c r="U573" i="10"/>
  <c r="V573" i="10"/>
  <c r="W573" i="10"/>
  <c r="X573" i="10"/>
  <c r="Y573" i="10"/>
  <c r="N574" i="10"/>
  <c r="O574" i="10"/>
  <c r="P574" i="10"/>
  <c r="Q574" i="10"/>
  <c r="R574" i="10"/>
  <c r="S574" i="10"/>
  <c r="T574" i="10"/>
  <c r="U574" i="10"/>
  <c r="V574" i="10"/>
  <c r="W574" i="10"/>
  <c r="X574" i="10"/>
  <c r="Y574" i="10"/>
  <c r="N575" i="10"/>
  <c r="O575" i="10"/>
  <c r="P575" i="10"/>
  <c r="Q575" i="10"/>
  <c r="R575" i="10"/>
  <c r="S575" i="10"/>
  <c r="T575" i="10"/>
  <c r="U575" i="10"/>
  <c r="V575" i="10"/>
  <c r="W575" i="10"/>
  <c r="X575" i="10"/>
  <c r="Y575" i="10"/>
  <c r="N576" i="10"/>
  <c r="O576" i="10"/>
  <c r="P576" i="10"/>
  <c r="Q576" i="10"/>
  <c r="R576" i="10"/>
  <c r="S576" i="10"/>
  <c r="T576" i="10"/>
  <c r="U576" i="10"/>
  <c r="V576" i="10"/>
  <c r="W576" i="10"/>
  <c r="X576" i="10"/>
  <c r="Y576" i="10"/>
  <c r="N577" i="10"/>
  <c r="O577" i="10"/>
  <c r="P577" i="10"/>
  <c r="Q577" i="10"/>
  <c r="R577" i="10"/>
  <c r="S577" i="10"/>
  <c r="T577" i="10"/>
  <c r="U577" i="10"/>
  <c r="V577" i="10"/>
  <c r="W577" i="10"/>
  <c r="X577" i="10"/>
  <c r="Y577" i="10"/>
  <c r="N578" i="10"/>
  <c r="O578" i="10"/>
  <c r="P578" i="10"/>
  <c r="Q578" i="10"/>
  <c r="R578" i="10"/>
  <c r="S578" i="10"/>
  <c r="T578" i="10"/>
  <c r="U578" i="10"/>
  <c r="V578" i="10"/>
  <c r="W578" i="10"/>
  <c r="X578" i="10"/>
  <c r="Y578" i="10"/>
  <c r="N579" i="10"/>
  <c r="O579" i="10"/>
  <c r="P579" i="10"/>
  <c r="Q579" i="10"/>
  <c r="R579" i="10"/>
  <c r="S579" i="10"/>
  <c r="T579" i="10"/>
  <c r="U579" i="10"/>
  <c r="V579" i="10"/>
  <c r="W579" i="10"/>
  <c r="X579" i="10"/>
  <c r="Y579" i="10"/>
  <c r="N580" i="10"/>
  <c r="O580" i="10"/>
  <c r="P580" i="10"/>
  <c r="Q580" i="10"/>
  <c r="R580" i="10"/>
  <c r="S580" i="10"/>
  <c r="T580" i="10"/>
  <c r="U580" i="10"/>
  <c r="V580" i="10"/>
  <c r="W580" i="10"/>
  <c r="X580" i="10"/>
  <c r="Y580" i="10"/>
  <c r="N581" i="10"/>
  <c r="O581" i="10"/>
  <c r="P581" i="10"/>
  <c r="Q581" i="10"/>
  <c r="R581" i="10"/>
  <c r="S581" i="10"/>
  <c r="T581" i="10"/>
  <c r="U581" i="10"/>
  <c r="V581" i="10"/>
  <c r="W581" i="10"/>
  <c r="X581" i="10"/>
  <c r="Y581" i="10"/>
  <c r="N582" i="10"/>
  <c r="O582" i="10"/>
  <c r="P582" i="10"/>
  <c r="Q582" i="10"/>
  <c r="R582" i="10"/>
  <c r="S582" i="10"/>
  <c r="T582" i="10"/>
  <c r="U582" i="10"/>
  <c r="V582" i="10"/>
  <c r="W582" i="10"/>
  <c r="X582" i="10"/>
  <c r="Y582" i="10"/>
  <c r="N583" i="10"/>
  <c r="O583" i="10"/>
  <c r="P583" i="10"/>
  <c r="Q583" i="10"/>
  <c r="R583" i="10"/>
  <c r="S583" i="10"/>
  <c r="T583" i="10"/>
  <c r="U583" i="10"/>
  <c r="V583" i="10"/>
  <c r="W583" i="10"/>
  <c r="X583" i="10"/>
  <c r="Y583" i="10"/>
  <c r="N584" i="10"/>
  <c r="O584" i="10"/>
  <c r="P584" i="10"/>
  <c r="Q584" i="10"/>
  <c r="R584" i="10"/>
  <c r="S584" i="10"/>
  <c r="T584" i="10"/>
  <c r="U584" i="10"/>
  <c r="V584" i="10"/>
  <c r="W584" i="10"/>
  <c r="X584" i="10"/>
  <c r="Y584" i="10"/>
  <c r="N585" i="10"/>
  <c r="O585" i="10"/>
  <c r="P585" i="10"/>
  <c r="Q585" i="10"/>
  <c r="R585" i="10"/>
  <c r="S585" i="10"/>
  <c r="T585" i="10"/>
  <c r="U585" i="10"/>
  <c r="V585" i="10"/>
  <c r="W585" i="10"/>
  <c r="X585" i="10"/>
  <c r="Y585" i="10"/>
  <c r="N586" i="10"/>
  <c r="O586" i="10"/>
  <c r="P586" i="10"/>
  <c r="Q586" i="10"/>
  <c r="R586" i="10"/>
  <c r="S586" i="10"/>
  <c r="T586" i="10"/>
  <c r="U586" i="10"/>
  <c r="V586" i="10"/>
  <c r="W586" i="10"/>
  <c r="X586" i="10"/>
  <c r="Y586" i="10"/>
  <c r="N587" i="10"/>
  <c r="O587" i="10"/>
  <c r="P587" i="10"/>
  <c r="Q587" i="10"/>
  <c r="R587" i="10"/>
  <c r="S587" i="10"/>
  <c r="T587" i="10"/>
  <c r="U587" i="10"/>
  <c r="V587" i="10"/>
  <c r="W587" i="10"/>
  <c r="X587" i="10"/>
  <c r="Y587" i="10"/>
  <c r="N588" i="10"/>
  <c r="O588" i="10"/>
  <c r="P588" i="10"/>
  <c r="Q588" i="10"/>
  <c r="R588" i="10"/>
  <c r="S588" i="10"/>
  <c r="T588" i="10"/>
  <c r="U588" i="10"/>
  <c r="V588" i="10"/>
  <c r="W588" i="10"/>
  <c r="X588" i="10"/>
  <c r="Y588" i="10"/>
  <c r="N589" i="10"/>
  <c r="O589" i="10"/>
  <c r="P589" i="10"/>
  <c r="Q589" i="10"/>
  <c r="R589" i="10"/>
  <c r="S589" i="10"/>
  <c r="T589" i="10"/>
  <c r="U589" i="10"/>
  <c r="V589" i="10"/>
  <c r="W589" i="10"/>
  <c r="X589" i="10"/>
  <c r="Y589" i="10"/>
  <c r="N590" i="10"/>
  <c r="O590" i="10"/>
  <c r="P590" i="10"/>
  <c r="Q590" i="10"/>
  <c r="R590" i="10"/>
  <c r="S590" i="10"/>
  <c r="T590" i="10"/>
  <c r="U590" i="10"/>
  <c r="V590" i="10"/>
  <c r="W590" i="10"/>
  <c r="X590" i="10"/>
  <c r="Y590" i="10"/>
  <c r="N591" i="10"/>
  <c r="O591" i="10"/>
  <c r="P591" i="10"/>
  <c r="Q591" i="10"/>
  <c r="R591" i="10"/>
  <c r="S591" i="10"/>
  <c r="T591" i="10"/>
  <c r="U591" i="10"/>
  <c r="V591" i="10"/>
  <c r="W591" i="10"/>
  <c r="X591" i="10"/>
  <c r="Y591" i="10"/>
  <c r="N592" i="10"/>
  <c r="O592" i="10"/>
  <c r="P592" i="10"/>
  <c r="Q592" i="10"/>
  <c r="R592" i="10"/>
  <c r="S592" i="10"/>
  <c r="T592" i="10"/>
  <c r="U592" i="10"/>
  <c r="V592" i="10"/>
  <c r="W592" i="10"/>
  <c r="X592" i="10"/>
  <c r="Y592" i="10"/>
  <c r="N593" i="10"/>
  <c r="O593" i="10"/>
  <c r="P593" i="10"/>
  <c r="Q593" i="10"/>
  <c r="R593" i="10"/>
  <c r="S593" i="10"/>
  <c r="T593" i="10"/>
  <c r="U593" i="10"/>
  <c r="V593" i="10"/>
  <c r="W593" i="10"/>
  <c r="X593" i="10"/>
  <c r="Y593" i="10"/>
  <c r="N594" i="10"/>
  <c r="O594" i="10"/>
  <c r="P594" i="10"/>
  <c r="Q594" i="10"/>
  <c r="R594" i="10"/>
  <c r="S594" i="10"/>
  <c r="T594" i="10"/>
  <c r="U594" i="10"/>
  <c r="V594" i="10"/>
  <c r="W594" i="10"/>
  <c r="X594" i="10"/>
  <c r="Y594" i="10"/>
  <c r="N595" i="10"/>
  <c r="O595" i="10"/>
  <c r="P595" i="10"/>
  <c r="Q595" i="10"/>
  <c r="R595" i="10"/>
  <c r="S595" i="10"/>
  <c r="T595" i="10"/>
  <c r="U595" i="10"/>
  <c r="V595" i="10"/>
  <c r="W595" i="10"/>
  <c r="X595" i="10"/>
  <c r="Y595" i="10"/>
  <c r="N596" i="10"/>
  <c r="O596" i="10"/>
  <c r="P596" i="10"/>
  <c r="Q596" i="10"/>
  <c r="R596" i="10"/>
  <c r="S596" i="10"/>
  <c r="T596" i="10"/>
  <c r="U596" i="10"/>
  <c r="V596" i="10"/>
  <c r="W596" i="10"/>
  <c r="X596" i="10"/>
  <c r="Y596" i="10"/>
  <c r="N597" i="10"/>
  <c r="O597" i="10"/>
  <c r="P597" i="10"/>
  <c r="Q597" i="10"/>
  <c r="R597" i="10"/>
  <c r="S597" i="10"/>
  <c r="T597" i="10"/>
  <c r="U597" i="10"/>
  <c r="V597" i="10"/>
  <c r="W597" i="10"/>
  <c r="X597" i="10"/>
  <c r="Y597" i="10"/>
  <c r="O598" i="10"/>
  <c r="Q598" i="10"/>
  <c r="S598" i="10"/>
  <c r="T598" i="10"/>
  <c r="U598" i="10"/>
  <c r="V598" i="10"/>
  <c r="W598" i="10"/>
  <c r="X598" i="10"/>
  <c r="Y598" i="10"/>
  <c r="N599" i="10"/>
  <c r="O599" i="10"/>
  <c r="P599" i="10"/>
  <c r="Q599" i="10"/>
  <c r="R599" i="10"/>
  <c r="S599" i="10"/>
  <c r="T599" i="10"/>
  <c r="U599" i="10"/>
  <c r="V599" i="10"/>
  <c r="W599" i="10"/>
  <c r="X599" i="10"/>
  <c r="M407" i="10"/>
  <c r="M408" i="10"/>
  <c r="M409" i="10"/>
  <c r="M410" i="10"/>
  <c r="M411" i="10"/>
  <c r="M412" i="10"/>
  <c r="M413" i="10"/>
  <c r="M414" i="10"/>
  <c r="M415" i="10"/>
  <c r="M416" i="10"/>
  <c r="M417" i="10"/>
  <c r="M418" i="10"/>
  <c r="M419" i="10"/>
  <c r="M420" i="10"/>
  <c r="M421" i="10"/>
  <c r="M422" i="10"/>
  <c r="M423" i="10"/>
  <c r="M424" i="10"/>
  <c r="M425" i="10"/>
  <c r="M426" i="10"/>
  <c r="M427" i="10"/>
  <c r="M428" i="10"/>
  <c r="M429" i="10"/>
  <c r="M430" i="10"/>
  <c r="M431" i="10"/>
  <c r="M432" i="10"/>
  <c r="M433" i="10"/>
  <c r="M434" i="10"/>
  <c r="M435" i="10"/>
  <c r="M436" i="10"/>
  <c r="M437" i="10"/>
  <c r="M438" i="10"/>
  <c r="M439" i="10"/>
  <c r="M440" i="10"/>
  <c r="M441" i="10"/>
  <c r="M442" i="10"/>
  <c r="M443" i="10"/>
  <c r="M444" i="10"/>
  <c r="M445" i="10"/>
  <c r="M446" i="10"/>
  <c r="M447" i="10"/>
  <c r="M448" i="10"/>
  <c r="M449" i="10"/>
  <c r="M450" i="10"/>
  <c r="M451" i="10"/>
  <c r="M452" i="10"/>
  <c r="M453" i="10"/>
  <c r="M454" i="10"/>
  <c r="M455" i="10"/>
  <c r="M456" i="10"/>
  <c r="M457" i="10"/>
  <c r="M458" i="10"/>
  <c r="M459" i="10"/>
  <c r="M460" i="10"/>
  <c r="M461" i="10"/>
  <c r="M462" i="10"/>
  <c r="M463" i="10"/>
  <c r="M464" i="10"/>
  <c r="M465" i="10"/>
  <c r="M466" i="10"/>
  <c r="M467" i="10"/>
  <c r="M468" i="10"/>
  <c r="M469" i="10"/>
  <c r="M470" i="10"/>
  <c r="M471" i="10"/>
  <c r="M472" i="10"/>
  <c r="M473" i="10"/>
  <c r="M474" i="10"/>
  <c r="M475" i="10"/>
  <c r="M476" i="10"/>
  <c r="M477" i="10"/>
  <c r="M478" i="10"/>
  <c r="M479" i="10"/>
  <c r="M480" i="10"/>
  <c r="M481" i="10"/>
  <c r="M482" i="10"/>
  <c r="M483" i="10"/>
  <c r="M484" i="10"/>
  <c r="M485" i="10"/>
  <c r="M486" i="10"/>
  <c r="M487" i="10"/>
  <c r="M488" i="10"/>
  <c r="M489" i="10"/>
  <c r="M490" i="10"/>
  <c r="M491" i="10"/>
  <c r="M492" i="10"/>
  <c r="M493" i="10"/>
  <c r="M494" i="10"/>
  <c r="M495" i="10"/>
  <c r="M496" i="10"/>
  <c r="M497" i="10"/>
  <c r="M498" i="10"/>
  <c r="M499" i="10"/>
  <c r="M500" i="10"/>
  <c r="M501" i="10"/>
  <c r="M502" i="10"/>
  <c r="M503" i="10"/>
  <c r="M504" i="10"/>
  <c r="M505" i="10"/>
  <c r="M506" i="10"/>
  <c r="M507" i="10"/>
  <c r="M508" i="10"/>
  <c r="M509" i="10"/>
  <c r="M510" i="10"/>
  <c r="M511" i="10"/>
  <c r="M512" i="10"/>
  <c r="M513" i="10"/>
  <c r="M514" i="10"/>
  <c r="M515" i="10"/>
  <c r="M516" i="10"/>
  <c r="M517" i="10"/>
  <c r="M518" i="10"/>
  <c r="M519" i="10"/>
  <c r="M520" i="10"/>
  <c r="M521" i="10"/>
  <c r="M522" i="10"/>
  <c r="M523" i="10"/>
  <c r="M524" i="10"/>
  <c r="M525" i="10"/>
  <c r="M526" i="10"/>
  <c r="M527" i="10"/>
  <c r="M528" i="10"/>
  <c r="M529" i="10"/>
  <c r="M530" i="10"/>
  <c r="M531" i="10"/>
  <c r="M532" i="10"/>
  <c r="M533" i="10"/>
  <c r="M534" i="10"/>
  <c r="M535" i="10"/>
  <c r="M536" i="10"/>
  <c r="M537" i="10"/>
  <c r="M538" i="10"/>
  <c r="M539" i="10"/>
  <c r="M540" i="10"/>
  <c r="M541" i="10"/>
  <c r="M542" i="10"/>
  <c r="M543" i="10"/>
  <c r="M544" i="10"/>
  <c r="M545" i="10"/>
  <c r="M546" i="10"/>
  <c r="M547" i="10"/>
  <c r="M548" i="10"/>
  <c r="M549" i="10"/>
  <c r="M550" i="10"/>
  <c r="M551" i="10"/>
  <c r="M552" i="10"/>
  <c r="M553" i="10"/>
  <c r="M554" i="10"/>
  <c r="M555" i="10"/>
  <c r="M556" i="10"/>
  <c r="M557" i="10"/>
  <c r="M558" i="10"/>
  <c r="M559" i="10"/>
  <c r="M560" i="10"/>
  <c r="M561" i="10"/>
  <c r="M562" i="10"/>
  <c r="M563" i="10"/>
  <c r="M564" i="10"/>
  <c r="M565" i="10"/>
  <c r="M566" i="10"/>
  <c r="M567" i="10"/>
  <c r="M568" i="10"/>
  <c r="M569" i="10"/>
  <c r="M570" i="10"/>
  <c r="M571" i="10"/>
  <c r="M572" i="10"/>
  <c r="M573" i="10"/>
  <c r="M574" i="10"/>
  <c r="M575" i="10"/>
  <c r="M576" i="10"/>
  <c r="M577" i="10"/>
  <c r="M578" i="10"/>
  <c r="M579" i="10"/>
  <c r="M580" i="10"/>
  <c r="M581" i="10"/>
  <c r="M582" i="10"/>
  <c r="M583" i="10"/>
  <c r="M584" i="10"/>
  <c r="M585" i="10"/>
  <c r="M586" i="10"/>
  <c r="M587" i="10"/>
  <c r="M588" i="10"/>
  <c r="M589" i="10"/>
  <c r="M590" i="10"/>
  <c r="M591" i="10"/>
  <c r="M592" i="10"/>
  <c r="M593" i="10"/>
  <c r="M594" i="10"/>
  <c r="M595" i="10"/>
  <c r="M596" i="10"/>
  <c r="M597" i="10"/>
  <c r="M598" i="10"/>
  <c r="M599" i="10"/>
  <c r="L407" i="10"/>
  <c r="L408" i="10"/>
  <c r="L409" i="10"/>
  <c r="L410" i="10"/>
  <c r="L411" i="10"/>
  <c r="L412" i="10"/>
  <c r="L413" i="10"/>
  <c r="L414" i="10"/>
  <c r="L415" i="10"/>
  <c r="L416" i="10"/>
  <c r="L417" i="10"/>
  <c r="L418" i="10"/>
  <c r="L419" i="10"/>
  <c r="L420" i="10"/>
  <c r="L421" i="10"/>
  <c r="L422" i="10"/>
  <c r="L423" i="10"/>
  <c r="L424" i="10"/>
  <c r="L425" i="10"/>
  <c r="L426" i="10"/>
  <c r="L427" i="10"/>
  <c r="L428" i="10"/>
  <c r="L429" i="10"/>
  <c r="L430" i="10"/>
  <c r="L431" i="10"/>
  <c r="L432" i="10"/>
  <c r="L433" i="10"/>
  <c r="L434" i="10"/>
  <c r="L435" i="10"/>
  <c r="L436" i="10"/>
  <c r="L437" i="10"/>
  <c r="L438" i="10"/>
  <c r="L439" i="10"/>
  <c r="L440" i="10"/>
  <c r="L441" i="10"/>
  <c r="L442" i="10"/>
  <c r="L443" i="10"/>
  <c r="L444" i="10"/>
  <c r="L445" i="10"/>
  <c r="L446" i="10"/>
  <c r="L447" i="10"/>
  <c r="L448" i="10"/>
  <c r="L449" i="10"/>
  <c r="L450" i="10"/>
  <c r="L451" i="10"/>
  <c r="L452" i="10"/>
  <c r="L453" i="10"/>
  <c r="L454" i="10"/>
  <c r="L455" i="10"/>
  <c r="L456" i="10"/>
  <c r="L457" i="10"/>
  <c r="L458" i="10"/>
  <c r="L459" i="10"/>
  <c r="L460" i="10"/>
  <c r="L461" i="10"/>
  <c r="L462" i="10"/>
  <c r="L463" i="10"/>
  <c r="L464" i="10"/>
  <c r="L465" i="10"/>
  <c r="L466" i="10"/>
  <c r="L467" i="10"/>
  <c r="L468" i="10"/>
  <c r="L469" i="10"/>
  <c r="L470" i="10"/>
  <c r="L471" i="10"/>
  <c r="L472" i="10"/>
  <c r="L473" i="10"/>
  <c r="L474" i="10"/>
  <c r="L475" i="10"/>
  <c r="L476" i="10"/>
  <c r="L477" i="10"/>
  <c r="L478" i="10"/>
  <c r="L479" i="10"/>
  <c r="L480" i="10"/>
  <c r="L481" i="10"/>
  <c r="L482" i="10"/>
  <c r="L483" i="10"/>
  <c r="L484" i="10"/>
  <c r="L485" i="10"/>
  <c r="L486" i="10"/>
  <c r="L487" i="10"/>
  <c r="L488" i="10"/>
  <c r="L489" i="10"/>
  <c r="L490" i="10"/>
  <c r="L491" i="10"/>
  <c r="L492" i="10"/>
  <c r="L493" i="10"/>
  <c r="L494" i="10"/>
  <c r="L495" i="10"/>
  <c r="L496" i="10"/>
  <c r="L497" i="10"/>
  <c r="L498" i="10"/>
  <c r="L499" i="10"/>
  <c r="L500" i="10"/>
  <c r="L501" i="10"/>
  <c r="L502" i="10"/>
  <c r="L503" i="10"/>
  <c r="L504" i="10"/>
  <c r="L505" i="10"/>
  <c r="L506" i="10"/>
  <c r="L507" i="10"/>
  <c r="L508" i="10"/>
  <c r="L509" i="10"/>
  <c r="L510" i="10"/>
  <c r="L511" i="10"/>
  <c r="L512" i="10"/>
  <c r="L513" i="10"/>
  <c r="L514" i="10"/>
  <c r="L515" i="10"/>
  <c r="L516" i="10"/>
  <c r="L517" i="10"/>
  <c r="L518" i="10"/>
  <c r="L519" i="10"/>
  <c r="L520" i="10"/>
  <c r="L521" i="10"/>
  <c r="L522" i="10"/>
  <c r="L523" i="10"/>
  <c r="L524" i="10"/>
  <c r="L525" i="10"/>
  <c r="L526" i="10"/>
  <c r="L527" i="10"/>
  <c r="L528" i="10"/>
  <c r="L529" i="10"/>
  <c r="L530" i="10"/>
  <c r="L531" i="10"/>
  <c r="L532" i="10"/>
  <c r="L533" i="10"/>
  <c r="L534" i="10"/>
  <c r="L535" i="10"/>
  <c r="L536" i="10"/>
  <c r="L537" i="10"/>
  <c r="L538" i="10"/>
  <c r="L539" i="10"/>
  <c r="L540" i="10"/>
  <c r="L541" i="10"/>
  <c r="L542" i="10"/>
  <c r="L543" i="10"/>
  <c r="L544" i="10"/>
  <c r="L545" i="10"/>
  <c r="L546" i="10"/>
  <c r="L547" i="10"/>
  <c r="L548" i="10"/>
  <c r="L549" i="10"/>
  <c r="L550" i="10"/>
  <c r="L551" i="10"/>
  <c r="L552" i="10"/>
  <c r="L553" i="10"/>
  <c r="L554" i="10"/>
  <c r="L555" i="10"/>
  <c r="L556" i="10"/>
  <c r="L557" i="10"/>
  <c r="L558" i="10"/>
  <c r="L559" i="10"/>
  <c r="L560" i="10"/>
  <c r="L561" i="10"/>
  <c r="L562" i="10"/>
  <c r="L563" i="10"/>
  <c r="L564" i="10"/>
  <c r="L565" i="10"/>
  <c r="L566" i="10"/>
  <c r="L567" i="10"/>
  <c r="L568" i="10"/>
  <c r="L569" i="10"/>
  <c r="L570" i="10"/>
  <c r="L571" i="10"/>
  <c r="L572" i="10"/>
  <c r="L573" i="10"/>
  <c r="L574" i="10"/>
  <c r="L575" i="10"/>
  <c r="L576" i="10"/>
  <c r="L577" i="10"/>
  <c r="L578" i="10"/>
  <c r="L579" i="10"/>
  <c r="L580" i="10"/>
  <c r="L581" i="10"/>
  <c r="L582" i="10"/>
  <c r="L583" i="10"/>
  <c r="L584" i="10"/>
  <c r="L585" i="10"/>
  <c r="L586" i="10"/>
  <c r="L587" i="10"/>
  <c r="L588" i="10"/>
  <c r="L589" i="10"/>
  <c r="L590" i="10"/>
  <c r="L591" i="10"/>
  <c r="L592" i="10"/>
  <c r="L593" i="10"/>
  <c r="L594" i="10"/>
  <c r="L595" i="10"/>
  <c r="L596" i="10"/>
  <c r="L597" i="10"/>
  <c r="L599" i="10"/>
  <c r="R406" i="10"/>
  <c r="Q406" i="10"/>
  <c r="O406" i="10"/>
  <c r="L406" i="10"/>
  <c r="M406" i="10"/>
  <c r="N406" i="10"/>
  <c r="P406" i="10"/>
  <c r="S406" i="10"/>
  <c r="T406" i="10"/>
  <c r="U406" i="10"/>
  <c r="V406" i="10"/>
  <c r="W406" i="10"/>
  <c r="X406" i="10"/>
  <c r="Y406" i="10"/>
  <c r="K407" i="10"/>
  <c r="K408" i="10"/>
  <c r="K409" i="10"/>
  <c r="K410" i="10"/>
  <c r="K411" i="10"/>
  <c r="K412" i="10"/>
  <c r="K413" i="10"/>
  <c r="K414" i="10"/>
  <c r="K415" i="10"/>
  <c r="K416" i="10"/>
  <c r="K417" i="10"/>
  <c r="K418" i="10"/>
  <c r="K419" i="10"/>
  <c r="K420" i="10"/>
  <c r="K421" i="10"/>
  <c r="K422" i="10"/>
  <c r="K423" i="10"/>
  <c r="K424" i="10"/>
  <c r="K425" i="10"/>
  <c r="K426" i="10"/>
  <c r="K427" i="10"/>
  <c r="K428" i="10"/>
  <c r="K429" i="10"/>
  <c r="K430" i="10"/>
  <c r="K431" i="10"/>
  <c r="K432" i="10"/>
  <c r="K433" i="10"/>
  <c r="K434" i="10"/>
  <c r="K435" i="10"/>
  <c r="K436" i="10"/>
  <c r="K437" i="10"/>
  <c r="K438" i="10"/>
  <c r="K439" i="10"/>
  <c r="K440" i="10"/>
  <c r="K441" i="10"/>
  <c r="K442" i="10"/>
  <c r="K443" i="10"/>
  <c r="K444" i="10"/>
  <c r="K445" i="10"/>
  <c r="K446" i="10"/>
  <c r="K447" i="10"/>
  <c r="K448" i="10"/>
  <c r="K449" i="10"/>
  <c r="K450" i="10"/>
  <c r="K451" i="10"/>
  <c r="K452" i="10"/>
  <c r="K453" i="10"/>
  <c r="K454" i="10"/>
  <c r="K455" i="10"/>
  <c r="K456" i="10"/>
  <c r="K457" i="10"/>
  <c r="K458" i="10"/>
  <c r="K459" i="10"/>
  <c r="K460" i="10"/>
  <c r="K461" i="10"/>
  <c r="K462" i="10"/>
  <c r="K463" i="10"/>
  <c r="K464" i="10"/>
  <c r="K465" i="10"/>
  <c r="K466" i="10"/>
  <c r="K467" i="10"/>
  <c r="K468" i="10"/>
  <c r="K469" i="10"/>
  <c r="K470" i="10"/>
  <c r="K471" i="10"/>
  <c r="K472" i="10"/>
  <c r="K473" i="10"/>
  <c r="K474" i="10"/>
  <c r="K475" i="10"/>
  <c r="K476" i="10"/>
  <c r="K477" i="10"/>
  <c r="K478" i="10"/>
  <c r="K479" i="10"/>
  <c r="K480" i="10"/>
  <c r="K481" i="10"/>
  <c r="K482" i="10"/>
  <c r="K483" i="10"/>
  <c r="K484" i="10"/>
  <c r="K485" i="10"/>
  <c r="K486" i="10"/>
  <c r="K487" i="10"/>
  <c r="K488" i="10"/>
  <c r="K489" i="10"/>
  <c r="K490" i="10"/>
  <c r="K491" i="10"/>
  <c r="K492" i="10"/>
  <c r="K493" i="10"/>
  <c r="K494" i="10"/>
  <c r="K495" i="10"/>
  <c r="K496" i="10"/>
  <c r="K497" i="10"/>
  <c r="K498" i="10"/>
  <c r="K499" i="10"/>
  <c r="K500" i="10"/>
  <c r="K501" i="10"/>
  <c r="K502" i="10"/>
  <c r="K503" i="10"/>
  <c r="K504" i="10"/>
  <c r="K505" i="10"/>
  <c r="K506" i="10"/>
  <c r="K507" i="10"/>
  <c r="K508" i="10"/>
  <c r="K509" i="10"/>
  <c r="K510" i="10"/>
  <c r="K511" i="10"/>
  <c r="K512" i="10"/>
  <c r="K513" i="10"/>
  <c r="K514" i="10"/>
  <c r="K515" i="10"/>
  <c r="K516" i="10"/>
  <c r="K517" i="10"/>
  <c r="K518" i="10"/>
  <c r="K519" i="10"/>
  <c r="K520" i="10"/>
  <c r="K521" i="10"/>
  <c r="K522" i="10"/>
  <c r="K523" i="10"/>
  <c r="K524" i="10"/>
  <c r="K525" i="10"/>
  <c r="K526" i="10"/>
  <c r="K527" i="10"/>
  <c r="K528" i="10"/>
  <c r="K529" i="10"/>
  <c r="K530" i="10"/>
  <c r="K531" i="10"/>
  <c r="K532" i="10"/>
  <c r="K533" i="10"/>
  <c r="K534" i="10"/>
  <c r="K535" i="10"/>
  <c r="K536" i="10"/>
  <c r="K537" i="10"/>
  <c r="K538" i="10"/>
  <c r="K539" i="10"/>
  <c r="K540" i="10"/>
  <c r="K541" i="10"/>
  <c r="K542" i="10"/>
  <c r="K543" i="10"/>
  <c r="K544" i="10"/>
  <c r="K545" i="10"/>
  <c r="K546" i="10"/>
  <c r="K547" i="10"/>
  <c r="K548" i="10"/>
  <c r="K549" i="10"/>
  <c r="K550" i="10"/>
  <c r="K551" i="10"/>
  <c r="K552" i="10"/>
  <c r="K553" i="10"/>
  <c r="K554" i="10"/>
  <c r="K555" i="10"/>
  <c r="K556" i="10"/>
  <c r="K557" i="10"/>
  <c r="K558" i="10"/>
  <c r="K559" i="10"/>
  <c r="K560" i="10"/>
  <c r="K561" i="10"/>
  <c r="K562" i="10"/>
  <c r="K563" i="10"/>
  <c r="K564" i="10"/>
  <c r="K565" i="10"/>
  <c r="K566" i="10"/>
  <c r="K567" i="10"/>
  <c r="K568" i="10"/>
  <c r="K569" i="10"/>
  <c r="K570" i="10"/>
  <c r="K571" i="10"/>
  <c r="K572" i="10"/>
  <c r="K573" i="10"/>
  <c r="K574" i="10"/>
  <c r="K575" i="10"/>
  <c r="K576" i="10"/>
  <c r="K577" i="10"/>
  <c r="K578" i="10"/>
  <c r="K579" i="10"/>
  <c r="K580" i="10"/>
  <c r="K581" i="10"/>
  <c r="K582" i="10"/>
  <c r="K583" i="10"/>
  <c r="K584" i="10"/>
  <c r="K585" i="10"/>
  <c r="K586" i="10"/>
  <c r="K587" i="10"/>
  <c r="K588" i="10"/>
  <c r="K589" i="10"/>
  <c r="K590" i="10"/>
  <c r="K591" i="10"/>
  <c r="K592" i="10"/>
  <c r="K593" i="10"/>
  <c r="K594" i="10"/>
  <c r="K595" i="10"/>
  <c r="K596" i="10"/>
  <c r="K597" i="10"/>
  <c r="K598" i="10"/>
  <c r="K599" i="10"/>
  <c r="J407" i="10"/>
  <c r="J408" i="10"/>
  <c r="J409" i="10"/>
  <c r="J410" i="10"/>
  <c r="J411" i="10"/>
  <c r="J412" i="10"/>
  <c r="J413" i="10"/>
  <c r="J414" i="10"/>
  <c r="J415" i="10"/>
  <c r="J416" i="10"/>
  <c r="J417" i="10"/>
  <c r="J418" i="10"/>
  <c r="J419" i="10"/>
  <c r="J420" i="10"/>
  <c r="J421" i="10"/>
  <c r="J422" i="10"/>
  <c r="J423" i="10"/>
  <c r="J424" i="10"/>
  <c r="J425" i="10"/>
  <c r="J426" i="10"/>
  <c r="J427" i="10"/>
  <c r="J428" i="10"/>
  <c r="J429" i="10"/>
  <c r="J430" i="10"/>
  <c r="J431" i="10"/>
  <c r="J432" i="10"/>
  <c r="J433" i="10"/>
  <c r="J434" i="10"/>
  <c r="J435" i="10"/>
  <c r="J436" i="10"/>
  <c r="J437" i="10"/>
  <c r="J438" i="10"/>
  <c r="J439" i="10"/>
  <c r="J440" i="10"/>
  <c r="J441" i="10"/>
  <c r="J442" i="10"/>
  <c r="J443" i="10"/>
  <c r="J444" i="10"/>
  <c r="J445" i="10"/>
  <c r="J446" i="10"/>
  <c r="J447" i="10"/>
  <c r="J448" i="10"/>
  <c r="J449" i="10"/>
  <c r="J450" i="10"/>
  <c r="J451" i="10"/>
  <c r="J452" i="10"/>
  <c r="J453" i="10"/>
  <c r="J454" i="10"/>
  <c r="J455" i="10"/>
  <c r="J456" i="10"/>
  <c r="J457" i="10"/>
  <c r="J458" i="10"/>
  <c r="J459" i="10"/>
  <c r="J460" i="10"/>
  <c r="J461" i="10"/>
  <c r="J462" i="10"/>
  <c r="J463" i="10"/>
  <c r="J464" i="10"/>
  <c r="J465" i="10"/>
  <c r="J466" i="10"/>
  <c r="J467" i="10"/>
  <c r="J468" i="10"/>
  <c r="J469" i="10"/>
  <c r="J470" i="10"/>
  <c r="J471" i="10"/>
  <c r="J472" i="10"/>
  <c r="J473" i="10"/>
  <c r="J474" i="10"/>
  <c r="J475" i="10"/>
  <c r="J476" i="10"/>
  <c r="J477" i="10"/>
  <c r="J478" i="10"/>
  <c r="J479" i="10"/>
  <c r="J480" i="10"/>
  <c r="J481" i="10"/>
  <c r="J482" i="10"/>
  <c r="J483" i="10"/>
  <c r="J484" i="10"/>
  <c r="J485" i="10"/>
  <c r="J486" i="10"/>
  <c r="J487" i="10"/>
  <c r="J488" i="10"/>
  <c r="J489" i="10"/>
  <c r="J490" i="10"/>
  <c r="J491" i="10"/>
  <c r="J492" i="10"/>
  <c r="J493" i="10"/>
  <c r="J494" i="10"/>
  <c r="J495" i="10"/>
  <c r="J496" i="10"/>
  <c r="J497" i="10"/>
  <c r="J498" i="10"/>
  <c r="J499" i="10"/>
  <c r="J500" i="10"/>
  <c r="J501" i="10"/>
  <c r="J502" i="10"/>
  <c r="J503" i="10"/>
  <c r="J504" i="10"/>
  <c r="J505" i="10"/>
  <c r="J506" i="10"/>
  <c r="J507" i="10"/>
  <c r="J508" i="10"/>
  <c r="J509" i="10"/>
  <c r="J510" i="10"/>
  <c r="J511" i="10"/>
  <c r="J512" i="10"/>
  <c r="J513" i="10"/>
  <c r="J514" i="10"/>
  <c r="J515" i="10"/>
  <c r="J516" i="10"/>
  <c r="J517" i="10"/>
  <c r="J518" i="10"/>
  <c r="J519" i="10"/>
  <c r="J520" i="10"/>
  <c r="J521" i="10"/>
  <c r="J522" i="10"/>
  <c r="J523" i="10"/>
  <c r="J524" i="10"/>
  <c r="J525" i="10"/>
  <c r="J526" i="10"/>
  <c r="J527" i="10"/>
  <c r="J528" i="10"/>
  <c r="J529" i="10"/>
  <c r="J530" i="10"/>
  <c r="J531" i="10"/>
  <c r="J532" i="10"/>
  <c r="J533" i="10"/>
  <c r="J534" i="10"/>
  <c r="J535" i="10"/>
  <c r="J536" i="10"/>
  <c r="J537" i="10"/>
  <c r="J538" i="10"/>
  <c r="J539" i="10"/>
  <c r="J540" i="10"/>
  <c r="J541" i="10"/>
  <c r="J542" i="10"/>
  <c r="J543" i="10"/>
  <c r="J544" i="10"/>
  <c r="J545" i="10"/>
  <c r="J546" i="10"/>
  <c r="J547" i="10"/>
  <c r="J548" i="10"/>
  <c r="J549" i="10"/>
  <c r="J550" i="10"/>
  <c r="J551" i="10"/>
  <c r="J552" i="10"/>
  <c r="J553" i="10"/>
  <c r="J554" i="10"/>
  <c r="J555" i="10"/>
  <c r="J556" i="10"/>
  <c r="J557" i="10"/>
  <c r="J558" i="10"/>
  <c r="J559" i="10"/>
  <c r="J560" i="10"/>
  <c r="J561" i="10"/>
  <c r="J562" i="10"/>
  <c r="J563" i="10"/>
  <c r="J564" i="10"/>
  <c r="J565" i="10"/>
  <c r="J566" i="10"/>
  <c r="J567" i="10"/>
  <c r="J568" i="10"/>
  <c r="J569" i="10"/>
  <c r="J570" i="10"/>
  <c r="J571" i="10"/>
  <c r="J572" i="10"/>
  <c r="J573" i="10"/>
  <c r="J574" i="10"/>
  <c r="J575" i="10"/>
  <c r="J576" i="10"/>
  <c r="J577" i="10"/>
  <c r="J578" i="10"/>
  <c r="J579" i="10"/>
  <c r="J580" i="10"/>
  <c r="J581" i="10"/>
  <c r="J582" i="10"/>
  <c r="J583" i="10"/>
  <c r="J584" i="10"/>
  <c r="J585" i="10"/>
  <c r="J586" i="10"/>
  <c r="J587" i="10"/>
  <c r="J588" i="10"/>
  <c r="J589" i="10"/>
  <c r="J590" i="10"/>
  <c r="J591" i="10"/>
  <c r="J592" i="10"/>
  <c r="J593" i="10"/>
  <c r="J594" i="10"/>
  <c r="J595" i="10"/>
  <c r="J596" i="10"/>
  <c r="J597" i="10"/>
  <c r="J406" i="10"/>
  <c r="J4" i="10"/>
  <c r="AI1" i="10" l="1"/>
  <c r="AY1" i="10" s="1"/>
  <c r="AQ1" i="10"/>
  <c r="BG1" i="10" s="1"/>
  <c r="B2" i="10"/>
  <c r="C2" i="10"/>
  <c r="AA2" i="10" s="1"/>
  <c r="AI2" i="10" s="1"/>
  <c r="AQ2" i="10" s="1"/>
  <c r="AY2" i="10" s="1"/>
  <c r="J2" i="10"/>
  <c r="K2" i="10"/>
  <c r="R2" i="10"/>
  <c r="S2" i="10"/>
  <c r="AB2" i="10"/>
  <c r="AJ2" i="10" s="1"/>
  <c r="AR2" i="10" s="1"/>
  <c r="AZ2" i="10" s="1"/>
  <c r="AC2" i="10"/>
  <c r="AK2" i="10" s="1"/>
  <c r="AS2" i="10" s="1"/>
  <c r="BA2" i="10" s="1"/>
  <c r="AD2" i="10"/>
  <c r="AL2" i="10" s="1"/>
  <c r="AT2" i="10" s="1"/>
  <c r="BB2" i="10" s="1"/>
  <c r="AE2" i="10"/>
  <c r="AM2" i="10" s="1"/>
  <c r="AU2" i="10" s="1"/>
  <c r="BC2" i="10" s="1"/>
  <c r="AF2" i="10"/>
  <c r="AN2" i="10" s="1"/>
  <c r="AV2" i="10" s="1"/>
  <c r="BD2" i="10" s="1"/>
  <c r="AG2" i="10"/>
  <c r="AO2" i="10" s="1"/>
  <c r="AW2" i="10" s="1"/>
  <c r="BE2" i="10" s="1"/>
  <c r="K3" i="10"/>
  <c r="L3" i="10"/>
  <c r="M3" i="10"/>
  <c r="N3" i="10"/>
  <c r="O3" i="10"/>
  <c r="P3" i="10"/>
  <c r="Q3" i="10"/>
  <c r="R3" i="10"/>
  <c r="S3" i="10"/>
  <c r="T3" i="10"/>
  <c r="U3" i="10"/>
  <c r="V3" i="10"/>
  <c r="W3" i="10"/>
  <c r="X3" i="10"/>
  <c r="Y3" i="10"/>
  <c r="AA3" i="10"/>
  <c r="AB3" i="10"/>
  <c r="AC3" i="10"/>
  <c r="AD3" i="10"/>
  <c r="AE3" i="10"/>
  <c r="AF3" i="10"/>
  <c r="AG3" i="10"/>
  <c r="K4" i="10"/>
  <c r="L4" i="10"/>
  <c r="M4" i="10"/>
  <c r="N4" i="10"/>
  <c r="O4" i="10"/>
  <c r="P4" i="10"/>
  <c r="Q4" i="10"/>
  <c r="R4" i="10"/>
  <c r="S4" i="10"/>
  <c r="T4" i="10"/>
  <c r="U4" i="10"/>
  <c r="V4" i="10"/>
  <c r="W4" i="10"/>
  <c r="X4" i="10"/>
  <c r="Y4" i="10"/>
  <c r="Z4" i="10"/>
  <c r="AA4" i="10"/>
  <c r="AB4" i="10"/>
  <c r="AC4" i="10"/>
  <c r="AD4" i="10"/>
  <c r="AE4" i="10"/>
  <c r="AF4" i="10"/>
  <c r="AG4" i="10"/>
  <c r="J5" i="10"/>
  <c r="K5" i="10"/>
  <c r="L5" i="10"/>
  <c r="M5" i="10"/>
  <c r="N5" i="10"/>
  <c r="O5" i="10"/>
  <c r="P5" i="10"/>
  <c r="Q5" i="10"/>
  <c r="R5" i="10"/>
  <c r="S5" i="10"/>
  <c r="T5" i="10"/>
  <c r="U5" i="10"/>
  <c r="V5" i="10"/>
  <c r="W5" i="10"/>
  <c r="X5" i="10"/>
  <c r="Y5" i="10"/>
  <c r="Z5" i="10"/>
  <c r="AA5" i="10"/>
  <c r="AB5" i="10"/>
  <c r="AC5" i="10"/>
  <c r="AD5" i="10"/>
  <c r="AE5" i="10"/>
  <c r="AF5" i="10"/>
  <c r="AG5" i="10"/>
  <c r="J6" i="10"/>
  <c r="K6" i="10"/>
  <c r="L6" i="10"/>
  <c r="M6" i="10"/>
  <c r="N6" i="10"/>
  <c r="O6" i="10"/>
  <c r="P6" i="10"/>
  <c r="Q6" i="10"/>
  <c r="R6" i="10"/>
  <c r="S6" i="10"/>
  <c r="T6" i="10"/>
  <c r="U6" i="10"/>
  <c r="V6" i="10"/>
  <c r="W6" i="10"/>
  <c r="X6" i="10"/>
  <c r="Y6" i="10"/>
  <c r="Z6" i="10"/>
  <c r="AA6" i="10"/>
  <c r="AB6" i="10"/>
  <c r="AC6" i="10"/>
  <c r="AD6" i="10"/>
  <c r="AE6" i="10"/>
  <c r="AF6" i="10"/>
  <c r="AG6" i="10"/>
  <c r="J7" i="10"/>
  <c r="K7" i="10"/>
  <c r="L7" i="10"/>
  <c r="M7" i="10"/>
  <c r="N7" i="10"/>
  <c r="O7" i="10"/>
  <c r="P7" i="10"/>
  <c r="Q7" i="10"/>
  <c r="R7" i="10"/>
  <c r="S7" i="10"/>
  <c r="T7" i="10"/>
  <c r="U7" i="10"/>
  <c r="V7" i="10"/>
  <c r="W7" i="10"/>
  <c r="X7" i="10"/>
  <c r="Y7" i="10"/>
  <c r="Z7" i="10"/>
  <c r="AA7" i="10"/>
  <c r="AB7" i="10"/>
  <c r="AC7" i="10"/>
  <c r="AD7" i="10"/>
  <c r="AE7" i="10"/>
  <c r="AF7" i="10"/>
  <c r="AG7" i="10"/>
  <c r="J8" i="10"/>
  <c r="K8" i="10"/>
  <c r="L8" i="10"/>
  <c r="M8" i="10"/>
  <c r="N8" i="10"/>
  <c r="O8" i="10"/>
  <c r="P8" i="10"/>
  <c r="Q8" i="10"/>
  <c r="R8" i="10"/>
  <c r="S8" i="10"/>
  <c r="T8" i="10"/>
  <c r="U8" i="10"/>
  <c r="V8" i="10"/>
  <c r="W8" i="10"/>
  <c r="X8" i="10"/>
  <c r="Y8" i="10"/>
  <c r="Z8" i="10"/>
  <c r="AA8" i="10"/>
  <c r="AB8" i="10"/>
  <c r="AC8" i="10"/>
  <c r="AD8" i="10"/>
  <c r="AE8" i="10"/>
  <c r="AF8" i="10"/>
  <c r="AG8" i="10"/>
  <c r="J9" i="10"/>
  <c r="K9" i="10"/>
  <c r="L9" i="10"/>
  <c r="M9" i="10"/>
  <c r="N9" i="10"/>
  <c r="O9" i="10"/>
  <c r="P9" i="10"/>
  <c r="Q9" i="10"/>
  <c r="R9" i="10"/>
  <c r="S9" i="10"/>
  <c r="T9" i="10"/>
  <c r="U9" i="10"/>
  <c r="V9" i="10"/>
  <c r="W9" i="10"/>
  <c r="X9" i="10"/>
  <c r="Y9" i="10"/>
  <c r="Z9" i="10"/>
  <c r="AA9" i="10"/>
  <c r="AB9" i="10"/>
  <c r="AC9" i="10"/>
  <c r="AD9" i="10"/>
  <c r="AE9" i="10"/>
  <c r="AF9" i="10"/>
  <c r="AG9" i="10"/>
  <c r="J10" i="10"/>
  <c r="K10" i="10"/>
  <c r="L10" i="10"/>
  <c r="M10" i="10"/>
  <c r="N10" i="10"/>
  <c r="O10" i="10"/>
  <c r="P10" i="10"/>
  <c r="Q10" i="10"/>
  <c r="R10" i="10"/>
  <c r="S10" i="10"/>
  <c r="T10" i="10"/>
  <c r="U10" i="10"/>
  <c r="V10" i="10"/>
  <c r="W10" i="10"/>
  <c r="X10" i="10"/>
  <c r="Y10" i="10"/>
  <c r="Z10" i="10"/>
  <c r="AA10" i="10"/>
  <c r="AB10" i="10"/>
  <c r="AC10" i="10"/>
  <c r="AD10" i="10"/>
  <c r="AE10" i="10"/>
  <c r="AF10" i="10"/>
  <c r="AG10" i="10"/>
  <c r="J11" i="10"/>
  <c r="K11" i="10"/>
  <c r="L11" i="10"/>
  <c r="M11" i="10"/>
  <c r="N11" i="10"/>
  <c r="O11" i="10"/>
  <c r="P11" i="10"/>
  <c r="Q11" i="10"/>
  <c r="R11" i="10"/>
  <c r="S11" i="10"/>
  <c r="T11" i="10"/>
  <c r="U11" i="10"/>
  <c r="V11" i="10"/>
  <c r="W11" i="10"/>
  <c r="X11" i="10"/>
  <c r="Y11" i="10"/>
  <c r="Z11" i="10"/>
  <c r="AA11" i="10"/>
  <c r="AB11" i="10"/>
  <c r="AC11" i="10"/>
  <c r="AD11" i="10"/>
  <c r="AE11" i="10"/>
  <c r="AF11" i="10"/>
  <c r="AG11" i="10"/>
  <c r="J12" i="10"/>
  <c r="K12" i="10"/>
  <c r="L12" i="10"/>
  <c r="M12" i="10"/>
  <c r="N12" i="10"/>
  <c r="O12" i="10"/>
  <c r="P12" i="10"/>
  <c r="Q12" i="10"/>
  <c r="R12" i="10"/>
  <c r="S12" i="10"/>
  <c r="T12" i="10"/>
  <c r="U12" i="10"/>
  <c r="V12" i="10"/>
  <c r="W12" i="10"/>
  <c r="X12" i="10"/>
  <c r="Y12" i="10"/>
  <c r="Z12" i="10"/>
  <c r="AA12" i="10"/>
  <c r="AB12" i="10"/>
  <c r="AC12" i="10"/>
  <c r="AD12" i="10"/>
  <c r="AE12" i="10"/>
  <c r="AF12" i="10"/>
  <c r="AG12" i="10"/>
  <c r="J13" i="10"/>
  <c r="K13" i="10"/>
  <c r="L13" i="10"/>
  <c r="M13" i="10"/>
  <c r="N13" i="10"/>
  <c r="O13" i="10"/>
  <c r="P13" i="10"/>
  <c r="Q13" i="10"/>
  <c r="R13" i="10"/>
  <c r="S13" i="10"/>
  <c r="T13" i="10"/>
  <c r="U13" i="10"/>
  <c r="V13" i="10"/>
  <c r="W13" i="10"/>
  <c r="X13" i="10"/>
  <c r="Y13" i="10"/>
  <c r="Z13" i="10"/>
  <c r="AA13" i="10"/>
  <c r="AB13" i="10"/>
  <c r="AC13" i="10"/>
  <c r="AD13" i="10"/>
  <c r="AE13" i="10"/>
  <c r="AF13" i="10"/>
  <c r="AG13" i="10"/>
  <c r="J14" i="10"/>
  <c r="K14" i="10"/>
  <c r="L14" i="10"/>
  <c r="M14" i="10"/>
  <c r="N14" i="10"/>
  <c r="O14" i="10"/>
  <c r="P14" i="10"/>
  <c r="Q14" i="10"/>
  <c r="R14" i="10"/>
  <c r="S14" i="10"/>
  <c r="T14" i="10"/>
  <c r="U14" i="10"/>
  <c r="V14" i="10"/>
  <c r="W14" i="10"/>
  <c r="X14" i="10"/>
  <c r="Y14" i="10"/>
  <c r="Z14" i="10"/>
  <c r="AA14" i="10"/>
  <c r="AB14" i="10"/>
  <c r="AC14" i="10"/>
  <c r="AD14" i="10"/>
  <c r="AE14" i="10"/>
  <c r="AF14" i="10"/>
  <c r="AG14" i="10"/>
  <c r="J15" i="10"/>
  <c r="K15" i="10"/>
  <c r="L15" i="10"/>
  <c r="M15" i="10"/>
  <c r="N15" i="10"/>
  <c r="O15" i="10"/>
  <c r="P15" i="10"/>
  <c r="Q15" i="10"/>
  <c r="R15" i="10"/>
  <c r="S15" i="10"/>
  <c r="T15" i="10"/>
  <c r="U15" i="10"/>
  <c r="V15" i="10"/>
  <c r="W15" i="10"/>
  <c r="X15" i="10"/>
  <c r="Y15" i="10"/>
  <c r="Z15" i="10"/>
  <c r="AA15" i="10"/>
  <c r="AB15" i="10"/>
  <c r="AC15" i="10"/>
  <c r="AD15" i="10"/>
  <c r="AE15" i="10"/>
  <c r="AF15" i="10"/>
  <c r="AG15" i="10"/>
  <c r="J16" i="10"/>
  <c r="K16" i="10"/>
  <c r="L16" i="10"/>
  <c r="M16" i="10"/>
  <c r="N16" i="10"/>
  <c r="O16" i="10"/>
  <c r="P16" i="10"/>
  <c r="Q16" i="10"/>
  <c r="R16" i="10"/>
  <c r="S16" i="10"/>
  <c r="T16" i="10"/>
  <c r="U16" i="10"/>
  <c r="V16" i="10"/>
  <c r="W16" i="10"/>
  <c r="X16" i="10"/>
  <c r="Y16" i="10"/>
  <c r="Z16" i="10"/>
  <c r="AA16" i="10"/>
  <c r="AB16" i="10"/>
  <c r="AC16" i="10"/>
  <c r="AD16" i="10"/>
  <c r="AE16" i="10"/>
  <c r="AF16" i="10"/>
  <c r="AG16" i="10"/>
  <c r="J17" i="10"/>
  <c r="K17" i="10"/>
  <c r="L17" i="10"/>
  <c r="M17" i="10"/>
  <c r="N17" i="10"/>
  <c r="O17" i="10"/>
  <c r="P17" i="10"/>
  <c r="Q17" i="10"/>
  <c r="R17" i="10"/>
  <c r="S17" i="10"/>
  <c r="T17" i="10"/>
  <c r="U17" i="10"/>
  <c r="V17" i="10"/>
  <c r="W17" i="10"/>
  <c r="X17" i="10"/>
  <c r="Y17" i="10"/>
  <c r="Z17" i="10"/>
  <c r="AA17" i="10"/>
  <c r="AB17" i="10"/>
  <c r="AC17" i="10"/>
  <c r="AD17" i="10"/>
  <c r="AE17" i="10"/>
  <c r="AF17" i="10"/>
  <c r="AG17" i="10"/>
  <c r="J18" i="10"/>
  <c r="K18" i="10"/>
  <c r="L18" i="10"/>
  <c r="M18" i="10"/>
  <c r="N18" i="10"/>
  <c r="O18" i="10"/>
  <c r="P18" i="10"/>
  <c r="Q18" i="10"/>
  <c r="R18" i="10"/>
  <c r="S18" i="10"/>
  <c r="T18" i="10"/>
  <c r="U18" i="10"/>
  <c r="V18" i="10"/>
  <c r="W18" i="10"/>
  <c r="X18" i="10"/>
  <c r="Y18" i="10"/>
  <c r="Z18" i="10"/>
  <c r="AA18" i="10"/>
  <c r="AB18" i="10"/>
  <c r="AC18" i="10"/>
  <c r="AD18" i="10"/>
  <c r="AE18" i="10"/>
  <c r="AF18" i="10"/>
  <c r="AG18" i="10"/>
  <c r="J19" i="10"/>
  <c r="K19" i="10"/>
  <c r="L19" i="10"/>
  <c r="M19" i="10"/>
  <c r="N19" i="10"/>
  <c r="O19" i="10"/>
  <c r="P19" i="10"/>
  <c r="Q19" i="10"/>
  <c r="R19" i="10"/>
  <c r="S19" i="10"/>
  <c r="T19" i="10"/>
  <c r="U19" i="10"/>
  <c r="V19" i="10"/>
  <c r="W19" i="10"/>
  <c r="X19" i="10"/>
  <c r="Y19" i="10"/>
  <c r="Z19" i="10"/>
  <c r="AA19" i="10"/>
  <c r="AB19" i="10"/>
  <c r="AC19" i="10"/>
  <c r="AD19" i="10"/>
  <c r="AE19" i="10"/>
  <c r="AF19" i="10"/>
  <c r="AG19" i="10"/>
  <c r="J20" i="10"/>
  <c r="K20" i="10"/>
  <c r="L20" i="10"/>
  <c r="M20" i="10"/>
  <c r="N20" i="10"/>
  <c r="O20" i="10"/>
  <c r="P20" i="10"/>
  <c r="Q20" i="10"/>
  <c r="R20" i="10"/>
  <c r="S20" i="10"/>
  <c r="T20" i="10"/>
  <c r="U20" i="10"/>
  <c r="V20" i="10"/>
  <c r="W20" i="10"/>
  <c r="X20" i="10"/>
  <c r="Y20" i="10"/>
  <c r="AA20" i="10"/>
  <c r="AB20" i="10"/>
  <c r="AC20" i="10"/>
  <c r="AD20" i="10"/>
  <c r="AE20" i="10"/>
  <c r="AF20" i="10"/>
  <c r="AG20" i="10"/>
  <c r="J21" i="10"/>
  <c r="K21" i="10"/>
  <c r="L21" i="10"/>
  <c r="M21" i="10"/>
  <c r="N21" i="10"/>
  <c r="O21" i="10"/>
  <c r="P21" i="10"/>
  <c r="Q21" i="10"/>
  <c r="R21" i="10"/>
  <c r="S21" i="10"/>
  <c r="T21" i="10"/>
  <c r="U21" i="10"/>
  <c r="V21" i="10"/>
  <c r="W21" i="10"/>
  <c r="X21" i="10"/>
  <c r="Y21" i="10"/>
  <c r="J22" i="10"/>
  <c r="K22" i="10"/>
  <c r="L22" i="10"/>
  <c r="M22" i="10"/>
  <c r="N22" i="10"/>
  <c r="O22" i="10"/>
  <c r="P22" i="10"/>
  <c r="Q22" i="10"/>
  <c r="R22" i="10"/>
  <c r="S22" i="10"/>
  <c r="T22" i="10"/>
  <c r="U22" i="10"/>
  <c r="V22" i="10"/>
  <c r="W22" i="10"/>
  <c r="X22" i="10"/>
  <c r="Y22" i="10"/>
  <c r="J23" i="10"/>
  <c r="K23" i="10"/>
  <c r="L23" i="10"/>
  <c r="M23" i="10"/>
  <c r="N23" i="10"/>
  <c r="O23" i="10"/>
  <c r="P23" i="10"/>
  <c r="Q23" i="10"/>
  <c r="R23" i="10"/>
  <c r="S23" i="10"/>
  <c r="T23" i="10"/>
  <c r="U23" i="10"/>
  <c r="V23" i="10"/>
  <c r="W23" i="10"/>
  <c r="X23" i="10"/>
  <c r="Y23" i="10"/>
  <c r="J24" i="10"/>
  <c r="K24" i="10"/>
  <c r="L24" i="10"/>
  <c r="M24" i="10"/>
  <c r="N24" i="10"/>
  <c r="O24" i="10"/>
  <c r="P24" i="10"/>
  <c r="Q24" i="10"/>
  <c r="R24" i="10"/>
  <c r="S24" i="10"/>
  <c r="T24" i="10"/>
  <c r="U24" i="10"/>
  <c r="V24" i="10"/>
  <c r="W24" i="10"/>
  <c r="X24" i="10"/>
  <c r="Y24" i="10"/>
  <c r="J25" i="10"/>
  <c r="K25" i="10"/>
  <c r="L25" i="10"/>
  <c r="M25" i="10"/>
  <c r="N25" i="10"/>
  <c r="O25" i="10"/>
  <c r="P25" i="10"/>
  <c r="Q25" i="10"/>
  <c r="R25" i="10"/>
  <c r="S25" i="10"/>
  <c r="T25" i="10"/>
  <c r="U25" i="10"/>
  <c r="V25" i="10"/>
  <c r="W25" i="10"/>
  <c r="X25" i="10"/>
  <c r="Y25" i="10"/>
  <c r="J26" i="10"/>
  <c r="K26" i="10"/>
  <c r="L26" i="10"/>
  <c r="M26" i="10"/>
  <c r="N26" i="10"/>
  <c r="O26" i="10"/>
  <c r="P26" i="10"/>
  <c r="Q26" i="10"/>
  <c r="R26" i="10"/>
  <c r="S26" i="10"/>
  <c r="T26" i="10"/>
  <c r="U26" i="10"/>
  <c r="V26" i="10"/>
  <c r="W26" i="10"/>
  <c r="X26" i="10"/>
  <c r="Y26" i="10"/>
  <c r="J27" i="10"/>
  <c r="K27" i="10"/>
  <c r="L27" i="10"/>
  <c r="M27" i="10"/>
  <c r="N27" i="10"/>
  <c r="O27" i="10"/>
  <c r="P27" i="10"/>
  <c r="Q27" i="10"/>
  <c r="R27" i="10"/>
  <c r="S27" i="10"/>
  <c r="T27" i="10"/>
  <c r="U27" i="10"/>
  <c r="V27" i="10"/>
  <c r="W27" i="10"/>
  <c r="X27" i="10"/>
  <c r="Y27" i="10"/>
  <c r="J28" i="10"/>
  <c r="K28" i="10"/>
  <c r="L28" i="10"/>
  <c r="M28" i="10"/>
  <c r="N28" i="10"/>
  <c r="O28" i="10"/>
  <c r="P28" i="10"/>
  <c r="Q28" i="10"/>
  <c r="R28" i="10"/>
  <c r="S28" i="10"/>
  <c r="T28" i="10"/>
  <c r="U28" i="10"/>
  <c r="V28" i="10"/>
  <c r="W28" i="10"/>
  <c r="X28" i="10"/>
  <c r="Y28" i="10"/>
  <c r="J29" i="10"/>
  <c r="K29" i="10"/>
  <c r="L29" i="10"/>
  <c r="M29" i="10"/>
  <c r="N29" i="10"/>
  <c r="O29" i="10"/>
  <c r="P29" i="10"/>
  <c r="Q29" i="10"/>
  <c r="R29" i="10"/>
  <c r="S29" i="10"/>
  <c r="T29" i="10"/>
  <c r="U29" i="10"/>
  <c r="V29" i="10"/>
  <c r="W29" i="10"/>
  <c r="X29" i="10"/>
  <c r="Y29" i="10"/>
  <c r="J30" i="10"/>
  <c r="K30" i="10"/>
  <c r="L30" i="10"/>
  <c r="M30" i="10"/>
  <c r="N30" i="10"/>
  <c r="O30" i="10"/>
  <c r="P30" i="10"/>
  <c r="Q30" i="10"/>
  <c r="R30" i="10"/>
  <c r="S30" i="10"/>
  <c r="T30" i="10"/>
  <c r="U30" i="10"/>
  <c r="V30" i="10"/>
  <c r="W30" i="10"/>
  <c r="X30" i="10"/>
  <c r="Y30" i="10"/>
  <c r="J31" i="10"/>
  <c r="K31" i="10"/>
  <c r="L31" i="10"/>
  <c r="M31" i="10"/>
  <c r="N31" i="10"/>
  <c r="O31" i="10"/>
  <c r="P31" i="10"/>
  <c r="Q31" i="10"/>
  <c r="R31" i="10"/>
  <c r="S31" i="10"/>
  <c r="T31" i="10"/>
  <c r="U31" i="10"/>
  <c r="V31" i="10"/>
  <c r="W31" i="10"/>
  <c r="X31" i="10"/>
  <c r="Y31" i="10"/>
  <c r="J32" i="10"/>
  <c r="K32" i="10"/>
  <c r="L32" i="10"/>
  <c r="M32" i="10"/>
  <c r="N32" i="10"/>
  <c r="O32" i="10"/>
  <c r="P32" i="10"/>
  <c r="Q32" i="10"/>
  <c r="R32" i="10"/>
  <c r="S32" i="10"/>
  <c r="T32" i="10"/>
  <c r="U32" i="10"/>
  <c r="V32" i="10"/>
  <c r="W32" i="10"/>
  <c r="X32" i="10"/>
  <c r="Y32" i="10"/>
  <c r="J33" i="10"/>
  <c r="K33" i="10"/>
  <c r="L33" i="10"/>
  <c r="M33" i="10"/>
  <c r="N33" i="10"/>
  <c r="O33" i="10"/>
  <c r="P33" i="10"/>
  <c r="Q33" i="10"/>
  <c r="R33" i="10"/>
  <c r="S33" i="10"/>
  <c r="T33" i="10"/>
  <c r="V33" i="10"/>
  <c r="W33" i="10"/>
  <c r="X33" i="10"/>
  <c r="Y33" i="10"/>
  <c r="J34" i="10"/>
  <c r="K34" i="10"/>
  <c r="L34" i="10"/>
  <c r="M34" i="10"/>
  <c r="N34" i="10"/>
  <c r="O34" i="10"/>
  <c r="P34" i="10"/>
  <c r="Q34" i="10"/>
  <c r="R34" i="10"/>
  <c r="S34" i="10"/>
  <c r="T34" i="10"/>
  <c r="U34" i="10"/>
  <c r="V34" i="10"/>
  <c r="W34" i="10"/>
  <c r="X34" i="10"/>
  <c r="Y34" i="10"/>
  <c r="J35" i="10"/>
  <c r="K35" i="10"/>
  <c r="L35" i="10"/>
  <c r="M35" i="10"/>
  <c r="N35" i="10"/>
  <c r="O35" i="10"/>
  <c r="P35" i="10"/>
  <c r="Q35" i="10"/>
  <c r="R35" i="10"/>
  <c r="S35" i="10"/>
  <c r="T35" i="10"/>
  <c r="U35" i="10"/>
  <c r="V35" i="10"/>
  <c r="W35" i="10"/>
  <c r="X35" i="10"/>
  <c r="Y35" i="10"/>
  <c r="J36" i="10"/>
  <c r="K36" i="10"/>
  <c r="L36" i="10"/>
  <c r="M36" i="10"/>
  <c r="N36" i="10"/>
  <c r="O36" i="10"/>
  <c r="P36" i="10"/>
  <c r="Q36" i="10"/>
  <c r="R36" i="10"/>
  <c r="S36" i="10"/>
  <c r="T36" i="10"/>
  <c r="U36" i="10"/>
  <c r="V36" i="10"/>
  <c r="W36" i="10"/>
  <c r="X36" i="10"/>
  <c r="Y36" i="10"/>
  <c r="J37" i="10"/>
  <c r="K37" i="10"/>
  <c r="L37" i="10"/>
  <c r="M37" i="10"/>
  <c r="N37" i="10"/>
  <c r="O37" i="10"/>
  <c r="P37" i="10"/>
  <c r="Q37" i="10"/>
  <c r="R37" i="10"/>
  <c r="S37" i="10"/>
  <c r="T37" i="10"/>
  <c r="U37" i="10"/>
  <c r="V37" i="10"/>
  <c r="W37" i="10"/>
  <c r="X37" i="10"/>
  <c r="Y37" i="10"/>
  <c r="J38" i="10"/>
  <c r="K38" i="10"/>
  <c r="L38" i="10"/>
  <c r="M38" i="10"/>
  <c r="N38" i="10"/>
  <c r="O38" i="10"/>
  <c r="P38" i="10"/>
  <c r="Q38" i="10"/>
  <c r="R38" i="10"/>
  <c r="S38" i="10"/>
  <c r="T38" i="10"/>
  <c r="U38" i="10"/>
  <c r="V38" i="10"/>
  <c r="W38" i="10"/>
  <c r="X38" i="10"/>
  <c r="Y38" i="10"/>
  <c r="J39" i="10"/>
  <c r="K39" i="10"/>
  <c r="L39" i="10"/>
  <c r="M39" i="10"/>
  <c r="N39" i="10"/>
  <c r="O39" i="10"/>
  <c r="P39" i="10"/>
  <c r="Q39" i="10"/>
  <c r="R39" i="10"/>
  <c r="S39" i="10"/>
  <c r="T39" i="10"/>
  <c r="U39" i="10"/>
  <c r="V39" i="10"/>
  <c r="W39" i="10"/>
  <c r="X39" i="10"/>
  <c r="Y39" i="10"/>
  <c r="J40" i="10"/>
  <c r="K40" i="10"/>
  <c r="L40" i="10"/>
  <c r="M40" i="10"/>
  <c r="N40" i="10"/>
  <c r="O40" i="10"/>
  <c r="P40" i="10"/>
  <c r="Q40" i="10"/>
  <c r="R40" i="10"/>
  <c r="S40" i="10"/>
  <c r="T40" i="10"/>
  <c r="U40" i="10"/>
  <c r="V40" i="10"/>
  <c r="W40" i="10"/>
  <c r="X40" i="10"/>
  <c r="Y40" i="10"/>
  <c r="J41" i="10"/>
  <c r="K41" i="10"/>
  <c r="L41" i="10"/>
  <c r="M41" i="10"/>
  <c r="N41" i="10"/>
  <c r="O41" i="10"/>
  <c r="P41" i="10"/>
  <c r="Q41" i="10"/>
  <c r="R41" i="10"/>
  <c r="S41" i="10"/>
  <c r="T41" i="10"/>
  <c r="U41" i="10"/>
  <c r="V41" i="10"/>
  <c r="W41" i="10"/>
  <c r="X41" i="10"/>
  <c r="Y41" i="10"/>
  <c r="J42" i="10"/>
  <c r="K42" i="10"/>
  <c r="L42" i="10"/>
  <c r="M42" i="10"/>
  <c r="N42" i="10"/>
  <c r="O42" i="10"/>
  <c r="P42" i="10"/>
  <c r="Q42" i="10"/>
  <c r="R42" i="10"/>
  <c r="S42" i="10"/>
  <c r="T42" i="10"/>
  <c r="U42" i="10"/>
  <c r="V42" i="10"/>
  <c r="W42" i="10"/>
  <c r="X42" i="10"/>
  <c r="Y42" i="10"/>
  <c r="J43" i="10"/>
  <c r="K43" i="10"/>
  <c r="L43" i="10"/>
  <c r="M43" i="10"/>
  <c r="N43" i="10"/>
  <c r="O43" i="10"/>
  <c r="P43" i="10"/>
  <c r="Q43" i="10"/>
  <c r="R43" i="10"/>
  <c r="S43" i="10"/>
  <c r="T43" i="10"/>
  <c r="U43" i="10"/>
  <c r="V43" i="10"/>
  <c r="W43" i="10"/>
  <c r="X43" i="10"/>
  <c r="Y43" i="10"/>
  <c r="J44" i="10"/>
  <c r="K44" i="10"/>
  <c r="L44" i="10"/>
  <c r="M44" i="10"/>
  <c r="N44" i="10"/>
  <c r="O44" i="10"/>
  <c r="P44" i="10"/>
  <c r="Q44" i="10"/>
  <c r="R44" i="10"/>
  <c r="S44" i="10"/>
  <c r="T44" i="10"/>
  <c r="U44" i="10"/>
  <c r="V44" i="10"/>
  <c r="W44" i="10"/>
  <c r="X44" i="10"/>
  <c r="Y44" i="10"/>
  <c r="J45" i="10"/>
  <c r="K45" i="10"/>
  <c r="L45" i="10"/>
  <c r="M45" i="10"/>
  <c r="N45" i="10"/>
  <c r="O45" i="10"/>
  <c r="P45" i="10"/>
  <c r="Q45" i="10"/>
  <c r="R45" i="10"/>
  <c r="S45" i="10"/>
  <c r="T45" i="10"/>
  <c r="U45" i="10"/>
  <c r="V45" i="10"/>
  <c r="W45" i="10"/>
  <c r="X45" i="10"/>
  <c r="Y45" i="10"/>
  <c r="J46" i="10"/>
  <c r="K46" i="10"/>
  <c r="L46" i="10"/>
  <c r="M46" i="10"/>
  <c r="N46" i="10"/>
  <c r="O46" i="10"/>
  <c r="P46" i="10"/>
  <c r="Q46" i="10"/>
  <c r="R46" i="10"/>
  <c r="S46" i="10"/>
  <c r="T46" i="10"/>
  <c r="U46" i="10"/>
  <c r="V46" i="10"/>
  <c r="W46" i="10"/>
  <c r="X46" i="10"/>
  <c r="Y46" i="10"/>
  <c r="J47" i="10"/>
  <c r="K47" i="10"/>
  <c r="L47" i="10"/>
  <c r="M47" i="10"/>
  <c r="N47" i="10"/>
  <c r="O47" i="10"/>
  <c r="P47" i="10"/>
  <c r="Q47" i="10"/>
  <c r="R47" i="10"/>
  <c r="S47" i="10"/>
  <c r="T47" i="10"/>
  <c r="U47" i="10"/>
  <c r="V47" i="10"/>
  <c r="W47" i="10"/>
  <c r="X47" i="10"/>
  <c r="Y47" i="10"/>
  <c r="J48" i="10"/>
  <c r="K48" i="10"/>
  <c r="L48" i="10"/>
  <c r="M48" i="10"/>
  <c r="N48" i="10"/>
  <c r="O48" i="10"/>
  <c r="P48" i="10"/>
  <c r="Q48" i="10"/>
  <c r="R48" i="10"/>
  <c r="S48" i="10"/>
  <c r="T48" i="10"/>
  <c r="U48" i="10"/>
  <c r="V48" i="10"/>
  <c r="W48" i="10"/>
  <c r="X48" i="10"/>
  <c r="Y48" i="10"/>
  <c r="J49" i="10"/>
  <c r="K49" i="10"/>
  <c r="L49" i="10"/>
  <c r="M49" i="10"/>
  <c r="N49" i="10"/>
  <c r="O49" i="10"/>
  <c r="P49" i="10"/>
  <c r="Q49" i="10"/>
  <c r="R49" i="10"/>
  <c r="S49" i="10"/>
  <c r="T49" i="10"/>
  <c r="U49" i="10"/>
  <c r="V49" i="10"/>
  <c r="W49" i="10"/>
  <c r="X49" i="10"/>
  <c r="Y49" i="10"/>
  <c r="J50" i="10"/>
  <c r="K50" i="10"/>
  <c r="L50" i="10"/>
  <c r="M50" i="10"/>
  <c r="N50" i="10"/>
  <c r="O50" i="10"/>
  <c r="P50" i="10"/>
  <c r="Q50" i="10"/>
  <c r="R50" i="10"/>
  <c r="S50" i="10"/>
  <c r="T50" i="10"/>
  <c r="U50" i="10"/>
  <c r="V50" i="10"/>
  <c r="W50" i="10"/>
  <c r="X50" i="10"/>
  <c r="Y50" i="10"/>
  <c r="J51" i="10"/>
  <c r="K51" i="10"/>
  <c r="L51" i="10"/>
  <c r="M51" i="10"/>
  <c r="N51" i="10"/>
  <c r="O51" i="10"/>
  <c r="P51" i="10"/>
  <c r="Q51" i="10"/>
  <c r="R51" i="10"/>
  <c r="S51" i="10"/>
  <c r="T51" i="10"/>
  <c r="U51" i="10"/>
  <c r="V51" i="10"/>
  <c r="W51" i="10"/>
  <c r="X51" i="10"/>
  <c r="Y51" i="10"/>
  <c r="J52" i="10"/>
  <c r="K52" i="10"/>
  <c r="L52" i="10"/>
  <c r="M52" i="10"/>
  <c r="N52" i="10"/>
  <c r="O52" i="10"/>
  <c r="P52" i="10"/>
  <c r="Q52" i="10"/>
  <c r="R52" i="10"/>
  <c r="S52" i="10"/>
  <c r="T52" i="10"/>
  <c r="U52" i="10"/>
  <c r="V52" i="10"/>
  <c r="W52" i="10"/>
  <c r="X52" i="10"/>
  <c r="Y52" i="10"/>
  <c r="J53" i="10"/>
  <c r="K53" i="10"/>
  <c r="L53" i="10"/>
  <c r="M53" i="10"/>
  <c r="N53" i="10"/>
  <c r="O53" i="10"/>
  <c r="P53" i="10"/>
  <c r="Q53" i="10"/>
  <c r="R53" i="10"/>
  <c r="S53" i="10"/>
  <c r="T53" i="10"/>
  <c r="U53" i="10"/>
  <c r="V53" i="10"/>
  <c r="W53" i="10"/>
  <c r="X53" i="10"/>
  <c r="Y53" i="10"/>
  <c r="J54" i="10"/>
  <c r="K54" i="10"/>
  <c r="L54" i="10"/>
  <c r="M54" i="10"/>
  <c r="N54" i="10"/>
  <c r="O54" i="10"/>
  <c r="P54" i="10"/>
  <c r="Q54" i="10"/>
  <c r="R54" i="10"/>
  <c r="S54" i="10"/>
  <c r="T54" i="10"/>
  <c r="U54" i="10"/>
  <c r="V54" i="10"/>
  <c r="W54" i="10"/>
  <c r="X54" i="10"/>
  <c r="Y54" i="10"/>
  <c r="J55" i="10"/>
  <c r="K55" i="10"/>
  <c r="L55" i="10"/>
  <c r="M55" i="10"/>
  <c r="N55" i="10"/>
  <c r="O55" i="10"/>
  <c r="P55" i="10"/>
  <c r="Q55" i="10"/>
  <c r="R55" i="10"/>
  <c r="S55" i="10"/>
  <c r="T55" i="10"/>
  <c r="U55" i="10"/>
  <c r="V55" i="10"/>
  <c r="W55" i="10"/>
  <c r="X55" i="10"/>
  <c r="Y55" i="10"/>
  <c r="J56" i="10"/>
  <c r="K56" i="10"/>
  <c r="L56" i="10"/>
  <c r="M56" i="10"/>
  <c r="N56" i="10"/>
  <c r="O56" i="10"/>
  <c r="P56" i="10"/>
  <c r="Q56" i="10"/>
  <c r="R56" i="10"/>
  <c r="S56" i="10"/>
  <c r="T56" i="10"/>
  <c r="U56" i="10"/>
  <c r="V56" i="10"/>
  <c r="W56" i="10"/>
  <c r="X56" i="10"/>
  <c r="Y56" i="10"/>
  <c r="J57" i="10"/>
  <c r="K57" i="10"/>
  <c r="L57" i="10"/>
  <c r="M57" i="10"/>
  <c r="N57" i="10"/>
  <c r="O57" i="10"/>
  <c r="P57" i="10"/>
  <c r="Q57" i="10"/>
  <c r="R57" i="10"/>
  <c r="S57" i="10"/>
  <c r="T57" i="10"/>
  <c r="U57" i="10"/>
  <c r="V57" i="10"/>
  <c r="W57" i="10"/>
  <c r="X57" i="10"/>
  <c r="Y57" i="10"/>
  <c r="J58" i="10"/>
  <c r="K58" i="10"/>
  <c r="L58" i="10"/>
  <c r="M58" i="10"/>
  <c r="N58" i="10"/>
  <c r="O58" i="10"/>
  <c r="P58" i="10"/>
  <c r="Q58" i="10"/>
  <c r="R58" i="10"/>
  <c r="S58" i="10"/>
  <c r="T58" i="10"/>
  <c r="U58" i="10"/>
  <c r="V58" i="10"/>
  <c r="W58" i="10"/>
  <c r="X58" i="10"/>
  <c r="Y58" i="10"/>
  <c r="J59" i="10"/>
  <c r="K59" i="10"/>
  <c r="L59" i="10"/>
  <c r="M59" i="10"/>
  <c r="N59" i="10"/>
  <c r="O59" i="10"/>
  <c r="P59" i="10"/>
  <c r="Q59" i="10"/>
  <c r="R59" i="10"/>
  <c r="S59" i="10"/>
  <c r="T59" i="10"/>
  <c r="U59" i="10"/>
  <c r="V59" i="10"/>
  <c r="W59" i="10"/>
  <c r="X59" i="10"/>
  <c r="Y59" i="10"/>
  <c r="J60" i="10"/>
  <c r="K60" i="10"/>
  <c r="L60" i="10"/>
  <c r="M60" i="10"/>
  <c r="N60" i="10"/>
  <c r="O60" i="10"/>
  <c r="P60" i="10"/>
  <c r="Q60" i="10"/>
  <c r="R60" i="10"/>
  <c r="S60" i="10"/>
  <c r="T60" i="10"/>
  <c r="U60" i="10"/>
  <c r="V60" i="10"/>
  <c r="W60" i="10"/>
  <c r="X60" i="10"/>
  <c r="Y60" i="10"/>
  <c r="J61" i="10"/>
  <c r="K61" i="10"/>
  <c r="L61" i="10"/>
  <c r="M61" i="10"/>
  <c r="N61" i="10"/>
  <c r="O61" i="10"/>
  <c r="P61" i="10"/>
  <c r="Q61" i="10"/>
  <c r="R61" i="10"/>
  <c r="S61" i="10"/>
  <c r="T61" i="10"/>
  <c r="U61" i="10"/>
  <c r="V61" i="10"/>
  <c r="W61" i="10"/>
  <c r="X61" i="10"/>
  <c r="Y61" i="10"/>
  <c r="J62" i="10"/>
  <c r="K62" i="10"/>
  <c r="L62" i="10"/>
  <c r="M62" i="10"/>
  <c r="N62" i="10"/>
  <c r="O62" i="10"/>
  <c r="P62" i="10"/>
  <c r="Q62" i="10"/>
  <c r="R62" i="10"/>
  <c r="S62" i="10"/>
  <c r="T62" i="10"/>
  <c r="U62" i="10"/>
  <c r="V62" i="10"/>
  <c r="W62" i="10"/>
  <c r="X62" i="10"/>
  <c r="Y62" i="10"/>
  <c r="J63" i="10"/>
  <c r="K63" i="10"/>
  <c r="L63" i="10"/>
  <c r="M63" i="10"/>
  <c r="N63" i="10"/>
  <c r="O63" i="10"/>
  <c r="P63" i="10"/>
  <c r="Q63" i="10"/>
  <c r="R63" i="10"/>
  <c r="S63" i="10"/>
  <c r="T63" i="10"/>
  <c r="U63" i="10"/>
  <c r="V63" i="10"/>
  <c r="W63" i="10"/>
  <c r="X63" i="10"/>
  <c r="Y63" i="10"/>
  <c r="J64" i="10"/>
  <c r="K64" i="10"/>
  <c r="L64" i="10"/>
  <c r="M64" i="10"/>
  <c r="N64" i="10"/>
  <c r="O64" i="10"/>
  <c r="P64" i="10"/>
  <c r="Q64" i="10"/>
  <c r="R64" i="10"/>
  <c r="S64" i="10"/>
  <c r="T64" i="10"/>
  <c r="U64" i="10"/>
  <c r="V64" i="10"/>
  <c r="W64" i="10"/>
  <c r="X64" i="10"/>
  <c r="Y64" i="10"/>
  <c r="J65" i="10"/>
  <c r="K65" i="10"/>
  <c r="L65" i="10"/>
  <c r="M65" i="10"/>
  <c r="N65" i="10"/>
  <c r="O65" i="10"/>
  <c r="P65" i="10"/>
  <c r="Q65" i="10"/>
  <c r="R65" i="10"/>
  <c r="S65" i="10"/>
  <c r="T65" i="10"/>
  <c r="U65" i="10"/>
  <c r="V65" i="10"/>
  <c r="W65" i="10"/>
  <c r="X65" i="10"/>
  <c r="Y65" i="10"/>
  <c r="J66" i="10"/>
  <c r="K66" i="10"/>
  <c r="L66" i="10"/>
  <c r="M66" i="10"/>
  <c r="N66" i="10"/>
  <c r="O66" i="10"/>
  <c r="P66" i="10"/>
  <c r="Q66" i="10"/>
  <c r="R66" i="10"/>
  <c r="S66" i="10"/>
  <c r="T66" i="10"/>
  <c r="U66" i="10"/>
  <c r="V66" i="10"/>
  <c r="W66" i="10"/>
  <c r="X66" i="10"/>
  <c r="Y66" i="10"/>
  <c r="J67" i="10"/>
  <c r="K67" i="10"/>
  <c r="L67" i="10"/>
  <c r="M67" i="10"/>
  <c r="N67" i="10"/>
  <c r="O67" i="10"/>
  <c r="P67" i="10"/>
  <c r="Q67" i="10"/>
  <c r="R67" i="10"/>
  <c r="S67" i="10"/>
  <c r="T67" i="10"/>
  <c r="U67" i="10"/>
  <c r="V67" i="10"/>
  <c r="W67" i="10"/>
  <c r="X67" i="10"/>
  <c r="Y67" i="10"/>
  <c r="J68" i="10"/>
  <c r="K68" i="10"/>
  <c r="L68" i="10"/>
  <c r="M68" i="10"/>
  <c r="N68" i="10"/>
  <c r="O68" i="10"/>
  <c r="P68" i="10"/>
  <c r="Q68" i="10"/>
  <c r="R68" i="10"/>
  <c r="S68" i="10"/>
  <c r="T68" i="10"/>
  <c r="U68" i="10"/>
  <c r="V68" i="10"/>
  <c r="W68" i="10"/>
  <c r="X68" i="10"/>
  <c r="Y68" i="10"/>
  <c r="J69" i="10"/>
  <c r="K69" i="10"/>
  <c r="L69" i="10"/>
  <c r="M69" i="10"/>
  <c r="N69" i="10"/>
  <c r="O69" i="10"/>
  <c r="P69" i="10"/>
  <c r="Q69" i="10"/>
  <c r="R69" i="10"/>
  <c r="S69" i="10"/>
  <c r="T69" i="10"/>
  <c r="U69" i="10"/>
  <c r="V69" i="10"/>
  <c r="W69" i="10"/>
  <c r="X69" i="10"/>
  <c r="Y69" i="10"/>
  <c r="J70" i="10"/>
  <c r="K70" i="10"/>
  <c r="L70" i="10"/>
  <c r="M70" i="10"/>
  <c r="N70" i="10"/>
  <c r="O70" i="10"/>
  <c r="P70" i="10"/>
  <c r="Q70" i="10"/>
  <c r="R70" i="10"/>
  <c r="S70" i="10"/>
  <c r="T70" i="10"/>
  <c r="U70" i="10"/>
  <c r="V70" i="10"/>
  <c r="W70" i="10"/>
  <c r="X70" i="10"/>
  <c r="Y70" i="10"/>
  <c r="J71" i="10"/>
  <c r="K71" i="10"/>
  <c r="L71" i="10"/>
  <c r="M71" i="10"/>
  <c r="N71" i="10"/>
  <c r="O71" i="10"/>
  <c r="P71" i="10"/>
  <c r="Q71" i="10"/>
  <c r="R71" i="10"/>
  <c r="S71" i="10"/>
  <c r="T71" i="10"/>
  <c r="U71" i="10"/>
  <c r="V71" i="10"/>
  <c r="W71" i="10"/>
  <c r="X71" i="10"/>
  <c r="Y71" i="10"/>
  <c r="J72" i="10"/>
  <c r="K72" i="10"/>
  <c r="L72" i="10"/>
  <c r="M72" i="10"/>
  <c r="N72" i="10"/>
  <c r="O72" i="10"/>
  <c r="P72" i="10"/>
  <c r="Q72" i="10"/>
  <c r="R72" i="10"/>
  <c r="S72" i="10"/>
  <c r="T72" i="10"/>
  <c r="U72" i="10"/>
  <c r="V72" i="10"/>
  <c r="W72" i="10"/>
  <c r="X72" i="10"/>
  <c r="Y72" i="10"/>
  <c r="J73" i="10"/>
  <c r="K73" i="10"/>
  <c r="L73" i="10"/>
  <c r="M73" i="10"/>
  <c r="N73" i="10"/>
  <c r="O73" i="10"/>
  <c r="P73" i="10"/>
  <c r="Q73" i="10"/>
  <c r="R73" i="10"/>
  <c r="S73" i="10"/>
  <c r="T73" i="10"/>
  <c r="U73" i="10"/>
  <c r="V73" i="10"/>
  <c r="W73" i="10"/>
  <c r="X73" i="10"/>
  <c r="Y73" i="10"/>
  <c r="J74" i="10"/>
  <c r="K74" i="10"/>
  <c r="L74" i="10"/>
  <c r="M74" i="10"/>
  <c r="N74" i="10"/>
  <c r="O74" i="10"/>
  <c r="P74" i="10"/>
  <c r="Q74" i="10"/>
  <c r="R74" i="10"/>
  <c r="S74" i="10"/>
  <c r="T74" i="10"/>
  <c r="U74" i="10"/>
  <c r="V74" i="10"/>
  <c r="W74" i="10"/>
  <c r="X74" i="10"/>
  <c r="Y74" i="10"/>
  <c r="J75" i="10"/>
  <c r="K75" i="10"/>
  <c r="L75" i="10"/>
  <c r="M75" i="10"/>
  <c r="N75" i="10"/>
  <c r="O75" i="10"/>
  <c r="P75" i="10"/>
  <c r="Q75" i="10"/>
  <c r="R75" i="10"/>
  <c r="S75" i="10"/>
  <c r="T75" i="10"/>
  <c r="U75" i="10"/>
  <c r="V75" i="10"/>
  <c r="W75" i="10"/>
  <c r="X75" i="10"/>
  <c r="Y75" i="10"/>
  <c r="J76" i="10"/>
  <c r="K76" i="10"/>
  <c r="L76" i="10"/>
  <c r="M76" i="10"/>
  <c r="N76" i="10"/>
  <c r="O76" i="10"/>
  <c r="P76" i="10"/>
  <c r="Q76" i="10"/>
  <c r="R76" i="10"/>
  <c r="S76" i="10"/>
  <c r="T76" i="10"/>
  <c r="U76" i="10"/>
  <c r="V76" i="10"/>
  <c r="W76" i="10"/>
  <c r="X76" i="10"/>
  <c r="Y76" i="10"/>
  <c r="J77" i="10"/>
  <c r="K77" i="10"/>
  <c r="L77" i="10"/>
  <c r="M77" i="10"/>
  <c r="N77" i="10"/>
  <c r="O77" i="10"/>
  <c r="P77" i="10"/>
  <c r="Q77" i="10"/>
  <c r="R77" i="10"/>
  <c r="S77" i="10"/>
  <c r="T77" i="10"/>
  <c r="U77" i="10"/>
  <c r="V77" i="10"/>
  <c r="W77" i="10"/>
  <c r="X77" i="10"/>
  <c r="Y77" i="10"/>
  <c r="J78" i="10"/>
  <c r="K78" i="10"/>
  <c r="L78" i="10"/>
  <c r="M78" i="10"/>
  <c r="N78" i="10"/>
  <c r="O78" i="10"/>
  <c r="P78" i="10"/>
  <c r="Q78" i="10"/>
  <c r="R78" i="10"/>
  <c r="S78" i="10"/>
  <c r="T78" i="10"/>
  <c r="U78" i="10"/>
  <c r="V78" i="10"/>
  <c r="W78" i="10"/>
  <c r="X78" i="10"/>
  <c r="Y78" i="10"/>
  <c r="J79" i="10"/>
  <c r="K79" i="10"/>
  <c r="L79" i="10"/>
  <c r="M79" i="10"/>
  <c r="N79" i="10"/>
  <c r="O79" i="10"/>
  <c r="P79" i="10"/>
  <c r="Q79" i="10"/>
  <c r="R79" i="10"/>
  <c r="S79" i="10"/>
  <c r="T79" i="10"/>
  <c r="U79" i="10"/>
  <c r="V79" i="10"/>
  <c r="W79" i="10"/>
  <c r="X79" i="10"/>
  <c r="Y79" i="10"/>
  <c r="J80" i="10"/>
  <c r="K80" i="10"/>
  <c r="L80" i="10"/>
  <c r="M80" i="10"/>
  <c r="N80" i="10"/>
  <c r="O80" i="10"/>
  <c r="P80" i="10"/>
  <c r="Q80" i="10"/>
  <c r="R80" i="10"/>
  <c r="S80" i="10"/>
  <c r="T80" i="10"/>
  <c r="U80" i="10"/>
  <c r="V80" i="10"/>
  <c r="W80" i="10"/>
  <c r="X80" i="10"/>
  <c r="Y80" i="10"/>
  <c r="J81" i="10"/>
  <c r="K81" i="10"/>
  <c r="L81" i="10"/>
  <c r="M81" i="10"/>
  <c r="N81" i="10"/>
  <c r="O81" i="10"/>
  <c r="P81" i="10"/>
  <c r="Q81" i="10"/>
  <c r="R81" i="10"/>
  <c r="S81" i="10"/>
  <c r="T81" i="10"/>
  <c r="U81" i="10"/>
  <c r="V81" i="10"/>
  <c r="W81" i="10"/>
  <c r="X81" i="10"/>
  <c r="Y81" i="10"/>
  <c r="J82" i="10"/>
  <c r="K82" i="10"/>
  <c r="L82" i="10"/>
  <c r="M82" i="10"/>
  <c r="N82" i="10"/>
  <c r="O82" i="10"/>
  <c r="P82" i="10"/>
  <c r="Q82" i="10"/>
  <c r="R82" i="10"/>
  <c r="S82" i="10"/>
  <c r="T82" i="10"/>
  <c r="U82" i="10"/>
  <c r="V82" i="10"/>
  <c r="W82" i="10"/>
  <c r="X82" i="10"/>
  <c r="Y82" i="10"/>
  <c r="J83" i="10"/>
  <c r="K83" i="10"/>
  <c r="L83" i="10"/>
  <c r="M83" i="10"/>
  <c r="N83" i="10"/>
  <c r="O83" i="10"/>
  <c r="P83" i="10"/>
  <c r="Q83" i="10"/>
  <c r="R83" i="10"/>
  <c r="S83" i="10"/>
  <c r="T83" i="10"/>
  <c r="U83" i="10"/>
  <c r="V83" i="10"/>
  <c r="W83" i="10"/>
  <c r="X83" i="10"/>
  <c r="Y83" i="10"/>
  <c r="J84" i="10"/>
  <c r="K84" i="10"/>
  <c r="L84" i="10"/>
  <c r="M84" i="10"/>
  <c r="N84" i="10"/>
  <c r="O84" i="10"/>
  <c r="P84" i="10"/>
  <c r="Q84" i="10"/>
  <c r="R84" i="10"/>
  <c r="S84" i="10"/>
  <c r="T84" i="10"/>
  <c r="U84" i="10"/>
  <c r="V84" i="10"/>
  <c r="W84" i="10"/>
  <c r="X84" i="10"/>
  <c r="Y84" i="10"/>
  <c r="J85" i="10"/>
  <c r="K85" i="10"/>
  <c r="L85" i="10"/>
  <c r="M85" i="10"/>
  <c r="N85" i="10"/>
  <c r="O85" i="10"/>
  <c r="P85" i="10"/>
  <c r="Q85" i="10"/>
  <c r="R85" i="10"/>
  <c r="S85" i="10"/>
  <c r="T85" i="10"/>
  <c r="U85" i="10"/>
  <c r="V85" i="10"/>
  <c r="W85" i="10"/>
  <c r="X85" i="10"/>
  <c r="Y85" i="10"/>
  <c r="J86" i="10"/>
  <c r="K86" i="10"/>
  <c r="L86" i="10"/>
  <c r="M86" i="10"/>
  <c r="N86" i="10"/>
  <c r="O86" i="10"/>
  <c r="P86" i="10"/>
  <c r="Q86" i="10"/>
  <c r="R86" i="10"/>
  <c r="S86" i="10"/>
  <c r="T86" i="10"/>
  <c r="U86" i="10"/>
  <c r="V86" i="10"/>
  <c r="W86" i="10"/>
  <c r="X86" i="10"/>
  <c r="Y86" i="10"/>
  <c r="J87" i="10"/>
  <c r="K87" i="10"/>
  <c r="L87" i="10"/>
  <c r="M87" i="10"/>
  <c r="N87" i="10"/>
  <c r="O87" i="10"/>
  <c r="P87" i="10"/>
  <c r="Q87" i="10"/>
  <c r="R87" i="10"/>
  <c r="S87" i="10"/>
  <c r="T87" i="10"/>
  <c r="U87" i="10"/>
  <c r="V87" i="10"/>
  <c r="W87" i="10"/>
  <c r="X87" i="10"/>
  <c r="Y87" i="10"/>
  <c r="J88" i="10"/>
  <c r="K88" i="10"/>
  <c r="L88" i="10"/>
  <c r="M88" i="10"/>
  <c r="N88" i="10"/>
  <c r="O88" i="10"/>
  <c r="P88" i="10"/>
  <c r="Q88" i="10"/>
  <c r="R88" i="10"/>
  <c r="S88" i="10"/>
  <c r="T88" i="10"/>
  <c r="U88" i="10"/>
  <c r="V88" i="10"/>
  <c r="W88" i="10"/>
  <c r="X88" i="10"/>
  <c r="Y88" i="10"/>
  <c r="J89" i="10"/>
  <c r="K89" i="10"/>
  <c r="L89" i="10"/>
  <c r="M89" i="10"/>
  <c r="N89" i="10"/>
  <c r="O89" i="10"/>
  <c r="P89" i="10"/>
  <c r="Q89" i="10"/>
  <c r="R89" i="10"/>
  <c r="S89" i="10"/>
  <c r="T89" i="10"/>
  <c r="U89" i="10"/>
  <c r="V89" i="10"/>
  <c r="W89" i="10"/>
  <c r="X89" i="10"/>
  <c r="Y89" i="10"/>
  <c r="J90" i="10"/>
  <c r="K90" i="10"/>
  <c r="L90" i="10"/>
  <c r="M90" i="10"/>
  <c r="N90" i="10"/>
  <c r="O90" i="10"/>
  <c r="P90" i="10"/>
  <c r="Q90" i="10"/>
  <c r="R90" i="10"/>
  <c r="S90" i="10"/>
  <c r="T90" i="10"/>
  <c r="U90" i="10"/>
  <c r="V90" i="10"/>
  <c r="W90" i="10"/>
  <c r="X90" i="10"/>
  <c r="Y90" i="10"/>
  <c r="J91" i="10"/>
  <c r="K91" i="10"/>
  <c r="L91" i="10"/>
  <c r="M91" i="10"/>
  <c r="N91" i="10"/>
  <c r="O91" i="10"/>
  <c r="P91" i="10"/>
  <c r="Q91" i="10"/>
  <c r="R91" i="10"/>
  <c r="S91" i="10"/>
  <c r="T91" i="10"/>
  <c r="U91" i="10"/>
  <c r="V91" i="10"/>
  <c r="W91" i="10"/>
  <c r="X91" i="10"/>
  <c r="Y91" i="10"/>
  <c r="J92" i="10"/>
  <c r="K92" i="10"/>
  <c r="L92" i="10"/>
  <c r="M92" i="10"/>
  <c r="N92" i="10"/>
  <c r="O92" i="10"/>
  <c r="P92" i="10"/>
  <c r="Q92" i="10"/>
  <c r="R92" i="10"/>
  <c r="S92" i="10"/>
  <c r="T92" i="10"/>
  <c r="U92" i="10"/>
  <c r="V92" i="10"/>
  <c r="W92" i="10"/>
  <c r="X92" i="10"/>
  <c r="Y92" i="10"/>
  <c r="J93" i="10"/>
  <c r="K93" i="10"/>
  <c r="L93" i="10"/>
  <c r="M93" i="10"/>
  <c r="N93" i="10"/>
  <c r="O93" i="10"/>
  <c r="P93" i="10"/>
  <c r="Q93" i="10"/>
  <c r="R93" i="10"/>
  <c r="S93" i="10"/>
  <c r="T93" i="10"/>
  <c r="U93" i="10"/>
  <c r="V93" i="10"/>
  <c r="W93" i="10"/>
  <c r="X93" i="10"/>
  <c r="Y93" i="10"/>
  <c r="J94" i="10"/>
  <c r="K94" i="10"/>
  <c r="L94" i="10"/>
  <c r="M94" i="10"/>
  <c r="N94" i="10"/>
  <c r="O94" i="10"/>
  <c r="P94" i="10"/>
  <c r="Q94" i="10"/>
  <c r="R94" i="10"/>
  <c r="S94" i="10"/>
  <c r="T94" i="10"/>
  <c r="U94" i="10"/>
  <c r="V94" i="10"/>
  <c r="W94" i="10"/>
  <c r="X94" i="10"/>
  <c r="Y94" i="10"/>
  <c r="J95" i="10"/>
  <c r="K95" i="10"/>
  <c r="L95" i="10"/>
  <c r="M95" i="10"/>
  <c r="N95" i="10"/>
  <c r="O95" i="10"/>
  <c r="P95" i="10"/>
  <c r="Q95" i="10"/>
  <c r="R95" i="10"/>
  <c r="S95" i="10"/>
  <c r="T95" i="10"/>
  <c r="U95" i="10"/>
  <c r="V95" i="10"/>
  <c r="W95" i="10"/>
  <c r="X95" i="10"/>
  <c r="Y95" i="10"/>
  <c r="J96" i="10"/>
  <c r="K96" i="10"/>
  <c r="L96" i="10"/>
  <c r="M96" i="10"/>
  <c r="N96" i="10"/>
  <c r="O96" i="10"/>
  <c r="P96" i="10"/>
  <c r="Q96" i="10"/>
  <c r="R96" i="10"/>
  <c r="S96" i="10"/>
  <c r="T96" i="10"/>
  <c r="U96" i="10"/>
  <c r="V96" i="10"/>
  <c r="W96" i="10"/>
  <c r="X96" i="10"/>
  <c r="Y96" i="10"/>
  <c r="J97" i="10"/>
  <c r="K97" i="10"/>
  <c r="L97" i="10"/>
  <c r="M97" i="10"/>
  <c r="N97" i="10"/>
  <c r="O97" i="10"/>
  <c r="P97" i="10"/>
  <c r="Q97" i="10"/>
  <c r="R97" i="10"/>
  <c r="S97" i="10"/>
  <c r="T97" i="10"/>
  <c r="U97" i="10"/>
  <c r="V97" i="10"/>
  <c r="W97" i="10"/>
  <c r="X97" i="10"/>
  <c r="Y97" i="10"/>
  <c r="J98" i="10"/>
  <c r="K98" i="10"/>
  <c r="L98" i="10"/>
  <c r="M98" i="10"/>
  <c r="N98" i="10"/>
  <c r="O98" i="10"/>
  <c r="P98" i="10"/>
  <c r="Q98" i="10"/>
  <c r="R98" i="10"/>
  <c r="S98" i="10"/>
  <c r="T98" i="10"/>
  <c r="U98" i="10"/>
  <c r="V98" i="10"/>
  <c r="W98" i="10"/>
  <c r="X98" i="10"/>
  <c r="Y98" i="10"/>
  <c r="J99" i="10"/>
  <c r="K99" i="10"/>
  <c r="L99" i="10"/>
  <c r="M99" i="10"/>
  <c r="N99" i="10"/>
  <c r="O99" i="10"/>
  <c r="P99" i="10"/>
  <c r="Q99" i="10"/>
  <c r="R99" i="10"/>
  <c r="S99" i="10"/>
  <c r="T99" i="10"/>
  <c r="U99" i="10"/>
  <c r="V99" i="10"/>
  <c r="W99" i="10"/>
  <c r="X99" i="10"/>
  <c r="Y99" i="10"/>
  <c r="J100" i="10"/>
  <c r="K100" i="10"/>
  <c r="L100" i="10"/>
  <c r="M100" i="10"/>
  <c r="N100" i="10"/>
  <c r="O100" i="10"/>
  <c r="P100" i="10"/>
  <c r="Q100" i="10"/>
  <c r="R100" i="10"/>
  <c r="S100" i="10"/>
  <c r="T100" i="10"/>
  <c r="U100" i="10"/>
  <c r="V100" i="10"/>
  <c r="W100" i="10"/>
  <c r="X100" i="10"/>
  <c r="Y100" i="10"/>
  <c r="J101" i="10"/>
  <c r="K101" i="10"/>
  <c r="L101" i="10"/>
  <c r="M101" i="10"/>
  <c r="N101" i="10"/>
  <c r="O101" i="10"/>
  <c r="P101" i="10"/>
  <c r="Q101" i="10"/>
  <c r="R101" i="10"/>
  <c r="S101" i="10"/>
  <c r="T101" i="10"/>
  <c r="U101" i="10"/>
  <c r="V101" i="10"/>
  <c r="W101" i="10"/>
  <c r="X101" i="10"/>
  <c r="Y101" i="10"/>
  <c r="J102" i="10"/>
  <c r="K102" i="10"/>
  <c r="L102" i="10"/>
  <c r="M102" i="10"/>
  <c r="N102" i="10"/>
  <c r="O102" i="10"/>
  <c r="P102" i="10"/>
  <c r="Q102" i="10"/>
  <c r="R102" i="10"/>
  <c r="S102" i="10"/>
  <c r="T102" i="10"/>
  <c r="U102" i="10"/>
  <c r="V102" i="10"/>
  <c r="W102" i="10"/>
  <c r="X102" i="10"/>
  <c r="Y102" i="10"/>
  <c r="J103" i="10"/>
  <c r="K103" i="10"/>
  <c r="L103" i="10"/>
  <c r="M103" i="10"/>
  <c r="N103" i="10"/>
  <c r="O103" i="10"/>
  <c r="P103" i="10"/>
  <c r="Q103" i="10"/>
  <c r="R103" i="10"/>
  <c r="S103" i="10"/>
  <c r="T103" i="10"/>
  <c r="U103" i="10"/>
  <c r="V103" i="10"/>
  <c r="W103" i="10"/>
  <c r="X103" i="10"/>
  <c r="Y103" i="10"/>
  <c r="J104" i="10"/>
  <c r="K104" i="10"/>
  <c r="L104" i="10"/>
  <c r="M104" i="10"/>
  <c r="N104" i="10"/>
  <c r="O104" i="10"/>
  <c r="P104" i="10"/>
  <c r="Q104" i="10"/>
  <c r="R104" i="10"/>
  <c r="S104" i="10"/>
  <c r="T104" i="10"/>
  <c r="U104" i="10"/>
  <c r="V104" i="10"/>
  <c r="W104" i="10"/>
  <c r="X104" i="10"/>
  <c r="Y104" i="10"/>
  <c r="J105" i="10"/>
  <c r="K105" i="10"/>
  <c r="L105" i="10"/>
  <c r="M105" i="10"/>
  <c r="N105" i="10"/>
  <c r="O105" i="10"/>
  <c r="P105" i="10"/>
  <c r="Q105" i="10"/>
  <c r="R105" i="10"/>
  <c r="S105" i="10"/>
  <c r="T105" i="10"/>
  <c r="U105" i="10"/>
  <c r="V105" i="10"/>
  <c r="W105" i="10"/>
  <c r="X105" i="10"/>
  <c r="Y105" i="10"/>
  <c r="J106" i="10"/>
  <c r="K106" i="10"/>
  <c r="L106" i="10"/>
  <c r="M106" i="10"/>
  <c r="N106" i="10"/>
  <c r="O106" i="10"/>
  <c r="P106" i="10"/>
  <c r="Q106" i="10"/>
  <c r="R106" i="10"/>
  <c r="S106" i="10"/>
  <c r="T106" i="10"/>
  <c r="U106" i="10"/>
  <c r="V106" i="10"/>
  <c r="W106" i="10"/>
  <c r="X106" i="10"/>
  <c r="Y106" i="10"/>
  <c r="J107" i="10"/>
  <c r="K107" i="10"/>
  <c r="L107" i="10"/>
  <c r="M107" i="10"/>
  <c r="N107" i="10"/>
  <c r="O107" i="10"/>
  <c r="P107" i="10"/>
  <c r="Q107" i="10"/>
  <c r="R107" i="10"/>
  <c r="S107" i="10"/>
  <c r="T107" i="10"/>
  <c r="U107" i="10"/>
  <c r="V107" i="10"/>
  <c r="W107" i="10"/>
  <c r="X107" i="10"/>
  <c r="Y107" i="10"/>
  <c r="J108" i="10"/>
  <c r="K108" i="10"/>
  <c r="L108" i="10"/>
  <c r="M108" i="10"/>
  <c r="N108" i="10"/>
  <c r="O108" i="10"/>
  <c r="P108" i="10"/>
  <c r="Q108" i="10"/>
  <c r="R108" i="10"/>
  <c r="S108" i="10"/>
  <c r="T108" i="10"/>
  <c r="U108" i="10"/>
  <c r="V108" i="10"/>
  <c r="W108" i="10"/>
  <c r="X108" i="10"/>
  <c r="Y108" i="10"/>
  <c r="J109" i="10"/>
  <c r="K109" i="10"/>
  <c r="L109" i="10"/>
  <c r="M109" i="10"/>
  <c r="N109" i="10"/>
  <c r="O109" i="10"/>
  <c r="P109" i="10"/>
  <c r="Q109" i="10"/>
  <c r="R109" i="10"/>
  <c r="S109" i="10"/>
  <c r="T109" i="10"/>
  <c r="U109" i="10"/>
  <c r="V109" i="10"/>
  <c r="W109" i="10"/>
  <c r="X109" i="10"/>
  <c r="Y109" i="10"/>
  <c r="J110" i="10"/>
  <c r="K110" i="10"/>
  <c r="L110" i="10"/>
  <c r="M110" i="10"/>
  <c r="N110" i="10"/>
  <c r="O110" i="10"/>
  <c r="P110" i="10"/>
  <c r="Q110" i="10"/>
  <c r="R110" i="10"/>
  <c r="S110" i="10"/>
  <c r="T110" i="10"/>
  <c r="U110" i="10"/>
  <c r="V110" i="10"/>
  <c r="W110" i="10"/>
  <c r="X110" i="10"/>
  <c r="Y110" i="10"/>
  <c r="J111" i="10"/>
  <c r="K111" i="10"/>
  <c r="L111" i="10"/>
  <c r="M111" i="10"/>
  <c r="N111" i="10"/>
  <c r="O111" i="10"/>
  <c r="P111" i="10"/>
  <c r="Q111" i="10"/>
  <c r="R111" i="10"/>
  <c r="S111" i="10"/>
  <c r="T111" i="10"/>
  <c r="U111" i="10"/>
  <c r="V111" i="10"/>
  <c r="W111" i="10"/>
  <c r="X111" i="10"/>
  <c r="Y111" i="10"/>
  <c r="J112" i="10"/>
  <c r="K112" i="10"/>
  <c r="L112" i="10"/>
  <c r="M112" i="10"/>
  <c r="N112" i="10"/>
  <c r="O112" i="10"/>
  <c r="P112" i="10"/>
  <c r="Q112" i="10"/>
  <c r="R112" i="10"/>
  <c r="S112" i="10"/>
  <c r="T112" i="10"/>
  <c r="U112" i="10"/>
  <c r="V112" i="10"/>
  <c r="W112" i="10"/>
  <c r="X112" i="10"/>
  <c r="Y112" i="10"/>
  <c r="J113" i="10"/>
  <c r="K113" i="10"/>
  <c r="L113" i="10"/>
  <c r="M113" i="10"/>
  <c r="N113" i="10"/>
  <c r="O113" i="10"/>
  <c r="P113" i="10"/>
  <c r="Q113" i="10"/>
  <c r="R113" i="10"/>
  <c r="S113" i="10"/>
  <c r="T113" i="10"/>
  <c r="U113" i="10"/>
  <c r="V113" i="10"/>
  <c r="W113" i="10"/>
  <c r="X113" i="10"/>
  <c r="Y113" i="10"/>
  <c r="J114" i="10"/>
  <c r="K114" i="10"/>
  <c r="L114" i="10"/>
  <c r="M114" i="10"/>
  <c r="N114" i="10"/>
  <c r="O114" i="10"/>
  <c r="P114" i="10"/>
  <c r="Q114" i="10"/>
  <c r="R114" i="10"/>
  <c r="S114" i="10"/>
  <c r="T114" i="10"/>
  <c r="U114" i="10"/>
  <c r="V114" i="10"/>
  <c r="W114" i="10"/>
  <c r="X114" i="10"/>
  <c r="Y114" i="10"/>
  <c r="J115" i="10"/>
  <c r="K115" i="10"/>
  <c r="L115" i="10"/>
  <c r="M115" i="10"/>
  <c r="N115" i="10"/>
  <c r="O115" i="10"/>
  <c r="P115" i="10"/>
  <c r="Q115" i="10"/>
  <c r="R115" i="10"/>
  <c r="S115" i="10"/>
  <c r="T115" i="10"/>
  <c r="U115" i="10"/>
  <c r="V115" i="10"/>
  <c r="W115" i="10"/>
  <c r="X115" i="10"/>
  <c r="Y115" i="10"/>
  <c r="J116" i="10"/>
  <c r="K116" i="10"/>
  <c r="L116" i="10"/>
  <c r="M116" i="10"/>
  <c r="N116" i="10"/>
  <c r="O116" i="10"/>
  <c r="P116" i="10"/>
  <c r="Q116" i="10"/>
  <c r="R116" i="10"/>
  <c r="S116" i="10"/>
  <c r="T116" i="10"/>
  <c r="U116" i="10"/>
  <c r="V116" i="10"/>
  <c r="W116" i="10"/>
  <c r="X116" i="10"/>
  <c r="Y116" i="10"/>
  <c r="J117" i="10"/>
  <c r="K117" i="10"/>
  <c r="L117" i="10"/>
  <c r="M117" i="10"/>
  <c r="N117" i="10"/>
  <c r="O117" i="10"/>
  <c r="P117" i="10"/>
  <c r="Q117" i="10"/>
  <c r="R117" i="10"/>
  <c r="S117" i="10"/>
  <c r="T117" i="10"/>
  <c r="U117" i="10"/>
  <c r="V117" i="10"/>
  <c r="W117" i="10"/>
  <c r="X117" i="10"/>
  <c r="Y117" i="10"/>
  <c r="J118" i="10"/>
  <c r="K118" i="10"/>
  <c r="L118" i="10"/>
  <c r="M118" i="10"/>
  <c r="N118" i="10"/>
  <c r="O118" i="10"/>
  <c r="P118" i="10"/>
  <c r="Q118" i="10"/>
  <c r="R118" i="10"/>
  <c r="S118" i="10"/>
  <c r="T118" i="10"/>
  <c r="U118" i="10"/>
  <c r="V118" i="10"/>
  <c r="W118" i="10"/>
  <c r="X118" i="10"/>
  <c r="Y118" i="10"/>
  <c r="J119" i="10"/>
  <c r="K119" i="10"/>
  <c r="L119" i="10"/>
  <c r="M119" i="10"/>
  <c r="N119" i="10"/>
  <c r="O119" i="10"/>
  <c r="P119" i="10"/>
  <c r="Q119" i="10"/>
  <c r="R119" i="10"/>
  <c r="S119" i="10"/>
  <c r="T119" i="10"/>
  <c r="U119" i="10"/>
  <c r="V119" i="10"/>
  <c r="W119" i="10"/>
  <c r="X119" i="10"/>
  <c r="Y119" i="10"/>
  <c r="J120" i="10"/>
  <c r="K120" i="10"/>
  <c r="L120" i="10"/>
  <c r="M120" i="10"/>
  <c r="N120" i="10"/>
  <c r="O120" i="10"/>
  <c r="P120" i="10"/>
  <c r="Q120" i="10"/>
  <c r="R120" i="10"/>
  <c r="S120" i="10"/>
  <c r="T120" i="10"/>
  <c r="U120" i="10"/>
  <c r="V120" i="10"/>
  <c r="W120" i="10"/>
  <c r="X120" i="10"/>
  <c r="Y120" i="10"/>
  <c r="J121" i="10"/>
  <c r="K121" i="10"/>
  <c r="L121" i="10"/>
  <c r="M121" i="10"/>
  <c r="N121" i="10"/>
  <c r="O121" i="10"/>
  <c r="P121" i="10"/>
  <c r="Q121" i="10"/>
  <c r="R121" i="10"/>
  <c r="S121" i="10"/>
  <c r="T121" i="10"/>
  <c r="U121" i="10"/>
  <c r="V121" i="10"/>
  <c r="W121" i="10"/>
  <c r="X121" i="10"/>
  <c r="Y121" i="10"/>
  <c r="J122" i="10"/>
  <c r="K122" i="10"/>
  <c r="L122" i="10"/>
  <c r="M122" i="10"/>
  <c r="N122" i="10"/>
  <c r="O122" i="10"/>
  <c r="P122" i="10"/>
  <c r="Q122" i="10"/>
  <c r="R122" i="10"/>
  <c r="S122" i="10"/>
  <c r="T122" i="10"/>
  <c r="U122" i="10"/>
  <c r="V122" i="10"/>
  <c r="W122" i="10"/>
  <c r="X122" i="10"/>
  <c r="Y122" i="10"/>
  <c r="J123" i="10"/>
  <c r="K123" i="10"/>
  <c r="L123" i="10"/>
  <c r="M123" i="10"/>
  <c r="N123" i="10"/>
  <c r="O123" i="10"/>
  <c r="P123" i="10"/>
  <c r="Q123" i="10"/>
  <c r="R123" i="10"/>
  <c r="S123" i="10"/>
  <c r="T123" i="10"/>
  <c r="U123" i="10"/>
  <c r="V123" i="10"/>
  <c r="W123" i="10"/>
  <c r="X123" i="10"/>
  <c r="Y123" i="10"/>
  <c r="J124" i="10"/>
  <c r="K124" i="10"/>
  <c r="L124" i="10"/>
  <c r="M124" i="10"/>
  <c r="N124" i="10"/>
  <c r="O124" i="10"/>
  <c r="P124" i="10"/>
  <c r="Q124" i="10"/>
  <c r="R124" i="10"/>
  <c r="S124" i="10"/>
  <c r="T124" i="10"/>
  <c r="U124" i="10"/>
  <c r="V124" i="10"/>
  <c r="W124" i="10"/>
  <c r="X124" i="10"/>
  <c r="Y124" i="10"/>
  <c r="J125" i="10"/>
  <c r="K125" i="10"/>
  <c r="L125" i="10"/>
  <c r="M125" i="10"/>
  <c r="N125" i="10"/>
  <c r="O125" i="10"/>
  <c r="P125" i="10"/>
  <c r="Q125" i="10"/>
  <c r="R125" i="10"/>
  <c r="S125" i="10"/>
  <c r="T125" i="10"/>
  <c r="U125" i="10"/>
  <c r="V125" i="10"/>
  <c r="W125" i="10"/>
  <c r="X125" i="10"/>
  <c r="Y125" i="10"/>
  <c r="J126" i="10"/>
  <c r="K126" i="10"/>
  <c r="L126" i="10"/>
  <c r="M126" i="10"/>
  <c r="N126" i="10"/>
  <c r="O126" i="10"/>
  <c r="P126" i="10"/>
  <c r="Q126" i="10"/>
  <c r="R126" i="10"/>
  <c r="S126" i="10"/>
  <c r="T126" i="10"/>
  <c r="U126" i="10"/>
  <c r="V126" i="10"/>
  <c r="W126" i="10"/>
  <c r="X126" i="10"/>
  <c r="Y126" i="10"/>
  <c r="J127" i="10"/>
  <c r="K127" i="10"/>
  <c r="L127" i="10"/>
  <c r="M127" i="10"/>
  <c r="N127" i="10"/>
  <c r="O127" i="10"/>
  <c r="P127" i="10"/>
  <c r="Q127" i="10"/>
  <c r="R127" i="10"/>
  <c r="S127" i="10"/>
  <c r="T127" i="10"/>
  <c r="U127" i="10"/>
  <c r="V127" i="10"/>
  <c r="W127" i="10"/>
  <c r="X127" i="10"/>
  <c r="Y127" i="10"/>
  <c r="J128" i="10"/>
  <c r="K128" i="10"/>
  <c r="L128" i="10"/>
  <c r="M128" i="10"/>
  <c r="N128" i="10"/>
  <c r="O128" i="10"/>
  <c r="P128" i="10"/>
  <c r="Q128" i="10"/>
  <c r="R128" i="10"/>
  <c r="S128" i="10"/>
  <c r="T128" i="10"/>
  <c r="U128" i="10"/>
  <c r="V128" i="10"/>
  <c r="W128" i="10"/>
  <c r="X128" i="10"/>
  <c r="Y128" i="10"/>
  <c r="J129" i="10"/>
  <c r="K129" i="10"/>
  <c r="L129" i="10"/>
  <c r="M129" i="10"/>
  <c r="N129" i="10"/>
  <c r="O129" i="10"/>
  <c r="P129" i="10"/>
  <c r="Q129" i="10"/>
  <c r="R129" i="10"/>
  <c r="S129" i="10"/>
  <c r="T129" i="10"/>
  <c r="U129" i="10"/>
  <c r="V129" i="10"/>
  <c r="W129" i="10"/>
  <c r="X129" i="10"/>
  <c r="Y129" i="10"/>
  <c r="J130" i="10"/>
  <c r="K130" i="10"/>
  <c r="L130" i="10"/>
  <c r="M130" i="10"/>
  <c r="N130" i="10"/>
  <c r="O130" i="10"/>
  <c r="P130" i="10"/>
  <c r="Q130" i="10"/>
  <c r="R130" i="10"/>
  <c r="S130" i="10"/>
  <c r="T130" i="10"/>
  <c r="U130" i="10"/>
  <c r="V130" i="10"/>
  <c r="W130" i="10"/>
  <c r="X130" i="10"/>
  <c r="Y130" i="10"/>
  <c r="J131" i="10"/>
  <c r="K131" i="10"/>
  <c r="L131" i="10"/>
  <c r="M131" i="10"/>
  <c r="N131" i="10"/>
  <c r="O131" i="10"/>
  <c r="P131" i="10"/>
  <c r="Q131" i="10"/>
  <c r="R131" i="10"/>
  <c r="S131" i="10"/>
  <c r="T131" i="10"/>
  <c r="U131" i="10"/>
  <c r="V131" i="10"/>
  <c r="W131" i="10"/>
  <c r="X131" i="10"/>
  <c r="Y131" i="10"/>
  <c r="J132" i="10"/>
  <c r="K132" i="10"/>
  <c r="L132" i="10"/>
  <c r="M132" i="10"/>
  <c r="N132" i="10"/>
  <c r="O132" i="10"/>
  <c r="P132" i="10"/>
  <c r="Q132" i="10"/>
  <c r="R132" i="10"/>
  <c r="S132" i="10"/>
  <c r="T132" i="10"/>
  <c r="U132" i="10"/>
  <c r="V132" i="10"/>
  <c r="W132" i="10"/>
  <c r="X132" i="10"/>
  <c r="Y132" i="10"/>
  <c r="J133" i="10"/>
  <c r="K133" i="10"/>
  <c r="L133" i="10"/>
  <c r="M133" i="10"/>
  <c r="N133" i="10"/>
  <c r="O133" i="10"/>
  <c r="P133" i="10"/>
  <c r="Q133" i="10"/>
  <c r="R133" i="10"/>
  <c r="S133" i="10"/>
  <c r="T133" i="10"/>
  <c r="U133" i="10"/>
  <c r="V133" i="10"/>
  <c r="W133" i="10"/>
  <c r="X133" i="10"/>
  <c r="Y133" i="10"/>
  <c r="J134" i="10"/>
  <c r="K134" i="10"/>
  <c r="L134" i="10"/>
  <c r="M134" i="10"/>
  <c r="N134" i="10"/>
  <c r="O134" i="10"/>
  <c r="P134" i="10"/>
  <c r="Q134" i="10"/>
  <c r="R134" i="10"/>
  <c r="S134" i="10"/>
  <c r="T134" i="10"/>
  <c r="U134" i="10"/>
  <c r="V134" i="10"/>
  <c r="W134" i="10"/>
  <c r="X134" i="10"/>
  <c r="Y134" i="10"/>
  <c r="J135" i="10"/>
  <c r="K135" i="10"/>
  <c r="L135" i="10"/>
  <c r="M135" i="10"/>
  <c r="N135" i="10"/>
  <c r="O135" i="10"/>
  <c r="P135" i="10"/>
  <c r="Q135" i="10"/>
  <c r="R135" i="10"/>
  <c r="S135" i="10"/>
  <c r="T135" i="10"/>
  <c r="U135" i="10"/>
  <c r="V135" i="10"/>
  <c r="W135" i="10"/>
  <c r="X135" i="10"/>
  <c r="Y135" i="10"/>
  <c r="J136" i="10"/>
  <c r="K136" i="10"/>
  <c r="L136" i="10"/>
  <c r="M136" i="10"/>
  <c r="N136" i="10"/>
  <c r="O136" i="10"/>
  <c r="P136" i="10"/>
  <c r="Q136" i="10"/>
  <c r="R136" i="10"/>
  <c r="S136" i="10"/>
  <c r="T136" i="10"/>
  <c r="U136" i="10"/>
  <c r="V136" i="10"/>
  <c r="W136" i="10"/>
  <c r="X136" i="10"/>
  <c r="Y136" i="10"/>
  <c r="J137" i="10"/>
  <c r="K137" i="10"/>
  <c r="L137" i="10"/>
  <c r="M137" i="10"/>
  <c r="N137" i="10"/>
  <c r="O137" i="10"/>
  <c r="P137" i="10"/>
  <c r="Q137" i="10"/>
  <c r="R137" i="10"/>
  <c r="S137" i="10"/>
  <c r="T137" i="10"/>
  <c r="U137" i="10"/>
  <c r="V137" i="10"/>
  <c r="W137" i="10"/>
  <c r="X137" i="10"/>
  <c r="Y137" i="10"/>
  <c r="J138" i="10"/>
  <c r="K138" i="10"/>
  <c r="L138" i="10"/>
  <c r="M138" i="10"/>
  <c r="N138" i="10"/>
  <c r="O138" i="10"/>
  <c r="P138" i="10"/>
  <c r="Q138" i="10"/>
  <c r="R138" i="10"/>
  <c r="S138" i="10"/>
  <c r="T138" i="10"/>
  <c r="U138" i="10"/>
  <c r="V138" i="10"/>
  <c r="W138" i="10"/>
  <c r="X138" i="10"/>
  <c r="Y138" i="10"/>
  <c r="J139" i="10"/>
  <c r="K139" i="10"/>
  <c r="L139" i="10"/>
  <c r="M139" i="10"/>
  <c r="N139" i="10"/>
  <c r="O139" i="10"/>
  <c r="P139" i="10"/>
  <c r="Q139" i="10"/>
  <c r="R139" i="10"/>
  <c r="S139" i="10"/>
  <c r="T139" i="10"/>
  <c r="U139" i="10"/>
  <c r="V139" i="10"/>
  <c r="W139" i="10"/>
  <c r="X139" i="10"/>
  <c r="Y139" i="10"/>
  <c r="J140" i="10"/>
  <c r="K140" i="10"/>
  <c r="L140" i="10"/>
  <c r="M140" i="10"/>
  <c r="N140" i="10"/>
  <c r="O140" i="10"/>
  <c r="P140" i="10"/>
  <c r="Q140" i="10"/>
  <c r="R140" i="10"/>
  <c r="S140" i="10"/>
  <c r="T140" i="10"/>
  <c r="U140" i="10"/>
  <c r="V140" i="10"/>
  <c r="W140" i="10"/>
  <c r="X140" i="10"/>
  <c r="Y140" i="10"/>
  <c r="J141" i="10"/>
  <c r="K141" i="10"/>
  <c r="L141" i="10"/>
  <c r="M141" i="10"/>
  <c r="N141" i="10"/>
  <c r="O141" i="10"/>
  <c r="P141" i="10"/>
  <c r="Q141" i="10"/>
  <c r="R141" i="10"/>
  <c r="S141" i="10"/>
  <c r="T141" i="10"/>
  <c r="U141" i="10"/>
  <c r="V141" i="10"/>
  <c r="W141" i="10"/>
  <c r="X141" i="10"/>
  <c r="Y141" i="10"/>
  <c r="J142" i="10"/>
  <c r="K142" i="10"/>
  <c r="L142" i="10"/>
  <c r="M142" i="10"/>
  <c r="N142" i="10"/>
  <c r="O142" i="10"/>
  <c r="P142" i="10"/>
  <c r="Q142" i="10"/>
  <c r="R142" i="10"/>
  <c r="S142" i="10"/>
  <c r="T142" i="10"/>
  <c r="U142" i="10"/>
  <c r="V142" i="10"/>
  <c r="W142" i="10"/>
  <c r="X142" i="10"/>
  <c r="Y142" i="10"/>
  <c r="J143" i="10"/>
  <c r="K143" i="10"/>
  <c r="L143" i="10"/>
  <c r="M143" i="10"/>
  <c r="N143" i="10"/>
  <c r="O143" i="10"/>
  <c r="P143" i="10"/>
  <c r="Q143" i="10"/>
  <c r="R143" i="10"/>
  <c r="S143" i="10"/>
  <c r="T143" i="10"/>
  <c r="U143" i="10"/>
  <c r="V143" i="10"/>
  <c r="W143" i="10"/>
  <c r="X143" i="10"/>
  <c r="Y143" i="10"/>
  <c r="J144" i="10"/>
  <c r="K144" i="10"/>
  <c r="L144" i="10"/>
  <c r="M144" i="10"/>
  <c r="N144" i="10"/>
  <c r="O144" i="10"/>
  <c r="P144" i="10"/>
  <c r="Q144" i="10"/>
  <c r="R144" i="10"/>
  <c r="S144" i="10"/>
  <c r="T144" i="10"/>
  <c r="U144" i="10"/>
  <c r="V144" i="10"/>
  <c r="W144" i="10"/>
  <c r="X144" i="10"/>
  <c r="Y144" i="10"/>
  <c r="J145" i="10"/>
  <c r="K145" i="10"/>
  <c r="L145" i="10"/>
  <c r="M145" i="10"/>
  <c r="N145" i="10"/>
  <c r="O145" i="10"/>
  <c r="P145" i="10"/>
  <c r="Q145" i="10"/>
  <c r="R145" i="10"/>
  <c r="S145" i="10"/>
  <c r="T145" i="10"/>
  <c r="U145" i="10"/>
  <c r="V145" i="10"/>
  <c r="W145" i="10"/>
  <c r="X145" i="10"/>
  <c r="Y145" i="10"/>
  <c r="J146" i="10"/>
  <c r="K146" i="10"/>
  <c r="L146" i="10"/>
  <c r="M146" i="10"/>
  <c r="N146" i="10"/>
  <c r="O146" i="10"/>
  <c r="P146" i="10"/>
  <c r="Q146" i="10"/>
  <c r="R146" i="10"/>
  <c r="S146" i="10"/>
  <c r="T146" i="10"/>
  <c r="U146" i="10"/>
  <c r="V146" i="10"/>
  <c r="W146" i="10"/>
  <c r="X146" i="10"/>
  <c r="Y146" i="10"/>
  <c r="J147" i="10"/>
  <c r="K147" i="10"/>
  <c r="L147" i="10"/>
  <c r="M147" i="10"/>
  <c r="N147" i="10"/>
  <c r="O147" i="10"/>
  <c r="P147" i="10"/>
  <c r="Q147" i="10"/>
  <c r="R147" i="10"/>
  <c r="S147" i="10"/>
  <c r="T147" i="10"/>
  <c r="U147" i="10"/>
  <c r="V147" i="10"/>
  <c r="W147" i="10"/>
  <c r="X147" i="10"/>
  <c r="Y147" i="10"/>
  <c r="J148" i="10"/>
  <c r="K148" i="10"/>
  <c r="L148" i="10"/>
  <c r="M148" i="10"/>
  <c r="N148" i="10"/>
  <c r="O148" i="10"/>
  <c r="P148" i="10"/>
  <c r="Q148" i="10"/>
  <c r="R148" i="10"/>
  <c r="S148" i="10"/>
  <c r="T148" i="10"/>
  <c r="U148" i="10"/>
  <c r="V148" i="10"/>
  <c r="W148" i="10"/>
  <c r="X148" i="10"/>
  <c r="Y148" i="10"/>
  <c r="J149" i="10"/>
  <c r="K149" i="10"/>
  <c r="L149" i="10"/>
  <c r="M149" i="10"/>
  <c r="N149" i="10"/>
  <c r="O149" i="10"/>
  <c r="P149" i="10"/>
  <c r="Q149" i="10"/>
  <c r="R149" i="10"/>
  <c r="S149" i="10"/>
  <c r="T149" i="10"/>
  <c r="U149" i="10"/>
  <c r="V149" i="10"/>
  <c r="W149" i="10"/>
  <c r="X149" i="10"/>
  <c r="Y149" i="10"/>
  <c r="J150" i="10"/>
  <c r="K150" i="10"/>
  <c r="L150" i="10"/>
  <c r="M150" i="10"/>
  <c r="N150" i="10"/>
  <c r="O150" i="10"/>
  <c r="P150" i="10"/>
  <c r="Q150" i="10"/>
  <c r="R150" i="10"/>
  <c r="S150" i="10"/>
  <c r="T150" i="10"/>
  <c r="U150" i="10"/>
  <c r="V150" i="10"/>
  <c r="W150" i="10"/>
  <c r="X150" i="10"/>
  <c r="Y150" i="10"/>
  <c r="J151" i="10"/>
  <c r="K151" i="10"/>
  <c r="L151" i="10"/>
  <c r="M151" i="10"/>
  <c r="N151" i="10"/>
  <c r="O151" i="10"/>
  <c r="P151" i="10"/>
  <c r="Q151" i="10"/>
  <c r="R151" i="10"/>
  <c r="S151" i="10"/>
  <c r="T151" i="10"/>
  <c r="U151" i="10"/>
  <c r="V151" i="10"/>
  <c r="W151" i="10"/>
  <c r="X151" i="10"/>
  <c r="Y151" i="10"/>
  <c r="J152" i="10"/>
  <c r="K152" i="10"/>
  <c r="L152" i="10"/>
  <c r="M152" i="10"/>
  <c r="N152" i="10"/>
  <c r="O152" i="10"/>
  <c r="P152" i="10"/>
  <c r="Q152" i="10"/>
  <c r="R152" i="10"/>
  <c r="S152" i="10"/>
  <c r="T152" i="10"/>
  <c r="U152" i="10"/>
  <c r="V152" i="10"/>
  <c r="W152" i="10"/>
  <c r="X152" i="10"/>
  <c r="Y152" i="10"/>
  <c r="J153" i="10"/>
  <c r="K153" i="10"/>
  <c r="L153" i="10"/>
  <c r="M153" i="10"/>
  <c r="N153" i="10"/>
  <c r="O153" i="10"/>
  <c r="P153" i="10"/>
  <c r="Q153" i="10"/>
  <c r="R153" i="10"/>
  <c r="S153" i="10"/>
  <c r="T153" i="10"/>
  <c r="U153" i="10"/>
  <c r="V153" i="10"/>
  <c r="W153" i="10"/>
  <c r="X153" i="10"/>
  <c r="Y153" i="10"/>
  <c r="J154" i="10"/>
  <c r="K154" i="10"/>
  <c r="L154" i="10"/>
  <c r="M154" i="10"/>
  <c r="N154" i="10"/>
  <c r="O154" i="10"/>
  <c r="P154" i="10"/>
  <c r="Q154" i="10"/>
  <c r="R154" i="10"/>
  <c r="S154" i="10"/>
  <c r="T154" i="10"/>
  <c r="U154" i="10"/>
  <c r="V154" i="10"/>
  <c r="W154" i="10"/>
  <c r="X154" i="10"/>
  <c r="Y154" i="10"/>
  <c r="J155" i="10"/>
  <c r="K155" i="10"/>
  <c r="L155" i="10"/>
  <c r="M155" i="10"/>
  <c r="N155" i="10"/>
  <c r="O155" i="10"/>
  <c r="P155" i="10"/>
  <c r="Q155" i="10"/>
  <c r="R155" i="10"/>
  <c r="S155" i="10"/>
  <c r="T155" i="10"/>
  <c r="U155" i="10"/>
  <c r="V155" i="10"/>
  <c r="W155" i="10"/>
  <c r="X155" i="10"/>
  <c r="Y155" i="10"/>
  <c r="J156" i="10"/>
  <c r="K156" i="10"/>
  <c r="L156" i="10"/>
  <c r="M156" i="10"/>
  <c r="N156" i="10"/>
  <c r="O156" i="10"/>
  <c r="P156" i="10"/>
  <c r="Q156" i="10"/>
  <c r="R156" i="10"/>
  <c r="S156" i="10"/>
  <c r="T156" i="10"/>
  <c r="U156" i="10"/>
  <c r="V156" i="10"/>
  <c r="W156" i="10"/>
  <c r="X156" i="10"/>
  <c r="Y156" i="10"/>
  <c r="J157" i="10"/>
  <c r="K157" i="10"/>
  <c r="L157" i="10"/>
  <c r="M157" i="10"/>
  <c r="N157" i="10"/>
  <c r="O157" i="10"/>
  <c r="P157" i="10"/>
  <c r="Q157" i="10"/>
  <c r="R157" i="10"/>
  <c r="S157" i="10"/>
  <c r="T157" i="10"/>
  <c r="U157" i="10"/>
  <c r="V157" i="10"/>
  <c r="W157" i="10"/>
  <c r="X157" i="10"/>
  <c r="Y157" i="10"/>
  <c r="J158" i="10"/>
  <c r="K158" i="10"/>
  <c r="L158" i="10"/>
  <c r="M158" i="10"/>
  <c r="N158" i="10"/>
  <c r="O158" i="10"/>
  <c r="P158" i="10"/>
  <c r="Q158" i="10"/>
  <c r="R158" i="10"/>
  <c r="S158" i="10"/>
  <c r="T158" i="10"/>
  <c r="U158" i="10"/>
  <c r="V158" i="10"/>
  <c r="W158" i="10"/>
  <c r="X158" i="10"/>
  <c r="Y158" i="10"/>
  <c r="J159" i="10"/>
  <c r="K159" i="10"/>
  <c r="L159" i="10"/>
  <c r="M159" i="10"/>
  <c r="N159" i="10"/>
  <c r="O159" i="10"/>
  <c r="P159" i="10"/>
  <c r="Q159" i="10"/>
  <c r="R159" i="10"/>
  <c r="S159" i="10"/>
  <c r="T159" i="10"/>
  <c r="U159" i="10"/>
  <c r="V159" i="10"/>
  <c r="W159" i="10"/>
  <c r="X159" i="10"/>
  <c r="Y159" i="10"/>
  <c r="J160" i="10"/>
  <c r="K160" i="10"/>
  <c r="L160" i="10"/>
  <c r="M160" i="10"/>
  <c r="N160" i="10"/>
  <c r="O160" i="10"/>
  <c r="P160" i="10"/>
  <c r="Q160" i="10"/>
  <c r="R160" i="10"/>
  <c r="S160" i="10"/>
  <c r="T160" i="10"/>
  <c r="U160" i="10"/>
  <c r="V160" i="10"/>
  <c r="W160" i="10"/>
  <c r="X160" i="10"/>
  <c r="Y160" i="10"/>
  <c r="J161" i="10"/>
  <c r="K161" i="10"/>
  <c r="L161" i="10"/>
  <c r="M161" i="10"/>
  <c r="N161" i="10"/>
  <c r="O161" i="10"/>
  <c r="P161" i="10"/>
  <c r="Q161" i="10"/>
  <c r="R161" i="10"/>
  <c r="S161" i="10"/>
  <c r="T161" i="10"/>
  <c r="U161" i="10"/>
  <c r="V161" i="10"/>
  <c r="W161" i="10"/>
  <c r="X161" i="10"/>
  <c r="Y161" i="10"/>
  <c r="J162" i="10"/>
  <c r="K162" i="10"/>
  <c r="L162" i="10"/>
  <c r="M162" i="10"/>
  <c r="N162" i="10"/>
  <c r="O162" i="10"/>
  <c r="P162" i="10"/>
  <c r="Q162" i="10"/>
  <c r="R162" i="10"/>
  <c r="S162" i="10"/>
  <c r="T162" i="10"/>
  <c r="U162" i="10"/>
  <c r="V162" i="10"/>
  <c r="W162" i="10"/>
  <c r="X162" i="10"/>
  <c r="Y162" i="10"/>
  <c r="J163" i="10"/>
  <c r="K163" i="10"/>
  <c r="L163" i="10"/>
  <c r="M163" i="10"/>
  <c r="N163" i="10"/>
  <c r="O163" i="10"/>
  <c r="P163" i="10"/>
  <c r="Q163" i="10"/>
  <c r="R163" i="10"/>
  <c r="S163" i="10"/>
  <c r="T163" i="10"/>
  <c r="U163" i="10"/>
  <c r="V163" i="10"/>
  <c r="W163" i="10"/>
  <c r="X163" i="10"/>
  <c r="Y163" i="10"/>
  <c r="J164" i="10"/>
  <c r="K164" i="10"/>
  <c r="L164" i="10"/>
  <c r="M164" i="10"/>
  <c r="N164" i="10"/>
  <c r="O164" i="10"/>
  <c r="P164" i="10"/>
  <c r="Q164" i="10"/>
  <c r="R164" i="10"/>
  <c r="S164" i="10"/>
  <c r="T164" i="10"/>
  <c r="U164" i="10"/>
  <c r="V164" i="10"/>
  <c r="W164" i="10"/>
  <c r="X164" i="10"/>
  <c r="Y164" i="10"/>
  <c r="J165" i="10"/>
  <c r="K165" i="10"/>
  <c r="L165" i="10"/>
  <c r="M165" i="10"/>
  <c r="N165" i="10"/>
  <c r="O165" i="10"/>
  <c r="P165" i="10"/>
  <c r="Q165" i="10"/>
  <c r="R165" i="10"/>
  <c r="S165" i="10"/>
  <c r="T165" i="10"/>
  <c r="U165" i="10"/>
  <c r="V165" i="10"/>
  <c r="W165" i="10"/>
  <c r="X165" i="10"/>
  <c r="Y165" i="10"/>
  <c r="J166" i="10"/>
  <c r="K166" i="10"/>
  <c r="L166" i="10"/>
  <c r="M166" i="10"/>
  <c r="N166" i="10"/>
  <c r="O166" i="10"/>
  <c r="P166" i="10"/>
  <c r="Q166" i="10"/>
  <c r="R166" i="10"/>
  <c r="S166" i="10"/>
  <c r="T166" i="10"/>
  <c r="U166" i="10"/>
  <c r="V166" i="10"/>
  <c r="W166" i="10"/>
  <c r="X166" i="10"/>
  <c r="Y166" i="10"/>
  <c r="J167" i="10"/>
  <c r="K167" i="10"/>
  <c r="L167" i="10"/>
  <c r="M167" i="10"/>
  <c r="N167" i="10"/>
  <c r="O167" i="10"/>
  <c r="P167" i="10"/>
  <c r="Q167" i="10"/>
  <c r="R167" i="10"/>
  <c r="S167" i="10"/>
  <c r="T167" i="10"/>
  <c r="U167" i="10"/>
  <c r="V167" i="10"/>
  <c r="W167" i="10"/>
  <c r="X167" i="10"/>
  <c r="Y167" i="10"/>
  <c r="J168" i="10"/>
  <c r="K168" i="10"/>
  <c r="L168" i="10"/>
  <c r="M168" i="10"/>
  <c r="N168" i="10"/>
  <c r="O168" i="10"/>
  <c r="P168" i="10"/>
  <c r="Q168" i="10"/>
  <c r="R168" i="10"/>
  <c r="S168" i="10"/>
  <c r="T168" i="10"/>
  <c r="U168" i="10"/>
  <c r="V168" i="10"/>
  <c r="W168" i="10"/>
  <c r="X168" i="10"/>
  <c r="Y168" i="10"/>
  <c r="J169" i="10"/>
  <c r="K169" i="10"/>
  <c r="L169" i="10"/>
  <c r="M169" i="10"/>
  <c r="N169" i="10"/>
  <c r="O169" i="10"/>
  <c r="P169" i="10"/>
  <c r="Q169" i="10"/>
  <c r="R169" i="10"/>
  <c r="S169" i="10"/>
  <c r="T169" i="10"/>
  <c r="U169" i="10"/>
  <c r="V169" i="10"/>
  <c r="W169" i="10"/>
  <c r="X169" i="10"/>
  <c r="Y169" i="10"/>
  <c r="J170" i="10"/>
  <c r="K170" i="10"/>
  <c r="L170" i="10"/>
  <c r="M170" i="10"/>
  <c r="N170" i="10"/>
  <c r="O170" i="10"/>
  <c r="P170" i="10"/>
  <c r="Q170" i="10"/>
  <c r="R170" i="10"/>
  <c r="S170" i="10"/>
  <c r="T170" i="10"/>
  <c r="U170" i="10"/>
  <c r="V170" i="10"/>
  <c r="W170" i="10"/>
  <c r="X170" i="10"/>
  <c r="Y170" i="10"/>
  <c r="J171" i="10"/>
  <c r="K171" i="10"/>
  <c r="L171" i="10"/>
  <c r="M171" i="10"/>
  <c r="N171" i="10"/>
  <c r="O171" i="10"/>
  <c r="P171" i="10"/>
  <c r="Q171" i="10"/>
  <c r="R171" i="10"/>
  <c r="S171" i="10"/>
  <c r="T171" i="10"/>
  <c r="U171" i="10"/>
  <c r="V171" i="10"/>
  <c r="W171" i="10"/>
  <c r="X171" i="10"/>
  <c r="Y171" i="10"/>
  <c r="J172" i="10"/>
  <c r="K172" i="10"/>
  <c r="L172" i="10"/>
  <c r="M172" i="10"/>
  <c r="N172" i="10"/>
  <c r="O172" i="10"/>
  <c r="P172" i="10"/>
  <c r="Q172" i="10"/>
  <c r="R172" i="10"/>
  <c r="S172" i="10"/>
  <c r="T172" i="10"/>
  <c r="U172" i="10"/>
  <c r="V172" i="10"/>
  <c r="W172" i="10"/>
  <c r="X172" i="10"/>
  <c r="Y172" i="10"/>
  <c r="J173" i="10"/>
  <c r="K173" i="10"/>
  <c r="L173" i="10"/>
  <c r="M173" i="10"/>
  <c r="N173" i="10"/>
  <c r="O173" i="10"/>
  <c r="P173" i="10"/>
  <c r="Q173" i="10"/>
  <c r="R173" i="10"/>
  <c r="S173" i="10"/>
  <c r="T173" i="10"/>
  <c r="U173" i="10"/>
  <c r="V173" i="10"/>
  <c r="W173" i="10"/>
  <c r="X173" i="10"/>
  <c r="Y173" i="10"/>
  <c r="J174" i="10"/>
  <c r="K174" i="10"/>
  <c r="L174" i="10"/>
  <c r="M174" i="10"/>
  <c r="N174" i="10"/>
  <c r="O174" i="10"/>
  <c r="P174" i="10"/>
  <c r="Q174" i="10"/>
  <c r="R174" i="10"/>
  <c r="S174" i="10"/>
  <c r="T174" i="10"/>
  <c r="U174" i="10"/>
  <c r="V174" i="10"/>
  <c r="W174" i="10"/>
  <c r="X174" i="10"/>
  <c r="Y174" i="10"/>
  <c r="J175" i="10"/>
  <c r="K175" i="10"/>
  <c r="L175" i="10"/>
  <c r="M175" i="10"/>
  <c r="N175" i="10"/>
  <c r="O175" i="10"/>
  <c r="P175" i="10"/>
  <c r="Q175" i="10"/>
  <c r="R175" i="10"/>
  <c r="S175" i="10"/>
  <c r="T175" i="10"/>
  <c r="U175" i="10"/>
  <c r="V175" i="10"/>
  <c r="W175" i="10"/>
  <c r="X175" i="10"/>
  <c r="Y175" i="10"/>
  <c r="J176" i="10"/>
  <c r="K176" i="10"/>
  <c r="L176" i="10"/>
  <c r="M176" i="10"/>
  <c r="N176" i="10"/>
  <c r="O176" i="10"/>
  <c r="P176" i="10"/>
  <c r="Q176" i="10"/>
  <c r="R176" i="10"/>
  <c r="S176" i="10"/>
  <c r="T176" i="10"/>
  <c r="U176" i="10"/>
  <c r="V176" i="10"/>
  <c r="W176" i="10"/>
  <c r="X176" i="10"/>
  <c r="Y176" i="10"/>
  <c r="J177" i="10"/>
  <c r="K177" i="10"/>
  <c r="L177" i="10"/>
  <c r="M177" i="10"/>
  <c r="N177" i="10"/>
  <c r="O177" i="10"/>
  <c r="P177" i="10"/>
  <c r="Q177" i="10"/>
  <c r="R177" i="10"/>
  <c r="S177" i="10"/>
  <c r="T177" i="10"/>
  <c r="U177" i="10"/>
  <c r="V177" i="10"/>
  <c r="W177" i="10"/>
  <c r="X177" i="10"/>
  <c r="Y177" i="10"/>
  <c r="J178" i="10"/>
  <c r="K178" i="10"/>
  <c r="L178" i="10"/>
  <c r="M178" i="10"/>
  <c r="N178" i="10"/>
  <c r="O178" i="10"/>
  <c r="P178" i="10"/>
  <c r="Q178" i="10"/>
  <c r="R178" i="10"/>
  <c r="S178" i="10"/>
  <c r="T178" i="10"/>
  <c r="U178" i="10"/>
  <c r="V178" i="10"/>
  <c r="W178" i="10"/>
  <c r="X178" i="10"/>
  <c r="Y178" i="10"/>
  <c r="J179" i="10"/>
  <c r="K179" i="10"/>
  <c r="L179" i="10"/>
  <c r="M179" i="10"/>
  <c r="N179" i="10"/>
  <c r="O179" i="10"/>
  <c r="P179" i="10"/>
  <c r="Q179" i="10"/>
  <c r="R179" i="10"/>
  <c r="S179" i="10"/>
  <c r="T179" i="10"/>
  <c r="U179" i="10"/>
  <c r="V179" i="10"/>
  <c r="W179" i="10"/>
  <c r="X179" i="10"/>
  <c r="Y179" i="10"/>
  <c r="J180" i="10"/>
  <c r="K180" i="10"/>
  <c r="L180" i="10"/>
  <c r="M180" i="10"/>
  <c r="N180" i="10"/>
  <c r="O180" i="10"/>
  <c r="P180" i="10"/>
  <c r="Q180" i="10"/>
  <c r="R180" i="10"/>
  <c r="S180" i="10"/>
  <c r="T180" i="10"/>
  <c r="U180" i="10"/>
  <c r="V180" i="10"/>
  <c r="W180" i="10"/>
  <c r="X180" i="10"/>
  <c r="Y180" i="10"/>
  <c r="J181" i="10"/>
  <c r="K181" i="10"/>
  <c r="L181" i="10"/>
  <c r="M181" i="10"/>
  <c r="N181" i="10"/>
  <c r="O181" i="10"/>
  <c r="P181" i="10"/>
  <c r="Q181" i="10"/>
  <c r="R181" i="10"/>
  <c r="S181" i="10"/>
  <c r="T181" i="10"/>
  <c r="U181" i="10"/>
  <c r="V181" i="10"/>
  <c r="W181" i="10"/>
  <c r="X181" i="10"/>
  <c r="Y181" i="10"/>
  <c r="J182" i="10"/>
  <c r="K182" i="10"/>
  <c r="L182" i="10"/>
  <c r="M182" i="10"/>
  <c r="N182" i="10"/>
  <c r="O182" i="10"/>
  <c r="P182" i="10"/>
  <c r="Q182" i="10"/>
  <c r="R182" i="10"/>
  <c r="S182" i="10"/>
  <c r="T182" i="10"/>
  <c r="U182" i="10"/>
  <c r="V182" i="10"/>
  <c r="W182" i="10"/>
  <c r="X182" i="10"/>
  <c r="Y182" i="10"/>
  <c r="J183" i="10"/>
  <c r="K183" i="10"/>
  <c r="L183" i="10"/>
  <c r="M183" i="10"/>
  <c r="N183" i="10"/>
  <c r="O183" i="10"/>
  <c r="P183" i="10"/>
  <c r="Q183" i="10"/>
  <c r="R183" i="10"/>
  <c r="S183" i="10"/>
  <c r="T183" i="10"/>
  <c r="U183" i="10"/>
  <c r="V183" i="10"/>
  <c r="W183" i="10"/>
  <c r="X183" i="10"/>
  <c r="Y183" i="10"/>
  <c r="J184" i="10"/>
  <c r="K184" i="10"/>
  <c r="L184" i="10"/>
  <c r="M184" i="10"/>
  <c r="N184" i="10"/>
  <c r="O184" i="10"/>
  <c r="P184" i="10"/>
  <c r="Q184" i="10"/>
  <c r="R184" i="10"/>
  <c r="S184" i="10"/>
  <c r="T184" i="10"/>
  <c r="U184" i="10"/>
  <c r="V184" i="10"/>
  <c r="W184" i="10"/>
  <c r="X184" i="10"/>
  <c r="Y184" i="10"/>
  <c r="J185" i="10"/>
  <c r="K185" i="10"/>
  <c r="L185" i="10"/>
  <c r="M185" i="10"/>
  <c r="N185" i="10"/>
  <c r="O185" i="10"/>
  <c r="P185" i="10"/>
  <c r="Q185" i="10"/>
  <c r="R185" i="10"/>
  <c r="S185" i="10"/>
  <c r="T185" i="10"/>
  <c r="U185" i="10"/>
  <c r="V185" i="10"/>
  <c r="W185" i="10"/>
  <c r="X185" i="10"/>
  <c r="Y185" i="10"/>
  <c r="J186" i="10"/>
  <c r="K186" i="10"/>
  <c r="L186" i="10"/>
  <c r="M186" i="10"/>
  <c r="N186" i="10"/>
  <c r="O186" i="10"/>
  <c r="P186" i="10"/>
  <c r="Q186" i="10"/>
  <c r="R186" i="10"/>
  <c r="S186" i="10"/>
  <c r="T186" i="10"/>
  <c r="U186" i="10"/>
  <c r="V186" i="10"/>
  <c r="W186" i="10"/>
  <c r="X186" i="10"/>
  <c r="Y186" i="10"/>
  <c r="J187" i="10"/>
  <c r="K187" i="10"/>
  <c r="L187" i="10"/>
  <c r="M187" i="10"/>
  <c r="N187" i="10"/>
  <c r="O187" i="10"/>
  <c r="P187" i="10"/>
  <c r="Q187" i="10"/>
  <c r="R187" i="10"/>
  <c r="S187" i="10"/>
  <c r="T187" i="10"/>
  <c r="U187" i="10"/>
  <c r="V187" i="10"/>
  <c r="W187" i="10"/>
  <c r="X187" i="10"/>
  <c r="Y187" i="10"/>
  <c r="J188" i="10"/>
  <c r="K188" i="10"/>
  <c r="L188" i="10"/>
  <c r="M188" i="10"/>
  <c r="N188" i="10"/>
  <c r="O188" i="10"/>
  <c r="P188" i="10"/>
  <c r="Q188" i="10"/>
  <c r="R188" i="10"/>
  <c r="S188" i="10"/>
  <c r="T188" i="10"/>
  <c r="U188" i="10"/>
  <c r="V188" i="10"/>
  <c r="W188" i="10"/>
  <c r="X188" i="10"/>
  <c r="Y188" i="10"/>
  <c r="J189" i="10"/>
  <c r="K189" i="10"/>
  <c r="L189" i="10"/>
  <c r="M189" i="10"/>
  <c r="N189" i="10"/>
  <c r="O189" i="10"/>
  <c r="P189" i="10"/>
  <c r="Q189" i="10"/>
  <c r="R189" i="10"/>
  <c r="S189" i="10"/>
  <c r="T189" i="10"/>
  <c r="U189" i="10"/>
  <c r="V189" i="10"/>
  <c r="W189" i="10"/>
  <c r="X189" i="10"/>
  <c r="Y189" i="10"/>
  <c r="J190" i="10"/>
  <c r="K190" i="10"/>
  <c r="L190" i="10"/>
  <c r="M190" i="10"/>
  <c r="N190" i="10"/>
  <c r="O190" i="10"/>
  <c r="P190" i="10"/>
  <c r="Q190" i="10"/>
  <c r="R190" i="10"/>
  <c r="S190" i="10"/>
  <c r="T190" i="10"/>
  <c r="U190" i="10"/>
  <c r="V190" i="10"/>
  <c r="W190" i="10"/>
  <c r="X190" i="10"/>
  <c r="Y190" i="10"/>
  <c r="J191" i="10"/>
  <c r="K191" i="10"/>
  <c r="L191" i="10"/>
  <c r="M191" i="10"/>
  <c r="N191" i="10"/>
  <c r="O191" i="10"/>
  <c r="P191" i="10"/>
  <c r="Q191" i="10"/>
  <c r="R191" i="10"/>
  <c r="S191" i="10"/>
  <c r="T191" i="10"/>
  <c r="U191" i="10"/>
  <c r="V191" i="10"/>
  <c r="W191" i="10"/>
  <c r="X191" i="10"/>
  <c r="Y191" i="10"/>
  <c r="J192" i="10"/>
  <c r="K192" i="10"/>
  <c r="L192" i="10"/>
  <c r="M192" i="10"/>
  <c r="N192" i="10"/>
  <c r="O192" i="10"/>
  <c r="P192" i="10"/>
  <c r="Q192" i="10"/>
  <c r="R192" i="10"/>
  <c r="S192" i="10"/>
  <c r="T192" i="10"/>
  <c r="U192" i="10"/>
  <c r="V192" i="10"/>
  <c r="W192" i="10"/>
  <c r="X192" i="10"/>
  <c r="Y192" i="10"/>
  <c r="J193" i="10"/>
  <c r="K193" i="10"/>
  <c r="L193" i="10"/>
  <c r="M193" i="10"/>
  <c r="N193" i="10"/>
  <c r="O193" i="10"/>
  <c r="P193" i="10"/>
  <c r="Q193" i="10"/>
  <c r="R193" i="10"/>
  <c r="S193" i="10"/>
  <c r="T193" i="10"/>
  <c r="U193" i="10"/>
  <c r="V193" i="10"/>
  <c r="W193" i="10"/>
  <c r="X193" i="10"/>
  <c r="Y193" i="10"/>
  <c r="J194" i="10"/>
  <c r="K194" i="10"/>
  <c r="L194" i="10"/>
  <c r="M194" i="10"/>
  <c r="N194" i="10"/>
  <c r="O194" i="10"/>
  <c r="P194" i="10"/>
  <c r="Q194" i="10"/>
  <c r="R194" i="10"/>
  <c r="S194" i="10"/>
  <c r="T194" i="10"/>
  <c r="U194" i="10"/>
  <c r="V194" i="10"/>
  <c r="W194" i="10"/>
  <c r="X194" i="10"/>
  <c r="Y194" i="10"/>
  <c r="J195" i="10"/>
  <c r="K195" i="10"/>
  <c r="L195" i="10"/>
  <c r="M195" i="10"/>
  <c r="N195" i="10"/>
  <c r="O195" i="10"/>
  <c r="P195" i="10"/>
  <c r="Q195" i="10"/>
  <c r="R195" i="10"/>
  <c r="S195" i="10"/>
  <c r="T195" i="10"/>
  <c r="U195" i="10"/>
  <c r="V195" i="10"/>
  <c r="W195" i="10"/>
  <c r="X195" i="10"/>
  <c r="Y195" i="10"/>
  <c r="J196" i="10"/>
  <c r="K196" i="10"/>
  <c r="L196" i="10"/>
  <c r="M196" i="10"/>
  <c r="N196" i="10"/>
  <c r="O196" i="10"/>
  <c r="P196" i="10"/>
  <c r="Q196" i="10"/>
  <c r="R196" i="10"/>
  <c r="S196" i="10"/>
  <c r="T196" i="10"/>
  <c r="U196" i="10"/>
  <c r="V196" i="10"/>
  <c r="W196" i="10"/>
  <c r="X196" i="10"/>
  <c r="Y196" i="10"/>
  <c r="J197" i="10"/>
  <c r="K197" i="10"/>
  <c r="L197" i="10"/>
  <c r="M197" i="10"/>
  <c r="N197" i="10"/>
  <c r="O197" i="10"/>
  <c r="P197" i="10"/>
  <c r="Q197" i="10"/>
  <c r="R197" i="10"/>
  <c r="S197" i="10"/>
  <c r="T197" i="10"/>
  <c r="U197" i="10"/>
  <c r="V197" i="10"/>
  <c r="W197" i="10"/>
  <c r="X197" i="10"/>
  <c r="Y197" i="10"/>
  <c r="J198" i="10"/>
  <c r="K198" i="10"/>
  <c r="L198" i="10"/>
  <c r="M198" i="10"/>
  <c r="N198" i="10"/>
  <c r="O198" i="10"/>
  <c r="P198" i="10"/>
  <c r="Q198" i="10"/>
  <c r="R198" i="10"/>
  <c r="S198" i="10"/>
  <c r="T198" i="10"/>
  <c r="U198" i="10"/>
  <c r="V198" i="10"/>
  <c r="W198" i="10"/>
  <c r="X198" i="10"/>
  <c r="Y198" i="10"/>
  <c r="J199" i="10"/>
  <c r="K199" i="10"/>
  <c r="L199" i="10"/>
  <c r="M199" i="10"/>
  <c r="N199" i="10"/>
  <c r="O199" i="10"/>
  <c r="P199" i="10"/>
  <c r="Q199" i="10"/>
  <c r="R199" i="10"/>
  <c r="S199" i="10"/>
  <c r="T199" i="10"/>
  <c r="U199" i="10"/>
  <c r="V199" i="10"/>
  <c r="W199" i="10"/>
  <c r="X199" i="10"/>
  <c r="Y199" i="10"/>
  <c r="J200" i="10"/>
  <c r="K200" i="10"/>
  <c r="L200" i="10"/>
  <c r="M200" i="10"/>
  <c r="N200" i="10"/>
  <c r="O200" i="10"/>
  <c r="P200" i="10"/>
  <c r="Q200" i="10"/>
  <c r="R200" i="10"/>
  <c r="S200" i="10"/>
  <c r="T200" i="10"/>
  <c r="U200" i="10"/>
  <c r="V200" i="10"/>
  <c r="W200" i="10"/>
  <c r="X200" i="10"/>
  <c r="Y200" i="10"/>
  <c r="J201" i="10"/>
  <c r="K201" i="10"/>
  <c r="L201" i="10"/>
  <c r="M201" i="10"/>
  <c r="N201" i="10"/>
  <c r="O201" i="10"/>
  <c r="P201" i="10"/>
  <c r="Q201" i="10"/>
  <c r="R201" i="10"/>
  <c r="S201" i="10"/>
  <c r="T201" i="10"/>
  <c r="U201" i="10"/>
  <c r="V201" i="10"/>
  <c r="W201" i="10"/>
  <c r="X201" i="10"/>
  <c r="Y201" i="10"/>
  <c r="J202" i="10"/>
  <c r="K202" i="10"/>
  <c r="L202" i="10"/>
  <c r="M202" i="10"/>
  <c r="N202" i="10"/>
  <c r="O202" i="10"/>
  <c r="P202" i="10"/>
  <c r="Q202" i="10"/>
  <c r="R202" i="10"/>
  <c r="S202" i="10"/>
  <c r="T202" i="10"/>
  <c r="U202" i="10"/>
  <c r="V202" i="10"/>
  <c r="W202" i="10"/>
  <c r="X202" i="10"/>
  <c r="Y202" i="10"/>
  <c r="J203" i="10"/>
  <c r="K203" i="10"/>
  <c r="L203" i="10"/>
  <c r="M203" i="10"/>
  <c r="N203" i="10"/>
  <c r="O203" i="10"/>
  <c r="P203" i="10"/>
  <c r="Q203" i="10"/>
  <c r="R203" i="10"/>
  <c r="S203" i="10"/>
  <c r="T203" i="10"/>
  <c r="U203" i="10"/>
  <c r="V203" i="10"/>
  <c r="W203" i="10"/>
  <c r="X203" i="10"/>
  <c r="Y203" i="10"/>
  <c r="J204" i="10"/>
  <c r="K204" i="10"/>
  <c r="L204" i="10"/>
  <c r="M204" i="10"/>
  <c r="N204" i="10"/>
  <c r="O204" i="10"/>
  <c r="P204" i="10"/>
  <c r="Q204" i="10"/>
  <c r="R204" i="10"/>
  <c r="S204" i="10"/>
  <c r="T204" i="10"/>
  <c r="U204" i="10"/>
  <c r="V204" i="10"/>
  <c r="W204" i="10"/>
  <c r="X204" i="10"/>
  <c r="Y204" i="10"/>
  <c r="J205" i="10"/>
  <c r="K205" i="10"/>
  <c r="L205" i="10"/>
  <c r="M205" i="10"/>
  <c r="N205" i="10"/>
  <c r="O205" i="10"/>
  <c r="P205" i="10"/>
  <c r="Q205" i="10"/>
  <c r="R205" i="10"/>
  <c r="S205" i="10"/>
  <c r="T205" i="10"/>
  <c r="U205" i="10"/>
  <c r="V205" i="10"/>
  <c r="W205" i="10"/>
  <c r="X205" i="10"/>
  <c r="Y205" i="10"/>
  <c r="J206" i="10"/>
  <c r="K206" i="10"/>
  <c r="L206" i="10"/>
  <c r="M206" i="10"/>
  <c r="N206" i="10"/>
  <c r="O206" i="10"/>
  <c r="P206" i="10"/>
  <c r="Q206" i="10"/>
  <c r="R206" i="10"/>
  <c r="S206" i="10"/>
  <c r="T206" i="10"/>
  <c r="U206" i="10"/>
  <c r="V206" i="10"/>
  <c r="W206" i="10"/>
  <c r="X206" i="10"/>
  <c r="Y206" i="10"/>
  <c r="J207" i="10"/>
  <c r="K207" i="10"/>
  <c r="L207" i="10"/>
  <c r="M207" i="10"/>
  <c r="N207" i="10"/>
  <c r="O207" i="10"/>
  <c r="P207" i="10"/>
  <c r="Q207" i="10"/>
  <c r="R207" i="10"/>
  <c r="S207" i="10"/>
  <c r="T207" i="10"/>
  <c r="U207" i="10"/>
  <c r="V207" i="10"/>
  <c r="W207" i="10"/>
  <c r="X207" i="10"/>
  <c r="Y207" i="10"/>
  <c r="J208" i="10"/>
  <c r="K208" i="10"/>
  <c r="L208" i="10"/>
  <c r="M208" i="10"/>
  <c r="N208" i="10"/>
  <c r="O208" i="10"/>
  <c r="P208" i="10"/>
  <c r="Q208" i="10"/>
  <c r="R208" i="10"/>
  <c r="S208" i="10"/>
  <c r="T208" i="10"/>
  <c r="U208" i="10"/>
  <c r="V208" i="10"/>
  <c r="W208" i="10"/>
  <c r="X208" i="10"/>
  <c r="Y208" i="10"/>
  <c r="J209" i="10"/>
  <c r="K209" i="10"/>
  <c r="L209" i="10"/>
  <c r="M209" i="10"/>
  <c r="N209" i="10"/>
  <c r="O209" i="10"/>
  <c r="P209" i="10"/>
  <c r="Q209" i="10"/>
  <c r="R209" i="10"/>
  <c r="S209" i="10"/>
  <c r="T209" i="10"/>
  <c r="U209" i="10"/>
  <c r="V209" i="10"/>
  <c r="W209" i="10"/>
  <c r="X209" i="10"/>
  <c r="Y209" i="10"/>
  <c r="J210" i="10"/>
  <c r="K210" i="10"/>
  <c r="L210" i="10"/>
  <c r="M210" i="10"/>
  <c r="N210" i="10"/>
  <c r="O210" i="10"/>
  <c r="P210" i="10"/>
  <c r="Q210" i="10"/>
  <c r="R210" i="10"/>
  <c r="S210" i="10"/>
  <c r="T210" i="10"/>
  <c r="U210" i="10"/>
  <c r="V210" i="10"/>
  <c r="W210" i="10"/>
  <c r="X210" i="10"/>
  <c r="Y210" i="10"/>
  <c r="J211" i="10"/>
  <c r="K211" i="10"/>
  <c r="L211" i="10"/>
  <c r="M211" i="10"/>
  <c r="N211" i="10"/>
  <c r="O211" i="10"/>
  <c r="P211" i="10"/>
  <c r="Q211" i="10"/>
  <c r="R211" i="10"/>
  <c r="S211" i="10"/>
  <c r="T211" i="10"/>
  <c r="U211" i="10"/>
  <c r="V211" i="10"/>
  <c r="W211" i="10"/>
  <c r="X211" i="10"/>
  <c r="Y211" i="10"/>
  <c r="J212" i="10"/>
  <c r="K212" i="10"/>
  <c r="L212" i="10"/>
  <c r="M212" i="10"/>
  <c r="N212" i="10"/>
  <c r="O212" i="10"/>
  <c r="P212" i="10"/>
  <c r="Q212" i="10"/>
  <c r="R212" i="10"/>
  <c r="S212" i="10"/>
  <c r="T212" i="10"/>
  <c r="U212" i="10"/>
  <c r="V212" i="10"/>
  <c r="W212" i="10"/>
  <c r="X212" i="10"/>
  <c r="Y212" i="10"/>
  <c r="J213" i="10"/>
  <c r="K213" i="10"/>
  <c r="L213" i="10"/>
  <c r="M213" i="10"/>
  <c r="N213" i="10"/>
  <c r="O213" i="10"/>
  <c r="P213" i="10"/>
  <c r="Q213" i="10"/>
  <c r="R213" i="10"/>
  <c r="S213" i="10"/>
  <c r="T213" i="10"/>
  <c r="U213" i="10"/>
  <c r="V213" i="10"/>
  <c r="W213" i="10"/>
  <c r="X213" i="10"/>
  <c r="Y213" i="10"/>
  <c r="J214" i="10"/>
  <c r="K214" i="10"/>
  <c r="L214" i="10"/>
  <c r="M214" i="10"/>
  <c r="N214" i="10"/>
  <c r="O214" i="10"/>
  <c r="P214" i="10"/>
  <c r="Q214" i="10"/>
  <c r="R214" i="10"/>
  <c r="S214" i="10"/>
  <c r="T214" i="10"/>
  <c r="U214" i="10"/>
  <c r="V214" i="10"/>
  <c r="W214" i="10"/>
  <c r="X214" i="10"/>
  <c r="Y214" i="10"/>
  <c r="J215" i="10"/>
  <c r="K215" i="10"/>
  <c r="L215" i="10"/>
  <c r="M215" i="10"/>
  <c r="N215" i="10"/>
  <c r="O215" i="10"/>
  <c r="P215" i="10"/>
  <c r="Q215" i="10"/>
  <c r="R215" i="10"/>
  <c r="S215" i="10"/>
  <c r="T215" i="10"/>
  <c r="U215" i="10"/>
  <c r="V215" i="10"/>
  <c r="W215" i="10"/>
  <c r="X215" i="10"/>
  <c r="Y215" i="10"/>
  <c r="J216" i="10"/>
  <c r="K216" i="10"/>
  <c r="L216" i="10"/>
  <c r="M216" i="10"/>
  <c r="N216" i="10"/>
  <c r="O216" i="10"/>
  <c r="P216" i="10"/>
  <c r="Q216" i="10"/>
  <c r="R216" i="10"/>
  <c r="S216" i="10"/>
  <c r="T216" i="10"/>
  <c r="U216" i="10"/>
  <c r="V216" i="10"/>
  <c r="W216" i="10"/>
  <c r="X216" i="10"/>
  <c r="Y216" i="10"/>
  <c r="J217" i="10"/>
  <c r="K217" i="10"/>
  <c r="L217" i="10"/>
  <c r="M217" i="10"/>
  <c r="N217" i="10"/>
  <c r="O217" i="10"/>
  <c r="P217" i="10"/>
  <c r="Q217" i="10"/>
  <c r="R217" i="10"/>
  <c r="S217" i="10"/>
  <c r="T217" i="10"/>
  <c r="U217" i="10"/>
  <c r="V217" i="10"/>
  <c r="W217" i="10"/>
  <c r="X217" i="10"/>
  <c r="Y217" i="10"/>
  <c r="J218" i="10"/>
  <c r="K218" i="10"/>
  <c r="L218" i="10"/>
  <c r="M218" i="10"/>
  <c r="N218" i="10"/>
  <c r="O218" i="10"/>
  <c r="P218" i="10"/>
  <c r="Q218" i="10"/>
  <c r="R218" i="10"/>
  <c r="S218" i="10"/>
  <c r="T218" i="10"/>
  <c r="U218" i="10"/>
  <c r="V218" i="10"/>
  <c r="W218" i="10"/>
  <c r="X218" i="10"/>
  <c r="Y218" i="10"/>
  <c r="J219" i="10"/>
  <c r="K219" i="10"/>
  <c r="L219" i="10"/>
  <c r="M219" i="10"/>
  <c r="N219" i="10"/>
  <c r="O219" i="10"/>
  <c r="P219" i="10"/>
  <c r="Q219" i="10"/>
  <c r="R219" i="10"/>
  <c r="S219" i="10"/>
  <c r="T219" i="10"/>
  <c r="U219" i="10"/>
  <c r="V219" i="10"/>
  <c r="W219" i="10"/>
  <c r="X219" i="10"/>
  <c r="Y219" i="10"/>
  <c r="J220" i="10"/>
  <c r="K220" i="10"/>
  <c r="L220" i="10"/>
  <c r="M220" i="10"/>
  <c r="N220" i="10"/>
  <c r="O220" i="10"/>
  <c r="P220" i="10"/>
  <c r="Q220" i="10"/>
  <c r="R220" i="10"/>
  <c r="S220" i="10"/>
  <c r="T220" i="10"/>
  <c r="U220" i="10"/>
  <c r="V220" i="10"/>
  <c r="W220" i="10"/>
  <c r="X220" i="10"/>
  <c r="Y220" i="10"/>
  <c r="J221" i="10"/>
  <c r="K221" i="10"/>
  <c r="L221" i="10"/>
  <c r="M221" i="10"/>
  <c r="N221" i="10"/>
  <c r="O221" i="10"/>
  <c r="P221" i="10"/>
  <c r="Q221" i="10"/>
  <c r="R221" i="10"/>
  <c r="S221" i="10"/>
  <c r="T221" i="10"/>
  <c r="U221" i="10"/>
  <c r="V221" i="10"/>
  <c r="W221" i="10"/>
  <c r="X221" i="10"/>
  <c r="Y221" i="10"/>
  <c r="J222" i="10"/>
  <c r="K222" i="10"/>
  <c r="L222" i="10"/>
  <c r="M222" i="10"/>
  <c r="N222" i="10"/>
  <c r="O222" i="10"/>
  <c r="P222" i="10"/>
  <c r="Q222" i="10"/>
  <c r="R222" i="10"/>
  <c r="S222" i="10"/>
  <c r="T222" i="10"/>
  <c r="U222" i="10"/>
  <c r="V222" i="10"/>
  <c r="W222" i="10"/>
  <c r="X222" i="10"/>
  <c r="Y222" i="10"/>
  <c r="J223" i="10"/>
  <c r="K223" i="10"/>
  <c r="L223" i="10"/>
  <c r="M223" i="10"/>
  <c r="N223" i="10"/>
  <c r="O223" i="10"/>
  <c r="P223" i="10"/>
  <c r="Q223" i="10"/>
  <c r="R223" i="10"/>
  <c r="S223" i="10"/>
  <c r="T223" i="10"/>
  <c r="U223" i="10"/>
  <c r="V223" i="10"/>
  <c r="W223" i="10"/>
  <c r="X223" i="10"/>
  <c r="Y223" i="10"/>
  <c r="J224" i="10"/>
  <c r="K224" i="10"/>
  <c r="L224" i="10"/>
  <c r="M224" i="10"/>
  <c r="N224" i="10"/>
  <c r="O224" i="10"/>
  <c r="P224" i="10"/>
  <c r="Q224" i="10"/>
  <c r="R224" i="10"/>
  <c r="S224" i="10"/>
  <c r="T224" i="10"/>
  <c r="U224" i="10"/>
  <c r="V224" i="10"/>
  <c r="W224" i="10"/>
  <c r="X224" i="10"/>
  <c r="Y224" i="10"/>
  <c r="J225" i="10"/>
  <c r="K225" i="10"/>
  <c r="L225" i="10"/>
  <c r="M225" i="10"/>
  <c r="N225" i="10"/>
  <c r="O225" i="10"/>
  <c r="P225" i="10"/>
  <c r="Q225" i="10"/>
  <c r="R225" i="10"/>
  <c r="S225" i="10"/>
  <c r="T225" i="10"/>
  <c r="U225" i="10"/>
  <c r="V225" i="10"/>
  <c r="W225" i="10"/>
  <c r="X225" i="10"/>
  <c r="Y225" i="10"/>
  <c r="J226" i="10"/>
  <c r="K226" i="10"/>
  <c r="L226" i="10"/>
  <c r="M226" i="10"/>
  <c r="N226" i="10"/>
  <c r="O226" i="10"/>
  <c r="P226" i="10"/>
  <c r="Q226" i="10"/>
  <c r="R226" i="10"/>
  <c r="S226" i="10"/>
  <c r="T226" i="10"/>
  <c r="U226" i="10"/>
  <c r="V226" i="10"/>
  <c r="W226" i="10"/>
  <c r="X226" i="10"/>
  <c r="Y226" i="10"/>
  <c r="J227" i="10"/>
  <c r="K227" i="10"/>
  <c r="L227" i="10"/>
  <c r="M227" i="10"/>
  <c r="N227" i="10"/>
  <c r="O227" i="10"/>
  <c r="P227" i="10"/>
  <c r="Q227" i="10"/>
  <c r="R227" i="10"/>
  <c r="S227" i="10"/>
  <c r="T227" i="10"/>
  <c r="U227" i="10"/>
  <c r="V227" i="10"/>
  <c r="W227" i="10"/>
  <c r="X227" i="10"/>
  <c r="Y227" i="10"/>
  <c r="J228" i="10"/>
  <c r="K228" i="10"/>
  <c r="L228" i="10"/>
  <c r="M228" i="10"/>
  <c r="N228" i="10"/>
  <c r="O228" i="10"/>
  <c r="P228" i="10"/>
  <c r="Q228" i="10"/>
  <c r="R228" i="10"/>
  <c r="S228" i="10"/>
  <c r="T228" i="10"/>
  <c r="U228" i="10"/>
  <c r="V228" i="10"/>
  <c r="W228" i="10"/>
  <c r="X228" i="10"/>
  <c r="Y228" i="10"/>
  <c r="J229" i="10"/>
  <c r="K229" i="10"/>
  <c r="L229" i="10"/>
  <c r="M229" i="10"/>
  <c r="N229" i="10"/>
  <c r="O229" i="10"/>
  <c r="P229" i="10"/>
  <c r="Q229" i="10"/>
  <c r="R229" i="10"/>
  <c r="S229" i="10"/>
  <c r="T229" i="10"/>
  <c r="U229" i="10"/>
  <c r="V229" i="10"/>
  <c r="W229" i="10"/>
  <c r="X229" i="10"/>
  <c r="Y229" i="10"/>
  <c r="J230" i="10"/>
  <c r="K230" i="10"/>
  <c r="L230" i="10"/>
  <c r="M230" i="10"/>
  <c r="N230" i="10"/>
  <c r="O230" i="10"/>
  <c r="P230" i="10"/>
  <c r="Q230" i="10"/>
  <c r="R230" i="10"/>
  <c r="S230" i="10"/>
  <c r="T230" i="10"/>
  <c r="U230" i="10"/>
  <c r="V230" i="10"/>
  <c r="W230" i="10"/>
  <c r="X230" i="10"/>
  <c r="Y230" i="10"/>
  <c r="J231" i="10"/>
  <c r="K231" i="10"/>
  <c r="L231" i="10"/>
  <c r="M231" i="10"/>
  <c r="N231" i="10"/>
  <c r="O231" i="10"/>
  <c r="P231" i="10"/>
  <c r="Q231" i="10"/>
  <c r="R231" i="10"/>
  <c r="S231" i="10"/>
  <c r="T231" i="10"/>
  <c r="U231" i="10"/>
  <c r="V231" i="10"/>
  <c r="W231" i="10"/>
  <c r="X231" i="10"/>
  <c r="Y231" i="10"/>
  <c r="J232" i="10"/>
  <c r="K232" i="10"/>
  <c r="L232" i="10"/>
  <c r="M232" i="10"/>
  <c r="N232" i="10"/>
  <c r="O232" i="10"/>
  <c r="P232" i="10"/>
  <c r="Q232" i="10"/>
  <c r="R232" i="10"/>
  <c r="S232" i="10"/>
  <c r="T232" i="10"/>
  <c r="U232" i="10"/>
  <c r="V232" i="10"/>
  <c r="W232" i="10"/>
  <c r="X232" i="10"/>
  <c r="Y232" i="10"/>
  <c r="J233" i="10"/>
  <c r="K233" i="10"/>
  <c r="L233" i="10"/>
  <c r="M233" i="10"/>
  <c r="N233" i="10"/>
  <c r="O233" i="10"/>
  <c r="P233" i="10"/>
  <c r="Q233" i="10"/>
  <c r="R233" i="10"/>
  <c r="S233" i="10"/>
  <c r="T233" i="10"/>
  <c r="U233" i="10"/>
  <c r="V233" i="10"/>
  <c r="W233" i="10"/>
  <c r="X233" i="10"/>
  <c r="Y233" i="10"/>
  <c r="J234" i="10"/>
  <c r="K234" i="10"/>
  <c r="L234" i="10"/>
  <c r="M234" i="10"/>
  <c r="N234" i="10"/>
  <c r="O234" i="10"/>
  <c r="P234" i="10"/>
  <c r="Q234" i="10"/>
  <c r="R234" i="10"/>
  <c r="S234" i="10"/>
  <c r="T234" i="10"/>
  <c r="U234" i="10"/>
  <c r="V234" i="10"/>
  <c r="W234" i="10"/>
  <c r="X234" i="10"/>
  <c r="Y234" i="10"/>
  <c r="J235" i="10"/>
  <c r="K235" i="10"/>
  <c r="L235" i="10"/>
  <c r="M235" i="10"/>
  <c r="N235" i="10"/>
  <c r="O235" i="10"/>
  <c r="P235" i="10"/>
  <c r="Q235" i="10"/>
  <c r="R235" i="10"/>
  <c r="S235" i="10"/>
  <c r="T235" i="10"/>
  <c r="U235" i="10"/>
  <c r="V235" i="10"/>
  <c r="W235" i="10"/>
  <c r="X235" i="10"/>
  <c r="Y235" i="10"/>
  <c r="J236" i="10"/>
  <c r="K236" i="10"/>
  <c r="L236" i="10"/>
  <c r="M236" i="10"/>
  <c r="N236" i="10"/>
  <c r="O236" i="10"/>
  <c r="P236" i="10"/>
  <c r="Q236" i="10"/>
  <c r="R236" i="10"/>
  <c r="S236" i="10"/>
  <c r="T236" i="10"/>
  <c r="U236" i="10"/>
  <c r="V236" i="10"/>
  <c r="W236" i="10"/>
  <c r="X236" i="10"/>
  <c r="Y236" i="10"/>
  <c r="J237" i="10"/>
  <c r="K237" i="10"/>
  <c r="L237" i="10"/>
  <c r="M237" i="10"/>
  <c r="N237" i="10"/>
  <c r="O237" i="10"/>
  <c r="P237" i="10"/>
  <c r="Q237" i="10"/>
  <c r="R237" i="10"/>
  <c r="S237" i="10"/>
  <c r="T237" i="10"/>
  <c r="U237" i="10"/>
  <c r="V237" i="10"/>
  <c r="W237" i="10"/>
  <c r="X237" i="10"/>
  <c r="Y237" i="10"/>
  <c r="J238" i="10"/>
  <c r="K238" i="10"/>
  <c r="L238" i="10"/>
  <c r="M238" i="10"/>
  <c r="N238" i="10"/>
  <c r="O238" i="10"/>
  <c r="P238" i="10"/>
  <c r="Q238" i="10"/>
  <c r="R238" i="10"/>
  <c r="S238" i="10"/>
  <c r="T238" i="10"/>
  <c r="U238" i="10"/>
  <c r="V238" i="10"/>
  <c r="W238" i="10"/>
  <c r="X238" i="10"/>
  <c r="Y238" i="10"/>
  <c r="J239" i="10"/>
  <c r="K239" i="10"/>
  <c r="L239" i="10"/>
  <c r="M239" i="10"/>
  <c r="N239" i="10"/>
  <c r="O239" i="10"/>
  <c r="P239" i="10"/>
  <c r="Q239" i="10"/>
  <c r="R239" i="10"/>
  <c r="S239" i="10"/>
  <c r="T239" i="10"/>
  <c r="U239" i="10"/>
  <c r="V239" i="10"/>
  <c r="W239" i="10"/>
  <c r="X239" i="10"/>
  <c r="Y239" i="10"/>
  <c r="J240" i="10"/>
  <c r="K240" i="10"/>
  <c r="L240" i="10"/>
  <c r="M240" i="10"/>
  <c r="N240" i="10"/>
  <c r="O240" i="10"/>
  <c r="P240" i="10"/>
  <c r="Q240" i="10"/>
  <c r="R240" i="10"/>
  <c r="S240" i="10"/>
  <c r="T240" i="10"/>
  <c r="U240" i="10"/>
  <c r="V240" i="10"/>
  <c r="W240" i="10"/>
  <c r="X240" i="10"/>
  <c r="Y240" i="10"/>
  <c r="J241" i="10"/>
  <c r="K241" i="10"/>
  <c r="L241" i="10"/>
  <c r="M241" i="10"/>
  <c r="N241" i="10"/>
  <c r="O241" i="10"/>
  <c r="P241" i="10"/>
  <c r="Q241" i="10"/>
  <c r="R241" i="10"/>
  <c r="S241" i="10"/>
  <c r="T241" i="10"/>
  <c r="U241" i="10"/>
  <c r="V241" i="10"/>
  <c r="W241" i="10"/>
  <c r="X241" i="10"/>
  <c r="Y241" i="10"/>
  <c r="J242" i="10"/>
  <c r="K242" i="10"/>
  <c r="L242" i="10"/>
  <c r="M242" i="10"/>
  <c r="N242" i="10"/>
  <c r="O242" i="10"/>
  <c r="P242" i="10"/>
  <c r="Q242" i="10"/>
  <c r="R242" i="10"/>
  <c r="S242" i="10"/>
  <c r="T242" i="10"/>
  <c r="U242" i="10"/>
  <c r="V242" i="10"/>
  <c r="W242" i="10"/>
  <c r="X242" i="10"/>
  <c r="Y242" i="10"/>
  <c r="J243" i="10"/>
  <c r="K243" i="10"/>
  <c r="L243" i="10"/>
  <c r="M243" i="10"/>
  <c r="N243" i="10"/>
  <c r="O243" i="10"/>
  <c r="P243" i="10"/>
  <c r="Q243" i="10"/>
  <c r="R243" i="10"/>
  <c r="S243" i="10"/>
  <c r="T243" i="10"/>
  <c r="U243" i="10"/>
  <c r="V243" i="10"/>
  <c r="W243" i="10"/>
  <c r="X243" i="10"/>
  <c r="Y243" i="10"/>
  <c r="J244" i="10"/>
  <c r="K244" i="10"/>
  <c r="L244" i="10"/>
  <c r="M244" i="10"/>
  <c r="N244" i="10"/>
  <c r="O244" i="10"/>
  <c r="P244" i="10"/>
  <c r="Q244" i="10"/>
  <c r="R244" i="10"/>
  <c r="S244" i="10"/>
  <c r="T244" i="10"/>
  <c r="U244" i="10"/>
  <c r="V244" i="10"/>
  <c r="W244" i="10"/>
  <c r="X244" i="10"/>
  <c r="Y244" i="10"/>
  <c r="J245" i="10"/>
  <c r="K245" i="10"/>
  <c r="L245" i="10"/>
  <c r="M245" i="10"/>
  <c r="N245" i="10"/>
  <c r="O245" i="10"/>
  <c r="P245" i="10"/>
  <c r="Q245" i="10"/>
  <c r="R245" i="10"/>
  <c r="S245" i="10"/>
  <c r="T245" i="10"/>
  <c r="U245" i="10"/>
  <c r="V245" i="10"/>
  <c r="W245" i="10"/>
  <c r="X245" i="10"/>
  <c r="Y245" i="10"/>
  <c r="J246" i="10"/>
  <c r="K246" i="10"/>
  <c r="L246" i="10"/>
  <c r="M246" i="10"/>
  <c r="N246" i="10"/>
  <c r="O246" i="10"/>
  <c r="P246" i="10"/>
  <c r="Q246" i="10"/>
  <c r="R246" i="10"/>
  <c r="S246" i="10"/>
  <c r="T246" i="10"/>
  <c r="U246" i="10"/>
  <c r="V246" i="10"/>
  <c r="W246" i="10"/>
  <c r="X246" i="10"/>
  <c r="Y246" i="10"/>
  <c r="J247" i="10"/>
  <c r="K247" i="10"/>
  <c r="L247" i="10"/>
  <c r="M247" i="10"/>
  <c r="N247" i="10"/>
  <c r="O247" i="10"/>
  <c r="P247" i="10"/>
  <c r="Q247" i="10"/>
  <c r="R247" i="10"/>
  <c r="S247" i="10"/>
  <c r="T247" i="10"/>
  <c r="U247" i="10"/>
  <c r="V247" i="10"/>
  <c r="W247" i="10"/>
  <c r="X247" i="10"/>
  <c r="Y247" i="10"/>
  <c r="J248" i="10"/>
  <c r="K248" i="10"/>
  <c r="L248" i="10"/>
  <c r="M248" i="10"/>
  <c r="N248" i="10"/>
  <c r="O248" i="10"/>
  <c r="P248" i="10"/>
  <c r="Q248" i="10"/>
  <c r="R248" i="10"/>
  <c r="S248" i="10"/>
  <c r="T248" i="10"/>
  <c r="U248" i="10"/>
  <c r="V248" i="10"/>
  <c r="W248" i="10"/>
  <c r="X248" i="10"/>
  <c r="Y248" i="10"/>
  <c r="J249" i="10"/>
  <c r="K249" i="10"/>
  <c r="L249" i="10"/>
  <c r="M249" i="10"/>
  <c r="N249" i="10"/>
  <c r="O249" i="10"/>
  <c r="P249" i="10"/>
  <c r="Q249" i="10"/>
  <c r="R249" i="10"/>
  <c r="S249" i="10"/>
  <c r="T249" i="10"/>
  <c r="U249" i="10"/>
  <c r="V249" i="10"/>
  <c r="W249" i="10"/>
  <c r="X249" i="10"/>
  <c r="Y249" i="10"/>
  <c r="J250" i="10"/>
  <c r="K250" i="10"/>
  <c r="L250" i="10"/>
  <c r="M250" i="10"/>
  <c r="N250" i="10"/>
  <c r="O250" i="10"/>
  <c r="P250" i="10"/>
  <c r="Q250" i="10"/>
  <c r="R250" i="10"/>
  <c r="S250" i="10"/>
  <c r="T250" i="10"/>
  <c r="U250" i="10"/>
  <c r="V250" i="10"/>
  <c r="W250" i="10"/>
  <c r="X250" i="10"/>
  <c r="Y250" i="10"/>
  <c r="J251" i="10"/>
  <c r="K251" i="10"/>
  <c r="L251" i="10"/>
  <c r="M251" i="10"/>
  <c r="N251" i="10"/>
  <c r="O251" i="10"/>
  <c r="P251" i="10"/>
  <c r="Q251" i="10"/>
  <c r="R251" i="10"/>
  <c r="S251" i="10"/>
  <c r="T251" i="10"/>
  <c r="U251" i="10"/>
  <c r="V251" i="10"/>
  <c r="W251" i="10"/>
  <c r="X251" i="10"/>
  <c r="Y251" i="10"/>
  <c r="J252" i="10"/>
  <c r="K252" i="10"/>
  <c r="L252" i="10"/>
  <c r="M252" i="10"/>
  <c r="N252" i="10"/>
  <c r="O252" i="10"/>
  <c r="P252" i="10"/>
  <c r="Q252" i="10"/>
  <c r="R252" i="10"/>
  <c r="S252" i="10"/>
  <c r="T252" i="10"/>
  <c r="U252" i="10"/>
  <c r="V252" i="10"/>
  <c r="W252" i="10"/>
  <c r="X252" i="10"/>
  <c r="Y252" i="10"/>
  <c r="J253" i="10"/>
  <c r="K253" i="10"/>
  <c r="L253" i="10"/>
  <c r="M253" i="10"/>
  <c r="N253" i="10"/>
  <c r="O253" i="10"/>
  <c r="P253" i="10"/>
  <c r="Q253" i="10"/>
  <c r="R253" i="10"/>
  <c r="S253" i="10"/>
  <c r="T253" i="10"/>
  <c r="U253" i="10"/>
  <c r="V253" i="10"/>
  <c r="W253" i="10"/>
  <c r="X253" i="10"/>
  <c r="Y253" i="10"/>
  <c r="J254" i="10"/>
  <c r="K254" i="10"/>
  <c r="L254" i="10"/>
  <c r="M254" i="10"/>
  <c r="N254" i="10"/>
  <c r="O254" i="10"/>
  <c r="P254" i="10"/>
  <c r="Q254" i="10"/>
  <c r="R254" i="10"/>
  <c r="S254" i="10"/>
  <c r="T254" i="10"/>
  <c r="U254" i="10"/>
  <c r="V254" i="10"/>
  <c r="W254" i="10"/>
  <c r="X254" i="10"/>
  <c r="Y254" i="10"/>
  <c r="J255" i="10"/>
  <c r="K255" i="10"/>
  <c r="L255" i="10"/>
  <c r="M255" i="10"/>
  <c r="N255" i="10"/>
  <c r="O255" i="10"/>
  <c r="P255" i="10"/>
  <c r="Q255" i="10"/>
  <c r="R255" i="10"/>
  <c r="S255" i="10"/>
  <c r="T255" i="10"/>
  <c r="U255" i="10"/>
  <c r="V255" i="10"/>
  <c r="W255" i="10"/>
  <c r="X255" i="10"/>
  <c r="Y255" i="10"/>
  <c r="J256" i="10"/>
  <c r="K256" i="10"/>
  <c r="L256" i="10"/>
  <c r="M256" i="10"/>
  <c r="N256" i="10"/>
  <c r="O256" i="10"/>
  <c r="P256" i="10"/>
  <c r="Q256" i="10"/>
  <c r="R256" i="10"/>
  <c r="S256" i="10"/>
  <c r="T256" i="10"/>
  <c r="U256" i="10"/>
  <c r="V256" i="10"/>
  <c r="W256" i="10"/>
  <c r="X256" i="10"/>
  <c r="Y256" i="10"/>
  <c r="J257" i="10"/>
  <c r="K257" i="10"/>
  <c r="L257" i="10"/>
  <c r="M257" i="10"/>
  <c r="N257" i="10"/>
  <c r="O257" i="10"/>
  <c r="P257" i="10"/>
  <c r="Q257" i="10"/>
  <c r="R257" i="10"/>
  <c r="S257" i="10"/>
  <c r="T257" i="10"/>
  <c r="U257" i="10"/>
  <c r="V257" i="10"/>
  <c r="W257" i="10"/>
  <c r="X257" i="10"/>
  <c r="Y257" i="10"/>
  <c r="J258" i="10"/>
  <c r="K258" i="10"/>
  <c r="L258" i="10"/>
  <c r="M258" i="10"/>
  <c r="N258" i="10"/>
  <c r="O258" i="10"/>
  <c r="P258" i="10"/>
  <c r="Q258" i="10"/>
  <c r="R258" i="10"/>
  <c r="S258" i="10"/>
  <c r="T258" i="10"/>
  <c r="U258" i="10"/>
  <c r="V258" i="10"/>
  <c r="W258" i="10"/>
  <c r="X258" i="10"/>
  <c r="Y258" i="10"/>
  <c r="J259" i="10"/>
  <c r="K259" i="10"/>
  <c r="L259" i="10"/>
  <c r="M259" i="10"/>
  <c r="N259" i="10"/>
  <c r="O259" i="10"/>
  <c r="P259" i="10"/>
  <c r="Q259" i="10"/>
  <c r="R259" i="10"/>
  <c r="S259" i="10"/>
  <c r="T259" i="10"/>
  <c r="U259" i="10"/>
  <c r="V259" i="10"/>
  <c r="W259" i="10"/>
  <c r="X259" i="10"/>
  <c r="Y259" i="10"/>
  <c r="J260" i="10"/>
  <c r="K260" i="10"/>
  <c r="L260" i="10"/>
  <c r="M260" i="10"/>
  <c r="N260" i="10"/>
  <c r="O260" i="10"/>
  <c r="P260" i="10"/>
  <c r="Q260" i="10"/>
  <c r="R260" i="10"/>
  <c r="S260" i="10"/>
  <c r="T260" i="10"/>
  <c r="U260" i="10"/>
  <c r="V260" i="10"/>
  <c r="W260" i="10"/>
  <c r="X260" i="10"/>
  <c r="Y260" i="10"/>
  <c r="J261" i="10"/>
  <c r="K261" i="10"/>
  <c r="L261" i="10"/>
  <c r="M261" i="10"/>
  <c r="N261" i="10"/>
  <c r="O261" i="10"/>
  <c r="P261" i="10"/>
  <c r="Q261" i="10"/>
  <c r="R261" i="10"/>
  <c r="S261" i="10"/>
  <c r="T261" i="10"/>
  <c r="U261" i="10"/>
  <c r="V261" i="10"/>
  <c r="W261" i="10"/>
  <c r="X261" i="10"/>
  <c r="Y261" i="10"/>
  <c r="J262" i="10"/>
  <c r="K262" i="10"/>
  <c r="L262" i="10"/>
  <c r="M262" i="10"/>
  <c r="N262" i="10"/>
  <c r="O262" i="10"/>
  <c r="P262" i="10"/>
  <c r="Q262" i="10"/>
  <c r="R262" i="10"/>
  <c r="S262" i="10"/>
  <c r="T262" i="10"/>
  <c r="U262" i="10"/>
  <c r="V262" i="10"/>
  <c r="W262" i="10"/>
  <c r="X262" i="10"/>
  <c r="Y262" i="10"/>
  <c r="J263" i="10"/>
  <c r="K263" i="10"/>
  <c r="L263" i="10"/>
  <c r="M263" i="10"/>
  <c r="N263" i="10"/>
  <c r="O263" i="10"/>
  <c r="P263" i="10"/>
  <c r="Q263" i="10"/>
  <c r="R263" i="10"/>
  <c r="S263" i="10"/>
  <c r="T263" i="10"/>
  <c r="U263" i="10"/>
  <c r="V263" i="10"/>
  <c r="W263" i="10"/>
  <c r="X263" i="10"/>
  <c r="Y263" i="10"/>
  <c r="J264" i="10"/>
  <c r="K264" i="10"/>
  <c r="L264" i="10"/>
  <c r="M264" i="10"/>
  <c r="N264" i="10"/>
  <c r="O264" i="10"/>
  <c r="P264" i="10"/>
  <c r="Q264" i="10"/>
  <c r="R264" i="10"/>
  <c r="S264" i="10"/>
  <c r="T264" i="10"/>
  <c r="U264" i="10"/>
  <c r="V264" i="10"/>
  <c r="W264" i="10"/>
  <c r="X264" i="10"/>
  <c r="Y264" i="10"/>
  <c r="J265" i="10"/>
  <c r="K265" i="10"/>
  <c r="L265" i="10"/>
  <c r="M265" i="10"/>
  <c r="N265" i="10"/>
  <c r="O265" i="10"/>
  <c r="P265" i="10"/>
  <c r="Q265" i="10"/>
  <c r="R265" i="10"/>
  <c r="S265" i="10"/>
  <c r="T265" i="10"/>
  <c r="U265" i="10"/>
  <c r="V265" i="10"/>
  <c r="W265" i="10"/>
  <c r="X265" i="10"/>
  <c r="Y265" i="10"/>
  <c r="J266" i="10"/>
  <c r="K266" i="10"/>
  <c r="L266" i="10"/>
  <c r="M266" i="10"/>
  <c r="N266" i="10"/>
  <c r="O266" i="10"/>
  <c r="P266" i="10"/>
  <c r="Q266" i="10"/>
  <c r="R266" i="10"/>
  <c r="S266" i="10"/>
  <c r="T266" i="10"/>
  <c r="U266" i="10"/>
  <c r="V266" i="10"/>
  <c r="W266" i="10"/>
  <c r="X266" i="10"/>
  <c r="Y266" i="10"/>
  <c r="J267" i="10"/>
  <c r="K267" i="10"/>
  <c r="L267" i="10"/>
  <c r="M267" i="10"/>
  <c r="N267" i="10"/>
  <c r="O267" i="10"/>
  <c r="P267" i="10"/>
  <c r="Q267" i="10"/>
  <c r="R267" i="10"/>
  <c r="S267" i="10"/>
  <c r="T267" i="10"/>
  <c r="U267" i="10"/>
  <c r="V267" i="10"/>
  <c r="W267" i="10"/>
  <c r="X267" i="10"/>
  <c r="Y267" i="10"/>
  <c r="J268" i="10"/>
  <c r="K268" i="10"/>
  <c r="L268" i="10"/>
  <c r="M268" i="10"/>
  <c r="N268" i="10"/>
  <c r="O268" i="10"/>
  <c r="P268" i="10"/>
  <c r="Q268" i="10"/>
  <c r="R268" i="10"/>
  <c r="S268" i="10"/>
  <c r="T268" i="10"/>
  <c r="U268" i="10"/>
  <c r="V268" i="10"/>
  <c r="W268" i="10"/>
  <c r="X268" i="10"/>
  <c r="Y268" i="10"/>
  <c r="J269" i="10"/>
  <c r="K269" i="10"/>
  <c r="L269" i="10"/>
  <c r="M269" i="10"/>
  <c r="N269" i="10"/>
  <c r="O269" i="10"/>
  <c r="P269" i="10"/>
  <c r="Q269" i="10"/>
  <c r="R269" i="10"/>
  <c r="S269" i="10"/>
  <c r="T269" i="10"/>
  <c r="U269" i="10"/>
  <c r="V269" i="10"/>
  <c r="W269" i="10"/>
  <c r="X269" i="10"/>
  <c r="Y269" i="10"/>
  <c r="J270" i="10"/>
  <c r="K270" i="10"/>
  <c r="L270" i="10"/>
  <c r="M270" i="10"/>
  <c r="N270" i="10"/>
  <c r="O270" i="10"/>
  <c r="P270" i="10"/>
  <c r="Q270" i="10"/>
  <c r="R270" i="10"/>
  <c r="S270" i="10"/>
  <c r="T270" i="10"/>
  <c r="U270" i="10"/>
  <c r="V270" i="10"/>
  <c r="W270" i="10"/>
  <c r="X270" i="10"/>
  <c r="Y270" i="10"/>
  <c r="J271" i="10"/>
  <c r="K271" i="10"/>
  <c r="L271" i="10"/>
  <c r="M271" i="10"/>
  <c r="N271" i="10"/>
  <c r="O271" i="10"/>
  <c r="P271" i="10"/>
  <c r="Q271" i="10"/>
  <c r="R271" i="10"/>
  <c r="S271" i="10"/>
  <c r="T271" i="10"/>
  <c r="U271" i="10"/>
  <c r="V271" i="10"/>
  <c r="W271" i="10"/>
  <c r="X271" i="10"/>
  <c r="Y271" i="10"/>
  <c r="J272" i="10"/>
  <c r="K272" i="10"/>
  <c r="L272" i="10"/>
  <c r="M272" i="10"/>
  <c r="N272" i="10"/>
  <c r="O272" i="10"/>
  <c r="P272" i="10"/>
  <c r="Q272" i="10"/>
  <c r="R272" i="10"/>
  <c r="S272" i="10"/>
  <c r="T272" i="10"/>
  <c r="U272" i="10"/>
  <c r="V272" i="10"/>
  <c r="W272" i="10"/>
  <c r="X272" i="10"/>
  <c r="Y272" i="10"/>
  <c r="J273" i="10"/>
  <c r="K273" i="10"/>
  <c r="L273" i="10"/>
  <c r="M273" i="10"/>
  <c r="N273" i="10"/>
  <c r="O273" i="10"/>
  <c r="P273" i="10"/>
  <c r="Q273" i="10"/>
  <c r="R273" i="10"/>
  <c r="S273" i="10"/>
  <c r="T273" i="10"/>
  <c r="U273" i="10"/>
  <c r="V273" i="10"/>
  <c r="W273" i="10"/>
  <c r="X273" i="10"/>
  <c r="Y273" i="10"/>
  <c r="J274" i="10"/>
  <c r="K274" i="10"/>
  <c r="L274" i="10"/>
  <c r="M274" i="10"/>
  <c r="N274" i="10"/>
  <c r="O274" i="10"/>
  <c r="P274" i="10"/>
  <c r="Q274" i="10"/>
  <c r="R274" i="10"/>
  <c r="S274" i="10"/>
  <c r="T274" i="10"/>
  <c r="U274" i="10"/>
  <c r="V274" i="10"/>
  <c r="W274" i="10"/>
  <c r="X274" i="10"/>
  <c r="Y274" i="10"/>
  <c r="J275" i="10"/>
  <c r="K275" i="10"/>
  <c r="L275" i="10"/>
  <c r="M275" i="10"/>
  <c r="N275" i="10"/>
  <c r="O275" i="10"/>
  <c r="P275" i="10"/>
  <c r="Q275" i="10"/>
  <c r="R275" i="10"/>
  <c r="S275" i="10"/>
  <c r="T275" i="10"/>
  <c r="U275" i="10"/>
  <c r="V275" i="10"/>
  <c r="W275" i="10"/>
  <c r="X275" i="10"/>
  <c r="Y275" i="10"/>
  <c r="J276" i="10"/>
  <c r="K276" i="10"/>
  <c r="L276" i="10"/>
  <c r="M276" i="10"/>
  <c r="N276" i="10"/>
  <c r="O276" i="10"/>
  <c r="P276" i="10"/>
  <c r="Q276" i="10"/>
  <c r="R276" i="10"/>
  <c r="S276" i="10"/>
  <c r="T276" i="10"/>
  <c r="U276" i="10"/>
  <c r="V276" i="10"/>
  <c r="W276" i="10"/>
  <c r="X276" i="10"/>
  <c r="Y276" i="10"/>
  <c r="J277" i="10"/>
  <c r="K277" i="10"/>
  <c r="L277" i="10"/>
  <c r="M277" i="10"/>
  <c r="N277" i="10"/>
  <c r="O277" i="10"/>
  <c r="P277" i="10"/>
  <c r="Q277" i="10"/>
  <c r="R277" i="10"/>
  <c r="S277" i="10"/>
  <c r="T277" i="10"/>
  <c r="U277" i="10"/>
  <c r="V277" i="10"/>
  <c r="W277" i="10"/>
  <c r="X277" i="10"/>
  <c r="Y277" i="10"/>
  <c r="J278" i="10"/>
  <c r="K278" i="10"/>
  <c r="L278" i="10"/>
  <c r="M278" i="10"/>
  <c r="N278" i="10"/>
  <c r="O278" i="10"/>
  <c r="P278" i="10"/>
  <c r="Q278" i="10"/>
  <c r="R278" i="10"/>
  <c r="S278" i="10"/>
  <c r="T278" i="10"/>
  <c r="U278" i="10"/>
  <c r="V278" i="10"/>
  <c r="W278" i="10"/>
  <c r="X278" i="10"/>
  <c r="Y278" i="10"/>
  <c r="J279" i="10"/>
  <c r="K279" i="10"/>
  <c r="L279" i="10"/>
  <c r="M279" i="10"/>
  <c r="N279" i="10"/>
  <c r="O279" i="10"/>
  <c r="P279" i="10"/>
  <c r="Q279" i="10"/>
  <c r="R279" i="10"/>
  <c r="S279" i="10"/>
  <c r="T279" i="10"/>
  <c r="U279" i="10"/>
  <c r="V279" i="10"/>
  <c r="W279" i="10"/>
  <c r="X279" i="10"/>
  <c r="Y279" i="10"/>
  <c r="J280" i="10"/>
  <c r="K280" i="10"/>
  <c r="L280" i="10"/>
  <c r="M280" i="10"/>
  <c r="N280" i="10"/>
  <c r="O280" i="10"/>
  <c r="P280" i="10"/>
  <c r="Q280" i="10"/>
  <c r="R280" i="10"/>
  <c r="S280" i="10"/>
  <c r="T280" i="10"/>
  <c r="U280" i="10"/>
  <c r="V280" i="10"/>
  <c r="W280" i="10"/>
  <c r="X280" i="10"/>
  <c r="Y280" i="10"/>
  <c r="J281" i="10"/>
  <c r="K281" i="10"/>
  <c r="L281" i="10"/>
  <c r="M281" i="10"/>
  <c r="N281" i="10"/>
  <c r="O281" i="10"/>
  <c r="P281" i="10"/>
  <c r="Q281" i="10"/>
  <c r="R281" i="10"/>
  <c r="S281" i="10"/>
  <c r="T281" i="10"/>
  <c r="U281" i="10"/>
  <c r="V281" i="10"/>
  <c r="W281" i="10"/>
  <c r="X281" i="10"/>
  <c r="Y281" i="10"/>
  <c r="J282" i="10"/>
  <c r="K282" i="10"/>
  <c r="L282" i="10"/>
  <c r="M282" i="10"/>
  <c r="N282" i="10"/>
  <c r="O282" i="10"/>
  <c r="P282" i="10"/>
  <c r="Q282" i="10"/>
  <c r="R282" i="10"/>
  <c r="S282" i="10"/>
  <c r="T282" i="10"/>
  <c r="U282" i="10"/>
  <c r="V282" i="10"/>
  <c r="W282" i="10"/>
  <c r="X282" i="10"/>
  <c r="Y282" i="10"/>
  <c r="J283" i="10"/>
  <c r="K283" i="10"/>
  <c r="L283" i="10"/>
  <c r="M283" i="10"/>
  <c r="N283" i="10"/>
  <c r="O283" i="10"/>
  <c r="P283" i="10"/>
  <c r="Q283" i="10"/>
  <c r="R283" i="10"/>
  <c r="S283" i="10"/>
  <c r="T283" i="10"/>
  <c r="U283" i="10"/>
  <c r="V283" i="10"/>
  <c r="W283" i="10"/>
  <c r="X283" i="10"/>
  <c r="Y283" i="10"/>
  <c r="J284" i="10"/>
  <c r="K284" i="10"/>
  <c r="L284" i="10"/>
  <c r="M284" i="10"/>
  <c r="N284" i="10"/>
  <c r="O284" i="10"/>
  <c r="P284" i="10"/>
  <c r="Q284" i="10"/>
  <c r="R284" i="10"/>
  <c r="S284" i="10"/>
  <c r="T284" i="10"/>
  <c r="U284" i="10"/>
  <c r="V284" i="10"/>
  <c r="W284" i="10"/>
  <c r="X284" i="10"/>
  <c r="Y284" i="10"/>
  <c r="J285" i="10"/>
  <c r="K285" i="10"/>
  <c r="L285" i="10"/>
  <c r="M285" i="10"/>
  <c r="N285" i="10"/>
  <c r="O285" i="10"/>
  <c r="P285" i="10"/>
  <c r="Q285" i="10"/>
  <c r="R285" i="10"/>
  <c r="S285" i="10"/>
  <c r="T285" i="10"/>
  <c r="U285" i="10"/>
  <c r="V285" i="10"/>
  <c r="W285" i="10"/>
  <c r="X285" i="10"/>
  <c r="Y285" i="10"/>
  <c r="J286" i="10"/>
  <c r="K286" i="10"/>
  <c r="L286" i="10"/>
  <c r="M286" i="10"/>
  <c r="N286" i="10"/>
  <c r="O286" i="10"/>
  <c r="P286" i="10"/>
  <c r="Q286" i="10"/>
  <c r="R286" i="10"/>
  <c r="S286" i="10"/>
  <c r="T286" i="10"/>
  <c r="U286" i="10"/>
  <c r="V286" i="10"/>
  <c r="W286" i="10"/>
  <c r="X286" i="10"/>
  <c r="Y286" i="10"/>
  <c r="J287" i="10"/>
  <c r="K287" i="10"/>
  <c r="L287" i="10"/>
  <c r="M287" i="10"/>
  <c r="N287" i="10"/>
  <c r="O287" i="10"/>
  <c r="P287" i="10"/>
  <c r="Q287" i="10"/>
  <c r="R287" i="10"/>
  <c r="S287" i="10"/>
  <c r="T287" i="10"/>
  <c r="U287" i="10"/>
  <c r="V287" i="10"/>
  <c r="W287" i="10"/>
  <c r="X287" i="10"/>
  <c r="Y287" i="10"/>
  <c r="J288" i="10"/>
  <c r="K288" i="10"/>
  <c r="L288" i="10"/>
  <c r="M288" i="10"/>
  <c r="N288" i="10"/>
  <c r="O288" i="10"/>
  <c r="P288" i="10"/>
  <c r="Q288" i="10"/>
  <c r="R288" i="10"/>
  <c r="S288" i="10"/>
  <c r="T288" i="10"/>
  <c r="U288" i="10"/>
  <c r="V288" i="10"/>
  <c r="W288" i="10"/>
  <c r="X288" i="10"/>
  <c r="Y288" i="10"/>
  <c r="J289" i="10"/>
  <c r="K289" i="10"/>
  <c r="L289" i="10"/>
  <c r="M289" i="10"/>
  <c r="N289" i="10"/>
  <c r="O289" i="10"/>
  <c r="P289" i="10"/>
  <c r="Q289" i="10"/>
  <c r="R289" i="10"/>
  <c r="S289" i="10"/>
  <c r="T289" i="10"/>
  <c r="U289" i="10"/>
  <c r="V289" i="10"/>
  <c r="W289" i="10"/>
  <c r="X289" i="10"/>
  <c r="Y289" i="10"/>
  <c r="J290" i="10"/>
  <c r="K290" i="10"/>
  <c r="L290" i="10"/>
  <c r="M290" i="10"/>
  <c r="N290" i="10"/>
  <c r="O290" i="10"/>
  <c r="P290" i="10"/>
  <c r="Q290" i="10"/>
  <c r="R290" i="10"/>
  <c r="S290" i="10"/>
  <c r="T290" i="10"/>
  <c r="U290" i="10"/>
  <c r="V290" i="10"/>
  <c r="W290" i="10"/>
  <c r="X290" i="10"/>
  <c r="Y290" i="10"/>
  <c r="J291" i="10"/>
  <c r="K291" i="10"/>
  <c r="L291" i="10"/>
  <c r="M291" i="10"/>
  <c r="N291" i="10"/>
  <c r="O291" i="10"/>
  <c r="P291" i="10"/>
  <c r="Q291" i="10"/>
  <c r="R291" i="10"/>
  <c r="S291" i="10"/>
  <c r="T291" i="10"/>
  <c r="U291" i="10"/>
  <c r="V291" i="10"/>
  <c r="W291" i="10"/>
  <c r="X291" i="10"/>
  <c r="Y291" i="10"/>
  <c r="J292" i="10"/>
  <c r="K292" i="10"/>
  <c r="L292" i="10"/>
  <c r="M292" i="10"/>
  <c r="N292" i="10"/>
  <c r="O292" i="10"/>
  <c r="P292" i="10"/>
  <c r="Q292" i="10"/>
  <c r="R292" i="10"/>
  <c r="S292" i="10"/>
  <c r="T292" i="10"/>
  <c r="U292" i="10"/>
  <c r="V292" i="10"/>
  <c r="W292" i="10"/>
  <c r="X292" i="10"/>
  <c r="Y292" i="10"/>
  <c r="J293" i="10"/>
  <c r="K293" i="10"/>
  <c r="L293" i="10"/>
  <c r="M293" i="10"/>
  <c r="N293" i="10"/>
  <c r="O293" i="10"/>
  <c r="P293" i="10"/>
  <c r="Q293" i="10"/>
  <c r="R293" i="10"/>
  <c r="S293" i="10"/>
  <c r="T293" i="10"/>
  <c r="U293" i="10"/>
  <c r="V293" i="10"/>
  <c r="W293" i="10"/>
  <c r="X293" i="10"/>
  <c r="Y293" i="10"/>
  <c r="J294" i="10"/>
  <c r="K294" i="10"/>
  <c r="L294" i="10"/>
  <c r="M294" i="10"/>
  <c r="N294" i="10"/>
  <c r="O294" i="10"/>
  <c r="P294" i="10"/>
  <c r="Q294" i="10"/>
  <c r="R294" i="10"/>
  <c r="S294" i="10"/>
  <c r="T294" i="10"/>
  <c r="U294" i="10"/>
  <c r="V294" i="10"/>
  <c r="W294" i="10"/>
  <c r="X294" i="10"/>
  <c r="Y294" i="10"/>
  <c r="J295" i="10"/>
  <c r="K295" i="10"/>
  <c r="L295" i="10"/>
  <c r="M295" i="10"/>
  <c r="N295" i="10"/>
  <c r="O295" i="10"/>
  <c r="P295" i="10"/>
  <c r="Q295" i="10"/>
  <c r="R295" i="10"/>
  <c r="S295" i="10"/>
  <c r="T295" i="10"/>
  <c r="U295" i="10"/>
  <c r="V295" i="10"/>
  <c r="W295" i="10"/>
  <c r="X295" i="10"/>
  <c r="Y295" i="10"/>
  <c r="J296" i="10"/>
  <c r="K296" i="10"/>
  <c r="L296" i="10"/>
  <c r="M296" i="10"/>
  <c r="N296" i="10"/>
  <c r="O296" i="10"/>
  <c r="P296" i="10"/>
  <c r="Q296" i="10"/>
  <c r="R296" i="10"/>
  <c r="S296" i="10"/>
  <c r="T296" i="10"/>
  <c r="U296" i="10"/>
  <c r="V296" i="10"/>
  <c r="W296" i="10"/>
  <c r="X296" i="10"/>
  <c r="Y296" i="10"/>
  <c r="J297" i="10"/>
  <c r="K297" i="10"/>
  <c r="L297" i="10"/>
  <c r="M297" i="10"/>
  <c r="N297" i="10"/>
  <c r="O297" i="10"/>
  <c r="P297" i="10"/>
  <c r="Q297" i="10"/>
  <c r="R297" i="10"/>
  <c r="S297" i="10"/>
  <c r="T297" i="10"/>
  <c r="U297" i="10"/>
  <c r="V297" i="10"/>
  <c r="W297" i="10"/>
  <c r="X297" i="10"/>
  <c r="Y297" i="10"/>
  <c r="J298" i="10"/>
  <c r="K298" i="10"/>
  <c r="L298" i="10"/>
  <c r="M298" i="10"/>
  <c r="N298" i="10"/>
  <c r="O298" i="10"/>
  <c r="P298" i="10"/>
  <c r="Q298" i="10"/>
  <c r="R298" i="10"/>
  <c r="S298" i="10"/>
  <c r="T298" i="10"/>
  <c r="U298" i="10"/>
  <c r="V298" i="10"/>
  <c r="W298" i="10"/>
  <c r="X298" i="10"/>
  <c r="Y298" i="10"/>
  <c r="J299" i="10"/>
  <c r="K299" i="10"/>
  <c r="L299" i="10"/>
  <c r="M299" i="10"/>
  <c r="N299" i="10"/>
  <c r="O299" i="10"/>
  <c r="P299" i="10"/>
  <c r="Q299" i="10"/>
  <c r="R299" i="10"/>
  <c r="S299" i="10"/>
  <c r="T299" i="10"/>
  <c r="U299" i="10"/>
  <c r="V299" i="10"/>
  <c r="W299" i="10"/>
  <c r="X299" i="10"/>
  <c r="Y299" i="10"/>
  <c r="J300" i="10"/>
  <c r="K300" i="10"/>
  <c r="L300" i="10"/>
  <c r="M300" i="10"/>
  <c r="N300" i="10"/>
  <c r="O300" i="10"/>
  <c r="P300" i="10"/>
  <c r="Q300" i="10"/>
  <c r="R300" i="10"/>
  <c r="S300" i="10"/>
  <c r="T300" i="10"/>
  <c r="U300" i="10"/>
  <c r="V300" i="10"/>
  <c r="W300" i="10"/>
  <c r="X300" i="10"/>
  <c r="Y300" i="10"/>
  <c r="J301" i="10"/>
  <c r="K301" i="10"/>
  <c r="L301" i="10"/>
  <c r="M301" i="10"/>
  <c r="N301" i="10"/>
  <c r="O301" i="10"/>
  <c r="P301" i="10"/>
  <c r="Q301" i="10"/>
  <c r="R301" i="10"/>
  <c r="S301" i="10"/>
  <c r="T301" i="10"/>
  <c r="U301" i="10"/>
  <c r="V301" i="10"/>
  <c r="W301" i="10"/>
  <c r="X301" i="10"/>
  <c r="Y301" i="10"/>
  <c r="J302" i="10"/>
  <c r="K302" i="10"/>
  <c r="L302" i="10"/>
  <c r="M302" i="10"/>
  <c r="N302" i="10"/>
  <c r="O302" i="10"/>
  <c r="P302" i="10"/>
  <c r="Q302" i="10"/>
  <c r="R302" i="10"/>
  <c r="S302" i="10"/>
  <c r="T302" i="10"/>
  <c r="U302" i="10"/>
  <c r="V302" i="10"/>
  <c r="W302" i="10"/>
  <c r="X302" i="10"/>
  <c r="Y302" i="10"/>
  <c r="J303" i="10"/>
  <c r="K303" i="10"/>
  <c r="L303" i="10"/>
  <c r="M303" i="10"/>
  <c r="N303" i="10"/>
  <c r="O303" i="10"/>
  <c r="P303" i="10"/>
  <c r="Q303" i="10"/>
  <c r="R303" i="10"/>
  <c r="S303" i="10"/>
  <c r="T303" i="10"/>
  <c r="U303" i="10"/>
  <c r="V303" i="10"/>
  <c r="W303" i="10"/>
  <c r="X303" i="10"/>
  <c r="Y303" i="10"/>
  <c r="J304" i="10"/>
  <c r="K304" i="10"/>
  <c r="L304" i="10"/>
  <c r="M304" i="10"/>
  <c r="N304" i="10"/>
  <c r="O304" i="10"/>
  <c r="P304" i="10"/>
  <c r="Q304" i="10"/>
  <c r="R304" i="10"/>
  <c r="S304" i="10"/>
  <c r="T304" i="10"/>
  <c r="U304" i="10"/>
  <c r="V304" i="10"/>
  <c r="W304" i="10"/>
  <c r="X304" i="10"/>
  <c r="Y304" i="10"/>
  <c r="J305" i="10"/>
  <c r="K305" i="10"/>
  <c r="L305" i="10"/>
  <c r="M305" i="10"/>
  <c r="N305" i="10"/>
  <c r="O305" i="10"/>
  <c r="P305" i="10"/>
  <c r="Q305" i="10"/>
  <c r="R305" i="10"/>
  <c r="S305" i="10"/>
  <c r="T305" i="10"/>
  <c r="U305" i="10"/>
  <c r="V305" i="10"/>
  <c r="W305" i="10"/>
  <c r="X305" i="10"/>
  <c r="Y305" i="10"/>
  <c r="J306" i="10"/>
  <c r="K306" i="10"/>
  <c r="L306" i="10"/>
  <c r="M306" i="10"/>
  <c r="N306" i="10"/>
  <c r="O306" i="10"/>
  <c r="P306" i="10"/>
  <c r="Q306" i="10"/>
  <c r="R306" i="10"/>
  <c r="S306" i="10"/>
  <c r="T306" i="10"/>
  <c r="U306" i="10"/>
  <c r="V306" i="10"/>
  <c r="W306" i="10"/>
  <c r="X306" i="10"/>
  <c r="Y306" i="10"/>
  <c r="J307" i="10"/>
  <c r="K307" i="10"/>
  <c r="L307" i="10"/>
  <c r="M307" i="10"/>
  <c r="N307" i="10"/>
  <c r="O307" i="10"/>
  <c r="P307" i="10"/>
  <c r="Q307" i="10"/>
  <c r="R307" i="10"/>
  <c r="S307" i="10"/>
  <c r="T307" i="10"/>
  <c r="U307" i="10"/>
  <c r="V307" i="10"/>
  <c r="W307" i="10"/>
  <c r="X307" i="10"/>
  <c r="Y307" i="10"/>
  <c r="J308" i="10"/>
  <c r="K308" i="10"/>
  <c r="L308" i="10"/>
  <c r="M308" i="10"/>
  <c r="N308" i="10"/>
  <c r="O308" i="10"/>
  <c r="P308" i="10"/>
  <c r="Q308" i="10"/>
  <c r="R308" i="10"/>
  <c r="S308" i="10"/>
  <c r="T308" i="10"/>
  <c r="U308" i="10"/>
  <c r="V308" i="10"/>
  <c r="W308" i="10"/>
  <c r="X308" i="10"/>
  <c r="Y308" i="10"/>
  <c r="J309" i="10"/>
  <c r="K309" i="10"/>
  <c r="L309" i="10"/>
  <c r="M309" i="10"/>
  <c r="N309" i="10"/>
  <c r="O309" i="10"/>
  <c r="P309" i="10"/>
  <c r="Q309" i="10"/>
  <c r="R309" i="10"/>
  <c r="S309" i="10"/>
  <c r="T309" i="10"/>
  <c r="U309" i="10"/>
  <c r="V309" i="10"/>
  <c r="W309" i="10"/>
  <c r="X309" i="10"/>
  <c r="Y309" i="10"/>
  <c r="J310" i="10"/>
  <c r="K310" i="10"/>
  <c r="L310" i="10"/>
  <c r="M310" i="10"/>
  <c r="N310" i="10"/>
  <c r="O310" i="10"/>
  <c r="P310" i="10"/>
  <c r="Q310" i="10"/>
  <c r="R310" i="10"/>
  <c r="S310" i="10"/>
  <c r="T310" i="10"/>
  <c r="U310" i="10"/>
  <c r="V310" i="10"/>
  <c r="W310" i="10"/>
  <c r="X310" i="10"/>
  <c r="Y310" i="10"/>
  <c r="J311" i="10"/>
  <c r="K311" i="10"/>
  <c r="L311" i="10"/>
  <c r="M311" i="10"/>
  <c r="N311" i="10"/>
  <c r="O311" i="10"/>
  <c r="P311" i="10"/>
  <c r="Q311" i="10"/>
  <c r="R311" i="10"/>
  <c r="S311" i="10"/>
  <c r="T311" i="10"/>
  <c r="U311" i="10"/>
  <c r="V311" i="10"/>
  <c r="W311" i="10"/>
  <c r="X311" i="10"/>
  <c r="Y311" i="10"/>
  <c r="J312" i="10"/>
  <c r="K312" i="10"/>
  <c r="L312" i="10"/>
  <c r="M312" i="10"/>
  <c r="N312" i="10"/>
  <c r="O312" i="10"/>
  <c r="P312" i="10"/>
  <c r="Q312" i="10"/>
  <c r="R312" i="10"/>
  <c r="S312" i="10"/>
  <c r="T312" i="10"/>
  <c r="U312" i="10"/>
  <c r="V312" i="10"/>
  <c r="W312" i="10"/>
  <c r="X312" i="10"/>
  <c r="Y312" i="10"/>
  <c r="J313" i="10"/>
  <c r="K313" i="10"/>
  <c r="L313" i="10"/>
  <c r="M313" i="10"/>
  <c r="N313" i="10"/>
  <c r="O313" i="10"/>
  <c r="P313" i="10"/>
  <c r="Q313" i="10"/>
  <c r="R313" i="10"/>
  <c r="S313" i="10"/>
  <c r="T313" i="10"/>
  <c r="U313" i="10"/>
  <c r="V313" i="10"/>
  <c r="W313" i="10"/>
  <c r="X313" i="10"/>
  <c r="Y313" i="10"/>
  <c r="J314" i="10"/>
  <c r="K314" i="10"/>
  <c r="L314" i="10"/>
  <c r="M314" i="10"/>
  <c r="N314" i="10"/>
  <c r="O314" i="10"/>
  <c r="P314" i="10"/>
  <c r="Q314" i="10"/>
  <c r="R314" i="10"/>
  <c r="S314" i="10"/>
  <c r="T314" i="10"/>
  <c r="U314" i="10"/>
  <c r="V314" i="10"/>
  <c r="W314" i="10"/>
  <c r="X314" i="10"/>
  <c r="Y314" i="10"/>
  <c r="J315" i="10"/>
  <c r="K315" i="10"/>
  <c r="L315" i="10"/>
  <c r="M315" i="10"/>
  <c r="N315" i="10"/>
  <c r="O315" i="10"/>
  <c r="P315" i="10"/>
  <c r="Q315" i="10"/>
  <c r="R315" i="10"/>
  <c r="S315" i="10"/>
  <c r="T315" i="10"/>
  <c r="U315" i="10"/>
  <c r="V315" i="10"/>
  <c r="W315" i="10"/>
  <c r="X315" i="10"/>
  <c r="Y315" i="10"/>
  <c r="J316" i="10"/>
  <c r="K316" i="10"/>
  <c r="L316" i="10"/>
  <c r="M316" i="10"/>
  <c r="N316" i="10"/>
  <c r="O316" i="10"/>
  <c r="P316" i="10"/>
  <c r="Q316" i="10"/>
  <c r="R316" i="10"/>
  <c r="S316" i="10"/>
  <c r="T316" i="10"/>
  <c r="U316" i="10"/>
  <c r="V316" i="10"/>
  <c r="W316" i="10"/>
  <c r="X316" i="10"/>
  <c r="Y316" i="10"/>
  <c r="J317" i="10"/>
  <c r="K317" i="10"/>
  <c r="L317" i="10"/>
  <c r="M317" i="10"/>
  <c r="N317" i="10"/>
  <c r="O317" i="10"/>
  <c r="P317" i="10"/>
  <c r="Q317" i="10"/>
  <c r="R317" i="10"/>
  <c r="S317" i="10"/>
  <c r="T317" i="10"/>
  <c r="U317" i="10"/>
  <c r="V317" i="10"/>
  <c r="W317" i="10"/>
  <c r="X317" i="10"/>
  <c r="Y317" i="10"/>
  <c r="J318" i="10"/>
  <c r="K318" i="10"/>
  <c r="L318" i="10"/>
  <c r="M318" i="10"/>
  <c r="N318" i="10"/>
  <c r="O318" i="10"/>
  <c r="P318" i="10"/>
  <c r="Q318" i="10"/>
  <c r="R318" i="10"/>
  <c r="S318" i="10"/>
  <c r="T318" i="10"/>
  <c r="U318" i="10"/>
  <c r="V318" i="10"/>
  <c r="W318" i="10"/>
  <c r="X318" i="10"/>
  <c r="Y318" i="10"/>
  <c r="J319" i="10"/>
  <c r="K319" i="10"/>
  <c r="L319" i="10"/>
  <c r="M319" i="10"/>
  <c r="N319" i="10"/>
  <c r="O319" i="10"/>
  <c r="P319" i="10"/>
  <c r="Q319" i="10"/>
  <c r="R319" i="10"/>
  <c r="S319" i="10"/>
  <c r="T319" i="10"/>
  <c r="U319" i="10"/>
  <c r="V319" i="10"/>
  <c r="W319" i="10"/>
  <c r="X319" i="10"/>
  <c r="Y319" i="10"/>
  <c r="J320" i="10"/>
  <c r="K320" i="10"/>
  <c r="L320" i="10"/>
  <c r="M320" i="10"/>
  <c r="N320" i="10"/>
  <c r="O320" i="10"/>
  <c r="P320" i="10"/>
  <c r="Q320" i="10"/>
  <c r="R320" i="10"/>
  <c r="S320" i="10"/>
  <c r="T320" i="10"/>
  <c r="U320" i="10"/>
  <c r="V320" i="10"/>
  <c r="W320" i="10"/>
  <c r="X320" i="10"/>
  <c r="Y320" i="10"/>
  <c r="J321" i="10"/>
  <c r="K321" i="10"/>
  <c r="L321" i="10"/>
  <c r="M321" i="10"/>
  <c r="N321" i="10"/>
  <c r="O321" i="10"/>
  <c r="P321" i="10"/>
  <c r="Q321" i="10"/>
  <c r="R321" i="10"/>
  <c r="S321" i="10"/>
  <c r="T321" i="10"/>
  <c r="U321" i="10"/>
  <c r="V321" i="10"/>
  <c r="W321" i="10"/>
  <c r="X321" i="10"/>
  <c r="Y321" i="10"/>
  <c r="J322" i="10"/>
  <c r="K322" i="10"/>
  <c r="L322" i="10"/>
  <c r="M322" i="10"/>
  <c r="N322" i="10"/>
  <c r="O322" i="10"/>
  <c r="P322" i="10"/>
  <c r="Q322" i="10"/>
  <c r="R322" i="10"/>
  <c r="S322" i="10"/>
  <c r="T322" i="10"/>
  <c r="U322" i="10"/>
  <c r="V322" i="10"/>
  <c r="W322" i="10"/>
  <c r="X322" i="10"/>
  <c r="Y322" i="10"/>
  <c r="J323" i="10"/>
  <c r="K323" i="10"/>
  <c r="L323" i="10"/>
  <c r="M323" i="10"/>
  <c r="N323" i="10"/>
  <c r="O323" i="10"/>
  <c r="P323" i="10"/>
  <c r="Q323" i="10"/>
  <c r="R323" i="10"/>
  <c r="S323" i="10"/>
  <c r="T323" i="10"/>
  <c r="U323" i="10"/>
  <c r="V323" i="10"/>
  <c r="W323" i="10"/>
  <c r="X323" i="10"/>
  <c r="Y323" i="10"/>
  <c r="J324" i="10"/>
  <c r="K324" i="10"/>
  <c r="L324" i="10"/>
  <c r="M324" i="10"/>
  <c r="N324" i="10"/>
  <c r="O324" i="10"/>
  <c r="P324" i="10"/>
  <c r="Q324" i="10"/>
  <c r="R324" i="10"/>
  <c r="S324" i="10"/>
  <c r="T324" i="10"/>
  <c r="U324" i="10"/>
  <c r="V324" i="10"/>
  <c r="W324" i="10"/>
  <c r="X324" i="10"/>
  <c r="Y324" i="10"/>
  <c r="J325" i="10"/>
  <c r="K325" i="10"/>
  <c r="L325" i="10"/>
  <c r="M325" i="10"/>
  <c r="N325" i="10"/>
  <c r="O325" i="10"/>
  <c r="P325" i="10"/>
  <c r="Q325" i="10"/>
  <c r="R325" i="10"/>
  <c r="S325" i="10"/>
  <c r="T325" i="10"/>
  <c r="U325" i="10"/>
  <c r="V325" i="10"/>
  <c r="W325" i="10"/>
  <c r="X325" i="10"/>
  <c r="Y325" i="10"/>
  <c r="J326" i="10"/>
  <c r="K326" i="10"/>
  <c r="L326" i="10"/>
  <c r="M326" i="10"/>
  <c r="N326" i="10"/>
  <c r="O326" i="10"/>
  <c r="P326" i="10"/>
  <c r="Q326" i="10"/>
  <c r="R326" i="10"/>
  <c r="S326" i="10"/>
  <c r="T326" i="10"/>
  <c r="U326" i="10"/>
  <c r="V326" i="10"/>
  <c r="W326" i="10"/>
  <c r="X326" i="10"/>
  <c r="Y326" i="10"/>
  <c r="J327" i="10"/>
  <c r="K327" i="10"/>
  <c r="L327" i="10"/>
  <c r="M327" i="10"/>
  <c r="N327" i="10"/>
  <c r="O327" i="10"/>
  <c r="P327" i="10"/>
  <c r="Q327" i="10"/>
  <c r="R327" i="10"/>
  <c r="S327" i="10"/>
  <c r="T327" i="10"/>
  <c r="U327" i="10"/>
  <c r="V327" i="10"/>
  <c r="W327" i="10"/>
  <c r="X327" i="10"/>
  <c r="Y327" i="10"/>
  <c r="J328" i="10"/>
  <c r="K328" i="10"/>
  <c r="L328" i="10"/>
  <c r="M328" i="10"/>
  <c r="N328" i="10"/>
  <c r="O328" i="10"/>
  <c r="P328" i="10"/>
  <c r="Q328" i="10"/>
  <c r="R328" i="10"/>
  <c r="S328" i="10"/>
  <c r="T328" i="10"/>
  <c r="U328" i="10"/>
  <c r="V328" i="10"/>
  <c r="W328" i="10"/>
  <c r="X328" i="10"/>
  <c r="Y328" i="10"/>
  <c r="J329" i="10"/>
  <c r="K329" i="10"/>
  <c r="L329" i="10"/>
  <c r="M329" i="10"/>
  <c r="N329" i="10"/>
  <c r="O329" i="10"/>
  <c r="P329" i="10"/>
  <c r="Q329" i="10"/>
  <c r="R329" i="10"/>
  <c r="S329" i="10"/>
  <c r="T329" i="10"/>
  <c r="U329" i="10"/>
  <c r="V329" i="10"/>
  <c r="W329" i="10"/>
  <c r="X329" i="10"/>
  <c r="Y329" i="10"/>
  <c r="J330" i="10"/>
  <c r="K330" i="10"/>
  <c r="L330" i="10"/>
  <c r="M330" i="10"/>
  <c r="N330" i="10"/>
  <c r="O330" i="10"/>
  <c r="P330" i="10"/>
  <c r="Q330" i="10"/>
  <c r="R330" i="10"/>
  <c r="S330" i="10"/>
  <c r="T330" i="10"/>
  <c r="U330" i="10"/>
  <c r="V330" i="10"/>
  <c r="W330" i="10"/>
  <c r="X330" i="10"/>
  <c r="Y330" i="10"/>
  <c r="J331" i="10"/>
  <c r="K331" i="10"/>
  <c r="L331" i="10"/>
  <c r="M331" i="10"/>
  <c r="N331" i="10"/>
  <c r="O331" i="10"/>
  <c r="P331" i="10"/>
  <c r="Q331" i="10"/>
  <c r="R331" i="10"/>
  <c r="S331" i="10"/>
  <c r="T331" i="10"/>
  <c r="U331" i="10"/>
  <c r="V331" i="10"/>
  <c r="W331" i="10"/>
  <c r="X331" i="10"/>
  <c r="Y331" i="10"/>
  <c r="J332" i="10"/>
  <c r="K332" i="10"/>
  <c r="L332" i="10"/>
  <c r="M332" i="10"/>
  <c r="N332" i="10"/>
  <c r="O332" i="10"/>
  <c r="P332" i="10"/>
  <c r="Q332" i="10"/>
  <c r="R332" i="10"/>
  <c r="S332" i="10"/>
  <c r="T332" i="10"/>
  <c r="U332" i="10"/>
  <c r="V332" i="10"/>
  <c r="W332" i="10"/>
  <c r="X332" i="10"/>
  <c r="Y332" i="10"/>
  <c r="J333" i="10"/>
  <c r="K333" i="10"/>
  <c r="L333" i="10"/>
  <c r="M333" i="10"/>
  <c r="N333" i="10"/>
  <c r="O333" i="10"/>
  <c r="P333" i="10"/>
  <c r="Q333" i="10"/>
  <c r="R333" i="10"/>
  <c r="S333" i="10"/>
  <c r="T333" i="10"/>
  <c r="U333" i="10"/>
  <c r="V333" i="10"/>
  <c r="W333" i="10"/>
  <c r="X333" i="10"/>
  <c r="Y333" i="10"/>
  <c r="J334" i="10"/>
  <c r="K334" i="10"/>
  <c r="L334" i="10"/>
  <c r="M334" i="10"/>
  <c r="N334" i="10"/>
  <c r="O334" i="10"/>
  <c r="P334" i="10"/>
  <c r="Q334" i="10"/>
  <c r="R334" i="10"/>
  <c r="S334" i="10"/>
  <c r="T334" i="10"/>
  <c r="U334" i="10"/>
  <c r="V334" i="10"/>
  <c r="W334" i="10"/>
  <c r="X334" i="10"/>
  <c r="Y334" i="10"/>
  <c r="J335" i="10"/>
  <c r="K335" i="10"/>
  <c r="L335" i="10"/>
  <c r="M335" i="10"/>
  <c r="N335" i="10"/>
  <c r="O335" i="10"/>
  <c r="P335" i="10"/>
  <c r="Q335" i="10"/>
  <c r="R335" i="10"/>
  <c r="S335" i="10"/>
  <c r="T335" i="10"/>
  <c r="U335" i="10"/>
  <c r="V335" i="10"/>
  <c r="W335" i="10"/>
  <c r="X335" i="10"/>
  <c r="Y335" i="10"/>
  <c r="J336" i="10"/>
  <c r="K336" i="10"/>
  <c r="L336" i="10"/>
  <c r="M336" i="10"/>
  <c r="N336" i="10"/>
  <c r="O336" i="10"/>
  <c r="P336" i="10"/>
  <c r="Q336" i="10"/>
  <c r="R336" i="10"/>
  <c r="S336" i="10"/>
  <c r="T336" i="10"/>
  <c r="U336" i="10"/>
  <c r="V336" i="10"/>
  <c r="W336" i="10"/>
  <c r="X336" i="10"/>
  <c r="Y336" i="10"/>
  <c r="J337" i="10"/>
  <c r="K337" i="10"/>
  <c r="L337" i="10"/>
  <c r="M337" i="10"/>
  <c r="N337" i="10"/>
  <c r="O337" i="10"/>
  <c r="P337" i="10"/>
  <c r="Q337" i="10"/>
  <c r="R337" i="10"/>
  <c r="S337" i="10"/>
  <c r="T337" i="10"/>
  <c r="U337" i="10"/>
  <c r="V337" i="10"/>
  <c r="W337" i="10"/>
  <c r="X337" i="10"/>
  <c r="Y337" i="10"/>
  <c r="J338" i="10"/>
  <c r="K338" i="10"/>
  <c r="L338" i="10"/>
  <c r="M338" i="10"/>
  <c r="N338" i="10"/>
  <c r="O338" i="10"/>
  <c r="P338" i="10"/>
  <c r="Q338" i="10"/>
  <c r="R338" i="10"/>
  <c r="S338" i="10"/>
  <c r="T338" i="10"/>
  <c r="U338" i="10"/>
  <c r="V338" i="10"/>
  <c r="W338" i="10"/>
  <c r="X338" i="10"/>
  <c r="Y338" i="10"/>
  <c r="J339" i="10"/>
  <c r="K339" i="10"/>
  <c r="L339" i="10"/>
  <c r="M339" i="10"/>
  <c r="N339" i="10"/>
  <c r="O339" i="10"/>
  <c r="P339" i="10"/>
  <c r="Q339" i="10"/>
  <c r="R339" i="10"/>
  <c r="S339" i="10"/>
  <c r="T339" i="10"/>
  <c r="U339" i="10"/>
  <c r="V339" i="10"/>
  <c r="W339" i="10"/>
  <c r="X339" i="10"/>
  <c r="Y339" i="10"/>
  <c r="J340" i="10"/>
  <c r="K340" i="10"/>
  <c r="L340" i="10"/>
  <c r="M340" i="10"/>
  <c r="N340" i="10"/>
  <c r="O340" i="10"/>
  <c r="P340" i="10"/>
  <c r="Q340" i="10"/>
  <c r="R340" i="10"/>
  <c r="S340" i="10"/>
  <c r="T340" i="10"/>
  <c r="U340" i="10"/>
  <c r="V340" i="10"/>
  <c r="W340" i="10"/>
  <c r="X340" i="10"/>
  <c r="Y340" i="10"/>
  <c r="J341" i="10"/>
  <c r="K341" i="10"/>
  <c r="L341" i="10"/>
  <c r="M341" i="10"/>
  <c r="N341" i="10"/>
  <c r="O341" i="10"/>
  <c r="P341" i="10"/>
  <c r="Q341" i="10"/>
  <c r="R341" i="10"/>
  <c r="S341" i="10"/>
  <c r="T341" i="10"/>
  <c r="U341" i="10"/>
  <c r="V341" i="10"/>
  <c r="W341" i="10"/>
  <c r="X341" i="10"/>
  <c r="Y341" i="10"/>
  <c r="J342" i="10"/>
  <c r="K342" i="10"/>
  <c r="L342" i="10"/>
  <c r="M342" i="10"/>
  <c r="N342" i="10"/>
  <c r="O342" i="10"/>
  <c r="P342" i="10"/>
  <c r="Q342" i="10"/>
  <c r="R342" i="10"/>
  <c r="S342" i="10"/>
  <c r="T342" i="10"/>
  <c r="U342" i="10"/>
  <c r="V342" i="10"/>
  <c r="W342" i="10"/>
  <c r="X342" i="10"/>
  <c r="Y342" i="10"/>
  <c r="J343" i="10"/>
  <c r="K343" i="10"/>
  <c r="L343" i="10"/>
  <c r="M343" i="10"/>
  <c r="N343" i="10"/>
  <c r="O343" i="10"/>
  <c r="P343" i="10"/>
  <c r="Q343" i="10"/>
  <c r="R343" i="10"/>
  <c r="S343" i="10"/>
  <c r="T343" i="10"/>
  <c r="U343" i="10"/>
  <c r="V343" i="10"/>
  <c r="W343" i="10"/>
  <c r="X343" i="10"/>
  <c r="Y343" i="10"/>
  <c r="J344" i="10"/>
  <c r="K344" i="10"/>
  <c r="L344" i="10"/>
  <c r="M344" i="10"/>
  <c r="N344" i="10"/>
  <c r="O344" i="10"/>
  <c r="P344" i="10"/>
  <c r="Q344" i="10"/>
  <c r="R344" i="10"/>
  <c r="S344" i="10"/>
  <c r="T344" i="10"/>
  <c r="U344" i="10"/>
  <c r="V344" i="10"/>
  <c r="W344" i="10"/>
  <c r="X344" i="10"/>
  <c r="Y344" i="10"/>
  <c r="J345" i="10"/>
  <c r="K345" i="10"/>
  <c r="L345" i="10"/>
  <c r="M345" i="10"/>
  <c r="N345" i="10"/>
  <c r="O345" i="10"/>
  <c r="P345" i="10"/>
  <c r="Q345" i="10"/>
  <c r="R345" i="10"/>
  <c r="S345" i="10"/>
  <c r="T345" i="10"/>
  <c r="U345" i="10"/>
  <c r="V345" i="10"/>
  <c r="W345" i="10"/>
  <c r="X345" i="10"/>
  <c r="Y345" i="10"/>
  <c r="J346" i="10"/>
  <c r="K346" i="10"/>
  <c r="L346" i="10"/>
  <c r="M346" i="10"/>
  <c r="N346" i="10"/>
  <c r="O346" i="10"/>
  <c r="P346" i="10"/>
  <c r="Q346" i="10"/>
  <c r="R346" i="10"/>
  <c r="S346" i="10"/>
  <c r="T346" i="10"/>
  <c r="U346" i="10"/>
  <c r="V346" i="10"/>
  <c r="W346" i="10"/>
  <c r="X346" i="10"/>
  <c r="Y346" i="10"/>
  <c r="J347" i="10"/>
  <c r="K347" i="10"/>
  <c r="L347" i="10"/>
  <c r="M347" i="10"/>
  <c r="N347" i="10"/>
  <c r="O347" i="10"/>
  <c r="P347" i="10"/>
  <c r="Q347" i="10"/>
  <c r="R347" i="10"/>
  <c r="S347" i="10"/>
  <c r="T347" i="10"/>
  <c r="U347" i="10"/>
  <c r="V347" i="10"/>
  <c r="W347" i="10"/>
  <c r="X347" i="10"/>
  <c r="Y347" i="10"/>
  <c r="J348" i="10"/>
  <c r="K348" i="10"/>
  <c r="L348" i="10"/>
  <c r="M348" i="10"/>
  <c r="N348" i="10"/>
  <c r="O348" i="10"/>
  <c r="P348" i="10"/>
  <c r="Q348" i="10"/>
  <c r="R348" i="10"/>
  <c r="S348" i="10"/>
  <c r="T348" i="10"/>
  <c r="U348" i="10"/>
  <c r="V348" i="10"/>
  <c r="W348" i="10"/>
  <c r="X348" i="10"/>
  <c r="Y348" i="10"/>
  <c r="J349" i="10"/>
  <c r="K349" i="10"/>
  <c r="L349" i="10"/>
  <c r="M349" i="10"/>
  <c r="N349" i="10"/>
  <c r="O349" i="10"/>
  <c r="P349" i="10"/>
  <c r="Q349" i="10"/>
  <c r="R349" i="10"/>
  <c r="S349" i="10"/>
  <c r="T349" i="10"/>
  <c r="U349" i="10"/>
  <c r="V349" i="10"/>
  <c r="W349" i="10"/>
  <c r="X349" i="10"/>
  <c r="Y349" i="10"/>
  <c r="J350" i="10"/>
  <c r="K350" i="10"/>
  <c r="L350" i="10"/>
  <c r="M350" i="10"/>
  <c r="N350" i="10"/>
  <c r="O350" i="10"/>
  <c r="P350" i="10"/>
  <c r="Q350" i="10"/>
  <c r="R350" i="10"/>
  <c r="S350" i="10"/>
  <c r="T350" i="10"/>
  <c r="U350" i="10"/>
  <c r="V350" i="10"/>
  <c r="W350" i="10"/>
  <c r="X350" i="10"/>
  <c r="Y350" i="10"/>
  <c r="J351" i="10"/>
  <c r="K351" i="10"/>
  <c r="L351" i="10"/>
  <c r="M351" i="10"/>
  <c r="N351" i="10"/>
  <c r="O351" i="10"/>
  <c r="P351" i="10"/>
  <c r="Q351" i="10"/>
  <c r="R351" i="10"/>
  <c r="S351" i="10"/>
  <c r="T351" i="10"/>
  <c r="U351" i="10"/>
  <c r="V351" i="10"/>
  <c r="W351" i="10"/>
  <c r="X351" i="10"/>
  <c r="Y351" i="10"/>
  <c r="J352" i="10"/>
  <c r="K352" i="10"/>
  <c r="L352" i="10"/>
  <c r="M352" i="10"/>
  <c r="N352" i="10"/>
  <c r="O352" i="10"/>
  <c r="P352" i="10"/>
  <c r="Q352" i="10"/>
  <c r="R352" i="10"/>
  <c r="S352" i="10"/>
  <c r="T352" i="10"/>
  <c r="U352" i="10"/>
  <c r="V352" i="10"/>
  <c r="W352" i="10"/>
  <c r="X352" i="10"/>
  <c r="Y352" i="10"/>
  <c r="J353" i="10"/>
  <c r="K353" i="10"/>
  <c r="L353" i="10"/>
  <c r="M353" i="10"/>
  <c r="N353" i="10"/>
  <c r="O353" i="10"/>
  <c r="P353" i="10"/>
  <c r="Q353" i="10"/>
  <c r="R353" i="10"/>
  <c r="S353" i="10"/>
  <c r="T353" i="10"/>
  <c r="U353" i="10"/>
  <c r="V353" i="10"/>
  <c r="W353" i="10"/>
  <c r="X353" i="10"/>
  <c r="Y353" i="10"/>
  <c r="J354" i="10"/>
  <c r="K354" i="10"/>
  <c r="L354" i="10"/>
  <c r="M354" i="10"/>
  <c r="N354" i="10"/>
  <c r="O354" i="10"/>
  <c r="P354" i="10"/>
  <c r="Q354" i="10"/>
  <c r="R354" i="10"/>
  <c r="S354" i="10"/>
  <c r="T354" i="10"/>
  <c r="U354" i="10"/>
  <c r="V354" i="10"/>
  <c r="W354" i="10"/>
  <c r="X354" i="10"/>
  <c r="Y354" i="10"/>
  <c r="J355" i="10"/>
  <c r="K355" i="10"/>
  <c r="L355" i="10"/>
  <c r="M355" i="10"/>
  <c r="N355" i="10"/>
  <c r="O355" i="10"/>
  <c r="P355" i="10"/>
  <c r="Q355" i="10"/>
  <c r="R355" i="10"/>
  <c r="S355" i="10"/>
  <c r="T355" i="10"/>
  <c r="U355" i="10"/>
  <c r="V355" i="10"/>
  <c r="W355" i="10"/>
  <c r="X355" i="10"/>
  <c r="Y355" i="10"/>
  <c r="J356" i="10"/>
  <c r="K356" i="10"/>
  <c r="L356" i="10"/>
  <c r="M356" i="10"/>
  <c r="N356" i="10"/>
  <c r="O356" i="10"/>
  <c r="P356" i="10"/>
  <c r="Q356" i="10"/>
  <c r="R356" i="10"/>
  <c r="S356" i="10"/>
  <c r="T356" i="10"/>
  <c r="U356" i="10"/>
  <c r="V356" i="10"/>
  <c r="W356" i="10"/>
  <c r="X356" i="10"/>
  <c r="Y356" i="10"/>
  <c r="J357" i="10"/>
  <c r="K357" i="10"/>
  <c r="L357" i="10"/>
  <c r="M357" i="10"/>
  <c r="N357" i="10"/>
  <c r="O357" i="10"/>
  <c r="P357" i="10"/>
  <c r="Q357" i="10"/>
  <c r="R357" i="10"/>
  <c r="S357" i="10"/>
  <c r="T357" i="10"/>
  <c r="U357" i="10"/>
  <c r="V357" i="10"/>
  <c r="W357" i="10"/>
  <c r="X357" i="10"/>
  <c r="Y357" i="10"/>
  <c r="J358" i="10"/>
  <c r="K358" i="10"/>
  <c r="L358" i="10"/>
  <c r="M358" i="10"/>
  <c r="N358" i="10"/>
  <c r="O358" i="10"/>
  <c r="P358" i="10"/>
  <c r="Q358" i="10"/>
  <c r="R358" i="10"/>
  <c r="S358" i="10"/>
  <c r="T358" i="10"/>
  <c r="U358" i="10"/>
  <c r="V358" i="10"/>
  <c r="W358" i="10"/>
  <c r="X358" i="10"/>
  <c r="Y358" i="10"/>
  <c r="J359" i="10"/>
  <c r="K359" i="10"/>
  <c r="L359" i="10"/>
  <c r="M359" i="10"/>
  <c r="N359" i="10"/>
  <c r="O359" i="10"/>
  <c r="P359" i="10"/>
  <c r="Q359" i="10"/>
  <c r="R359" i="10"/>
  <c r="S359" i="10"/>
  <c r="T359" i="10"/>
  <c r="U359" i="10"/>
  <c r="V359" i="10"/>
  <c r="W359" i="10"/>
  <c r="X359" i="10"/>
  <c r="Y359" i="10"/>
  <c r="J360" i="10"/>
  <c r="K360" i="10"/>
  <c r="L360" i="10"/>
  <c r="M360" i="10"/>
  <c r="N360" i="10"/>
  <c r="O360" i="10"/>
  <c r="P360" i="10"/>
  <c r="Q360" i="10"/>
  <c r="R360" i="10"/>
  <c r="S360" i="10"/>
  <c r="T360" i="10"/>
  <c r="U360" i="10"/>
  <c r="V360" i="10"/>
  <c r="W360" i="10"/>
  <c r="X360" i="10"/>
  <c r="Y360" i="10"/>
  <c r="J361" i="10"/>
  <c r="K361" i="10"/>
  <c r="L361" i="10"/>
  <c r="M361" i="10"/>
  <c r="N361" i="10"/>
  <c r="O361" i="10"/>
  <c r="P361" i="10"/>
  <c r="Q361" i="10"/>
  <c r="R361" i="10"/>
  <c r="S361" i="10"/>
  <c r="T361" i="10"/>
  <c r="U361" i="10"/>
  <c r="V361" i="10"/>
  <c r="W361" i="10"/>
  <c r="X361" i="10"/>
  <c r="Y361" i="10"/>
  <c r="J362" i="10"/>
  <c r="K362" i="10"/>
  <c r="L362" i="10"/>
  <c r="M362" i="10"/>
  <c r="N362" i="10"/>
  <c r="O362" i="10"/>
  <c r="P362" i="10"/>
  <c r="Q362" i="10"/>
  <c r="R362" i="10"/>
  <c r="S362" i="10"/>
  <c r="T362" i="10"/>
  <c r="U362" i="10"/>
  <c r="V362" i="10"/>
  <c r="W362" i="10"/>
  <c r="X362" i="10"/>
  <c r="Y362" i="10"/>
  <c r="J363" i="10"/>
  <c r="K363" i="10"/>
  <c r="L363" i="10"/>
  <c r="M363" i="10"/>
  <c r="N363" i="10"/>
  <c r="O363" i="10"/>
  <c r="P363" i="10"/>
  <c r="Q363" i="10"/>
  <c r="R363" i="10"/>
  <c r="S363" i="10"/>
  <c r="T363" i="10"/>
  <c r="U363" i="10"/>
  <c r="V363" i="10"/>
  <c r="W363" i="10"/>
  <c r="X363" i="10"/>
  <c r="Y363" i="10"/>
  <c r="J364" i="10"/>
  <c r="K364" i="10"/>
  <c r="L364" i="10"/>
  <c r="M364" i="10"/>
  <c r="N364" i="10"/>
  <c r="O364" i="10"/>
  <c r="P364" i="10"/>
  <c r="Q364" i="10"/>
  <c r="R364" i="10"/>
  <c r="S364" i="10"/>
  <c r="T364" i="10"/>
  <c r="U364" i="10"/>
  <c r="V364" i="10"/>
  <c r="W364" i="10"/>
  <c r="X364" i="10"/>
  <c r="Y364" i="10"/>
  <c r="J365" i="10"/>
  <c r="K365" i="10"/>
  <c r="L365" i="10"/>
  <c r="M365" i="10"/>
  <c r="N365" i="10"/>
  <c r="O365" i="10"/>
  <c r="P365" i="10"/>
  <c r="Q365" i="10"/>
  <c r="R365" i="10"/>
  <c r="S365" i="10"/>
  <c r="T365" i="10"/>
  <c r="U365" i="10"/>
  <c r="V365" i="10"/>
  <c r="W365" i="10"/>
  <c r="X365" i="10"/>
  <c r="Y365" i="10"/>
  <c r="J366" i="10"/>
  <c r="K366" i="10"/>
  <c r="L366" i="10"/>
  <c r="M366" i="10"/>
  <c r="N366" i="10"/>
  <c r="O366" i="10"/>
  <c r="P366" i="10"/>
  <c r="Q366" i="10"/>
  <c r="R366" i="10"/>
  <c r="S366" i="10"/>
  <c r="T366" i="10"/>
  <c r="U366" i="10"/>
  <c r="V366" i="10"/>
  <c r="W366" i="10"/>
  <c r="X366" i="10"/>
  <c r="Y366" i="10"/>
  <c r="J367" i="10"/>
  <c r="K367" i="10"/>
  <c r="L367" i="10"/>
  <c r="M367" i="10"/>
  <c r="N367" i="10"/>
  <c r="O367" i="10"/>
  <c r="P367" i="10"/>
  <c r="Q367" i="10"/>
  <c r="R367" i="10"/>
  <c r="S367" i="10"/>
  <c r="T367" i="10"/>
  <c r="U367" i="10"/>
  <c r="V367" i="10"/>
  <c r="W367" i="10"/>
  <c r="X367" i="10"/>
  <c r="Y367" i="10"/>
  <c r="J368" i="10"/>
  <c r="K368" i="10"/>
  <c r="L368" i="10"/>
  <c r="M368" i="10"/>
  <c r="N368" i="10"/>
  <c r="O368" i="10"/>
  <c r="P368" i="10"/>
  <c r="Q368" i="10"/>
  <c r="R368" i="10"/>
  <c r="S368" i="10"/>
  <c r="T368" i="10"/>
  <c r="U368" i="10"/>
  <c r="V368" i="10"/>
  <c r="W368" i="10"/>
  <c r="X368" i="10"/>
  <c r="Y368" i="10"/>
  <c r="J369" i="10"/>
  <c r="K369" i="10"/>
  <c r="L369" i="10"/>
  <c r="M369" i="10"/>
  <c r="N369" i="10"/>
  <c r="O369" i="10"/>
  <c r="P369" i="10"/>
  <c r="Q369" i="10"/>
  <c r="R369" i="10"/>
  <c r="S369" i="10"/>
  <c r="T369" i="10"/>
  <c r="U369" i="10"/>
  <c r="V369" i="10"/>
  <c r="W369" i="10"/>
  <c r="X369" i="10"/>
  <c r="Y369" i="10"/>
  <c r="J370" i="10"/>
  <c r="K370" i="10"/>
  <c r="L370" i="10"/>
  <c r="M370" i="10"/>
  <c r="N370" i="10"/>
  <c r="O370" i="10"/>
  <c r="P370" i="10"/>
  <c r="Q370" i="10"/>
  <c r="R370" i="10"/>
  <c r="S370" i="10"/>
  <c r="T370" i="10"/>
  <c r="U370" i="10"/>
  <c r="V370" i="10"/>
  <c r="W370" i="10"/>
  <c r="X370" i="10"/>
  <c r="Y370" i="10"/>
  <c r="J371" i="10"/>
  <c r="K371" i="10"/>
  <c r="L371" i="10"/>
  <c r="M371" i="10"/>
  <c r="N371" i="10"/>
  <c r="O371" i="10"/>
  <c r="P371" i="10"/>
  <c r="Q371" i="10"/>
  <c r="R371" i="10"/>
  <c r="S371" i="10"/>
  <c r="T371" i="10"/>
  <c r="U371" i="10"/>
  <c r="V371" i="10"/>
  <c r="W371" i="10"/>
  <c r="X371" i="10"/>
  <c r="Y371" i="10"/>
  <c r="J372" i="10"/>
  <c r="K372" i="10"/>
  <c r="L372" i="10"/>
  <c r="M372" i="10"/>
  <c r="N372" i="10"/>
  <c r="O372" i="10"/>
  <c r="P372" i="10"/>
  <c r="Q372" i="10"/>
  <c r="R372" i="10"/>
  <c r="S372" i="10"/>
  <c r="T372" i="10"/>
  <c r="U372" i="10"/>
  <c r="V372" i="10"/>
  <c r="W372" i="10"/>
  <c r="X372" i="10"/>
  <c r="Y372" i="10"/>
  <c r="J373" i="10"/>
  <c r="K373" i="10"/>
  <c r="L373" i="10"/>
  <c r="M373" i="10"/>
  <c r="N373" i="10"/>
  <c r="O373" i="10"/>
  <c r="P373" i="10"/>
  <c r="Q373" i="10"/>
  <c r="R373" i="10"/>
  <c r="S373" i="10"/>
  <c r="T373" i="10"/>
  <c r="U373" i="10"/>
  <c r="V373" i="10"/>
  <c r="W373" i="10"/>
  <c r="X373" i="10"/>
  <c r="Y373" i="10"/>
  <c r="J374" i="10"/>
  <c r="K374" i="10"/>
  <c r="L374" i="10"/>
  <c r="M374" i="10"/>
  <c r="N374" i="10"/>
  <c r="O374" i="10"/>
  <c r="P374" i="10"/>
  <c r="Q374" i="10"/>
  <c r="R374" i="10"/>
  <c r="S374" i="10"/>
  <c r="T374" i="10"/>
  <c r="U374" i="10"/>
  <c r="V374" i="10"/>
  <c r="W374" i="10"/>
  <c r="X374" i="10"/>
  <c r="Y374" i="10"/>
  <c r="J375" i="10"/>
  <c r="K375" i="10"/>
  <c r="L375" i="10"/>
  <c r="M375" i="10"/>
  <c r="N375" i="10"/>
  <c r="O375" i="10"/>
  <c r="P375" i="10"/>
  <c r="Q375" i="10"/>
  <c r="R375" i="10"/>
  <c r="S375" i="10"/>
  <c r="T375" i="10"/>
  <c r="U375" i="10"/>
  <c r="V375" i="10"/>
  <c r="W375" i="10"/>
  <c r="X375" i="10"/>
  <c r="Y375" i="10"/>
  <c r="J376" i="10"/>
  <c r="K376" i="10"/>
  <c r="L376" i="10"/>
  <c r="M376" i="10"/>
  <c r="N376" i="10"/>
  <c r="O376" i="10"/>
  <c r="P376" i="10"/>
  <c r="Q376" i="10"/>
  <c r="R376" i="10"/>
  <c r="S376" i="10"/>
  <c r="T376" i="10"/>
  <c r="U376" i="10"/>
  <c r="V376" i="10"/>
  <c r="W376" i="10"/>
  <c r="X376" i="10"/>
  <c r="Y376" i="10"/>
  <c r="J377" i="10"/>
  <c r="K377" i="10"/>
  <c r="L377" i="10"/>
  <c r="M377" i="10"/>
  <c r="N377" i="10"/>
  <c r="O377" i="10"/>
  <c r="P377" i="10"/>
  <c r="Q377" i="10"/>
  <c r="R377" i="10"/>
  <c r="S377" i="10"/>
  <c r="T377" i="10"/>
  <c r="U377" i="10"/>
  <c r="V377" i="10"/>
  <c r="W377" i="10"/>
  <c r="X377" i="10"/>
  <c r="Y377" i="10"/>
  <c r="J378" i="10"/>
  <c r="K378" i="10"/>
  <c r="L378" i="10"/>
  <c r="M378" i="10"/>
  <c r="N378" i="10"/>
  <c r="O378" i="10"/>
  <c r="P378" i="10"/>
  <c r="Q378" i="10"/>
  <c r="R378" i="10"/>
  <c r="S378" i="10"/>
  <c r="T378" i="10"/>
  <c r="U378" i="10"/>
  <c r="V378" i="10"/>
  <c r="W378" i="10"/>
  <c r="X378" i="10"/>
  <c r="Y378" i="10"/>
  <c r="J379" i="10"/>
  <c r="K379" i="10"/>
  <c r="L379" i="10"/>
  <c r="M379" i="10"/>
  <c r="N379" i="10"/>
  <c r="O379" i="10"/>
  <c r="P379" i="10"/>
  <c r="Q379" i="10"/>
  <c r="R379" i="10"/>
  <c r="S379" i="10"/>
  <c r="T379" i="10"/>
  <c r="U379" i="10"/>
  <c r="V379" i="10"/>
  <c r="W379" i="10"/>
  <c r="X379" i="10"/>
  <c r="Y379" i="10"/>
  <c r="J380" i="10"/>
  <c r="K380" i="10"/>
  <c r="L380" i="10"/>
  <c r="M380" i="10"/>
  <c r="N380" i="10"/>
  <c r="O380" i="10"/>
  <c r="P380" i="10"/>
  <c r="Q380" i="10"/>
  <c r="R380" i="10"/>
  <c r="S380" i="10"/>
  <c r="T380" i="10"/>
  <c r="U380" i="10"/>
  <c r="V380" i="10"/>
  <c r="W380" i="10"/>
  <c r="X380" i="10"/>
  <c r="Y380" i="10"/>
  <c r="J381" i="10"/>
  <c r="K381" i="10"/>
  <c r="L381" i="10"/>
  <c r="M381" i="10"/>
  <c r="N381" i="10"/>
  <c r="O381" i="10"/>
  <c r="P381" i="10"/>
  <c r="Q381" i="10"/>
  <c r="R381" i="10"/>
  <c r="S381" i="10"/>
  <c r="T381" i="10"/>
  <c r="U381" i="10"/>
  <c r="V381" i="10"/>
  <c r="W381" i="10"/>
  <c r="X381" i="10"/>
  <c r="Y381" i="10"/>
  <c r="J382" i="10"/>
  <c r="K382" i="10"/>
  <c r="L382" i="10"/>
  <c r="M382" i="10"/>
  <c r="N382" i="10"/>
  <c r="O382" i="10"/>
  <c r="P382" i="10"/>
  <c r="Q382" i="10"/>
  <c r="R382" i="10"/>
  <c r="S382" i="10"/>
  <c r="T382" i="10"/>
  <c r="U382" i="10"/>
  <c r="V382" i="10"/>
  <c r="W382" i="10"/>
  <c r="X382" i="10"/>
  <c r="Y382" i="10"/>
  <c r="J383" i="10"/>
  <c r="K383" i="10"/>
  <c r="L383" i="10"/>
  <c r="M383" i="10"/>
  <c r="N383" i="10"/>
  <c r="O383" i="10"/>
  <c r="P383" i="10"/>
  <c r="Q383" i="10"/>
  <c r="R383" i="10"/>
  <c r="S383" i="10"/>
  <c r="T383" i="10"/>
  <c r="U383" i="10"/>
  <c r="V383" i="10"/>
  <c r="W383" i="10"/>
  <c r="X383" i="10"/>
  <c r="Y383" i="10"/>
  <c r="J384" i="10"/>
  <c r="K384" i="10"/>
  <c r="L384" i="10"/>
  <c r="M384" i="10"/>
  <c r="N384" i="10"/>
  <c r="O384" i="10"/>
  <c r="P384" i="10"/>
  <c r="Q384" i="10"/>
  <c r="R384" i="10"/>
  <c r="S384" i="10"/>
  <c r="T384" i="10"/>
  <c r="U384" i="10"/>
  <c r="V384" i="10"/>
  <c r="W384" i="10"/>
  <c r="X384" i="10"/>
  <c r="Y384" i="10"/>
  <c r="J385" i="10"/>
  <c r="K385" i="10"/>
  <c r="L385" i="10"/>
  <c r="M385" i="10"/>
  <c r="N385" i="10"/>
  <c r="O385" i="10"/>
  <c r="P385" i="10"/>
  <c r="Q385" i="10"/>
  <c r="R385" i="10"/>
  <c r="S385" i="10"/>
  <c r="T385" i="10"/>
  <c r="U385" i="10"/>
  <c r="V385" i="10"/>
  <c r="W385" i="10"/>
  <c r="X385" i="10"/>
  <c r="Y385" i="10"/>
  <c r="J386" i="10"/>
  <c r="K386" i="10"/>
  <c r="L386" i="10"/>
  <c r="M386" i="10"/>
  <c r="N386" i="10"/>
  <c r="O386" i="10"/>
  <c r="P386" i="10"/>
  <c r="Q386" i="10"/>
  <c r="R386" i="10"/>
  <c r="S386" i="10"/>
  <c r="T386" i="10"/>
  <c r="U386" i="10"/>
  <c r="V386" i="10"/>
  <c r="W386" i="10"/>
  <c r="X386" i="10"/>
  <c r="Y386" i="10"/>
  <c r="J387" i="10"/>
  <c r="K387" i="10"/>
  <c r="L387" i="10"/>
  <c r="M387" i="10"/>
  <c r="N387" i="10"/>
  <c r="O387" i="10"/>
  <c r="P387" i="10"/>
  <c r="Q387" i="10"/>
  <c r="R387" i="10"/>
  <c r="S387" i="10"/>
  <c r="T387" i="10"/>
  <c r="U387" i="10"/>
  <c r="V387" i="10"/>
  <c r="W387" i="10"/>
  <c r="X387" i="10"/>
  <c r="Y387" i="10"/>
  <c r="J388" i="10"/>
  <c r="K388" i="10"/>
  <c r="L388" i="10"/>
  <c r="M388" i="10"/>
  <c r="N388" i="10"/>
  <c r="O388" i="10"/>
  <c r="P388" i="10"/>
  <c r="Q388" i="10"/>
  <c r="R388" i="10"/>
  <c r="S388" i="10"/>
  <c r="T388" i="10"/>
  <c r="U388" i="10"/>
  <c r="V388" i="10"/>
  <c r="W388" i="10"/>
  <c r="X388" i="10"/>
  <c r="Y388" i="10"/>
  <c r="J389" i="10"/>
  <c r="K389" i="10"/>
  <c r="L389" i="10"/>
  <c r="M389" i="10"/>
  <c r="N389" i="10"/>
  <c r="O389" i="10"/>
  <c r="P389" i="10"/>
  <c r="Q389" i="10"/>
  <c r="R389" i="10"/>
  <c r="S389" i="10"/>
  <c r="T389" i="10"/>
  <c r="U389" i="10"/>
  <c r="V389" i="10"/>
  <c r="W389" i="10"/>
  <c r="X389" i="10"/>
  <c r="Y389" i="10"/>
  <c r="J390" i="10"/>
  <c r="K390" i="10"/>
  <c r="L390" i="10"/>
  <c r="M390" i="10"/>
  <c r="N390" i="10"/>
  <c r="O390" i="10"/>
  <c r="P390" i="10"/>
  <c r="Q390" i="10"/>
  <c r="R390" i="10"/>
  <c r="S390" i="10"/>
  <c r="T390" i="10"/>
  <c r="U390" i="10"/>
  <c r="V390" i="10"/>
  <c r="W390" i="10"/>
  <c r="X390" i="10"/>
  <c r="Y390" i="10"/>
  <c r="J391" i="10"/>
  <c r="K391" i="10"/>
  <c r="L391" i="10"/>
  <c r="M391" i="10"/>
  <c r="N391" i="10"/>
  <c r="O391" i="10"/>
  <c r="P391" i="10"/>
  <c r="Q391" i="10"/>
  <c r="R391" i="10"/>
  <c r="S391" i="10"/>
  <c r="T391" i="10"/>
  <c r="U391" i="10"/>
  <c r="V391" i="10"/>
  <c r="W391" i="10"/>
  <c r="X391" i="10"/>
  <c r="Y391" i="10"/>
  <c r="J392" i="10"/>
  <c r="K392" i="10"/>
  <c r="L392" i="10"/>
  <c r="M392" i="10"/>
  <c r="N392" i="10"/>
  <c r="O392" i="10"/>
  <c r="P392" i="10"/>
  <c r="Q392" i="10"/>
  <c r="R392" i="10"/>
  <c r="S392" i="10"/>
  <c r="T392" i="10"/>
  <c r="U392" i="10"/>
  <c r="V392" i="10"/>
  <c r="W392" i="10"/>
  <c r="X392" i="10"/>
  <c r="Y392" i="10"/>
  <c r="J393" i="10"/>
  <c r="K393" i="10"/>
  <c r="L393" i="10"/>
  <c r="M393" i="10"/>
  <c r="N393" i="10"/>
  <c r="O393" i="10"/>
  <c r="P393" i="10"/>
  <c r="Q393" i="10"/>
  <c r="R393" i="10"/>
  <c r="S393" i="10"/>
  <c r="T393" i="10"/>
  <c r="U393" i="10"/>
  <c r="V393" i="10"/>
  <c r="W393" i="10"/>
  <c r="X393" i="10"/>
  <c r="Y393" i="10"/>
  <c r="J394" i="10"/>
  <c r="K394" i="10"/>
  <c r="L394" i="10"/>
  <c r="M394" i="10"/>
  <c r="N394" i="10"/>
  <c r="O394" i="10"/>
  <c r="P394" i="10"/>
  <c r="Q394" i="10"/>
  <c r="R394" i="10"/>
  <c r="S394" i="10"/>
  <c r="T394" i="10"/>
  <c r="U394" i="10"/>
  <c r="V394" i="10"/>
  <c r="W394" i="10"/>
  <c r="X394" i="10"/>
  <c r="Y394" i="10"/>
  <c r="J395" i="10"/>
  <c r="K395" i="10"/>
  <c r="L395" i="10"/>
  <c r="M395" i="10"/>
  <c r="N395" i="10"/>
  <c r="O395" i="10"/>
  <c r="P395" i="10"/>
  <c r="Q395" i="10"/>
  <c r="R395" i="10"/>
  <c r="S395" i="10"/>
  <c r="T395" i="10"/>
  <c r="U395" i="10"/>
  <c r="V395" i="10"/>
  <c r="W395" i="10"/>
  <c r="X395" i="10"/>
  <c r="Y395" i="10"/>
  <c r="J396" i="10"/>
  <c r="K396" i="10"/>
  <c r="L396" i="10"/>
  <c r="M396" i="10"/>
  <c r="N396" i="10"/>
  <c r="O396" i="10"/>
  <c r="P396" i="10"/>
  <c r="Q396" i="10"/>
  <c r="R396" i="10"/>
  <c r="S396" i="10"/>
  <c r="T396" i="10"/>
  <c r="U396" i="10"/>
  <c r="V396" i="10"/>
  <c r="W396" i="10"/>
  <c r="X396" i="10"/>
  <c r="Y396" i="10"/>
  <c r="J397" i="10"/>
  <c r="K397" i="10"/>
  <c r="L397" i="10"/>
  <c r="M397" i="10"/>
  <c r="N397" i="10"/>
  <c r="O397" i="10"/>
  <c r="P397" i="10"/>
  <c r="Q397" i="10"/>
  <c r="R397" i="10"/>
  <c r="S397" i="10"/>
  <c r="T397" i="10"/>
  <c r="U397" i="10"/>
  <c r="V397" i="10"/>
  <c r="W397" i="10"/>
  <c r="X397" i="10"/>
  <c r="Y397" i="10"/>
  <c r="J398" i="10"/>
  <c r="K398" i="10"/>
  <c r="L398" i="10"/>
  <c r="M398" i="10"/>
  <c r="N398" i="10"/>
  <c r="O398" i="10"/>
  <c r="P398" i="10"/>
  <c r="Q398" i="10"/>
  <c r="R398" i="10"/>
  <c r="S398" i="10"/>
  <c r="T398" i="10"/>
  <c r="U398" i="10"/>
  <c r="V398" i="10"/>
  <c r="W398" i="10"/>
  <c r="X398" i="10"/>
  <c r="Y398" i="10"/>
  <c r="J399" i="10"/>
  <c r="K399" i="10"/>
  <c r="L399" i="10"/>
  <c r="M399" i="10"/>
  <c r="N399" i="10"/>
  <c r="O399" i="10"/>
  <c r="P399" i="10"/>
  <c r="Q399" i="10"/>
  <c r="R399" i="10"/>
  <c r="S399" i="10"/>
  <c r="T399" i="10"/>
  <c r="U399" i="10"/>
  <c r="V399" i="10"/>
  <c r="W399" i="10"/>
  <c r="X399" i="10"/>
  <c r="Y399" i="10"/>
  <c r="J400" i="10"/>
  <c r="K400" i="10"/>
  <c r="L400" i="10"/>
  <c r="M400" i="10"/>
  <c r="N400" i="10"/>
  <c r="O400" i="10"/>
  <c r="P400" i="10"/>
  <c r="Q400" i="10"/>
  <c r="R400" i="10"/>
  <c r="S400" i="10"/>
  <c r="T400" i="10"/>
  <c r="U400" i="10"/>
  <c r="V400" i="10"/>
  <c r="W400" i="10"/>
  <c r="X400" i="10"/>
  <c r="Y400" i="10"/>
  <c r="J401" i="10"/>
  <c r="K401" i="10"/>
  <c r="L401" i="10"/>
  <c r="M401" i="10"/>
  <c r="N401" i="10"/>
  <c r="O401" i="10"/>
  <c r="P401" i="10"/>
  <c r="Q401" i="10"/>
  <c r="R401" i="10"/>
  <c r="S401" i="10"/>
  <c r="T401" i="10"/>
  <c r="U401" i="10"/>
  <c r="V401" i="10"/>
  <c r="W401" i="10"/>
  <c r="X401" i="10"/>
  <c r="Y401" i="10"/>
  <c r="J402" i="10"/>
  <c r="K402" i="10"/>
  <c r="L402" i="10"/>
  <c r="M402" i="10"/>
  <c r="N402" i="10"/>
  <c r="O402" i="10"/>
  <c r="P402" i="10"/>
  <c r="Q402" i="10"/>
  <c r="R402" i="10"/>
  <c r="S402" i="10"/>
  <c r="T402" i="10"/>
  <c r="U402" i="10"/>
  <c r="V402" i="10"/>
  <c r="W402" i="10"/>
  <c r="X402" i="10"/>
  <c r="Y402" i="10"/>
  <c r="J403" i="10"/>
  <c r="K403" i="10"/>
  <c r="L403" i="10"/>
  <c r="M403" i="10"/>
  <c r="N403" i="10"/>
  <c r="O403" i="10"/>
  <c r="P403" i="10"/>
  <c r="Q403" i="10"/>
  <c r="R403" i="10"/>
  <c r="S403" i="10"/>
  <c r="T403" i="10"/>
  <c r="U403" i="10"/>
  <c r="V403" i="10"/>
  <c r="W403" i="10"/>
  <c r="X403" i="10"/>
  <c r="Y403" i="10"/>
  <c r="J404" i="10"/>
  <c r="K404" i="10"/>
  <c r="L404" i="10"/>
  <c r="M404" i="10"/>
  <c r="N404" i="10"/>
  <c r="O404" i="10"/>
  <c r="P404" i="10"/>
  <c r="Q404" i="10"/>
  <c r="R404" i="10"/>
  <c r="S404" i="10"/>
  <c r="T404" i="10"/>
  <c r="U404" i="10"/>
  <c r="V404" i="10"/>
  <c r="W404" i="10"/>
  <c r="X404" i="10"/>
  <c r="Y404" i="10"/>
  <c r="J405" i="10"/>
  <c r="K405" i="10"/>
  <c r="L405" i="10"/>
  <c r="M405" i="10"/>
  <c r="N405" i="10"/>
  <c r="O405" i="10"/>
  <c r="P405" i="10"/>
  <c r="Q405" i="10"/>
  <c r="R405" i="10"/>
  <c r="S405" i="10"/>
  <c r="T405" i="10"/>
  <c r="U405" i="10"/>
  <c r="V405" i="10"/>
  <c r="W405" i="10"/>
  <c r="X405" i="10"/>
  <c r="Y405" i="10"/>
  <c r="K406" i="10"/>
  <c r="X11" i="2" l="1"/>
  <c r="Z8" i="2"/>
  <c r="Z12" i="2"/>
  <c r="V10" i="2"/>
  <c r="Y11" i="2"/>
  <c r="U8" i="2"/>
  <c r="V9" i="2"/>
  <c r="Z11" i="2"/>
  <c r="U10" i="2"/>
  <c r="W9" i="2"/>
  <c r="V12" i="2"/>
  <c r="V7" i="2"/>
  <c r="Q46" i="2" s="1" a="1"/>
  <c r="Q46" i="2" s="1"/>
  <c r="V8" i="2"/>
  <c r="U12" i="2"/>
  <c r="X9" i="2"/>
  <c r="W12" i="2"/>
  <c r="W11" i="2"/>
  <c r="U7" i="2"/>
  <c r="Y9" i="2"/>
  <c r="X12" i="2"/>
  <c r="U9" i="2"/>
  <c r="W7" i="2"/>
  <c r="Z9" i="2"/>
  <c r="Y12" i="2"/>
  <c r="X7" i="2"/>
  <c r="W10" i="2"/>
  <c r="W8" i="2"/>
  <c r="Y7" i="2"/>
  <c r="X10" i="2"/>
  <c r="X8" i="2"/>
  <c r="U11" i="2"/>
  <c r="V11" i="2"/>
  <c r="Z7" i="2"/>
  <c r="Y10" i="2"/>
  <c r="Y8" i="2"/>
  <c r="Z10" i="2"/>
  <c r="Z2" i="10"/>
  <c r="AH2" i="10" s="1"/>
  <c r="AP2" i="10" s="1"/>
  <c r="AX2" i="10" s="1"/>
  <c r="H51" i="2" a="1"/>
  <c r="H51" i="2" s="1"/>
  <c r="J51" i="2" s="1"/>
  <c r="G8" i="2" a="1"/>
  <c r="G8" i="2" s="1"/>
  <c r="H100" i="2" a="1"/>
  <c r="H100" i="2" s="1"/>
  <c r="J100" i="2" s="1"/>
  <c r="H86" i="2" a="1"/>
  <c r="H86" i="2" s="1"/>
  <c r="J86" i="2" s="1"/>
  <c r="H63" i="2" a="1"/>
  <c r="H63" i="2" s="1"/>
  <c r="J63" i="2" s="1"/>
  <c r="H40" i="2" a="1"/>
  <c r="H40" i="2" s="1"/>
  <c r="J40" i="2" s="1"/>
  <c r="H38" i="2" a="1"/>
  <c r="H38" i="2" s="1"/>
  <c r="J38" i="2" s="1"/>
  <c r="H102" i="2" a="1"/>
  <c r="H102" i="2" s="1"/>
  <c r="J102" i="2" s="1"/>
  <c r="H42" i="2" a="1"/>
  <c r="H42" i="2" s="1"/>
  <c r="J42" i="2" s="1"/>
  <c r="H36" i="2" a="1"/>
  <c r="H36" i="2" s="1"/>
  <c r="J36" i="2" s="1"/>
  <c r="H61" i="2" a="1"/>
  <c r="H61" i="2" s="1"/>
  <c r="J61" i="2" s="1"/>
  <c r="H49" i="2" a="1"/>
  <c r="H49" i="2" s="1"/>
  <c r="J49" i="2" s="1"/>
  <c r="H94" i="2" a="1"/>
  <c r="H94" i="2" s="1"/>
  <c r="J94" i="2" s="1"/>
  <c r="H34" i="2" a="1"/>
  <c r="H34" i="2" s="1"/>
  <c r="J34" i="2" s="1"/>
  <c r="H98" i="2" a="1"/>
  <c r="H98" i="2" s="1"/>
  <c r="J98" i="2" s="1"/>
  <c r="H92" i="2" a="1"/>
  <c r="H92" i="2" s="1"/>
  <c r="J92" i="2" s="1"/>
  <c r="H84" i="2" a="1"/>
  <c r="H84" i="2" s="1"/>
  <c r="J84" i="2" s="1"/>
  <c r="H71" i="2" a="1"/>
  <c r="H71" i="2" s="1"/>
  <c r="J71" i="2" s="1"/>
  <c r="H32" i="2" a="1"/>
  <c r="H32" i="2" s="1"/>
  <c r="J32" i="2" s="1"/>
  <c r="H78" i="2" a="1"/>
  <c r="H78" i="2" s="1"/>
  <c r="H59" i="2" a="1"/>
  <c r="H59" i="2" s="1"/>
  <c r="J59" i="2" s="1"/>
  <c r="H80" i="2" a="1"/>
  <c r="H80" i="2" s="1"/>
  <c r="J80" i="2" s="1"/>
  <c r="H30" i="2" a="1"/>
  <c r="H30" i="2" s="1"/>
  <c r="J30" i="2" s="1"/>
  <c r="H108" i="2" a="1"/>
  <c r="H108" i="2" s="1"/>
  <c r="J108" i="2" s="1"/>
  <c r="H69" i="2" a="1"/>
  <c r="H69" i="2" s="1"/>
  <c r="J69" i="2" s="1"/>
  <c r="H24" i="2" a="1"/>
  <c r="H24" i="2" s="1"/>
  <c r="J24" i="2" s="1"/>
  <c r="H96" i="2" a="1"/>
  <c r="H96" i="2" s="1"/>
  <c r="J96" i="2" s="1"/>
  <c r="H76" i="2" a="1"/>
  <c r="H76" i="2" s="1"/>
  <c r="J76" i="2" s="1"/>
  <c r="H28" i="2" a="1"/>
  <c r="H28" i="2" s="1"/>
  <c r="J28" i="2" s="1"/>
  <c r="H106" i="2" a="1"/>
  <c r="H106" i="2" s="1"/>
  <c r="J106" i="2" s="1"/>
  <c r="H90" i="2" a="1"/>
  <c r="H90" i="2" s="1"/>
  <c r="J90" i="2" s="1"/>
  <c r="H47" i="2" a="1"/>
  <c r="H47" i="2" s="1"/>
  <c r="J47" i="2" s="1"/>
  <c r="H67" i="2" a="1"/>
  <c r="H67" i="2" s="1"/>
  <c r="J67" i="2" s="1"/>
  <c r="H57" i="2" a="1"/>
  <c r="H57" i="2" s="1"/>
  <c r="J57" i="2" s="1"/>
  <c r="H53" i="2" a="1"/>
  <c r="H53" i="2" s="1"/>
  <c r="J53" i="2" s="1"/>
  <c r="H26" i="2" a="1"/>
  <c r="H26" i="2" s="1"/>
  <c r="J26" i="2" s="1"/>
  <c r="H82" i="2" a="1"/>
  <c r="H82" i="2" s="1"/>
  <c r="H45" i="2" a="1"/>
  <c r="H45" i="2" s="1"/>
  <c r="J45" i="2" s="1"/>
  <c r="H104" i="2" a="1"/>
  <c r="H104" i="2" s="1"/>
  <c r="J104" i="2" s="1"/>
  <c r="H88" i="2" a="1"/>
  <c r="H88" i="2" s="1"/>
  <c r="J88" i="2" s="1"/>
  <c r="H74" i="2" a="1"/>
  <c r="H74" i="2" s="1"/>
  <c r="J74" i="2" s="1"/>
  <c r="H65" i="2" a="1"/>
  <c r="H65" i="2" s="1"/>
  <c r="J65" i="2" s="1"/>
  <c r="H55" i="2" a="1"/>
  <c r="H55" i="2" s="1"/>
  <c r="J55" i="2" s="1"/>
  <c r="H7" i="2"/>
  <c r="G11" i="2" a="1"/>
  <c r="G11" i="2" s="1"/>
  <c r="H11" i="2" s="1"/>
  <c r="G12" i="2" a="1"/>
  <c r="G12" i="2" s="1"/>
  <c r="H12" i="2" s="1"/>
  <c r="G9" i="2" a="1"/>
  <c r="G9" i="2" s="1"/>
  <c r="H9" i="2" s="1"/>
  <c r="G10" i="2" a="1"/>
  <c r="G10" i="2" s="1"/>
  <c r="H10" i="2" s="1"/>
  <c r="AH3" i="10"/>
  <c r="AX3" i="10" s="1"/>
  <c r="BP3" i="10"/>
  <c r="BO3" i="10"/>
  <c r="BN3" i="10"/>
  <c r="AV3" i="10"/>
  <c r="BH2" i="10"/>
  <c r="AJ3" i="10"/>
  <c r="AZ3" i="10" s="1"/>
  <c r="AJ19" i="10"/>
  <c r="AZ19" i="10" s="1"/>
  <c r="BO20" i="10"/>
  <c r="AV8" i="10"/>
  <c r="AU6" i="10"/>
  <c r="AU7" i="10"/>
  <c r="AI6" i="10"/>
  <c r="AY6" i="10" s="1"/>
  <c r="AI7" i="10"/>
  <c r="AY7" i="10" s="1"/>
  <c r="AT7" i="10"/>
  <c r="AT6" i="10"/>
  <c r="AO18" i="10"/>
  <c r="BE18" i="10" s="1"/>
  <c r="AP12" i="10"/>
  <c r="AM13" i="10"/>
  <c r="AO14" i="10"/>
  <c r="BE14" i="10" s="1"/>
  <c r="AS17" i="10"/>
  <c r="AK18" i="10"/>
  <c r="BA18" i="10" s="1"/>
  <c r="AH20" i="10"/>
  <c r="AX20" i="10" s="1"/>
  <c r="AH19" i="10"/>
  <c r="AX19" i="10" s="1"/>
  <c r="AT18" i="10"/>
  <c r="AT19" i="10"/>
  <c r="AH15" i="10"/>
  <c r="AX15" i="10" s="1"/>
  <c r="AH18" i="10"/>
  <c r="AX18" i="10" s="1"/>
  <c r="AN13" i="10"/>
  <c r="BD13" i="10" s="1"/>
  <c r="AS6" i="10"/>
  <c r="AS4" i="10"/>
  <c r="AS5" i="10"/>
  <c r="BP5" i="10"/>
  <c r="BP4" i="10"/>
  <c r="AK20" i="10"/>
  <c r="BA20" i="10" s="1"/>
  <c r="AH17" i="10"/>
  <c r="AX17" i="10" s="1"/>
  <c r="AJ20" i="10"/>
  <c r="AZ20" i="10" s="1"/>
  <c r="AS18" i="10"/>
  <c r="AM12" i="10"/>
  <c r="BC12" i="10" s="1"/>
  <c r="AR4" i="10"/>
  <c r="AV20" i="10"/>
  <c r="AL12" i="10"/>
  <c r="BB12" i="10" s="1"/>
  <c r="BO17" i="10"/>
  <c r="BP16" i="10"/>
  <c r="AT15" i="10"/>
  <c r="AH6" i="10"/>
  <c r="AX6" i="10" s="1"/>
  <c r="AU19" i="10"/>
  <c r="AI20" i="10"/>
  <c r="AY20" i="10" s="1"/>
  <c r="AQ17" i="10"/>
  <c r="BO15" i="10"/>
  <c r="AW9" i="10"/>
  <c r="AK10" i="10"/>
  <c r="BA10" i="10" s="1"/>
  <c r="AM7" i="10"/>
  <c r="BC7" i="10" s="1"/>
  <c r="AW20" i="10"/>
  <c r="AK9" i="10"/>
  <c r="BA9" i="10" s="1"/>
  <c r="AQ16" i="10"/>
  <c r="AR15" i="10"/>
  <c r="BP14" i="10"/>
  <c r="BP13" i="10"/>
  <c r="AS13" i="10"/>
  <c r="AS12" i="10"/>
  <c r="AS11" i="10"/>
  <c r="AS10" i="10"/>
  <c r="AS9" i="10"/>
  <c r="AS8" i="10"/>
  <c r="BO14" i="10"/>
  <c r="AS14" i="10"/>
  <c r="AV10" i="10"/>
  <c r="AJ10" i="10"/>
  <c r="AZ10" i="10" s="1"/>
  <c r="AV19" i="10"/>
  <c r="AP16" i="10"/>
  <c r="BN15" i="10"/>
  <c r="AQ15" i="10"/>
  <c r="AV9" i="10"/>
  <c r="AJ8" i="10"/>
  <c r="AZ8" i="10" s="1"/>
  <c r="AU18" i="10"/>
  <c r="AI19" i="10"/>
  <c r="AY19" i="10" s="1"/>
  <c r="AM11" i="10"/>
  <c r="BC11" i="10" s="1"/>
  <c r="AU9" i="10"/>
  <c r="AI9" i="10"/>
  <c r="AY9" i="10" s="1"/>
  <c r="AO13" i="10"/>
  <c r="BE13" i="10" s="1"/>
  <c r="AT20" i="10"/>
  <c r="AO15" i="10"/>
  <c r="BE15" i="10" s="1"/>
  <c r="BP10" i="10"/>
  <c r="AU8" i="10"/>
  <c r="AQ20" i="10"/>
  <c r="AQ19" i="10"/>
  <c r="AQ18" i="10"/>
  <c r="AN20" i="10"/>
  <c r="BD20" i="10" s="1"/>
  <c r="AN19" i="10"/>
  <c r="BD19" i="10" s="1"/>
  <c r="AN18" i="10"/>
  <c r="BD18" i="10" s="1"/>
  <c r="AN16" i="10"/>
  <c r="BD16" i="10" s="1"/>
  <c r="AN15" i="10"/>
  <c r="BD15" i="10" s="1"/>
  <c r="BN20" i="10"/>
  <c r="BP19" i="10"/>
  <c r="BP18" i="10"/>
  <c r="AI18" i="10"/>
  <c r="AY18" i="10" s="1"/>
  <c r="AU17" i="10"/>
  <c r="AI17" i="10"/>
  <c r="AY17" i="10" s="1"/>
  <c r="AR17" i="10"/>
  <c r="AW16" i="10"/>
  <c r="AK16" i="10"/>
  <c r="BA16" i="10" s="1"/>
  <c r="AU16" i="10"/>
  <c r="AO12" i="10"/>
  <c r="BE12" i="10" s="1"/>
  <c r="AL11" i="10"/>
  <c r="BB11" i="10" s="1"/>
  <c r="BO10" i="10"/>
  <c r="AH7" i="10"/>
  <c r="AX7" i="10" s="1"/>
  <c r="BO5" i="10"/>
  <c r="AU3" i="10"/>
  <c r="AI3" i="10"/>
  <c r="AY3" i="10" s="1"/>
  <c r="BG2" i="10"/>
  <c r="AS20" i="10"/>
  <c r="BO19" i="10"/>
  <c r="AV16" i="10"/>
  <c r="AV14" i="10"/>
  <c r="AV12" i="10"/>
  <c r="AV11" i="10"/>
  <c r="AJ16" i="10"/>
  <c r="AZ16" i="10" s="1"/>
  <c r="AJ14" i="10"/>
  <c r="AZ14" i="10" s="1"/>
  <c r="AJ12" i="10"/>
  <c r="AZ12" i="10" s="1"/>
  <c r="AJ11" i="10"/>
  <c r="AZ11" i="10" s="1"/>
  <c r="AS16" i="10"/>
  <c r="AQ13" i="10"/>
  <c r="AQ12" i="10"/>
  <c r="AQ4" i="10"/>
  <c r="AK11" i="10"/>
  <c r="BA11" i="10" s="1"/>
  <c r="BN10" i="10"/>
  <c r="AN8" i="10"/>
  <c r="BD8" i="10" s="1"/>
  <c r="AT8" i="10"/>
  <c r="AW7" i="10"/>
  <c r="AK7" i="10"/>
  <c r="BA7" i="10" s="1"/>
  <c r="BP7" i="10"/>
  <c r="BN5" i="10"/>
  <c r="BF2" i="10"/>
  <c r="AL20" i="10"/>
  <c r="BB20" i="10" s="1"/>
  <c r="BN19" i="10"/>
  <c r="BP17" i="10"/>
  <c r="AJ17" i="10"/>
  <c r="AZ17" i="10" s="1"/>
  <c r="AR16" i="10"/>
  <c r="AP13" i="10"/>
  <c r="AN12" i="10"/>
  <c r="BD12" i="10" s="1"/>
  <c r="BP11" i="10"/>
  <c r="AV7" i="10"/>
  <c r="AJ7" i="10"/>
  <c r="AZ7" i="10" s="1"/>
  <c r="BO7" i="10"/>
  <c r="AW5" i="10"/>
  <c r="AK5" i="10"/>
  <c r="BA5" i="10" s="1"/>
  <c r="BL2" i="10"/>
  <c r="AU20" i="10"/>
  <c r="AN17" i="10"/>
  <c r="BD17" i="10" s="1"/>
  <c r="BO18" i="10"/>
  <c r="AT16" i="10"/>
  <c r="AH16" i="10"/>
  <c r="AX16" i="10" s="1"/>
  <c r="AV15" i="10"/>
  <c r="AJ15" i="10"/>
  <c r="AZ15" i="10" s="1"/>
  <c r="BO11" i="10"/>
  <c r="AO9" i="10"/>
  <c r="BE9" i="10" s="1"/>
  <c r="AL8" i="10"/>
  <c r="BB8" i="10" s="1"/>
  <c r="AI8" i="10"/>
  <c r="AY8" i="10" s="1"/>
  <c r="BN7" i="10"/>
  <c r="AO4" i="10"/>
  <c r="BE4" i="10" s="1"/>
  <c r="AR3" i="10"/>
  <c r="BO4" i="10"/>
  <c r="BC13" i="10"/>
  <c r="BK2" i="10"/>
  <c r="AP20" i="10"/>
  <c r="AP18" i="10"/>
  <c r="AP17" i="10"/>
  <c r="AM19" i="10"/>
  <c r="BC19" i="10" s="1"/>
  <c r="AM18" i="10"/>
  <c r="BC18" i="10" s="1"/>
  <c r="AM17" i="10"/>
  <c r="BC17" i="10" s="1"/>
  <c r="AM15" i="10"/>
  <c r="BC15" i="10" s="1"/>
  <c r="AM14" i="10"/>
  <c r="BC14" i="10" s="1"/>
  <c r="BN18" i="10"/>
  <c r="AU15" i="10"/>
  <c r="AU13" i="10"/>
  <c r="AU11" i="10"/>
  <c r="AU10" i="10"/>
  <c r="AI15" i="10"/>
  <c r="AY15" i="10" s="1"/>
  <c r="AI13" i="10"/>
  <c r="AY13" i="10" s="1"/>
  <c r="AI11" i="10"/>
  <c r="AY11" i="10" s="1"/>
  <c r="AI10" i="10"/>
  <c r="AY10" i="10" s="1"/>
  <c r="AT11" i="10"/>
  <c r="AH11" i="10"/>
  <c r="AX11" i="10" s="1"/>
  <c r="AW8" i="10"/>
  <c r="AK8" i="10"/>
  <c r="BA8" i="10" s="1"/>
  <c r="AH8" i="10"/>
  <c r="AX8" i="10" s="1"/>
  <c r="AU5" i="10"/>
  <c r="AI5" i="10"/>
  <c r="AY5" i="10" s="1"/>
  <c r="AN4" i="10"/>
  <c r="BD4" i="10" s="1"/>
  <c r="BN4" i="10"/>
  <c r="BJ2" i="10"/>
  <c r="AM20" i="10"/>
  <c r="BC20" i="10" s="1"/>
  <c r="BO16" i="10"/>
  <c r="AI16" i="10"/>
  <c r="AY16" i="10" s="1"/>
  <c r="AW14" i="10"/>
  <c r="AK14" i="10"/>
  <c r="BA14" i="10" s="1"/>
  <c r="BP12" i="10"/>
  <c r="AP10" i="10"/>
  <c r="AM9" i="10"/>
  <c r="BC9" i="10" s="1"/>
  <c r="BP8" i="10"/>
  <c r="AO5" i="10"/>
  <c r="BE5" i="10" s="1"/>
  <c r="AT5" i="10"/>
  <c r="AH5" i="10"/>
  <c r="AX5" i="10" s="1"/>
  <c r="BI2" i="10"/>
  <c r="AW19" i="10"/>
  <c r="AK19" i="10"/>
  <c r="BA19" i="10" s="1"/>
  <c r="AM16" i="10"/>
  <c r="BC16" i="10" s="1"/>
  <c r="AW18" i="10"/>
  <c r="BN17" i="10"/>
  <c r="BN16" i="10"/>
  <c r="AS15" i="10"/>
  <c r="BP15" i="10"/>
  <c r="AP15" i="10"/>
  <c r="AU12" i="10"/>
  <c r="AI12" i="10"/>
  <c r="AY12" i="10" s="1"/>
  <c r="AW10" i="10"/>
  <c r="AL9" i="10"/>
  <c r="BB9" i="10" s="1"/>
  <c r="AJ9" i="10"/>
  <c r="AZ9" i="10" s="1"/>
  <c r="BO8" i="10"/>
  <c r="BP6" i="10"/>
  <c r="BM2" i="10"/>
  <c r="AP19" i="10"/>
  <c r="AS19" i="10"/>
  <c r="AL18" i="10"/>
  <c r="BB18" i="10" s="1"/>
  <c r="AL17" i="10"/>
  <c r="BB17" i="10" s="1"/>
  <c r="AL16" i="10"/>
  <c r="BB16" i="10" s="1"/>
  <c r="AL15" i="10"/>
  <c r="BB15" i="10" s="1"/>
  <c r="AL14" i="10"/>
  <c r="BB14" i="10" s="1"/>
  <c r="AL13" i="10"/>
  <c r="BB13" i="10" s="1"/>
  <c r="AU14" i="10"/>
  <c r="AI14" i="10"/>
  <c r="AY14" i="10" s="1"/>
  <c r="AQ14" i="10"/>
  <c r="BN12" i="10"/>
  <c r="AN10" i="10"/>
  <c r="BD10" i="10" s="1"/>
  <c r="BN8" i="10"/>
  <c r="BO6" i="10"/>
  <c r="AW4" i="10"/>
  <c r="AK4" i="10"/>
  <c r="BA4" i="10" s="1"/>
  <c r="AN3" i="10"/>
  <c r="BD3" i="10" s="1"/>
  <c r="AR20" i="10"/>
  <c r="AR19" i="10"/>
  <c r="AO20" i="10"/>
  <c r="BE20" i="10" s="1"/>
  <c r="AO19" i="10"/>
  <c r="BE19" i="10" s="1"/>
  <c r="AO17" i="10"/>
  <c r="BE17" i="10" s="1"/>
  <c r="AO16" i="10"/>
  <c r="BE16" i="10" s="1"/>
  <c r="AL19" i="10"/>
  <c r="BB19" i="10" s="1"/>
  <c r="AT14" i="10"/>
  <c r="AT12" i="10"/>
  <c r="AT10" i="10"/>
  <c r="AT9" i="10"/>
  <c r="AH14" i="10"/>
  <c r="AX14" i="10" s="1"/>
  <c r="AH12" i="10"/>
  <c r="AX12" i="10" s="1"/>
  <c r="AH10" i="10"/>
  <c r="AX10" i="10" s="1"/>
  <c r="AH9" i="10"/>
  <c r="AX9" i="10" s="1"/>
  <c r="AP14" i="10"/>
  <c r="AV13" i="10"/>
  <c r="AJ13" i="10"/>
  <c r="AZ13" i="10" s="1"/>
  <c r="AM10" i="10"/>
  <c r="BC10" i="10" s="1"/>
  <c r="AL10" i="10"/>
  <c r="BB10" i="10" s="1"/>
  <c r="BP9" i="10"/>
  <c r="AP7" i="10"/>
  <c r="AL6" i="10"/>
  <c r="BB6" i="10" s="1"/>
  <c r="BN6" i="10"/>
  <c r="AV4" i="10"/>
  <c r="AJ4" i="10"/>
  <c r="AZ4" i="10" s="1"/>
  <c r="AM3" i="10"/>
  <c r="BC3" i="10" s="1"/>
  <c r="AV18" i="10"/>
  <c r="AJ18" i="10"/>
  <c r="AZ18" i="10" s="1"/>
  <c r="AV17" i="10"/>
  <c r="BN13" i="10"/>
  <c r="AO11" i="10"/>
  <c r="BE11" i="10" s="1"/>
  <c r="BO9" i="10"/>
  <c r="AP5" i="10"/>
  <c r="BP20" i="10"/>
  <c r="AR18" i="10"/>
  <c r="AW17" i="10"/>
  <c r="AW15" i="10"/>
  <c r="AW13" i="10"/>
  <c r="AW12" i="10"/>
  <c r="AK17" i="10"/>
  <c r="BA17" i="10" s="1"/>
  <c r="AK15" i="10"/>
  <c r="BA15" i="10" s="1"/>
  <c r="AK13" i="10"/>
  <c r="BA13" i="10" s="1"/>
  <c r="AK12" i="10"/>
  <c r="BA12" i="10" s="1"/>
  <c r="AT17" i="10"/>
  <c r="AR14" i="10"/>
  <c r="AR13" i="10"/>
  <c r="BN14" i="10"/>
  <c r="AN14" i="10"/>
  <c r="BD14" i="10" s="1"/>
  <c r="AT13" i="10"/>
  <c r="AH13" i="10"/>
  <c r="AX13" i="10" s="1"/>
  <c r="AN11" i="10"/>
  <c r="BD11" i="10" s="1"/>
  <c r="AW11" i="10"/>
  <c r="BN9" i="10"/>
  <c r="AS7" i="10"/>
  <c r="AV6" i="10"/>
  <c r="AJ6" i="10"/>
  <c r="AZ6" i="10" s="1"/>
  <c r="AR5" i="10"/>
  <c r="AT4" i="10"/>
  <c r="AH4" i="10"/>
  <c r="AX4" i="10" s="1"/>
  <c r="AW3" i="10"/>
  <c r="AK3" i="10"/>
  <c r="BA3" i="10" s="1"/>
  <c r="AQ3" i="10"/>
  <c r="AP3" i="10"/>
  <c r="AR6" i="10"/>
  <c r="AQ5" i="10"/>
  <c r="AP4" i="10"/>
  <c r="AO3" i="10"/>
  <c r="BE3" i="10" s="1"/>
  <c r="AR7" i="10"/>
  <c r="AQ6" i="10"/>
  <c r="AR8" i="10"/>
  <c r="AQ7" i="10"/>
  <c r="AP6" i="10"/>
  <c r="AR9" i="10"/>
  <c r="AQ8" i="10"/>
  <c r="AO6" i="10"/>
  <c r="BE6" i="10" s="1"/>
  <c r="AN5" i="10"/>
  <c r="BD5" i="10" s="1"/>
  <c r="AM4" i="10"/>
  <c r="BC4" i="10" s="1"/>
  <c r="AL3" i="10"/>
  <c r="BB3" i="10" s="1"/>
  <c r="AR10" i="10"/>
  <c r="AQ9" i="10"/>
  <c r="AP8" i="10"/>
  <c r="AO7" i="10"/>
  <c r="BE7" i="10" s="1"/>
  <c r="AN6" i="10"/>
  <c r="BD6" i="10" s="1"/>
  <c r="AM5" i="10"/>
  <c r="BC5" i="10" s="1"/>
  <c r="AL4" i="10"/>
  <c r="BB4" i="10" s="1"/>
  <c r="AR11" i="10"/>
  <c r="AQ10" i="10"/>
  <c r="AP9" i="10"/>
  <c r="AO8" i="10"/>
  <c r="BE8" i="10" s="1"/>
  <c r="AN7" i="10"/>
  <c r="BD7" i="10" s="1"/>
  <c r="AM6" i="10"/>
  <c r="BC6" i="10" s="1"/>
  <c r="AL5" i="10"/>
  <c r="BB5" i="10" s="1"/>
  <c r="AR12" i="10"/>
  <c r="AQ11" i="10"/>
  <c r="BO12" i="10"/>
  <c r="BN11" i="10"/>
  <c r="AP11" i="10"/>
  <c r="AO10" i="10"/>
  <c r="BE10" i="10" s="1"/>
  <c r="AN9" i="10"/>
  <c r="BD9" i="10" s="1"/>
  <c r="AM8" i="10"/>
  <c r="BC8" i="10" s="1"/>
  <c r="AL7" i="10"/>
  <c r="BB7" i="10" s="1"/>
  <c r="AW6" i="10"/>
  <c r="AK6" i="10"/>
  <c r="BA6" i="10" s="1"/>
  <c r="AV5" i="10"/>
  <c r="AJ5" i="10"/>
  <c r="AZ5" i="10" s="1"/>
  <c r="AU4" i="10"/>
  <c r="AI4" i="10"/>
  <c r="AY4" i="10" s="1"/>
  <c r="AT3" i="10"/>
  <c r="BO13" i="10"/>
  <c r="AS3" i="10"/>
  <c r="Q58" i="2" l="1" a="1"/>
  <c r="Q58" i="2" s="1"/>
  <c r="Q87" i="2" a="1"/>
  <c r="Q87" i="2" s="1"/>
  <c r="Q91" i="2" a="1"/>
  <c r="Q91" i="2" s="1"/>
  <c r="Q41" i="2" a="1"/>
  <c r="Q41" i="2" s="1"/>
  <c r="Q37" i="2" a="1"/>
  <c r="Q37" i="2" s="1"/>
  <c r="Q62" i="2" a="1"/>
  <c r="Q62" i="2" s="1"/>
  <c r="J78" i="2"/>
  <c r="Q99" i="2" a="1"/>
  <c r="Q99" i="2" s="1"/>
  <c r="Q107" i="2" a="1"/>
  <c r="Q107" i="2" s="1"/>
  <c r="Q103" i="2" a="1"/>
  <c r="Q103" i="2" s="1"/>
  <c r="Q95" i="2" a="1"/>
  <c r="Q95" i="2" s="1"/>
  <c r="Q70" i="2" a="1"/>
  <c r="Q70" i="2" s="1"/>
  <c r="Q66" i="2" a="1"/>
  <c r="Q66" i="2" s="1"/>
  <c r="Q79" i="2" a="1"/>
  <c r="Q79" i="2" s="1"/>
  <c r="Q54" i="2" a="1"/>
  <c r="Q54" i="2" s="1"/>
  <c r="Q50" i="2" a="1"/>
  <c r="Q50" i="2" s="1"/>
  <c r="Q83" i="2" a="1"/>
  <c r="Q83" i="2" s="1"/>
  <c r="Q33" i="2" a="1"/>
  <c r="Q33" i="2" s="1"/>
  <c r="Q29" i="2" a="1"/>
  <c r="Q29" i="2" s="1"/>
  <c r="J82" i="2"/>
  <c r="Q75" i="2" a="1"/>
  <c r="Q75" i="2" s="1"/>
  <c r="Q25" i="2" a="1"/>
  <c r="Q25" i="2" s="1"/>
  <c r="BK10" i="10"/>
  <c r="BK9" i="10"/>
  <c r="BK8" i="10"/>
  <c r="BK7" i="10"/>
  <c r="BK19" i="10"/>
  <c r="BK6" i="10"/>
  <c r="BK18" i="10"/>
  <c r="BK5" i="10"/>
  <c r="BK17" i="10"/>
  <c r="BK4" i="10"/>
  <c r="BK16" i="10"/>
  <c r="BK3" i="10"/>
  <c r="BK15" i="10"/>
  <c r="BK14" i="10"/>
  <c r="BK12" i="10"/>
  <c r="BK20" i="10"/>
  <c r="I104" i="2" s="1" a="1"/>
  <c r="I104" i="2" s="1"/>
  <c r="BK11" i="10"/>
  <c r="BK13" i="10"/>
  <c r="BJ9" i="10"/>
  <c r="BJ8" i="10"/>
  <c r="BJ20" i="10"/>
  <c r="I63" i="2" s="1" a="1"/>
  <c r="I63" i="2" s="1"/>
  <c r="BJ7" i="10"/>
  <c r="BJ6" i="10"/>
  <c r="BJ18" i="10"/>
  <c r="BJ5" i="10"/>
  <c r="BJ17" i="10"/>
  <c r="BJ4" i="10"/>
  <c r="BJ16" i="10"/>
  <c r="BJ3" i="10"/>
  <c r="BJ15" i="10"/>
  <c r="BJ14" i="10"/>
  <c r="BJ13" i="10"/>
  <c r="BJ12" i="10"/>
  <c r="BJ19" i="10"/>
  <c r="BJ11" i="10"/>
  <c r="BJ10" i="10"/>
  <c r="BI8" i="10"/>
  <c r="BI7" i="10"/>
  <c r="BI19" i="10"/>
  <c r="BI6" i="10"/>
  <c r="BI5" i="10"/>
  <c r="BI17" i="10"/>
  <c r="BI4" i="10"/>
  <c r="BI16" i="10"/>
  <c r="BI3" i="10"/>
  <c r="BI15" i="10"/>
  <c r="BI14" i="10"/>
  <c r="BI13" i="10"/>
  <c r="BI12" i="10"/>
  <c r="BI20" i="10"/>
  <c r="I80" i="2" s="1" a="1"/>
  <c r="I80" i="2" s="1"/>
  <c r="BI11" i="10"/>
  <c r="BI10" i="10"/>
  <c r="BI18" i="10"/>
  <c r="BI9" i="10"/>
  <c r="BL11" i="10"/>
  <c r="BL10" i="10"/>
  <c r="BL9" i="10"/>
  <c r="BL8" i="10"/>
  <c r="BL20" i="10"/>
  <c r="BL7" i="10"/>
  <c r="BL19" i="10"/>
  <c r="BL6" i="10"/>
  <c r="BL18" i="10"/>
  <c r="BL5" i="10"/>
  <c r="BL17" i="10"/>
  <c r="BL4" i="10"/>
  <c r="BL16" i="10"/>
  <c r="BL3" i="10"/>
  <c r="BL15" i="10"/>
  <c r="BL12" i="10"/>
  <c r="BL13" i="10"/>
  <c r="BL14" i="10"/>
  <c r="BH7" i="10"/>
  <c r="BH6" i="10"/>
  <c r="BH18" i="10"/>
  <c r="BH5" i="10"/>
  <c r="BH4" i="10"/>
  <c r="BH16" i="10"/>
  <c r="BH3" i="10"/>
  <c r="BH15" i="10"/>
  <c r="BH14" i="10"/>
  <c r="BH13" i="10"/>
  <c r="BH12" i="10"/>
  <c r="BH11" i="10"/>
  <c r="BH8" i="10"/>
  <c r="BH10" i="10"/>
  <c r="BH17" i="10"/>
  <c r="BH9" i="10"/>
  <c r="BH20" i="10"/>
  <c r="I49" i="2" s="1" a="1"/>
  <c r="I49" i="2" s="1"/>
  <c r="BH19" i="10"/>
  <c r="BF5" i="10"/>
  <c r="BF4" i="10"/>
  <c r="BF16" i="10"/>
  <c r="BF3" i="10"/>
  <c r="BF14" i="10"/>
  <c r="BF13" i="10"/>
  <c r="BF12" i="10"/>
  <c r="BF11" i="10"/>
  <c r="BF10" i="10"/>
  <c r="BF9" i="10"/>
  <c r="BF8" i="10"/>
  <c r="BF15" i="10"/>
  <c r="BF7" i="10"/>
  <c r="BF17" i="10"/>
  <c r="BF18" i="10"/>
  <c r="BF6" i="10"/>
  <c r="BF19" i="10"/>
  <c r="BF20" i="10"/>
  <c r="I45" i="2" s="1" a="1"/>
  <c r="I45" i="2" s="1"/>
  <c r="BM12" i="10"/>
  <c r="BM11" i="10"/>
  <c r="BM10" i="10"/>
  <c r="BM9" i="10"/>
  <c r="BM8" i="10"/>
  <c r="BM20" i="10"/>
  <c r="BM7" i="10"/>
  <c r="BM19" i="10"/>
  <c r="BM6" i="10"/>
  <c r="BM18" i="10"/>
  <c r="BM5" i="10"/>
  <c r="BM17" i="10"/>
  <c r="BM4" i="10"/>
  <c r="BM16" i="10"/>
  <c r="BM3" i="10"/>
  <c r="BM15" i="10"/>
  <c r="BM13" i="10"/>
  <c r="BM14" i="10"/>
  <c r="BG6" i="10"/>
  <c r="BG5" i="10"/>
  <c r="BG17" i="10"/>
  <c r="BG4" i="10"/>
  <c r="BG3" i="10"/>
  <c r="BG15" i="10"/>
  <c r="BG14" i="10"/>
  <c r="BG13" i="10"/>
  <c r="BG12" i="10"/>
  <c r="BG11" i="10"/>
  <c r="BG10" i="10"/>
  <c r="BG20" i="10"/>
  <c r="I24" i="2" s="1" a="1"/>
  <c r="I24" i="2" s="1"/>
  <c r="BG8" i="10"/>
  <c r="BG16" i="10"/>
  <c r="BG7" i="10"/>
  <c r="BG18" i="10"/>
  <c r="BG9" i="10"/>
  <c r="BG19" i="10"/>
  <c r="F20" i="1"/>
  <c r="F33" i="1"/>
  <c r="F28" i="1"/>
  <c r="F29" i="1"/>
  <c r="F30" i="1"/>
  <c r="F31" i="1"/>
  <c r="F32" i="1"/>
  <c r="F27" i="1"/>
  <c r="D44" i="1"/>
  <c r="E44" i="1" s="1"/>
  <c r="D36" i="1"/>
  <c r="D37" i="1" s="1"/>
  <c r="C36" i="1"/>
  <c r="D33" i="1"/>
  <c r="E33" i="1" s="1"/>
  <c r="D27" i="1"/>
  <c r="E27" i="1" s="1"/>
  <c r="C27" i="1"/>
  <c r="F12" i="1"/>
  <c r="F38" i="1" s="1"/>
  <c r="F24" i="1"/>
  <c r="D24" i="1"/>
  <c r="E24" i="1" s="1"/>
  <c r="D20" i="1"/>
  <c r="F21" i="1"/>
  <c r="F22" i="1"/>
  <c r="F23" i="1"/>
  <c r="I82" i="2" l="1" a="1"/>
  <c r="I82" i="2" s="1"/>
  <c r="I90" i="2" a="1"/>
  <c r="I90" i="2" s="1"/>
  <c r="V15" i="2" a="1"/>
  <c r="V15" i="2" s="1"/>
  <c r="I57" i="2" a="1"/>
  <c r="I57" i="2" s="1"/>
  <c r="I67" i="2" a="1"/>
  <c r="I67" i="2" s="1"/>
  <c r="I108" i="2" a="1"/>
  <c r="I108" i="2" s="1"/>
  <c r="I53" i="2" a="1"/>
  <c r="I53" i="2" s="1"/>
  <c r="I47" i="2" a="1"/>
  <c r="I47" i="2" s="1"/>
  <c r="V45" i="2" s="1"/>
  <c r="K25" i="2"/>
  <c r="K37" i="2"/>
  <c r="K33" i="2"/>
  <c r="K29" i="2"/>
  <c r="X15" i="2" a="1"/>
  <c r="X15" i="2" s="1"/>
  <c r="K66" i="2"/>
  <c r="I36" i="2" a="1"/>
  <c r="I36" i="2" s="1"/>
  <c r="K41" i="2"/>
  <c r="I86" i="2" a="1"/>
  <c r="I86" i="2" s="1"/>
  <c r="K46" i="2"/>
  <c r="K62" i="2"/>
  <c r="K58" i="2"/>
  <c r="K54" i="2"/>
  <c r="K83" i="2"/>
  <c r="K50" i="2"/>
  <c r="W15" i="2" a="1"/>
  <c r="W15" i="2" s="1"/>
  <c r="I30" i="2" a="1"/>
  <c r="I30" i="2" s="1"/>
  <c r="I94" i="2" a="1"/>
  <c r="I94" i="2" s="1"/>
  <c r="I26" i="2" a="1"/>
  <c r="I26" i="2" s="1"/>
  <c r="V24" i="2" s="1"/>
  <c r="I69" i="2" a="1"/>
  <c r="I69" i="2" s="1"/>
  <c r="I61" i="2" a="1"/>
  <c r="I61" i="2" s="1"/>
  <c r="V61" i="2" s="1"/>
  <c r="I92" i="2" a="1"/>
  <c r="I92" i="2" s="1"/>
  <c r="V90" i="2" s="1"/>
  <c r="I38" i="2" a="1"/>
  <c r="I38" i="2" s="1"/>
  <c r="D21" i="1"/>
  <c r="E21" i="1" s="1"/>
  <c r="E20" i="1"/>
  <c r="I40" i="2" a="1"/>
  <c r="I40" i="2" s="1"/>
  <c r="I106" i="2" a="1"/>
  <c r="I106" i="2" s="1"/>
  <c r="I59" i="2" a="1"/>
  <c r="I59" i="2" s="1"/>
  <c r="V57" i="2" s="1"/>
  <c r="Z15" i="2" a="1"/>
  <c r="Z15" i="2" s="1"/>
  <c r="I55" i="2" a="1"/>
  <c r="I55" i="2" s="1"/>
  <c r="V53" i="2" s="1"/>
  <c r="I100" i="2" a="1"/>
  <c r="I100" i="2" s="1"/>
  <c r="I78" i="2" a="1"/>
  <c r="I78" i="2" s="1"/>
  <c r="V79" i="2" s="1"/>
  <c r="I51" i="2" a="1"/>
  <c r="I51" i="2" s="1"/>
  <c r="V49" i="2" s="1"/>
  <c r="I65" i="2" a="1"/>
  <c r="I65" i="2" s="1"/>
  <c r="V65" i="2" s="1"/>
  <c r="I32" i="2" a="1"/>
  <c r="I32" i="2" s="1"/>
  <c r="I34" i="2" a="1"/>
  <c r="I34" i="2" s="1"/>
  <c r="Y15" i="2" a="1"/>
  <c r="Y15" i="2" s="1"/>
  <c r="I74" i="2" a="1"/>
  <c r="I74" i="2" s="1"/>
  <c r="I76" i="2" a="1"/>
  <c r="I76" i="2" s="1"/>
  <c r="I71" i="2" a="1"/>
  <c r="I71" i="2" s="1"/>
  <c r="I102" i="2" a="1"/>
  <c r="I102" i="2" s="1"/>
  <c r="V103" i="2" s="1"/>
  <c r="V91" i="2"/>
  <c r="K70" i="2"/>
  <c r="I28" i="2" a="1"/>
  <c r="I28" i="2" s="1"/>
  <c r="I88" i="2" a="1"/>
  <c r="I88" i="2" s="1"/>
  <c r="V87" i="2" s="1"/>
  <c r="I96" i="2" a="1"/>
  <c r="I96" i="2" s="1"/>
  <c r="I84" i="2" a="1"/>
  <c r="I84" i="2" s="1"/>
  <c r="V83" i="2" s="1"/>
  <c r="I42" i="2" a="1"/>
  <c r="I42" i="2" s="1"/>
  <c r="I98" i="2" a="1"/>
  <c r="I98" i="2" s="1"/>
  <c r="V58" i="2"/>
  <c r="G33" i="1"/>
  <c r="H33" i="1" s="1"/>
  <c r="B16" i="2"/>
  <c r="C16" i="2" s="1"/>
  <c r="G70" i="2" s="1"/>
  <c r="F69" i="2" s="1"/>
  <c r="G27" i="1"/>
  <c r="H27" i="1" s="1"/>
  <c r="B10" i="2"/>
  <c r="C10" i="2" s="1"/>
  <c r="G46" i="2" s="1"/>
  <c r="F45" i="2" s="1"/>
  <c r="H46" i="2" s="1"/>
  <c r="G44" i="1"/>
  <c r="B25" i="2"/>
  <c r="C25" i="2" s="1"/>
  <c r="G107" i="2" s="1"/>
  <c r="F106" i="2" s="1"/>
  <c r="H107" i="2" s="1"/>
  <c r="J107" i="2" s="1"/>
  <c r="G24" i="1"/>
  <c r="H24" i="1" s="1"/>
  <c r="B9" i="2"/>
  <c r="C9" i="2" s="1"/>
  <c r="G41" i="2" s="1"/>
  <c r="F40" i="2" s="1"/>
  <c r="B6" i="2"/>
  <c r="C6" i="2" s="1"/>
  <c r="G29" i="2" s="1"/>
  <c r="F28" i="2" s="1"/>
  <c r="F37" i="1"/>
  <c r="D38" i="1"/>
  <c r="E37" i="1"/>
  <c r="F43" i="1"/>
  <c r="E36" i="1"/>
  <c r="F44" i="1"/>
  <c r="D28" i="1"/>
  <c r="F42" i="1"/>
  <c r="F36" i="1"/>
  <c r="F41" i="1"/>
  <c r="F39" i="1"/>
  <c r="F40" i="1"/>
  <c r="D22" i="1"/>
  <c r="V70" i="2" l="1"/>
  <c r="V46" i="2"/>
  <c r="V33" i="2"/>
  <c r="V75" i="2"/>
  <c r="G21" i="1"/>
  <c r="H21" i="1" s="1"/>
  <c r="V99" i="2"/>
  <c r="V40" i="2"/>
  <c r="V82" i="2"/>
  <c r="V36" i="2"/>
  <c r="V54" i="2"/>
  <c r="G20" i="1"/>
  <c r="H20" i="1" s="1"/>
  <c r="K91" i="2"/>
  <c r="V37" i="2"/>
  <c r="K103" i="2"/>
  <c r="K79" i="2"/>
  <c r="K87" i="2"/>
  <c r="K95" i="2"/>
  <c r="K75" i="2"/>
  <c r="V66" i="2"/>
  <c r="K99" i="2"/>
  <c r="K107" i="2"/>
  <c r="P106" i="2" s="1"/>
  <c r="V69" i="2"/>
  <c r="V78" i="2"/>
  <c r="V94" i="2"/>
  <c r="V95" i="2"/>
  <c r="V25" i="2"/>
  <c r="V98" i="2"/>
  <c r="V41" i="2"/>
  <c r="V86" i="2"/>
  <c r="V106" i="2"/>
  <c r="I107" i="2"/>
  <c r="V74" i="2"/>
  <c r="V107" i="2"/>
  <c r="V50" i="2"/>
  <c r="V32" i="2"/>
  <c r="V62" i="2"/>
  <c r="V102" i="2"/>
  <c r="H29" i="2"/>
  <c r="J29" i="2" s="1"/>
  <c r="P28" i="2" s="1"/>
  <c r="I29" i="2"/>
  <c r="H41" i="2"/>
  <c r="J41" i="2" s="1"/>
  <c r="P40" i="2" s="1"/>
  <c r="I41" i="2"/>
  <c r="J46" i="2"/>
  <c r="P45" i="2" s="1"/>
  <c r="I46" i="2"/>
  <c r="H70" i="2"/>
  <c r="J70" i="2" s="1"/>
  <c r="P69" i="2" s="1"/>
  <c r="I70" i="2"/>
  <c r="H44" i="1"/>
  <c r="G36" i="1"/>
  <c r="H36" i="1" s="1"/>
  <c r="B17" i="2"/>
  <c r="C17" i="2" s="1"/>
  <c r="G75" i="2" s="1"/>
  <c r="F74" i="2" s="1"/>
  <c r="B5" i="2"/>
  <c r="C5" i="2" s="1"/>
  <c r="G25" i="2" s="1"/>
  <c r="F24" i="2" s="1"/>
  <c r="H25" i="2" s="1"/>
  <c r="G37" i="1"/>
  <c r="H37" i="1" s="1"/>
  <c r="B18" i="2"/>
  <c r="C18" i="2" s="1"/>
  <c r="G79" i="2" s="1"/>
  <c r="F78" i="2" s="1"/>
  <c r="H79" i="2" s="1"/>
  <c r="J79" i="2" s="1"/>
  <c r="D23" i="1"/>
  <c r="E23" i="1" s="1"/>
  <c r="E22" i="1"/>
  <c r="D39" i="1"/>
  <c r="E38" i="1"/>
  <c r="D29" i="1"/>
  <c r="E28" i="1"/>
  <c r="P78" i="2" l="1"/>
  <c r="I75" i="2"/>
  <c r="H75" i="2"/>
  <c r="J75" i="2" s="1"/>
  <c r="P74" i="2" s="1"/>
  <c r="I79" i="2"/>
  <c r="S106" i="2"/>
  <c r="V108" i="2"/>
  <c r="W106" i="2" s="1"/>
  <c r="S69" i="2"/>
  <c r="V71" i="2"/>
  <c r="W70" i="2" s="1"/>
  <c r="S45" i="2"/>
  <c r="V47" i="2"/>
  <c r="S40" i="2"/>
  <c r="V42" i="2"/>
  <c r="V30" i="2"/>
  <c r="S28" i="2"/>
  <c r="I25" i="2"/>
  <c r="J25" i="2"/>
  <c r="P24" i="2" s="1"/>
  <c r="G28" i="1"/>
  <c r="H28" i="1" s="1"/>
  <c r="B11" i="2"/>
  <c r="C11" i="2" s="1"/>
  <c r="G50" i="2" s="1"/>
  <c r="F49" i="2" s="1"/>
  <c r="G38" i="1"/>
  <c r="H38" i="1" s="1"/>
  <c r="B19" i="2"/>
  <c r="C19" i="2" s="1"/>
  <c r="G83" i="2" s="1"/>
  <c r="F82" i="2" s="1"/>
  <c r="G22" i="1"/>
  <c r="H22" i="1" s="1"/>
  <c r="B7" i="2"/>
  <c r="C7" i="2" s="1"/>
  <c r="G33" i="2" s="1"/>
  <c r="F32" i="2" s="1"/>
  <c r="G23" i="1"/>
  <c r="H23" i="1" s="1"/>
  <c r="B8" i="2"/>
  <c r="C8" i="2" s="1"/>
  <c r="G37" i="2" s="1"/>
  <c r="F36" i="2" s="1"/>
  <c r="H37" i="2" s="1"/>
  <c r="D40" i="1"/>
  <c r="E39" i="1"/>
  <c r="D30" i="1"/>
  <c r="D31" i="1" s="1"/>
  <c r="E29" i="1"/>
  <c r="W107" i="2" l="1"/>
  <c r="M107" i="2" s="1"/>
  <c r="S78" i="2"/>
  <c r="V80" i="2"/>
  <c r="S74" i="2"/>
  <c r="V76" i="2"/>
  <c r="H83" i="2"/>
  <c r="J83" i="2" s="1"/>
  <c r="P82" i="2" s="1"/>
  <c r="I83" i="2"/>
  <c r="W69" i="2"/>
  <c r="M70" i="2" s="1"/>
  <c r="V26" i="2"/>
  <c r="S24" i="2"/>
  <c r="H50" i="2"/>
  <c r="J50" i="2" s="1"/>
  <c r="P49" i="2" s="1"/>
  <c r="I50" i="2"/>
  <c r="W45" i="2"/>
  <c r="W46" i="2"/>
  <c r="W41" i="2"/>
  <c r="W40" i="2"/>
  <c r="H33" i="2"/>
  <c r="J33" i="2" s="1"/>
  <c r="P32" i="2" s="1"/>
  <c r="I33" i="2"/>
  <c r="J37" i="2"/>
  <c r="P36" i="2" s="1"/>
  <c r="I37" i="2"/>
  <c r="H25" i="1"/>
  <c r="D14" i="1" s="1"/>
  <c r="G29" i="1"/>
  <c r="H29" i="1" s="1"/>
  <c r="B12" i="2"/>
  <c r="C12" i="2" s="1"/>
  <c r="G54" i="2" s="1"/>
  <c r="F53" i="2" s="1"/>
  <c r="G39" i="1"/>
  <c r="H39" i="1" s="1"/>
  <c r="B20" i="2"/>
  <c r="C20" i="2" s="1"/>
  <c r="G87" i="2" s="1"/>
  <c r="F86" i="2" s="1"/>
  <c r="E30" i="1"/>
  <c r="D41" i="1"/>
  <c r="E40" i="1"/>
  <c r="M41" i="2" l="1"/>
  <c r="S107" i="2"/>
  <c r="S108" i="2" s="1"/>
  <c r="L108" i="2"/>
  <c r="L106" i="2"/>
  <c r="S82" i="2"/>
  <c r="V84" i="2"/>
  <c r="W74" i="2"/>
  <c r="W75" i="2"/>
  <c r="W78" i="2"/>
  <c r="W79" i="2"/>
  <c r="M79" i="2" s="1"/>
  <c r="H87" i="2"/>
  <c r="J87" i="2" s="1"/>
  <c r="P86" i="2" s="1"/>
  <c r="I87" i="2"/>
  <c r="I21" i="1"/>
  <c r="J21" i="1" s="1"/>
  <c r="I20" i="1"/>
  <c r="I24" i="1"/>
  <c r="J24" i="1" s="1"/>
  <c r="I22" i="1"/>
  <c r="J22" i="1" s="1"/>
  <c r="M46" i="2"/>
  <c r="L47" i="2" s="1"/>
  <c r="S41" i="2"/>
  <c r="S42" i="2" s="1"/>
  <c r="L40" i="2"/>
  <c r="L42" i="2"/>
  <c r="L71" i="2"/>
  <c r="L69" i="2"/>
  <c r="S70" i="2"/>
  <c r="S71" i="2" s="1"/>
  <c r="I54" i="2"/>
  <c r="H54" i="2"/>
  <c r="J54" i="2" s="1"/>
  <c r="P53" i="2" s="1"/>
  <c r="S49" i="2"/>
  <c r="V51" i="2"/>
  <c r="S36" i="2"/>
  <c r="V38" i="2"/>
  <c r="S32" i="2"/>
  <c r="V34" i="2"/>
  <c r="W24" i="2"/>
  <c r="W25" i="2"/>
  <c r="I23" i="1"/>
  <c r="J23" i="1" s="1"/>
  <c r="G40" i="1"/>
  <c r="H40" i="1" s="1"/>
  <c r="B21" i="2"/>
  <c r="C21" i="2" s="1"/>
  <c r="G91" i="2" s="1"/>
  <c r="F90" i="2" s="1"/>
  <c r="G30" i="1"/>
  <c r="H30" i="1" s="1"/>
  <c r="B13" i="2"/>
  <c r="C13" i="2" s="1"/>
  <c r="G58" i="2" s="1"/>
  <c r="F57" i="2" s="1"/>
  <c r="D32" i="1"/>
  <c r="E32" i="1" s="1"/>
  <c r="E31" i="1"/>
  <c r="E41" i="1"/>
  <c r="D42" i="1"/>
  <c r="J20" i="1"/>
  <c r="J25" i="1" l="1"/>
  <c r="D15" i="1" s="1"/>
  <c r="G31" i="1"/>
  <c r="H31" i="1" s="1"/>
  <c r="M75" i="2"/>
  <c r="S75" i="2" s="1"/>
  <c r="S76" i="2" s="1"/>
  <c r="S46" i="2"/>
  <c r="S47" i="2" s="1"/>
  <c r="L45" i="2"/>
  <c r="P107" i="2"/>
  <c r="P108" i="2" s="1"/>
  <c r="S86" i="2"/>
  <c r="V88" i="2"/>
  <c r="S79" i="2"/>
  <c r="S80" i="2" s="1"/>
  <c r="L80" i="2"/>
  <c r="L78" i="2"/>
  <c r="W82" i="2"/>
  <c r="W83" i="2"/>
  <c r="H91" i="2"/>
  <c r="J91" i="2" s="1"/>
  <c r="P90" i="2" s="1"/>
  <c r="I91" i="2"/>
  <c r="I25" i="1"/>
  <c r="P70" i="2"/>
  <c r="P71" i="2" s="1"/>
  <c r="M25" i="2"/>
  <c r="S25" i="2" s="1"/>
  <c r="I58" i="2"/>
  <c r="H58" i="2"/>
  <c r="J58" i="2" s="1"/>
  <c r="P57" i="2" s="1"/>
  <c r="W49" i="2"/>
  <c r="W50" i="2"/>
  <c r="S53" i="2"/>
  <c r="V55" i="2"/>
  <c r="W36" i="2"/>
  <c r="W37" i="2"/>
  <c r="W33" i="2"/>
  <c r="W32" i="2"/>
  <c r="P41" i="2"/>
  <c r="P42" i="2" s="1"/>
  <c r="G32" i="1"/>
  <c r="H32" i="1" s="1"/>
  <c r="B15" i="2"/>
  <c r="C15" i="2" s="1"/>
  <c r="G66" i="2" s="1"/>
  <c r="F65" i="2" s="1"/>
  <c r="G41" i="1"/>
  <c r="H41" i="1" s="1"/>
  <c r="B22" i="2"/>
  <c r="C22" i="2" s="1"/>
  <c r="G95" i="2" s="1"/>
  <c r="F94" i="2" s="1"/>
  <c r="B14" i="2"/>
  <c r="C14" i="2" s="1"/>
  <c r="G62" i="2" s="1"/>
  <c r="F61" i="2" s="1"/>
  <c r="D43" i="1"/>
  <c r="E43" i="1" s="1"/>
  <c r="E42" i="1"/>
  <c r="I7" i="2" l="1"/>
  <c r="J7" i="2" s="1"/>
  <c r="P79" i="2"/>
  <c r="P80" i="2" s="1"/>
  <c r="L26" i="2"/>
  <c r="L74" i="2"/>
  <c r="P46" i="2"/>
  <c r="P47" i="2" s="1"/>
  <c r="L24" i="2"/>
  <c r="I8" i="2" s="1"/>
  <c r="L76" i="2"/>
  <c r="H34" i="1"/>
  <c r="E14" i="1" s="1"/>
  <c r="H95" i="2"/>
  <c r="J95" i="2" s="1"/>
  <c r="P94" i="2" s="1"/>
  <c r="I95" i="2"/>
  <c r="M50" i="2"/>
  <c r="S50" i="2" s="1"/>
  <c r="S51" i="2" s="1"/>
  <c r="W87" i="2"/>
  <c r="W86" i="2"/>
  <c r="M83" i="2"/>
  <c r="S90" i="2"/>
  <c r="V92" i="2"/>
  <c r="M37" i="2"/>
  <c r="L38" i="2" s="1"/>
  <c r="I62" i="2"/>
  <c r="H62" i="2"/>
  <c r="J62" i="2" s="1"/>
  <c r="P61" i="2" s="1"/>
  <c r="I66" i="2"/>
  <c r="H66" i="2"/>
  <c r="J66" i="2" s="1"/>
  <c r="P65" i="2" s="1"/>
  <c r="W54" i="2"/>
  <c r="W53" i="2"/>
  <c r="M33" i="2"/>
  <c r="S57" i="2"/>
  <c r="V59" i="2"/>
  <c r="G42" i="1"/>
  <c r="H42" i="1" s="1"/>
  <c r="B23" i="2"/>
  <c r="C23" i="2" s="1"/>
  <c r="G99" i="2" s="1"/>
  <c r="F98" i="2" s="1"/>
  <c r="G43" i="1"/>
  <c r="H43" i="1" s="1"/>
  <c r="B24" i="2"/>
  <c r="C24" i="2" s="1"/>
  <c r="G103" i="2" s="1"/>
  <c r="F102" i="2" s="1"/>
  <c r="P75" i="2" l="1"/>
  <c r="P76" i="2" s="1"/>
  <c r="I28" i="1"/>
  <c r="J28" i="1" s="1"/>
  <c r="I29" i="1"/>
  <c r="J29" i="1" s="1"/>
  <c r="L51" i="2"/>
  <c r="L49" i="2"/>
  <c r="J8" i="2"/>
  <c r="M87" i="2"/>
  <c r="L86" i="2" s="1"/>
  <c r="I31" i="1"/>
  <c r="J31" i="1" s="1"/>
  <c r="I30" i="1"/>
  <c r="J30" i="1" s="1"/>
  <c r="I32" i="1"/>
  <c r="J32" i="1" s="1"/>
  <c r="I33" i="1"/>
  <c r="J33" i="1" s="1"/>
  <c r="I27" i="1"/>
  <c r="J27" i="1" s="1"/>
  <c r="S83" i="2"/>
  <c r="S84" i="2" s="1"/>
  <c r="L84" i="2"/>
  <c r="L82" i="2"/>
  <c r="W91" i="2"/>
  <c r="W90" i="2"/>
  <c r="S94" i="2"/>
  <c r="V96" i="2"/>
  <c r="H103" i="2"/>
  <c r="J103" i="2" s="1"/>
  <c r="P102" i="2" s="1"/>
  <c r="I103" i="2"/>
  <c r="H99" i="2"/>
  <c r="J99" i="2" s="1"/>
  <c r="P98" i="2" s="1"/>
  <c r="I99" i="2"/>
  <c r="H45" i="1"/>
  <c r="F14" i="1" s="1"/>
  <c r="R10" i="17" s="1"/>
  <c r="S37" i="2"/>
  <c r="S38" i="2" s="1"/>
  <c r="L36" i="2"/>
  <c r="P50" i="2"/>
  <c r="P51" i="2" s="1"/>
  <c r="M54" i="2"/>
  <c r="S54" i="2" s="1"/>
  <c r="S55" i="2" s="1"/>
  <c r="P37" i="2"/>
  <c r="P38" i="2" s="1"/>
  <c r="S65" i="2"/>
  <c r="V67" i="2"/>
  <c r="W57" i="2"/>
  <c r="W58" i="2"/>
  <c r="L34" i="2"/>
  <c r="S33" i="2"/>
  <c r="S34" i="2" s="1"/>
  <c r="L32" i="2"/>
  <c r="S61" i="2"/>
  <c r="V63" i="2"/>
  <c r="I39" i="1"/>
  <c r="J39" i="1" s="1"/>
  <c r="I41" i="1"/>
  <c r="J41" i="1" s="1"/>
  <c r="S87" i="2" l="1"/>
  <c r="S88" i="2" s="1"/>
  <c r="L88" i="2"/>
  <c r="M91" i="2"/>
  <c r="N20" i="3"/>
  <c r="N22" i="3" s="1"/>
  <c r="J34" i="1"/>
  <c r="E15" i="1" s="1"/>
  <c r="I37" i="1"/>
  <c r="J37" i="1" s="1"/>
  <c r="I38" i="1"/>
  <c r="J38" i="1" s="1"/>
  <c r="I34" i="1"/>
  <c r="P87" i="2"/>
  <c r="P88" i="2" s="1"/>
  <c r="P83" i="2"/>
  <c r="P84" i="2" s="1"/>
  <c r="I40" i="1"/>
  <c r="J40" i="1" s="1"/>
  <c r="I42" i="1"/>
  <c r="J42" i="1" s="1"/>
  <c r="I36" i="1"/>
  <c r="I44" i="1"/>
  <c r="J44" i="1" s="1"/>
  <c r="I43" i="1"/>
  <c r="J43" i="1" s="1"/>
  <c r="W95" i="2"/>
  <c r="W94" i="2"/>
  <c r="S102" i="2"/>
  <c r="V104" i="2"/>
  <c r="S91" i="2"/>
  <c r="S92" i="2" s="1"/>
  <c r="L92" i="2"/>
  <c r="L90" i="2"/>
  <c r="S98" i="2"/>
  <c r="V100" i="2"/>
  <c r="P33" i="2"/>
  <c r="P34" i="2" s="1"/>
  <c r="L55" i="2"/>
  <c r="L53" i="2"/>
  <c r="M58" i="2"/>
  <c r="W66" i="2"/>
  <c r="W65" i="2"/>
  <c r="W61" i="2"/>
  <c r="W62" i="2"/>
  <c r="J36" i="1"/>
  <c r="M66" i="2" l="1"/>
  <c r="I45" i="1"/>
  <c r="P91" i="2"/>
  <c r="P92" i="2" s="1"/>
  <c r="J45" i="1"/>
  <c r="F15" i="1" s="1"/>
  <c r="K7" i="1" s="1"/>
  <c r="L7" i="1" s="1"/>
  <c r="M95" i="2"/>
  <c r="L96" i="2" s="1"/>
  <c r="W99" i="2"/>
  <c r="W98" i="2"/>
  <c r="W102" i="2"/>
  <c r="W103" i="2"/>
  <c r="S95" i="2"/>
  <c r="S96" i="2" s="1"/>
  <c r="P54" i="2"/>
  <c r="P55" i="2" s="1"/>
  <c r="M62" i="2"/>
  <c r="S66" i="2"/>
  <c r="S67" i="2" s="1"/>
  <c r="L65" i="2"/>
  <c r="L67" i="2"/>
  <c r="L57" i="2"/>
  <c r="S58" i="2"/>
  <c r="S59" i="2" s="1"/>
  <c r="L59" i="2"/>
  <c r="L94" i="2" l="1"/>
  <c r="P95" i="2" s="1"/>
  <c r="P96" i="2" s="1"/>
  <c r="M99" i="2"/>
  <c r="L100" i="2" s="1"/>
  <c r="M103" i="2"/>
  <c r="L98" i="2"/>
  <c r="S99" i="2"/>
  <c r="S100" i="2" s="1"/>
  <c r="P58" i="2"/>
  <c r="P59" i="2" s="1"/>
  <c r="P66" i="2"/>
  <c r="P67" i="2" s="1"/>
  <c r="L63" i="2"/>
  <c r="L61" i="2"/>
  <c r="S62" i="2"/>
  <c r="S63" i="2" s="1"/>
  <c r="P62" i="2" l="1"/>
  <c r="P63" i="2" s="1"/>
  <c r="P99" i="2"/>
  <c r="P100" i="2" s="1"/>
  <c r="L104" i="2"/>
  <c r="I12" i="2" s="1"/>
  <c r="J12" i="2" s="1"/>
  <c r="S103" i="2"/>
  <c r="S104" i="2" s="1"/>
  <c r="L102" i="2"/>
  <c r="V28" i="2"/>
  <c r="V29" i="2"/>
  <c r="P103" i="2" l="1"/>
  <c r="P104" i="2" s="1"/>
  <c r="I11" i="2"/>
  <c r="J11" i="2" s="1"/>
  <c r="W28" i="2"/>
  <c r="W29" i="2"/>
  <c r="M29" i="2" l="1"/>
  <c r="S29" i="2" s="1"/>
  <c r="S30" i="2" s="1"/>
  <c r="S26" i="2"/>
  <c r="L28" i="2" l="1"/>
  <c r="L30" i="2"/>
  <c r="P25" i="2"/>
  <c r="P26" i="2" s="1"/>
  <c r="I9" i="2" l="1"/>
  <c r="J9" i="2" s="1"/>
  <c r="J13" i="2" s="1"/>
  <c r="K13" i="2" s="1"/>
  <c r="P29" i="2"/>
  <c r="P30" i="2" s="1"/>
  <c r="I10" i="2"/>
  <c r="J10" i="2" s="1"/>
  <c r="K7" i="2" l="1"/>
  <c r="M7" i="2" s="1"/>
  <c r="K8" i="2"/>
  <c r="L8" i="2" s="1"/>
  <c r="K12" i="2"/>
  <c r="M12" i="2" s="1"/>
  <c r="K11" i="2"/>
  <c r="K9" i="2"/>
  <c r="L9" i="2" s="1"/>
  <c r="K10" i="2"/>
  <c r="M10" i="2" l="1"/>
  <c r="L10" i="2"/>
  <c r="M11" i="2"/>
  <c r="L11" i="2"/>
  <c r="L7" i="2"/>
  <c r="L13" i="2" s="1"/>
  <c r="M9" i="2"/>
  <c r="L12" i="2"/>
  <c r="M8" i="2"/>
  <c r="R7" i="2" s="1" a="1"/>
  <c r="R7" i="2" s="1"/>
  <c r="R9" i="2" s="1"/>
  <c r="R10" i="2" l="1"/>
  <c r="AB26" i="17"/>
  <c r="R11" i="2"/>
  <c r="N24"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<sst xmlns="http://schemas.openxmlformats.org/spreadsheetml/2006/main" count="14963" uniqueCount="197">
  <si>
    <t>Date</t>
  </si>
  <si>
    <t>Bond name</t>
  </si>
  <si>
    <t>2028/A</t>
  </si>
  <si>
    <t>2030/A</t>
  </si>
  <si>
    <t>2032/A</t>
  </si>
  <si>
    <t>ISIN</t>
  </si>
  <si>
    <t>HU0000402532</t>
  </si>
  <si>
    <t>HU0000403696</t>
  </si>
  <si>
    <t>HU0000405550</t>
  </si>
  <si>
    <t>Expiration date</t>
  </si>
  <si>
    <t>Portfolio</t>
  </si>
  <si>
    <t>Market Value</t>
  </si>
  <si>
    <t>HUF</t>
  </si>
  <si>
    <t>Principal repayment</t>
  </si>
  <si>
    <t>at maturity</t>
  </si>
  <si>
    <t>Duration</t>
  </si>
  <si>
    <t>Interest type</t>
  </si>
  <si>
    <t>Fix</t>
  </si>
  <si>
    <t>Interest rate</t>
  </si>
  <si>
    <t>Interest payment frequency</t>
  </si>
  <si>
    <t>1 year</t>
  </si>
  <si>
    <t>Next payment</t>
  </si>
  <si>
    <t>Nominal value</t>
  </si>
  <si>
    <t>Piece</t>
  </si>
  <si>
    <t>solver</t>
  </si>
  <si>
    <t>Market price</t>
  </si>
  <si>
    <t>Price and Duration Calculation</t>
  </si>
  <si>
    <t>t</t>
  </si>
  <si>
    <t>CF</t>
  </si>
  <si>
    <t>r</t>
  </si>
  <si>
    <t>PV</t>
  </si>
  <si>
    <t>w</t>
  </si>
  <si>
    <t>D</t>
  </si>
  <si>
    <t>Portfolio Cash Flow</t>
  </si>
  <si>
    <t>Cash Flow</t>
  </si>
  <si>
    <t>day</t>
  </si>
  <si>
    <t>year</t>
  </si>
  <si>
    <t>Mapped cash flow dates (years)</t>
  </si>
  <si>
    <t>Correlation Matrix</t>
  </si>
  <si>
    <t>1 day</t>
  </si>
  <si>
    <t>r(t)</t>
  </si>
  <si>
    <t>DF(t)</t>
  </si>
  <si>
    <t>CF'</t>
  </si>
  <si>
    <t>w(t)</t>
  </si>
  <si>
    <t>DUR</t>
  </si>
  <si>
    <t>w(t)*bond price volatility</t>
  </si>
  <si>
    <t>Volatility</t>
  </si>
  <si>
    <t>Multiplier for 99% confidence</t>
  </si>
  <si>
    <t>VaR (1 day, 99%)</t>
  </si>
  <si>
    <t>VaR (HUF, 1 day, 99%)</t>
  </si>
  <si>
    <t>VaR (10 days, 99%)</t>
  </si>
  <si>
    <t>Significance</t>
  </si>
  <si>
    <t xml:space="preserve"> "bond price volatilities" for Bechmark yield curve points</t>
  </si>
  <si>
    <t>Cash Flow Mapping</t>
  </si>
  <si>
    <t>stddev(t)</t>
  </si>
  <si>
    <t>number of securities</t>
  </si>
  <si>
    <t>alfa</t>
  </si>
  <si>
    <t>PV=</t>
  </si>
  <si>
    <t>Korrel</t>
  </si>
  <si>
    <t>Vol</t>
  </si>
  <si>
    <t>a</t>
  </si>
  <si>
    <t>PV'=</t>
  </si>
  <si>
    <t>Vol'</t>
  </si>
  <si>
    <t>b</t>
  </si>
  <si>
    <t>Pvdiff</t>
  </si>
  <si>
    <t>Voldiff</t>
  </si>
  <si>
    <t>c</t>
  </si>
  <si>
    <t>date</t>
  </si>
  <si>
    <t>piece</t>
  </si>
  <si>
    <t>price</t>
  </si>
  <si>
    <t>Market value</t>
  </si>
  <si>
    <t>Portfolio Value</t>
  </si>
  <si>
    <t>Yield 2024.04.22</t>
  </si>
  <si>
    <t>Yield 2022.10.17</t>
  </si>
  <si>
    <t>Change (%) in value</t>
  </si>
  <si>
    <t>Day</t>
  </si>
  <si>
    <t>VaR</t>
  </si>
  <si>
    <t>The value of the portfolio will be 86,065,601.96, if the yields at day 2022.10.17 was used,  which means a 13,93% decrease compared to the value calculated in task1.</t>
  </si>
  <si>
    <t xml:space="preserve">Daily VaR as calculated in task 2 is about 1,2%. For 553 days it is 28.28% which indicates substantial yield driven changes. </t>
  </si>
  <si>
    <t>This movement is because of the high inflation in year 2022, it was measured at 14.5% in 2022, compared to the EU average of approximately 9.32%. In addition to the impact of the Russia-Ukraine war on energy prices, the depreciation of the national currency and iefficiencies in the domestic food manfacturing industry have contributed to Hungary recording way higher inflation rates in recent years than the EU average.</t>
  </si>
  <si>
    <t>Target VaR</t>
  </si>
  <si>
    <t>Before</t>
  </si>
  <si>
    <t>Adjust Var</t>
  </si>
  <si>
    <t>Movement</t>
  </si>
  <si>
    <t>Transaction</t>
  </si>
  <si>
    <t>3 month</t>
  </si>
  <si>
    <t>6 month</t>
  </si>
  <si>
    <t>12 month</t>
  </si>
  <si>
    <t>3 year</t>
  </si>
  <si>
    <t>5 year</t>
  </si>
  <si>
    <t>10 year</t>
  </si>
  <si>
    <t>15 year</t>
  </si>
  <si>
    <t>20 year</t>
  </si>
  <si>
    <t>Yield change with continuous compounding</t>
  </si>
  <si>
    <t>Yield change with discrete compounding</t>
  </si>
  <si>
    <t>Volatility of yields</t>
  </si>
  <si>
    <t>Volatility of</t>
  </si>
  <si>
    <t xml:space="preserve">Bond price volatility using </t>
  </si>
  <si>
    <t>Korrel(0,5;1)</t>
  </si>
  <si>
    <t>korrel1,3</t>
  </si>
  <si>
    <t>korrel3,5</t>
  </si>
  <si>
    <t>Settle Date</t>
  </si>
  <si>
    <t>Tenor</t>
  </si>
  <si>
    <t>Name</t>
  </si>
  <si>
    <t>Isin</t>
  </si>
  <si>
    <t>Maturity Date</t>
  </si>
  <si>
    <t>Yield</t>
  </si>
  <si>
    <t>Change</t>
  </si>
  <si>
    <t>Avg Bid</t>
  </si>
  <si>
    <t>Avg Ask</t>
  </si>
  <si>
    <t>Net Price</t>
  </si>
  <si>
    <t>Accrued Interest</t>
  </si>
  <si>
    <t>15Y</t>
  </si>
  <si>
    <t>2038/A</t>
  </si>
  <si>
    <t>HU0000403555</t>
  </si>
  <si>
    <t>20Y</t>
  </si>
  <si>
    <t>2041/A</t>
  </si>
  <si>
    <t>HU0000404165</t>
  </si>
  <si>
    <t>5Y</t>
  </si>
  <si>
    <t>2029/A</t>
  </si>
  <si>
    <t>HU0000404603</t>
  </si>
  <si>
    <t>3Y</t>
  </si>
  <si>
    <t>2026/H</t>
  </si>
  <si>
    <t>HU0000406160</t>
  </si>
  <si>
    <t>3M</t>
  </si>
  <si>
    <t>D240821</t>
  </si>
  <si>
    <t>HU0000524830</t>
  </si>
  <si>
    <t>10Y</t>
  </si>
  <si>
    <t>2035/A</t>
  </si>
  <si>
    <t>HU0000406624</t>
  </si>
  <si>
    <t>6M</t>
  </si>
  <si>
    <t>D241223</t>
  </si>
  <si>
    <t>HU0000525019</t>
  </si>
  <si>
    <t>12M</t>
  </si>
  <si>
    <t>D250430</t>
  </si>
  <si>
    <t>HU0000525068</t>
  </si>
  <si>
    <t>D241030</t>
  </si>
  <si>
    <t>HU0000524939</t>
  </si>
  <si>
    <t>D250219</t>
  </si>
  <si>
    <t>HU0000525076</t>
  </si>
  <si>
    <t>D240724</t>
  </si>
  <si>
    <t>HU0000525001</t>
  </si>
  <si>
    <t>D240626</t>
  </si>
  <si>
    <t>HU0000524756</t>
  </si>
  <si>
    <t>D240529</t>
  </si>
  <si>
    <t>HU0000525084</t>
  </si>
  <si>
    <t>D240430</t>
  </si>
  <si>
    <t>HU0000524673</t>
  </si>
  <si>
    <t>D240320</t>
  </si>
  <si>
    <t>HU0000524814</t>
  </si>
  <si>
    <t>D240221</t>
  </si>
  <si>
    <t>HU0000524624</t>
  </si>
  <si>
    <t>D240124</t>
  </si>
  <si>
    <t>HU0000524731</t>
  </si>
  <si>
    <t>D231227</t>
  </si>
  <si>
    <t>HU0000524475</t>
  </si>
  <si>
    <t>D231129</t>
  </si>
  <si>
    <t>HU0000524657</t>
  </si>
  <si>
    <t>D231018</t>
  </si>
  <si>
    <t>HU0000524376</t>
  </si>
  <si>
    <t>D230920</t>
  </si>
  <si>
    <t>HU0000524541</t>
  </si>
  <si>
    <t>D230823</t>
  </si>
  <si>
    <t>HU0000524293</t>
  </si>
  <si>
    <t>D230726</t>
  </si>
  <si>
    <t>HU0000524491</t>
  </si>
  <si>
    <t>D230628</t>
  </si>
  <si>
    <t>HU0000524210</t>
  </si>
  <si>
    <t>D230517</t>
  </si>
  <si>
    <t>HU0000524483</t>
  </si>
  <si>
    <t>2025/C</t>
  </si>
  <si>
    <t>HU0000404058</t>
  </si>
  <si>
    <t>D230419</t>
  </si>
  <si>
    <t>HU0000524111</t>
  </si>
  <si>
    <t>2028/B</t>
  </si>
  <si>
    <t>HU0000405543</t>
  </si>
  <si>
    <t>D230222</t>
  </si>
  <si>
    <t>HU0000524038</t>
  </si>
  <si>
    <t>D221228</t>
  </si>
  <si>
    <t>HU0000523956</t>
  </si>
  <si>
    <t>D221019</t>
  </si>
  <si>
    <t>HU0000523857</t>
  </si>
  <si>
    <t>D220824</t>
  </si>
  <si>
    <t>HU0000523774</t>
  </si>
  <si>
    <t>D220629</t>
  </si>
  <si>
    <t>HU0000523691</t>
  </si>
  <si>
    <t>2033/A</t>
  </si>
  <si>
    <t>HU0000404744</t>
  </si>
  <si>
    <t>2026/F</t>
  </si>
  <si>
    <t>HU0000404934</t>
  </si>
  <si>
    <t>D220504</t>
  </si>
  <si>
    <t>HU0000523626</t>
  </si>
  <si>
    <t>Year</t>
  </si>
  <si>
    <t>Yield (%)</t>
  </si>
  <si>
    <t>Since all assets are bonds, market risk would be primarity driven by changes in interest rates. We can allocate a proportional amount of total VaR to each bond based on its sensitivity to interest rate movement.</t>
  </si>
  <si>
    <t xml:space="preserve">To determine how much of our bond portfolio's VaR is attributable to market risk versus credit risk, we need to use separate models for each type of risk. However, these market and credit risk are in some cases correlated, therefore, it would be better if our risk models incorporate a measure of this correlation as well. </t>
  </si>
  <si>
    <t xml:space="preserve">On the other hand, the Credit Risk Model should incorporate changes in credit spreads, issuer-specific credit events, changes in the creditworthiness of the bond issuers. For this, we need to assess the probability of default of the bond issuer, the exposure at the time of default, and the loss given default.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</si>
</sst>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yyyy\.mm\.dd"/>
    <numFmt numFmtId="165" formatCode="#,##0.0000"/>
    <numFmt numFmtId="166" formatCode="_(* #,##0_);_(* \(#,##0\);_(* &quot;-&quot;??_);_(@_)"/>
    <numFmt numFmtId="167" formatCode="#,##0.0#"/>
    <numFmt numFmtId="168" formatCode="0.0000%"/>
    <numFmt numFmtId="169" formatCode="0.000"/>
    <numFmt numFmtId="170" formatCode="0.0000"/>
    <numFmt numFmtId="171" formatCode="0.000000000"/>
    <numFmt numFmtId="172" formatCode="0.00000"/>
    <numFmt numFmtId="173" formatCode="_(* #,##0.0000_);_(* \(#,##0.0000\);_(* &quot;-&quot;??_);_(@_)"/>
    <numFmt numFmtId="174" formatCode="_(* #,##0.0000000_);_(* \(#,##0.0000000\);_(* &quot;-&quot;??_);_(@_)"/>
    <numFmt numFmtId="175" formatCode="0.000%"/>
  </numFmts>
  <fonts count="5" x14ac:knownFonts="1">
    <font>
      <sz val="11"/>
      <color theme="1"/>
      <name val="Calibri"/>
      <family val="2"/>
      <scheme val="minor"/>
    </font>
    <font>
      <sz val="11"/>
      <color theme="1"/>
      <name val="Calibri"/>
      <family val="2"/>
      <scheme val="minor"/>
    </font>
    <font>
      <b/>
      <sz val="11"/>
      <color theme="1"/>
      <name val="Calibri"/>
      <family val="2"/>
      <charset val="238"/>
      <scheme val="minor"/>
    </font>
    <font>
      <sz val="11"/>
      <color indexed="8"/>
      <name val="Calibri"/>
      <family val="2"/>
      <scheme val="minor"/>
    </font>
    <font>
      <sz val="11"/>
      <color theme="1"/>
      <name val="Calibri"/>
      <family val="2"/>
      <charset val="238"/>
      <scheme val="minor"/>
    </font>
  </fonts>
  <fills count="5">
    <fill>
      <patternFill patternType="none"/>
    </fill>
    <fill>
      <patternFill patternType="gray125"/>
    </fill>
    <fill>
      <patternFill patternType="solid">
        <fgColor theme="2"/>
        <bgColor indexed="64"/>
      </patternFill>
    </fill>
    <fill>
      <patternFill patternType="solid">
        <fgColor theme="4" tint="0.79998168889431442"/>
        <bgColor theme="4" tint="0.79998168889431442"/>
      </patternFill>
    </fill>
    <fill>
      <patternFill patternType="solid">
        <fgColor theme="6"/>
        <bgColor indexed="64"/>
      </patternFill>
    </fill>
  </fills>
  <borders count="2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n">
        <color theme="4" tint="0.39997558519241921"/>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xf numFmtId="0" fontId="4" fillId="0" borderId="0"/>
    <xf numFmtId="43" fontId="4" fillId="0" borderId="0" applyFont="0" applyFill="0" applyBorder="0" applyAlignment="0" applyProtection="0"/>
    <xf numFmtId="9" fontId="4" fillId="0" borderId="0" applyFont="0" applyFill="0" applyBorder="0" applyAlignment="0" applyProtection="0"/>
  </cellStyleXfs>
  <cellXfs count="166">
    <xf numFmtId="0" fontId="0" fillId="0" borderId="0" xfId="0"/>
    <xf numFmtId="0" fontId="0" fillId="0" borderId="1" xfId="0" applyBorder="1"/>
    <xf numFmtId="0" fontId="0" fillId="0" borderId="3" xfId="0" applyBorder="1"/>
    <xf numFmtId="0" fontId="0" fillId="0" borderId="4" xfId="0" applyBorder="1"/>
    <xf numFmtId="14" fontId="0" fillId="0" borderId="0" xfId="0" applyNumberFormat="1"/>
    <xf numFmtId="10" fontId="0" fillId="0" borderId="0" xfId="0" applyNumberFormat="1"/>
    <xf numFmtId="0" fontId="0" fillId="0" borderId="6" xfId="0" applyBorder="1"/>
    <xf numFmtId="0" fontId="0" fillId="0" borderId="7" xfId="0" applyBorder="1"/>
    <xf numFmtId="0" fontId="0" fillId="0" borderId="8" xfId="0" applyBorder="1"/>
    <xf numFmtId="0" fontId="0" fillId="0" borderId="0" xfId="0" applyAlignment="1">
      <alignment horizontal="left" vertical="top"/>
    </xf>
    <xf numFmtId="0" fontId="0" fillId="0" borderId="5" xfId="0" applyBorder="1" applyAlignment="1">
      <alignment horizontal="left" vertical="top"/>
    </xf>
    <xf numFmtId="0" fontId="0" fillId="0" borderId="3" xfId="0" applyBorder="1"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14" fontId="0" fillId="0" borderId="0" xfId="0" applyNumberFormat="1" applyAlignment="1">
      <alignment horizontal="right"/>
    </xf>
    <xf numFmtId="14" fontId="0" fillId="0" borderId="5" xfId="0" applyNumberFormat="1" applyBorder="1" applyAlignment="1">
      <alignment horizontal="right"/>
    </xf>
    <xf numFmtId="0" fontId="0" fillId="0" borderId="0" xfId="0" applyAlignment="1">
      <alignment horizontal="right"/>
    </xf>
    <xf numFmtId="0" fontId="0" fillId="0" borderId="5" xfId="0" applyBorder="1" applyAlignment="1">
      <alignment horizontal="right"/>
    </xf>
    <xf numFmtId="10" fontId="0" fillId="0" borderId="0" xfId="0" applyNumberFormat="1" applyAlignment="1">
      <alignment horizontal="right"/>
    </xf>
    <xf numFmtId="10" fontId="0" fillId="0" borderId="5" xfId="0" applyNumberFormat="1" applyBorder="1" applyAlignment="1">
      <alignment horizontal="right"/>
    </xf>
    <xf numFmtId="3" fontId="0" fillId="0" borderId="0" xfId="0" applyNumberFormat="1" applyAlignment="1">
      <alignment horizontal="right"/>
    </xf>
    <xf numFmtId="3" fontId="0" fillId="0" borderId="5" xfId="0" applyNumberFormat="1" applyBorder="1" applyAlignment="1">
      <alignment horizontal="right"/>
    </xf>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2" borderId="9" xfId="0" applyFill="1" applyBorder="1"/>
    <xf numFmtId="0" fontId="0" fillId="2" borderId="0" xfId="0" applyFill="1"/>
    <xf numFmtId="164" fontId="0" fillId="0" borderId="0" xfId="0" applyNumberFormat="1" applyAlignment="1">
      <alignment horizontal="right"/>
    </xf>
    <xf numFmtId="165" fontId="0" fillId="0" borderId="0" xfId="0" applyNumberFormat="1" applyAlignment="1">
      <alignment horizontal="right"/>
    </xf>
    <xf numFmtId="4" fontId="0" fillId="0" borderId="0" xfId="0" applyNumberFormat="1" applyAlignment="1">
      <alignment horizontal="right"/>
    </xf>
    <xf numFmtId="4" fontId="0" fillId="2" borderId="0" xfId="0" applyNumberFormat="1" applyFill="1" applyAlignment="1">
      <alignment horizontal="right"/>
    </xf>
    <xf numFmtId="2" fontId="0" fillId="0" borderId="5" xfId="0" applyNumberFormat="1" applyBorder="1"/>
    <xf numFmtId="43" fontId="0" fillId="0" borderId="0" xfId="1" applyFont="1" applyBorder="1"/>
    <xf numFmtId="43" fontId="0" fillId="0" borderId="5" xfId="1" applyFont="1" applyBorder="1"/>
    <xf numFmtId="43" fontId="0" fillId="2" borderId="0" xfId="1" applyFont="1" applyFill="1" applyBorder="1"/>
    <xf numFmtId="43" fontId="0" fillId="2" borderId="5" xfId="1" applyFont="1" applyFill="1" applyBorder="1"/>
    <xf numFmtId="43" fontId="0" fillId="2" borderId="7" xfId="1" applyFont="1" applyFill="1" applyBorder="1"/>
    <xf numFmtId="43" fontId="0" fillId="2" borderId="8" xfId="1" applyFont="1" applyFill="1" applyBorder="1"/>
    <xf numFmtId="43" fontId="0" fillId="0" borderId="7" xfId="0" applyNumberFormat="1" applyBorder="1" applyAlignment="1">
      <alignment horizontal="right"/>
    </xf>
    <xf numFmtId="43" fontId="0" fillId="0" borderId="8" xfId="0" applyNumberFormat="1" applyBorder="1" applyAlignment="1">
      <alignment horizontal="right"/>
    </xf>
    <xf numFmtId="0" fontId="0" fillId="0" borderId="0" xfId="0" applyAlignment="1">
      <alignment horizontal="center"/>
    </xf>
    <xf numFmtId="14" fontId="0" fillId="0" borderId="0" xfId="0" applyNumberFormat="1" applyAlignment="1">
      <alignment horizontal="center"/>
    </xf>
    <xf numFmtId="43" fontId="0" fillId="0" borderId="0" xfId="0" applyNumberFormat="1" applyAlignment="1">
      <alignment horizontal="right"/>
    </xf>
    <xf numFmtId="14" fontId="0" fillId="2" borderId="0" xfId="0" applyNumberFormat="1" applyFill="1"/>
    <xf numFmtId="43" fontId="0" fillId="0" borderId="0" xfId="1" applyFont="1" applyFill="1" applyBorder="1"/>
    <xf numFmtId="10" fontId="0" fillId="0" borderId="0" xfId="2" applyNumberFormat="1" applyFont="1" applyBorder="1"/>
    <xf numFmtId="43" fontId="0" fillId="0" borderId="7" xfId="1" applyFont="1" applyBorder="1"/>
    <xf numFmtId="14" fontId="0" fillId="0" borderId="2" xfId="0" applyNumberFormat="1" applyBorder="1"/>
    <xf numFmtId="166" fontId="0" fillId="0" borderId="0" xfId="1" applyNumberFormat="1" applyFont="1" applyBorder="1"/>
    <xf numFmtId="1" fontId="0" fillId="0" borderId="0" xfId="0" applyNumberFormat="1" applyAlignment="1">
      <alignment horizontal="right"/>
    </xf>
    <xf numFmtId="14" fontId="2" fillId="0" borderId="1" xfId="0" applyNumberFormat="1" applyFont="1" applyBorder="1" applyAlignment="1">
      <alignment horizontal="center"/>
    </xf>
    <xf numFmtId="14" fontId="0" fillId="0" borderId="2" xfId="0" applyNumberFormat="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2" fontId="0" fillId="0" borderId="8" xfId="0" applyNumberFormat="1" applyBorder="1"/>
    <xf numFmtId="14" fontId="0" fillId="0" borderId="3" xfId="0" applyNumberFormat="1" applyBorder="1"/>
    <xf numFmtId="43" fontId="0" fillId="0" borderId="8" xfId="1" applyFont="1" applyBorder="1"/>
    <xf numFmtId="43" fontId="0" fillId="0" borderId="2" xfId="1" applyFont="1" applyBorder="1"/>
    <xf numFmtId="2" fontId="0" fillId="0" borderId="7" xfId="0" applyNumberFormat="1" applyBorder="1"/>
    <xf numFmtId="1" fontId="0" fillId="0" borderId="5" xfId="0" applyNumberFormat="1" applyBorder="1" applyAlignment="1">
      <alignment horizontal="right"/>
    </xf>
    <xf numFmtId="43" fontId="0" fillId="0" borderId="5" xfId="0" applyNumberFormat="1" applyBorder="1" applyAlignment="1">
      <alignment horizontal="right"/>
    </xf>
    <xf numFmtId="43" fontId="0" fillId="0" borderId="0" xfId="0" applyNumberFormat="1"/>
    <xf numFmtId="166" fontId="0" fillId="2" borderId="0" xfId="1" applyNumberFormat="1" applyFont="1" applyFill="1" applyBorder="1"/>
    <xf numFmtId="166" fontId="0" fillId="0" borderId="7" xfId="1" applyNumberFormat="1" applyFont="1" applyBorder="1"/>
    <xf numFmtId="0" fontId="3" fillId="0" borderId="0" xfId="3"/>
    <xf numFmtId="167" fontId="3" fillId="0" borderId="0" xfId="3" applyNumberFormat="1" applyAlignment="1">
      <alignment horizontal="right"/>
    </xf>
    <xf numFmtId="164" fontId="3" fillId="0" borderId="0" xfId="3" applyNumberFormat="1" applyAlignment="1">
      <alignment horizontal="right"/>
    </xf>
    <xf numFmtId="0" fontId="4" fillId="0" borderId="0" xfId="4"/>
    <xf numFmtId="43" fontId="0" fillId="0" borderId="0" xfId="5" applyFont="1"/>
    <xf numFmtId="10" fontId="0" fillId="0" borderId="0" xfId="6" applyNumberFormat="1" applyFont="1"/>
    <xf numFmtId="168" fontId="0" fillId="0" borderId="0" xfId="6" applyNumberFormat="1" applyFont="1"/>
    <xf numFmtId="0" fontId="2" fillId="3" borderId="0" xfId="4" applyFont="1" applyFill="1"/>
    <xf numFmtId="0" fontId="2" fillId="0" borderId="0" xfId="4" applyFont="1"/>
    <xf numFmtId="0" fontId="2" fillId="3" borderId="14" xfId="4" applyFont="1" applyFill="1" applyBorder="1"/>
    <xf numFmtId="167" fontId="3" fillId="0" borderId="0" xfId="3" applyNumberFormat="1"/>
    <xf numFmtId="0" fontId="0" fillId="0" borderId="2" xfId="0" applyBorder="1"/>
    <xf numFmtId="0" fontId="0" fillId="0" borderId="5" xfId="0" applyBorder="1"/>
    <xf numFmtId="0" fontId="0" fillId="0" borderId="4" xfId="0" applyBorder="1" applyAlignment="1">
      <alignment horizontal="right" vertical="center"/>
    </xf>
    <xf numFmtId="0" fontId="0" fillId="0" borderId="0" xfId="0" applyAlignment="1">
      <alignment horizontal="right" vertical="center"/>
    </xf>
    <xf numFmtId="0" fontId="0" fillId="0" borderId="5" xfId="0" applyBorder="1" applyAlignment="1">
      <alignment horizontal="right" vertical="center"/>
    </xf>
    <xf numFmtId="0" fontId="2" fillId="0" borderId="0" xfId="0" applyFont="1"/>
    <xf numFmtId="166" fontId="0" fillId="0" borderId="8" xfId="1" applyNumberFormat="1" applyFont="1" applyBorder="1"/>
    <xf numFmtId="168" fontId="0" fillId="0" borderId="0" xfId="2" applyNumberFormat="1" applyFont="1"/>
    <xf numFmtId="1" fontId="0" fillId="0" borderId="0" xfId="0" applyNumberFormat="1"/>
    <xf numFmtId="10" fontId="0" fillId="0" borderId="5" xfId="2" applyNumberFormat="1" applyFont="1" applyBorder="1"/>
    <xf numFmtId="2" fontId="0" fillId="0" borderId="0" xfId="0" applyNumberFormat="1"/>
    <xf numFmtId="0" fontId="0" fillId="0" borderId="0" xfId="0" applyAlignment="1">
      <alignment wrapText="1"/>
    </xf>
    <xf numFmtId="43" fontId="0" fillId="0" borderId="0" xfId="1" applyFont="1" applyBorder="1" applyAlignment="1">
      <alignment horizontal="right"/>
    </xf>
    <xf numFmtId="43" fontId="0" fillId="0" borderId="7" xfId="1" applyFont="1" applyBorder="1" applyAlignment="1">
      <alignment horizontal="right"/>
    </xf>
    <xf numFmtId="174" fontId="0" fillId="0" borderId="0" xfId="0" applyNumberFormat="1"/>
    <xf numFmtId="173" fontId="0" fillId="0" borderId="0" xfId="1" applyNumberFormat="1" applyFont="1" applyBorder="1" applyAlignment="1">
      <alignment horizontal="right"/>
    </xf>
    <xf numFmtId="173" fontId="0" fillId="0" borderId="7" xfId="1" applyNumberFormat="1" applyFont="1" applyBorder="1" applyAlignment="1">
      <alignment horizontal="right"/>
    </xf>
    <xf numFmtId="173" fontId="0" fillId="0" borderId="5" xfId="1" applyNumberFormat="1" applyFont="1" applyBorder="1" applyAlignment="1">
      <alignment horizontal="right"/>
    </xf>
    <xf numFmtId="0" fontId="0" fillId="0" borderId="0" xfId="0" applyAlignment="1">
      <alignment vertical="center"/>
    </xf>
    <xf numFmtId="170" fontId="0" fillId="0" borderId="5" xfId="0" applyNumberFormat="1" applyBorder="1"/>
    <xf numFmtId="0" fontId="0" fillId="0" borderId="15" xfId="0" applyBorder="1"/>
    <xf numFmtId="0" fontId="0" fillId="0" borderId="17" xfId="0" applyBorder="1"/>
    <xf numFmtId="0" fontId="0" fillId="0" borderId="2" xfId="0" applyBorder="1" applyAlignment="1">
      <alignment horizontal="center"/>
    </xf>
    <xf numFmtId="0" fontId="0" fillId="0" borderId="19" xfId="0" applyBorder="1"/>
    <xf numFmtId="170" fontId="0" fillId="0" borderId="16" xfId="0" applyNumberFormat="1" applyBorder="1"/>
    <xf numFmtId="170" fontId="0" fillId="0" borderId="5" xfId="0" applyNumberFormat="1" applyBorder="1" applyAlignment="1">
      <alignment vertical="center"/>
    </xf>
    <xf numFmtId="0" fontId="0" fillId="0" borderId="20" xfId="0" applyBorder="1"/>
    <xf numFmtId="170" fontId="0" fillId="0" borderId="18" xfId="0" applyNumberFormat="1" applyBorder="1"/>
    <xf numFmtId="170" fontId="0" fillId="0" borderId="8" xfId="0" applyNumberFormat="1" applyBorder="1"/>
    <xf numFmtId="0" fontId="0" fillId="2" borderId="1" xfId="0" applyFill="1" applyBorder="1"/>
    <xf numFmtId="0" fontId="0" fillId="2" borderId="2" xfId="0" applyFill="1" applyBorder="1"/>
    <xf numFmtId="1" fontId="0" fillId="2" borderId="2" xfId="0" applyNumberFormat="1" applyFill="1" applyBorder="1"/>
    <xf numFmtId="0" fontId="0" fillId="2" borderId="3" xfId="0" applyFill="1" applyBorder="1"/>
    <xf numFmtId="0" fontId="0" fillId="2" borderId="19" xfId="0" applyFill="1" applyBorder="1"/>
    <xf numFmtId="170" fontId="0" fillId="2" borderId="15" xfId="0" applyNumberFormat="1" applyFill="1" applyBorder="1"/>
    <xf numFmtId="168" fontId="0" fillId="2" borderId="15" xfId="0" applyNumberFormat="1" applyFill="1" applyBorder="1"/>
    <xf numFmtId="0" fontId="0" fillId="2" borderId="15" xfId="0" applyFill="1" applyBorder="1"/>
    <xf numFmtId="2" fontId="0" fillId="2" borderId="15" xfId="0" applyNumberFormat="1" applyFill="1" applyBorder="1"/>
    <xf numFmtId="172" fontId="0" fillId="2" borderId="15" xfId="0" applyNumberFormat="1" applyFill="1" applyBorder="1"/>
    <xf numFmtId="0" fontId="0" fillId="2" borderId="16" xfId="0" applyFill="1" applyBorder="1"/>
    <xf numFmtId="0" fontId="0" fillId="2" borderId="4" xfId="0" applyFill="1" applyBorder="1"/>
    <xf numFmtId="170" fontId="0" fillId="2" borderId="0" xfId="0" applyNumberFormat="1" applyFill="1"/>
    <xf numFmtId="168" fontId="0" fillId="2" borderId="0" xfId="0" applyNumberFormat="1" applyFill="1"/>
    <xf numFmtId="2" fontId="0" fillId="2" borderId="0" xfId="0" applyNumberFormat="1" applyFill="1"/>
    <xf numFmtId="169" fontId="0" fillId="2" borderId="0" xfId="0" applyNumberFormat="1" applyFill="1"/>
    <xf numFmtId="171" fontId="0" fillId="2" borderId="0" xfId="0" applyNumberFormat="1" applyFill="1"/>
    <xf numFmtId="172" fontId="0" fillId="2" borderId="0" xfId="0" applyNumberFormat="1" applyFill="1"/>
    <xf numFmtId="0" fontId="0" fillId="2" borderId="5" xfId="0" applyFill="1" applyBorder="1"/>
    <xf numFmtId="0" fontId="0" fillId="2" borderId="20" xfId="0" applyFill="1" applyBorder="1"/>
    <xf numFmtId="170" fontId="0" fillId="2" borderId="17" xfId="0" applyNumberFormat="1" applyFill="1" applyBorder="1"/>
    <xf numFmtId="168" fontId="0" fillId="2" borderId="17" xfId="0" applyNumberFormat="1" applyFill="1" applyBorder="1"/>
    <xf numFmtId="0" fontId="0" fillId="2" borderId="17" xfId="0" applyFill="1" applyBorder="1"/>
    <xf numFmtId="2" fontId="0" fillId="2" borderId="17" xfId="0" applyNumberFormat="1" applyFill="1" applyBorder="1"/>
    <xf numFmtId="172" fontId="0" fillId="2" borderId="17" xfId="0" applyNumberFormat="1" applyFill="1" applyBorder="1"/>
    <xf numFmtId="0" fontId="0" fillId="2" borderId="18" xfId="0" applyFill="1" applyBorder="1"/>
    <xf numFmtId="10" fontId="0" fillId="2" borderId="0" xfId="0" applyNumberFormat="1" applyFill="1"/>
    <xf numFmtId="10" fontId="0" fillId="2" borderId="15" xfId="0" applyNumberFormat="1" applyFill="1" applyBorder="1"/>
    <xf numFmtId="10" fontId="0" fillId="2" borderId="17" xfId="0" applyNumberFormat="1" applyFill="1" applyBorder="1"/>
    <xf numFmtId="0" fontId="0" fillId="2" borderId="6" xfId="0" applyFill="1" applyBorder="1"/>
    <xf numFmtId="170" fontId="0" fillId="2" borderId="7" xfId="0" applyNumberFormat="1" applyFill="1" applyBorder="1"/>
    <xf numFmtId="168" fontId="0" fillId="2" borderId="7" xfId="0" applyNumberFormat="1" applyFill="1" applyBorder="1"/>
    <xf numFmtId="10" fontId="0" fillId="2" borderId="7" xfId="0" applyNumberFormat="1" applyFill="1" applyBorder="1"/>
    <xf numFmtId="0" fontId="0" fillId="2" borderId="7" xfId="0" applyFill="1" applyBorder="1"/>
    <xf numFmtId="2" fontId="0" fillId="2" borderId="7" xfId="0" applyNumberFormat="1" applyFill="1" applyBorder="1"/>
    <xf numFmtId="172" fontId="0" fillId="2" borderId="7" xfId="0" applyNumberFormat="1" applyFill="1" applyBorder="1"/>
    <xf numFmtId="0" fontId="0" fillId="2" borderId="8" xfId="0" applyFill="1" applyBorder="1"/>
    <xf numFmtId="169" fontId="0" fillId="2" borderId="15" xfId="0" applyNumberFormat="1" applyFill="1" applyBorder="1"/>
    <xf numFmtId="43" fontId="0" fillId="2" borderId="0" xfId="0" applyNumberFormat="1" applyFill="1"/>
    <xf numFmtId="173" fontId="0" fillId="0" borderId="8" xfId="1" applyNumberFormat="1" applyFont="1" applyBorder="1" applyAlignment="1">
      <alignment horizontal="right"/>
    </xf>
    <xf numFmtId="10" fontId="0" fillId="2" borderId="5" xfId="2" applyNumberFormat="1" applyFont="1" applyFill="1" applyBorder="1"/>
    <xf numFmtId="3" fontId="3" fillId="0" borderId="0" xfId="3" applyNumberFormat="1" applyAlignment="1">
      <alignment horizontal="right"/>
    </xf>
    <xf numFmtId="165" fontId="3" fillId="0" borderId="0" xfId="3" applyNumberFormat="1" applyAlignment="1">
      <alignment horizontal="right"/>
    </xf>
    <xf numFmtId="4" fontId="3" fillId="0" borderId="0" xfId="3" applyNumberFormat="1" applyAlignment="1">
      <alignment horizontal="right"/>
    </xf>
    <xf numFmtId="168" fontId="0" fillId="0" borderId="0" xfId="2" applyNumberFormat="1" applyFont="1" applyBorder="1"/>
    <xf numFmtId="166" fontId="0" fillId="0" borderId="0" xfId="1" applyNumberFormat="1" applyFont="1" applyBorder="1" applyAlignment="1">
      <alignment horizontal="right"/>
    </xf>
    <xf numFmtId="166" fontId="0" fillId="0" borderId="5" xfId="1" applyNumberFormat="1" applyFont="1" applyBorder="1" applyAlignment="1">
      <alignment horizontal="right"/>
    </xf>
    <xf numFmtId="43" fontId="0" fillId="2" borderId="0" xfId="0" applyNumberFormat="1" applyFill="1" applyAlignment="1">
      <alignment horizontal="right"/>
    </xf>
    <xf numFmtId="43" fontId="0" fillId="2" borderId="5" xfId="0" applyNumberFormat="1" applyFill="1" applyBorder="1" applyAlignment="1">
      <alignment horizontal="right"/>
    </xf>
    <xf numFmtId="0" fontId="2" fillId="0" borderId="4" xfId="0" applyFont="1" applyBorder="1"/>
    <xf numFmtId="10" fontId="0" fillId="2" borderId="0" xfId="2" applyNumberFormat="1" applyFont="1" applyFill="1" applyBorder="1"/>
    <xf numFmtId="10" fontId="0" fillId="0" borderId="7" xfId="2" applyNumberFormat="1" applyFont="1" applyBorder="1"/>
    <xf numFmtId="0" fontId="0" fillId="4" borderId="0" xfId="0" applyFill="1"/>
    <xf numFmtId="175" fontId="0" fillId="4" borderId="0" xfId="2" applyNumberFormat="1" applyFont="1" applyFill="1"/>
    <xf numFmtId="1" fontId="0" fillId="4" borderId="0" xfId="0" applyNumberFormat="1" applyFill="1"/>
    <xf numFmtId="0" fontId="0" fillId="4" borderId="0" xfId="0" applyFill="1" applyAlignment="1">
      <alignment horizontal="left"/>
    </xf>
    <xf numFmtId="0" fontId="0" fillId="4" borderId="0" xfId="0" applyFill="1" applyAlignment="1">
      <alignment horizontal="center"/>
    </xf>
    <xf numFmtId="43" fontId="0" fillId="0" borderId="0" xfId="1" applyFont="1"/>
    <xf numFmtId="168" fontId="0" fillId="0" borderId="0" xfId="0" applyNumberFormat="1"/>
    <xf numFmtId="0" fontId="0" fillId="0" borderId="0" xfId="0" applyAlignment="1">
      <alignment horizontal="left" vertical="top" wrapText="1"/>
    </xf>
  </cellXfs>
  <cellStyles count="7">
    <cellStyle name="Comma" xfId="1" builtinId="3"/>
    <cellStyle name="Comma 2" xfId="5" xr:uid="{EFF5C34F-3C1F-41CC-B45E-BABC18B93F49}"/>
    <cellStyle name="Normal" xfId="0" builtinId="0"/>
    <cellStyle name="Normal 2" xfId="3" xr:uid="{D9F6AA03-3117-4E4B-9CE7-200C3D0B9468}"/>
    <cellStyle name="Normal 3" xfId="4" xr:uid="{9AD2461D-7A89-45D4-97C7-DECC19495633}"/>
    <cellStyle name="Percent" xfId="2" builtinId="5"/>
    <cellStyle name="Percent 2" xfId="6" xr:uid="{A95D7059-0F77-48BF-81A9-BED15304A8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BCFA8-50AF-4E6F-9B04-7FCEFAD0FAF7}">
  <dimension ref="A1:X71"/>
  <sheetViews>
    <sheetView showGridLines="0" zoomScale="115" zoomScaleNormal="115" workbookViewId="0">
      <selection activeCell="D9" sqref="D9"/>
    </sheetView>
  </sheetViews>
  <sheetFormatPr defaultRowHeight="15" x14ac:dyDescent="0.25"/>
  <cols>
    <col min="2" max="2" width="11.140625" bestFit="1" customWidth="1"/>
    <col min="3" max="3" width="26.28515625" bestFit="1" customWidth="1"/>
    <col min="4" max="6" width="15" bestFit="1" customWidth="1"/>
    <col min="7" max="7" width="13" customWidth="1"/>
    <col min="8" max="10" width="14.42578125" bestFit="1" customWidth="1"/>
    <col min="11" max="11" width="16.42578125" bestFit="1" customWidth="1"/>
    <col min="12" max="14" width="10.42578125" bestFit="1" customWidth="1"/>
    <col min="15" max="15" width="11.140625" bestFit="1" customWidth="1"/>
    <col min="16" max="24" width="11.85546875" bestFit="1" customWidth="1"/>
  </cols>
  <sheetData>
    <row r="1" spans="1:12" x14ac:dyDescent="0.25">
      <c r="A1" t="s">
        <v>0</v>
      </c>
      <c r="B1" s="4">
        <v>45404</v>
      </c>
    </row>
    <row r="3" spans="1:12" ht="15.75" thickBot="1" x14ac:dyDescent="0.3"/>
    <row r="4" spans="1:12" x14ac:dyDescent="0.25">
      <c r="C4" s="1" t="s">
        <v>1</v>
      </c>
      <c r="D4" s="12" t="s">
        <v>2</v>
      </c>
      <c r="E4" s="12" t="s">
        <v>3</v>
      </c>
      <c r="F4" s="13" t="s">
        <v>4</v>
      </c>
      <c r="H4" s="42"/>
      <c r="I4" s="42"/>
      <c r="J4" s="42"/>
    </row>
    <row r="5" spans="1:12" ht="15.75" thickBot="1" x14ac:dyDescent="0.3">
      <c r="C5" s="3" t="s">
        <v>5</v>
      </c>
      <c r="D5" s="9" t="s">
        <v>6</v>
      </c>
      <c r="E5" s="9" t="s">
        <v>7</v>
      </c>
      <c r="F5" s="10" t="s">
        <v>8</v>
      </c>
      <c r="H5" s="42"/>
      <c r="I5" s="42"/>
      <c r="J5" s="42"/>
    </row>
    <row r="6" spans="1:12" x14ac:dyDescent="0.25">
      <c r="C6" s="3" t="s">
        <v>9</v>
      </c>
      <c r="D6" s="14">
        <v>47048</v>
      </c>
      <c r="E6" s="14">
        <v>47716</v>
      </c>
      <c r="F6" s="15">
        <v>48542</v>
      </c>
      <c r="H6" s="43"/>
      <c r="I6" s="52" t="s">
        <v>10</v>
      </c>
      <c r="J6" s="53" t="s">
        <v>11</v>
      </c>
      <c r="K6" s="59">
        <f>SUM(D14:F14)</f>
        <v>99995519.497861296</v>
      </c>
      <c r="L6" s="2" t="s">
        <v>12</v>
      </c>
    </row>
    <row r="7" spans="1:12" ht="15.75" thickBot="1" x14ac:dyDescent="0.3">
      <c r="C7" s="3" t="s">
        <v>13</v>
      </c>
      <c r="D7" s="16" t="s">
        <v>14</v>
      </c>
      <c r="E7" s="16" t="s">
        <v>14</v>
      </c>
      <c r="F7" s="17" t="s">
        <v>14</v>
      </c>
      <c r="H7" s="42"/>
      <c r="I7" s="54"/>
      <c r="J7" s="55" t="s">
        <v>15</v>
      </c>
      <c r="K7" s="60">
        <f>SUMPRODUCT(D14:F14,D15:F15)/K6</f>
        <v>5.3219392335516691</v>
      </c>
      <c r="L7" s="83">
        <f>ROUND(K7*365,0)</f>
        <v>1943</v>
      </c>
    </row>
    <row r="8" spans="1:12" x14ac:dyDescent="0.25">
      <c r="C8" s="3" t="s">
        <v>16</v>
      </c>
      <c r="D8" s="16" t="s">
        <v>17</v>
      </c>
      <c r="E8" s="16" t="s">
        <v>17</v>
      </c>
      <c r="F8" s="17" t="s">
        <v>17</v>
      </c>
      <c r="H8" s="42"/>
      <c r="I8" s="42"/>
      <c r="J8" s="42"/>
    </row>
    <row r="9" spans="1:12" x14ac:dyDescent="0.25">
      <c r="C9" s="3" t="s">
        <v>18</v>
      </c>
      <c r="D9" s="18">
        <v>6.7500000000000004E-2</v>
      </c>
      <c r="E9" s="18">
        <v>0.03</v>
      </c>
      <c r="F9" s="19">
        <v>4.7500000000000001E-2</v>
      </c>
      <c r="H9" s="42"/>
      <c r="I9" s="42"/>
      <c r="J9" s="42"/>
    </row>
    <row r="10" spans="1:12" x14ac:dyDescent="0.25">
      <c r="C10" s="3" t="s">
        <v>19</v>
      </c>
      <c r="D10" s="16" t="s">
        <v>20</v>
      </c>
      <c r="E10" s="16" t="s">
        <v>20</v>
      </c>
      <c r="F10" s="17" t="s">
        <v>20</v>
      </c>
      <c r="H10" s="42"/>
      <c r="I10" s="42"/>
      <c r="J10" s="42"/>
      <c r="K10" s="42"/>
      <c r="L10" s="42"/>
    </row>
    <row r="11" spans="1:12" x14ac:dyDescent="0.25">
      <c r="C11" s="3" t="s">
        <v>21</v>
      </c>
      <c r="D11" s="14">
        <v>45587</v>
      </c>
      <c r="E11" s="14">
        <v>45525</v>
      </c>
      <c r="F11" s="15">
        <v>45620</v>
      </c>
      <c r="H11" s="43"/>
      <c r="I11" s="43"/>
      <c r="J11" s="43"/>
    </row>
    <row r="12" spans="1:12" x14ac:dyDescent="0.25">
      <c r="C12" s="3" t="s">
        <v>22</v>
      </c>
      <c r="D12" s="20">
        <v>10000</v>
      </c>
      <c r="E12" s="20">
        <v>10000</v>
      </c>
      <c r="F12" s="21">
        <f>E12</f>
        <v>10000</v>
      </c>
      <c r="H12" s="42"/>
      <c r="I12" s="42"/>
      <c r="J12" s="42"/>
    </row>
    <row r="13" spans="1:12" x14ac:dyDescent="0.25">
      <c r="C13" s="3" t="s">
        <v>23</v>
      </c>
      <c r="D13" s="51">
        <v>4152</v>
      </c>
      <c r="E13" s="51">
        <v>3323</v>
      </c>
      <c r="F13" s="61">
        <v>3548</v>
      </c>
      <c r="G13" t="s">
        <v>24</v>
      </c>
      <c r="H13" s="42"/>
      <c r="I13" s="42"/>
      <c r="J13" s="42"/>
    </row>
    <row r="14" spans="1:12" x14ac:dyDescent="0.25">
      <c r="C14" s="3" t="s">
        <v>25</v>
      </c>
      <c r="D14" s="44">
        <f>D13*H25</f>
        <v>42187478.628923364</v>
      </c>
      <c r="E14" s="44">
        <f>E13*H34</f>
        <v>27012926.158417858</v>
      </c>
      <c r="F14" s="62">
        <f>F13*H45</f>
        <v>30795114.710520077</v>
      </c>
      <c r="H14" s="42"/>
      <c r="I14" s="42"/>
      <c r="J14" s="42"/>
    </row>
    <row r="15" spans="1:12" ht="15.75" thickBot="1" x14ac:dyDescent="0.3">
      <c r="C15" s="6" t="s">
        <v>15</v>
      </c>
      <c r="D15" s="40">
        <f>J25</f>
        <v>3.9034058109786889</v>
      </c>
      <c r="E15" s="40">
        <f>J34</f>
        <v>5.655585223662797</v>
      </c>
      <c r="F15" s="41">
        <f>J45</f>
        <v>6.9725774738411959</v>
      </c>
      <c r="H15" s="42"/>
      <c r="I15" s="42"/>
      <c r="J15" s="42"/>
    </row>
    <row r="18" spans="3:10" ht="15.75" thickBot="1" x14ac:dyDescent="0.3">
      <c r="C18" t="s">
        <v>26</v>
      </c>
    </row>
    <row r="19" spans="3:10" x14ac:dyDescent="0.25">
      <c r="C19" s="24"/>
      <c r="D19" s="25"/>
      <c r="E19" s="25" t="s">
        <v>27</v>
      </c>
      <c r="F19" s="25" t="s">
        <v>28</v>
      </c>
      <c r="G19" s="25" t="s">
        <v>29</v>
      </c>
      <c r="H19" s="25" t="s">
        <v>30</v>
      </c>
      <c r="I19" s="25" t="s">
        <v>31</v>
      </c>
      <c r="J19" s="26" t="s">
        <v>32</v>
      </c>
    </row>
    <row r="20" spans="3:10" x14ac:dyDescent="0.25">
      <c r="C20" s="22" t="s">
        <v>2</v>
      </c>
      <c r="D20" s="4">
        <f>D11</f>
        <v>45587</v>
      </c>
      <c r="E20" s="50">
        <f>D20-$B$1</f>
        <v>183</v>
      </c>
      <c r="F20" s="34">
        <f>$D$12*$D$9</f>
        <v>675</v>
      </c>
      <c r="G20" s="5">
        <f>_xlfn.XLOOKUP(E20,'zero-coupon-yields_202405171536'!$B$2:$B$1411,'zero-coupon-yields_202405171536'!D2:D1411,1,1)/100</f>
        <v>7.0975999999999997E-2</v>
      </c>
      <c r="H20" s="34">
        <f>F20/(1+G20)^(E20/365)</f>
        <v>652.18845900659164</v>
      </c>
      <c r="I20" s="34">
        <f>H20/$H$25</f>
        <v>6.4186971343171598E-2</v>
      </c>
      <c r="J20" s="35">
        <f>I20*E20/365</f>
        <v>3.2181413029590142E-2</v>
      </c>
    </row>
    <row r="21" spans="3:10" x14ac:dyDescent="0.25">
      <c r="C21" s="22"/>
      <c r="D21" s="4">
        <f>D20+365</f>
        <v>45952</v>
      </c>
      <c r="E21" s="50">
        <f>D21-$B$1</f>
        <v>548</v>
      </c>
      <c r="F21" s="34">
        <f t="shared" ref="F21:F23" si="0">$D$12*$D$9</f>
        <v>675</v>
      </c>
      <c r="G21" s="5">
        <f>_xlfn.XLOOKUP(E21,'zero-coupon-yields_202405171536'!$B$2:$B$1411,'zero-coupon-yields_202405171536'!D3:D1412,1,1)/100</f>
        <v>7.1680999999999995E-2</v>
      </c>
      <c r="H21" s="34">
        <f t="shared" ref="H21:H23" si="1">F21/(1+G21)^(E21/365)</f>
        <v>608.36509794270546</v>
      </c>
      <c r="I21" s="34">
        <f t="shared" ref="I21:I24" si="2">H21/$H$25</f>
        <v>5.9873971347658504E-2</v>
      </c>
      <c r="J21" s="35">
        <f t="shared" ref="J21:J24" si="3">I21*E21/365</f>
        <v>8.9892976160320159E-2</v>
      </c>
    </row>
    <row r="22" spans="3:10" x14ac:dyDescent="0.25">
      <c r="C22" s="22"/>
      <c r="D22" s="4">
        <f>D21+365</f>
        <v>46317</v>
      </c>
      <c r="E22" s="50">
        <f>D22-$B$1</f>
        <v>913</v>
      </c>
      <c r="F22" s="34">
        <f t="shared" si="0"/>
        <v>675</v>
      </c>
      <c r="G22" s="5">
        <f>_xlfn.XLOOKUP(E22,'zero-coupon-yields_202405171536'!$B$2:$B$1411,'zero-coupon-yields_202405171536'!D4:D1413,1,1)/100</f>
        <v>7.2058999999999998E-2</v>
      </c>
      <c r="H22" s="34">
        <f t="shared" si="1"/>
        <v>567.17314539609595</v>
      </c>
      <c r="I22" s="34">
        <f t="shared" si="2"/>
        <v>5.5819948862032481E-2</v>
      </c>
      <c r="J22" s="35">
        <f t="shared" si="3"/>
        <v>0.13962633783845385</v>
      </c>
    </row>
    <row r="23" spans="3:10" x14ac:dyDescent="0.25">
      <c r="C23" s="22"/>
      <c r="D23" s="4">
        <f>D22+365</f>
        <v>46682</v>
      </c>
      <c r="E23" s="50">
        <f>D23-$B$1</f>
        <v>1278</v>
      </c>
      <c r="F23" s="34">
        <f t="shared" si="0"/>
        <v>675</v>
      </c>
      <c r="G23" s="5">
        <f>_xlfn.XLOOKUP(E23,'zero-coupon-yields_202405171536'!$B$2:$B$1411,'zero-coupon-yields_202405171536'!D5:D1414,1,1)/100</f>
        <v>7.2113999999999998E-2</v>
      </c>
      <c r="H23" s="34">
        <f t="shared" si="1"/>
        <v>528.95528614988177</v>
      </c>
      <c r="I23" s="34">
        <f t="shared" si="2"/>
        <v>5.2058630178211177E-2</v>
      </c>
      <c r="J23" s="35">
        <f t="shared" si="3"/>
        <v>0.18227651881576407</v>
      </c>
    </row>
    <row r="24" spans="3:10" x14ac:dyDescent="0.25">
      <c r="C24" s="22"/>
      <c r="D24" s="4">
        <f>D6</f>
        <v>47048</v>
      </c>
      <c r="E24" s="50">
        <f>D24-$B$1</f>
        <v>1644</v>
      </c>
      <c r="F24" s="34">
        <f>$D$12*(1+$D$9)</f>
        <v>10674.999999999998</v>
      </c>
      <c r="G24" s="5">
        <f>_xlfn.XLOOKUP(E24,'zero-coupon-yields_202405171536'!$B$2:$B$1411,'zero-coupon-yields_202405171536'!D6:D1415,1,1)/100</f>
        <v>7.2024999999999992E-2</v>
      </c>
      <c r="H24" s="34">
        <f>F24/(1+G24)^(E24/365)</f>
        <v>7804.0787602820283</v>
      </c>
      <c r="I24" s="34">
        <f t="shared" si="2"/>
        <v>0.76806047826892621</v>
      </c>
      <c r="J24" s="35">
        <f t="shared" si="3"/>
        <v>3.4594285651345609</v>
      </c>
    </row>
    <row r="25" spans="3:10" x14ac:dyDescent="0.25">
      <c r="C25" s="27"/>
      <c r="D25" s="45"/>
      <c r="E25" s="64"/>
      <c r="F25" s="36"/>
      <c r="G25" s="28"/>
      <c r="H25" s="36">
        <f>SUM(H20:H24)</f>
        <v>10160.760748777304</v>
      </c>
      <c r="I25" s="36">
        <f>SUM(I20:I24)</f>
        <v>1</v>
      </c>
      <c r="J25" s="37">
        <f>SUM(J20:J24)</f>
        <v>3.9034058109786889</v>
      </c>
    </row>
    <row r="26" spans="3:10" x14ac:dyDescent="0.25">
      <c r="C26" s="27"/>
      <c r="D26" s="28"/>
      <c r="E26" s="64"/>
      <c r="F26" s="36"/>
      <c r="G26" s="28"/>
      <c r="H26" s="36"/>
      <c r="I26" s="36"/>
      <c r="J26" s="37"/>
    </row>
    <row r="27" spans="3:10" x14ac:dyDescent="0.25">
      <c r="C27" s="22" t="str">
        <f>E4</f>
        <v>2030/A</v>
      </c>
      <c r="D27" s="4">
        <f>E11</f>
        <v>45525</v>
      </c>
      <c r="E27" s="50">
        <f>D27-$B$1</f>
        <v>121</v>
      </c>
      <c r="F27" s="34">
        <f>$E$12*$E$9</f>
        <v>300</v>
      </c>
      <c r="G27" s="47">
        <f>_xlfn.XLOOKUP(E27,'zero-coupon-yields_202405171536'!$B$2:$B$1411,'zero-coupon-yields_202405171536'!D2:D1411,1,1)/100</f>
        <v>7.0828000000000002E-2</v>
      </c>
      <c r="H27" s="34">
        <f>F27/(1+G27)^(E27/365)</f>
        <v>293.2708949267718</v>
      </c>
      <c r="I27" s="34">
        <f>H27/$H$34</f>
        <v>3.6076772213660145E-2</v>
      </c>
      <c r="J27" s="35">
        <f>I27*E27/365</f>
        <v>1.1959697090007883E-2</v>
      </c>
    </row>
    <row r="28" spans="3:10" x14ac:dyDescent="0.25">
      <c r="C28" s="22"/>
      <c r="D28" s="4">
        <f>D27+365</f>
        <v>45890</v>
      </c>
      <c r="E28" s="50">
        <f t="shared" ref="E28:E33" si="4">D28-$B$1</f>
        <v>486</v>
      </c>
      <c r="F28" s="34">
        <f t="shared" ref="F28:F32" si="5">$E$12*$E$9</f>
        <v>300</v>
      </c>
      <c r="G28" s="47">
        <f>_xlfn.XLOOKUP(E28,'zero-coupon-yields_202405171536'!$B$2:$B$1411,'zero-coupon-yields_202405171536'!D3:D1412,1,1)/100</f>
        <v>7.1581999999999993E-2</v>
      </c>
      <c r="H28" s="34">
        <f t="shared" ref="H28:H32" si="6">F28/(1+G28)^(E28/365)</f>
        <v>273.61645749090036</v>
      </c>
      <c r="I28" s="34">
        <f t="shared" ref="I28:I33" si="7">H28/$H$34</f>
        <v>3.3658978035555225E-2</v>
      </c>
      <c r="J28" s="35">
        <f t="shared" ref="J28:J33" si="8">I28*E28/365</f>
        <v>4.4817159795287234E-2</v>
      </c>
    </row>
    <row r="29" spans="3:10" x14ac:dyDescent="0.25">
      <c r="C29" s="22"/>
      <c r="D29" s="4">
        <f t="shared" ref="D29:D30" si="9">D28+365</f>
        <v>46255</v>
      </c>
      <c r="E29" s="50">
        <f t="shared" si="4"/>
        <v>851</v>
      </c>
      <c r="F29" s="34">
        <f t="shared" si="5"/>
        <v>300</v>
      </c>
      <c r="G29" s="47">
        <f>_xlfn.XLOOKUP(E29,'zero-coupon-yields_202405171536'!$B$2:$B$1411,'zero-coupon-yields_202405171536'!D4:D1413,1,1)/100</f>
        <v>7.2021000000000002E-2</v>
      </c>
      <c r="H29" s="34">
        <f t="shared" si="6"/>
        <v>255.09507292103649</v>
      </c>
      <c r="I29" s="34">
        <f t="shared" si="7"/>
        <v>3.1380566560814706E-2</v>
      </c>
      <c r="J29" s="35">
        <f t="shared" si="8"/>
        <v>7.3164005871926896E-2</v>
      </c>
    </row>
    <row r="30" spans="3:10" x14ac:dyDescent="0.25">
      <c r="C30" s="22"/>
      <c r="D30" s="4">
        <f t="shared" si="9"/>
        <v>46620</v>
      </c>
      <c r="E30" s="50">
        <f t="shared" si="4"/>
        <v>1216</v>
      </c>
      <c r="F30" s="34">
        <f t="shared" si="5"/>
        <v>300</v>
      </c>
      <c r="G30" s="47">
        <f>_xlfn.XLOOKUP(E30,'zero-coupon-yields_202405171536'!$B$2:$B$1411,'zero-coupon-yields_202405171536'!D5:D1414,1,1)/100</f>
        <v>7.2119000000000003E-2</v>
      </c>
      <c r="H30" s="34">
        <f t="shared" si="6"/>
        <v>237.88470395717761</v>
      </c>
      <c r="I30" s="34">
        <f t="shared" si="7"/>
        <v>2.9263429908105893E-2</v>
      </c>
      <c r="J30" s="35">
        <f t="shared" si="8"/>
        <v>9.7491317173306197E-2</v>
      </c>
    </row>
    <row r="31" spans="3:10" x14ac:dyDescent="0.25">
      <c r="C31" s="22"/>
      <c r="D31" s="4">
        <f>D30+365</f>
        <v>46985</v>
      </c>
      <c r="E31" s="50">
        <f t="shared" si="4"/>
        <v>1581</v>
      </c>
      <c r="F31" s="34">
        <f t="shared" si="5"/>
        <v>300</v>
      </c>
      <c r="G31" s="47">
        <f>_xlfn.XLOOKUP(E31,'zero-coupon-yields_202405171536'!$B$2:$B$1411,'zero-coupon-yields_202405171536'!D6:D1415,1,1)/100</f>
        <v>7.2044999999999998E-2</v>
      </c>
      <c r="H31" s="34">
        <f t="shared" si="6"/>
        <v>221.94909096354741</v>
      </c>
      <c r="I31" s="34">
        <f t="shared" si="7"/>
        <v>2.7303107591771736E-2</v>
      </c>
      <c r="J31" s="35">
        <f t="shared" si="8"/>
        <v>0.11826359754134552</v>
      </c>
    </row>
    <row r="32" spans="3:10" x14ac:dyDescent="0.25">
      <c r="C32" s="22"/>
      <c r="D32" s="4">
        <f>D31+365</f>
        <v>47350</v>
      </c>
      <c r="E32" s="50">
        <f t="shared" si="4"/>
        <v>1946</v>
      </c>
      <c r="F32" s="34">
        <f t="shared" si="5"/>
        <v>300</v>
      </c>
      <c r="G32" s="47">
        <f>_xlfn.XLOOKUP(E32,'zero-coupon-yields_202405171536'!$B$2:$B$1411,'zero-coupon-yields_202405171536'!D7:D1416,1,1)/100</f>
        <v>7.1911000000000003E-2</v>
      </c>
      <c r="H32" s="34">
        <f t="shared" si="6"/>
        <v>207.17139549919244</v>
      </c>
      <c r="I32" s="34">
        <f t="shared" si="7"/>
        <v>2.5485226709853696E-2</v>
      </c>
      <c r="J32" s="35">
        <f t="shared" si="8"/>
        <v>0.13587466075993229</v>
      </c>
    </row>
    <row r="33" spans="3:24" x14ac:dyDescent="0.25">
      <c r="C33" s="22"/>
      <c r="D33" s="4">
        <f>E6</f>
        <v>47716</v>
      </c>
      <c r="E33" s="50">
        <f t="shared" si="4"/>
        <v>2312</v>
      </c>
      <c r="F33" s="46">
        <f>E12*(1+E9)</f>
        <v>10300</v>
      </c>
      <c r="G33" s="47">
        <f>_xlfn.XLOOKUP(E33,'zero-coupon-yields_202405171536'!$B$2:$B$1411,'zero-coupon-yields_202405171536'!D8:D1417,1,1)/100</f>
        <v>7.1766999999999997E-2</v>
      </c>
      <c r="H33" s="34">
        <f>F33/(1+G33)^(E33/365)</f>
        <v>6640.0903735335378</v>
      </c>
      <c r="I33" s="34">
        <f t="shared" si="7"/>
        <v>0.81683191898023866</v>
      </c>
      <c r="J33" s="35">
        <f t="shared" si="8"/>
        <v>5.174014785430991</v>
      </c>
    </row>
    <row r="34" spans="3:24" x14ac:dyDescent="0.25">
      <c r="C34" s="27"/>
      <c r="D34" s="28"/>
      <c r="E34" s="64"/>
      <c r="F34" s="36"/>
      <c r="G34" s="28"/>
      <c r="H34" s="36">
        <f>SUM(H27:H33)</f>
        <v>8129.0779892921637</v>
      </c>
      <c r="I34" s="36">
        <f>SUM(I27:I33)</f>
        <v>1</v>
      </c>
      <c r="J34" s="37">
        <f>SUM(J27:J33)</f>
        <v>5.655585223662797</v>
      </c>
    </row>
    <row r="35" spans="3:24" x14ac:dyDescent="0.25">
      <c r="C35" s="27"/>
      <c r="D35" s="28"/>
      <c r="E35" s="64"/>
      <c r="F35" s="36"/>
      <c r="G35" s="28"/>
      <c r="H35" s="36"/>
      <c r="I35" s="36"/>
      <c r="J35" s="37"/>
    </row>
    <row r="36" spans="3:24" x14ac:dyDescent="0.25">
      <c r="C36" s="22" t="str">
        <f>F4</f>
        <v>2032/A</v>
      </c>
      <c r="D36" s="4">
        <f>F11</f>
        <v>45620</v>
      </c>
      <c r="E36" s="50">
        <f>D36-$B$1</f>
        <v>216</v>
      </c>
      <c r="F36" s="34">
        <f>$F$12*$F$9</f>
        <v>475</v>
      </c>
      <c r="G36" s="47">
        <f>_xlfn.XLOOKUP(E36,'zero-coupon-yields_202405171536'!$B$2:$B$1411,'zero-coupon-yields_202405171536'!D2:D1411,1,1)/100</f>
        <v>7.1039000000000005E-2</v>
      </c>
      <c r="H36" s="34">
        <f>F36/(1+G36)^(E36/365)</f>
        <v>456.09510733047426</v>
      </c>
      <c r="I36" s="34">
        <f>H36/$H$45</f>
        <v>5.2548121869983234E-2</v>
      </c>
      <c r="J36" s="35">
        <f>I36*E36/365</f>
        <v>3.1096970750455831E-2</v>
      </c>
    </row>
    <row r="37" spans="3:24" x14ac:dyDescent="0.25">
      <c r="C37" s="22"/>
      <c r="D37" s="4">
        <f>D36+365</f>
        <v>45985</v>
      </c>
      <c r="E37" s="50">
        <f t="shared" ref="E37:E44" si="10">D37-$B$1</f>
        <v>581</v>
      </c>
      <c r="F37" s="34">
        <f t="shared" ref="F37:F42" si="11">$F$12*$F$9</f>
        <v>475</v>
      </c>
      <c r="G37" s="47">
        <f>_xlfn.XLOOKUP(E37,'zero-coupon-yields_202405171536'!$B$2:$B$1411,'zero-coupon-yields_202405171536'!D3:D1412,1,1)/100</f>
        <v>7.1721000000000007E-2</v>
      </c>
      <c r="H37" s="34">
        <f t="shared" ref="H37:H44" si="12">F37/(1+G37)^(E37/365)</f>
        <v>425.41232861863881</v>
      </c>
      <c r="I37" s="34">
        <f t="shared" ref="I37:I44" si="13">H37/$H$45</f>
        <v>4.9013064446332757E-2</v>
      </c>
      <c r="J37" s="35">
        <f t="shared" ref="J37:J44" si="14">I37*E37/365</f>
        <v>7.8018056009094061E-2</v>
      </c>
    </row>
    <row r="38" spans="3:24" x14ac:dyDescent="0.25">
      <c r="C38" s="22"/>
      <c r="D38" s="4">
        <f t="shared" ref="D38:D43" si="15">D37+365</f>
        <v>46350</v>
      </c>
      <c r="E38" s="50">
        <f t="shared" si="10"/>
        <v>946</v>
      </c>
      <c r="F38" s="34">
        <f t="shared" si="11"/>
        <v>475</v>
      </c>
      <c r="G38" s="47">
        <f>_xlfn.XLOOKUP(E38,'zero-coupon-yields_202405171536'!$B$2:$B$1411,'zero-coupon-yields_202405171536'!D4:D1413,1,1)/100</f>
        <v>7.2075E-2</v>
      </c>
      <c r="H38" s="34">
        <f t="shared" si="12"/>
        <v>396.60354980255948</v>
      </c>
      <c r="I38" s="34">
        <f t="shared" si="13"/>
        <v>4.5693916321694276E-2</v>
      </c>
      <c r="J38" s="35">
        <f t="shared" si="14"/>
        <v>0.11842861600088433</v>
      </c>
    </row>
    <row r="39" spans="3:24" x14ac:dyDescent="0.25">
      <c r="C39" s="22"/>
      <c r="D39" s="4">
        <f t="shared" si="15"/>
        <v>46715</v>
      </c>
      <c r="E39" s="50">
        <f t="shared" si="10"/>
        <v>1311</v>
      </c>
      <c r="F39" s="34">
        <f t="shared" si="11"/>
        <v>475</v>
      </c>
      <c r="G39" s="47">
        <f>_xlfn.XLOOKUP(E39,'zero-coupon-yields_202405171536'!$B$2:$B$1411,'zero-coupon-yields_202405171536'!D5:D1414,1,1)/100</f>
        <v>7.2110000000000007E-2</v>
      </c>
      <c r="H39" s="34">
        <f t="shared" si="12"/>
        <v>369.89673973805412</v>
      </c>
      <c r="I39" s="34">
        <f t="shared" si="13"/>
        <v>4.2616942489981449E-2</v>
      </c>
      <c r="J39" s="35">
        <f t="shared" si="14"/>
        <v>0.15307071672428954</v>
      </c>
    </row>
    <row r="40" spans="3:24" x14ac:dyDescent="0.25">
      <c r="C40" s="22"/>
      <c r="D40" s="4">
        <f t="shared" si="15"/>
        <v>47080</v>
      </c>
      <c r="E40" s="50">
        <f t="shared" si="10"/>
        <v>1676</v>
      </c>
      <c r="F40" s="34">
        <f t="shared" si="11"/>
        <v>475</v>
      </c>
      <c r="G40" s="47">
        <f>_xlfn.XLOOKUP(E40,'zero-coupon-yields_202405171536'!$B$2:$B$1411,'zero-coupon-yields_202405171536'!D6:D1415,1,1)/100</f>
        <v>7.2012999999999994E-2</v>
      </c>
      <c r="H40" s="34">
        <f t="shared" si="12"/>
        <v>345.16089801415734</v>
      </c>
      <c r="I40" s="34">
        <f t="shared" si="13"/>
        <v>3.9767049990428439E-2</v>
      </c>
      <c r="J40" s="35">
        <f t="shared" si="14"/>
        <v>0.1826015774902961</v>
      </c>
    </row>
    <row r="41" spans="3:24" x14ac:dyDescent="0.25">
      <c r="C41" s="22"/>
      <c r="D41" s="4">
        <f t="shared" si="15"/>
        <v>47445</v>
      </c>
      <c r="E41" s="50">
        <f t="shared" si="10"/>
        <v>2041</v>
      </c>
      <c r="F41" s="34">
        <f t="shared" si="11"/>
        <v>475</v>
      </c>
      <c r="G41" s="47">
        <f>_xlfn.XLOOKUP(E41,'zero-coupon-yields_202405171536'!$B$2:$B$1411,'zero-coupon-yields_202405171536'!D7:D1416,1,1)/100</f>
        <v>7.1872999999999992E-2</v>
      </c>
      <c r="H41" s="34">
        <f t="shared" si="12"/>
        <v>322.20977179829714</v>
      </c>
      <c r="I41" s="34">
        <f t="shared" si="13"/>
        <v>3.7122780060625124E-2</v>
      </c>
      <c r="J41" s="35">
        <f t="shared" si="14"/>
        <v>0.20758244959927638</v>
      </c>
    </row>
    <row r="42" spans="3:24" x14ac:dyDescent="0.25">
      <c r="C42" s="22"/>
      <c r="D42" s="4">
        <f>D41+365</f>
        <v>47810</v>
      </c>
      <c r="E42" s="50">
        <f t="shared" si="10"/>
        <v>2406</v>
      </c>
      <c r="F42" s="34">
        <f t="shared" si="11"/>
        <v>475</v>
      </c>
      <c r="G42" s="47">
        <f>_xlfn.XLOOKUP(E42,'zero-coupon-yields_202405171536'!$B$2:$B$1411,'zero-coupon-yields_202405171536'!D8:D1417,1,1)/100</f>
        <v>7.1734999999999993E-2</v>
      </c>
      <c r="H42" s="34">
        <f t="shared" si="12"/>
        <v>300.85966811322243</v>
      </c>
      <c r="I42" s="34">
        <f t="shared" si="13"/>
        <v>3.4662968866976035E-2</v>
      </c>
      <c r="J42" s="35">
        <f t="shared" si="14"/>
        <v>0.22849069340806666</v>
      </c>
    </row>
    <row r="43" spans="3:24" x14ac:dyDescent="0.25">
      <c r="C43" s="22"/>
      <c r="D43" s="4">
        <f t="shared" si="15"/>
        <v>48175</v>
      </c>
      <c r="E43" s="50">
        <f t="shared" si="10"/>
        <v>2771</v>
      </c>
      <c r="F43" s="34">
        <f>$F$12*$F$9</f>
        <v>475</v>
      </c>
      <c r="G43" s="47">
        <f>_xlfn.XLOOKUP(E43,'zero-coupon-yields_202405171536'!$B$2:$B$1411,'zero-coupon-yields_202405171536'!D9:D1418,1,1)/100</f>
        <v>7.1631E-2</v>
      </c>
      <c r="H43" s="34">
        <f t="shared" si="12"/>
        <v>280.92896406531747</v>
      </c>
      <c r="I43" s="34">
        <f t="shared" si="13"/>
        <v>3.2366691076596191E-2</v>
      </c>
      <c r="J43" s="35">
        <f t="shared" si="14"/>
        <v>0.24572082458424122</v>
      </c>
    </row>
    <row r="44" spans="3:24" x14ac:dyDescent="0.25">
      <c r="C44" s="22"/>
      <c r="D44" s="4">
        <f>F6</f>
        <v>48542</v>
      </c>
      <c r="E44" s="50">
        <f t="shared" si="10"/>
        <v>3138</v>
      </c>
      <c r="F44" s="46">
        <f>F12*(1+F9)</f>
        <v>10475.000000000002</v>
      </c>
      <c r="G44" s="47">
        <f>_xlfn.XLOOKUP(E44,'zero-coupon-yields_202405171536'!$B$2:$B$1411,'zero-coupon-yields_202405171536'!D10:D1419,1,1)/100</f>
        <v>7.1555999999999995E-2</v>
      </c>
      <c r="H44" s="34">
        <f t="shared" si="12"/>
        <v>5782.4030713129869</v>
      </c>
      <c r="I44" s="34">
        <f t="shared" si="13"/>
        <v>0.66620846487738239</v>
      </c>
      <c r="J44" s="35">
        <f t="shared" si="14"/>
        <v>5.7275675692745915</v>
      </c>
    </row>
    <row r="45" spans="3:24" ht="15.75" thickBot="1" x14ac:dyDescent="0.3">
      <c r="C45" s="23"/>
      <c r="D45" s="7"/>
      <c r="E45" s="65"/>
      <c r="F45" s="48"/>
      <c r="G45" s="7"/>
      <c r="H45" s="38">
        <f>SUM(H36:H44)</f>
        <v>8679.5700987937089</v>
      </c>
      <c r="I45" s="38">
        <f>SUM(I36:I44)</f>
        <v>0.99999999999999989</v>
      </c>
      <c r="J45" s="39">
        <f>SUM(J36:J44)</f>
        <v>6.9725774738411959</v>
      </c>
    </row>
    <row r="47" spans="3:24" ht="15.75" thickBot="1" x14ac:dyDescent="0.3"/>
    <row r="48" spans="3:24" x14ac:dyDescent="0.25">
      <c r="C48" s="1" t="s">
        <v>33</v>
      </c>
      <c r="D48" s="49">
        <v>45587</v>
      </c>
      <c r="E48" s="49">
        <v>45952</v>
      </c>
      <c r="F48" s="49">
        <v>46317</v>
      </c>
      <c r="G48" s="49">
        <v>46682</v>
      </c>
      <c r="H48" s="49">
        <v>47048</v>
      </c>
      <c r="I48" s="49">
        <v>45525</v>
      </c>
      <c r="J48" s="49">
        <v>45890</v>
      </c>
      <c r="K48" s="49">
        <v>46255</v>
      </c>
      <c r="L48" s="49">
        <v>46620</v>
      </c>
      <c r="M48" s="49">
        <v>46985</v>
      </c>
      <c r="N48" s="49">
        <v>47350</v>
      </c>
      <c r="O48" s="49">
        <v>47716</v>
      </c>
      <c r="P48" s="49">
        <v>45620</v>
      </c>
      <c r="Q48" s="49">
        <v>45985</v>
      </c>
      <c r="R48" s="49">
        <v>46350</v>
      </c>
      <c r="S48" s="49">
        <v>46715</v>
      </c>
      <c r="T48" s="49">
        <v>47080</v>
      </c>
      <c r="U48" s="49">
        <v>47445</v>
      </c>
      <c r="V48" s="49">
        <v>47810</v>
      </c>
      <c r="W48" s="49">
        <v>48175</v>
      </c>
      <c r="X48" s="57">
        <v>48542</v>
      </c>
    </row>
    <row r="49" spans="3:24" ht="15.75" thickBot="1" x14ac:dyDescent="0.3">
      <c r="C49" s="6" t="s">
        <v>34</v>
      </c>
      <c r="D49" s="48">
        <v>675</v>
      </c>
      <c r="E49" s="48">
        <v>675</v>
      </c>
      <c r="F49" s="48">
        <v>675</v>
      </c>
      <c r="G49" s="48">
        <v>675</v>
      </c>
      <c r="H49" s="48">
        <v>10674.999999999998</v>
      </c>
      <c r="I49" s="48">
        <v>300</v>
      </c>
      <c r="J49" s="48">
        <v>300</v>
      </c>
      <c r="K49" s="48">
        <v>300</v>
      </c>
      <c r="L49" s="48">
        <v>300</v>
      </c>
      <c r="M49" s="48">
        <v>300</v>
      </c>
      <c r="N49" s="48">
        <v>300</v>
      </c>
      <c r="O49" s="48">
        <v>10300</v>
      </c>
      <c r="P49" s="48">
        <v>475</v>
      </c>
      <c r="Q49" s="48">
        <v>475</v>
      </c>
      <c r="R49" s="48">
        <v>475</v>
      </c>
      <c r="S49" s="48">
        <v>475</v>
      </c>
      <c r="T49" s="48">
        <v>475</v>
      </c>
      <c r="U49" s="48">
        <v>475</v>
      </c>
      <c r="V49" s="48">
        <v>475</v>
      </c>
      <c r="W49" s="48">
        <v>475</v>
      </c>
      <c r="X49" s="58">
        <v>10475.000000000002</v>
      </c>
    </row>
    <row r="51" spans="3:24" x14ac:dyDescent="0.25">
      <c r="D51" s="4"/>
    </row>
    <row r="52" spans="3:24" x14ac:dyDescent="0.25">
      <c r="D52" s="4"/>
    </row>
    <row r="53" spans="3:24" x14ac:dyDescent="0.25">
      <c r="D53" s="4"/>
    </row>
    <row r="54" spans="3:24" x14ac:dyDescent="0.25">
      <c r="D54" s="4"/>
    </row>
    <row r="55" spans="3:24" x14ac:dyDescent="0.25">
      <c r="D55" s="4"/>
    </row>
    <row r="56" spans="3:24" x14ac:dyDescent="0.25">
      <c r="D56" s="4"/>
    </row>
    <row r="57" spans="3:24" x14ac:dyDescent="0.25">
      <c r="D57" s="4"/>
    </row>
    <row r="58" spans="3:24" x14ac:dyDescent="0.25">
      <c r="D58" s="4"/>
    </row>
    <row r="59" spans="3:24" x14ac:dyDescent="0.25">
      <c r="D59" s="4"/>
    </row>
    <row r="60" spans="3:24" x14ac:dyDescent="0.25">
      <c r="D60" s="4"/>
    </row>
    <row r="61" spans="3:24" x14ac:dyDescent="0.25">
      <c r="D61" s="4"/>
    </row>
    <row r="62" spans="3:24" x14ac:dyDescent="0.25">
      <c r="D62" s="4"/>
    </row>
    <row r="63" spans="3:24" x14ac:dyDescent="0.25">
      <c r="D63" s="4"/>
    </row>
    <row r="64" spans="3:24" x14ac:dyDescent="0.25">
      <c r="D64" s="4"/>
    </row>
    <row r="65" spans="4:4" x14ac:dyDescent="0.25">
      <c r="D65" s="4"/>
    </row>
    <row r="66" spans="4:4" x14ac:dyDescent="0.25">
      <c r="D66" s="4"/>
    </row>
    <row r="67" spans="4:4" x14ac:dyDescent="0.25">
      <c r="D67" s="4"/>
    </row>
    <row r="68" spans="4:4" x14ac:dyDescent="0.25">
      <c r="D68" s="4"/>
    </row>
    <row r="69" spans="4:4" x14ac:dyDescent="0.25">
      <c r="D69" s="4"/>
    </row>
    <row r="70" spans="4:4" x14ac:dyDescent="0.25">
      <c r="D70" s="4"/>
    </row>
    <row r="71" spans="4:4" x14ac:dyDescent="0.25">
      <c r="D71"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B5E99-CF2D-434B-98A7-9A8A46F6994E}">
  <dimension ref="A3:Z108"/>
  <sheetViews>
    <sheetView showGridLines="0" zoomScale="85" zoomScaleNormal="85" workbookViewId="0">
      <selection activeCell="U16" sqref="U16"/>
    </sheetView>
  </sheetViews>
  <sheetFormatPr defaultRowHeight="15" x14ac:dyDescent="0.25"/>
  <cols>
    <col min="2" max="2" width="11.140625" bestFit="1" customWidth="1"/>
    <col min="6" max="6" width="8.42578125" customWidth="1"/>
    <col min="7" max="7" width="9.5703125" bestFit="1" customWidth="1"/>
    <col min="8" max="8" width="13.5703125" bestFit="1" customWidth="1"/>
    <col min="9" max="9" width="15.140625" bestFit="1" customWidth="1"/>
    <col min="10" max="10" width="16.28515625" bestFit="1" customWidth="1"/>
    <col min="11" max="11" width="14.28515625" customWidth="1"/>
    <col min="12" max="12" width="13.5703125" bestFit="1" customWidth="1"/>
    <col min="13" max="13" width="11.7109375" customWidth="1"/>
    <col min="17" max="17" width="17.42578125" customWidth="1"/>
    <col min="18" max="18" width="14" bestFit="1" customWidth="1"/>
    <col min="22" max="22" width="12.85546875" bestFit="1" customWidth="1"/>
    <col min="23" max="26" width="10.140625" bestFit="1" customWidth="1"/>
  </cols>
  <sheetData>
    <row r="3" spans="1:26" ht="15.75" thickBot="1" x14ac:dyDescent="0.3"/>
    <row r="4" spans="1:26" x14ac:dyDescent="0.25">
      <c r="A4" s="1"/>
      <c r="B4" s="99" t="s">
        <v>35</v>
      </c>
      <c r="C4" s="11" t="s">
        <v>36</v>
      </c>
      <c r="F4" s="1" t="s">
        <v>37</v>
      </c>
      <c r="G4" s="77"/>
      <c r="H4" s="77"/>
      <c r="I4" s="77"/>
      <c r="J4" s="77"/>
      <c r="K4" s="77"/>
      <c r="L4" s="2"/>
      <c r="P4" s="1" t="s">
        <v>10</v>
      </c>
      <c r="Q4" s="77"/>
      <c r="R4" s="2"/>
      <c r="T4" t="s">
        <v>38</v>
      </c>
    </row>
    <row r="5" spans="1:26" ht="15.75" thickBot="1" x14ac:dyDescent="0.3">
      <c r="A5" s="100" t="str">
        <f>Task1!D4</f>
        <v>2028/A</v>
      </c>
      <c r="B5" s="97">
        <f>Task1!E20</f>
        <v>183</v>
      </c>
      <c r="C5" s="101">
        <f>B5/365</f>
        <v>0.50136986301369868</v>
      </c>
      <c r="F5" s="3"/>
      <c r="L5" s="78"/>
      <c r="P5" s="3"/>
      <c r="R5" s="78" t="s">
        <v>39</v>
      </c>
    </row>
    <row r="6" spans="1:26" x14ac:dyDescent="0.25">
      <c r="A6" s="3"/>
      <c r="B6">
        <f>Task1!E21</f>
        <v>548</v>
      </c>
      <c r="C6" s="96">
        <f>B6/365</f>
        <v>1.5013698630136987</v>
      </c>
      <c r="F6" s="79" t="s">
        <v>27</v>
      </c>
      <c r="G6" s="80" t="s">
        <v>40</v>
      </c>
      <c r="H6" s="80" t="s">
        <v>41</v>
      </c>
      <c r="I6" s="80" t="s">
        <v>42</v>
      </c>
      <c r="J6" s="80" t="s">
        <v>30</v>
      </c>
      <c r="K6" s="80" t="s">
        <v>43</v>
      </c>
      <c r="L6" s="81" t="s">
        <v>44</v>
      </c>
      <c r="M6" t="s">
        <v>45</v>
      </c>
      <c r="P6" s="3"/>
      <c r="R6" s="78"/>
      <c r="T6" s="1" t="s">
        <v>27</v>
      </c>
      <c r="U6" s="77">
        <v>0.25</v>
      </c>
      <c r="V6" s="77">
        <v>0.5</v>
      </c>
      <c r="W6" s="77">
        <v>1</v>
      </c>
      <c r="X6" s="77">
        <v>3</v>
      </c>
      <c r="Y6" s="77">
        <v>5</v>
      </c>
      <c r="Z6" s="2">
        <v>10</v>
      </c>
    </row>
    <row r="7" spans="1:26" x14ac:dyDescent="0.25">
      <c r="A7" s="3"/>
      <c r="B7">
        <f>Task1!E22</f>
        <v>913</v>
      </c>
      <c r="C7" s="96">
        <f t="shared" ref="C7:C25" si="0">B7/365</f>
        <v>2.5013698630136987</v>
      </c>
      <c r="F7" s="3">
        <v>0.25</v>
      </c>
      <c r="G7" s="47" cm="1">
        <f t="array" ref="G7">_xlfn.XLOOKUP(Task1!$B$1,'Benchmark yields table'!$A$3:$A$599,_xlfn.XLOOKUP(Task2!F7,'Benchmark yields table'!$B$2:$I$2,'Benchmark yields table'!$B$3:$I$599))/100</f>
        <v>6.6799999999999998E-2</v>
      </c>
      <c r="H7" s="34">
        <f>1/(1+G7)^F7</f>
        <v>0.98396408819620773</v>
      </c>
      <c r="I7" s="89">
        <f>L45*M44</f>
        <v>358865.49597783806</v>
      </c>
      <c r="J7" s="89">
        <f>H7*I7</f>
        <v>353110.76053491328</v>
      </c>
      <c r="K7" s="92">
        <f>J7/$J$13</f>
        <v>3.5200348471962624E-3</v>
      </c>
      <c r="L7" s="94">
        <f>K7*F7</f>
        <v>8.8000871179906559E-4</v>
      </c>
      <c r="M7" s="91">
        <f>K7*U15</f>
        <v>1.7180811221277963E-6</v>
      </c>
      <c r="P7" s="3"/>
      <c r="Q7" t="s">
        <v>46</v>
      </c>
      <c r="R7" s="86" cm="1">
        <f t="array" ref="R7">SQRT(MMULT(TRANSPOSE(M7:M12),MMULT(U7:Z12,M7:M12)))</f>
        <v>5.1693085667441369E-3</v>
      </c>
      <c r="T7" s="3">
        <v>0.25</v>
      </c>
      <c r="U7" s="87">
        <f>CORREL(_xlfn.XLOOKUP($T7,'Benchmark yields table'!$J$2:$Q$2,'Benchmark yields table'!$J$20:$Q$599),_xlfn.XLOOKUP(U$6,'Benchmark yields table'!$J$2:$Q$2,'Benchmark yields table'!$J$20:$Q$599))</f>
        <v>1.0000000000000002</v>
      </c>
      <c r="V7" s="87">
        <f>CORREL(_xlfn.XLOOKUP($T7,'Benchmark yields table'!$J$2:$Q$2,'Benchmark yields table'!$J$20:$Q$599),_xlfn.XLOOKUP(V$6,'Benchmark yields table'!$J$2:$Q$2,'Benchmark yields table'!$J$20:$Q$599))</f>
        <v>0.60501119237673273</v>
      </c>
      <c r="W7" s="87">
        <f>CORREL(_xlfn.XLOOKUP($T7,'Benchmark yields table'!$J$2:$Q$2,'Benchmark yields table'!$J$20:$Q$599),_xlfn.XLOOKUP(W$6,'Benchmark yields table'!$J$2:$Q$2,'Benchmark yields table'!$J$20:$Q$599))</f>
        <v>0.51525983047610124</v>
      </c>
      <c r="X7" s="87">
        <f>CORREL(_xlfn.XLOOKUP($T7,'Benchmark yields table'!$J$2:$Q$2,'Benchmark yields table'!$J$20:$Q$599),_xlfn.XLOOKUP(X$6,'Benchmark yields table'!$J$2:$Q$2,'Benchmark yields table'!$J$20:$Q$599))</f>
        <v>0.38125653677625038</v>
      </c>
      <c r="Y7" s="87">
        <f>CORREL(_xlfn.XLOOKUP($T7,'Benchmark yields table'!$J$2:$Q$2,'Benchmark yields table'!$J$20:$Q$599),_xlfn.XLOOKUP(Y$6,'Benchmark yields table'!$J$2:$Q$2,'Benchmark yields table'!$J$20:$Q$599))</f>
        <v>0.36677534450231603</v>
      </c>
      <c r="Z7" s="33">
        <f>CORREL(_xlfn.XLOOKUP($T7,'Benchmark yields table'!$J$2:$Q$2,'Benchmark yields table'!$J$20:$Q$599),_xlfn.XLOOKUP(Z$6,'Benchmark yields table'!$J$2:$Q$2,'Benchmark yields table'!$J$20:$Q$599))</f>
        <v>0.36588489776515459</v>
      </c>
    </row>
    <row r="8" spans="1:26" ht="31.5" customHeight="1" x14ac:dyDescent="0.25">
      <c r="A8" s="3"/>
      <c r="B8" s="95">
        <f>Task1!E23</f>
        <v>1278</v>
      </c>
      <c r="C8" s="102">
        <f t="shared" si="0"/>
        <v>3.5013698630136987</v>
      </c>
      <c r="F8" s="3">
        <v>0.5</v>
      </c>
      <c r="G8" s="47" cm="1">
        <f t="array" ref="G8">_xlfn.XLOOKUP(Task1!$B$1,'Benchmark yields table'!$A$3:$A$599,_xlfn.XLOOKUP(Task2!F8,'Benchmark yields table'!$B$2:$I$2,'Benchmark yields table'!$B$3:$I$599))/100</f>
        <v>6.9199999999999998E-2</v>
      </c>
      <c r="H8" s="34">
        <f>1/(1+G8)^F8</f>
        <v>0.96709808864276592</v>
      </c>
      <c r="I8" s="89">
        <f>M23*SUM(L24)+M44*SUM(L47)+M73*SUM(L74)</f>
        <v>4631897.595282604</v>
      </c>
      <c r="J8" s="89">
        <f>H8*I8</f>
        <v>4479499.3111868296</v>
      </c>
      <c r="K8" s="92">
        <f>J8/$J$13</f>
        <v>4.4654526102469928E-2</v>
      </c>
      <c r="L8" s="94">
        <f>K8*F8</f>
        <v>2.2327263051234964E-2</v>
      </c>
      <c r="M8" s="91">
        <f>K8*V15</f>
        <v>2.9048411946771766E-5</v>
      </c>
      <c r="P8" s="3"/>
      <c r="Q8" s="88" t="s">
        <v>47</v>
      </c>
      <c r="R8" s="78">
        <f>NORMSINV(1-R13)</f>
        <v>-2.3263478740408408</v>
      </c>
      <c r="T8" s="3">
        <v>0.5</v>
      </c>
      <c r="U8" s="87">
        <f>CORREL(_xlfn.XLOOKUP($T8,'Benchmark yields table'!$J$2:$Q$2,'Benchmark yields table'!$J$20:$Q$599),_xlfn.XLOOKUP(U$6,'Benchmark yields table'!$J$2:$Q$2,'Benchmark yields table'!$J$20:$Q$599))</f>
        <v>0.60501119237673273</v>
      </c>
      <c r="V8" s="87">
        <f>CORREL(_xlfn.XLOOKUP($T8,'Benchmark yields table'!$J$2:$Q$2,'Benchmark yields table'!$J$20:$Q$599),_xlfn.XLOOKUP(V$6,'Benchmark yields table'!$J$2:$Q$2,'Benchmark yields table'!$J$20:$Q$599))</f>
        <v>1.0000000000000002</v>
      </c>
      <c r="W8" s="87">
        <f>CORREL(_xlfn.XLOOKUP($T8,'Benchmark yields table'!$J$2:$Q$2,'Benchmark yields table'!$J$20:$Q$599),_xlfn.XLOOKUP(W$6,'Benchmark yields table'!$J$2:$Q$2,'Benchmark yields table'!$J$20:$Q$599))</f>
        <v>0.73079441246357513</v>
      </c>
      <c r="X8" s="87">
        <f>CORREL(_xlfn.XLOOKUP($T8,'Benchmark yields table'!$J$2:$Q$2,'Benchmark yields table'!$J$20:$Q$599),_xlfn.XLOOKUP(X$6,'Benchmark yields table'!$J$2:$Q$2,'Benchmark yields table'!$J$20:$Q$599))</f>
        <v>0.53728581728369573</v>
      </c>
      <c r="Y8" s="87">
        <f>CORREL(_xlfn.XLOOKUP($T8,'Benchmark yields table'!$J$2:$Q$2,'Benchmark yields table'!$J$20:$Q$599),_xlfn.XLOOKUP(Y$6,'Benchmark yields table'!$J$2:$Q$2,'Benchmark yields table'!$J$20:$Q$599))</f>
        <v>0.53313560152111128</v>
      </c>
      <c r="Z8" s="33">
        <f>CORREL(_xlfn.XLOOKUP($T8,'Benchmark yields table'!$J$2:$Q$2,'Benchmark yields table'!$J$20:$Q$599),_xlfn.XLOOKUP(Z$6,'Benchmark yields table'!$J$2:$Q$2,'Benchmark yields table'!$J$20:$Q$599))</f>
        <v>0.55077977048019566</v>
      </c>
    </row>
    <row r="9" spans="1:26" x14ac:dyDescent="0.25">
      <c r="A9" s="103"/>
      <c r="B9" s="98">
        <f>Task1!E24</f>
        <v>1644</v>
      </c>
      <c r="C9" s="104">
        <f t="shared" si="0"/>
        <v>4.5041095890410956</v>
      </c>
      <c r="F9" s="3">
        <v>1</v>
      </c>
      <c r="G9" s="47" cm="1">
        <f t="array" ref="G9">_xlfn.XLOOKUP(Task1!$B$1,'Benchmark yields table'!$A$3:$A$599,_xlfn.XLOOKUP(Task2!F9,'Benchmark yields table'!$B$2:$I$2,'Benchmark yields table'!$B$3:$I$599))/100</f>
        <v>6.88E-2</v>
      </c>
      <c r="H9" s="34">
        <f t="shared" ref="H9:H12" si="1">1/(1+G9)^F9</f>
        <v>0.93562874251497008</v>
      </c>
      <c r="I9" s="89">
        <f>M23*SUM(L26,L28,L32)+M44*SUM(L49,L53)+M73*SUM(L76,L78,L82)</f>
        <v>5226346.3222087203</v>
      </c>
      <c r="J9" s="89">
        <f>H9*I9</f>
        <v>4889919.8373958832</v>
      </c>
      <c r="K9" s="92">
        <f>J9/$J$13</f>
        <v>4.8745861501232592E-2</v>
      </c>
      <c r="L9" s="94">
        <f>K9*F9</f>
        <v>4.8745861501232592E-2</v>
      </c>
      <c r="M9" s="91">
        <f>K9*W15</f>
        <v>5.8787735859057687E-5</v>
      </c>
      <c r="P9" s="3"/>
      <c r="Q9" s="28" t="s">
        <v>48</v>
      </c>
      <c r="R9" s="146">
        <f>-R7*R8</f>
        <v>1.2025609994506329E-2</v>
      </c>
      <c r="T9" s="3">
        <v>1</v>
      </c>
      <c r="U9" s="87">
        <f>CORREL(_xlfn.XLOOKUP($T9,'Benchmark yields table'!$J$2:$Q$2,'Benchmark yields table'!$J$20:$Q$599),_xlfn.XLOOKUP(U$6,'Benchmark yields table'!$J$2:$Q$2,'Benchmark yields table'!$J$20:$Q$599))</f>
        <v>0.51525983047610124</v>
      </c>
      <c r="V9" s="87">
        <f>CORREL(_xlfn.XLOOKUP($T9,'Benchmark yields table'!$J$2:$Q$2,'Benchmark yields table'!$J$20:$Q$599),_xlfn.XLOOKUP(V$6,'Benchmark yields table'!$J$2:$Q$2,'Benchmark yields table'!$J$20:$Q$599))</f>
        <v>0.73079441246357513</v>
      </c>
      <c r="W9" s="87">
        <f>CORREL(_xlfn.XLOOKUP($T9,'Benchmark yields table'!$J$2:$Q$2,'Benchmark yields table'!$J$20:$Q$599),_xlfn.XLOOKUP(W$6,'Benchmark yields table'!$J$2:$Q$2,'Benchmark yields table'!$J$20:$Q$599))</f>
        <v>0.99999999999999978</v>
      </c>
      <c r="X9" s="87">
        <f>CORREL(_xlfn.XLOOKUP($T9,'Benchmark yields table'!$J$2:$Q$2,'Benchmark yields table'!$J$20:$Q$599),_xlfn.XLOOKUP(X$6,'Benchmark yields table'!$J$2:$Q$2,'Benchmark yields table'!$J$20:$Q$599))</f>
        <v>0.66514827644955143</v>
      </c>
      <c r="Y9" s="87">
        <f>CORREL(_xlfn.XLOOKUP($T9,'Benchmark yields table'!$J$2:$Q$2,'Benchmark yields table'!$J$20:$Q$599),_xlfn.XLOOKUP(Y$6,'Benchmark yields table'!$J$2:$Q$2,'Benchmark yields table'!$J$20:$Q$599))</f>
        <v>0.6636379495547241</v>
      </c>
      <c r="Z9" s="33">
        <f>CORREL(_xlfn.XLOOKUP($T9,'Benchmark yields table'!$J$2:$Q$2,'Benchmark yields table'!$J$20:$Q$599),_xlfn.XLOOKUP(Z$6,'Benchmark yields table'!$J$2:$Q$2,'Benchmark yields table'!$J$20:$Q$599))</f>
        <v>0.67559883837390433</v>
      </c>
    </row>
    <row r="10" spans="1:26" x14ac:dyDescent="0.25">
      <c r="A10" s="100" t="str">
        <f>Task1!E4</f>
        <v>2030/A</v>
      </c>
      <c r="B10" s="97">
        <f>Task1!E27</f>
        <v>121</v>
      </c>
      <c r="C10" s="101">
        <f>B10/365</f>
        <v>0.33150684931506852</v>
      </c>
      <c r="F10" s="3">
        <v>3</v>
      </c>
      <c r="G10" s="47" cm="1">
        <f t="array" ref="G10">_xlfn.XLOOKUP(Task1!$B$1,'Benchmark yields table'!$A$3:$A$599,_xlfn.XLOOKUP(Task2!F10,'Benchmark yields table'!$B$2:$I$2,'Benchmark yields table'!$B$3:$I$599))/100</f>
        <v>7.2499999999999995E-2</v>
      </c>
      <c r="H10" s="34">
        <f t="shared" si="1"/>
        <v>0.81060279602995633</v>
      </c>
      <c r="I10" s="89">
        <f>M23*SUM(L30,L34,L36,L40)+M44*SUM(L51,L55,L57,L61)+M73*SUM(L80,L84,L86,L90)</f>
        <v>21391830.835759763</v>
      </c>
      <c r="J10" s="89">
        <f>H10*I10</f>
        <v>17340277.887666702</v>
      </c>
      <c r="K10" s="92">
        <f>J10/$J$13</f>
        <v>0.17285902681693699</v>
      </c>
      <c r="L10" s="94">
        <f t="shared" ref="L10:L11" si="2">K10*F10</f>
        <v>0.51857708045081097</v>
      </c>
      <c r="M10" s="91">
        <f>K10*X15</f>
        <v>4.8992241899482728E-4</v>
      </c>
      <c r="P10" s="3"/>
      <c r="Q10" s="28" t="s">
        <v>49</v>
      </c>
      <c r="R10" s="37">
        <f>R9*Task1!K6</f>
        <v>1202507.1186793332</v>
      </c>
      <c r="T10" s="3">
        <v>3</v>
      </c>
      <c r="U10" s="87">
        <f>CORREL(_xlfn.XLOOKUP($T10,'Benchmark yields table'!$J$2:$Q$2,'Benchmark yields table'!$J$20:$Q$599),_xlfn.XLOOKUP(U$6,'Benchmark yields table'!$J$2:$Q$2,'Benchmark yields table'!$J$20:$Q$599))</f>
        <v>0.38125653677625038</v>
      </c>
      <c r="V10" s="87">
        <f>CORREL(_xlfn.XLOOKUP($T10,'Benchmark yields table'!$J$2:$Q$2,'Benchmark yields table'!$J$20:$Q$599),_xlfn.XLOOKUP(V$6,'Benchmark yields table'!$J$2:$Q$2,'Benchmark yields table'!$J$20:$Q$599))</f>
        <v>0.53728581728369573</v>
      </c>
      <c r="W10" s="87">
        <f>CORREL(_xlfn.XLOOKUP($T10,'Benchmark yields table'!$J$2:$Q$2,'Benchmark yields table'!$J$20:$Q$599),_xlfn.XLOOKUP(W$6,'Benchmark yields table'!$J$2:$Q$2,'Benchmark yields table'!$J$20:$Q$599))</f>
        <v>0.66514827644955143</v>
      </c>
      <c r="X10" s="87">
        <f>CORREL(_xlfn.XLOOKUP($T10,'Benchmark yields table'!$J$2:$Q$2,'Benchmark yields table'!$J$20:$Q$599),_xlfn.XLOOKUP(X$6,'Benchmark yields table'!$J$2:$Q$2,'Benchmark yields table'!$J$20:$Q$599))</f>
        <v>1</v>
      </c>
      <c r="Y10" s="87">
        <f>CORREL(_xlfn.XLOOKUP($T10,'Benchmark yields table'!$J$2:$Q$2,'Benchmark yields table'!$J$20:$Q$599),_xlfn.XLOOKUP(Y$6,'Benchmark yields table'!$J$2:$Q$2,'Benchmark yields table'!$J$20:$Q$599))</f>
        <v>0.95541409117925713</v>
      </c>
      <c r="Z10" s="33">
        <f>CORREL(_xlfn.XLOOKUP($T10,'Benchmark yields table'!$J$2:$Q$2,'Benchmark yields table'!$J$20:$Q$599),_xlfn.XLOOKUP(Z$6,'Benchmark yields table'!$J$2:$Q$2,'Benchmark yields table'!$J$20:$Q$599))</f>
        <v>0.9148036290408833</v>
      </c>
    </row>
    <row r="11" spans="1:26" x14ac:dyDescent="0.25">
      <c r="A11" s="3"/>
      <c r="B11">
        <f>Task1!E28</f>
        <v>486</v>
      </c>
      <c r="C11" s="96">
        <f t="shared" si="0"/>
        <v>1.3315068493150686</v>
      </c>
      <c r="F11" s="3">
        <v>5</v>
      </c>
      <c r="G11" s="47" cm="1">
        <f t="array" ref="G11">_xlfn.XLOOKUP(Task1!$B$1,'Benchmark yields table'!$A$3:$A$599,_xlfn.XLOOKUP(Task2!F11,'Benchmark yields table'!$B$2:$I$2,'Benchmark yields table'!$B$3:$I$599))/100</f>
        <v>7.2099999999999997E-2</v>
      </c>
      <c r="H11" s="34">
        <f>1/(1+G11)^F11</f>
        <v>0.70603059311738547</v>
      </c>
      <c r="I11" s="89">
        <f>M23*SUM(L38,L42)+M44*SUM(L59,L63,L65,L69)+M73*SUM(L88,L92,L94,L98,L102,L106)</f>
        <v>76488557.852391347</v>
      </c>
      <c r="J11" s="89">
        <f t="shared" ref="J11" si="3">H11*I11</f>
        <v>54003261.867217317</v>
      </c>
      <c r="K11" s="92">
        <f>J11/$J$13</f>
        <v>0.53833919800944396</v>
      </c>
      <c r="L11" s="94">
        <f t="shared" si="2"/>
        <v>2.6916959900472199</v>
      </c>
      <c r="M11" s="91">
        <f>K11*Y15</f>
        <v>2.7190780277994778E-3</v>
      </c>
      <c r="P11" s="3"/>
      <c r="Q11" s="28" t="s">
        <v>50</v>
      </c>
      <c r="R11" s="146">
        <f>R9*SQRT(10)</f>
        <v>3.8028317835524954E-2</v>
      </c>
      <c r="T11" s="3">
        <v>5</v>
      </c>
      <c r="U11" s="87">
        <f>CORREL(_xlfn.XLOOKUP($T11,'Benchmark yields table'!$J$2:$Q$2,'Benchmark yields table'!$J$20:$Q$599),_xlfn.XLOOKUP(U$6,'Benchmark yields table'!$J$2:$Q$2,'Benchmark yields table'!$J$20:$Q$599))</f>
        <v>0.36677534450231603</v>
      </c>
      <c r="V11" s="87">
        <f>CORREL(_xlfn.XLOOKUP($T11,'Benchmark yields table'!$J$2:$Q$2,'Benchmark yields table'!$J$20:$Q$599),_xlfn.XLOOKUP(V$6,'Benchmark yields table'!$J$2:$Q$2,'Benchmark yields table'!$J$20:$Q$599))</f>
        <v>0.53313560152111128</v>
      </c>
      <c r="W11" s="87">
        <f>CORREL(_xlfn.XLOOKUP($T11,'Benchmark yields table'!$J$2:$Q$2,'Benchmark yields table'!$J$20:$Q$599),_xlfn.XLOOKUP(W$6,'Benchmark yields table'!$J$2:$Q$2,'Benchmark yields table'!$J$20:$Q$599))</f>
        <v>0.6636379495547241</v>
      </c>
      <c r="X11" s="87">
        <f>CORREL(_xlfn.XLOOKUP($T11,'Benchmark yields table'!$J$2:$Q$2,'Benchmark yields table'!$J$20:$Q$599),_xlfn.XLOOKUP(X$6,'Benchmark yields table'!$J$2:$Q$2,'Benchmark yields table'!$J$20:$Q$599))</f>
        <v>0.95541409117925713</v>
      </c>
      <c r="Y11" s="87">
        <f>CORREL(_xlfn.XLOOKUP($T11,'Benchmark yields table'!$J$2:$Q$2,'Benchmark yields table'!$J$20:$Q$599),_xlfn.XLOOKUP(Y$6,'Benchmark yields table'!$J$2:$Q$2,'Benchmark yields table'!$J$20:$Q$599))</f>
        <v>1</v>
      </c>
      <c r="Z11" s="33">
        <f>CORREL(_xlfn.XLOOKUP($T11,'Benchmark yields table'!$J$2:$Q$2,'Benchmark yields table'!$J$20:$Q$599),_xlfn.XLOOKUP(Z$6,'Benchmark yields table'!$J$2:$Q$2,'Benchmark yields table'!$J$20:$Q$599))</f>
        <v>0.9635386180265525</v>
      </c>
    </row>
    <row r="12" spans="1:26" ht="15.75" thickBot="1" x14ac:dyDescent="0.3">
      <c r="A12" s="3"/>
      <c r="B12">
        <f>Task1!E29</f>
        <v>851</v>
      </c>
      <c r="C12" s="96">
        <f t="shared" si="0"/>
        <v>2.3315068493150686</v>
      </c>
      <c r="F12" s="3">
        <v>10</v>
      </c>
      <c r="G12" s="47" cm="1">
        <f t="array" ref="G12">_xlfn.XLOOKUP(Task1!$B$1,'Benchmark yields table'!$A$3:$A$599,_xlfn.XLOOKUP(Task2!F12,'Benchmark yields table'!$B$2:$I$2,'Benchmark yields table'!$B$3:$I$599))/100</f>
        <v>7.1199999999999999E-2</v>
      </c>
      <c r="H12" s="34">
        <f t="shared" si="1"/>
        <v>0.50268318714554117</v>
      </c>
      <c r="I12" s="89">
        <f>M44*SUM(L67,L71)+M73*SUM(L96,L104,L100,L108)</f>
        <v>38291501.898379728</v>
      </c>
      <c r="J12" s="89">
        <f>H12*I12</f>
        <v>19248494.214867063</v>
      </c>
      <c r="K12" s="92">
        <f t="shared" ref="K12" si="4">J12/$J$13</f>
        <v>0.19188135272272031</v>
      </c>
      <c r="L12" s="94">
        <f>K12*F12</f>
        <v>1.9188135272272031</v>
      </c>
      <c r="M12" s="91">
        <f>K12*Z15</f>
        <v>1.9690720017903002E-3</v>
      </c>
      <c r="P12" s="3"/>
      <c r="R12" s="78"/>
      <c r="T12" s="6">
        <v>10</v>
      </c>
      <c r="U12" s="60">
        <f>CORREL(_xlfn.XLOOKUP($T12,'Benchmark yields table'!$J$2:$Q$2,'Benchmark yields table'!$J$20:$Q$599),_xlfn.XLOOKUP(U$6,'Benchmark yields table'!$J$2:$Q$2,'Benchmark yields table'!$J$20:$Q$599))</f>
        <v>0.36588489776515459</v>
      </c>
      <c r="V12" s="60">
        <f>CORREL(_xlfn.XLOOKUP($T12,'Benchmark yields table'!$J$2:$Q$2,'Benchmark yields table'!$J$20:$Q$599),_xlfn.XLOOKUP(V$6,'Benchmark yields table'!$J$2:$Q$2,'Benchmark yields table'!$J$20:$Q$599))</f>
        <v>0.55077977048019566</v>
      </c>
      <c r="W12" s="60">
        <f>CORREL(_xlfn.XLOOKUP($T12,'Benchmark yields table'!$J$2:$Q$2,'Benchmark yields table'!$J$20:$Q$599),_xlfn.XLOOKUP(W$6,'Benchmark yields table'!$J$2:$Q$2,'Benchmark yields table'!$J$20:$Q$599))</f>
        <v>0.67559883837390433</v>
      </c>
      <c r="X12" s="60">
        <f>CORREL(_xlfn.XLOOKUP($T12,'Benchmark yields table'!$J$2:$Q$2,'Benchmark yields table'!$J$20:$Q$599),_xlfn.XLOOKUP(X$6,'Benchmark yields table'!$J$2:$Q$2,'Benchmark yields table'!$J$20:$Q$599))</f>
        <v>0.9148036290408833</v>
      </c>
      <c r="Y12" s="60">
        <f>CORREL(_xlfn.XLOOKUP($T12,'Benchmark yields table'!$J$2:$Q$2,'Benchmark yields table'!$J$20:$Q$599),_xlfn.XLOOKUP(Y$6,'Benchmark yields table'!$J$2:$Q$2,'Benchmark yields table'!$J$20:$Q$599))</f>
        <v>0.9635386180265525</v>
      </c>
      <c r="Z12" s="56">
        <f>CORREL(_xlfn.XLOOKUP($T12,'Benchmark yields table'!$J$2:$Q$2,'Benchmark yields table'!$J$20:$Q$599),_xlfn.XLOOKUP(Z$6,'Benchmark yields table'!$J$2:$Q$2,'Benchmark yields table'!$J$20:$Q$599))</f>
        <v>1</v>
      </c>
    </row>
    <row r="13" spans="1:26" ht="15.75" thickBot="1" x14ac:dyDescent="0.3">
      <c r="A13" s="3"/>
      <c r="B13">
        <f>Task1!E30</f>
        <v>1216</v>
      </c>
      <c r="C13" s="96">
        <f t="shared" si="0"/>
        <v>3.3315068493150686</v>
      </c>
      <c r="F13" s="6"/>
      <c r="G13" s="7"/>
      <c r="H13" s="7"/>
      <c r="I13" s="90"/>
      <c r="J13" s="90">
        <f>SUM(J7:J12)</f>
        <v>100314563.8788687</v>
      </c>
      <c r="K13" s="93">
        <f>J13/$J$13</f>
        <v>1</v>
      </c>
      <c r="L13" s="145">
        <f>SUM(L7:L12)</f>
        <v>5.2010397309895007</v>
      </c>
      <c r="P13" s="6"/>
      <c r="Q13" s="7" t="s">
        <v>51</v>
      </c>
      <c r="R13" s="8">
        <v>0.99</v>
      </c>
    </row>
    <row r="14" spans="1:26" x14ac:dyDescent="0.25">
      <c r="A14" s="3"/>
      <c r="B14">
        <f>Task1!E31</f>
        <v>1581</v>
      </c>
      <c r="C14" s="96">
        <f t="shared" si="0"/>
        <v>4.3315068493150681</v>
      </c>
      <c r="T14" t="s">
        <v>52</v>
      </c>
    </row>
    <row r="15" spans="1:26" x14ac:dyDescent="0.25">
      <c r="A15" s="3"/>
      <c r="B15">
        <f>Task1!E32</f>
        <v>1946</v>
      </c>
      <c r="C15" s="96">
        <f t="shared" si="0"/>
        <v>5.3315068493150681</v>
      </c>
      <c r="R15" s="63"/>
      <c r="U15" s="84" cm="1">
        <f t="array" ref="U15">_xlfn.XLOOKUP(Task1!$B$1,'Benchmark yields table'!$A$3:$A$20,_xlfn.XLOOKUP(U6,'Benchmark yields table'!$BF$2:$BM$2,'Benchmark yields table'!$BF$3:$BM$20))</f>
        <v>4.8808639593334209E-4</v>
      </c>
      <c r="V15" s="84" cm="1">
        <f t="array" ref="V15">_xlfn.XLOOKUP(Task1!$B$1,'Benchmark yields table'!$A$3:$A$20,_xlfn.XLOOKUP(V6,'Benchmark yields table'!$BF$2:$BM$2,'Benchmark yields table'!$BF$3:$BM$20))</f>
        <v>6.5051439310124138E-4</v>
      </c>
      <c r="W15" s="84" cm="1">
        <f t="array" ref="W15">_xlfn.XLOOKUP(Task1!$B$1,'Benchmark yields table'!$A$3:$A$20,_xlfn.XLOOKUP(W6,'Benchmark yields table'!$BF$2:$BM$2,'Benchmark yields table'!$BF$3:$BM$20))</f>
        <v>1.2060046545196699E-3</v>
      </c>
      <c r="X15" s="84" cm="1">
        <f t="array" ref="X15">_xlfn.XLOOKUP(Task1!$B$1,'Benchmark yields table'!$A$3:$A$20,_xlfn.XLOOKUP(X6,'Benchmark yields table'!$BF$2:$BM$2,'Benchmark yields table'!$BF$3:$BM$20))</f>
        <v>2.8342310379525053E-3</v>
      </c>
      <c r="Y15" s="84" cm="1">
        <f t="array" ref="Y15">_xlfn.XLOOKUP(Task1!$B$1,'Benchmark yields table'!$A$3:$A$20,_xlfn.XLOOKUP(Y6,'Benchmark yields table'!$BF$2:$BM$2,'Benchmark yields table'!$BF$3:$BM$20))</f>
        <v>5.0508639122945264E-3</v>
      </c>
      <c r="Z15" s="84" cm="1">
        <f t="array" ref="Z15">_xlfn.XLOOKUP(Task1!$B$1,'Benchmark yields table'!$A$3:$A$20,_xlfn.XLOOKUP(Z6,'Benchmark yields table'!$BF$2:$BM$2,'Benchmark yields table'!$BF$3:$BM$20))</f>
        <v>1.0261924745942997E-2</v>
      </c>
    </row>
    <row r="16" spans="1:26" x14ac:dyDescent="0.25">
      <c r="A16" s="103"/>
      <c r="B16" s="98">
        <f>Task1!E33</f>
        <v>2312</v>
      </c>
      <c r="C16" s="104">
        <f t="shared" si="0"/>
        <v>6.3342465753424655</v>
      </c>
    </row>
    <row r="17" spans="1:23" x14ac:dyDescent="0.25">
      <c r="A17" s="100" t="str">
        <f>Task1!F4</f>
        <v>2032/A</v>
      </c>
      <c r="B17" s="97">
        <f>Task1!E36</f>
        <v>216</v>
      </c>
      <c r="C17" s="101">
        <f t="shared" si="0"/>
        <v>0.59178082191780823</v>
      </c>
      <c r="R17" s="63"/>
    </row>
    <row r="18" spans="1:23" x14ac:dyDescent="0.25">
      <c r="A18" s="3"/>
      <c r="B18">
        <f>Task1!E37</f>
        <v>581</v>
      </c>
      <c r="C18" s="96">
        <f t="shared" si="0"/>
        <v>1.5917808219178082</v>
      </c>
      <c r="M18" s="85"/>
    </row>
    <row r="19" spans="1:23" x14ac:dyDescent="0.25">
      <c r="A19" s="3"/>
      <c r="B19">
        <f>Task1!E38</f>
        <v>946</v>
      </c>
      <c r="C19" s="96">
        <f t="shared" si="0"/>
        <v>2.591780821917808</v>
      </c>
    </row>
    <row r="20" spans="1:23" x14ac:dyDescent="0.25">
      <c r="A20" s="3"/>
      <c r="B20">
        <f>Task1!E39</f>
        <v>1311</v>
      </c>
      <c r="C20" s="96">
        <f t="shared" si="0"/>
        <v>3.591780821917808</v>
      </c>
      <c r="F20" s="82" t="s">
        <v>53</v>
      </c>
    </row>
    <row r="21" spans="1:23" x14ac:dyDescent="0.25">
      <c r="A21" s="3"/>
      <c r="B21">
        <f>Task1!E40</f>
        <v>1676</v>
      </c>
      <c r="C21" s="96">
        <f t="shared" si="0"/>
        <v>4.5917808219178085</v>
      </c>
      <c r="G21" s="82" t="s">
        <v>27</v>
      </c>
      <c r="H21" s="82" t="s">
        <v>40</v>
      </c>
      <c r="I21" s="82" t="s">
        <v>54</v>
      </c>
      <c r="J21" s="82" t="s">
        <v>41</v>
      </c>
      <c r="K21" s="82" t="s">
        <v>28</v>
      </c>
      <c r="L21" s="82" t="s">
        <v>42</v>
      </c>
      <c r="M21" s="82" t="s">
        <v>55</v>
      </c>
    </row>
    <row r="22" spans="1:23" ht="15.75" thickBot="1" x14ac:dyDescent="0.3">
      <c r="A22" s="3"/>
      <c r="B22">
        <f>Task1!E41</f>
        <v>2041</v>
      </c>
      <c r="C22" s="96">
        <f t="shared" si="0"/>
        <v>5.5917808219178085</v>
      </c>
    </row>
    <row r="23" spans="1:23" x14ac:dyDescent="0.25">
      <c r="A23" s="3"/>
      <c r="B23">
        <f>Task1!E42</f>
        <v>2406</v>
      </c>
      <c r="C23" s="96">
        <f t="shared" si="0"/>
        <v>6.5917808219178085</v>
      </c>
      <c r="F23" s="106" t="str">
        <f>Task1!D4</f>
        <v>2028/A</v>
      </c>
      <c r="G23" s="107"/>
      <c r="H23" s="107"/>
      <c r="I23" s="107"/>
      <c r="J23" s="107"/>
      <c r="K23" s="107"/>
      <c r="L23" s="107"/>
      <c r="M23" s="108">
        <f>Task1!D13</f>
        <v>4152</v>
      </c>
      <c r="N23" s="107"/>
      <c r="O23" s="107"/>
      <c r="P23" s="107"/>
      <c r="Q23" s="107"/>
      <c r="R23" s="107"/>
      <c r="S23" s="107"/>
      <c r="T23" s="107"/>
      <c r="U23" s="107"/>
      <c r="V23" s="107"/>
      <c r="W23" s="109"/>
    </row>
    <row r="24" spans="1:23" x14ac:dyDescent="0.25">
      <c r="A24" s="3"/>
      <c r="B24">
        <f>Task1!E43</f>
        <v>2771</v>
      </c>
      <c r="C24" s="96">
        <f t="shared" si="0"/>
        <v>7.5917808219178085</v>
      </c>
      <c r="F24" s="110">
        <f>1-((G25-G24)/(G26-G24))</f>
        <v>0.99726027397260264</v>
      </c>
      <c r="G24" s="111">
        <v>0.5</v>
      </c>
      <c r="H24" s="112" cm="1">
        <f t="array" ref="H24">_xlfn.XLOOKUP(Task1!$B$1,'Benchmark yields table'!$A$3:$A$599,_xlfn.XLOOKUP(Task2!G24,'Benchmark yields table'!$B$2:$I$2,'Benchmark yields table'!$B$3:$I$599))/100</f>
        <v>6.9199999999999998E-2</v>
      </c>
      <c r="I24" s="112" cm="1">
        <f t="array" ref="I24">_xlfn.XLOOKUP(Task1!$B$1,'Benchmark yields table'!$A$3:$A$599,_xlfn.XLOOKUP(Task2!G24,'Benchmark yields table'!$BF$2:$BM$2,'Benchmark yields table'!$BF$3:$BM$599))</f>
        <v>6.5051439310124138E-4</v>
      </c>
      <c r="J24" s="111">
        <f>1/(1+H24)^G24</f>
        <v>0.96709808864276592</v>
      </c>
      <c r="K24" s="113"/>
      <c r="L24" s="114">
        <f>K25*M25</f>
        <v>670.61375338649805</v>
      </c>
      <c r="M24" s="113" t="s">
        <v>56</v>
      </c>
      <c r="N24" s="113" t="s">
        <v>57</v>
      </c>
      <c r="O24" s="113"/>
      <c r="P24" s="114">
        <f>K25*J25</f>
        <v>652.73171414204353</v>
      </c>
      <c r="Q24" s="113" t="s">
        <v>58</v>
      </c>
      <c r="R24" s="113" t="s">
        <v>59</v>
      </c>
      <c r="S24" s="115">
        <f>I25</f>
        <v>6.5203628422841515E-4</v>
      </c>
      <c r="T24" s="113" t="s">
        <v>60</v>
      </c>
      <c r="U24" s="113"/>
      <c r="V24" s="113">
        <f>I24^2+I26^2-2*Q25*I24*I26</f>
        <v>7.3096558861179789E-7</v>
      </c>
      <c r="W24" s="116">
        <f>(-V25+SQRT(V25^2-4*V24*V26))/(2*V24)</f>
        <v>1.4173419190327514</v>
      </c>
    </row>
    <row r="25" spans="1:23" ht="15.75" thickBot="1" x14ac:dyDescent="0.3">
      <c r="A25" s="6"/>
      <c r="B25" s="7">
        <f>Task1!E44</f>
        <v>3138</v>
      </c>
      <c r="C25" s="105">
        <f t="shared" si="0"/>
        <v>8.5972602739726032</v>
      </c>
      <c r="F25" s="117"/>
      <c r="G25" s="118">
        <f>C5</f>
        <v>0.50136986301369868</v>
      </c>
      <c r="H25" s="119">
        <f>F24*H24+(1-F24)*H26</f>
        <v>6.9198904109589038E-2</v>
      </c>
      <c r="I25" s="119">
        <f>F24*I24+(1-F24)*I26</f>
        <v>6.5203628422841515E-4</v>
      </c>
      <c r="J25" s="118">
        <f>1/(1+H25)^G25</f>
        <v>0.96700994687710151</v>
      </c>
      <c r="K25" s="120">
        <f>Task1!F20</f>
        <v>675</v>
      </c>
      <c r="L25" s="120"/>
      <c r="M25" s="121">
        <f>MIN(W24:W25)</f>
        <v>0.99350185686888604</v>
      </c>
      <c r="N25" s="28" t="s">
        <v>61</v>
      </c>
      <c r="O25" s="28"/>
      <c r="P25" s="120">
        <f>L24*J24+L26*J26</f>
        <v>652.65317752098474</v>
      </c>
      <c r="Q25" s="122" cm="1">
        <f t="array" ref="Q25">_xlfn.XLOOKUP(G24,$T$7:$T$12,_xlfn.XLOOKUP(G26,$U$6:$Z$6,$U$7:$Z$12))</f>
        <v>0.73079441246357513</v>
      </c>
      <c r="R25" s="28" t="s">
        <v>62</v>
      </c>
      <c r="S25" s="123">
        <f>SQRT((M25*I24)^2+((1-M25)*I26)^2+2*M25*(1-M25)*Q25*I24*I26)</f>
        <v>6.5203628422841515E-4</v>
      </c>
      <c r="T25" s="28" t="s">
        <v>63</v>
      </c>
      <c r="U25" s="28"/>
      <c r="V25" s="28">
        <f>2*Q25*I24*I26-2*I26^2</f>
        <v>-1.7622438397030299E-6</v>
      </c>
      <c r="W25" s="124">
        <f>(-V25-SQRT(V25^2-4*V24*V26))/(2*V24)</f>
        <v>0.99350185686888604</v>
      </c>
    </row>
    <row r="26" spans="1:23" x14ac:dyDescent="0.25">
      <c r="B26" s="63"/>
      <c r="F26" s="125"/>
      <c r="G26" s="126">
        <v>1</v>
      </c>
      <c r="H26" s="127" cm="1">
        <f t="array" ref="H26">_xlfn.XLOOKUP(Task1!$B$1,'Benchmark yields table'!$A$3:$A$599,_xlfn.XLOOKUP(Task2!G26,'Benchmark yields table'!$B$2:$I$2,'Benchmark yields table'!$B$3:$I$599))/100</f>
        <v>6.88E-2</v>
      </c>
      <c r="I26" s="127" cm="1">
        <f t="array" ref="I26">_xlfn.XLOOKUP(Task1!$B$1,'Benchmark yields table'!$A$3:$A$599,_xlfn.XLOOKUP(Task2!G26,'Benchmark yields table'!$BF$2:$BM$2,'Benchmark yields table'!$BF$3:$BM$599))</f>
        <v>1.2060046545196699E-3</v>
      </c>
      <c r="J26" s="126">
        <f>1/(1+H26)^G26</f>
        <v>0.93562874251497008</v>
      </c>
      <c r="K26" s="128"/>
      <c r="L26" s="129">
        <f>(1-M25)*K25</f>
        <v>4.3862466135019265</v>
      </c>
      <c r="M26" s="128"/>
      <c r="N26" s="128" t="s">
        <v>64</v>
      </c>
      <c r="O26" s="128"/>
      <c r="P26" s="129">
        <f>ABS(P24-P25)</f>
        <v>7.8536621058788114E-2</v>
      </c>
      <c r="Q26" s="128"/>
      <c r="R26" s="128" t="s">
        <v>65</v>
      </c>
      <c r="S26" s="130">
        <f>ABS(S24-S25)</f>
        <v>0</v>
      </c>
      <c r="T26" s="128" t="s">
        <v>66</v>
      </c>
      <c r="U26" s="128"/>
      <c r="V26" s="128">
        <f>I26^2-I25^2</f>
        <v>1.0292959107727099E-6</v>
      </c>
      <c r="W26" s="131"/>
    </row>
    <row r="27" spans="1:23" x14ac:dyDescent="0.25">
      <c r="B27" s="63"/>
      <c r="F27" s="117"/>
      <c r="G27" s="120"/>
      <c r="H27" s="119"/>
      <c r="I27" s="28"/>
      <c r="J27" s="118"/>
      <c r="K27" s="28"/>
      <c r="L27" s="120"/>
      <c r="M27" s="28"/>
      <c r="N27" s="28"/>
      <c r="O27" s="28"/>
      <c r="P27" s="120"/>
      <c r="Q27" s="28"/>
      <c r="R27" s="28"/>
      <c r="S27" s="123"/>
      <c r="T27" s="28"/>
      <c r="U27" s="28"/>
      <c r="V27" s="28"/>
      <c r="W27" s="124"/>
    </row>
    <row r="28" spans="1:23" x14ac:dyDescent="0.25">
      <c r="B28" s="63"/>
      <c r="F28" s="110">
        <f>1-((G29-G28)/(G30-G28))</f>
        <v>0.74931506849315066</v>
      </c>
      <c r="G28" s="111">
        <v>1</v>
      </c>
      <c r="H28" s="112" cm="1">
        <f t="array" ref="H28">_xlfn.XLOOKUP(Task1!$B$1,'Benchmark yields table'!$A$3:$A$599,_xlfn.XLOOKUP(G28,'Benchmark yields table'!$B$2:$I$2,'Benchmark yields table'!$B$3:$I$599))/100</f>
        <v>6.88E-2</v>
      </c>
      <c r="I28" s="112" cm="1">
        <f t="array" ref="I28">_xlfn.XLOOKUP(Task1!$B$1,'Benchmark yields table'!$A$3:$A$599,_xlfn.XLOOKUP(G28,'Benchmark yields table'!$BF$2:$BM$2,'Benchmark yields table'!$BF$3:$BM$599))</f>
        <v>1.2060046545196699E-3</v>
      </c>
      <c r="J28" s="111">
        <f>1/(1+H28)^G28</f>
        <v>0.93562874251497008</v>
      </c>
      <c r="K28" s="113"/>
      <c r="L28" s="114">
        <f>K29*M29</f>
        <v>442.40156124347601</v>
      </c>
      <c r="M28" s="113" t="s">
        <v>56</v>
      </c>
      <c r="N28" s="113" t="s">
        <v>57</v>
      </c>
      <c r="O28" s="113"/>
      <c r="P28" s="114">
        <f>K29*J29</f>
        <v>610.03381735987364</v>
      </c>
      <c r="Q28" s="113" t="s">
        <v>58</v>
      </c>
      <c r="R28" s="113" t="s">
        <v>59</v>
      </c>
      <c r="S28" s="115">
        <f>I29</f>
        <v>1.6141764739281753E-3</v>
      </c>
      <c r="T28" s="113" t="s">
        <v>60</v>
      </c>
      <c r="U28" s="113"/>
      <c r="V28" s="113">
        <f>I28^2+I30^2-2*Q29*I28*I30</f>
        <v>4.9402317113965657E-6</v>
      </c>
      <c r="W28" s="116">
        <f>(-V29+SQRT(V29^2-4*V28*V30))/(2*V28)</f>
        <v>1.676191454255163</v>
      </c>
    </row>
    <row r="29" spans="1:23" x14ac:dyDescent="0.25">
      <c r="B29" s="63"/>
      <c r="F29" s="117"/>
      <c r="G29" s="118">
        <f>C6</f>
        <v>1.5013698630136987</v>
      </c>
      <c r="H29" s="119">
        <f>H28*F28+(1-F28)*H30</f>
        <v>6.9727534246575337E-2</v>
      </c>
      <c r="I29" s="119">
        <f>I28*F28+(1-F28)*I30</f>
        <v>1.6141764739281753E-3</v>
      </c>
      <c r="J29" s="118">
        <f>1/(1+H29)^G29</f>
        <v>0.90375380349610901</v>
      </c>
      <c r="K29" s="120">
        <f>Task1!F21</f>
        <v>675</v>
      </c>
      <c r="L29" s="120"/>
      <c r="M29" s="121">
        <f>MIN(W28:W29)</f>
        <v>0.65540972036070522</v>
      </c>
      <c r="N29" s="28" t="s">
        <v>61</v>
      </c>
      <c r="O29" s="28"/>
      <c r="P29" s="120">
        <f>L28*J28+L30*J30</f>
        <v>602.4685612411339</v>
      </c>
      <c r="Q29" s="28" cm="1">
        <f t="array" ref="Q29">_xlfn.XLOOKUP(G28,$T$7:$T$12,_xlfn.XLOOKUP(G30,$U$6:$Z$6,$U$7:$Z$12))</f>
        <v>0.66514827644955143</v>
      </c>
      <c r="R29" s="28" t="s">
        <v>62</v>
      </c>
      <c r="S29" s="123">
        <f>SQRT((M29*I28)^2+((1-M29)*I30)^2+2*M29*(1-M29)*Q29*I28*I30)</f>
        <v>1.6141764739281753E-3</v>
      </c>
      <c r="T29" s="28" t="s">
        <v>63</v>
      </c>
      <c r="U29" s="28"/>
      <c r="V29" s="28">
        <f>2*Q29*I28*I30-2*I30^2</f>
        <v>-1.1518650061166794E-5</v>
      </c>
      <c r="W29" s="124">
        <f>(-V29-SQRT(V29^2-4*V28*V30))/(2*V28)</f>
        <v>0.65540972036070522</v>
      </c>
    </row>
    <row r="30" spans="1:23" x14ac:dyDescent="0.25">
      <c r="B30" s="63"/>
      <c r="F30" s="125"/>
      <c r="G30" s="126">
        <v>3</v>
      </c>
      <c r="H30" s="127" cm="1">
        <f t="array" ref="H30">_xlfn.XLOOKUP(Task1!$B$1,'Benchmark yields table'!$A$3:$A$599,_xlfn.XLOOKUP(G30,'Benchmark yields table'!$B$2:$I$2,'Benchmark yields table'!$B$3:$I$599))/100</f>
        <v>7.2499999999999995E-2</v>
      </c>
      <c r="I30" s="127" cm="1">
        <f t="array" ref="I30">_xlfn.XLOOKUP(Task1!$B$1,'Benchmark yields table'!$A$3:$A$599,_xlfn.XLOOKUP(G30,'Benchmark yields table'!$BF$2:$BM$2,'Benchmark yields table'!$BF$3:$BM$599))</f>
        <v>2.8342310379525053E-3</v>
      </c>
      <c r="J30" s="126">
        <f>1/(1+H30)^G30</f>
        <v>0.81060279602995633</v>
      </c>
      <c r="K30" s="128"/>
      <c r="L30" s="129">
        <f>(1-M29)*K29</f>
        <v>232.59843875652399</v>
      </c>
      <c r="M30" s="128"/>
      <c r="N30" s="128" t="s">
        <v>64</v>
      </c>
      <c r="O30" s="128"/>
      <c r="P30" s="129">
        <f>ABS(P28-P29)</f>
        <v>7.5652561187397396</v>
      </c>
      <c r="Q30" s="128"/>
      <c r="R30" s="128" t="s">
        <v>65</v>
      </c>
      <c r="S30" s="130">
        <f>ABS(S28-S29)</f>
        <v>0</v>
      </c>
      <c r="T30" s="128" t="s">
        <v>66</v>
      </c>
      <c r="U30" s="128"/>
      <c r="V30" s="128">
        <f>I30^2-I29^2</f>
        <v>5.427299887510139E-6</v>
      </c>
      <c r="W30" s="131"/>
    </row>
    <row r="31" spans="1:23" x14ac:dyDescent="0.25">
      <c r="B31" s="63"/>
      <c r="F31" s="117"/>
      <c r="G31" s="120"/>
      <c r="H31" s="119"/>
      <c r="I31" s="28"/>
      <c r="J31" s="118"/>
      <c r="K31" s="28"/>
      <c r="L31" s="120"/>
      <c r="M31" s="28"/>
      <c r="N31" s="28"/>
      <c r="O31" s="28"/>
      <c r="P31" s="120"/>
      <c r="Q31" s="28"/>
      <c r="R31" s="28"/>
      <c r="S31" s="123"/>
      <c r="T31" s="28"/>
      <c r="U31" s="28"/>
      <c r="V31" s="28"/>
      <c r="W31" s="124"/>
    </row>
    <row r="32" spans="1:23" x14ac:dyDescent="0.25">
      <c r="B32" s="63"/>
      <c r="F32" s="110">
        <f>1-((G33-G32)/(G34-G32))</f>
        <v>0.24931506849315066</v>
      </c>
      <c r="G32" s="111">
        <v>1</v>
      </c>
      <c r="H32" s="112" cm="1">
        <f t="array" ref="H32">_xlfn.XLOOKUP(Task1!$B$1,'Benchmark yields table'!$A$3:$A$599,_xlfn.XLOOKUP(G32,'Benchmark yields table'!$B$2:$I$2,'Benchmark yields table'!$B$3:$I$599))/100</f>
        <v>6.88E-2</v>
      </c>
      <c r="I32" s="112" cm="1">
        <f t="array" ref="I32">_xlfn.XLOOKUP(Task1!$B$1,'Benchmark yields table'!$A$3:$A$599,_xlfn.XLOOKUP(G32,'Benchmark yields table'!$BF$2:$BM$2,'Benchmark yields table'!$BF$3:$BM$599))</f>
        <v>1.2060046545196699E-3</v>
      </c>
      <c r="J32" s="111">
        <f>1/(1+H32)^G32</f>
        <v>0.93562874251497008</v>
      </c>
      <c r="K32" s="113"/>
      <c r="L32" s="114">
        <f>K33*M33</f>
        <v>137.13647618346062</v>
      </c>
      <c r="M32" s="113" t="s">
        <v>56</v>
      </c>
      <c r="N32" s="113" t="s">
        <v>57</v>
      </c>
      <c r="O32" s="113"/>
      <c r="P32" s="114">
        <f>K33*J33</f>
        <v>567.8107946298079</v>
      </c>
      <c r="Q32" s="113" t="s">
        <v>58</v>
      </c>
      <c r="R32" s="113" t="s">
        <v>59</v>
      </c>
      <c r="S32" s="115">
        <f>I33</f>
        <v>2.4282896656445925E-3</v>
      </c>
      <c r="T32" s="113" t="s">
        <v>60</v>
      </c>
      <c r="U32" s="113"/>
      <c r="V32" s="113">
        <f>I32^2+I34^2-2*Q33*I32*I34</f>
        <v>4.9402317113965657E-6</v>
      </c>
      <c r="W32" s="116">
        <f>(-V33+SQRT(V33^2-4*V32*V34))/(2*V32)</f>
        <v>2.1284360247144454</v>
      </c>
    </row>
    <row r="33" spans="2:23" x14ac:dyDescent="0.25">
      <c r="B33" s="63"/>
      <c r="F33" s="117"/>
      <c r="G33" s="118">
        <f>C7</f>
        <v>2.5013698630136987</v>
      </c>
      <c r="H33" s="119">
        <f>H32*F32+(1-F32)*H34</f>
        <v>7.1577534246575342E-2</v>
      </c>
      <c r="I33" s="132">
        <f>I32*F32+(1-F32)*I34</f>
        <v>2.4282896656445925E-3</v>
      </c>
      <c r="J33" s="118">
        <f>1/(1+H33)^G33</f>
        <v>0.84120117722934507</v>
      </c>
      <c r="K33" s="120">
        <f>Task1!F22</f>
        <v>675</v>
      </c>
      <c r="L33" s="120"/>
      <c r="M33" s="121">
        <f>MIN(W32:W33)</f>
        <v>0.20316514990142315</v>
      </c>
      <c r="N33" s="28" t="s">
        <v>61</v>
      </c>
      <c r="O33" s="28"/>
      <c r="P33" s="120">
        <f>L32*J32+L34*J34</f>
        <v>564.30250505267725</v>
      </c>
      <c r="Q33" s="28" cm="1">
        <f t="array" ref="Q33">_xlfn.XLOOKUP(G32,$T$7:$T$12,_xlfn.XLOOKUP(G34,$U$6:$Z$6,$U$7:$Z$12))</f>
        <v>0.66514827644955143</v>
      </c>
      <c r="R33" s="28" t="s">
        <v>62</v>
      </c>
      <c r="S33" s="123">
        <f>SQRT((M33*I32)^2+((1-M33)*I34)^2+2*M33*(1-M33)*Q33*I32*I34)</f>
        <v>2.428289665644593E-3</v>
      </c>
      <c r="T33" s="28" t="s">
        <v>63</v>
      </c>
      <c r="U33" s="28"/>
      <c r="V33" s="28">
        <f>2*Q33*I32*I34-2*I34^2</f>
        <v>-1.1518650061166794E-5</v>
      </c>
      <c r="W33" s="124">
        <f>(-V33-SQRT(V33^2-4*V32*V34))/(2*V32)</f>
        <v>0.20316514990142315</v>
      </c>
    </row>
    <row r="34" spans="2:23" x14ac:dyDescent="0.25">
      <c r="B34" s="63"/>
      <c r="F34" s="125"/>
      <c r="G34" s="126">
        <v>3</v>
      </c>
      <c r="H34" s="127" cm="1">
        <f t="array" ref="H34">_xlfn.XLOOKUP(Task1!$B$1,'Benchmark yields table'!$A$3:$A$599,_xlfn.XLOOKUP(G34,'Benchmark yields table'!$B$2:$I$2,'Benchmark yields table'!$B$3:$I$599))/100</f>
        <v>7.2499999999999995E-2</v>
      </c>
      <c r="I34" s="127" cm="1">
        <f t="array" ref="I34">_xlfn.XLOOKUP(Task1!$B$1,'Benchmark yields table'!$A$3:$A$599,_xlfn.XLOOKUP(G34,'Benchmark yields table'!$BF$2:$BM$2,'Benchmark yields table'!$BF$3:$BM$599))</f>
        <v>2.8342310379525053E-3</v>
      </c>
      <c r="J34" s="126">
        <f>1/(1+H34)^G34</f>
        <v>0.81060279602995633</v>
      </c>
      <c r="K34" s="128"/>
      <c r="L34" s="129">
        <f>(1-M33)*K33</f>
        <v>537.86352381653944</v>
      </c>
      <c r="M34" s="128"/>
      <c r="N34" s="128" t="s">
        <v>64</v>
      </c>
      <c r="O34" s="128"/>
      <c r="P34" s="129">
        <f>ABS(P32-P33)</f>
        <v>3.5082895771306539</v>
      </c>
      <c r="Q34" s="128"/>
      <c r="R34" s="128" t="s">
        <v>65</v>
      </c>
      <c r="S34" s="130">
        <f>ABS(S32-S33)</f>
        <v>4.3368086899420177E-19</v>
      </c>
      <c r="T34" s="128" t="s">
        <v>66</v>
      </c>
      <c r="U34" s="128"/>
      <c r="V34" s="128">
        <f>I34^2-I33^2</f>
        <v>2.1362748762170091E-6</v>
      </c>
      <c r="W34" s="131"/>
    </row>
    <row r="35" spans="2:23" x14ac:dyDescent="0.25">
      <c r="F35" s="117"/>
      <c r="G35" s="28"/>
      <c r="H35" s="127"/>
      <c r="I35" s="28"/>
      <c r="J35" s="28"/>
      <c r="K35" s="28"/>
      <c r="L35" s="28"/>
      <c r="M35" s="28"/>
      <c r="N35" s="28"/>
      <c r="O35" s="28"/>
      <c r="P35" s="28"/>
      <c r="Q35" s="28"/>
      <c r="R35" s="28"/>
      <c r="S35" s="28"/>
      <c r="T35" s="28"/>
      <c r="U35" s="28"/>
      <c r="V35" s="28"/>
      <c r="W35" s="124"/>
    </row>
    <row r="36" spans="2:23" x14ac:dyDescent="0.25">
      <c r="F36" s="110">
        <f>1-((G37-G36)/(G38-G36))</f>
        <v>0.74931506849315066</v>
      </c>
      <c r="G36" s="111">
        <v>3</v>
      </c>
      <c r="H36" s="119" cm="1">
        <f t="array" ref="H36">_xlfn.XLOOKUP(Task1!$B$1,'Benchmark yields table'!$A$3:$A$599,_xlfn.XLOOKUP(G36,'Benchmark yields table'!$B$2:$I$2,'Benchmark yields table'!$B$3:$I$599))/100</f>
        <v>7.2499999999999995E-2</v>
      </c>
      <c r="I36" s="133" cm="1">
        <f t="array" ref="I36">_xlfn.XLOOKUP(Task1!$B$1,'Benchmark yields table'!$A$3:$A$599,_xlfn.XLOOKUP(G36,'Benchmark yields table'!$BF$2:$BM$2,'Benchmark yields table'!$BF$3:$BM$599))</f>
        <v>2.8342310379525053E-3</v>
      </c>
      <c r="J36" s="111">
        <f>1/(1+H36)^G36</f>
        <v>0.81060279602995633</v>
      </c>
      <c r="K36" s="113"/>
      <c r="L36" s="114">
        <f>K37*M37</f>
        <v>494.6208591641672</v>
      </c>
      <c r="M36" s="113" t="s">
        <v>56</v>
      </c>
      <c r="N36" s="113" t="s">
        <v>57</v>
      </c>
      <c r="O36" s="113"/>
      <c r="P36" s="114">
        <f>K37*J37</f>
        <v>528.46199271463615</v>
      </c>
      <c r="Q36" s="113" t="s">
        <v>58</v>
      </c>
      <c r="R36" s="113" t="s">
        <v>59</v>
      </c>
      <c r="S36" s="115">
        <f>I37</f>
        <v>3.3899074982327655E-3</v>
      </c>
      <c r="T36" s="113" t="s">
        <v>60</v>
      </c>
      <c r="U36" s="113"/>
      <c r="V36" s="113">
        <f>I36^2+I38^2-2*Q37*I36*I38</f>
        <v>6.1899839822346084E-6</v>
      </c>
      <c r="W36" s="116">
        <f>(-V37+SQRT(V37^2-4*V36*V38))/(2*V36)</f>
        <v>3.0908803620638108</v>
      </c>
    </row>
    <row r="37" spans="2:23" x14ac:dyDescent="0.25">
      <c r="F37" s="117"/>
      <c r="G37" s="118">
        <f>C8</f>
        <v>3.5013698630136987</v>
      </c>
      <c r="H37" s="119">
        <f>F36*H36+(1-F36)*H38</f>
        <v>7.2399726027397263E-2</v>
      </c>
      <c r="I37" s="132">
        <f>I36*F36+(1-F36)*I38</f>
        <v>3.3899074982327655E-3</v>
      </c>
      <c r="J37" s="118">
        <f>1/(1+H37)^G37</f>
        <v>0.78290665587353503</v>
      </c>
      <c r="K37" s="120">
        <f>Task1!F23</f>
        <v>675</v>
      </c>
      <c r="L37" s="120"/>
      <c r="M37" s="121">
        <f>MIN(W36:W37)</f>
        <v>0.73277164320617361</v>
      </c>
      <c r="N37" s="28" t="s">
        <v>61</v>
      </c>
      <c r="O37" s="28"/>
      <c r="P37" s="120">
        <f>L36*J36+L38*J38</f>
        <v>528.29424320354065</v>
      </c>
      <c r="Q37" s="28" cm="1">
        <f t="array" ref="Q37">_xlfn.XLOOKUP(G36,$T$7:$T$12,_xlfn.XLOOKUP(G38,$U$6:$Z$6,$U$7:$Z$12))</f>
        <v>0.95541409117925713</v>
      </c>
      <c r="R37" s="28" t="s">
        <v>62</v>
      </c>
      <c r="S37" s="123">
        <f>SQRT((M37*I36)^2+((1-M37)*I38)^2+2*M37*(1-M37)*Q37*I36*I38)</f>
        <v>3.389907498232766E-3</v>
      </c>
      <c r="T37" s="28" t="s">
        <v>63</v>
      </c>
      <c r="U37" s="28"/>
      <c r="V37" s="28">
        <f>2*Q37*I36*I38-2*I38^2</f>
        <v>-2.3668344666260445E-5</v>
      </c>
      <c r="W37" s="124">
        <f>(-V37-SQRT(V37^2-4*V36*V38))/(2*V36)</f>
        <v>0.73277164320617361</v>
      </c>
    </row>
    <row r="38" spans="2:23" x14ac:dyDescent="0.25">
      <c r="F38" s="125"/>
      <c r="G38" s="126">
        <v>5</v>
      </c>
      <c r="H38" s="127" cm="1">
        <f t="array" ref="H38">_xlfn.XLOOKUP(Task1!$B$1,'Benchmark yields table'!$A$3:$A$599,_xlfn.XLOOKUP(G38,'Benchmark yields table'!$B$2:$I$2,'Benchmark yields table'!$B$3:$I$599))/100</f>
        <v>7.2099999999999997E-2</v>
      </c>
      <c r="I38" s="134" cm="1">
        <f t="array" ref="I38">_xlfn.XLOOKUP(Task1!$B$1,'Benchmark yields table'!$A$3:$A$599,_xlfn.XLOOKUP(G38,'Benchmark yields table'!$BF$2:$BM$2,'Benchmark yields table'!$BF$3:$BM$599))</f>
        <v>5.0508639122945264E-3</v>
      </c>
      <c r="J38" s="126">
        <f>1/(1+H38)^G38</f>
        <v>0.70603059311738547</v>
      </c>
      <c r="K38" s="128"/>
      <c r="L38" s="129">
        <f>(1-M37)*K37</f>
        <v>180.37914083583283</v>
      </c>
      <c r="M38" s="128"/>
      <c r="N38" s="128" t="s">
        <v>64</v>
      </c>
      <c r="O38" s="128"/>
      <c r="P38" s="129">
        <f>ABS(P36-P37)</f>
        <v>0.16774951109550784</v>
      </c>
      <c r="Q38" s="128"/>
      <c r="R38" s="128" t="s">
        <v>65</v>
      </c>
      <c r="S38" s="130">
        <f>ABS(S36-S37)</f>
        <v>4.3368086899420177E-19</v>
      </c>
      <c r="T38" s="128" t="s">
        <v>66</v>
      </c>
      <c r="U38" s="128"/>
      <c r="V38" s="128">
        <f>I38^2-I37^2</f>
        <v>1.4019753413944443E-5</v>
      </c>
      <c r="W38" s="131"/>
    </row>
    <row r="39" spans="2:23" x14ac:dyDescent="0.25">
      <c r="F39" s="117"/>
      <c r="G39" s="28"/>
      <c r="H39" s="127"/>
      <c r="I39" s="28"/>
      <c r="J39" s="28"/>
      <c r="K39" s="28"/>
      <c r="L39" s="28"/>
      <c r="M39" s="28"/>
      <c r="N39" s="28"/>
      <c r="O39" s="28"/>
      <c r="P39" s="28"/>
      <c r="Q39" s="28"/>
      <c r="R39" s="28"/>
      <c r="S39" s="28"/>
      <c r="T39" s="28"/>
      <c r="U39" s="28"/>
      <c r="V39" s="28"/>
      <c r="W39" s="124"/>
    </row>
    <row r="40" spans="2:23" x14ac:dyDescent="0.25">
      <c r="F40" s="110">
        <f>1-((G41-G40)/(G42-G40))</f>
        <v>0.2479452054794522</v>
      </c>
      <c r="G40" s="111">
        <v>3</v>
      </c>
      <c r="H40" s="112" cm="1">
        <f t="array" ref="H40">_xlfn.XLOOKUP(Task1!$B$1,'Benchmark yields table'!$A$3:$A$599,_xlfn.XLOOKUP(G40,'Benchmark yields table'!$B$2:$I$2,'Benchmark yields table'!$B$3:$I$599))/100</f>
        <v>7.2499999999999995E-2</v>
      </c>
      <c r="I40" s="133" cm="1">
        <f t="array" ref="I40">_xlfn.XLOOKUP(Task1!$B$1,'Benchmark yields table'!$A$3:$A$599,_xlfn.XLOOKUP(G40,'Benchmark yields table'!$BF$2:$BM$2,'Benchmark yields table'!$BF$3:$BM$599))</f>
        <v>2.8342310379525053E-3</v>
      </c>
      <c r="J40" s="111">
        <f>1/(1+H40)^G40</f>
        <v>0.81060279602995633</v>
      </c>
      <c r="K40" s="113"/>
      <c r="L40" s="114">
        <f>K41*M41</f>
        <v>2523.8845807976941</v>
      </c>
      <c r="M40" s="113" t="s">
        <v>56</v>
      </c>
      <c r="N40" s="113" t="s">
        <v>57</v>
      </c>
      <c r="O40" s="113"/>
      <c r="P40" s="114">
        <f>K41*J41</f>
        <v>7798.3702206952566</v>
      </c>
      <c r="Q40" s="113" t="s">
        <v>58</v>
      </c>
      <c r="R40" s="113" t="s">
        <v>59</v>
      </c>
      <c r="S40" s="115">
        <f>I41</f>
        <v>4.5012604187932848E-3</v>
      </c>
      <c r="T40" s="113" t="s">
        <v>60</v>
      </c>
      <c r="U40" s="113"/>
      <c r="V40" s="113">
        <f>I40^2+I42^2-2*Q41*I40*I42</f>
        <v>6.1899839822346084E-6</v>
      </c>
      <c r="W40" s="116">
        <f>(-V41+SQRT(V41^2-4*V40*V42))/(2*V40)</f>
        <v>3.5872225363428001</v>
      </c>
    </row>
    <row r="41" spans="2:23" x14ac:dyDescent="0.25">
      <c r="F41" s="117"/>
      <c r="G41" s="118">
        <f>C9</f>
        <v>4.5041095890410956</v>
      </c>
      <c r="H41" s="119">
        <f>F40*H40+(1-F40)*H42</f>
        <v>7.219917808219177E-2</v>
      </c>
      <c r="I41" s="132">
        <f>I40*F40+(1-F40)*I42</f>
        <v>4.5012604187932848E-3</v>
      </c>
      <c r="J41" s="118">
        <f>1/(1+H41)^G41</f>
        <v>0.73052648437426304</v>
      </c>
      <c r="K41" s="120">
        <f>Task1!F24</f>
        <v>10674.999999999998</v>
      </c>
      <c r="L41" s="120"/>
      <c r="M41" s="121">
        <f>MIN(W40:W41)</f>
        <v>0.2364294689271845</v>
      </c>
      <c r="N41" s="28" t="s">
        <v>61</v>
      </c>
      <c r="O41" s="28"/>
      <c r="P41" s="120">
        <f>L40*J40+L42*J42</f>
        <v>7800.8047520391738</v>
      </c>
      <c r="Q41" s="28" cm="1">
        <f t="array" ref="Q41">_xlfn.XLOOKUP(G40,$T$7:$T$12,_xlfn.XLOOKUP(G42,$U$6:$Z$6,$U$7:$Z$12))</f>
        <v>0.95541409117925713</v>
      </c>
      <c r="R41" s="28" t="s">
        <v>62</v>
      </c>
      <c r="S41" s="123">
        <f>SQRT((M41*I40)^2+((1-M41)*I42)^2+2*M41*(1-M41)*Q41*I40*I42)</f>
        <v>4.5012604187932848E-3</v>
      </c>
      <c r="T41" s="28" t="s">
        <v>63</v>
      </c>
      <c r="U41" s="28"/>
      <c r="V41" s="28">
        <f>2*Q41*I40*I42-2*I42^2</f>
        <v>-2.3668344666260445E-5</v>
      </c>
      <c r="W41" s="124">
        <f>(-V41-SQRT(V41^2-4*V40*V42))/(2*V40)</f>
        <v>0.2364294689271845</v>
      </c>
    </row>
    <row r="42" spans="2:23" ht="15.75" thickBot="1" x14ac:dyDescent="0.3">
      <c r="F42" s="135"/>
      <c r="G42" s="136">
        <v>5</v>
      </c>
      <c r="H42" s="137" cm="1">
        <f t="array" ref="H42">_xlfn.XLOOKUP(Task1!$B$1,'Benchmark yields table'!$A$3:$A$599,_xlfn.XLOOKUP(G42,'Benchmark yields table'!$B$2:$I$2,'Benchmark yields table'!$B$3:$I$599))/100</f>
        <v>7.2099999999999997E-2</v>
      </c>
      <c r="I42" s="138" cm="1">
        <f t="array" ref="I42">_xlfn.XLOOKUP(Task1!$B$1,'Benchmark yields table'!$A$3:$A$599,_xlfn.XLOOKUP(G42,'Benchmark yields table'!$BF$2:$BM$2,'Benchmark yields table'!$BF$3:$BM$599))</f>
        <v>5.0508639122945264E-3</v>
      </c>
      <c r="J42" s="136">
        <f>1/(1+H42)^G42</f>
        <v>0.70603059311738547</v>
      </c>
      <c r="K42" s="139"/>
      <c r="L42" s="140">
        <f>(1-M41)*K41</f>
        <v>8151.1154192023041</v>
      </c>
      <c r="M42" s="139"/>
      <c r="N42" s="139" t="s">
        <v>64</v>
      </c>
      <c r="O42" s="139"/>
      <c r="P42" s="140">
        <f>ABS(P40-P41)</f>
        <v>2.434531343917115</v>
      </c>
      <c r="Q42" s="139"/>
      <c r="R42" s="139" t="s">
        <v>65</v>
      </c>
      <c r="S42" s="141">
        <f>ABS(S40-S41)</f>
        <v>0</v>
      </c>
      <c r="T42" s="139" t="s">
        <v>66</v>
      </c>
      <c r="U42" s="139"/>
      <c r="V42" s="139">
        <f>I42^2-I41^2</f>
        <v>5.2498809027240733E-6</v>
      </c>
      <c r="W42" s="142"/>
    </row>
    <row r="43" spans="2:23" ht="15.75" thickBot="1" x14ac:dyDescent="0.3"/>
    <row r="44" spans="2:23" x14ac:dyDescent="0.25">
      <c r="F44" s="106" t="str">
        <f>Task1!E4</f>
        <v>2030/A</v>
      </c>
      <c r="G44" s="107"/>
      <c r="H44" s="107"/>
      <c r="I44" s="107"/>
      <c r="J44" s="107"/>
      <c r="K44" s="107"/>
      <c r="L44" s="107"/>
      <c r="M44" s="108">
        <f>Task1!E13</f>
        <v>3323</v>
      </c>
      <c r="N44" s="107"/>
      <c r="O44" s="107"/>
      <c r="P44" s="107"/>
      <c r="Q44" s="107"/>
      <c r="R44" s="107"/>
      <c r="S44" s="107"/>
      <c r="T44" s="107"/>
      <c r="U44" s="107"/>
      <c r="V44" s="107"/>
      <c r="W44" s="109"/>
    </row>
    <row r="45" spans="2:23" x14ac:dyDescent="0.25">
      <c r="F45" s="110">
        <f>1-((G46-G45)/(G47-G45))</f>
        <v>0.67397260273972592</v>
      </c>
      <c r="G45" s="111">
        <v>0.25</v>
      </c>
      <c r="H45" s="112" cm="1">
        <f t="array" ref="H45">_xlfn.XLOOKUP(Task1!$B$1,'Benchmark yields table'!$A$3:$A$599,_xlfn.XLOOKUP(Task2!G45,'Benchmark yields table'!$B$2:$I$2,'Benchmark yields table'!$B$3:$I$599))/100</f>
        <v>6.6799999999999998E-2</v>
      </c>
      <c r="I45" s="112" cm="1">
        <f t="array" ref="I45">_xlfn.XLOOKUP(Task1!$B$1,'Benchmark yields table'!$A$3:$A$599,_xlfn.XLOOKUP(Task2!G45,'Benchmark yields table'!$BF$2:$BM$2,'Benchmark yields table'!$BF$3:$BM$599))</f>
        <v>4.8808639593334209E-4</v>
      </c>
      <c r="J45" s="111">
        <f>1/(1+H45)^G45</f>
        <v>0.98396408819620773</v>
      </c>
      <c r="K45" s="113"/>
      <c r="L45" s="114">
        <f>K46*M46</f>
        <v>107.99443153109782</v>
      </c>
      <c r="M45" s="113" t="s">
        <v>56</v>
      </c>
      <c r="N45" s="113" t="s">
        <v>57</v>
      </c>
      <c r="O45" s="113"/>
      <c r="P45" s="114">
        <f>K46*J46</f>
        <v>293.56615549628287</v>
      </c>
      <c r="Q45" s="113" t="s">
        <v>58</v>
      </c>
      <c r="R45" s="113" t="s">
        <v>59</v>
      </c>
      <c r="S45" s="115">
        <f>I46</f>
        <v>5.4104237309219151E-4</v>
      </c>
      <c r="T45" s="113" t="s">
        <v>60</v>
      </c>
      <c r="U45" s="113"/>
      <c r="V45" s="113">
        <f>I45^2+I47^2-2*Q46*I45*I47</f>
        <v>2.772064551919305E-7</v>
      </c>
      <c r="W45" s="116">
        <f>(-V46+SQRT(V46^2-4*V45*V47))/(2*V45)</f>
        <v>1.30717707202637</v>
      </c>
    </row>
    <row r="46" spans="2:23" x14ac:dyDescent="0.25">
      <c r="F46" s="117"/>
      <c r="G46" s="118">
        <f>C10</f>
        <v>0.33150684931506852</v>
      </c>
      <c r="H46" s="119">
        <f>F45*H45+(1-F45)*H47</f>
        <v>6.7582465753424664E-2</v>
      </c>
      <c r="I46" s="119">
        <f>F45*I45+(1-F45)*I47</f>
        <v>5.4104237309219151E-4</v>
      </c>
      <c r="J46" s="118">
        <f>1/(1+H46)^G46</f>
        <v>0.97855385165427622</v>
      </c>
      <c r="K46" s="120">
        <f>Task1!F27</f>
        <v>300</v>
      </c>
      <c r="L46" s="120"/>
      <c r="M46" s="121">
        <f>MIN(W45:W46)</f>
        <v>0.35998143843699271</v>
      </c>
      <c r="N46" s="28" t="s">
        <v>61</v>
      </c>
      <c r="O46" s="28"/>
      <c r="P46" s="120">
        <f>L45*J45+L47*J47</f>
        <v>291.95086062680747</v>
      </c>
      <c r="Q46" s="122" cm="1">
        <f t="array" ref="Q46">_xlfn.XLOOKUP(G45,$T$7:$T$12,_xlfn.XLOOKUP(G47,$U$6:$Z$6,$U$7:$Z$12))</f>
        <v>0.60501119237673273</v>
      </c>
      <c r="R46" s="28" t="s">
        <v>62</v>
      </c>
      <c r="S46" s="123">
        <f>SQRT((M46*I45)^2+((1-M46)*I47)^2+2*M46*(1-M46)*Q46*I45*I47)</f>
        <v>5.4104237309219151E-4</v>
      </c>
      <c r="T46" s="28" t="s">
        <v>63</v>
      </c>
      <c r="U46" s="28"/>
      <c r="V46" s="28">
        <f>2*Q46*I45*I47-2*I47^2</f>
        <v>-4.6214710092860773E-7</v>
      </c>
      <c r="W46" s="124">
        <f>(-V46-SQRT(V46^2-4*V45*V47))/(2*V45)</f>
        <v>0.35998143843699271</v>
      </c>
    </row>
    <row r="47" spans="2:23" x14ac:dyDescent="0.25">
      <c r="F47" s="125"/>
      <c r="G47" s="126">
        <v>0.5</v>
      </c>
      <c r="H47" s="127" cm="1">
        <f t="array" ref="H47">_xlfn.XLOOKUP(Task1!$B$1,'Benchmark yields table'!$A$3:$A$599,_xlfn.XLOOKUP(Task2!G47,'Benchmark yields table'!$B$2:$I$2,'Benchmark yields table'!$B$3:$I$599))/100</f>
        <v>6.9199999999999998E-2</v>
      </c>
      <c r="I47" s="127" cm="1">
        <f t="array" ref="I47">_xlfn.XLOOKUP(Task1!$B$1,'Benchmark yields table'!$A$3:$A$599,_xlfn.XLOOKUP(Task2!G47,'Benchmark yields table'!$BF$2:$BM$2,'Benchmark yields table'!$BF$3:$BM$599))</f>
        <v>6.5051439310124138E-4</v>
      </c>
      <c r="J47" s="126">
        <f>1/(1+H47)^G47</f>
        <v>0.96709808864276592</v>
      </c>
      <c r="K47" s="128"/>
      <c r="L47" s="129">
        <f>(1-M46)*K46</f>
        <v>192.0055684689022</v>
      </c>
      <c r="M47" s="128"/>
      <c r="N47" s="128" t="s">
        <v>64</v>
      </c>
      <c r="O47" s="128"/>
      <c r="P47" s="129">
        <f>ABS(P45-P46)</f>
        <v>1.6152948694754059</v>
      </c>
      <c r="Q47" s="128"/>
      <c r="R47" s="128" t="s">
        <v>65</v>
      </c>
      <c r="S47" s="130">
        <f>ABS(S45-S46)</f>
        <v>0</v>
      </c>
      <c r="T47" s="128" t="s">
        <v>66</v>
      </c>
      <c r="U47" s="128"/>
      <c r="V47" s="128">
        <f>I47^2-I46^2</f>
        <v>1.3044212615064622E-7</v>
      </c>
      <c r="W47" s="131"/>
    </row>
    <row r="48" spans="2:23" x14ac:dyDescent="0.25">
      <c r="F48" s="117"/>
      <c r="G48" s="120"/>
      <c r="H48" s="119"/>
      <c r="I48" s="119"/>
      <c r="J48" s="118"/>
      <c r="K48" s="28"/>
      <c r="L48" s="120"/>
      <c r="M48" s="28"/>
      <c r="N48" s="28"/>
      <c r="O48" s="28"/>
      <c r="P48" s="120"/>
      <c r="Q48" s="28"/>
      <c r="R48" s="28"/>
      <c r="S48" s="123"/>
      <c r="T48" s="28"/>
      <c r="U48" s="28"/>
      <c r="V48" s="28"/>
      <c r="W48" s="124"/>
    </row>
    <row r="49" spans="6:23" x14ac:dyDescent="0.25">
      <c r="F49" s="110">
        <f>1-((G50-G49)/(G51-G49))</f>
        <v>0.83424657534246571</v>
      </c>
      <c r="G49" s="111">
        <v>1</v>
      </c>
      <c r="H49" s="112" cm="1">
        <f t="array" ref="H49">_xlfn.XLOOKUP(Task1!$B$1,'Benchmark yields table'!$A$3:$A$599,_xlfn.XLOOKUP(G49,'Benchmark yields table'!$B$2:$I$2,'Benchmark yields table'!$B$3:$I$599))/100</f>
        <v>6.88E-2</v>
      </c>
      <c r="I49" s="112" cm="1">
        <f t="array" ref="I49">_xlfn.XLOOKUP(Task1!$B$1,'Benchmark yields table'!$A$3:$A$599,_xlfn.XLOOKUP(G49,'Benchmark yields table'!$BF$2:$BM$2,'Benchmark yields table'!$BF$3:$BM$599))</f>
        <v>1.2060046545196699E-3</v>
      </c>
      <c r="J49" s="111">
        <f>1/(1+H49)^G49</f>
        <v>0.93562874251497008</v>
      </c>
      <c r="K49" s="113"/>
      <c r="L49" s="114">
        <f>K50*M50</f>
        <v>224.59980159787798</v>
      </c>
      <c r="M49" s="113" t="s">
        <v>56</v>
      </c>
      <c r="N49" s="113" t="s">
        <v>57</v>
      </c>
      <c r="O49" s="113"/>
      <c r="P49" s="114">
        <f>K50*J50</f>
        <v>274.35553142524839</v>
      </c>
      <c r="Q49" s="113" t="s">
        <v>58</v>
      </c>
      <c r="R49" s="113" t="s">
        <v>59</v>
      </c>
      <c r="S49" s="115">
        <f>I50</f>
        <v>1.4758887536914138E-3</v>
      </c>
      <c r="T49" s="113" t="s">
        <v>60</v>
      </c>
      <c r="U49" s="113"/>
      <c r="V49" s="113">
        <f>I49^2+I51^2-2*Q50*I49*I51</f>
        <v>4.9402317113965657E-6</v>
      </c>
      <c r="W49" s="116">
        <f>(-V50+SQRT(V50^2-4*V49*V51))/(2*V49)</f>
        <v>1.5829351692896085</v>
      </c>
    </row>
    <row r="50" spans="6:23" x14ac:dyDescent="0.25">
      <c r="F50" s="117"/>
      <c r="G50" s="118">
        <f>C11</f>
        <v>1.3315068493150686</v>
      </c>
      <c r="H50" s="119">
        <f>H49*F49+(1-F49)*H51</f>
        <v>6.9413287671232879E-2</v>
      </c>
      <c r="I50" s="119">
        <f>I49*F49+(1-F49)*I51</f>
        <v>1.4758887536914138E-3</v>
      </c>
      <c r="J50" s="118">
        <f>1/(1+H50)^G50</f>
        <v>0.91451843808416122</v>
      </c>
      <c r="K50" s="120">
        <f>Task1!F28</f>
        <v>300</v>
      </c>
      <c r="L50" s="120"/>
      <c r="M50" s="121">
        <f>MIN(W49:W50)</f>
        <v>0.74866600532625993</v>
      </c>
      <c r="N50" s="28" t="s">
        <v>61</v>
      </c>
      <c r="O50" s="28"/>
      <c r="P50" s="120">
        <f>L49*J49+L51*J51</f>
        <v>271.26164158410791</v>
      </c>
      <c r="Q50" s="28" cm="1">
        <f t="array" ref="Q50">_xlfn.XLOOKUP(G49,$T$7:$T$12,_xlfn.XLOOKUP(G51,$U$6:$Z$6,$U$7:$Z$12))</f>
        <v>0.66514827644955143</v>
      </c>
      <c r="R50" s="28" t="s">
        <v>62</v>
      </c>
      <c r="S50" s="123">
        <f>SQRT((M50*I49)^2+((1-M50)*I51)^2+2*M50*(1-M50)*Q50*I49*I51)</f>
        <v>1.4758887536914138E-3</v>
      </c>
      <c r="T50" s="28" t="s">
        <v>63</v>
      </c>
      <c r="U50" s="28"/>
      <c r="V50" s="28">
        <f>2*Q50*I49*I51-2*I51^2</f>
        <v>-1.1518650061166794E-5</v>
      </c>
      <c r="W50" s="124">
        <f>(-V50-SQRT(V50^2-4*V49*V51))/(2*V49)</f>
        <v>0.74866600532625993</v>
      </c>
    </row>
    <row r="51" spans="6:23" x14ac:dyDescent="0.25">
      <c r="F51" s="125"/>
      <c r="G51" s="126">
        <v>3</v>
      </c>
      <c r="H51" s="127" cm="1">
        <f t="array" ref="H51">_xlfn.XLOOKUP(Task1!$B$1,'Benchmark yields table'!$A$3:$A$599,_xlfn.XLOOKUP(G51,'Benchmark yields table'!$B$2:$I$2,'Benchmark yields table'!$B$3:$I$599))/100</f>
        <v>7.2499999999999995E-2</v>
      </c>
      <c r="I51" s="127" cm="1">
        <f t="array" ref="I51">_xlfn.XLOOKUP(Task1!$B$1,'Benchmark yields table'!$A$3:$A$599,_xlfn.XLOOKUP(G51,'Benchmark yields table'!$BF$2:$BM$2,'Benchmark yields table'!$BF$3:$BM$599))</f>
        <v>2.8342310379525053E-3</v>
      </c>
      <c r="J51" s="126">
        <f>1/(1+H51)^G51</f>
        <v>0.81060279602995633</v>
      </c>
      <c r="K51" s="128"/>
      <c r="L51" s="129">
        <f>(1-M50)*K50</f>
        <v>75.400198402122015</v>
      </c>
      <c r="M51" s="128"/>
      <c r="N51" s="128" t="s">
        <v>64</v>
      </c>
      <c r="O51" s="128"/>
      <c r="P51" s="129">
        <f>ABS(P49-P50)</f>
        <v>3.0938898411404807</v>
      </c>
      <c r="Q51" s="128"/>
      <c r="R51" s="128" t="s">
        <v>65</v>
      </c>
      <c r="S51" s="130">
        <f>ABS(S49-S50)</f>
        <v>0</v>
      </c>
      <c r="T51" s="128" t="s">
        <v>66</v>
      </c>
      <c r="U51" s="128"/>
      <c r="V51" s="128">
        <f>I51^2-I50^2</f>
        <v>5.854617963220541E-6</v>
      </c>
      <c r="W51" s="131"/>
    </row>
    <row r="52" spans="6:23" x14ac:dyDescent="0.25">
      <c r="F52" s="117"/>
      <c r="G52" s="120"/>
      <c r="H52" s="119"/>
      <c r="I52" s="119"/>
      <c r="J52" s="118"/>
      <c r="K52" s="28"/>
      <c r="L52" s="120"/>
      <c r="M52" s="28"/>
      <c r="N52" s="28"/>
      <c r="O52" s="28"/>
      <c r="P52" s="120"/>
      <c r="Q52" s="28"/>
      <c r="R52" s="28"/>
      <c r="S52" s="123"/>
      <c r="T52" s="28"/>
      <c r="U52" s="28"/>
      <c r="V52" s="28"/>
      <c r="W52" s="124"/>
    </row>
    <row r="53" spans="6:23" x14ac:dyDescent="0.25">
      <c r="F53" s="110">
        <f>1-((G54-G53)/(G55-G53))</f>
        <v>0.33424657534246571</v>
      </c>
      <c r="G53" s="111">
        <v>1</v>
      </c>
      <c r="H53" s="112" cm="1">
        <f t="array" ref="H53">_xlfn.XLOOKUP(Task1!$B$1,'Benchmark yields table'!$A$3:$A$599,_xlfn.XLOOKUP(G53,'Benchmark yields table'!$B$2:$I$2,'Benchmark yields table'!$B$3:$I$599))/100</f>
        <v>6.88E-2</v>
      </c>
      <c r="I53" s="112" cm="1">
        <f t="array" ref="I53">_xlfn.XLOOKUP(Task1!$B$1,'Benchmark yields table'!$A$3:$A$599,_xlfn.XLOOKUP(G53,'Benchmark yields table'!$BF$2:$BM$2,'Benchmark yields table'!$BF$3:$BM$599))</f>
        <v>1.2060046545196699E-3</v>
      </c>
      <c r="J53" s="111">
        <f>1/(1+H53)^G53</f>
        <v>0.93562874251497008</v>
      </c>
      <c r="K53" s="113"/>
      <c r="L53" s="114">
        <f>K54*M54</f>
        <v>82.320531877369874</v>
      </c>
      <c r="M53" s="113" t="s">
        <v>56</v>
      </c>
      <c r="N53" s="113" t="s">
        <v>57</v>
      </c>
      <c r="O53" s="113"/>
      <c r="P53" s="114">
        <f>K54*J54</f>
        <v>255.51594621765059</v>
      </c>
      <c r="Q53" s="113" t="s">
        <v>58</v>
      </c>
      <c r="R53" s="113" t="s">
        <v>59</v>
      </c>
      <c r="S53" s="115">
        <f>I54</f>
        <v>2.2900019454078317E-3</v>
      </c>
      <c r="T53" s="113" t="s">
        <v>60</v>
      </c>
      <c r="U53" s="113"/>
      <c r="V53" s="113">
        <f>I53^2+I55^2-2*Q54*I53*I55</f>
        <v>4.9402317113965657E-6</v>
      </c>
      <c r="W53" s="116">
        <f>(-V54+SQRT(V54^2-4*V53*V55))/(2*V53)</f>
        <v>2.0571994016913022</v>
      </c>
    </row>
    <row r="54" spans="6:23" x14ac:dyDescent="0.25">
      <c r="F54" s="117"/>
      <c r="G54" s="118">
        <f>C12</f>
        <v>2.3315068493150686</v>
      </c>
      <c r="H54" s="119">
        <f>H53*F53+(1-F53)*H55</f>
        <v>7.1263287671232869E-2</v>
      </c>
      <c r="I54" s="119">
        <f>I53*F53+(1-F53)*I55</f>
        <v>2.2900019454078317E-3</v>
      </c>
      <c r="J54" s="118">
        <f>1/(1+H54)^G54</f>
        <v>0.85171982072550201</v>
      </c>
      <c r="K54" s="120">
        <f>Task1!F29</f>
        <v>300</v>
      </c>
      <c r="L54" s="120"/>
      <c r="M54" s="121">
        <f>MIN(W53:W54)</f>
        <v>0.27440177292456625</v>
      </c>
      <c r="N54" s="28" t="s">
        <v>61</v>
      </c>
      <c r="O54" s="28"/>
      <c r="P54" s="120">
        <f>L53*J53+L55*J55</f>
        <v>253.4730412221048</v>
      </c>
      <c r="Q54" s="28" cm="1">
        <f t="array" ref="Q54">_xlfn.XLOOKUP(G53,$T$7:$T$12,_xlfn.XLOOKUP(G55,$U$6:$Z$6,$U$7:$Z$12))</f>
        <v>0.66514827644955143</v>
      </c>
      <c r="R54" s="28" t="s">
        <v>62</v>
      </c>
      <c r="S54" s="123">
        <f>SQRT((M54*I53)^2+((1-M54)*I55)^2+2*M54*(1-M54)*Q54*I53*I55)</f>
        <v>2.2900019454078313E-3</v>
      </c>
      <c r="T54" s="28" t="s">
        <v>63</v>
      </c>
      <c r="U54" s="28"/>
      <c r="V54" s="28">
        <f>2*Q54*I53*I55-2*I55^2</f>
        <v>-1.1518650061166794E-5</v>
      </c>
      <c r="W54" s="124">
        <f>(-V54-SQRT(V54^2-4*V53*V55))/(2*V53)</f>
        <v>0.27440177292456625</v>
      </c>
    </row>
    <row r="55" spans="6:23" x14ac:dyDescent="0.25">
      <c r="F55" s="125"/>
      <c r="G55" s="126">
        <v>3</v>
      </c>
      <c r="H55" s="127" cm="1">
        <f t="array" ref="H55">_xlfn.XLOOKUP(Task1!$B$1,'Benchmark yields table'!$A$3:$A$599,_xlfn.XLOOKUP(G55,'Benchmark yields table'!$B$2:$I$2,'Benchmark yields table'!$B$3:$I$599))/100</f>
        <v>7.2499999999999995E-2</v>
      </c>
      <c r="I55" s="127" cm="1">
        <f t="array" ref="I55">_xlfn.XLOOKUP(Task1!$B$1,'Benchmark yields table'!$A$3:$A$599,_xlfn.XLOOKUP(G55,'Benchmark yields table'!$BF$2:$BM$2,'Benchmark yields table'!$BF$3:$BM$599))</f>
        <v>2.8342310379525053E-3</v>
      </c>
      <c r="J55" s="126">
        <f>1/(1+H55)^G55</f>
        <v>0.81060279602995633</v>
      </c>
      <c r="K55" s="128"/>
      <c r="L55" s="129">
        <f>(1-M54)*K54</f>
        <v>217.67946812263011</v>
      </c>
      <c r="M55" s="128"/>
      <c r="N55" s="128" t="s">
        <v>64</v>
      </c>
      <c r="O55" s="128"/>
      <c r="P55" s="129">
        <f>ABS(P53-P54)</f>
        <v>2.042904995545797</v>
      </c>
      <c r="Q55" s="128"/>
      <c r="R55" s="128" t="s">
        <v>65</v>
      </c>
      <c r="S55" s="130">
        <f>ABS(S53-S54)</f>
        <v>4.3368086899420177E-19</v>
      </c>
      <c r="T55" s="128" t="s">
        <v>66</v>
      </c>
      <c r="U55" s="128"/>
      <c r="V55" s="128">
        <f>I55^2-I54^2</f>
        <v>2.7887566665216821E-6</v>
      </c>
      <c r="W55" s="131"/>
    </row>
    <row r="56" spans="6:23" x14ac:dyDescent="0.25">
      <c r="F56" s="117"/>
      <c r="G56" s="28"/>
      <c r="H56" s="119"/>
      <c r="I56" s="119"/>
      <c r="J56" s="28"/>
      <c r="K56" s="28"/>
      <c r="L56" s="28"/>
      <c r="M56" s="28"/>
      <c r="N56" s="28"/>
      <c r="O56" s="28"/>
      <c r="P56" s="28"/>
      <c r="Q56" s="28"/>
      <c r="R56" s="28"/>
      <c r="S56" s="28"/>
      <c r="T56" s="28"/>
      <c r="U56" s="28"/>
      <c r="V56" s="28"/>
      <c r="W56" s="124"/>
    </row>
    <row r="57" spans="6:23" x14ac:dyDescent="0.25">
      <c r="F57" s="110">
        <f>1-((G58-G57)/(G59-G57))</f>
        <v>0.83424657534246571</v>
      </c>
      <c r="G57" s="111">
        <v>3</v>
      </c>
      <c r="H57" s="112" cm="1">
        <f t="array" ref="H57">_xlfn.XLOOKUP(Task1!$B$1,'Benchmark yields table'!$A$3:$A$599,_xlfn.XLOOKUP(G57,'Benchmark yields table'!$B$2:$I$2,'Benchmark yields table'!$B$3:$I$599))/100</f>
        <v>7.2499999999999995E-2</v>
      </c>
      <c r="I57" s="112" cm="1">
        <f t="array" ref="I57">_xlfn.XLOOKUP(Task1!$B$1,'Benchmark yields table'!$A$3:$A$599,_xlfn.XLOOKUP(G57,'Benchmark yields table'!$BF$2:$BM$2,'Benchmark yields table'!$BF$3:$BM$599))</f>
        <v>2.8342310379525053E-3</v>
      </c>
      <c r="J57" s="111">
        <f>1/(1+H57)^G57</f>
        <v>0.81060279602995633</v>
      </c>
      <c r="K57" s="113"/>
      <c r="L57" s="114">
        <f>K58*M58</f>
        <v>246.32852963997595</v>
      </c>
      <c r="M57" s="113" t="s">
        <v>56</v>
      </c>
      <c r="N57" s="113" t="s">
        <v>57</v>
      </c>
      <c r="O57" s="113"/>
      <c r="P57" s="114">
        <f>K58*J58</f>
        <v>237.65222531640867</v>
      </c>
      <c r="Q57" s="113" t="s">
        <v>58</v>
      </c>
      <c r="R57" s="113" t="s">
        <v>59</v>
      </c>
      <c r="S57" s="115">
        <f>I58</f>
        <v>3.2016455280831691E-3</v>
      </c>
      <c r="T57" s="113" t="s">
        <v>60</v>
      </c>
      <c r="U57" s="113"/>
      <c r="V57" s="113">
        <f>I57^2+I59^2-2*Q58*I57*I59</f>
        <v>6.1899839822346084E-6</v>
      </c>
      <c r="W57" s="116">
        <f>(-V58+SQRT(V58^2-4*V57*V59))/(2*V57)</f>
        <v>3.002556906470065</v>
      </c>
    </row>
    <row r="58" spans="6:23" x14ac:dyDescent="0.25">
      <c r="F58" s="117"/>
      <c r="G58" s="118">
        <f>C13</f>
        <v>3.3315068493150686</v>
      </c>
      <c r="H58" s="119">
        <f>F57*H57+(1-F57)*H59</f>
        <v>7.2433698630136989E-2</v>
      </c>
      <c r="I58" s="119">
        <f>I57*F57+(1-F57)*I59</f>
        <v>3.2016455280831691E-3</v>
      </c>
      <c r="J58" s="118">
        <f>1/(1+H58)^G58</f>
        <v>0.79217408438802894</v>
      </c>
      <c r="K58" s="120">
        <f>Task1!F30</f>
        <v>300</v>
      </c>
      <c r="L58" s="120"/>
      <c r="M58" s="121">
        <f>MIN(W57:W58)</f>
        <v>0.82109509879991982</v>
      </c>
      <c r="N58" s="28" t="s">
        <v>61</v>
      </c>
      <c r="O58" s="28"/>
      <c r="P58" s="120">
        <f>L57*J57+L59*J59</f>
        <v>237.56829491988242</v>
      </c>
      <c r="Q58" s="28" cm="1">
        <f t="array" ref="Q58">_xlfn.XLOOKUP(G57,$T$7:$T$12,_xlfn.XLOOKUP(G59,$U$6:$Z$6,$U$7:$Z$12))</f>
        <v>0.95541409117925713</v>
      </c>
      <c r="R58" s="28" t="s">
        <v>62</v>
      </c>
      <c r="S58" s="123">
        <f>SQRT((M58*I57)^2+((1-M58)*I59)^2+2*M58*(1-M58)*Q58*I57*I59)</f>
        <v>3.2016455280831696E-3</v>
      </c>
      <c r="T58" s="28" t="s">
        <v>63</v>
      </c>
      <c r="U58" s="28"/>
      <c r="V58" s="28">
        <f>2*Q58*I57*I59-2*I59^2</f>
        <v>-2.3668344666260445E-5</v>
      </c>
      <c r="W58" s="124">
        <f>(-V58-SQRT(V58^2-4*V57*V59))/(2*V57)</f>
        <v>0.82109509879991982</v>
      </c>
    </row>
    <row r="59" spans="6:23" x14ac:dyDescent="0.25">
      <c r="F59" s="125"/>
      <c r="G59" s="126">
        <v>5</v>
      </c>
      <c r="H59" s="127" cm="1">
        <f t="array" ref="H59">_xlfn.XLOOKUP(Task1!$B$1,'Benchmark yields table'!$A$3:$A$599,_xlfn.XLOOKUP(G59,'Benchmark yields table'!$B$2:$I$2,'Benchmark yields table'!$B$3:$I$599))/100</f>
        <v>7.2099999999999997E-2</v>
      </c>
      <c r="I59" s="127" cm="1">
        <f t="array" ref="I59">_xlfn.XLOOKUP(Task1!$B$1,'Benchmark yields table'!$A$3:$A$599,_xlfn.XLOOKUP(G59,'Benchmark yields table'!$BF$2:$BM$2,'Benchmark yields table'!$BF$3:$BM$599))</f>
        <v>5.0508639122945264E-3</v>
      </c>
      <c r="J59" s="126">
        <f>1/(1+H59)^G59</f>
        <v>0.70603059311738547</v>
      </c>
      <c r="K59" s="128"/>
      <c r="L59" s="129">
        <f>(1-M58)*K58</f>
        <v>53.671470360024053</v>
      </c>
      <c r="M59" s="128"/>
      <c r="N59" s="128" t="s">
        <v>64</v>
      </c>
      <c r="O59" s="128"/>
      <c r="P59" s="129">
        <f>ABS(P57-P58)</f>
        <v>8.393039652625589E-2</v>
      </c>
      <c r="Q59" s="128"/>
      <c r="R59" s="128" t="s">
        <v>65</v>
      </c>
      <c r="S59" s="130">
        <f>ABS(S57-S58)</f>
        <v>4.3368086899420177E-19</v>
      </c>
      <c r="T59" s="128" t="s">
        <v>66</v>
      </c>
      <c r="U59" s="128"/>
      <c r="V59" s="128">
        <f>I59^2-I58^2</f>
        <v>1.5260692173024216E-5</v>
      </c>
      <c r="W59" s="131"/>
    </row>
    <row r="60" spans="6:23" x14ac:dyDescent="0.25">
      <c r="F60" s="117"/>
      <c r="G60" s="28"/>
      <c r="H60" s="119"/>
      <c r="I60" s="119"/>
      <c r="J60" s="28"/>
      <c r="K60" s="28"/>
      <c r="L60" s="28"/>
      <c r="M60" s="28"/>
      <c r="N60" s="28"/>
      <c r="O60" s="28"/>
      <c r="P60" s="28"/>
      <c r="Q60" s="28"/>
      <c r="R60" s="28"/>
      <c r="S60" s="28"/>
      <c r="T60" s="28"/>
      <c r="U60" s="28"/>
      <c r="V60" s="28"/>
      <c r="W60" s="124"/>
    </row>
    <row r="61" spans="6:23" x14ac:dyDescent="0.25">
      <c r="F61" s="110">
        <f>1-((G62-G61)/(G63-G61))</f>
        <v>0.33424657534246593</v>
      </c>
      <c r="G61" s="111">
        <v>3</v>
      </c>
      <c r="H61" s="112" cm="1">
        <f t="array" ref="H61">_xlfn.XLOOKUP(Task1!$B$1,'Benchmark yields table'!$A$3:$A$599,_xlfn.XLOOKUP(G61,'Benchmark yields table'!$B$2:$I$2,'Benchmark yields table'!$B$3:$I$599))/100</f>
        <v>7.2499999999999995E-2</v>
      </c>
      <c r="I61" s="112" cm="1">
        <f t="array" ref="I61">_xlfn.XLOOKUP(Task1!$B$1,'Benchmark yields table'!$A$3:$A$599,_xlfn.XLOOKUP(G61,'Benchmark yields table'!$BF$2:$BM$2,'Benchmark yields table'!$BF$3:$BM$599))</f>
        <v>2.8342310379525053E-3</v>
      </c>
      <c r="J61" s="111">
        <f>1/(1+H61)^G61</f>
        <v>0.81060279602995633</v>
      </c>
      <c r="K61" s="113"/>
      <c r="L61" s="114">
        <f>K62*M62</f>
        <v>95.930559599234655</v>
      </c>
      <c r="M61" s="113" t="s">
        <v>56</v>
      </c>
      <c r="N61" s="113" t="s">
        <v>57</v>
      </c>
      <c r="O61" s="113"/>
      <c r="P61" s="114">
        <f>K62*J62</f>
        <v>221.77995173068626</v>
      </c>
      <c r="Q61" s="113" t="s">
        <v>58</v>
      </c>
      <c r="R61" s="113" t="s">
        <v>59</v>
      </c>
      <c r="S61" s="115">
        <f>I62</f>
        <v>4.3099619652541797E-3</v>
      </c>
      <c r="T61" s="113" t="s">
        <v>60</v>
      </c>
      <c r="U61" s="113"/>
      <c r="V61" s="113">
        <f>I61^2+I63^2-2*Q62*I61*I63</f>
        <v>6.1899839822346084E-6</v>
      </c>
      <c r="W61" s="116">
        <f>(-V62+SQRT(V62^2-4*V61*V63))/(2*V61)</f>
        <v>3.5038834732725359</v>
      </c>
    </row>
    <row r="62" spans="6:23" x14ac:dyDescent="0.25">
      <c r="F62" s="117"/>
      <c r="G62" s="118">
        <f>C14</f>
        <v>4.3315068493150681</v>
      </c>
      <c r="H62" s="119">
        <f>F61*H61+(1-F61)*H63</f>
        <v>7.2233698630136983E-2</v>
      </c>
      <c r="I62" s="119">
        <f>I61*F61+(1-F61)*I63</f>
        <v>4.3099619652541797E-3</v>
      </c>
      <c r="J62" s="118">
        <f>1/(1+H62)^G62</f>
        <v>0.73926650576895425</v>
      </c>
      <c r="K62" s="120">
        <f>Task1!F31</f>
        <v>300</v>
      </c>
      <c r="L62" s="120"/>
      <c r="M62" s="121">
        <f>MIN(W61:W62)</f>
        <v>0.31976853199744887</v>
      </c>
      <c r="N62" s="28" t="s">
        <v>61</v>
      </c>
      <c r="O62" s="28"/>
      <c r="P62" s="120">
        <f>L61*J61+L63*J63</f>
        <v>221.84084787914327</v>
      </c>
      <c r="Q62" s="28" cm="1">
        <f t="array" ref="Q62">_xlfn.XLOOKUP(G61,$T$7:$T$12,_xlfn.XLOOKUP(G63,$U$6:$Z$6,$U$7:$Z$12))</f>
        <v>0.95541409117925713</v>
      </c>
      <c r="R62" s="28" t="s">
        <v>62</v>
      </c>
      <c r="S62" s="123">
        <f>SQRT((M62*I61)^2+((1-M62)*I63)^2+2*M62*(1-M62)*Q62*I61*I63)</f>
        <v>4.3099619652541797E-3</v>
      </c>
      <c r="T62" s="28" t="s">
        <v>63</v>
      </c>
      <c r="U62" s="28"/>
      <c r="V62" s="28">
        <f>2*Q62*I61*I63-2*I63^2</f>
        <v>-2.3668344666260445E-5</v>
      </c>
      <c r="W62" s="124">
        <f>(-V62-SQRT(V62^2-4*V61*V63))/(2*V61)</f>
        <v>0.31976853199744887</v>
      </c>
    </row>
    <row r="63" spans="6:23" x14ac:dyDescent="0.25">
      <c r="F63" s="125"/>
      <c r="G63" s="126">
        <v>5</v>
      </c>
      <c r="H63" s="127" cm="1">
        <f t="array" ref="H63">_xlfn.XLOOKUP(Task1!$B$1,'Benchmark yields table'!$A$3:$A$599,_xlfn.XLOOKUP(G63,'Benchmark yields table'!$B$2:$I$2,'Benchmark yields table'!$B$3:$I$599))/100</f>
        <v>7.2099999999999997E-2</v>
      </c>
      <c r="I63" s="127" cm="1">
        <f t="array" ref="I63">_xlfn.XLOOKUP(Task1!$B$1,'Benchmark yields table'!$A$3:$A$599,_xlfn.XLOOKUP(G63,'Benchmark yields table'!$BF$2:$BM$2,'Benchmark yields table'!$BF$3:$BM$599))</f>
        <v>5.0508639122945264E-3</v>
      </c>
      <c r="J63" s="126">
        <f>1/(1+H63)^G63</f>
        <v>0.70603059311738547</v>
      </c>
      <c r="K63" s="128"/>
      <c r="L63" s="129">
        <f>(1-M62)*K62</f>
        <v>204.06944040076536</v>
      </c>
      <c r="M63" s="128"/>
      <c r="N63" s="128" t="s">
        <v>64</v>
      </c>
      <c r="O63" s="128"/>
      <c r="P63" s="129">
        <f>ABS(P61-P62)</f>
        <v>6.0896148457004529E-2</v>
      </c>
      <c r="Q63" s="128"/>
      <c r="R63" s="128" t="s">
        <v>65</v>
      </c>
      <c r="S63" s="130">
        <f>ABS(S61-S62)</f>
        <v>0</v>
      </c>
      <c r="T63" s="128" t="s">
        <v>66</v>
      </c>
      <c r="U63" s="128"/>
      <c r="V63" s="128">
        <f>I63^2-I62^2</f>
        <v>6.9354541185815014E-6</v>
      </c>
      <c r="W63" s="131"/>
    </row>
    <row r="64" spans="6:23" x14ac:dyDescent="0.25">
      <c r="F64" s="117"/>
      <c r="G64" s="118"/>
      <c r="H64" s="119"/>
      <c r="I64" s="119"/>
      <c r="J64" s="118"/>
      <c r="K64" s="28"/>
      <c r="L64" s="120"/>
      <c r="M64" s="28"/>
      <c r="N64" s="28"/>
      <c r="O64" s="28"/>
      <c r="P64" s="120"/>
      <c r="Q64" s="28"/>
      <c r="R64" s="28"/>
      <c r="S64" s="123"/>
      <c r="T64" s="28"/>
      <c r="U64" s="28"/>
      <c r="V64" s="28"/>
      <c r="W64" s="124"/>
    </row>
    <row r="65" spans="6:23" x14ac:dyDescent="0.25">
      <c r="F65" s="110">
        <f>1-((G66-G65)/(G67-G65))</f>
        <v>0.9336986301369864</v>
      </c>
      <c r="G65" s="111">
        <v>5</v>
      </c>
      <c r="H65" s="112" cm="1">
        <f t="array" ref="H65">_xlfn.XLOOKUP(Task1!$B$1,'Benchmark yields table'!$A$3:$A$599,_xlfn.XLOOKUP(G65,'Benchmark yields table'!$B$2:$I$2,'Benchmark yields table'!$B$3:$I$599))/100</f>
        <v>7.2099999999999997E-2</v>
      </c>
      <c r="I65" s="112" cm="1">
        <f t="array" ref="I65">_xlfn.XLOOKUP(Task1!$B$1,'Benchmark yields table'!$A$3:$A$599,_xlfn.XLOOKUP(G65,'Benchmark yields table'!$BF$2:$BM$2,'Benchmark yields table'!$BF$3:$BM$599))</f>
        <v>5.0508639122945264E-3</v>
      </c>
      <c r="J65" s="111">
        <f>1/(1+H65)^G65</f>
        <v>0.70603059311738547</v>
      </c>
      <c r="K65" s="114"/>
      <c r="L65" s="114">
        <f>K66*M66</f>
        <v>278.78762800038982</v>
      </c>
      <c r="M65" s="143" t="s">
        <v>56</v>
      </c>
      <c r="N65" s="113" t="s">
        <v>57</v>
      </c>
      <c r="O65" s="113"/>
      <c r="P65" s="114">
        <f>K66*J66</f>
        <v>207.03818136437448</v>
      </c>
      <c r="Q65" s="113" t="s">
        <v>58</v>
      </c>
      <c r="R65" s="113" t="s">
        <v>59</v>
      </c>
      <c r="S65" s="115">
        <f>I66</f>
        <v>5.396364384004918E-3</v>
      </c>
      <c r="T65" s="113" t="s">
        <v>60</v>
      </c>
      <c r="U65" s="113"/>
      <c r="V65" s="113">
        <f>I65^2+I67^2-2*Q66*I65*I67</f>
        <v>3.0934857476912445E-5</v>
      </c>
      <c r="W65" s="116">
        <f>(-V66+SQRT(V66^2-4*V65*V67))/(2*V65)</f>
        <v>2.6501887816114365</v>
      </c>
    </row>
    <row r="66" spans="6:23" x14ac:dyDescent="0.25">
      <c r="F66" s="117"/>
      <c r="G66" s="118">
        <f>C15</f>
        <v>5.3315068493150681</v>
      </c>
      <c r="H66" s="119">
        <f>F65*H65+(1-F65)*H67</f>
        <v>7.2040328767123282E-2</v>
      </c>
      <c r="I66" s="119">
        <f>I65*F65+(1-F65)*I67</f>
        <v>5.396364384004918E-3</v>
      </c>
      <c r="J66" s="118">
        <f>1/(1+H66)^G66</f>
        <v>0.69012727121458162</v>
      </c>
      <c r="K66" s="144">
        <f>Task1!F32</f>
        <v>300</v>
      </c>
      <c r="L66" s="120"/>
      <c r="M66" s="28">
        <f>MIN(W65:W66)</f>
        <v>0.92929209333463281</v>
      </c>
      <c r="N66" s="28" t="s">
        <v>61</v>
      </c>
      <c r="O66" s="28"/>
      <c r="P66" s="120">
        <f>L65*J65+L67*J67</f>
        <v>207.49569711458511</v>
      </c>
      <c r="Q66" s="28" cm="1">
        <f t="array" ref="Q66">_xlfn.XLOOKUP(G65,$T$7:$T$12,_xlfn.XLOOKUP(G67,$U$6:$Z$6,$U$7:$Z$12))</f>
        <v>0.9635386180265525</v>
      </c>
      <c r="R66" s="28" t="s">
        <v>62</v>
      </c>
      <c r="S66" s="123">
        <f>SQRT((M66*I65)^2+((1-M66)*I67)^2+2*M66*(1-M66)*Q66*I65*I67)</f>
        <v>5.3963643840049154E-3</v>
      </c>
      <c r="T66" s="28" t="s">
        <v>63</v>
      </c>
      <c r="U66" s="28"/>
      <c r="V66" s="28">
        <f>2*Q66*I65*I67-2*I67^2</f>
        <v>-1.107307307077905E-4</v>
      </c>
      <c r="W66" s="124">
        <f>(-V66-SQRT(V66^2-4*V65*V67))/(2*V65)</f>
        <v>0.92929209333463281</v>
      </c>
    </row>
    <row r="67" spans="6:23" x14ac:dyDescent="0.25">
      <c r="F67" s="125"/>
      <c r="G67" s="126">
        <v>10</v>
      </c>
      <c r="H67" s="127" cm="1">
        <f t="array" ref="H67">_xlfn.XLOOKUP(Task1!$B$1,'Benchmark yields table'!$A$3:$A$599,_xlfn.XLOOKUP(G67,'Benchmark yields table'!$B$2:$I$2,'Benchmark yields table'!$B$3:$I$599))/100</f>
        <v>7.1199999999999999E-2</v>
      </c>
      <c r="I67" s="127" cm="1">
        <f t="array" ref="I67">_xlfn.XLOOKUP(Task1!$B$1,'Benchmark yields table'!$A$3:$A$599,_xlfn.XLOOKUP(G67,'Benchmark yields table'!$BF$2:$BM$2,'Benchmark yields table'!$BF$3:$BM$599))</f>
        <v>1.0261924745942997E-2</v>
      </c>
      <c r="J67" s="126">
        <f>1/(1+H67)^G67</f>
        <v>0.50268318714554117</v>
      </c>
      <c r="K67" s="128"/>
      <c r="L67" s="129">
        <f>(1-M66)*K66</f>
        <v>21.212371999610159</v>
      </c>
      <c r="M67" s="128"/>
      <c r="N67" s="128" t="s">
        <v>64</v>
      </c>
      <c r="O67" s="128"/>
      <c r="P67" s="129">
        <f>ABS(P65-P66)</f>
        <v>0.45751575021063218</v>
      </c>
      <c r="Q67" s="128"/>
      <c r="R67" s="128" t="s">
        <v>65</v>
      </c>
      <c r="S67" s="130">
        <f>ABS(S65-S66)</f>
        <v>2.6020852139652106E-18</v>
      </c>
      <c r="T67" s="128" t="s">
        <v>66</v>
      </c>
      <c r="U67" s="128"/>
      <c r="V67" s="128">
        <f>I67^2-I66^2</f>
        <v>7.6186350926440473E-5</v>
      </c>
      <c r="W67" s="131"/>
    </row>
    <row r="68" spans="6:23" x14ac:dyDescent="0.25">
      <c r="F68" s="117"/>
      <c r="G68" s="28"/>
      <c r="H68" s="119"/>
      <c r="I68" s="119"/>
      <c r="J68" s="28"/>
      <c r="K68" s="28"/>
      <c r="L68" s="28"/>
      <c r="M68" s="28"/>
      <c r="N68" s="28"/>
      <c r="O68" s="28"/>
      <c r="P68" s="28"/>
      <c r="Q68" s="28"/>
      <c r="R68" s="28"/>
      <c r="S68" s="28"/>
      <c r="T68" s="28"/>
      <c r="U68" s="28"/>
      <c r="V68" s="28"/>
      <c r="W68" s="124"/>
    </row>
    <row r="69" spans="6:23" x14ac:dyDescent="0.25">
      <c r="F69" s="110">
        <f>1-((G70-G69)/(G71-G69))</f>
        <v>0.73315068493150692</v>
      </c>
      <c r="G69" s="111">
        <v>5</v>
      </c>
      <c r="H69" s="112" cm="1">
        <f t="array" ref="H69">_xlfn.XLOOKUP(Task1!$B$1,'Benchmark yields table'!$A$3:$A$599,_xlfn.XLOOKUP(G69,'Benchmark yields table'!$B$2:$I$2,'Benchmark yields table'!$B$3:$I$599))/100</f>
        <v>7.2099999999999997E-2</v>
      </c>
      <c r="I69" s="112" cm="1">
        <f t="array" ref="I69">_xlfn.XLOOKUP(Task1!$B$1,'Benchmark yields table'!$A$3:$A$599,_xlfn.XLOOKUP(G69,'Benchmark yields table'!$BF$2:$BM$2,'Benchmark yields table'!$BF$3:$BM$599))</f>
        <v>5.0508639122945264E-3</v>
      </c>
      <c r="J69" s="111">
        <f>1/(1+H69)^G69</f>
        <v>0.70603059311738547</v>
      </c>
      <c r="K69" s="113"/>
      <c r="L69" s="114">
        <f>K70*M70</f>
        <v>7435.5574171568032</v>
      </c>
      <c r="M69" s="113" t="s">
        <v>56</v>
      </c>
      <c r="N69" s="113" t="s">
        <v>57</v>
      </c>
      <c r="O69" s="113"/>
      <c r="P69" s="114">
        <f>K70*J70</f>
        <v>6636.4483289255195</v>
      </c>
      <c r="Q69" s="113" t="s">
        <v>58</v>
      </c>
      <c r="R69" s="113" t="s">
        <v>59</v>
      </c>
      <c r="S69" s="115">
        <f>I70</f>
        <v>6.4414319265338714E-3</v>
      </c>
      <c r="T69" s="113" t="s">
        <v>60</v>
      </c>
      <c r="U69" s="113"/>
      <c r="V69" s="113">
        <f>I69^2+I71^2-2*Q70*I69*I71</f>
        <v>3.0934857476912445E-5</v>
      </c>
      <c r="W69" s="116">
        <f>(-V70+SQRT(V70^2-4*V69*V71))/(2*V69)</f>
        <v>2.8575820965813312</v>
      </c>
    </row>
    <row r="70" spans="6:23" x14ac:dyDescent="0.25">
      <c r="F70" s="117"/>
      <c r="G70" s="118">
        <f>C16</f>
        <v>6.3342465753424655</v>
      </c>
      <c r="H70" s="119">
        <f>F69*H69+(1-F69)*H71</f>
        <v>7.1859835616438356E-2</v>
      </c>
      <c r="I70" s="119">
        <f>I69*F69+(1-F69)*I71</f>
        <v>6.4414319265338714E-3</v>
      </c>
      <c r="J70" s="118">
        <f>1/(1+H70)^G70</f>
        <v>0.6443153717403417</v>
      </c>
      <c r="K70" s="120">
        <f>Task1!F33</f>
        <v>10300</v>
      </c>
      <c r="L70" s="120"/>
      <c r="M70" s="121">
        <f>MIN(W69:W70)</f>
        <v>0.72189877836473815</v>
      </c>
      <c r="N70" s="28" t="s">
        <v>61</v>
      </c>
      <c r="O70" s="28"/>
      <c r="P70" s="120">
        <f>L69*J69+L71*J71</f>
        <v>6689.6381403326168</v>
      </c>
      <c r="Q70" s="28" cm="1">
        <f t="array" ref="Q70">_xlfn.XLOOKUP(G69,$T$7:$T$12,_xlfn.XLOOKUP(G71,$U$6:$Z$6,$U$7:$Z$12))</f>
        <v>0.9635386180265525</v>
      </c>
      <c r="R70" s="28" t="s">
        <v>62</v>
      </c>
      <c r="S70" s="123">
        <f>SQRT((M70*I69)^2+((1-M70)*I71)^2+2*M70*(1-M70)*Q70*I69*I71)</f>
        <v>6.4414319265338697E-3</v>
      </c>
      <c r="T70" s="28" t="s">
        <v>63</v>
      </c>
      <c r="U70" s="28"/>
      <c r="V70" s="28">
        <f>2*Q70*I69*I71-2*I71^2</f>
        <v>-1.107307307077905E-4</v>
      </c>
      <c r="W70" s="124">
        <f>(-V70-SQRT(V70^2-4*V69*V71))/(2*V69)</f>
        <v>0.72189877836473815</v>
      </c>
    </row>
    <row r="71" spans="6:23" ht="15.75" thickBot="1" x14ac:dyDescent="0.3">
      <c r="F71" s="135"/>
      <c r="G71" s="136">
        <v>10</v>
      </c>
      <c r="H71" s="137" cm="1">
        <f t="array" ref="H71">_xlfn.XLOOKUP(Task1!$B$1,'Benchmark yields table'!$A$3:$A$599,_xlfn.XLOOKUP(G71,'Benchmark yields table'!$B$2:$I$2,'Benchmark yields table'!$B$3:$I$599))/100</f>
        <v>7.1199999999999999E-2</v>
      </c>
      <c r="I71" s="137" cm="1">
        <f t="array" ref="I71">_xlfn.XLOOKUP(Task1!$B$1,'Benchmark yields table'!$A$3:$A$599,_xlfn.XLOOKUP(G71,'Benchmark yields table'!$BF$2:$BM$2,'Benchmark yields table'!$BF$3:$BM$599))</f>
        <v>1.0261924745942997E-2</v>
      </c>
      <c r="J71" s="136">
        <f>1/(1+H71)^G71</f>
        <v>0.50268318714554117</v>
      </c>
      <c r="K71" s="139"/>
      <c r="L71" s="140">
        <f>(1-M70)*K70</f>
        <v>2864.4425828431972</v>
      </c>
      <c r="M71" s="139"/>
      <c r="N71" s="139" t="s">
        <v>64</v>
      </c>
      <c r="O71" s="139"/>
      <c r="P71" s="140">
        <f>ABS(P69-P70)</f>
        <v>53.189811407097295</v>
      </c>
      <c r="Q71" s="139"/>
      <c r="R71" s="139" t="s">
        <v>65</v>
      </c>
      <c r="S71" s="141">
        <f>ABS(S69-S70)</f>
        <v>1.7347234759768071E-18</v>
      </c>
      <c r="T71" s="139" t="s">
        <v>66</v>
      </c>
      <c r="U71" s="139"/>
      <c r="V71" s="139">
        <f>I71^2-I70^2</f>
        <v>6.3815054227227389E-5</v>
      </c>
      <c r="W71" s="142"/>
    </row>
    <row r="72" spans="6:23" ht="15.75" thickBot="1" x14ac:dyDescent="0.3"/>
    <row r="73" spans="6:23" x14ac:dyDescent="0.25">
      <c r="F73" s="106" t="str">
        <f>Task1!F4</f>
        <v>2032/A</v>
      </c>
      <c r="G73" s="107"/>
      <c r="H73" s="107"/>
      <c r="I73" s="107"/>
      <c r="J73" s="107"/>
      <c r="K73" s="107"/>
      <c r="L73" s="107"/>
      <c r="M73" s="108">
        <f>Task1!F13</f>
        <v>3548</v>
      </c>
      <c r="N73" s="107"/>
      <c r="O73" s="107"/>
      <c r="P73" s="107"/>
      <c r="Q73" s="107"/>
      <c r="R73" s="107"/>
      <c r="S73" s="107"/>
      <c r="T73" s="107"/>
      <c r="U73" s="107"/>
      <c r="V73" s="107"/>
      <c r="W73" s="109"/>
    </row>
    <row r="74" spans="6:23" x14ac:dyDescent="0.25">
      <c r="F74" s="110">
        <f>1-((G75-G74)/(G76-G74))</f>
        <v>0.81643835616438354</v>
      </c>
      <c r="G74" s="111">
        <v>0.5</v>
      </c>
      <c r="H74" s="112" cm="1">
        <f t="array" ref="H74">_xlfn.XLOOKUP(Task1!$B$1,'Benchmark yields table'!$A$3:$A$599,_xlfn.XLOOKUP(Task2!G74,'Benchmark yields table'!$B$2:$I$2,'Benchmark yields table'!$B$3:$I$599))/100</f>
        <v>6.9199999999999998E-2</v>
      </c>
      <c r="I74" s="112" cm="1">
        <f t="array" ref="I74">_xlfn.XLOOKUP(Task1!$B$1,'Benchmark yields table'!$A$3:$A$599,_xlfn.XLOOKUP(Task2!G74,'Benchmark yields table'!$BF$2:$BM$2,'Benchmark yields table'!$BF$3:$BM$599))</f>
        <v>6.5051439310124138E-4</v>
      </c>
      <c r="J74" s="111">
        <f>1/(1+H74)^G74</f>
        <v>0.96709808864276592</v>
      </c>
      <c r="K74" s="113"/>
      <c r="L74" s="114">
        <f>K75*M75</f>
        <v>340.88917339337723</v>
      </c>
      <c r="M74" s="113" t="s">
        <v>56</v>
      </c>
      <c r="N74" s="113" t="s">
        <v>57</v>
      </c>
      <c r="O74" s="113"/>
      <c r="P74" s="114">
        <f>K75*J75</f>
        <v>456.57773592640643</v>
      </c>
      <c r="Q74" s="113" t="s">
        <v>58</v>
      </c>
      <c r="R74" s="113" t="s">
        <v>59</v>
      </c>
      <c r="S74" s="115">
        <f>I75</f>
        <v>7.5248109862188447E-4</v>
      </c>
      <c r="T74" s="113" t="s">
        <v>60</v>
      </c>
      <c r="U74" s="113"/>
      <c r="V74" s="113">
        <f>I74^2+I76^2-2*Q75*I74*I76</f>
        <v>7.3096558861179789E-7</v>
      </c>
      <c r="W74" s="116">
        <f>(-V75+SQRT(V75^2-4*V74*V76))/(2*V74)</f>
        <v>1.6931823582313696</v>
      </c>
    </row>
    <row r="75" spans="6:23" x14ac:dyDescent="0.25">
      <c r="F75" s="117"/>
      <c r="G75" s="118">
        <f>C17</f>
        <v>0.59178082191780823</v>
      </c>
      <c r="H75" s="119">
        <f>F74*H74+(1-F74)*H76</f>
        <v>6.9126575342465746E-2</v>
      </c>
      <c r="I75" s="119">
        <f>F74*I74+(1-F74)*I76</f>
        <v>7.5248109862188447E-4</v>
      </c>
      <c r="J75" s="118">
        <f>1/(1+H75)^G75</f>
        <v>0.96121628616085564</v>
      </c>
      <c r="K75" s="120">
        <f>Task1!F36</f>
        <v>475</v>
      </c>
      <c r="L75" s="120"/>
      <c r="M75" s="121">
        <f>MIN(W74:W75)</f>
        <v>0.71766141767026792</v>
      </c>
      <c r="N75" s="28" t="s">
        <v>61</v>
      </c>
      <c r="O75" s="28"/>
      <c r="P75" s="120">
        <f>L74*J74+L76*J76</f>
        <v>455.15121208334517</v>
      </c>
      <c r="Q75" s="122" cm="1">
        <f t="array" ref="Q75">_xlfn.XLOOKUP(G74,$T$7:$T$12,_xlfn.XLOOKUP(G76,$U$6:$Z$6,$U$7:$Z$12))</f>
        <v>0.73079441246357513</v>
      </c>
      <c r="R75" s="28" t="s">
        <v>62</v>
      </c>
      <c r="S75" s="123">
        <f>SQRT((M75*I74)^2+((1-M75)*I76)^2+2*M75*(1-M75)*Q75*I74*I76)</f>
        <v>7.5248109862188447E-4</v>
      </c>
      <c r="T75" s="28" t="s">
        <v>63</v>
      </c>
      <c r="U75" s="28"/>
      <c r="V75" s="28">
        <f>2*Q75*I74*I76-2*I76^2</f>
        <v>-1.7622438397030299E-6</v>
      </c>
      <c r="W75" s="124">
        <f>(-V75-SQRT(V75^2-4*V74*V76))/(2*V74)</f>
        <v>0.71766141767026792</v>
      </c>
    </row>
    <row r="76" spans="6:23" x14ac:dyDescent="0.25">
      <c r="F76" s="125"/>
      <c r="G76" s="126">
        <v>1</v>
      </c>
      <c r="H76" s="127" cm="1">
        <f t="array" ref="H76">_xlfn.XLOOKUP(Task1!$B$1,'Benchmark yields table'!$A$3:$A$599,_xlfn.XLOOKUP(Task2!G76,'Benchmark yields table'!$B$2:$I$2,'Benchmark yields table'!$B$3:$I$599))/100</f>
        <v>6.88E-2</v>
      </c>
      <c r="I76" s="127" cm="1">
        <f t="array" ref="I76">_xlfn.XLOOKUP(Task1!$B$1,'Benchmark yields table'!$A$3:$A$599,_xlfn.XLOOKUP(Task2!G76,'Benchmark yields table'!$BF$2:$BM$2,'Benchmark yields table'!$BF$3:$BM$599))</f>
        <v>1.2060046545196699E-3</v>
      </c>
      <c r="J76" s="126">
        <f>1/(1+H76)^G76</f>
        <v>0.93562874251497008</v>
      </c>
      <c r="K76" s="128"/>
      <c r="L76" s="129">
        <f>(1-M75)*K75</f>
        <v>134.11082660662274</v>
      </c>
      <c r="M76" s="128"/>
      <c r="N76" s="128" t="s">
        <v>64</v>
      </c>
      <c r="O76" s="128"/>
      <c r="P76" s="129">
        <f>ABS(P74-P75)</f>
        <v>1.4265238430612612</v>
      </c>
      <c r="Q76" s="128"/>
      <c r="R76" s="128" t="s">
        <v>65</v>
      </c>
      <c r="S76" s="130">
        <f>ABS(S74-S75)</f>
        <v>0</v>
      </c>
      <c r="T76" s="128" t="s">
        <v>66</v>
      </c>
      <c r="U76" s="128"/>
      <c r="V76" s="128">
        <f>I76^2-I75^2</f>
        <v>8.8821942293991018E-7</v>
      </c>
      <c r="W76" s="131"/>
    </row>
    <row r="77" spans="6:23" x14ac:dyDescent="0.25">
      <c r="F77" s="117"/>
      <c r="G77" s="120"/>
      <c r="H77" s="119"/>
      <c r="I77" s="119"/>
      <c r="J77" s="118"/>
      <c r="K77" s="28"/>
      <c r="L77" s="120"/>
      <c r="M77" s="28"/>
      <c r="N77" s="28"/>
      <c r="O77" s="28"/>
      <c r="P77" s="120"/>
      <c r="Q77" s="28"/>
      <c r="R77" s="28"/>
      <c r="S77" s="123"/>
      <c r="T77" s="28"/>
      <c r="U77" s="28"/>
      <c r="V77" s="28"/>
      <c r="W77" s="124"/>
    </row>
    <row r="78" spans="6:23" x14ac:dyDescent="0.25">
      <c r="F78" s="110">
        <f>1-((G79-G78)/(G80-G78))</f>
        <v>0.70410958904109588</v>
      </c>
      <c r="G78" s="111">
        <v>1</v>
      </c>
      <c r="H78" s="112" cm="1">
        <f t="array" ref="H78">_xlfn.XLOOKUP(Task1!$B$1,'Benchmark yields table'!$A$3:$A$599,_xlfn.XLOOKUP(G78,'Benchmark yields table'!$B$2:$I$2,'Benchmark yields table'!$B$3:$I$599))/100</f>
        <v>6.88E-2</v>
      </c>
      <c r="I78" s="112" cm="1">
        <f t="array" ref="I78">_xlfn.XLOOKUP(Task1!$B$1,'Benchmark yields table'!$A$3:$A$599,_xlfn.XLOOKUP(G78,'Benchmark yields table'!$BF$2:$BM$2,'Benchmark yields table'!$BF$3:$BM$599))</f>
        <v>1.2060046545196699E-3</v>
      </c>
      <c r="J78" s="111">
        <f>1/(1+H78)^G78</f>
        <v>0.93562874251497008</v>
      </c>
      <c r="K78" s="113"/>
      <c r="L78" s="114">
        <f>K79*M79</f>
        <v>289.41666225396233</v>
      </c>
      <c r="M78" s="113" t="s">
        <v>56</v>
      </c>
      <c r="N78" s="113" t="s">
        <v>57</v>
      </c>
      <c r="O78" s="113"/>
      <c r="P78" s="114">
        <f>K79*J79</f>
        <v>426.56876339540344</v>
      </c>
      <c r="Q78" s="113" t="s">
        <v>58</v>
      </c>
      <c r="R78" s="113" t="s">
        <v>59</v>
      </c>
      <c r="S78" s="115">
        <f>I79</f>
        <v>1.6877812282477418E-3</v>
      </c>
      <c r="T78" s="113" t="s">
        <v>60</v>
      </c>
      <c r="U78" s="113"/>
      <c r="V78" s="113">
        <f>I78^2+I80^2-2*Q79*I78*I80</f>
        <v>4.9402317113965657E-6</v>
      </c>
      <c r="W78" s="116">
        <f>(-V79+SQRT(V79^2-4*V78*V80))/(2*V78)</f>
        <v>1.722302938291737</v>
      </c>
    </row>
    <row r="79" spans="6:23" x14ac:dyDescent="0.25">
      <c r="F79" s="117"/>
      <c r="G79" s="118">
        <f>C18</f>
        <v>1.5917808219178082</v>
      </c>
      <c r="H79" s="119">
        <f>H78*F78+(1-F78)*H80</f>
        <v>6.9894794520547948E-2</v>
      </c>
      <c r="I79" s="119">
        <f>I78*F78+(1-F78)*I80</f>
        <v>1.6877812282477418E-3</v>
      </c>
      <c r="J79" s="118">
        <f>1/(1+H79)^G79</f>
        <v>0.89803950188505988</v>
      </c>
      <c r="K79" s="120">
        <f>Task1!F37</f>
        <v>475</v>
      </c>
      <c r="L79" s="120"/>
      <c r="M79" s="121">
        <f>MIN(W78:W79)</f>
        <v>0.60929823632413116</v>
      </c>
      <c r="N79" s="28" t="s">
        <v>61</v>
      </c>
      <c r="O79" s="28"/>
      <c r="P79" s="120">
        <f>L78*J78+L80*J80</f>
        <v>421.22092024106445</v>
      </c>
      <c r="Q79" s="28" cm="1">
        <f t="array" ref="Q79">_xlfn.XLOOKUP(G78,$T$7:$T$12,_xlfn.XLOOKUP(G80,$U$6:$Z$6,$U$7:$Z$12))</f>
        <v>0.66514827644955143</v>
      </c>
      <c r="R79" s="28" t="s">
        <v>62</v>
      </c>
      <c r="S79" s="123">
        <f>SQRT((M79*I78)^2+((1-M79)*I80)^2+2*M79*(1-M79)*Q79*I78*I80)</f>
        <v>1.6877812282477421E-3</v>
      </c>
      <c r="T79" s="28" t="s">
        <v>63</v>
      </c>
      <c r="U79" s="28"/>
      <c r="V79" s="28">
        <f>2*Q79*I78*I80-2*I80^2</f>
        <v>-1.1518650061166794E-5</v>
      </c>
      <c r="W79" s="124">
        <f>(-V79-SQRT(V79^2-4*V78*V80))/(2*V78)</f>
        <v>0.60929823632413116</v>
      </c>
    </row>
    <row r="80" spans="6:23" x14ac:dyDescent="0.25">
      <c r="F80" s="125"/>
      <c r="G80" s="126">
        <v>3</v>
      </c>
      <c r="H80" s="127" cm="1">
        <f t="array" ref="H80">_xlfn.XLOOKUP(Task1!$B$1,'Benchmark yields table'!$A$3:$A$599,_xlfn.XLOOKUP(G80,'Benchmark yields table'!$B$2:$I$2,'Benchmark yields table'!$B$3:$I$599))/100</f>
        <v>7.2499999999999995E-2</v>
      </c>
      <c r="I80" s="127" cm="1">
        <f t="array" ref="I80">_xlfn.XLOOKUP(Task1!$B$1,'Benchmark yields table'!$A$3:$A$599,_xlfn.XLOOKUP(G80,'Benchmark yields table'!$BF$2:$BM$2,'Benchmark yields table'!$BF$3:$BM$599))</f>
        <v>2.8342310379525053E-3</v>
      </c>
      <c r="J80" s="126">
        <f>1/(1+H80)^G80</f>
        <v>0.81060279602995633</v>
      </c>
      <c r="K80" s="128"/>
      <c r="L80" s="129">
        <f>(1-M79)*K79</f>
        <v>185.5833377460377</v>
      </c>
      <c r="M80" s="128"/>
      <c r="N80" s="128" t="s">
        <v>64</v>
      </c>
      <c r="O80" s="128"/>
      <c r="P80" s="129">
        <f>ABS(P78-P79)</f>
        <v>5.3478431543389888</v>
      </c>
      <c r="Q80" s="128"/>
      <c r="R80" s="128" t="s">
        <v>65</v>
      </c>
      <c r="S80" s="130">
        <f>ABS(S78-S79)</f>
        <v>2.1684043449710089E-19</v>
      </c>
      <c r="T80" s="128" t="s">
        <v>66</v>
      </c>
      <c r="U80" s="128"/>
      <c r="V80" s="128">
        <f>I80^2-I79^2</f>
        <v>5.1842601020678795E-6</v>
      </c>
      <c r="W80" s="131"/>
    </row>
    <row r="81" spans="6:23" x14ac:dyDescent="0.25">
      <c r="F81" s="117"/>
      <c r="G81" s="120"/>
      <c r="H81" s="119"/>
      <c r="I81" s="119"/>
      <c r="J81" s="118"/>
      <c r="K81" s="28"/>
      <c r="L81" s="120"/>
      <c r="M81" s="28"/>
      <c r="N81" s="28"/>
      <c r="O81" s="28"/>
      <c r="P81" s="120"/>
      <c r="Q81" s="28"/>
      <c r="R81" s="28"/>
      <c r="S81" s="123"/>
      <c r="T81" s="28"/>
      <c r="U81" s="28"/>
      <c r="V81" s="28"/>
      <c r="W81" s="124"/>
    </row>
    <row r="82" spans="6:23" x14ac:dyDescent="0.25">
      <c r="F82" s="110">
        <f>1-((G83-G82)/(G84-G82))</f>
        <v>0.204109589041096</v>
      </c>
      <c r="G82" s="111">
        <v>1</v>
      </c>
      <c r="H82" s="112" cm="1">
        <f t="array" ref="H82">_xlfn.XLOOKUP(Task1!$B$1,'Benchmark yields table'!$A$3:$A$599,_xlfn.XLOOKUP(G82,'Benchmark yields table'!$B$2:$I$2,'Benchmark yields table'!$B$3:$I$599))/100</f>
        <v>6.88E-2</v>
      </c>
      <c r="I82" s="112" cm="1">
        <f t="array" ref="I82">_xlfn.XLOOKUP(Task1!$B$1,'Benchmark yields table'!$A$3:$A$599,_xlfn.XLOOKUP(G82,'Benchmark yields table'!$BF$2:$BM$2,'Benchmark yields table'!$BF$3:$BM$599))</f>
        <v>1.2060046545196699E-3</v>
      </c>
      <c r="J82" s="111">
        <f>1/(1+H82)^G82</f>
        <v>0.93562874251497008</v>
      </c>
      <c r="K82" s="113"/>
      <c r="L82" s="114">
        <f>K83*M83</f>
        <v>78.726295450173296</v>
      </c>
      <c r="M82" s="113" t="s">
        <v>56</v>
      </c>
      <c r="N82" s="113" t="s">
        <v>57</v>
      </c>
      <c r="O82" s="113"/>
      <c r="P82" s="114">
        <f>K83*J83</f>
        <v>396.92032724679871</v>
      </c>
      <c r="Q82" s="113" t="s">
        <v>58</v>
      </c>
      <c r="R82" s="113" t="s">
        <v>59</v>
      </c>
      <c r="S82" s="115">
        <f>I83</f>
        <v>2.5018944199641591E-3</v>
      </c>
      <c r="T82" s="113" t="s">
        <v>60</v>
      </c>
      <c r="U82" s="113"/>
      <c r="V82" s="113">
        <f>I82^2+I84^2-2*Q83*I82*I84</f>
        <v>4.9402317113965657E-6</v>
      </c>
      <c r="W82" s="116">
        <f>(-V83+SQRT(V83^2-4*V82*V84))/(2*V82)</f>
        <v>2.1658616052470823</v>
      </c>
    </row>
    <row r="83" spans="6:23" x14ac:dyDescent="0.25">
      <c r="F83" s="117"/>
      <c r="G83" s="118">
        <f>C19</f>
        <v>2.591780821917808</v>
      </c>
      <c r="H83" s="119">
        <f>H82*F82+(1-F82)*H84</f>
        <v>7.1744794520547939E-2</v>
      </c>
      <c r="I83" s="119">
        <f>I82*F82+(1-F82)*I84</f>
        <v>2.5018944199641591E-3</v>
      </c>
      <c r="J83" s="118">
        <f>1/(1+H83)^G83</f>
        <v>0.83562174157220781</v>
      </c>
      <c r="K83" s="120">
        <f>Task1!F38</f>
        <v>475</v>
      </c>
      <c r="L83" s="120"/>
      <c r="M83" s="121">
        <f>MIN(W82:W83)</f>
        <v>0.16573956936878589</v>
      </c>
      <c r="N83" s="28" t="s">
        <v>61</v>
      </c>
      <c r="O83" s="28"/>
      <c r="P83" s="120">
        <f>L82*J82+L84*J84</f>
        <v>394.87915771614604</v>
      </c>
      <c r="Q83" s="28" cm="1">
        <f t="array" ref="Q83">_xlfn.XLOOKUP(G82,$T$7:$T$12,_xlfn.XLOOKUP(G84,$U$6:$Z$6,$U$7:$Z$12))</f>
        <v>0.66514827644955143</v>
      </c>
      <c r="R83" s="28" t="s">
        <v>62</v>
      </c>
      <c r="S83" s="123">
        <f>SQRT((M83*I82)^2+((1-M83)*I84)^2+2*M83*(1-M83)*Q83*I82*I84)</f>
        <v>2.5018944199641591E-3</v>
      </c>
      <c r="T83" s="28" t="s">
        <v>63</v>
      </c>
      <c r="U83" s="28"/>
      <c r="V83" s="28">
        <f>2*Q83*I82*I84-2*I84^2</f>
        <v>-1.1518650061166794E-5</v>
      </c>
      <c r="W83" s="124">
        <f>(-V83-SQRT(V83^2-4*V82*V84))/(2*V82)</f>
        <v>0.16573956936878589</v>
      </c>
    </row>
    <row r="84" spans="6:23" x14ac:dyDescent="0.25">
      <c r="F84" s="125"/>
      <c r="G84" s="126">
        <v>3</v>
      </c>
      <c r="H84" s="127" cm="1">
        <f t="array" ref="H84">_xlfn.XLOOKUP(Task1!$B$1,'Benchmark yields table'!$A$3:$A$599,_xlfn.XLOOKUP(G84,'Benchmark yields table'!$B$2:$I$2,'Benchmark yields table'!$B$3:$I$599))/100</f>
        <v>7.2499999999999995E-2</v>
      </c>
      <c r="I84" s="127" cm="1">
        <f t="array" ref="I84">_xlfn.XLOOKUP(Task1!$B$1,'Benchmark yields table'!$A$3:$A$599,_xlfn.XLOOKUP(G84,'Benchmark yields table'!$BF$2:$BM$2,'Benchmark yields table'!$BF$3:$BM$599))</f>
        <v>2.8342310379525053E-3</v>
      </c>
      <c r="J84" s="126">
        <f>1/(1+H84)^G84</f>
        <v>0.81060279602995633</v>
      </c>
      <c r="K84" s="128"/>
      <c r="L84" s="129">
        <f>(1-M83)*K83</f>
        <v>396.27370454982673</v>
      </c>
      <c r="M84" s="128"/>
      <c r="N84" s="128" t="s">
        <v>64</v>
      </c>
      <c r="O84" s="128"/>
      <c r="P84" s="129">
        <f>ABS(P82-P83)</f>
        <v>2.0411695306526667</v>
      </c>
      <c r="Q84" s="128"/>
      <c r="R84" s="128" t="s">
        <v>65</v>
      </c>
      <c r="S84" s="130">
        <f>ABS(S82-S83)</f>
        <v>0</v>
      </c>
      <c r="T84" s="128" t="s">
        <v>66</v>
      </c>
      <c r="U84" s="128"/>
      <c r="V84" s="128">
        <f>I84^2-I83^2</f>
        <v>1.7733898878455397E-6</v>
      </c>
      <c r="W84" s="131"/>
    </row>
    <row r="85" spans="6:23" x14ac:dyDescent="0.25">
      <c r="F85" s="117"/>
      <c r="G85" s="28"/>
      <c r="H85" s="119"/>
      <c r="I85" s="119"/>
      <c r="J85" s="28"/>
      <c r="K85" s="28"/>
      <c r="L85" s="28"/>
      <c r="M85" s="28"/>
      <c r="N85" s="28"/>
      <c r="O85" s="28"/>
      <c r="P85" s="28"/>
      <c r="Q85" s="28"/>
      <c r="R85" s="28"/>
      <c r="S85" s="28"/>
      <c r="T85" s="28"/>
      <c r="U85" s="28"/>
      <c r="V85" s="28"/>
      <c r="W85" s="124"/>
    </row>
    <row r="86" spans="6:23" x14ac:dyDescent="0.25">
      <c r="F86" s="110">
        <f>1-((G87-G86)/(G88-G86))</f>
        <v>0.704109589041096</v>
      </c>
      <c r="G86" s="111">
        <v>3</v>
      </c>
      <c r="H86" s="112" cm="1">
        <f t="array" ref="H86">_xlfn.XLOOKUP(Task1!$B$1,'Benchmark yields table'!$A$3:$A$599,_xlfn.XLOOKUP(G86,'Benchmark yields table'!$B$2:$I$2,'Benchmark yields table'!$B$3:$I$599))/100</f>
        <v>7.2499999999999995E-2</v>
      </c>
      <c r="I86" s="112" cm="1">
        <f t="array" ref="I86">_xlfn.XLOOKUP(Task1!$B$1,'Benchmark yields table'!$A$3:$A$599,_xlfn.XLOOKUP(G86,'Benchmark yields table'!$BF$2:$BM$2,'Benchmark yields table'!$BF$3:$BM$599))</f>
        <v>2.8342310379525053E-3</v>
      </c>
      <c r="J86" s="111">
        <f>1/(1+H86)^G86</f>
        <v>0.81060279602995633</v>
      </c>
      <c r="K86" s="113"/>
      <c r="L86" s="114">
        <f>K87*M87</f>
        <v>326.06430678323369</v>
      </c>
      <c r="M86" s="113" t="s">
        <v>56</v>
      </c>
      <c r="N86" s="113" t="s">
        <v>57</v>
      </c>
      <c r="O86" s="113"/>
      <c r="P86" s="114">
        <f>K87*J87</f>
        <v>369.56030700215939</v>
      </c>
      <c r="Q86" s="113" t="s">
        <v>58</v>
      </c>
      <c r="R86" s="113" t="s">
        <v>59</v>
      </c>
      <c r="S86" s="115">
        <f>I87</f>
        <v>3.4901114500865823E-3</v>
      </c>
      <c r="T86" s="113" t="s">
        <v>60</v>
      </c>
      <c r="U86" s="113"/>
      <c r="V86" s="113">
        <f>I86^2+I88^2-2*Q87*I86*I88</f>
        <v>6.1899839822346084E-6</v>
      </c>
      <c r="W86" s="116">
        <f>(-V87+SQRT(V87^2-4*V86*V88))/(2*V86)</f>
        <v>3.1372008330947558</v>
      </c>
    </row>
    <row r="87" spans="6:23" x14ac:dyDescent="0.25">
      <c r="F87" s="117"/>
      <c r="G87" s="118">
        <f>C20</f>
        <v>3.591780821917808</v>
      </c>
      <c r="H87" s="119">
        <f>F86*H86+(1-F86)*H88</f>
        <v>7.2381643835616433E-2</v>
      </c>
      <c r="I87" s="119">
        <f>I86*F86+(1-F86)*I88</f>
        <v>3.4901114500865823E-3</v>
      </c>
      <c r="J87" s="118">
        <f>1/(1+H87)^G87</f>
        <v>0.77802169895191453</v>
      </c>
      <c r="K87" s="120">
        <f>Task1!F39</f>
        <v>475</v>
      </c>
      <c r="L87" s="120"/>
      <c r="M87" s="121">
        <f>MIN(W86:W87)</f>
        <v>0.68645117217522877</v>
      </c>
      <c r="N87" s="28" t="s">
        <v>61</v>
      </c>
      <c r="O87" s="28"/>
      <c r="P87" s="120">
        <f>L86*J86+L88*J88</f>
        <v>369.46179458224117</v>
      </c>
      <c r="Q87" s="28" cm="1">
        <f t="array" ref="Q87">_xlfn.XLOOKUP(G86,$T$7:$T$12,_xlfn.XLOOKUP(G88,$U$6:$Z$6,$U$7:$Z$12))</f>
        <v>0.95541409117925713</v>
      </c>
      <c r="R87" s="28" t="s">
        <v>62</v>
      </c>
      <c r="S87" s="123">
        <f>SQRT((M87*I86)^2+((1-M87)*I88)^2+2*M87*(1-M87)*Q87*I86*I88)</f>
        <v>3.4901114500865828E-3</v>
      </c>
      <c r="T87" s="28" t="s">
        <v>63</v>
      </c>
      <c r="U87" s="28"/>
      <c r="V87" s="28">
        <f>2*Q87*I86*I88-2*I88^2</f>
        <v>-2.3668344666260445E-5</v>
      </c>
      <c r="W87" s="124">
        <f>(-V87-SQRT(V87^2-4*V86*V88))/(2*V86)</f>
        <v>0.68645117217522877</v>
      </c>
    </row>
    <row r="88" spans="6:23" x14ac:dyDescent="0.25">
      <c r="F88" s="125"/>
      <c r="G88" s="126">
        <v>5</v>
      </c>
      <c r="H88" s="127" cm="1">
        <f t="array" ref="H88">_xlfn.XLOOKUP(Task1!$B$1,'Benchmark yields table'!$A$3:$A$599,_xlfn.XLOOKUP(G88,'Benchmark yields table'!$B$2:$I$2,'Benchmark yields table'!$B$3:$I$599))/100</f>
        <v>7.2099999999999997E-2</v>
      </c>
      <c r="I88" s="127" cm="1">
        <f t="array" ref="I88">_xlfn.XLOOKUP(Task1!$B$1,'Benchmark yields table'!$A$3:$A$599,_xlfn.XLOOKUP(G88,'Benchmark yields table'!$BF$2:$BM$2,'Benchmark yields table'!$BF$3:$BM$599))</f>
        <v>5.0508639122945264E-3</v>
      </c>
      <c r="J88" s="126">
        <f>1/(1+H88)^G88</f>
        <v>0.70603059311738547</v>
      </c>
      <c r="K88" s="128"/>
      <c r="L88" s="129">
        <f>(1-M87)*K87</f>
        <v>148.93569321676634</v>
      </c>
      <c r="M88" s="128"/>
      <c r="N88" s="128" t="s">
        <v>64</v>
      </c>
      <c r="O88" s="128"/>
      <c r="P88" s="129">
        <f>ABS(P86-P87)</f>
        <v>9.8512419918222349E-2</v>
      </c>
      <c r="Q88" s="128"/>
      <c r="R88" s="128" t="s">
        <v>65</v>
      </c>
      <c r="S88" s="130">
        <f>ABS(S86-S87)</f>
        <v>4.3368086899420177E-19</v>
      </c>
      <c r="T88" s="128" t="s">
        <v>66</v>
      </c>
      <c r="U88" s="128"/>
      <c r="V88" s="128">
        <f>I88^2-I87^2</f>
        <v>1.3330348326493704E-5</v>
      </c>
      <c r="W88" s="131"/>
    </row>
    <row r="89" spans="6:23" x14ac:dyDescent="0.25">
      <c r="F89" s="117"/>
      <c r="G89" s="28"/>
      <c r="H89" s="119"/>
      <c r="I89" s="119"/>
      <c r="J89" s="28"/>
      <c r="K89" s="28"/>
      <c r="L89" s="28"/>
      <c r="M89" s="28"/>
      <c r="N89" s="28"/>
      <c r="O89" s="28"/>
      <c r="P89" s="28"/>
      <c r="Q89" s="28"/>
      <c r="R89" s="28"/>
      <c r="S89" s="28"/>
      <c r="T89" s="28"/>
      <c r="U89" s="28"/>
      <c r="V89" s="28"/>
      <c r="W89" s="124"/>
    </row>
    <row r="90" spans="6:23" x14ac:dyDescent="0.25">
      <c r="F90" s="110">
        <f>1-((G91-G90)/(G92-G90))</f>
        <v>0.20410958904109577</v>
      </c>
      <c r="G90" s="111">
        <v>3</v>
      </c>
      <c r="H90" s="112" cm="1">
        <f t="array" ref="H90">_xlfn.XLOOKUP(Task1!$B$1,'Benchmark yields table'!$A$3:$A$599,_xlfn.XLOOKUP(G90,'Benchmark yields table'!$B$2:$I$2,'Benchmark yields table'!$B$3:$I$599))/100</f>
        <v>7.2499999999999995E-2</v>
      </c>
      <c r="I90" s="112" cm="1">
        <f t="array" ref="I90">_xlfn.XLOOKUP(Task1!$B$1,'Benchmark yields table'!$A$3:$A$599,_xlfn.XLOOKUP(G90,'Benchmark yields table'!$BF$2:$BM$2,'Benchmark yields table'!$BF$3:$BM$599))</f>
        <v>2.8342310379525053E-3</v>
      </c>
      <c r="J90" s="111">
        <f>1/(1+H90)^G90</f>
        <v>0.81060279602995633</v>
      </c>
      <c r="K90" s="113"/>
      <c r="L90" s="114">
        <f>K91*M91</f>
        <v>92.306242530571197</v>
      </c>
      <c r="M90" s="113" t="s">
        <v>56</v>
      </c>
      <c r="N90" s="113" t="s">
        <v>57</v>
      </c>
      <c r="O90" s="113"/>
      <c r="P90" s="114">
        <f>K91*J91</f>
        <v>344.91167843112657</v>
      </c>
      <c r="Q90" s="113" t="s">
        <v>58</v>
      </c>
      <c r="R90" s="113" t="s">
        <v>59</v>
      </c>
      <c r="S90" s="115">
        <f>I91</f>
        <v>4.5984278872575933E-3</v>
      </c>
      <c r="T90" s="113" t="s">
        <v>60</v>
      </c>
      <c r="U90" s="113"/>
      <c r="V90" s="113">
        <f>I90^2+I92^2-2*Q91*I90*I92</f>
        <v>6.1899839822346084E-6</v>
      </c>
      <c r="W90" s="116">
        <f>(-V91+SQRT(V91^2-4*V90*V92))/(2*V90)</f>
        <v>3.6293230736266766</v>
      </c>
    </row>
    <row r="91" spans="6:23" x14ac:dyDescent="0.25">
      <c r="F91" s="117"/>
      <c r="G91" s="118">
        <f>C21</f>
        <v>4.5917808219178085</v>
      </c>
      <c r="H91" s="119">
        <f>F90*H90+(1-F90)*H92</f>
        <v>7.2181643835616441E-2</v>
      </c>
      <c r="I91" s="119">
        <f>I90*F90+(1-F90)*I92</f>
        <v>4.5984278872575933E-3</v>
      </c>
      <c r="J91" s="118">
        <f>1/(1+H91)^G91</f>
        <v>0.72612984932868752</v>
      </c>
      <c r="K91" s="120">
        <f>Task1!F40</f>
        <v>475</v>
      </c>
      <c r="L91" s="120"/>
      <c r="M91" s="121">
        <f>MIN(W90:W91)</f>
        <v>0.19432893164330778</v>
      </c>
      <c r="N91" s="28" t="s">
        <v>61</v>
      </c>
      <c r="O91" s="28"/>
      <c r="P91" s="120">
        <f>L90*J90+L92*J92</f>
        <v>345.01719885476194</v>
      </c>
      <c r="Q91" s="28" cm="1">
        <f t="array" ref="Q91">_xlfn.XLOOKUP(G90,$T$7:$T$12,_xlfn.XLOOKUP(G92,$U$6:$Z$6,$U$7:$Z$12))</f>
        <v>0.95541409117925713</v>
      </c>
      <c r="R91" s="28" t="s">
        <v>62</v>
      </c>
      <c r="S91" s="123">
        <f>SQRT((M91*I90)^2+((1-M91)*I92)^2+2*M91*(1-M91)*Q91*I90*I92)</f>
        <v>4.5984278872575933E-3</v>
      </c>
      <c r="T91" s="28" t="s">
        <v>63</v>
      </c>
      <c r="U91" s="28"/>
      <c r="V91" s="28">
        <f>2*Q91*I90*I92-2*I92^2</f>
        <v>-2.3668344666260445E-5</v>
      </c>
      <c r="W91" s="124">
        <f>(-V91-SQRT(V91^2-4*V90*V92))/(2*V90)</f>
        <v>0.19432893164330778</v>
      </c>
    </row>
    <row r="92" spans="6:23" x14ac:dyDescent="0.25">
      <c r="F92" s="125"/>
      <c r="G92" s="126">
        <v>5</v>
      </c>
      <c r="H92" s="127" cm="1">
        <f t="array" ref="H92">_xlfn.XLOOKUP(Task1!$B$1,'Benchmark yields table'!$A$3:$A$599,_xlfn.XLOOKUP(G92,'Benchmark yields table'!$B$2:$I$2,'Benchmark yields table'!$B$3:$I$599))/100</f>
        <v>7.2099999999999997E-2</v>
      </c>
      <c r="I92" s="127" cm="1">
        <f t="array" ref="I92">_xlfn.XLOOKUP(Task1!$B$1,'Benchmark yields table'!$A$3:$A$599,_xlfn.XLOOKUP(G92,'Benchmark yields table'!$BF$2:$BM$2,'Benchmark yields table'!$BF$3:$BM$599))</f>
        <v>5.0508639122945264E-3</v>
      </c>
      <c r="J92" s="126">
        <f>1/(1+H92)^G92</f>
        <v>0.70603059311738547</v>
      </c>
      <c r="K92" s="128"/>
      <c r="L92" s="129">
        <f>(1-M91)*K91</f>
        <v>382.69375746942882</v>
      </c>
      <c r="M92" s="128"/>
      <c r="N92" s="128" t="s">
        <v>64</v>
      </c>
      <c r="O92" s="128"/>
      <c r="P92" s="129">
        <f>ABS(P90-P91)</f>
        <v>0.10552042363536884</v>
      </c>
      <c r="Q92" s="128"/>
      <c r="R92" s="128" t="s">
        <v>65</v>
      </c>
      <c r="S92" s="130">
        <f>ABS(S90-S91)</f>
        <v>0</v>
      </c>
      <c r="T92" s="128" t="s">
        <v>66</v>
      </c>
      <c r="U92" s="128"/>
      <c r="V92" s="128">
        <f>I92^2-I91^2</f>
        <v>4.3656872262108371E-6</v>
      </c>
      <c r="W92" s="131"/>
    </row>
    <row r="93" spans="6:23" x14ac:dyDescent="0.25">
      <c r="F93" s="117"/>
      <c r="G93" s="118"/>
      <c r="H93" s="119"/>
      <c r="I93" s="119"/>
      <c r="J93" s="118"/>
      <c r="K93" s="28"/>
      <c r="L93" s="120"/>
      <c r="M93" s="28"/>
      <c r="N93" s="28"/>
      <c r="O93" s="28"/>
      <c r="P93" s="120"/>
      <c r="Q93" s="28"/>
      <c r="R93" s="28"/>
      <c r="S93" s="123"/>
      <c r="T93" s="28"/>
      <c r="U93" s="28"/>
      <c r="V93" s="28"/>
      <c r="W93" s="124"/>
    </row>
    <row r="94" spans="6:23" x14ac:dyDescent="0.25">
      <c r="F94" s="110">
        <f>1-((G95-G94)/(G96-G94))</f>
        <v>0.88164383561643833</v>
      </c>
      <c r="G94" s="111">
        <v>5</v>
      </c>
      <c r="H94" s="112" cm="1">
        <f t="array" ref="H94">_xlfn.XLOOKUP(Task1!$B$1,'Benchmark yields table'!$A$3:$A$599,_xlfn.XLOOKUP(G94,'Benchmark yields table'!$B$2:$I$2,'Benchmark yields table'!$B$3:$I$599))/100</f>
        <v>7.2099999999999997E-2</v>
      </c>
      <c r="I94" s="112" cm="1">
        <f t="array" ref="I94">_xlfn.XLOOKUP(Task1!$B$1,'Benchmark yields table'!$A$3:$A$599,_xlfn.XLOOKUP(G94,'Benchmark yields table'!$BF$2:$BM$2,'Benchmark yields table'!$BF$3:$BM$599))</f>
        <v>5.0508639122945264E-3</v>
      </c>
      <c r="J94" s="111">
        <f>1/(1+H94)^G94</f>
        <v>0.70603059311738547</v>
      </c>
      <c r="K94" s="114"/>
      <c r="L94" s="114">
        <f>K95*M95</f>
        <v>415.45915455223957</v>
      </c>
      <c r="M94" s="143" t="s">
        <v>56</v>
      </c>
      <c r="N94" s="113" t="s">
        <v>57</v>
      </c>
      <c r="O94" s="113"/>
      <c r="P94" s="114">
        <f>K95*J95</f>
        <v>322.00733119322268</v>
      </c>
      <c r="Q94" s="113" t="s">
        <v>58</v>
      </c>
      <c r="R94" s="113" t="s">
        <v>59</v>
      </c>
      <c r="S94" s="115">
        <f>I95</f>
        <v>5.6676250849345654E-3</v>
      </c>
      <c r="T94" s="113" t="s">
        <v>60</v>
      </c>
      <c r="U94" s="113"/>
      <c r="V94" s="113">
        <f>I94^2+I96^2-2*Q95*I94*I96</f>
        <v>3.0934857476912445E-5</v>
      </c>
      <c r="W94" s="116">
        <f>(-V95+SQRT(V95^2-4*V94*V96))/(2*V94)</f>
        <v>2.7048300232571436</v>
      </c>
    </row>
    <row r="95" spans="6:23" x14ac:dyDescent="0.25">
      <c r="F95" s="117"/>
      <c r="G95" s="118">
        <f>C22</f>
        <v>5.5917808219178085</v>
      </c>
      <c r="H95" s="119">
        <f>F94*H94+(1-F94)*H96</f>
        <v>7.1993479452054795E-2</v>
      </c>
      <c r="I95" s="119">
        <f>I94*F94+(1-F94)*I96</f>
        <v>5.6676250849345654E-3</v>
      </c>
      <c r="J95" s="118">
        <f>1/(1+H95)^G95</f>
        <v>0.67791017093310035</v>
      </c>
      <c r="K95" s="144">
        <f>Task1!F41</f>
        <v>475</v>
      </c>
      <c r="L95" s="120"/>
      <c r="M95" s="28">
        <f>MIN(W94:W95)</f>
        <v>0.87465085168892542</v>
      </c>
      <c r="N95" s="28" t="s">
        <v>61</v>
      </c>
      <c r="O95" s="28"/>
      <c r="P95" s="120">
        <f>L94*J94+L96*J96</f>
        <v>323.25705525958551</v>
      </c>
      <c r="Q95" s="28" cm="1">
        <f t="array" ref="Q95">_xlfn.XLOOKUP(G94,$T$7:$T$12,_xlfn.XLOOKUP(G96,$U$6:$Z$6,$U$7:$Z$12))</f>
        <v>0.9635386180265525</v>
      </c>
      <c r="R95" s="28" t="s">
        <v>62</v>
      </c>
      <c r="S95" s="123">
        <f>SQRT((M95*I94)^2+((1-M95)*I96)^2+2*M95*(1-M95)*Q95*I94*I96)</f>
        <v>5.6676250849345645E-3</v>
      </c>
      <c r="T95" s="28" t="s">
        <v>63</v>
      </c>
      <c r="U95" s="28"/>
      <c r="V95" s="28">
        <f>2*Q95*I94*I96-2*I96^2</f>
        <v>-1.107307307077905E-4</v>
      </c>
      <c r="W95" s="124">
        <f>(-V95-SQRT(V95^2-4*V94*V96))/(2*V94)</f>
        <v>0.87465085168892542</v>
      </c>
    </row>
    <row r="96" spans="6:23" x14ac:dyDescent="0.25">
      <c r="F96" s="125"/>
      <c r="G96" s="126">
        <v>10</v>
      </c>
      <c r="H96" s="127" cm="1">
        <f t="array" ref="H96">_xlfn.XLOOKUP(Task1!$B$1,'Benchmark yields table'!$A$3:$A$599,_xlfn.XLOOKUP(G96,'Benchmark yields table'!$B$2:$I$2,'Benchmark yields table'!$B$3:$I$599))/100</f>
        <v>7.1199999999999999E-2</v>
      </c>
      <c r="I96" s="127" cm="1">
        <f t="array" ref="I96">_xlfn.XLOOKUP(Task1!$B$1,'Benchmark yields table'!$A$3:$A$599,_xlfn.XLOOKUP(G96,'Benchmark yields table'!$BF$2:$BM$2,'Benchmark yields table'!$BF$3:$BM$599))</f>
        <v>1.0261924745942997E-2</v>
      </c>
      <c r="J96" s="126">
        <f>1/(1+H96)^G96</f>
        <v>0.50268318714554117</v>
      </c>
      <c r="K96" s="128"/>
      <c r="L96" s="129">
        <f>(1-M95)*K95</f>
        <v>59.540845447760425</v>
      </c>
      <c r="M96" s="128"/>
      <c r="N96" s="128" t="s">
        <v>64</v>
      </c>
      <c r="O96" s="128"/>
      <c r="P96" s="129">
        <f>ABS(P94-P95)</f>
        <v>1.2497240663628304</v>
      </c>
      <c r="Q96" s="128"/>
      <c r="R96" s="128" t="s">
        <v>65</v>
      </c>
      <c r="S96" s="130">
        <f>ABS(S94-S95)</f>
        <v>8.6736173798840355E-19</v>
      </c>
      <c r="T96" s="128" t="s">
        <v>66</v>
      </c>
      <c r="U96" s="128"/>
      <c r="V96" s="128">
        <f>I96^2-I95^2</f>
        <v>7.3185125388017702E-5</v>
      </c>
      <c r="W96" s="131"/>
    </row>
    <row r="97" spans="6:23" x14ac:dyDescent="0.25">
      <c r="F97" s="117"/>
      <c r="G97" s="28"/>
      <c r="H97" s="119"/>
      <c r="I97" s="119"/>
      <c r="J97" s="28"/>
      <c r="K97" s="28"/>
      <c r="L97" s="28"/>
      <c r="M97" s="28"/>
      <c r="N97" s="28"/>
      <c r="O97" s="28"/>
      <c r="P97" s="28"/>
      <c r="Q97" s="28"/>
      <c r="R97" s="28"/>
      <c r="S97" s="28"/>
      <c r="T97" s="28"/>
      <c r="U97" s="28"/>
      <c r="V97" s="28"/>
      <c r="W97" s="124"/>
    </row>
    <row r="98" spans="6:23" x14ac:dyDescent="0.25">
      <c r="F98" s="110">
        <f>1-((G99-G98)/(G100-G98))</f>
        <v>0.68164383561643827</v>
      </c>
      <c r="G98" s="111">
        <v>5</v>
      </c>
      <c r="H98" s="112" cm="1">
        <f t="array" ref="H98">_xlfn.XLOOKUP(Task1!$B$1,'Benchmark yields table'!$A$3:$A$599,_xlfn.XLOOKUP(G98,'Benchmark yields table'!$B$2:$I$2,'Benchmark yields table'!$B$3:$I$599))/100</f>
        <v>7.2099999999999997E-2</v>
      </c>
      <c r="I98" s="112" cm="1">
        <f t="array" ref="I98">_xlfn.XLOOKUP(Task1!$B$1,'Benchmark yields table'!$A$3:$A$599,_xlfn.XLOOKUP(G98,'Benchmark yields table'!$BF$2:$BM$2,'Benchmark yields table'!$BF$3:$BM$599))</f>
        <v>5.0508639122945264E-3</v>
      </c>
      <c r="J98" s="111">
        <f>1/(1+H98)^G98</f>
        <v>0.70603059311738547</v>
      </c>
      <c r="K98" s="113"/>
      <c r="L98" s="114">
        <f>K99*M99</f>
        <v>318.12832251016272</v>
      </c>
      <c r="M98" s="113" t="s">
        <v>56</v>
      </c>
      <c r="N98" s="113" t="s">
        <v>57</v>
      </c>
      <c r="O98" s="113"/>
      <c r="P98" s="114">
        <f>K99*J99</f>
        <v>300.71448551278746</v>
      </c>
      <c r="Q98" s="113" t="s">
        <v>58</v>
      </c>
      <c r="R98" s="113" t="s">
        <v>59</v>
      </c>
      <c r="S98" s="115">
        <f>I99</f>
        <v>6.7098372516642586E-3</v>
      </c>
      <c r="T98" s="113" t="s">
        <v>60</v>
      </c>
      <c r="U98" s="113"/>
      <c r="V98" s="113">
        <f>I98^2+I100^2-2*Q99*I98*I100</f>
        <v>3.0934857476912445E-5</v>
      </c>
      <c r="W98" s="116">
        <f>(-V99+SQRT(V99^2-4*V98*V100))/(2*V98)</f>
        <v>2.9097370380825684</v>
      </c>
    </row>
    <row r="99" spans="6:23" x14ac:dyDescent="0.25">
      <c r="F99" s="117"/>
      <c r="G99" s="118">
        <f>C23</f>
        <v>6.5917808219178085</v>
      </c>
      <c r="H99" s="119">
        <f>F98*H98+(1-F98)*H100</f>
        <v>7.1813479452054796E-2</v>
      </c>
      <c r="I99" s="119">
        <f>I98*F98+(1-F98)*I100</f>
        <v>6.7098372516642586E-3</v>
      </c>
      <c r="J99" s="118">
        <f>1/(1+H99)^G99</f>
        <v>0.633083127395342</v>
      </c>
      <c r="K99" s="120">
        <f>Task1!F42</f>
        <v>475</v>
      </c>
      <c r="L99" s="120"/>
      <c r="M99" s="121">
        <f>MIN(W98:W99)</f>
        <v>0.66974383686350047</v>
      </c>
      <c r="N99" s="28" t="s">
        <v>61</v>
      </c>
      <c r="O99" s="28"/>
      <c r="P99" s="120">
        <f>L98*J98+L100*J100</f>
        <v>303.46508304274789</v>
      </c>
      <c r="Q99" s="28" cm="1">
        <f t="array" ref="Q99">_xlfn.XLOOKUP(G98,$T$7:$T$12,_xlfn.XLOOKUP(G100,$U$6:$Z$6,$U$7:$Z$12))</f>
        <v>0.9635386180265525</v>
      </c>
      <c r="R99" s="28" t="s">
        <v>62</v>
      </c>
      <c r="S99" s="123">
        <f>SQRT((M99*I98)^2+((1-M99)*I100)^2+2*M99*(1-M99)*Q99*I98*I100)</f>
        <v>6.7098372516642586E-3</v>
      </c>
      <c r="T99" s="28" t="s">
        <v>63</v>
      </c>
      <c r="U99" s="28"/>
      <c r="V99" s="28">
        <f>2*Q99*I98*I100-2*I100^2</f>
        <v>-1.107307307077905E-4</v>
      </c>
      <c r="W99" s="124">
        <f>(-V99-SQRT(V99^2-4*V98*V100))/(2*V98)</f>
        <v>0.66974383686350047</v>
      </c>
    </row>
    <row r="100" spans="6:23" x14ac:dyDescent="0.25">
      <c r="F100" s="125"/>
      <c r="G100" s="126">
        <v>10</v>
      </c>
      <c r="H100" s="127" cm="1">
        <f t="array" ref="H100">_xlfn.XLOOKUP(Task1!$B$1,'Benchmark yields table'!$A$3:$A$599,_xlfn.XLOOKUP(G100,'Benchmark yields table'!$B$2:$I$2,'Benchmark yields table'!$B$3:$I$599))/100</f>
        <v>7.1199999999999999E-2</v>
      </c>
      <c r="I100" s="127" cm="1">
        <f t="array" ref="I100">_xlfn.XLOOKUP(Task1!$B$1,'Benchmark yields table'!$A$3:$A$599,_xlfn.XLOOKUP(G100,'Benchmark yields table'!$BF$2:$BM$2,'Benchmark yields table'!$BF$3:$BM$599))</f>
        <v>1.0261924745942997E-2</v>
      </c>
      <c r="J100" s="126">
        <f>1/(1+H100)^G100</f>
        <v>0.50268318714554117</v>
      </c>
      <c r="K100" s="128"/>
      <c r="L100" s="129">
        <f>(1-M99)*K99</f>
        <v>156.87167748983728</v>
      </c>
      <c r="M100" s="128"/>
      <c r="N100" s="128" t="s">
        <v>64</v>
      </c>
      <c r="O100" s="128"/>
      <c r="P100" s="129">
        <f>ABS(P98-P99)</f>
        <v>2.7505975299604302</v>
      </c>
      <c r="Q100" s="128"/>
      <c r="R100" s="128" t="s">
        <v>65</v>
      </c>
      <c r="S100" s="130">
        <f>ABS(S98-S99)</f>
        <v>0</v>
      </c>
      <c r="T100" s="128" t="s">
        <v>66</v>
      </c>
      <c r="U100" s="128"/>
      <c r="V100" s="128">
        <f>I100^2-I99^2</f>
        <v>6.028518354757587E-5</v>
      </c>
      <c r="W100" s="131"/>
    </row>
    <row r="101" spans="6:23" x14ac:dyDescent="0.25">
      <c r="F101" s="117"/>
      <c r="G101" s="118"/>
      <c r="H101" s="119"/>
      <c r="I101" s="119"/>
      <c r="J101" s="118"/>
      <c r="K101" s="28"/>
      <c r="L101" s="120"/>
      <c r="M101" s="28"/>
      <c r="N101" s="28"/>
      <c r="O101" s="28"/>
      <c r="P101" s="120"/>
      <c r="Q101" s="28"/>
      <c r="R101" s="28"/>
      <c r="S101" s="123"/>
      <c r="T101" s="28"/>
      <c r="U101" s="28"/>
      <c r="V101" s="28"/>
      <c r="W101" s="124"/>
    </row>
    <row r="102" spans="6:23" x14ac:dyDescent="0.25">
      <c r="F102" s="110">
        <f>1-((G103-G102)/(G104-G102))</f>
        <v>0.48164383561643831</v>
      </c>
      <c r="G102" s="111">
        <v>5</v>
      </c>
      <c r="H102" s="112" cm="1">
        <f t="array" ref="H102">_xlfn.XLOOKUP(Task1!$B$1,'Benchmark yields table'!$A$3:$A$599,_xlfn.XLOOKUP(G102,'Benchmark yields table'!$B$2:$I$2,'Benchmark yields table'!$B$3:$I$599))/100</f>
        <v>7.2099999999999997E-2</v>
      </c>
      <c r="I102" s="112" cm="1">
        <f t="array" ref="I102">_xlfn.XLOOKUP(Task1!$B$1,'Benchmark yields table'!$A$3:$A$599,_xlfn.XLOOKUP(G102,'Benchmark yields table'!$BF$2:$BM$2,'Benchmark yields table'!$BF$3:$BM$599))</f>
        <v>5.0508639122945264E-3</v>
      </c>
      <c r="J102" s="111">
        <f>1/(1+H102)^G102</f>
        <v>0.70603059311738547</v>
      </c>
      <c r="K102" s="114"/>
      <c r="L102" s="114">
        <f>K103*M103</f>
        <v>223.26684670193353</v>
      </c>
      <c r="M102" s="143" t="s">
        <v>56</v>
      </c>
      <c r="N102" s="113" t="s">
        <v>57</v>
      </c>
      <c r="O102" s="113"/>
      <c r="P102" s="114">
        <f>K103*J103</f>
        <v>280.92402952946424</v>
      </c>
      <c r="Q102" s="113" t="s">
        <v>58</v>
      </c>
      <c r="R102" s="113" t="s">
        <v>59</v>
      </c>
      <c r="S102" s="115">
        <f>I103</f>
        <v>7.7520494183939527E-3</v>
      </c>
      <c r="T102" s="113" t="s">
        <v>60</v>
      </c>
      <c r="U102" s="113"/>
      <c r="V102" s="113">
        <f>I102^2+I104^2-2*Q103*I102*I104</f>
        <v>3.0934857476912445E-5</v>
      </c>
      <c r="W102" s="116">
        <f>(-V103+SQRT(V103^2-4*V102*V104))/(2*V102)</f>
        <v>3.1094454082051564</v>
      </c>
    </row>
    <row r="103" spans="6:23" x14ac:dyDescent="0.25">
      <c r="F103" s="117"/>
      <c r="G103" s="118">
        <f>C24</f>
        <v>7.5917808219178085</v>
      </c>
      <c r="H103" s="119">
        <f>F102*H102+(1-F102)*H104</f>
        <v>7.1633479452054782E-2</v>
      </c>
      <c r="I103" s="119">
        <f>I102*F102+(1-F102)*I104</f>
        <v>7.7520494183939527E-3</v>
      </c>
      <c r="J103" s="118">
        <f>1/(1+H103)^G103</f>
        <v>0.59141900953571414</v>
      </c>
      <c r="K103" s="144">
        <f>Task1!F43</f>
        <v>475</v>
      </c>
      <c r="L103" s="120"/>
      <c r="M103" s="28">
        <f>MIN(W102:W103)</f>
        <v>0.47003546674091268</v>
      </c>
      <c r="N103" s="28" t="s">
        <v>61</v>
      </c>
      <c r="O103" s="28"/>
      <c r="P103" s="120">
        <f>L102*J102+L104*J104</f>
        <v>284.17524801048364</v>
      </c>
      <c r="Q103" s="28" cm="1">
        <f t="array" ref="Q103">_xlfn.XLOOKUP(G102,$T$7:$T$12,_xlfn.XLOOKUP(G104,$U$6:$Z$6,$U$7:$Z$12))</f>
        <v>0.9635386180265525</v>
      </c>
      <c r="R103" s="28" t="s">
        <v>62</v>
      </c>
      <c r="S103" s="123">
        <f>SQRT((M103*I102)^2+((1-M103)*I104)^2+2*M103*(1-M103)*Q103*I102*I104)</f>
        <v>7.752049418393951E-3</v>
      </c>
      <c r="T103" s="28" t="s">
        <v>63</v>
      </c>
      <c r="U103" s="28"/>
      <c r="V103" s="28">
        <f>2*Q103*I102*I104-2*I104^2</f>
        <v>-1.107307307077905E-4</v>
      </c>
      <c r="W103" s="124">
        <f>(-V103-SQRT(V103^2-4*V102*V104))/(2*V102)</f>
        <v>0.47003546674091268</v>
      </c>
    </row>
    <row r="104" spans="6:23" x14ac:dyDescent="0.25">
      <c r="F104" s="125"/>
      <c r="G104" s="126">
        <v>10</v>
      </c>
      <c r="H104" s="127" cm="1">
        <f t="array" ref="H104">_xlfn.XLOOKUP(Task1!$B$1,'Benchmark yields table'!$A$3:$A$599,_xlfn.XLOOKUP(G104,'Benchmark yields table'!$B$2:$I$2,'Benchmark yields table'!$B$3:$I$599))/100</f>
        <v>7.1199999999999999E-2</v>
      </c>
      <c r="I104" s="127" cm="1">
        <f t="array" ref="I104">_xlfn.XLOOKUP(Task1!$B$1,'Benchmark yields table'!$A$3:$A$599,_xlfn.XLOOKUP(G104,'Benchmark yields table'!$BF$2:$BM$2,'Benchmark yields table'!$BF$3:$BM$599))</f>
        <v>1.0261924745942997E-2</v>
      </c>
      <c r="J104" s="126">
        <f>1/(1+H104)^G104</f>
        <v>0.50268318714554117</v>
      </c>
      <c r="K104" s="128"/>
      <c r="L104" s="129">
        <f>(1-M103)*K103</f>
        <v>251.73315329806647</v>
      </c>
      <c r="M104" s="128"/>
      <c r="N104" s="128" t="s">
        <v>64</v>
      </c>
      <c r="O104" s="128"/>
      <c r="P104" s="129">
        <f>ABS(P102-P103)</f>
        <v>3.2512184810194071</v>
      </c>
      <c r="Q104" s="128"/>
      <c r="R104" s="128" t="s">
        <v>65</v>
      </c>
      <c r="S104" s="130">
        <f>ABS(S102-S103)</f>
        <v>1.7347234759768071E-18</v>
      </c>
      <c r="T104" s="128" t="s">
        <v>66</v>
      </c>
      <c r="U104" s="128"/>
      <c r="V104" s="128">
        <f>I104^2-I103^2</f>
        <v>4.5212829306175225E-5</v>
      </c>
      <c r="W104" s="131"/>
    </row>
    <row r="105" spans="6:23" x14ac:dyDescent="0.25">
      <c r="F105" s="117"/>
      <c r="G105" s="28"/>
      <c r="H105" s="119"/>
      <c r="I105" s="119"/>
      <c r="J105" s="28"/>
      <c r="K105" s="28"/>
      <c r="L105" s="28"/>
      <c r="M105" s="28"/>
      <c r="N105" s="28"/>
      <c r="O105" s="28"/>
      <c r="P105" s="28"/>
      <c r="Q105" s="28"/>
      <c r="R105" s="28"/>
      <c r="S105" s="28"/>
      <c r="T105" s="28"/>
      <c r="U105" s="28"/>
      <c r="V105" s="28"/>
      <c r="W105" s="124"/>
    </row>
    <row r="106" spans="6:23" x14ac:dyDescent="0.25">
      <c r="F106" s="110">
        <f>1-((G107-G106)/(G108-G106))</f>
        <v>0.28054794520547932</v>
      </c>
      <c r="G106" s="111">
        <v>5</v>
      </c>
      <c r="H106" s="112" cm="1">
        <f t="array" ref="H106">_xlfn.XLOOKUP(Task1!$B$1,'Benchmark yields table'!$A$3:$A$599,_xlfn.XLOOKUP(G106,'Benchmark yields table'!$B$2:$I$2,'Benchmark yields table'!$B$3:$I$599))/100</f>
        <v>7.2099999999999997E-2</v>
      </c>
      <c r="I106" s="112" cm="1">
        <f t="array" ref="I106">_xlfn.XLOOKUP(Task1!$B$1,'Benchmark yields table'!$A$3:$A$599,_xlfn.XLOOKUP(G106,'Benchmark yields table'!$BF$2:$BM$2,'Benchmark yields table'!$BF$3:$BM$599))</f>
        <v>5.0508639122945264E-3</v>
      </c>
      <c r="J106" s="111">
        <f>1/(1+H106)^G106</f>
        <v>0.70603059311738547</v>
      </c>
      <c r="K106" s="113"/>
      <c r="L106" s="114">
        <f>K107*M107</f>
        <v>2853.38511156907</v>
      </c>
      <c r="M106" s="113" t="s">
        <v>56</v>
      </c>
      <c r="N106" s="113" t="s">
        <v>57</v>
      </c>
      <c r="O106" s="113"/>
      <c r="P106" s="114">
        <f>K107*J107</f>
        <v>5787.207303413069</v>
      </c>
      <c r="Q106" s="113" t="s">
        <v>58</v>
      </c>
      <c r="R106" s="113" t="s">
        <v>59</v>
      </c>
      <c r="S106" s="115">
        <f>I107</f>
        <v>8.7999723367221672E-3</v>
      </c>
      <c r="T106" s="113" t="s">
        <v>60</v>
      </c>
      <c r="U106" s="113"/>
      <c r="V106" s="113">
        <f>I106^2+I108^2-2*Q107*I106*I108</f>
        <v>3.0934857476912445E-5</v>
      </c>
      <c r="W106" s="116">
        <f>(-V107+SQRT(V107^2-4*V106*V108))/(2*V106)</f>
        <v>3.307081341622053</v>
      </c>
    </row>
    <row r="107" spans="6:23" x14ac:dyDescent="0.25">
      <c r="F107" s="117"/>
      <c r="G107" s="118">
        <f>C25</f>
        <v>8.5972602739726032</v>
      </c>
      <c r="H107" s="119">
        <f>F106*H106+(1-F106)*H108</f>
        <v>7.1452493150684929E-2</v>
      </c>
      <c r="I107" s="119">
        <f>I106*F106+(1-F106)*I108</f>
        <v>8.7999723367221672E-3</v>
      </c>
      <c r="J107" s="118">
        <f>1/(1+H107)^G107</f>
        <v>0.55247802419217829</v>
      </c>
      <c r="K107" s="120">
        <f>Task1!F44</f>
        <v>10475.000000000002</v>
      </c>
      <c r="L107" s="120"/>
      <c r="M107" s="121">
        <f>MIN(W106:W107)</f>
        <v>0.27239953332401617</v>
      </c>
      <c r="N107" s="28" t="s">
        <v>61</v>
      </c>
      <c r="O107" s="28"/>
      <c r="P107" s="120">
        <f>L106*J106+L108*J108</f>
        <v>5845.8348460257967</v>
      </c>
      <c r="Q107" s="28" cm="1">
        <f t="array" ref="Q107">_xlfn.XLOOKUP(G106,$T$7:$T$12,_xlfn.XLOOKUP(G108,$U$6:$Z$6,$U$7:$Z$12))</f>
        <v>0.9635386180265525</v>
      </c>
      <c r="R107" s="28" t="s">
        <v>62</v>
      </c>
      <c r="S107" s="123">
        <f>SQRT((M107*I106)^2+((1-M107)*I108)^2+2*M107*(1-M107)*Q107*I106*I108)</f>
        <v>8.7999723367221689E-3</v>
      </c>
      <c r="T107" s="28" t="s">
        <v>63</v>
      </c>
      <c r="U107" s="28"/>
      <c r="V107" s="28">
        <f>2*Q107*I106*I108-2*I108^2</f>
        <v>-1.107307307077905E-4</v>
      </c>
      <c r="W107" s="124">
        <f>(-V107-SQRT(V107^2-4*V106*V108))/(2*V106)</f>
        <v>0.27239953332401617</v>
      </c>
    </row>
    <row r="108" spans="6:23" ht="15.75" thickBot="1" x14ac:dyDescent="0.3">
      <c r="F108" s="135"/>
      <c r="G108" s="136">
        <v>10</v>
      </c>
      <c r="H108" s="137" cm="1">
        <f t="array" ref="H108">_xlfn.XLOOKUP(Task1!$B$1,'Benchmark yields table'!$A$3:$A$599,_xlfn.XLOOKUP(G108,'Benchmark yields table'!$B$2:$I$2,'Benchmark yields table'!$B$3:$I$599))/100</f>
        <v>7.1199999999999999E-2</v>
      </c>
      <c r="I108" s="137" cm="1">
        <f t="array" ref="I108">_xlfn.XLOOKUP(Task1!$B$1,'Benchmark yields table'!$A$3:$A$599,_xlfn.XLOOKUP(G108,'Benchmark yields table'!$BF$2:$BM$2,'Benchmark yields table'!$BF$3:$BM$599))</f>
        <v>1.0261924745942997E-2</v>
      </c>
      <c r="J108" s="136">
        <f>1/(1+H108)^G108</f>
        <v>0.50268318714554117</v>
      </c>
      <c r="K108" s="139"/>
      <c r="L108" s="140">
        <f>(1-M107)*K107</f>
        <v>7621.6148884309323</v>
      </c>
      <c r="M108" s="139"/>
      <c r="N108" s="139" t="s">
        <v>64</v>
      </c>
      <c r="O108" s="139"/>
      <c r="P108" s="140">
        <f>ABS(P106-P107)</f>
        <v>58.627542612727666</v>
      </c>
      <c r="Q108" s="139"/>
      <c r="R108" s="139" t="s">
        <v>65</v>
      </c>
      <c r="S108" s="141">
        <f>ABS(S106-S107)</f>
        <v>1.7347234759768071E-18</v>
      </c>
      <c r="T108" s="139" t="s">
        <v>66</v>
      </c>
      <c r="U108" s="139"/>
      <c r="V108" s="139">
        <f>I108^2-I107^2</f>
        <v>2.7867586364321839E-5</v>
      </c>
      <c r="W108" s="142"/>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13BB6-175B-4010-AF8F-2CB24EFD288C}">
  <dimension ref="C4:P31"/>
  <sheetViews>
    <sheetView showGridLines="0" topLeftCell="B1" zoomScaleNormal="100" workbookViewId="0">
      <selection activeCell="P30" sqref="P30"/>
    </sheetView>
  </sheetViews>
  <sheetFormatPr defaultRowHeight="15" x14ac:dyDescent="0.25"/>
  <cols>
    <col min="3" max="3" width="7.140625" bestFit="1" customWidth="1"/>
    <col min="4" max="4" width="10.7109375" bestFit="1" customWidth="1"/>
    <col min="5" max="5" width="5" bestFit="1" customWidth="1"/>
    <col min="6" max="6" width="10.5703125" bestFit="1" customWidth="1"/>
    <col min="7" max="7" width="9.140625" bestFit="1" customWidth="1"/>
    <col min="8" max="10" width="12.140625" bestFit="1" customWidth="1"/>
    <col min="13" max="13" width="18.7109375" bestFit="1" customWidth="1"/>
    <col min="14" max="14" width="15.28515625" bestFit="1" customWidth="1"/>
    <col min="15" max="16" width="14.28515625" bestFit="1" customWidth="1"/>
  </cols>
  <sheetData>
    <row r="4" spans="3:16" ht="15.75" thickBot="1" x14ac:dyDescent="0.3">
      <c r="C4" t="s">
        <v>67</v>
      </c>
      <c r="D4" s="4">
        <v>44851</v>
      </c>
    </row>
    <row r="5" spans="3:16" x14ac:dyDescent="0.25">
      <c r="C5" s="1"/>
      <c r="D5" s="77"/>
      <c r="E5" s="77" t="s">
        <v>27</v>
      </c>
      <c r="F5" s="77" t="s">
        <v>28</v>
      </c>
      <c r="G5" s="77" t="s">
        <v>29</v>
      </c>
      <c r="H5" s="77" t="s">
        <v>30</v>
      </c>
      <c r="I5" s="77" t="s">
        <v>31</v>
      </c>
      <c r="J5" s="2" t="s">
        <v>32</v>
      </c>
    </row>
    <row r="6" spans="3:16" x14ac:dyDescent="0.25">
      <c r="C6" s="3" t="s">
        <v>2</v>
      </c>
      <c r="D6" s="4">
        <v>45587</v>
      </c>
      <c r="E6">
        <v>183</v>
      </c>
      <c r="F6" s="34">
        <v>675</v>
      </c>
      <c r="G6" s="150">
        <f>_xlfn.XLOOKUP(E6,'zero-coupon-yields_202405172251'!$B$2:$B$1490,'zero-coupon-yields_202405172251'!$D$2:$D$1490,,1,1)/100</f>
        <v>0.136458</v>
      </c>
      <c r="H6" s="34">
        <f>F6/(1+G6)^(E6/365)</f>
        <v>633.06889740625468</v>
      </c>
      <c r="I6" s="34">
        <f>H6/$H$11</f>
        <v>7.716933453456E-2</v>
      </c>
      <c r="J6" s="35">
        <f>I6*E6/365</f>
        <v>3.8690378684450633E-2</v>
      </c>
    </row>
    <row r="7" spans="3:16" x14ac:dyDescent="0.25">
      <c r="C7" s="3"/>
      <c r="D7" s="4">
        <v>45952</v>
      </c>
      <c r="E7">
        <v>548</v>
      </c>
      <c r="F7" s="34">
        <v>675</v>
      </c>
      <c r="G7" s="150">
        <f>_xlfn.XLOOKUP(E7,'zero-coupon-yields_202405172251'!$B$2:$B$1490,'zero-coupon-yields_202405172251'!$D$2:$D$1490,,1,1)/100</f>
        <v>0.14180000000000001</v>
      </c>
      <c r="H7" s="34">
        <f t="shared" ref="H7:H10" si="0">F7/(1+G7)^(E7/365)</f>
        <v>553.14606134448798</v>
      </c>
      <c r="I7" s="34">
        <f t="shared" ref="I7:I10" si="1">H7/$H$11</f>
        <v>6.742696352522673E-2</v>
      </c>
      <c r="J7" s="35">
        <f t="shared" ref="J7:J10" si="2">I7*E7/365</f>
        <v>0.10123281099129931</v>
      </c>
    </row>
    <row r="8" spans="3:16" x14ac:dyDescent="0.25">
      <c r="C8" s="3"/>
      <c r="D8" s="4">
        <v>46317</v>
      </c>
      <c r="E8">
        <v>913</v>
      </c>
      <c r="F8" s="34">
        <v>675</v>
      </c>
      <c r="G8" s="150">
        <f>_xlfn.XLOOKUP(E8,'zero-coupon-yields_202405172251'!$B$2:$B$1490,'zero-coupon-yields_202405172251'!$D$2:$D$1490,,1,1)/100</f>
        <v>0.143124</v>
      </c>
      <c r="H8" s="34">
        <f t="shared" si="0"/>
        <v>483.04860879303465</v>
      </c>
      <c r="I8" s="34">
        <f t="shared" si="1"/>
        <v>5.8882279387171166E-2</v>
      </c>
      <c r="J8" s="35">
        <f t="shared" si="2"/>
        <v>0.14728635912462268</v>
      </c>
    </row>
    <row r="9" spans="3:16" x14ac:dyDescent="0.25">
      <c r="C9" s="3"/>
      <c r="D9" s="4">
        <v>46682</v>
      </c>
      <c r="E9">
        <v>1278</v>
      </c>
      <c r="F9" s="34">
        <v>675</v>
      </c>
      <c r="G9" s="150">
        <f>_xlfn.XLOOKUP(E9,'zero-coupon-yields_202405172251'!$B$2:$B$1490,'zero-coupon-yields_202405172251'!$D$2:$D$1490,,1,1)/100</f>
        <v>0.139158</v>
      </c>
      <c r="H9" s="34">
        <f t="shared" si="0"/>
        <v>427.7424818958109</v>
      </c>
      <c r="I9" s="34">
        <f t="shared" si="1"/>
        <v>5.2140616630038661E-2</v>
      </c>
      <c r="J9" s="35">
        <f t="shared" si="2"/>
        <v>0.18256358370736822</v>
      </c>
    </row>
    <row r="10" spans="3:16" x14ac:dyDescent="0.25">
      <c r="C10" s="3"/>
      <c r="D10" s="4">
        <v>47048</v>
      </c>
      <c r="E10">
        <v>1644</v>
      </c>
      <c r="F10" s="34">
        <v>10674.999999999998</v>
      </c>
      <c r="G10" s="150">
        <f>_xlfn.XLOOKUP(E10,'zero-coupon-yields_202405172251'!$B$2:$B$1490,'zero-coupon-yields_202405172251'!$D$2:$D$1490,,1,1)/100</f>
        <v>0.132021</v>
      </c>
      <c r="H10" s="34">
        <f t="shared" si="0"/>
        <v>6106.6269250385994</v>
      </c>
      <c r="I10" s="34">
        <f t="shared" si="1"/>
        <v>0.74438080592300349</v>
      </c>
      <c r="J10" s="35">
        <f t="shared" si="2"/>
        <v>3.3527727258559392</v>
      </c>
    </row>
    <row r="11" spans="3:16" x14ac:dyDescent="0.25">
      <c r="C11" s="3"/>
      <c r="F11" s="34"/>
      <c r="G11" s="150"/>
      <c r="H11" s="36">
        <f>SUM(H6:H10)</f>
        <v>8203.632974478187</v>
      </c>
      <c r="I11" s="36">
        <f>SUM(I6:I10)</f>
        <v>1</v>
      </c>
      <c r="J11" s="37">
        <f>SUM(J6:J10)</f>
        <v>3.82254585836368</v>
      </c>
    </row>
    <row r="12" spans="3:16" x14ac:dyDescent="0.25">
      <c r="C12" s="3"/>
      <c r="F12" s="34"/>
      <c r="G12" s="150"/>
      <c r="H12" s="34"/>
      <c r="I12" s="34"/>
      <c r="J12" s="35"/>
    </row>
    <row r="13" spans="3:16" ht="15.75" thickBot="1" x14ac:dyDescent="0.3">
      <c r="C13" s="3" t="s">
        <v>3</v>
      </c>
      <c r="D13" s="4">
        <v>45525</v>
      </c>
      <c r="E13">
        <v>121</v>
      </c>
      <c r="F13" s="34">
        <v>300</v>
      </c>
      <c r="G13" s="150">
        <f>_xlfn.XLOOKUP(E13,'zero-coupon-yields_202405172251'!$B$2:$B$1490,'zero-coupon-yields_202405172251'!$D$2:$D$1490,,1,1)/100</f>
        <v>0.135242</v>
      </c>
      <c r="H13" s="34">
        <f>F13/(1+G13)^(E13/365)</f>
        <v>287.64647493762976</v>
      </c>
      <c r="I13" s="34">
        <f>H13/$H$20</f>
        <v>4.4955572451156112E-2</v>
      </c>
      <c r="J13" s="35">
        <f>I13*E13/365</f>
        <v>1.4903080182438055E-2</v>
      </c>
    </row>
    <row r="14" spans="3:16" x14ac:dyDescent="0.25">
      <c r="C14" s="3"/>
      <c r="D14" s="4">
        <v>45890</v>
      </c>
      <c r="E14">
        <v>486</v>
      </c>
      <c r="F14" s="34">
        <v>300</v>
      </c>
      <c r="G14" s="150">
        <f>_xlfn.XLOOKUP(E14,'zero-coupon-yields_202405172251'!$B$2:$B$1490,'zero-coupon-yields_202405172251'!$D$2:$D$1490,,1,1)/100</f>
        <v>0.14111499999999999</v>
      </c>
      <c r="H14" s="34">
        <f t="shared" ref="H14:H19" si="3">F14/(1+G14)^(E14/365)</f>
        <v>251.64409684015129</v>
      </c>
      <c r="I14" s="34">
        <f t="shared" ref="I14:I19" si="4">H14/$H$20</f>
        <v>3.9328847780443391E-2</v>
      </c>
      <c r="J14" s="35">
        <f t="shared" ref="J14:J19" si="5">I14*E14/365</f>
        <v>5.2366630195330104E-2</v>
      </c>
      <c r="M14" s="1"/>
      <c r="N14" s="99" t="str">
        <f>C6</f>
        <v>2028/A</v>
      </c>
      <c r="O14" s="99" t="str">
        <f>C13</f>
        <v>2030/A</v>
      </c>
      <c r="P14" s="11" t="str">
        <f>C22</f>
        <v>2032/A</v>
      </c>
    </row>
    <row r="15" spans="3:16" x14ac:dyDescent="0.25">
      <c r="C15" s="3"/>
      <c r="D15" s="4">
        <v>46255</v>
      </c>
      <c r="E15">
        <v>851</v>
      </c>
      <c r="F15" s="34">
        <v>300</v>
      </c>
      <c r="G15" s="150">
        <f>_xlfn.XLOOKUP(E15,'zero-coupon-yields_202405172251'!$B$2:$B$1490,'zero-coupon-yields_202405172251'!$D$2:$D$1490,,1,1)/100</f>
        <v>0.143263</v>
      </c>
      <c r="H15" s="34">
        <f t="shared" si="3"/>
        <v>219.55994403081544</v>
      </c>
      <c r="I15" s="34">
        <f t="shared" si="4"/>
        <v>3.4314493071362362E-2</v>
      </c>
      <c r="J15" s="35">
        <f t="shared" si="5"/>
        <v>8.0004475626655802E-2</v>
      </c>
      <c r="M15" s="3" t="s">
        <v>68</v>
      </c>
      <c r="N15" s="151">
        <f>Task1!D13</f>
        <v>4152</v>
      </c>
      <c r="O15" s="151">
        <f>Task1!E13</f>
        <v>3323</v>
      </c>
      <c r="P15" s="152">
        <f>Task1!F13</f>
        <v>3548</v>
      </c>
    </row>
    <row r="16" spans="3:16" x14ac:dyDescent="0.25">
      <c r="C16" s="3"/>
      <c r="D16" s="4">
        <v>46620</v>
      </c>
      <c r="E16">
        <v>1216</v>
      </c>
      <c r="F16" s="34">
        <v>300</v>
      </c>
      <c r="G16" s="150">
        <f>_xlfn.XLOOKUP(E16,'zero-coupon-yields_202405172251'!$B$2:$B$1490,'zero-coupon-yields_202405172251'!$D$2:$D$1490,,1,1)/100</f>
        <v>0.140151</v>
      </c>
      <c r="H16" s="34">
        <f t="shared" si="3"/>
        <v>193.79863802148327</v>
      </c>
      <c r="I16" s="34">
        <f t="shared" si="4"/>
        <v>3.0288320809073909E-2</v>
      </c>
      <c r="J16" s="35">
        <f t="shared" si="5"/>
        <v>0.10090574822968185</v>
      </c>
      <c r="M16" s="3" t="s">
        <v>69</v>
      </c>
      <c r="N16" s="44">
        <f>H11</f>
        <v>8203.632974478187</v>
      </c>
      <c r="O16" s="44">
        <f>H20</f>
        <v>6398.4609527585371</v>
      </c>
      <c r="P16" s="62">
        <f>H31</f>
        <v>8663.7269402467136</v>
      </c>
    </row>
    <row r="17" spans="3:16" x14ac:dyDescent="0.25">
      <c r="C17" s="3"/>
      <c r="D17" s="4">
        <v>46985</v>
      </c>
      <c r="E17">
        <v>1581</v>
      </c>
      <c r="F17" s="34">
        <v>300</v>
      </c>
      <c r="G17" s="150">
        <f>_xlfn.XLOOKUP(E17,'zero-coupon-yields_202405172251'!$B$2:$B$1490,'zero-coupon-yields_202405172251'!$D$2:$D$1490,,1,1)/100</f>
        <v>0.133378</v>
      </c>
      <c r="H17" s="34">
        <f t="shared" si="3"/>
        <v>174.42009957735962</v>
      </c>
      <c r="I17" s="34">
        <f t="shared" si="4"/>
        <v>2.7259695865169381E-2</v>
      </c>
      <c r="J17" s="35">
        <f t="shared" si="5"/>
        <v>0.11807555935022683</v>
      </c>
      <c r="M17" s="3" t="s">
        <v>70</v>
      </c>
      <c r="N17" s="153">
        <f>N15*N16</f>
        <v>34061484.11003343</v>
      </c>
      <c r="O17" s="153">
        <f t="shared" ref="O17:P17" si="6">O15*O16</f>
        <v>21262085.746016618</v>
      </c>
      <c r="P17" s="154">
        <f t="shared" si="6"/>
        <v>30738903.18399534</v>
      </c>
    </row>
    <row r="18" spans="3:16" x14ac:dyDescent="0.25">
      <c r="C18" s="3"/>
      <c r="D18" s="4">
        <v>47350</v>
      </c>
      <c r="E18">
        <v>1946</v>
      </c>
      <c r="F18" s="34">
        <v>300</v>
      </c>
      <c r="G18" s="150">
        <f>_xlfn.XLOOKUP(E18,'zero-coupon-yields_202405172251'!$B$2:$B$1490,'zero-coupon-yields_202405172251'!$D$2:$D$1490,,1,1)/100</f>
        <v>0.12523099999999998</v>
      </c>
      <c r="H18" s="34">
        <f t="shared" si="3"/>
        <v>159.92849188684278</v>
      </c>
      <c r="I18" s="34">
        <f t="shared" si="4"/>
        <v>2.4994837519152727E-2</v>
      </c>
      <c r="J18" s="35">
        <f t="shared" si="5"/>
        <v>0.13326014743088002</v>
      </c>
      <c r="M18" s="3"/>
      <c r="P18" s="78"/>
    </row>
    <row r="19" spans="3:16" x14ac:dyDescent="0.25">
      <c r="C19" s="3"/>
      <c r="D19" s="4">
        <v>47716</v>
      </c>
      <c r="E19">
        <v>2312</v>
      </c>
      <c r="F19" s="34">
        <v>10300</v>
      </c>
      <c r="G19" s="150">
        <f>_xlfn.XLOOKUP(E19,'zero-coupon-yields_202405172251'!$B$2:$B$1490,'zero-coupon-yields_202405172251'!$D$2:$D$1490,,1,1)/100</f>
        <v>0.11696400000000001</v>
      </c>
      <c r="H19" s="34">
        <f t="shared" si="3"/>
        <v>5111.463207464255</v>
      </c>
      <c r="I19" s="34">
        <f t="shared" si="4"/>
        <v>0.79885823250364207</v>
      </c>
      <c r="J19" s="35">
        <f t="shared" si="5"/>
        <v>5.0601650234203301</v>
      </c>
      <c r="M19" s="155" t="s">
        <v>71</v>
      </c>
      <c r="P19" s="78"/>
    </row>
    <row r="20" spans="3:16" x14ac:dyDescent="0.25">
      <c r="C20" s="3"/>
      <c r="F20" s="34"/>
      <c r="G20" s="150"/>
      <c r="H20" s="36">
        <f>SUM(H13:H19)</f>
        <v>6398.4609527585371</v>
      </c>
      <c r="I20" s="36">
        <f>SUM(I13:I19)</f>
        <v>1</v>
      </c>
      <c r="J20" s="37">
        <f>SUM(J13:J19)</f>
        <v>5.5596806644355432</v>
      </c>
      <c r="M20" s="3" t="s">
        <v>72</v>
      </c>
      <c r="N20" s="144">
        <f>Task1!K6</f>
        <v>99995519.497861296</v>
      </c>
      <c r="P20" s="78"/>
    </row>
    <row r="21" spans="3:16" x14ac:dyDescent="0.25">
      <c r="C21" s="3"/>
      <c r="F21" s="34"/>
      <c r="G21" s="150"/>
      <c r="H21" s="34"/>
      <c r="I21" s="34"/>
      <c r="J21" s="35"/>
      <c r="M21" s="3" t="s">
        <v>73</v>
      </c>
      <c r="N21" s="144">
        <f>SUM(N17:P17)</f>
        <v>86062473.040045381</v>
      </c>
      <c r="P21" s="78"/>
    </row>
    <row r="22" spans="3:16" x14ac:dyDescent="0.25">
      <c r="C22" s="3" t="s">
        <v>4</v>
      </c>
      <c r="D22" s="4">
        <v>45620</v>
      </c>
      <c r="E22">
        <v>216</v>
      </c>
      <c r="F22" s="34">
        <v>475</v>
      </c>
      <c r="G22" s="150">
        <f>_xlfn.XLOOKUP(E22,'zero-coupon-yields_202405172251'!$B$2:$B$1490,'zero-coupon-yields_202405172251'!$D$2:$D$1490,,1,1)/100</f>
        <v>0.13697499999999999</v>
      </c>
      <c r="H22" s="34">
        <f>F22/(1+G22)^(E22/365)</f>
        <v>440.25194878348026</v>
      </c>
      <c r="I22" s="34">
        <f>H22/$H$31</f>
        <v>5.0815538372789869E-2</v>
      </c>
      <c r="J22" s="35">
        <f>I22*E22/365</f>
        <v>3.0071661064445511E-2</v>
      </c>
      <c r="M22" s="3" t="s">
        <v>74</v>
      </c>
      <c r="N22" s="156">
        <f>(N21-N20)/N20</f>
        <v>-0.13933670756232147</v>
      </c>
      <c r="P22" s="78"/>
    </row>
    <row r="23" spans="3:16" x14ac:dyDescent="0.25">
      <c r="C23" s="3"/>
      <c r="D23" s="4">
        <v>45985</v>
      </c>
      <c r="E23">
        <v>581</v>
      </c>
      <c r="F23" s="34">
        <v>475</v>
      </c>
      <c r="G23" s="150">
        <f>_xlfn.XLOOKUP(E23,'zero-coupon-yields_202405172251'!$B$2:$B$1490,'zero-coupon-yields_202405172251'!$D$2:$D$1490,,1,1)/100</f>
        <v>0.142067</v>
      </c>
      <c r="H23" s="34">
        <v>425.41232861863881</v>
      </c>
      <c r="I23" s="34">
        <f t="shared" ref="I23:I29" si="7">H23/$H$31</f>
        <v>4.9102693512005413E-2</v>
      </c>
      <c r="J23" s="35">
        <f t="shared" ref="J23:J29" si="8">I23*E23/365</f>
        <v>7.8160725836918202E-2</v>
      </c>
      <c r="M23" s="3" t="s">
        <v>75</v>
      </c>
      <c r="N23" s="85">
        <f>Task1!B1-Task3!D4</f>
        <v>553</v>
      </c>
      <c r="P23" s="78"/>
    </row>
    <row r="24" spans="3:16" ht="15.75" thickBot="1" x14ac:dyDescent="0.3">
      <c r="C24" s="3"/>
      <c r="D24" s="4">
        <v>46350</v>
      </c>
      <c r="E24">
        <v>946</v>
      </c>
      <c r="F24" s="34">
        <v>475</v>
      </c>
      <c r="G24" s="150">
        <f>_xlfn.XLOOKUP(E24,'zero-coupon-yields_202405172251'!$B$2:$B$1490,'zero-coupon-yields_202405172251'!$D$2:$D$1490,,1,1)/100</f>
        <v>0.14297100000000001</v>
      </c>
      <c r="H24" s="34">
        <v>396.60354980255948</v>
      </c>
      <c r="I24" s="34">
        <f t="shared" si="7"/>
        <v>4.5777475737395018E-2</v>
      </c>
      <c r="J24" s="35">
        <f t="shared" si="8"/>
        <v>0.11864518369198819</v>
      </c>
      <c r="M24" s="6" t="s">
        <v>76</v>
      </c>
      <c r="N24" s="157">
        <f>Task2!R9*SQRT(Task3!N23)</f>
        <v>0.28279366779368253</v>
      </c>
      <c r="O24" s="7"/>
      <c r="P24" s="8"/>
    </row>
    <row r="25" spans="3:16" x14ac:dyDescent="0.25">
      <c r="C25" s="3"/>
      <c r="D25" s="4">
        <v>46715</v>
      </c>
      <c r="E25">
        <v>1311</v>
      </c>
      <c r="F25" s="34">
        <v>475</v>
      </c>
      <c r="G25" s="150">
        <f>_xlfn.XLOOKUP(E25,'zero-coupon-yields_202405172251'!$B$2:$B$1490,'zero-coupon-yields_202405172251'!$D$2:$D$1490,,1,1)/100</f>
        <v>0.13856599999999999</v>
      </c>
      <c r="H25" s="34">
        <v>369.89673973805412</v>
      </c>
      <c r="I25" s="34">
        <f t="shared" si="7"/>
        <v>4.2694875114279711E-2</v>
      </c>
      <c r="J25" s="35">
        <f t="shared" si="8"/>
        <v>0.15335063362964577</v>
      </c>
    </row>
    <row r="26" spans="3:16" x14ac:dyDescent="0.25">
      <c r="C26" s="3"/>
      <c r="D26" s="4">
        <v>47080</v>
      </c>
      <c r="E26">
        <v>1676</v>
      </c>
      <c r="F26" s="34">
        <v>475</v>
      </c>
      <c r="G26" s="150">
        <f>_xlfn.XLOOKUP(E26,'zero-coupon-yields_202405172251'!$B$2:$B$1490,'zero-coupon-yields_202405172251'!$D$2:$D$1490,,1,1)/100</f>
        <v>0.13125299999999998</v>
      </c>
      <c r="H26" s="34">
        <v>345.16089801415734</v>
      </c>
      <c r="I26" s="34">
        <f t="shared" si="7"/>
        <v>3.9839771081742831E-2</v>
      </c>
      <c r="J26" s="35">
        <f t="shared" si="8"/>
        <v>0.18293549680274243</v>
      </c>
    </row>
    <row r="27" spans="3:16" x14ac:dyDescent="0.25">
      <c r="C27" s="3"/>
      <c r="D27" s="4">
        <v>47445</v>
      </c>
      <c r="E27">
        <v>2041</v>
      </c>
      <c r="F27" s="34">
        <v>475</v>
      </c>
      <c r="G27" s="150">
        <f>_xlfn.XLOOKUP(E27,'zero-coupon-yields_202405172251'!$B$2:$B$1490,'zero-coupon-yields_202405172251'!$D$2:$D$1490,,1,1)/100</f>
        <v>0.12299400000000001</v>
      </c>
      <c r="H27" s="34">
        <v>322.20977179829714</v>
      </c>
      <c r="I27" s="34">
        <f t="shared" si="7"/>
        <v>3.719066563622811E-2</v>
      </c>
      <c r="J27" s="35">
        <f t="shared" si="8"/>
        <v>0.20796205085901803</v>
      </c>
      <c r="M27" t="s">
        <v>77</v>
      </c>
    </row>
    <row r="28" spans="3:16" x14ac:dyDescent="0.25">
      <c r="C28" s="3"/>
      <c r="D28" s="4">
        <v>47810</v>
      </c>
      <c r="E28">
        <v>2406</v>
      </c>
      <c r="F28" s="34">
        <v>475</v>
      </c>
      <c r="G28" s="150">
        <f>_xlfn.XLOOKUP(E28,'zero-coupon-yields_202405172251'!$B$2:$B$1490,'zero-coupon-yields_202405172251'!$D$2:$D$1490,,1,1)/100</f>
        <v>0.115075</v>
      </c>
      <c r="H28" s="34">
        <v>300.85966811322243</v>
      </c>
      <c r="I28" s="34">
        <f t="shared" si="7"/>
        <v>3.4726356242323467E-2</v>
      </c>
      <c r="J28" s="35">
        <f t="shared" si="8"/>
        <v>0.22890852909323361</v>
      </c>
      <c r="M28" t="s">
        <v>78</v>
      </c>
    </row>
    <row r="29" spans="3:16" x14ac:dyDescent="0.25">
      <c r="C29" s="3"/>
      <c r="D29" s="4">
        <v>48175</v>
      </c>
      <c r="E29">
        <v>2771</v>
      </c>
      <c r="F29" s="34">
        <v>475</v>
      </c>
      <c r="G29" s="150">
        <f>_xlfn.XLOOKUP(E29,'zero-coupon-yields_202405172251'!$B$2:$B$1490,'zero-coupon-yields_202405172251'!$D$2:$D$1490,,1,1)/100</f>
        <v>0.108503</v>
      </c>
      <c r="H29" s="34">
        <v>280.92896406531747</v>
      </c>
      <c r="I29" s="34">
        <f t="shared" si="7"/>
        <v>3.2425879301468098E-2</v>
      </c>
      <c r="J29" s="35">
        <f t="shared" si="8"/>
        <v>0.24617016861470711</v>
      </c>
      <c r="M29" t="s">
        <v>79</v>
      </c>
    </row>
    <row r="30" spans="3:16" x14ac:dyDescent="0.25">
      <c r="C30" s="3"/>
      <c r="D30" s="4">
        <v>48542</v>
      </c>
      <c r="E30">
        <v>3138</v>
      </c>
      <c r="F30" s="34">
        <v>10475.000000000002</v>
      </c>
      <c r="G30" s="150">
        <f>_xlfn.XLOOKUP(E30,'zero-coupon-yields_202405172251'!$B$2:$B$1490,'zero-coupon-yields_202405172251'!$D$2:$D$1490,,1,1)/100</f>
        <v>0.10375400000000001</v>
      </c>
      <c r="H30" s="34">
        <v>5782.4030713129869</v>
      </c>
      <c r="I30" s="34">
        <f>H30/$H$31</f>
        <v>0.66742674500176746</v>
      </c>
      <c r="J30" s="35">
        <f>I30*E30/365</f>
        <v>5.7380414405905382</v>
      </c>
    </row>
    <row r="31" spans="3:16" ht="15.75" thickBot="1" x14ac:dyDescent="0.3">
      <c r="C31" s="6"/>
      <c r="D31" s="7"/>
      <c r="E31" s="7"/>
      <c r="F31" s="48"/>
      <c r="G31" s="48"/>
      <c r="H31" s="38">
        <f>SUM(H22:H30)</f>
        <v>8663.7269402467136</v>
      </c>
      <c r="I31" s="38">
        <f>SUM(I22:I30)</f>
        <v>1</v>
      </c>
      <c r="J31" s="39">
        <f>SUM(J22:J30)</f>
        <v>6.9842458901832369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D1E00-6028-4F80-ABC1-1E14F7076112}">
  <dimension ref="A3:AD108"/>
  <sheetViews>
    <sheetView showGridLines="0" topLeftCell="D1" zoomScale="85" zoomScaleNormal="85" workbookViewId="0">
      <selection activeCell="AD12" sqref="AD12"/>
    </sheetView>
  </sheetViews>
  <sheetFormatPr defaultRowHeight="15" x14ac:dyDescent="0.25"/>
  <cols>
    <col min="2" max="2" width="11.140625" bestFit="1" customWidth="1"/>
    <col min="6" max="6" width="8.42578125" customWidth="1"/>
    <col min="7" max="7" width="9.5703125" bestFit="1" customWidth="1"/>
    <col min="8" max="8" width="13.5703125" bestFit="1" customWidth="1"/>
    <col min="9" max="9" width="14.7109375" bestFit="1" customWidth="1"/>
    <col min="10" max="10" width="15.85546875" bestFit="1" customWidth="1"/>
    <col min="11" max="11" width="14.28515625" customWidth="1"/>
    <col min="12" max="12" width="13.5703125" bestFit="1" customWidth="1"/>
    <col min="13" max="13" width="23.42578125" bestFit="1" customWidth="1"/>
    <col min="17" max="17" width="17.42578125" customWidth="1"/>
    <col min="18" max="18" width="14" bestFit="1" customWidth="1"/>
    <col min="22" max="22" width="12.85546875" bestFit="1" customWidth="1"/>
    <col min="23" max="26" width="10.140625" bestFit="1" customWidth="1"/>
    <col min="27" max="27" width="7" bestFit="1" customWidth="1"/>
    <col min="28" max="28" width="10.140625" bestFit="1" customWidth="1"/>
    <col min="29" max="29" width="10.7109375" bestFit="1" customWidth="1"/>
    <col min="30" max="30" width="11.28515625" bestFit="1" customWidth="1"/>
  </cols>
  <sheetData>
    <row r="3" spans="1:26" ht="15.75" thickBot="1" x14ac:dyDescent="0.3"/>
    <row r="4" spans="1:26" x14ac:dyDescent="0.25">
      <c r="A4" s="1"/>
      <c r="B4" s="99" t="s">
        <v>35</v>
      </c>
      <c r="C4" s="11" t="s">
        <v>36</v>
      </c>
      <c r="F4" s="1" t="s">
        <v>37</v>
      </c>
      <c r="G4" s="77"/>
      <c r="H4" s="77"/>
      <c r="I4" s="77"/>
      <c r="J4" s="77"/>
      <c r="K4" s="77"/>
      <c r="L4" s="2"/>
      <c r="P4" s="1" t="s">
        <v>10</v>
      </c>
      <c r="Q4" s="77"/>
      <c r="R4" s="2"/>
      <c r="T4" t="s">
        <v>38</v>
      </c>
    </row>
    <row r="5" spans="1:26" ht="15.75" thickBot="1" x14ac:dyDescent="0.3">
      <c r="A5" s="100" t="str">
        <f>Task1!D4</f>
        <v>2028/A</v>
      </c>
      <c r="B5" s="97">
        <f>Task1!E20</f>
        <v>183</v>
      </c>
      <c r="C5" s="101">
        <f>B5/365</f>
        <v>0.50136986301369868</v>
      </c>
      <c r="F5" s="3"/>
      <c r="L5" s="78"/>
      <c r="P5" s="3"/>
      <c r="R5" s="78" t="s">
        <v>39</v>
      </c>
    </row>
    <row r="6" spans="1:26" x14ac:dyDescent="0.25">
      <c r="A6" s="3"/>
      <c r="B6">
        <f>Task1!E21</f>
        <v>548</v>
      </c>
      <c r="C6" s="96">
        <f>B6/365</f>
        <v>1.5013698630136987</v>
      </c>
      <c r="F6" s="79" t="s">
        <v>27</v>
      </c>
      <c r="G6" s="80" t="s">
        <v>40</v>
      </c>
      <c r="H6" s="80" t="s">
        <v>41</v>
      </c>
      <c r="I6" s="80" t="s">
        <v>42</v>
      </c>
      <c r="J6" s="80" t="s">
        <v>30</v>
      </c>
      <c r="K6" s="80" t="s">
        <v>43</v>
      </c>
      <c r="L6" s="81" t="s">
        <v>44</v>
      </c>
      <c r="M6" t="s">
        <v>45</v>
      </c>
      <c r="P6" s="3"/>
      <c r="R6" s="78"/>
      <c r="T6" s="1" t="s">
        <v>27</v>
      </c>
      <c r="U6" s="77">
        <v>0.25</v>
      </c>
      <c r="V6" s="77">
        <v>0.5</v>
      </c>
      <c r="W6" s="77">
        <v>1</v>
      </c>
      <c r="X6" s="77">
        <v>3</v>
      </c>
      <c r="Y6" s="77">
        <v>5</v>
      </c>
      <c r="Z6" s="2">
        <v>10</v>
      </c>
    </row>
    <row r="7" spans="1:26" x14ac:dyDescent="0.25">
      <c r="A7" s="3"/>
      <c r="B7">
        <f>Task1!E22</f>
        <v>913</v>
      </c>
      <c r="C7" s="96">
        <f t="shared" ref="C7:C9" si="0">B7/365</f>
        <v>2.5013698630136987</v>
      </c>
      <c r="F7" s="3">
        <v>0.25</v>
      </c>
      <c r="G7" s="47" cm="1">
        <f t="array" ref="G7">_xlfn.XLOOKUP(Task1!$B$1,'Benchmark yields table'!$A$3:$A$599,_xlfn.XLOOKUP(Task4!F7,'Benchmark yields table'!$B$2:$I$2,'Benchmark yields table'!$B$3:$I$599))/100</f>
        <v>6.6799999999999998E-2</v>
      </c>
      <c r="H7" s="34">
        <f>1/(1+G7)^F7</f>
        <v>0.98396408819620773</v>
      </c>
      <c r="I7" s="89">
        <f>L45*M44</f>
        <v>317503.6287014276</v>
      </c>
      <c r="J7" s="89">
        <f>H7*I7</f>
        <v>312412.16851418751</v>
      </c>
      <c r="K7" s="92">
        <f t="shared" ref="K7:K12" si="1">J7/$J$13</f>
        <v>2.9682030123068135E-3</v>
      </c>
      <c r="L7" s="94">
        <f>K7*F7</f>
        <v>7.4205075307670339E-4</v>
      </c>
      <c r="M7" s="91">
        <f>K7*U15</f>
        <v>1.448739510675322E-6</v>
      </c>
      <c r="P7" s="3"/>
      <c r="Q7" t="s">
        <v>46</v>
      </c>
      <c r="R7" s="86" cm="1">
        <f t="array" ref="R7">SQRT(MMULT(TRANSPOSE(M7:M12),MMULT(U7:Z12,M7:M12)))</f>
        <v>4.3072982836453349E-3</v>
      </c>
      <c r="T7" s="3">
        <v>0.25</v>
      </c>
      <c r="U7" s="87">
        <f>CORREL(_xlfn.XLOOKUP($T7,'Benchmark yields table'!$J$2:$Q$2,'Benchmark yields table'!$J$20:$Q$599),_xlfn.XLOOKUP(U$6,'Benchmark yields table'!$J$2:$Q$2,'Benchmark yields table'!$J$20:$Q$599))</f>
        <v>1.0000000000000002</v>
      </c>
      <c r="V7" s="87">
        <f>CORREL(_xlfn.XLOOKUP($T7,'Benchmark yields table'!$J$2:$Q$2,'Benchmark yields table'!$J$20:$Q$599),_xlfn.XLOOKUP(V$6,'Benchmark yields table'!$J$2:$Q$2,'Benchmark yields table'!$J$20:$Q$599))</f>
        <v>0.60501119237673273</v>
      </c>
      <c r="W7" s="87">
        <f>CORREL(_xlfn.XLOOKUP($T7,'Benchmark yields table'!$J$2:$Q$2,'Benchmark yields table'!$J$20:$Q$599),_xlfn.XLOOKUP(W$6,'Benchmark yields table'!$J$2:$Q$2,'Benchmark yields table'!$J$20:$Q$599))</f>
        <v>0.51525983047610124</v>
      </c>
      <c r="X7" s="87">
        <f>CORREL(_xlfn.XLOOKUP($T7,'Benchmark yields table'!$J$2:$Q$2,'Benchmark yields table'!$J$20:$Q$599),_xlfn.XLOOKUP(X$6,'Benchmark yields table'!$J$2:$Q$2,'Benchmark yields table'!$J$20:$Q$599))</f>
        <v>0.38125653677625038</v>
      </c>
      <c r="Y7" s="87">
        <f>CORREL(_xlfn.XLOOKUP($T7,'Benchmark yields table'!$J$2:$Q$2,'Benchmark yields table'!$J$20:$Q$599),_xlfn.XLOOKUP(Y$6,'Benchmark yields table'!$J$2:$Q$2,'Benchmark yields table'!$J$20:$Q$599))</f>
        <v>0.36677534450231603</v>
      </c>
      <c r="Z7" s="33">
        <f>CORREL(_xlfn.XLOOKUP($T7,'Benchmark yields table'!$J$2:$Q$2,'Benchmark yields table'!$J$20:$Q$599),_xlfn.XLOOKUP(Z$6,'Benchmark yields table'!$J$2:$Q$2,'Benchmark yields table'!$J$20:$Q$599))</f>
        <v>0.36588489776515459</v>
      </c>
    </row>
    <row r="8" spans="1:26" ht="31.5" customHeight="1" x14ac:dyDescent="0.25">
      <c r="A8" s="3"/>
      <c r="B8" s="95">
        <f>Task1!E23</f>
        <v>1278</v>
      </c>
      <c r="C8" s="102">
        <f t="shared" si="0"/>
        <v>3.5013698630136987</v>
      </c>
      <c r="F8" s="3">
        <v>0.5</v>
      </c>
      <c r="G8" s="47" cm="1">
        <f t="array" ref="G8">_xlfn.XLOOKUP(Task1!$B$1,'Benchmark yields table'!$A$3:$A$599,_xlfn.XLOOKUP(Task4!F8,'Benchmark yields table'!$B$2:$I$2,'Benchmark yields table'!$B$3:$I$599))/100</f>
        <v>6.9199999999999998E-2</v>
      </c>
      <c r="H8" s="34">
        <f t="shared" ref="H8:H10" si="2">1/(1+G8)^F8</f>
        <v>0.96709808864276592</v>
      </c>
      <c r="I8" s="89">
        <f>M23*SUM(L24)+M44*SUM(L47)+M73*SUM(L74)</f>
        <v>5818081.5627309131</v>
      </c>
      <c r="J8" s="89">
        <f>H8*I8</f>
        <v>5626655.5588847827</v>
      </c>
      <c r="K8" s="92">
        <f t="shared" si="1"/>
        <v>5.3458404192525073E-2</v>
      </c>
      <c r="L8" s="94">
        <f>K8*F8</f>
        <v>2.6729202096262537E-2</v>
      </c>
      <c r="M8" s="91">
        <f>K8*V15</f>
        <v>3.4775461359461307E-5</v>
      </c>
      <c r="P8" s="3"/>
      <c r="Q8" s="88" t="s">
        <v>47</v>
      </c>
      <c r="R8" s="78">
        <f>NORMSINV(1-R13)</f>
        <v>-2.3263478740408408</v>
      </c>
      <c r="T8" s="3">
        <v>0.5</v>
      </c>
      <c r="U8" s="87">
        <f>CORREL(_xlfn.XLOOKUP($T8,'Benchmark yields table'!$J$2:$Q$2,'Benchmark yields table'!$J$20:$Q$599),_xlfn.XLOOKUP(U$6,'Benchmark yields table'!$J$2:$Q$2,'Benchmark yields table'!$J$20:$Q$599))</f>
        <v>0.60501119237673273</v>
      </c>
      <c r="V8" s="87">
        <f>CORREL(_xlfn.XLOOKUP($T8,'Benchmark yields table'!$J$2:$Q$2,'Benchmark yields table'!$J$20:$Q$599),_xlfn.XLOOKUP(V$6,'Benchmark yields table'!$J$2:$Q$2,'Benchmark yields table'!$J$20:$Q$599))</f>
        <v>1.0000000000000002</v>
      </c>
      <c r="W8" s="87">
        <f>CORREL(_xlfn.XLOOKUP($T8,'Benchmark yields table'!$J$2:$Q$2,'Benchmark yields table'!$J$20:$Q$599),_xlfn.XLOOKUP(W$6,'Benchmark yields table'!$J$2:$Q$2,'Benchmark yields table'!$J$20:$Q$599))</f>
        <v>0.73079441246357513</v>
      </c>
      <c r="X8" s="87">
        <f>CORREL(_xlfn.XLOOKUP($T8,'Benchmark yields table'!$J$2:$Q$2,'Benchmark yields table'!$J$20:$Q$599),_xlfn.XLOOKUP(X$6,'Benchmark yields table'!$J$2:$Q$2,'Benchmark yields table'!$J$20:$Q$599))</f>
        <v>0.53728581728369573</v>
      </c>
      <c r="Y8" s="87">
        <f>CORREL(_xlfn.XLOOKUP($T8,'Benchmark yields table'!$J$2:$Q$2,'Benchmark yields table'!$J$20:$Q$599),_xlfn.XLOOKUP(Y$6,'Benchmark yields table'!$J$2:$Q$2,'Benchmark yields table'!$J$20:$Q$599))</f>
        <v>0.53313560152111128</v>
      </c>
      <c r="Z8" s="33">
        <f>CORREL(_xlfn.XLOOKUP($T8,'Benchmark yields table'!$J$2:$Q$2,'Benchmark yields table'!$J$20:$Q$599),_xlfn.XLOOKUP(Z$6,'Benchmark yields table'!$J$2:$Q$2,'Benchmark yields table'!$J$20:$Q$599))</f>
        <v>0.55077977048019566</v>
      </c>
    </row>
    <row r="9" spans="1:26" x14ac:dyDescent="0.25">
      <c r="A9" s="103"/>
      <c r="B9" s="98">
        <f>Task1!E24</f>
        <v>1644</v>
      </c>
      <c r="C9" s="104">
        <f t="shared" si="0"/>
        <v>4.5041095890410956</v>
      </c>
      <c r="F9" s="3">
        <v>1</v>
      </c>
      <c r="G9" s="47" cm="1">
        <f t="array" ref="G9">_xlfn.XLOOKUP(Task1!$B$1,'Benchmark yields table'!$A$3:$A$599,_xlfn.XLOOKUP(Task4!F9,'Benchmark yields table'!$B$2:$I$2,'Benchmark yields table'!$B$3:$I$599))/100</f>
        <v>6.88E-2</v>
      </c>
      <c r="H9" s="34">
        <f t="shared" si="2"/>
        <v>0.93562874251497008</v>
      </c>
      <c r="I9" s="89">
        <f>M23*SUM(L26,L28,L32)+M44*SUM(L49,L53)+M73*SUM(L76,L78,L82)</f>
        <v>5575412.9127533212</v>
      </c>
      <c r="J9" s="89">
        <f>H9*I9</f>
        <v>5216516.5725611169</v>
      </c>
      <c r="K9" s="92">
        <f t="shared" si="1"/>
        <v>4.9561706504787327E-2</v>
      </c>
      <c r="L9" s="94">
        <f>K9*F9</f>
        <v>4.9561706504787327E-2</v>
      </c>
      <c r="M9" s="91">
        <f>K9*W15</f>
        <v>5.9771648730711315E-5</v>
      </c>
      <c r="P9" s="3"/>
      <c r="Q9" s="28" t="s">
        <v>48</v>
      </c>
      <c r="R9" s="146">
        <f>-R7*R8</f>
        <v>1.0020274205018087E-2</v>
      </c>
      <c r="T9" s="3">
        <v>1</v>
      </c>
      <c r="U9" s="87">
        <f>CORREL(_xlfn.XLOOKUP($T9,'Benchmark yields table'!$J$2:$Q$2,'Benchmark yields table'!$J$20:$Q$599),_xlfn.XLOOKUP(U$6,'Benchmark yields table'!$J$2:$Q$2,'Benchmark yields table'!$J$20:$Q$599))</f>
        <v>0.51525983047610124</v>
      </c>
      <c r="V9" s="87">
        <f>CORREL(_xlfn.XLOOKUP($T9,'Benchmark yields table'!$J$2:$Q$2,'Benchmark yields table'!$J$20:$Q$599),_xlfn.XLOOKUP(V$6,'Benchmark yields table'!$J$2:$Q$2,'Benchmark yields table'!$J$20:$Q$599))</f>
        <v>0.73079441246357513</v>
      </c>
      <c r="W9" s="87">
        <f>CORREL(_xlfn.XLOOKUP($T9,'Benchmark yields table'!$J$2:$Q$2,'Benchmark yields table'!$J$20:$Q$599),_xlfn.XLOOKUP(W$6,'Benchmark yields table'!$J$2:$Q$2,'Benchmark yields table'!$J$20:$Q$599))</f>
        <v>0.99999999999999978</v>
      </c>
      <c r="X9" s="87">
        <f>CORREL(_xlfn.XLOOKUP($T9,'Benchmark yields table'!$J$2:$Q$2,'Benchmark yields table'!$J$20:$Q$599),_xlfn.XLOOKUP(X$6,'Benchmark yields table'!$J$2:$Q$2,'Benchmark yields table'!$J$20:$Q$599))</f>
        <v>0.66514827644955143</v>
      </c>
      <c r="Y9" s="87">
        <f>CORREL(_xlfn.XLOOKUP($T9,'Benchmark yields table'!$J$2:$Q$2,'Benchmark yields table'!$J$20:$Q$599),_xlfn.XLOOKUP(Y$6,'Benchmark yields table'!$J$2:$Q$2,'Benchmark yields table'!$J$20:$Q$599))</f>
        <v>0.6636379495547241</v>
      </c>
      <c r="Z9" s="33">
        <f>CORREL(_xlfn.XLOOKUP($T9,'Benchmark yields table'!$J$2:$Q$2,'Benchmark yields table'!$J$20:$Q$599),_xlfn.XLOOKUP(Z$6,'Benchmark yields table'!$J$2:$Q$2,'Benchmark yields table'!$J$20:$Q$599))</f>
        <v>0.67559883837390433</v>
      </c>
    </row>
    <row r="10" spans="1:26" x14ac:dyDescent="0.25">
      <c r="A10" s="100" t="str">
        <f>Task1!E4</f>
        <v>2030/A</v>
      </c>
      <c r="B10" s="97">
        <f>Task1!E27</f>
        <v>121</v>
      </c>
      <c r="C10" s="101">
        <f>B10/365</f>
        <v>0.33150684931506852</v>
      </c>
      <c r="F10" s="3">
        <v>3</v>
      </c>
      <c r="G10" s="47" cm="1">
        <f t="array" ref="G10">_xlfn.XLOOKUP(Task1!$B$1,'Benchmark yields table'!$A$3:$A$599,_xlfn.XLOOKUP(Task4!F10,'Benchmark yields table'!$B$2:$I$2,'Benchmark yields table'!$B$3:$I$599))/100</f>
        <v>7.2499999999999995E-2</v>
      </c>
      <c r="H10" s="34">
        <f t="shared" si="2"/>
        <v>0.81060279602995633</v>
      </c>
      <c r="I10" s="89">
        <f>M23*SUM(L30,L34,L36,L40)+M44*SUM(L51,L55,L57,L61)+M73*SUM(L80,L84,L86,L90)</f>
        <v>31106267.77115877</v>
      </c>
      <c r="J10" s="89">
        <f>H10*I10</f>
        <v>25214827.629357815</v>
      </c>
      <c r="K10" s="92">
        <f t="shared" si="1"/>
        <v>0.23956405949295834</v>
      </c>
      <c r="L10" s="94">
        <f t="shared" ref="L10:L11" si="3">K10*F10</f>
        <v>0.71869217847887501</v>
      </c>
      <c r="M10" s="91">
        <f>K10*X15</f>
        <v>6.7897989299284299E-4</v>
      </c>
      <c r="P10" s="3"/>
      <c r="Q10" s="28" t="s">
        <v>49</v>
      </c>
      <c r="R10" s="37">
        <f>R9*Task1!K6</f>
        <v>1001982.5246418027</v>
      </c>
      <c r="T10" s="3">
        <v>3</v>
      </c>
      <c r="U10" s="87">
        <f>CORREL(_xlfn.XLOOKUP($T10,'Benchmark yields table'!$J$2:$Q$2,'Benchmark yields table'!$J$20:$Q$599),_xlfn.XLOOKUP(U$6,'Benchmark yields table'!$J$2:$Q$2,'Benchmark yields table'!$J$20:$Q$599))</f>
        <v>0.38125653677625038</v>
      </c>
      <c r="V10" s="87">
        <f>CORREL(_xlfn.XLOOKUP($T10,'Benchmark yields table'!$J$2:$Q$2,'Benchmark yields table'!$J$20:$Q$599),_xlfn.XLOOKUP(V$6,'Benchmark yields table'!$J$2:$Q$2,'Benchmark yields table'!$J$20:$Q$599))</f>
        <v>0.53728581728369573</v>
      </c>
      <c r="W10" s="87">
        <f>CORREL(_xlfn.XLOOKUP($T10,'Benchmark yields table'!$J$2:$Q$2,'Benchmark yields table'!$J$20:$Q$599),_xlfn.XLOOKUP(W$6,'Benchmark yields table'!$J$2:$Q$2,'Benchmark yields table'!$J$20:$Q$599))</f>
        <v>0.66514827644955143</v>
      </c>
      <c r="X10" s="87">
        <f>CORREL(_xlfn.XLOOKUP($T10,'Benchmark yields table'!$J$2:$Q$2,'Benchmark yields table'!$J$20:$Q$599),_xlfn.XLOOKUP(X$6,'Benchmark yields table'!$J$2:$Q$2,'Benchmark yields table'!$J$20:$Q$599))</f>
        <v>1</v>
      </c>
      <c r="Y10" s="87">
        <f>CORREL(_xlfn.XLOOKUP($T10,'Benchmark yields table'!$J$2:$Q$2,'Benchmark yields table'!$J$20:$Q$599),_xlfn.XLOOKUP(Y$6,'Benchmark yields table'!$J$2:$Q$2,'Benchmark yields table'!$J$20:$Q$599))</f>
        <v>0.95541409117925713</v>
      </c>
      <c r="Z10" s="33">
        <f>CORREL(_xlfn.XLOOKUP($T10,'Benchmark yields table'!$J$2:$Q$2,'Benchmark yields table'!$J$20:$Q$599),_xlfn.XLOOKUP(Z$6,'Benchmark yields table'!$J$2:$Q$2,'Benchmark yields table'!$J$20:$Q$599))</f>
        <v>0.9148036290408833</v>
      </c>
    </row>
    <row r="11" spans="1:26" x14ac:dyDescent="0.25">
      <c r="A11" s="3"/>
      <c r="B11">
        <f>Task1!E28</f>
        <v>486</v>
      </c>
      <c r="C11" s="96">
        <f t="shared" ref="C11:C25" si="4">B11/365</f>
        <v>1.3315068493150686</v>
      </c>
      <c r="F11" s="3">
        <v>5</v>
      </c>
      <c r="G11" s="47" cm="1">
        <f t="array" ref="G11">_xlfn.XLOOKUP(Task1!$B$1,'Benchmark yields table'!$A$3:$A$599,_xlfn.XLOOKUP(Task4!F11,'Benchmark yields table'!$B$2:$I$2,'Benchmark yields table'!$B$3:$I$599))/100</f>
        <v>7.2099999999999997E-2</v>
      </c>
      <c r="H11" s="34">
        <f>1/(1+G11)^F11</f>
        <v>0.70603059311738547</v>
      </c>
      <c r="I11" s="89">
        <f>M23*SUM(L38,L42)+M44*SUM(L59,L63,L65,L69)+M73*SUM(L88,L92,L94,L98,L102,L106)</f>
        <v>88758073.486377731</v>
      </c>
      <c r="J11" s="89">
        <f t="shared" ref="J11:J12" si="5">H11*I11</f>
        <v>62665915.267543755</v>
      </c>
      <c r="K11" s="92">
        <f t="shared" si="1"/>
        <v>0.59538384612454653</v>
      </c>
      <c r="L11" s="94">
        <f t="shared" si="3"/>
        <v>2.9769192306227326</v>
      </c>
      <c r="M11" s="91">
        <f>K11*Y15</f>
        <v>3.0072027823535895E-3</v>
      </c>
      <c r="P11" s="3"/>
      <c r="Q11" s="28" t="s">
        <v>50</v>
      </c>
      <c r="R11" s="146">
        <f>R9*SQRT(10)</f>
        <v>3.1686889267290165E-2</v>
      </c>
      <c r="T11" s="3">
        <v>5</v>
      </c>
      <c r="U11" s="87">
        <f>CORREL(_xlfn.XLOOKUP($T11,'Benchmark yields table'!$J$2:$Q$2,'Benchmark yields table'!$J$20:$Q$599),_xlfn.XLOOKUP(U$6,'Benchmark yields table'!$J$2:$Q$2,'Benchmark yields table'!$J$20:$Q$599))</f>
        <v>0.36677534450231603</v>
      </c>
      <c r="V11" s="87">
        <f>CORREL(_xlfn.XLOOKUP($T11,'Benchmark yields table'!$J$2:$Q$2,'Benchmark yields table'!$J$20:$Q$599),_xlfn.XLOOKUP(V$6,'Benchmark yields table'!$J$2:$Q$2,'Benchmark yields table'!$J$20:$Q$599))</f>
        <v>0.53313560152111128</v>
      </c>
      <c r="W11" s="87">
        <f>CORREL(_xlfn.XLOOKUP($T11,'Benchmark yields table'!$J$2:$Q$2,'Benchmark yields table'!$J$20:$Q$599),_xlfn.XLOOKUP(W$6,'Benchmark yields table'!$J$2:$Q$2,'Benchmark yields table'!$J$20:$Q$599))</f>
        <v>0.6636379495547241</v>
      </c>
      <c r="X11" s="87">
        <f>CORREL(_xlfn.XLOOKUP($T11,'Benchmark yields table'!$J$2:$Q$2,'Benchmark yields table'!$J$20:$Q$599),_xlfn.XLOOKUP(X$6,'Benchmark yields table'!$J$2:$Q$2,'Benchmark yields table'!$J$20:$Q$599))</f>
        <v>0.95541409117925713</v>
      </c>
      <c r="Y11" s="87">
        <f>CORREL(_xlfn.XLOOKUP($T11,'Benchmark yields table'!$J$2:$Q$2,'Benchmark yields table'!$J$20:$Q$599),_xlfn.XLOOKUP(Y$6,'Benchmark yields table'!$J$2:$Q$2,'Benchmark yields table'!$J$20:$Q$599))</f>
        <v>1</v>
      </c>
      <c r="Z11" s="33">
        <f>CORREL(_xlfn.XLOOKUP($T11,'Benchmark yields table'!$J$2:$Q$2,'Benchmark yields table'!$J$20:$Q$599),_xlfn.XLOOKUP(Z$6,'Benchmark yields table'!$J$2:$Q$2,'Benchmark yields table'!$J$20:$Q$599))</f>
        <v>0.9635386180265525</v>
      </c>
    </row>
    <row r="12" spans="1:26" ht="15.75" thickBot="1" x14ac:dyDescent="0.3">
      <c r="A12" s="3"/>
      <c r="B12">
        <f>Task1!E29</f>
        <v>851</v>
      </c>
      <c r="C12" s="96">
        <f t="shared" si="4"/>
        <v>2.3315068493150686</v>
      </c>
      <c r="F12" s="3">
        <v>10</v>
      </c>
      <c r="G12" s="47" cm="1">
        <f t="array" ref="G12">_xlfn.XLOOKUP(Task1!$B$1,'Benchmark yields table'!$A$3:$A$599,_xlfn.XLOOKUP(Task4!F12,'Benchmark yields table'!$B$2:$I$2,'Benchmark yields table'!$B$3:$I$599))/100</f>
        <v>7.1199999999999999E-2</v>
      </c>
      <c r="H12" s="34">
        <f t="shared" ref="H12" si="6">1/(1+G12)^F12</f>
        <v>0.50268318714554117</v>
      </c>
      <c r="I12" s="89">
        <f>M44*SUM(L67,L71)+M73*SUM(L96,L104,L100,L108)</f>
        <v>12366910.638277821</v>
      </c>
      <c r="J12" s="89">
        <f t="shared" si="5"/>
        <v>6216638.0547935944</v>
      </c>
      <c r="K12" s="92">
        <f t="shared" si="1"/>
        <v>5.9063780672875904E-2</v>
      </c>
      <c r="L12" s="94">
        <f>K12*F12</f>
        <v>0.59063780672875899</v>
      </c>
      <c r="M12" s="91">
        <f>K12*Z15</f>
        <v>6.0610807247593493E-4</v>
      </c>
      <c r="P12" s="3"/>
      <c r="R12" s="78"/>
      <c r="T12" s="6">
        <v>10</v>
      </c>
      <c r="U12" s="60">
        <f>CORREL(_xlfn.XLOOKUP($T12,'Benchmark yields table'!$J$2:$Q$2,'Benchmark yields table'!$J$20:$Q$599),_xlfn.XLOOKUP(U$6,'Benchmark yields table'!$J$2:$Q$2,'Benchmark yields table'!$J$20:$Q$599))</f>
        <v>0.36588489776515459</v>
      </c>
      <c r="V12" s="60">
        <f>CORREL(_xlfn.XLOOKUP($T12,'Benchmark yields table'!$J$2:$Q$2,'Benchmark yields table'!$J$20:$Q$599),_xlfn.XLOOKUP(V$6,'Benchmark yields table'!$J$2:$Q$2,'Benchmark yields table'!$J$20:$Q$599))</f>
        <v>0.55077977048019566</v>
      </c>
      <c r="W12" s="60">
        <f>CORREL(_xlfn.XLOOKUP($T12,'Benchmark yields table'!$J$2:$Q$2,'Benchmark yields table'!$J$20:$Q$599),_xlfn.XLOOKUP(W$6,'Benchmark yields table'!$J$2:$Q$2,'Benchmark yields table'!$J$20:$Q$599))</f>
        <v>0.67559883837390433</v>
      </c>
      <c r="X12" s="60">
        <f>CORREL(_xlfn.XLOOKUP($T12,'Benchmark yields table'!$J$2:$Q$2,'Benchmark yields table'!$J$20:$Q$599),_xlfn.XLOOKUP(X$6,'Benchmark yields table'!$J$2:$Q$2,'Benchmark yields table'!$J$20:$Q$599))</f>
        <v>0.9148036290408833</v>
      </c>
      <c r="Y12" s="60">
        <f>CORREL(_xlfn.XLOOKUP($T12,'Benchmark yields table'!$J$2:$Q$2,'Benchmark yields table'!$J$20:$Q$599),_xlfn.XLOOKUP(Y$6,'Benchmark yields table'!$J$2:$Q$2,'Benchmark yields table'!$J$20:$Q$599))</f>
        <v>0.9635386180265525</v>
      </c>
      <c r="Z12" s="56">
        <f>CORREL(_xlfn.XLOOKUP($T12,'Benchmark yields table'!$J$2:$Q$2,'Benchmark yields table'!$J$20:$Q$599),_xlfn.XLOOKUP(Z$6,'Benchmark yields table'!$J$2:$Q$2,'Benchmark yields table'!$J$20:$Q$599))</f>
        <v>1</v>
      </c>
    </row>
    <row r="13" spans="1:26" ht="15.75" thickBot="1" x14ac:dyDescent="0.3">
      <c r="A13" s="3"/>
      <c r="B13">
        <f>Task1!E30</f>
        <v>1216</v>
      </c>
      <c r="C13" s="96">
        <f t="shared" si="4"/>
        <v>3.3315068493150686</v>
      </c>
      <c r="F13" s="6"/>
      <c r="G13" s="7"/>
      <c r="H13" s="7"/>
      <c r="I13" s="90"/>
      <c r="J13" s="90">
        <f>SUM(J7:J12)</f>
        <v>105252965.25165525</v>
      </c>
      <c r="K13" s="93">
        <f t="shared" ref="K13" si="7">J13/$J$13</f>
        <v>1</v>
      </c>
      <c r="L13" s="145">
        <f>SUM(L7:L12)</f>
        <v>4.3632821751844926</v>
      </c>
      <c r="P13" s="6"/>
      <c r="Q13" s="7" t="s">
        <v>51</v>
      </c>
      <c r="R13" s="8">
        <v>0.99</v>
      </c>
    </row>
    <row r="14" spans="1:26" x14ac:dyDescent="0.25">
      <c r="A14" s="3"/>
      <c r="B14">
        <f>Task1!E31</f>
        <v>1581</v>
      </c>
      <c r="C14" s="96">
        <f t="shared" si="4"/>
        <v>4.3315068493150681</v>
      </c>
      <c r="T14" t="s">
        <v>52</v>
      </c>
    </row>
    <row r="15" spans="1:26" x14ac:dyDescent="0.25">
      <c r="A15" s="3"/>
      <c r="B15">
        <f>Task1!E32</f>
        <v>1946</v>
      </c>
      <c r="C15" s="96">
        <f t="shared" si="4"/>
        <v>5.3315068493150681</v>
      </c>
      <c r="U15" s="84" cm="1">
        <f t="array" ref="U15">_xlfn.XLOOKUP(Task1!$B$1,'Benchmark yields table'!$A$3:$A$20,_xlfn.XLOOKUP(U6,'Benchmark yields table'!$BF$2:$BM$2,'Benchmark yields table'!$BF$3:$BM$20))</f>
        <v>4.8808639593334209E-4</v>
      </c>
      <c r="V15" s="84" cm="1">
        <f t="array" ref="V15">_xlfn.XLOOKUP(Task1!$B$1,'Benchmark yields table'!$A$3:$A$20,_xlfn.XLOOKUP(V6,'Benchmark yields table'!$BF$2:$BM$2,'Benchmark yields table'!$BF$3:$BM$20))</f>
        <v>6.5051439310124138E-4</v>
      </c>
      <c r="W15" s="84" cm="1">
        <f t="array" ref="W15">_xlfn.XLOOKUP(Task1!$B$1,'Benchmark yields table'!$A$3:$A$20,_xlfn.XLOOKUP(W6,'Benchmark yields table'!$BF$2:$BM$2,'Benchmark yields table'!$BF$3:$BM$20))</f>
        <v>1.2060046545196699E-3</v>
      </c>
      <c r="X15" s="84" cm="1">
        <f t="array" ref="X15">_xlfn.XLOOKUP(Task1!$B$1,'Benchmark yields table'!$A$3:$A$20,_xlfn.XLOOKUP(X6,'Benchmark yields table'!$BF$2:$BM$2,'Benchmark yields table'!$BF$3:$BM$20))</f>
        <v>2.8342310379525053E-3</v>
      </c>
      <c r="Y15" s="84" cm="1">
        <f t="array" ref="Y15">_xlfn.XLOOKUP(Task1!$B$1,'Benchmark yields table'!$A$3:$A$20,_xlfn.XLOOKUP(Y6,'Benchmark yields table'!$BF$2:$BM$2,'Benchmark yields table'!$BF$3:$BM$20))</f>
        <v>5.0508639122945264E-3</v>
      </c>
      <c r="Z15" s="84" cm="1">
        <f t="array" ref="Z15">_xlfn.XLOOKUP(Task1!$B$1,'Benchmark yields table'!$A$3:$A$20,_xlfn.XLOOKUP(Z6,'Benchmark yields table'!$BF$2:$BM$2,'Benchmark yields table'!$BF$3:$BM$20))</f>
        <v>1.0261924745942997E-2</v>
      </c>
    </row>
    <row r="16" spans="1:26" x14ac:dyDescent="0.25">
      <c r="A16" s="103"/>
      <c r="B16" s="98">
        <f>Task1!E33</f>
        <v>2312</v>
      </c>
      <c r="C16" s="104">
        <f t="shared" si="4"/>
        <v>6.3342465753424655</v>
      </c>
      <c r="R16" s="84"/>
    </row>
    <row r="17" spans="1:30" x14ac:dyDescent="0.25">
      <c r="A17" s="100" t="str">
        <f>Task1!F4</f>
        <v>2032/A</v>
      </c>
      <c r="B17" s="97">
        <f>Task1!E36</f>
        <v>216</v>
      </c>
      <c r="C17" s="101">
        <f t="shared" si="4"/>
        <v>0.59178082191780823</v>
      </c>
    </row>
    <row r="18" spans="1:30" x14ac:dyDescent="0.25">
      <c r="A18" s="3"/>
      <c r="B18">
        <f>Task1!E37</f>
        <v>581</v>
      </c>
      <c r="C18" s="96">
        <f t="shared" si="4"/>
        <v>1.5917808219178082</v>
      </c>
      <c r="M18" s="85"/>
    </row>
    <row r="19" spans="1:30" x14ac:dyDescent="0.25">
      <c r="A19" s="3"/>
      <c r="B19">
        <f>Task1!E38</f>
        <v>946</v>
      </c>
      <c r="C19" s="96">
        <f t="shared" si="4"/>
        <v>2.591780821917808</v>
      </c>
    </row>
    <row r="20" spans="1:30" x14ac:dyDescent="0.25">
      <c r="A20" s="3"/>
      <c r="B20">
        <f>Task1!E39</f>
        <v>1311</v>
      </c>
      <c r="C20" s="96">
        <f t="shared" si="4"/>
        <v>3.591780821917808</v>
      </c>
      <c r="F20" s="82" t="s">
        <v>53</v>
      </c>
    </row>
    <row r="21" spans="1:30" x14ac:dyDescent="0.25">
      <c r="A21" s="3"/>
      <c r="B21">
        <f>Task1!E40</f>
        <v>1676</v>
      </c>
      <c r="C21" s="96">
        <f t="shared" si="4"/>
        <v>4.5917808219178085</v>
      </c>
      <c r="G21" s="82" t="s">
        <v>27</v>
      </c>
      <c r="H21" s="82" t="s">
        <v>40</v>
      </c>
      <c r="I21" s="82" t="s">
        <v>54</v>
      </c>
      <c r="J21" s="82" t="s">
        <v>41</v>
      </c>
      <c r="K21" s="82" t="s">
        <v>28</v>
      </c>
      <c r="L21" s="82" t="s">
        <v>42</v>
      </c>
      <c r="M21" s="82" t="s">
        <v>55</v>
      </c>
    </row>
    <row r="22" spans="1:30" ht="15.75" thickBot="1" x14ac:dyDescent="0.3">
      <c r="A22" s="3"/>
      <c r="B22">
        <f>Task1!E41</f>
        <v>2041</v>
      </c>
      <c r="C22" s="96">
        <f t="shared" si="4"/>
        <v>5.5917808219178085</v>
      </c>
    </row>
    <row r="23" spans="1:30" x14ac:dyDescent="0.25">
      <c r="A23" s="3"/>
      <c r="B23">
        <f>Task1!E42</f>
        <v>2406</v>
      </c>
      <c r="C23" s="96">
        <f t="shared" si="4"/>
        <v>6.5917808219178085</v>
      </c>
      <c r="F23" s="106" t="str">
        <f>Task1!D4</f>
        <v>2028/A</v>
      </c>
      <c r="G23" s="107"/>
      <c r="H23" s="107"/>
      <c r="I23" s="107"/>
      <c r="J23" s="107"/>
      <c r="K23" s="107"/>
      <c r="L23" s="107"/>
      <c r="M23" s="108">
        <v>7590</v>
      </c>
      <c r="N23" s="107"/>
      <c r="O23" s="107"/>
      <c r="P23" s="107"/>
      <c r="Q23" s="107"/>
      <c r="R23" s="107"/>
      <c r="S23" s="107"/>
      <c r="T23" s="107"/>
      <c r="U23" s="107"/>
      <c r="V23" s="107"/>
      <c r="W23" s="109"/>
    </row>
    <row r="24" spans="1:30" x14ac:dyDescent="0.25">
      <c r="A24" s="3"/>
      <c r="B24">
        <f>Task1!E43</f>
        <v>2771</v>
      </c>
      <c r="C24" s="96">
        <f t="shared" si="4"/>
        <v>7.5917808219178085</v>
      </c>
      <c r="F24" s="110">
        <f>1-((G25-G24)/(G26-G24))</f>
        <v>0.99726027397260264</v>
      </c>
      <c r="G24" s="111">
        <v>0.5</v>
      </c>
      <c r="H24" s="112" cm="1">
        <f t="array" ref="H24">_xlfn.XLOOKUP(Task1!$B$1,'Benchmark yields table'!$A$3:$A$599,_xlfn.XLOOKUP(Task4!G24,'Benchmark yields table'!$B$2:$I$2,'Benchmark yields table'!$B$3:$I$599))/100</f>
        <v>6.9199999999999998E-2</v>
      </c>
      <c r="I24" s="112" cm="1">
        <f t="array" ref="I24">_xlfn.XLOOKUP(Task1!$B$1,'Benchmark yields table'!$A$3:$A$599,_xlfn.XLOOKUP(Task4!G24,'Benchmark yields table'!$BF$2:$BM$2,'Benchmark yields table'!$BF$3:$BM$599))</f>
        <v>6.5051439310124138E-4</v>
      </c>
      <c r="J24" s="111">
        <f>1/(1+H24)^G24</f>
        <v>0.96709808864276592</v>
      </c>
      <c r="K24" s="113"/>
      <c r="L24" s="114">
        <f>K25*M25</f>
        <v>670.61375338649805</v>
      </c>
      <c r="M24" s="113" t="s">
        <v>56</v>
      </c>
      <c r="N24" s="113" t="s">
        <v>57</v>
      </c>
      <c r="O24" s="113"/>
      <c r="P24" s="114">
        <f>K25*J25</f>
        <v>652.73171414204353</v>
      </c>
      <c r="Q24" s="113" t="s">
        <v>58</v>
      </c>
      <c r="R24" s="113" t="s">
        <v>59</v>
      </c>
      <c r="S24" s="115">
        <f>I25</f>
        <v>6.5203628422841515E-4</v>
      </c>
      <c r="T24" s="113" t="s">
        <v>60</v>
      </c>
      <c r="U24" s="113"/>
      <c r="V24" s="113">
        <f>I24^2+I26^2-2*Q25*I24*I26</f>
        <v>7.3096558861179789E-7</v>
      </c>
      <c r="W24" s="116">
        <f>(-V25+SQRT(V25^2-4*V24*V26))/(2*V24)</f>
        <v>1.4173419190327514</v>
      </c>
    </row>
    <row r="25" spans="1:30" ht="15.75" thickBot="1" x14ac:dyDescent="0.3">
      <c r="A25" s="6"/>
      <c r="B25" s="7">
        <f>Task1!E44</f>
        <v>3138</v>
      </c>
      <c r="C25" s="105">
        <f t="shared" si="4"/>
        <v>8.5972602739726032</v>
      </c>
      <c r="F25" s="117"/>
      <c r="G25" s="118">
        <f>C5</f>
        <v>0.50136986301369868</v>
      </c>
      <c r="H25" s="119">
        <f>F24*H24+(1-F24)*H26</f>
        <v>6.9198904109589038E-2</v>
      </c>
      <c r="I25" s="119">
        <f>F24*I24+(1-F24)*I26</f>
        <v>6.5203628422841515E-4</v>
      </c>
      <c r="J25" s="118">
        <f>1/(1+H25)^G25</f>
        <v>0.96700994687710151</v>
      </c>
      <c r="K25" s="120">
        <f>Task1!F20</f>
        <v>675</v>
      </c>
      <c r="L25" s="120"/>
      <c r="M25" s="121">
        <f>MIN(W24:W25)</f>
        <v>0.99350185686888604</v>
      </c>
      <c r="N25" s="28" t="s">
        <v>61</v>
      </c>
      <c r="O25" s="28"/>
      <c r="P25" s="120">
        <f>L24*J24+L26*J26</f>
        <v>652.65317752098474</v>
      </c>
      <c r="Q25" s="122" cm="1">
        <f t="array" ref="Q25">_xlfn.XLOOKUP(G24,$T$7:$T$12,_xlfn.XLOOKUP(G26,$U$6:$Z$6,$U$7:$Z$12))</f>
        <v>0.73079441246357513</v>
      </c>
      <c r="R25" s="28" t="s">
        <v>62</v>
      </c>
      <c r="S25" s="123">
        <f>SQRT((M25*I24)^2+((1-M25)*I26)^2+2*M25*(1-M25)*Q25*I24*I26)</f>
        <v>6.5203628422841515E-4</v>
      </c>
      <c r="T25" s="28" t="s">
        <v>63</v>
      </c>
      <c r="U25" s="28"/>
      <c r="V25" s="28">
        <f>2*Q25*I24*I26-2*I26^2</f>
        <v>-1.7622438397030299E-6</v>
      </c>
      <c r="W25" s="124">
        <f>(-V25-SQRT(V25^2-4*V24*V26))/(2*V24)</f>
        <v>0.99350185686888604</v>
      </c>
    </row>
    <row r="26" spans="1:30" x14ac:dyDescent="0.25">
      <c r="B26" s="63"/>
      <c r="F26" s="125"/>
      <c r="G26" s="126">
        <v>1</v>
      </c>
      <c r="H26" s="127" cm="1">
        <f t="array" ref="H26">_xlfn.XLOOKUP(Task1!$B$1,'Benchmark yields table'!$A$3:$A$599,_xlfn.XLOOKUP(Task4!G26,'Benchmark yields table'!$B$2:$I$2,'Benchmark yields table'!$B$3:$I$599))/100</f>
        <v>6.88E-2</v>
      </c>
      <c r="I26" s="127" cm="1">
        <f t="array" ref="I26">_xlfn.XLOOKUP(Task1!$B$1,'Benchmark yields table'!$A$3:$A$599,_xlfn.XLOOKUP(Task4!G26,'Benchmark yields table'!$BF$2:$BM$2,'Benchmark yields table'!$BF$3:$BM$599))</f>
        <v>1.2060046545196699E-3</v>
      </c>
      <c r="J26" s="126">
        <f>1/(1+H26)^G26</f>
        <v>0.93562874251497008</v>
      </c>
      <c r="K26" s="128"/>
      <c r="L26" s="129">
        <f>(1-M25)*K25</f>
        <v>4.3862466135019265</v>
      </c>
      <c r="M26" s="128"/>
      <c r="N26" s="128" t="s">
        <v>64</v>
      </c>
      <c r="O26" s="128"/>
      <c r="P26" s="129">
        <f>ABS(P24-P25)</f>
        <v>7.8536621058788114E-2</v>
      </c>
      <c r="Q26" s="128"/>
      <c r="R26" s="128" t="s">
        <v>65</v>
      </c>
      <c r="S26" s="130">
        <f>ABS(S24-S25)</f>
        <v>0</v>
      </c>
      <c r="T26" s="128" t="s">
        <v>66</v>
      </c>
      <c r="U26" s="128"/>
      <c r="V26" s="128">
        <f>I26^2-I25^2</f>
        <v>1.0292959107727099E-6</v>
      </c>
      <c r="W26" s="131"/>
      <c r="Z26" s="158" t="s">
        <v>80</v>
      </c>
      <c r="AA26" s="159"/>
      <c r="AB26" s="159">
        <f>Task2!R9/1.2</f>
        <v>1.0021341662088607E-2</v>
      </c>
    </row>
    <row r="27" spans="1:30" x14ac:dyDescent="0.25">
      <c r="B27" s="63"/>
      <c r="F27" s="117"/>
      <c r="G27" s="120"/>
      <c r="H27" s="119"/>
      <c r="I27" s="28"/>
      <c r="J27" s="118"/>
      <c r="K27" s="28"/>
      <c r="L27" s="120"/>
      <c r="M27" s="28"/>
      <c r="N27" s="28"/>
      <c r="O27" s="28"/>
      <c r="P27" s="120"/>
      <c r="Q27" s="28"/>
      <c r="R27" s="28"/>
      <c r="S27" s="123"/>
      <c r="T27" s="28"/>
      <c r="U27" s="28"/>
      <c r="V27" s="28"/>
      <c r="W27" s="124"/>
    </row>
    <row r="28" spans="1:30" x14ac:dyDescent="0.25">
      <c r="B28" s="63"/>
      <c r="F28" s="110">
        <f>1-((G29-G28)/(G30-G28))</f>
        <v>0.74931506849315066</v>
      </c>
      <c r="G28" s="111">
        <v>1</v>
      </c>
      <c r="H28" s="112" cm="1">
        <f t="array" ref="H28">_xlfn.XLOOKUP(Task1!$B$1,'Benchmark yields table'!$A$3:$A$599,_xlfn.XLOOKUP(G28,'Benchmark yields table'!$B$2:$I$2,'Benchmark yields table'!$B$3:$I$599))/100</f>
        <v>6.88E-2</v>
      </c>
      <c r="I28" s="112" cm="1">
        <f t="array" ref="I28">_xlfn.XLOOKUP(Task1!$B$1,'Benchmark yields table'!$A$3:$A$599,_xlfn.XLOOKUP(G28,'Benchmark yields table'!$BF$2:$BM$2,'Benchmark yields table'!$BF$3:$BM$599))</f>
        <v>1.2060046545196699E-3</v>
      </c>
      <c r="J28" s="111">
        <f>1/(1+H28)^G28</f>
        <v>0.93562874251497008</v>
      </c>
      <c r="K28" s="113"/>
      <c r="L28" s="114">
        <f>K29*M29</f>
        <v>442.40156124347601</v>
      </c>
      <c r="M28" s="113" t="s">
        <v>56</v>
      </c>
      <c r="N28" s="113" t="s">
        <v>57</v>
      </c>
      <c r="O28" s="113"/>
      <c r="P28" s="114">
        <f>K29*J29</f>
        <v>610.03381735987364</v>
      </c>
      <c r="Q28" s="113" t="s">
        <v>58</v>
      </c>
      <c r="R28" s="113" t="s">
        <v>59</v>
      </c>
      <c r="S28" s="115">
        <f>I29</f>
        <v>1.6141764739281753E-3</v>
      </c>
      <c r="T28" s="113" t="s">
        <v>60</v>
      </c>
      <c r="U28" s="113"/>
      <c r="V28" s="113">
        <f>I28^2+I30^2-2*Q29*I28*I30</f>
        <v>4.9402317113965657E-6</v>
      </c>
      <c r="W28" s="116">
        <f>(-V29+SQRT(V29^2-4*V28*V30))/(2*V28)</f>
        <v>1.676191454255163</v>
      </c>
    </row>
    <row r="29" spans="1:30" x14ac:dyDescent="0.25">
      <c r="B29" s="63"/>
      <c r="F29" s="117"/>
      <c r="G29" s="118">
        <f>C6</f>
        <v>1.5013698630136987</v>
      </c>
      <c r="H29" s="119">
        <f>H28*F28+(1-F28)*H30</f>
        <v>6.9727534246575337E-2</v>
      </c>
      <c r="I29" s="119">
        <f>I28*F28+(1-F28)*I30</f>
        <v>1.6141764739281753E-3</v>
      </c>
      <c r="J29" s="118">
        <f>1/(1+H29)^G29</f>
        <v>0.90375380349610901</v>
      </c>
      <c r="K29" s="120">
        <f>Task1!F21</f>
        <v>675</v>
      </c>
      <c r="L29" s="120"/>
      <c r="M29" s="121">
        <f>MIN(W28:W29)</f>
        <v>0.65540972036070522</v>
      </c>
      <c r="N29" s="28" t="s">
        <v>61</v>
      </c>
      <c r="O29" s="28"/>
      <c r="P29" s="120">
        <f>L28*J28+L30*J30</f>
        <v>602.4685612411339</v>
      </c>
      <c r="Q29" s="28" cm="1">
        <f t="array" ref="Q29">_xlfn.XLOOKUP(G28,$T$7:$T$12,_xlfn.XLOOKUP(G30,$U$6:$Z$6,$U$7:$Z$12))</f>
        <v>0.66514827644955143</v>
      </c>
      <c r="R29" s="28" t="s">
        <v>62</v>
      </c>
      <c r="S29" s="123">
        <f>SQRT((M29*I28)^2+((1-M29)*I30)^2+2*M29*(1-M29)*Q29*I28*I30)</f>
        <v>1.6141764739281753E-3</v>
      </c>
      <c r="T29" s="28" t="s">
        <v>63</v>
      </c>
      <c r="U29" s="28"/>
      <c r="V29" s="28">
        <f>2*Q29*I28*I30-2*I30^2</f>
        <v>-1.1518650061166794E-5</v>
      </c>
      <c r="W29" s="124">
        <f>(-V29-SQRT(V29^2-4*V28*V30))/(2*V28)</f>
        <v>0.65540972036070522</v>
      </c>
      <c r="Z29" s="161" t="s">
        <v>10</v>
      </c>
      <c r="AA29" s="161" t="s">
        <v>81</v>
      </c>
      <c r="AB29" s="161" t="s">
        <v>82</v>
      </c>
      <c r="AC29" s="161" t="s">
        <v>83</v>
      </c>
      <c r="AD29" s="161" t="s">
        <v>84</v>
      </c>
    </row>
    <row r="30" spans="1:30" x14ac:dyDescent="0.25">
      <c r="B30" s="63"/>
      <c r="F30" s="125"/>
      <c r="G30" s="126">
        <v>3</v>
      </c>
      <c r="H30" s="127" cm="1">
        <f t="array" ref="H30">_xlfn.XLOOKUP(Task1!$B$1,'Benchmark yields table'!$A$3:$A$599,_xlfn.XLOOKUP(G30,'Benchmark yields table'!$B$2:$I$2,'Benchmark yields table'!$B$3:$I$599))/100</f>
        <v>7.2499999999999995E-2</v>
      </c>
      <c r="I30" s="127" cm="1">
        <f t="array" ref="I30">_xlfn.XLOOKUP(Task1!$B$1,'Benchmark yields table'!$A$3:$A$599,_xlfn.XLOOKUP(G30,'Benchmark yields table'!$BF$2:$BM$2,'Benchmark yields table'!$BF$3:$BM$599))</f>
        <v>2.8342310379525053E-3</v>
      </c>
      <c r="J30" s="126">
        <f>1/(1+H30)^G30</f>
        <v>0.81060279602995633</v>
      </c>
      <c r="K30" s="128"/>
      <c r="L30" s="129">
        <f>(1-M29)*K29</f>
        <v>232.59843875652399</v>
      </c>
      <c r="M30" s="128"/>
      <c r="N30" s="128" t="s">
        <v>64</v>
      </c>
      <c r="O30" s="128"/>
      <c r="P30" s="129">
        <f>ABS(P28-P29)</f>
        <v>7.5652561187397396</v>
      </c>
      <c r="Q30" s="128"/>
      <c r="R30" s="128" t="s">
        <v>65</v>
      </c>
      <c r="S30" s="130">
        <f>ABS(S28-S29)</f>
        <v>0</v>
      </c>
      <c r="T30" s="128" t="s">
        <v>66</v>
      </c>
      <c r="U30" s="128"/>
      <c r="V30" s="128">
        <f>I30^2-I29^2</f>
        <v>5.427299887510139E-6</v>
      </c>
      <c r="W30" s="131"/>
      <c r="Z30" s="158" t="str">
        <f>Task1!D4</f>
        <v>2028/A</v>
      </c>
      <c r="AA30" s="160">
        <f>Task1!D13</f>
        <v>4152</v>
      </c>
      <c r="AB30" s="160">
        <f>M23</f>
        <v>7590</v>
      </c>
      <c r="AC30" s="160">
        <f>AB30-AA30</f>
        <v>3438</v>
      </c>
      <c r="AD30" s="162" t="str">
        <f>IF(AC30&gt;=1,"buy","sell")</f>
        <v>buy</v>
      </c>
    </row>
    <row r="31" spans="1:30" x14ac:dyDescent="0.25">
      <c r="B31" s="63"/>
      <c r="F31" s="117"/>
      <c r="G31" s="120"/>
      <c r="H31" s="119"/>
      <c r="I31" s="28"/>
      <c r="J31" s="118"/>
      <c r="K31" s="28"/>
      <c r="L31" s="120"/>
      <c r="M31" s="28"/>
      <c r="N31" s="28"/>
      <c r="O31" s="28"/>
      <c r="P31" s="120"/>
      <c r="Q31" s="28"/>
      <c r="R31" s="28"/>
      <c r="S31" s="123"/>
      <c r="T31" s="28"/>
      <c r="U31" s="28"/>
      <c r="V31" s="28"/>
      <c r="W31" s="124"/>
      <c r="Z31" s="158" t="str">
        <f>Task1!E4</f>
        <v>2030/A</v>
      </c>
      <c r="AA31" s="160">
        <f>Task1!E13</f>
        <v>3323</v>
      </c>
      <c r="AB31" s="160">
        <f>M44</f>
        <v>2940</v>
      </c>
      <c r="AC31" s="160">
        <f>AB31-AA31</f>
        <v>-383</v>
      </c>
      <c r="AD31" s="162" t="str">
        <f>IF(AC31&gt;=1,"buy","sell")</f>
        <v>sell</v>
      </c>
    </row>
    <row r="32" spans="1:30" x14ac:dyDescent="0.25">
      <c r="B32" s="63"/>
      <c r="F32" s="110">
        <f>1-((G33-G32)/(G34-G32))</f>
        <v>0.24931506849315066</v>
      </c>
      <c r="G32" s="111">
        <v>1</v>
      </c>
      <c r="H32" s="112" cm="1">
        <f t="array" ref="H32">_xlfn.XLOOKUP(Task1!$B$1,'Benchmark yields table'!$A$3:$A$599,_xlfn.XLOOKUP(G32,'Benchmark yields table'!$B$2:$I$2,'Benchmark yields table'!$B$3:$I$599))/100</f>
        <v>6.88E-2</v>
      </c>
      <c r="I32" s="112" cm="1">
        <f t="array" ref="I32">_xlfn.XLOOKUP(Task1!$B$1,'Benchmark yields table'!$A$3:$A$599,_xlfn.XLOOKUP(G32,'Benchmark yields table'!$BF$2:$BM$2,'Benchmark yields table'!$BF$3:$BM$599))</f>
        <v>1.2060046545196699E-3</v>
      </c>
      <c r="J32" s="111">
        <f>1/(1+H32)^G32</f>
        <v>0.93562874251497008</v>
      </c>
      <c r="K32" s="113"/>
      <c r="L32" s="114">
        <f>K33*M33</f>
        <v>137.13647618346062</v>
      </c>
      <c r="M32" s="113" t="s">
        <v>56</v>
      </c>
      <c r="N32" s="113" t="s">
        <v>57</v>
      </c>
      <c r="O32" s="113"/>
      <c r="P32" s="114">
        <f>K33*J33</f>
        <v>567.8107946298079</v>
      </c>
      <c r="Q32" s="113" t="s">
        <v>58</v>
      </c>
      <c r="R32" s="113" t="s">
        <v>59</v>
      </c>
      <c r="S32" s="115">
        <f>I33</f>
        <v>2.4282896656445925E-3</v>
      </c>
      <c r="T32" s="113" t="s">
        <v>60</v>
      </c>
      <c r="U32" s="113"/>
      <c r="V32" s="113">
        <f>I32^2+I34^2-2*Q33*I32*I34</f>
        <v>4.9402317113965657E-6</v>
      </c>
      <c r="W32" s="116">
        <f>(-V33+SQRT(V33^2-4*V32*V34))/(2*V32)</f>
        <v>2.1284360247144454</v>
      </c>
      <c r="Z32" s="158" t="str">
        <f>Task1!F4</f>
        <v>2032/A</v>
      </c>
      <c r="AA32" s="160">
        <f>Task1!F13</f>
        <v>3548</v>
      </c>
      <c r="AB32" s="160">
        <f>M73</f>
        <v>480</v>
      </c>
      <c r="AC32" s="160">
        <f>AB32-AA32</f>
        <v>-3068</v>
      </c>
      <c r="AD32" s="162" t="str">
        <f>IF(AC32&gt;=1,"buy","sell")</f>
        <v>sell</v>
      </c>
    </row>
    <row r="33" spans="2:23" x14ac:dyDescent="0.25">
      <c r="B33" s="63"/>
      <c r="F33" s="117"/>
      <c r="G33" s="118">
        <f>C7</f>
        <v>2.5013698630136987</v>
      </c>
      <c r="H33" s="119">
        <f>H32*F32+(1-F32)*H34</f>
        <v>7.1577534246575342E-2</v>
      </c>
      <c r="I33" s="132">
        <f>I32*F32+(1-F32)*I34</f>
        <v>2.4282896656445925E-3</v>
      </c>
      <c r="J33" s="118">
        <f>1/(1+H33)^G33</f>
        <v>0.84120117722934507</v>
      </c>
      <c r="K33" s="120">
        <f>Task1!F22</f>
        <v>675</v>
      </c>
      <c r="L33" s="120"/>
      <c r="M33" s="121">
        <f>MIN(W32:W33)</f>
        <v>0.20316514990142315</v>
      </c>
      <c r="N33" s="28" t="s">
        <v>61</v>
      </c>
      <c r="O33" s="28"/>
      <c r="P33" s="120">
        <f>L32*J32+L34*J34</f>
        <v>564.30250505267725</v>
      </c>
      <c r="Q33" s="28" cm="1">
        <f t="array" ref="Q33">_xlfn.XLOOKUP(G32,$T$7:$T$12,_xlfn.XLOOKUP(G34,$U$6:$Z$6,$U$7:$Z$12))</f>
        <v>0.66514827644955143</v>
      </c>
      <c r="R33" s="28" t="s">
        <v>62</v>
      </c>
      <c r="S33" s="123">
        <f>SQRT((M33*I32)^2+((1-M33)*I34)^2+2*M33*(1-M33)*Q33*I32*I34)</f>
        <v>2.428289665644593E-3</v>
      </c>
      <c r="T33" s="28" t="s">
        <v>63</v>
      </c>
      <c r="U33" s="28"/>
      <c r="V33" s="28">
        <f>2*Q33*I32*I34-2*I34^2</f>
        <v>-1.1518650061166794E-5</v>
      </c>
      <c r="W33" s="124">
        <f>(-V33-SQRT(V33^2-4*V32*V34))/(2*V32)</f>
        <v>0.20316514990142315</v>
      </c>
    </row>
    <row r="34" spans="2:23" x14ac:dyDescent="0.25">
      <c r="B34" s="63"/>
      <c r="F34" s="125"/>
      <c r="G34" s="126">
        <v>3</v>
      </c>
      <c r="H34" s="127" cm="1">
        <f t="array" ref="H34">_xlfn.XLOOKUP(Task1!$B$1,'Benchmark yields table'!$A$3:$A$599,_xlfn.XLOOKUP(G34,'Benchmark yields table'!$B$2:$I$2,'Benchmark yields table'!$B$3:$I$599))/100</f>
        <v>7.2499999999999995E-2</v>
      </c>
      <c r="I34" s="127" cm="1">
        <f t="array" ref="I34">_xlfn.XLOOKUP(Task1!$B$1,'Benchmark yields table'!$A$3:$A$599,_xlfn.XLOOKUP(G34,'Benchmark yields table'!$BF$2:$BM$2,'Benchmark yields table'!$BF$3:$BM$599))</f>
        <v>2.8342310379525053E-3</v>
      </c>
      <c r="J34" s="126">
        <f>1/(1+H34)^G34</f>
        <v>0.81060279602995633</v>
      </c>
      <c r="K34" s="128"/>
      <c r="L34" s="129">
        <f>(1-M33)*K33</f>
        <v>537.86352381653944</v>
      </c>
      <c r="M34" s="128"/>
      <c r="N34" s="128" t="s">
        <v>64</v>
      </c>
      <c r="O34" s="128"/>
      <c r="P34" s="129">
        <f>ABS(P32-P33)</f>
        <v>3.5082895771306539</v>
      </c>
      <c r="Q34" s="128"/>
      <c r="R34" s="128" t="s">
        <v>65</v>
      </c>
      <c r="S34" s="130">
        <f>ABS(S32-S33)</f>
        <v>4.3368086899420177E-19</v>
      </c>
      <c r="T34" s="128" t="s">
        <v>66</v>
      </c>
      <c r="U34" s="128"/>
      <c r="V34" s="128">
        <f>I34^2-I33^2</f>
        <v>2.1362748762170091E-6</v>
      </c>
      <c r="W34" s="131"/>
    </row>
    <row r="35" spans="2:23" x14ac:dyDescent="0.25">
      <c r="F35" s="117"/>
      <c r="G35" s="28"/>
      <c r="H35" s="127"/>
      <c r="I35" s="28"/>
      <c r="J35" s="28"/>
      <c r="K35" s="28"/>
      <c r="L35" s="28"/>
      <c r="M35" s="28"/>
      <c r="N35" s="28"/>
      <c r="O35" s="28"/>
      <c r="P35" s="28"/>
      <c r="Q35" s="28"/>
      <c r="R35" s="28"/>
      <c r="S35" s="28"/>
      <c r="T35" s="28"/>
      <c r="U35" s="28"/>
      <c r="V35" s="28"/>
      <c r="W35" s="124"/>
    </row>
    <row r="36" spans="2:23" x14ac:dyDescent="0.25">
      <c r="F36" s="110">
        <f>1-((G37-G36)/(G38-G36))</f>
        <v>0.74931506849315066</v>
      </c>
      <c r="G36" s="111">
        <v>3</v>
      </c>
      <c r="H36" s="119" cm="1">
        <f t="array" ref="H36">_xlfn.XLOOKUP(Task1!$B$1,'Benchmark yields table'!$A$3:$A$599,_xlfn.XLOOKUP(G36,'Benchmark yields table'!$B$2:$I$2,'Benchmark yields table'!$B$3:$I$599))/100</f>
        <v>7.2499999999999995E-2</v>
      </c>
      <c r="I36" s="133" cm="1">
        <f t="array" ref="I36">_xlfn.XLOOKUP(Task1!$B$1,'Benchmark yields table'!$A$3:$A$599,_xlfn.XLOOKUP(G36,'Benchmark yields table'!$BF$2:$BM$2,'Benchmark yields table'!$BF$3:$BM$599))</f>
        <v>2.8342310379525053E-3</v>
      </c>
      <c r="J36" s="111">
        <f>1/(1+H36)^G36</f>
        <v>0.81060279602995633</v>
      </c>
      <c r="K36" s="113"/>
      <c r="L36" s="114">
        <f>K37*M37</f>
        <v>494.6208591641672</v>
      </c>
      <c r="M36" s="113" t="s">
        <v>56</v>
      </c>
      <c r="N36" s="113" t="s">
        <v>57</v>
      </c>
      <c r="O36" s="113"/>
      <c r="P36" s="114">
        <f>K37*J37</f>
        <v>528.46199271463615</v>
      </c>
      <c r="Q36" s="113" t="s">
        <v>58</v>
      </c>
      <c r="R36" s="113" t="s">
        <v>59</v>
      </c>
      <c r="S36" s="115">
        <f>I37</f>
        <v>3.3899074982327655E-3</v>
      </c>
      <c r="T36" s="113" t="s">
        <v>60</v>
      </c>
      <c r="U36" s="113"/>
      <c r="V36" s="113">
        <f>I36^2+I38^2-2*Q37*I36*I38</f>
        <v>6.1899839822346084E-6</v>
      </c>
      <c r="W36" s="116">
        <f>(-V37+SQRT(V37^2-4*V36*V38))/(2*V36)</f>
        <v>3.0908803620638108</v>
      </c>
    </row>
    <row r="37" spans="2:23" x14ac:dyDescent="0.25">
      <c r="F37" s="117"/>
      <c r="G37" s="118">
        <f>C8</f>
        <v>3.5013698630136987</v>
      </c>
      <c r="H37" s="119">
        <f>F36*H36+(1-F36)*H38</f>
        <v>7.2399726027397263E-2</v>
      </c>
      <c r="I37" s="132">
        <f>I36*F36+(1-F36)*I38</f>
        <v>3.3899074982327655E-3</v>
      </c>
      <c r="J37" s="118">
        <f>1/(1+H37)^G37</f>
        <v>0.78290665587353503</v>
      </c>
      <c r="K37" s="120">
        <f>Task1!F23</f>
        <v>675</v>
      </c>
      <c r="L37" s="120"/>
      <c r="M37" s="121">
        <f>MIN(W36:W37)</f>
        <v>0.73277164320617361</v>
      </c>
      <c r="N37" s="28" t="s">
        <v>61</v>
      </c>
      <c r="O37" s="28"/>
      <c r="P37" s="120">
        <f>L36*J36+L38*J38</f>
        <v>528.29424320354065</v>
      </c>
      <c r="Q37" s="28" cm="1">
        <f t="array" ref="Q37">_xlfn.XLOOKUP(G36,$T$7:$T$12,_xlfn.XLOOKUP(G38,$U$6:$Z$6,$U$7:$Z$12))</f>
        <v>0.95541409117925713</v>
      </c>
      <c r="R37" s="28" t="s">
        <v>62</v>
      </c>
      <c r="S37" s="123">
        <f>SQRT((M37*I36)^2+((1-M37)*I38)^2+2*M37*(1-M37)*Q37*I36*I38)</f>
        <v>3.389907498232766E-3</v>
      </c>
      <c r="T37" s="28" t="s">
        <v>63</v>
      </c>
      <c r="U37" s="28"/>
      <c r="V37" s="28">
        <f>2*Q37*I36*I38-2*I38^2</f>
        <v>-2.3668344666260445E-5</v>
      </c>
      <c r="W37" s="124">
        <f>(-V37-SQRT(V37^2-4*V36*V38))/(2*V36)</f>
        <v>0.73277164320617361</v>
      </c>
    </row>
    <row r="38" spans="2:23" x14ac:dyDescent="0.25">
      <c r="F38" s="125"/>
      <c r="G38" s="126">
        <v>5</v>
      </c>
      <c r="H38" s="127" cm="1">
        <f t="array" ref="H38">_xlfn.XLOOKUP(Task1!$B$1,'Benchmark yields table'!$A$3:$A$599,_xlfn.XLOOKUP(G38,'Benchmark yields table'!$B$2:$I$2,'Benchmark yields table'!$B$3:$I$599))/100</f>
        <v>7.2099999999999997E-2</v>
      </c>
      <c r="I38" s="134" cm="1">
        <f t="array" ref="I38">_xlfn.XLOOKUP(Task1!$B$1,'Benchmark yields table'!$A$3:$A$599,_xlfn.XLOOKUP(G38,'Benchmark yields table'!$BF$2:$BM$2,'Benchmark yields table'!$BF$3:$BM$599))</f>
        <v>5.0508639122945264E-3</v>
      </c>
      <c r="J38" s="126">
        <f>1/(1+H38)^G38</f>
        <v>0.70603059311738547</v>
      </c>
      <c r="K38" s="128"/>
      <c r="L38" s="129">
        <f>(1-M37)*K37</f>
        <v>180.37914083583283</v>
      </c>
      <c r="M38" s="128"/>
      <c r="N38" s="128" t="s">
        <v>64</v>
      </c>
      <c r="O38" s="128"/>
      <c r="P38" s="129">
        <f>ABS(P36-P37)</f>
        <v>0.16774951109550784</v>
      </c>
      <c r="Q38" s="128"/>
      <c r="R38" s="128" t="s">
        <v>65</v>
      </c>
      <c r="S38" s="130">
        <f>ABS(S36-S37)</f>
        <v>4.3368086899420177E-19</v>
      </c>
      <c r="T38" s="128" t="s">
        <v>66</v>
      </c>
      <c r="U38" s="128"/>
      <c r="V38" s="128">
        <f>I38^2-I37^2</f>
        <v>1.4019753413944443E-5</v>
      </c>
      <c r="W38" s="131"/>
    </row>
    <row r="39" spans="2:23" x14ac:dyDescent="0.25">
      <c r="F39" s="117"/>
      <c r="G39" s="28"/>
      <c r="H39" s="127"/>
      <c r="I39" s="28"/>
      <c r="J39" s="28"/>
      <c r="K39" s="28"/>
      <c r="L39" s="28"/>
      <c r="M39" s="28"/>
      <c r="N39" s="28"/>
      <c r="O39" s="28"/>
      <c r="P39" s="28"/>
      <c r="Q39" s="28"/>
      <c r="R39" s="28"/>
      <c r="S39" s="28"/>
      <c r="T39" s="28"/>
      <c r="U39" s="28"/>
      <c r="V39" s="28"/>
      <c r="W39" s="124"/>
    </row>
    <row r="40" spans="2:23" x14ac:dyDescent="0.25">
      <c r="F40" s="110">
        <f>1-((G41-G40)/(G42-G40))</f>
        <v>0.2479452054794522</v>
      </c>
      <c r="G40" s="111">
        <v>3</v>
      </c>
      <c r="H40" s="112" cm="1">
        <f t="array" ref="H40">_xlfn.XLOOKUP(Task1!$B$1,'Benchmark yields table'!$A$3:$A$599,_xlfn.XLOOKUP(G40,'Benchmark yields table'!$B$2:$I$2,'Benchmark yields table'!$B$3:$I$599))/100</f>
        <v>7.2499999999999995E-2</v>
      </c>
      <c r="I40" s="133" cm="1">
        <f t="array" ref="I40">_xlfn.XLOOKUP(Task1!$B$1,'Benchmark yields table'!$A$3:$A$599,_xlfn.XLOOKUP(G40,'Benchmark yields table'!$BF$2:$BM$2,'Benchmark yields table'!$BF$3:$BM$599))</f>
        <v>2.8342310379525053E-3</v>
      </c>
      <c r="J40" s="111">
        <f>1/(1+H40)^G40</f>
        <v>0.81060279602995633</v>
      </c>
      <c r="K40" s="113"/>
      <c r="L40" s="114">
        <f>K41*M41</f>
        <v>2523.8845807976941</v>
      </c>
      <c r="M40" s="113" t="s">
        <v>56</v>
      </c>
      <c r="N40" s="113" t="s">
        <v>57</v>
      </c>
      <c r="O40" s="113"/>
      <c r="P40" s="114">
        <f>K41*J41</f>
        <v>7798.3702206952566</v>
      </c>
      <c r="Q40" s="113" t="s">
        <v>58</v>
      </c>
      <c r="R40" s="113" t="s">
        <v>59</v>
      </c>
      <c r="S40" s="115">
        <f>I41</f>
        <v>4.5012604187932848E-3</v>
      </c>
      <c r="T40" s="113" t="s">
        <v>60</v>
      </c>
      <c r="U40" s="113"/>
      <c r="V40" s="113">
        <f>I40^2+I42^2-2*Q41*I40*I42</f>
        <v>6.1899839822346084E-6</v>
      </c>
      <c r="W40" s="116">
        <f>(-V41+SQRT(V41^2-4*V40*V42))/(2*V40)</f>
        <v>3.5872225363428001</v>
      </c>
    </row>
    <row r="41" spans="2:23" x14ac:dyDescent="0.25">
      <c r="F41" s="117"/>
      <c r="G41" s="118">
        <f>C9</f>
        <v>4.5041095890410956</v>
      </c>
      <c r="H41" s="119">
        <f>F40*H40+(1-F40)*H42</f>
        <v>7.219917808219177E-2</v>
      </c>
      <c r="I41" s="132">
        <f>I40*F40+(1-F40)*I42</f>
        <v>4.5012604187932848E-3</v>
      </c>
      <c r="J41" s="118">
        <f>1/(1+H41)^G41</f>
        <v>0.73052648437426304</v>
      </c>
      <c r="K41" s="120">
        <f>Task1!F24</f>
        <v>10674.999999999998</v>
      </c>
      <c r="L41" s="120"/>
      <c r="M41" s="121">
        <f>MIN(W40:W41)</f>
        <v>0.2364294689271845</v>
      </c>
      <c r="N41" s="28" t="s">
        <v>61</v>
      </c>
      <c r="O41" s="28"/>
      <c r="P41" s="120">
        <f>L40*J40+L42*J42</f>
        <v>7800.8047520391738</v>
      </c>
      <c r="Q41" s="28" cm="1">
        <f t="array" ref="Q41">_xlfn.XLOOKUP(G40,$T$7:$T$12,_xlfn.XLOOKUP(G42,$U$6:$Z$6,$U$7:$Z$12))</f>
        <v>0.95541409117925713</v>
      </c>
      <c r="R41" s="28" t="s">
        <v>62</v>
      </c>
      <c r="S41" s="123">
        <f>SQRT((M41*I40)^2+((1-M41)*I42)^2+2*M41*(1-M41)*Q41*I40*I42)</f>
        <v>4.5012604187932848E-3</v>
      </c>
      <c r="T41" s="28" t="s">
        <v>63</v>
      </c>
      <c r="U41" s="28"/>
      <c r="V41" s="28">
        <f>2*Q41*I40*I42-2*I42^2</f>
        <v>-2.3668344666260445E-5</v>
      </c>
      <c r="W41" s="124">
        <f>(-V41-SQRT(V41^2-4*V40*V42))/(2*V40)</f>
        <v>0.2364294689271845</v>
      </c>
    </row>
    <row r="42" spans="2:23" ht="15.75" thickBot="1" x14ac:dyDescent="0.3">
      <c r="F42" s="135"/>
      <c r="G42" s="136">
        <v>5</v>
      </c>
      <c r="H42" s="137" cm="1">
        <f t="array" ref="H42">_xlfn.XLOOKUP(Task1!$B$1,'Benchmark yields table'!$A$3:$A$599,_xlfn.XLOOKUP(G42,'Benchmark yields table'!$B$2:$I$2,'Benchmark yields table'!$B$3:$I$599))/100</f>
        <v>7.2099999999999997E-2</v>
      </c>
      <c r="I42" s="138" cm="1">
        <f t="array" ref="I42">_xlfn.XLOOKUP(Task1!$B$1,'Benchmark yields table'!$A$3:$A$599,_xlfn.XLOOKUP(G42,'Benchmark yields table'!$BF$2:$BM$2,'Benchmark yields table'!$BF$3:$BM$599))</f>
        <v>5.0508639122945264E-3</v>
      </c>
      <c r="J42" s="136">
        <f>1/(1+H42)^G42</f>
        <v>0.70603059311738547</v>
      </c>
      <c r="K42" s="139"/>
      <c r="L42" s="140">
        <f>(1-M41)*K41</f>
        <v>8151.1154192023041</v>
      </c>
      <c r="M42" s="139"/>
      <c r="N42" s="139" t="s">
        <v>64</v>
      </c>
      <c r="O42" s="139"/>
      <c r="P42" s="140">
        <f>ABS(P40-P41)</f>
        <v>2.434531343917115</v>
      </c>
      <c r="Q42" s="139"/>
      <c r="R42" s="139" t="s">
        <v>65</v>
      </c>
      <c r="S42" s="141">
        <f>ABS(S40-S41)</f>
        <v>0</v>
      </c>
      <c r="T42" s="139" t="s">
        <v>66</v>
      </c>
      <c r="U42" s="139"/>
      <c r="V42" s="139">
        <f>I42^2-I41^2</f>
        <v>5.2498809027240733E-6</v>
      </c>
      <c r="W42" s="142"/>
    </row>
    <row r="43" spans="2:23" ht="15.75" thickBot="1" x14ac:dyDescent="0.3"/>
    <row r="44" spans="2:23" x14ac:dyDescent="0.25">
      <c r="F44" s="106" t="str">
        <f>Task1!E4</f>
        <v>2030/A</v>
      </c>
      <c r="G44" s="107"/>
      <c r="H44" s="107"/>
      <c r="I44" s="107"/>
      <c r="J44" s="107"/>
      <c r="K44" s="107"/>
      <c r="L44" s="107"/>
      <c r="M44" s="108">
        <v>2940</v>
      </c>
      <c r="N44" s="107"/>
      <c r="O44" s="107"/>
      <c r="P44" s="107"/>
      <c r="Q44" s="107"/>
      <c r="R44" s="107"/>
      <c r="S44" s="107"/>
      <c r="T44" s="107"/>
      <c r="U44" s="107"/>
      <c r="V44" s="107"/>
      <c r="W44" s="109"/>
    </row>
    <row r="45" spans="2:23" x14ac:dyDescent="0.25">
      <c r="F45" s="110">
        <f>1-((G46-G45)/(G47-G45))</f>
        <v>0.67397260273972592</v>
      </c>
      <c r="G45" s="111">
        <v>0.25</v>
      </c>
      <c r="H45" s="112" cm="1">
        <f t="array" ref="H45">_xlfn.XLOOKUP(Task1!$B$1,'Benchmark yields table'!$A$3:$A$599,_xlfn.XLOOKUP(Task4!G45,'Benchmark yields table'!$B$2:$I$2,'Benchmark yields table'!$B$3:$I$599))/100</f>
        <v>6.6799999999999998E-2</v>
      </c>
      <c r="I45" s="112" cm="1">
        <f t="array" ref="I45">_xlfn.XLOOKUP(Task1!$B$1,'Benchmark yields table'!$A$3:$A$599,_xlfn.XLOOKUP(Task4!G45,'Benchmark yields table'!$BF$2:$BM$2,'Benchmark yields table'!$BF$3:$BM$599))</f>
        <v>4.8808639593334209E-4</v>
      </c>
      <c r="J45" s="111">
        <f>1/(1+H45)^G45</f>
        <v>0.98396408819620773</v>
      </c>
      <c r="K45" s="113"/>
      <c r="L45" s="114">
        <f>K46*M46</f>
        <v>107.99443153109782</v>
      </c>
      <c r="M45" s="113" t="s">
        <v>56</v>
      </c>
      <c r="N45" s="113" t="s">
        <v>57</v>
      </c>
      <c r="O45" s="113"/>
      <c r="P45" s="114">
        <f>K46*J46</f>
        <v>293.56615549628287</v>
      </c>
      <c r="Q45" s="113" t="s">
        <v>58</v>
      </c>
      <c r="R45" s="113" t="s">
        <v>59</v>
      </c>
      <c r="S45" s="115">
        <f>I46</f>
        <v>5.4104237309219151E-4</v>
      </c>
      <c r="T45" s="113" t="s">
        <v>60</v>
      </c>
      <c r="U45" s="113"/>
      <c r="V45" s="113">
        <f>I45^2+I47^2-2*Q46*I45*I47</f>
        <v>2.772064551919305E-7</v>
      </c>
      <c r="W45" s="116">
        <f>(-V46+SQRT(V46^2-4*V45*V47))/(2*V45)</f>
        <v>1.30717707202637</v>
      </c>
    </row>
    <row r="46" spans="2:23" x14ac:dyDescent="0.25">
      <c r="F46" s="117"/>
      <c r="G46" s="118">
        <f>C10</f>
        <v>0.33150684931506852</v>
      </c>
      <c r="H46" s="119">
        <f>F45*H45+(1-F45)*H47</f>
        <v>6.7582465753424664E-2</v>
      </c>
      <c r="I46" s="119">
        <f>F45*I45+(1-F45)*I47</f>
        <v>5.4104237309219151E-4</v>
      </c>
      <c r="J46" s="118">
        <f>1/(1+H46)^G46</f>
        <v>0.97855385165427622</v>
      </c>
      <c r="K46" s="120">
        <f>Task1!F27</f>
        <v>300</v>
      </c>
      <c r="L46" s="120"/>
      <c r="M46" s="121">
        <f>MIN(W45:W46)</f>
        <v>0.35998143843699271</v>
      </c>
      <c r="N46" s="28" t="s">
        <v>61</v>
      </c>
      <c r="O46" s="28"/>
      <c r="P46" s="120">
        <f>L45*J45+L47*J47</f>
        <v>291.95086062680747</v>
      </c>
      <c r="Q46" s="122" cm="1">
        <f t="array" ref="Q46">_xlfn.XLOOKUP(G45,$T$7:$T$12,_xlfn.XLOOKUP(G47,$U$6:$Z$6,$U$7:$Z$12))</f>
        <v>0.60501119237673273</v>
      </c>
      <c r="R46" s="28" t="s">
        <v>62</v>
      </c>
      <c r="S46" s="123">
        <f>SQRT((M46*I45)^2+((1-M46)*I47)^2+2*M46*(1-M46)*Q46*I45*I47)</f>
        <v>5.4104237309219151E-4</v>
      </c>
      <c r="T46" s="28" t="s">
        <v>63</v>
      </c>
      <c r="U46" s="28"/>
      <c r="V46" s="28">
        <f>2*Q46*I45*I47-2*I47^2</f>
        <v>-4.6214710092860773E-7</v>
      </c>
      <c r="W46" s="124">
        <f>(-V46-SQRT(V46^2-4*V45*V47))/(2*V45)</f>
        <v>0.35998143843699271</v>
      </c>
    </row>
    <row r="47" spans="2:23" x14ac:dyDescent="0.25">
      <c r="F47" s="125"/>
      <c r="G47" s="126">
        <v>0.5</v>
      </c>
      <c r="H47" s="127" cm="1">
        <f t="array" ref="H47">_xlfn.XLOOKUP(Task1!$B$1,'Benchmark yields table'!$A$3:$A$599,_xlfn.XLOOKUP(Task4!G47,'Benchmark yields table'!$B$2:$I$2,'Benchmark yields table'!$B$3:$I$599))/100</f>
        <v>6.9199999999999998E-2</v>
      </c>
      <c r="I47" s="127" cm="1">
        <f t="array" ref="I47">_xlfn.XLOOKUP(Task1!$B$1,'Benchmark yields table'!$A$3:$A$599,_xlfn.XLOOKUP(Task4!G47,'Benchmark yields table'!$BF$2:$BM$2,'Benchmark yields table'!$BF$3:$BM$599))</f>
        <v>6.5051439310124138E-4</v>
      </c>
      <c r="J47" s="126">
        <f>1/(1+H47)^G47</f>
        <v>0.96709808864276592</v>
      </c>
      <c r="K47" s="128"/>
      <c r="L47" s="129">
        <f>(1-M46)*K46</f>
        <v>192.0055684689022</v>
      </c>
      <c r="M47" s="128"/>
      <c r="N47" s="128" t="s">
        <v>64</v>
      </c>
      <c r="O47" s="128"/>
      <c r="P47" s="129">
        <f>ABS(P45-P46)</f>
        <v>1.6152948694754059</v>
      </c>
      <c r="Q47" s="128"/>
      <c r="R47" s="128" t="s">
        <v>65</v>
      </c>
      <c r="S47" s="130">
        <f>ABS(S45-S46)</f>
        <v>0</v>
      </c>
      <c r="T47" s="128" t="s">
        <v>66</v>
      </c>
      <c r="U47" s="128"/>
      <c r="V47" s="128">
        <f>I47^2-I46^2</f>
        <v>1.3044212615064622E-7</v>
      </c>
      <c r="W47" s="131"/>
    </row>
    <row r="48" spans="2:23" x14ac:dyDescent="0.25">
      <c r="F48" s="117"/>
      <c r="G48" s="120"/>
      <c r="H48" s="119"/>
      <c r="I48" s="119"/>
      <c r="J48" s="118"/>
      <c r="K48" s="28"/>
      <c r="L48" s="120"/>
      <c r="M48" s="28"/>
      <c r="N48" s="28"/>
      <c r="O48" s="28"/>
      <c r="P48" s="120"/>
      <c r="Q48" s="28"/>
      <c r="R48" s="28"/>
      <c r="S48" s="123"/>
      <c r="T48" s="28"/>
      <c r="U48" s="28"/>
      <c r="V48" s="28"/>
      <c r="W48" s="124"/>
    </row>
    <row r="49" spans="6:23" x14ac:dyDescent="0.25">
      <c r="F49" s="110">
        <f>1-((G50-G49)/(G51-G49))</f>
        <v>0.83424657534246571</v>
      </c>
      <c r="G49" s="111">
        <v>1</v>
      </c>
      <c r="H49" s="112" cm="1">
        <f t="array" ref="H49">_xlfn.XLOOKUP(Task1!$B$1,'Benchmark yields table'!$A$3:$A$599,_xlfn.XLOOKUP(G49,'Benchmark yields table'!$B$2:$I$2,'Benchmark yields table'!$B$3:$I$599))/100</f>
        <v>6.88E-2</v>
      </c>
      <c r="I49" s="112" cm="1">
        <f t="array" ref="I49">_xlfn.XLOOKUP(Task1!$B$1,'Benchmark yields table'!$A$3:$A$599,_xlfn.XLOOKUP(G49,'Benchmark yields table'!$BF$2:$BM$2,'Benchmark yields table'!$BF$3:$BM$599))</f>
        <v>1.2060046545196699E-3</v>
      </c>
      <c r="J49" s="111">
        <f>1/(1+H49)^G49</f>
        <v>0.93562874251497008</v>
      </c>
      <c r="K49" s="113"/>
      <c r="L49" s="114">
        <f>K50*M50</f>
        <v>224.59980159787798</v>
      </c>
      <c r="M49" s="113" t="s">
        <v>56</v>
      </c>
      <c r="N49" s="113" t="s">
        <v>57</v>
      </c>
      <c r="O49" s="113"/>
      <c r="P49" s="114">
        <f>K50*J50</f>
        <v>274.35553142524839</v>
      </c>
      <c r="Q49" s="113" t="s">
        <v>58</v>
      </c>
      <c r="R49" s="113" t="s">
        <v>59</v>
      </c>
      <c r="S49" s="115">
        <f>I50</f>
        <v>1.4758887536914138E-3</v>
      </c>
      <c r="T49" s="113" t="s">
        <v>60</v>
      </c>
      <c r="U49" s="113"/>
      <c r="V49" s="113">
        <f>I49^2+I51^2-2*Q50*I49*I51</f>
        <v>4.9402317113965657E-6</v>
      </c>
      <c r="W49" s="116">
        <f>(-V50+SQRT(V50^2-4*V49*V51))/(2*V49)</f>
        <v>1.5829351692896085</v>
      </c>
    </row>
    <row r="50" spans="6:23" x14ac:dyDescent="0.25">
      <c r="F50" s="117"/>
      <c r="G50" s="118">
        <f>C11</f>
        <v>1.3315068493150686</v>
      </c>
      <c r="H50" s="119">
        <f>H49*F49+(1-F49)*H51</f>
        <v>6.9413287671232879E-2</v>
      </c>
      <c r="I50" s="119">
        <f>I49*F49+(1-F49)*I51</f>
        <v>1.4758887536914138E-3</v>
      </c>
      <c r="J50" s="118">
        <f>1/(1+H50)^G50</f>
        <v>0.91451843808416122</v>
      </c>
      <c r="K50" s="120">
        <f>Task1!F28</f>
        <v>300</v>
      </c>
      <c r="L50" s="120"/>
      <c r="M50" s="121">
        <f>MIN(W49:W50)</f>
        <v>0.74866600532625993</v>
      </c>
      <c r="N50" s="28" t="s">
        <v>61</v>
      </c>
      <c r="O50" s="28"/>
      <c r="P50" s="120">
        <f>L49*J49+L51*J51</f>
        <v>271.26164158410791</v>
      </c>
      <c r="Q50" s="28" cm="1">
        <f t="array" ref="Q50">_xlfn.XLOOKUP(G49,$T$7:$T$12,_xlfn.XLOOKUP(G51,$U$6:$Z$6,$U$7:$Z$12))</f>
        <v>0.66514827644955143</v>
      </c>
      <c r="R50" s="28" t="s">
        <v>62</v>
      </c>
      <c r="S50" s="123">
        <f>SQRT((M50*I49)^2+((1-M50)*I51)^2+2*M50*(1-M50)*Q50*I49*I51)</f>
        <v>1.4758887536914138E-3</v>
      </c>
      <c r="T50" s="28" t="s">
        <v>63</v>
      </c>
      <c r="U50" s="28"/>
      <c r="V50" s="28">
        <f>2*Q50*I49*I51-2*I51^2</f>
        <v>-1.1518650061166794E-5</v>
      </c>
      <c r="W50" s="124">
        <f>(-V50-SQRT(V50^2-4*V49*V51))/(2*V49)</f>
        <v>0.74866600532625993</v>
      </c>
    </row>
    <row r="51" spans="6:23" x14ac:dyDescent="0.25">
      <c r="F51" s="125"/>
      <c r="G51" s="126">
        <v>3</v>
      </c>
      <c r="H51" s="127" cm="1">
        <f t="array" ref="H51">_xlfn.XLOOKUP(Task1!$B$1,'Benchmark yields table'!$A$3:$A$599,_xlfn.XLOOKUP(G51,'Benchmark yields table'!$B$2:$I$2,'Benchmark yields table'!$B$3:$I$599))/100</f>
        <v>7.2499999999999995E-2</v>
      </c>
      <c r="I51" s="127" cm="1">
        <f t="array" ref="I51">_xlfn.XLOOKUP(Task1!$B$1,'Benchmark yields table'!$A$3:$A$599,_xlfn.XLOOKUP(G51,'Benchmark yields table'!$BF$2:$BM$2,'Benchmark yields table'!$BF$3:$BM$599))</f>
        <v>2.8342310379525053E-3</v>
      </c>
      <c r="J51" s="126">
        <f>1/(1+H51)^G51</f>
        <v>0.81060279602995633</v>
      </c>
      <c r="K51" s="128"/>
      <c r="L51" s="129">
        <f>(1-M50)*K50</f>
        <v>75.400198402122015</v>
      </c>
      <c r="M51" s="128"/>
      <c r="N51" s="128" t="s">
        <v>64</v>
      </c>
      <c r="O51" s="128"/>
      <c r="P51" s="129">
        <f>ABS(P49-P50)</f>
        <v>3.0938898411404807</v>
      </c>
      <c r="Q51" s="128"/>
      <c r="R51" s="128" t="s">
        <v>65</v>
      </c>
      <c r="S51" s="130">
        <f>ABS(S49-S50)</f>
        <v>0</v>
      </c>
      <c r="T51" s="128" t="s">
        <v>66</v>
      </c>
      <c r="U51" s="128"/>
      <c r="V51" s="128">
        <f>I51^2-I50^2</f>
        <v>5.854617963220541E-6</v>
      </c>
      <c r="W51" s="131"/>
    </row>
    <row r="52" spans="6:23" x14ac:dyDescent="0.25">
      <c r="F52" s="117"/>
      <c r="G52" s="120"/>
      <c r="H52" s="119"/>
      <c r="I52" s="119"/>
      <c r="J52" s="118"/>
      <c r="K52" s="28"/>
      <c r="L52" s="120"/>
      <c r="M52" s="28"/>
      <c r="N52" s="28"/>
      <c r="O52" s="28"/>
      <c r="P52" s="120"/>
      <c r="Q52" s="28"/>
      <c r="R52" s="28"/>
      <c r="S52" s="123"/>
      <c r="T52" s="28"/>
      <c r="U52" s="28"/>
      <c r="V52" s="28"/>
      <c r="W52" s="124"/>
    </row>
    <row r="53" spans="6:23" x14ac:dyDescent="0.25">
      <c r="F53" s="110">
        <f>1-((G54-G53)/(G55-G53))</f>
        <v>0.33424657534246571</v>
      </c>
      <c r="G53" s="111">
        <v>1</v>
      </c>
      <c r="H53" s="112" cm="1">
        <f t="array" ref="H53">_xlfn.XLOOKUP(Task1!$B$1,'Benchmark yields table'!$A$3:$A$599,_xlfn.XLOOKUP(G53,'Benchmark yields table'!$B$2:$I$2,'Benchmark yields table'!$B$3:$I$599))/100</f>
        <v>6.88E-2</v>
      </c>
      <c r="I53" s="112" cm="1">
        <f t="array" ref="I53">_xlfn.XLOOKUP(Task1!$B$1,'Benchmark yields table'!$A$3:$A$599,_xlfn.XLOOKUP(G53,'Benchmark yields table'!$BF$2:$BM$2,'Benchmark yields table'!$BF$3:$BM$599))</f>
        <v>1.2060046545196699E-3</v>
      </c>
      <c r="J53" s="111">
        <f>1/(1+H53)^G53</f>
        <v>0.93562874251497008</v>
      </c>
      <c r="K53" s="113"/>
      <c r="L53" s="114">
        <f>K54*M54</f>
        <v>82.320531877369874</v>
      </c>
      <c r="M53" s="113" t="s">
        <v>56</v>
      </c>
      <c r="N53" s="113" t="s">
        <v>57</v>
      </c>
      <c r="O53" s="113"/>
      <c r="P53" s="114">
        <f>K54*J54</f>
        <v>255.51594621765059</v>
      </c>
      <c r="Q53" s="113" t="s">
        <v>58</v>
      </c>
      <c r="R53" s="113" t="s">
        <v>59</v>
      </c>
      <c r="S53" s="115">
        <f>I54</f>
        <v>2.2900019454078317E-3</v>
      </c>
      <c r="T53" s="113" t="s">
        <v>60</v>
      </c>
      <c r="U53" s="113"/>
      <c r="V53" s="113">
        <f>I53^2+I55^2-2*Q54*I53*I55</f>
        <v>4.9402317113965657E-6</v>
      </c>
      <c r="W53" s="116">
        <f>(-V54+SQRT(V54^2-4*V53*V55))/(2*V53)</f>
        <v>2.0571994016913022</v>
      </c>
    </row>
    <row r="54" spans="6:23" x14ac:dyDescent="0.25">
      <c r="F54" s="117"/>
      <c r="G54" s="118">
        <f>C12</f>
        <v>2.3315068493150686</v>
      </c>
      <c r="H54" s="119">
        <f>H53*F53+(1-F53)*H55</f>
        <v>7.1263287671232869E-2</v>
      </c>
      <c r="I54" s="119">
        <f>I53*F53+(1-F53)*I55</f>
        <v>2.2900019454078317E-3</v>
      </c>
      <c r="J54" s="118">
        <f>1/(1+H54)^G54</f>
        <v>0.85171982072550201</v>
      </c>
      <c r="K54" s="120">
        <f>Task1!F29</f>
        <v>300</v>
      </c>
      <c r="L54" s="120"/>
      <c r="M54" s="121">
        <f>MIN(W53:W54)</f>
        <v>0.27440177292456625</v>
      </c>
      <c r="N54" s="28" t="s">
        <v>61</v>
      </c>
      <c r="O54" s="28"/>
      <c r="P54" s="120">
        <f>L53*J53+L55*J55</f>
        <v>253.4730412221048</v>
      </c>
      <c r="Q54" s="28" cm="1">
        <f t="array" ref="Q54">_xlfn.XLOOKUP(G53,$T$7:$T$12,_xlfn.XLOOKUP(G55,$U$6:$Z$6,$U$7:$Z$12))</f>
        <v>0.66514827644955143</v>
      </c>
      <c r="R54" s="28" t="s">
        <v>62</v>
      </c>
      <c r="S54" s="123">
        <f>SQRT((M54*I53)^2+((1-M54)*I55)^2+2*M54*(1-M54)*Q54*I53*I55)</f>
        <v>2.2900019454078313E-3</v>
      </c>
      <c r="T54" s="28" t="s">
        <v>63</v>
      </c>
      <c r="U54" s="28"/>
      <c r="V54" s="28">
        <f>2*Q54*I53*I55-2*I55^2</f>
        <v>-1.1518650061166794E-5</v>
      </c>
      <c r="W54" s="124">
        <f>(-V54-SQRT(V54^2-4*V53*V55))/(2*V53)</f>
        <v>0.27440177292456625</v>
      </c>
    </row>
    <row r="55" spans="6:23" x14ac:dyDescent="0.25">
      <c r="F55" s="125"/>
      <c r="G55" s="126">
        <v>3</v>
      </c>
      <c r="H55" s="127" cm="1">
        <f t="array" ref="H55">_xlfn.XLOOKUP(Task1!$B$1,'Benchmark yields table'!$A$3:$A$599,_xlfn.XLOOKUP(G55,'Benchmark yields table'!$B$2:$I$2,'Benchmark yields table'!$B$3:$I$599))/100</f>
        <v>7.2499999999999995E-2</v>
      </c>
      <c r="I55" s="127" cm="1">
        <f t="array" ref="I55">_xlfn.XLOOKUP(Task1!$B$1,'Benchmark yields table'!$A$3:$A$599,_xlfn.XLOOKUP(G55,'Benchmark yields table'!$BF$2:$BM$2,'Benchmark yields table'!$BF$3:$BM$599))</f>
        <v>2.8342310379525053E-3</v>
      </c>
      <c r="J55" s="126">
        <f>1/(1+H55)^G55</f>
        <v>0.81060279602995633</v>
      </c>
      <c r="K55" s="128"/>
      <c r="L55" s="129">
        <f>(1-M54)*K54</f>
        <v>217.67946812263011</v>
      </c>
      <c r="M55" s="128"/>
      <c r="N55" s="128" t="s">
        <v>64</v>
      </c>
      <c r="O55" s="128"/>
      <c r="P55" s="129">
        <f>ABS(P53-P54)</f>
        <v>2.042904995545797</v>
      </c>
      <c r="Q55" s="128"/>
      <c r="R55" s="128" t="s">
        <v>65</v>
      </c>
      <c r="S55" s="130">
        <f>ABS(S53-S54)</f>
        <v>4.3368086899420177E-19</v>
      </c>
      <c r="T55" s="128" t="s">
        <v>66</v>
      </c>
      <c r="U55" s="128"/>
      <c r="V55" s="128">
        <f>I55^2-I54^2</f>
        <v>2.7887566665216821E-6</v>
      </c>
      <c r="W55" s="131"/>
    </row>
    <row r="56" spans="6:23" x14ac:dyDescent="0.25">
      <c r="F56" s="117"/>
      <c r="G56" s="28"/>
      <c r="H56" s="119"/>
      <c r="I56" s="119"/>
      <c r="J56" s="28"/>
      <c r="K56" s="28"/>
      <c r="L56" s="28"/>
      <c r="M56" s="28"/>
      <c r="N56" s="28"/>
      <c r="O56" s="28"/>
      <c r="P56" s="28"/>
      <c r="Q56" s="28"/>
      <c r="R56" s="28"/>
      <c r="S56" s="28"/>
      <c r="T56" s="28"/>
      <c r="U56" s="28"/>
      <c r="V56" s="28"/>
      <c r="W56" s="124"/>
    </row>
    <row r="57" spans="6:23" x14ac:dyDescent="0.25">
      <c r="F57" s="110">
        <f>1-((G58-G57)/(G59-G57))</f>
        <v>0.83424657534246571</v>
      </c>
      <c r="G57" s="111">
        <v>3</v>
      </c>
      <c r="H57" s="112" cm="1">
        <f t="array" ref="H57">_xlfn.XLOOKUP(Task1!$B$1,'Benchmark yields table'!$A$3:$A$599,_xlfn.XLOOKUP(G57,'Benchmark yields table'!$B$2:$I$2,'Benchmark yields table'!$B$3:$I$599))/100</f>
        <v>7.2499999999999995E-2</v>
      </c>
      <c r="I57" s="112" cm="1">
        <f t="array" ref="I57">_xlfn.XLOOKUP(Task1!$B$1,'Benchmark yields table'!$A$3:$A$599,_xlfn.XLOOKUP(G57,'Benchmark yields table'!$BF$2:$BM$2,'Benchmark yields table'!$BF$3:$BM$599))</f>
        <v>2.8342310379525053E-3</v>
      </c>
      <c r="J57" s="111">
        <f>1/(1+H57)^G57</f>
        <v>0.81060279602995633</v>
      </c>
      <c r="K57" s="113"/>
      <c r="L57" s="114">
        <f>K58*M58</f>
        <v>246.32852963997595</v>
      </c>
      <c r="M57" s="113" t="s">
        <v>56</v>
      </c>
      <c r="N57" s="113" t="s">
        <v>57</v>
      </c>
      <c r="O57" s="113"/>
      <c r="P57" s="114">
        <f>K58*J58</f>
        <v>237.65222531640867</v>
      </c>
      <c r="Q57" s="113" t="s">
        <v>58</v>
      </c>
      <c r="R57" s="113" t="s">
        <v>59</v>
      </c>
      <c r="S57" s="115">
        <f>I58</f>
        <v>3.2016455280831691E-3</v>
      </c>
      <c r="T57" s="113" t="s">
        <v>60</v>
      </c>
      <c r="U57" s="113"/>
      <c r="V57" s="113">
        <f>I57^2+I59^2-2*Q58*I57*I59</f>
        <v>6.1899839822346084E-6</v>
      </c>
      <c r="W57" s="116">
        <f>(-V58+SQRT(V58^2-4*V57*V59))/(2*V57)</f>
        <v>3.002556906470065</v>
      </c>
    </row>
    <row r="58" spans="6:23" x14ac:dyDescent="0.25">
      <c r="F58" s="117"/>
      <c r="G58" s="118">
        <f>C13</f>
        <v>3.3315068493150686</v>
      </c>
      <c r="H58" s="119">
        <f>F57*H57+(1-F57)*H59</f>
        <v>7.2433698630136989E-2</v>
      </c>
      <c r="I58" s="119">
        <f>I57*F57+(1-F57)*I59</f>
        <v>3.2016455280831691E-3</v>
      </c>
      <c r="J58" s="118">
        <f>1/(1+H58)^G58</f>
        <v>0.79217408438802894</v>
      </c>
      <c r="K58" s="120">
        <f>Task1!F30</f>
        <v>300</v>
      </c>
      <c r="L58" s="120"/>
      <c r="M58" s="121">
        <f>MIN(W57:W58)</f>
        <v>0.82109509879991982</v>
      </c>
      <c r="N58" s="28" t="s">
        <v>61</v>
      </c>
      <c r="O58" s="28"/>
      <c r="P58" s="120">
        <f>L57*J57+L59*J59</f>
        <v>237.56829491988242</v>
      </c>
      <c r="Q58" s="28" cm="1">
        <f t="array" ref="Q58">_xlfn.XLOOKUP(G57,$T$7:$T$12,_xlfn.XLOOKUP(G59,$U$6:$Z$6,$U$7:$Z$12))</f>
        <v>0.95541409117925713</v>
      </c>
      <c r="R58" s="28" t="s">
        <v>62</v>
      </c>
      <c r="S58" s="123">
        <f>SQRT((M58*I57)^2+((1-M58)*I59)^2+2*M58*(1-M58)*Q58*I57*I59)</f>
        <v>3.2016455280831696E-3</v>
      </c>
      <c r="T58" s="28" t="s">
        <v>63</v>
      </c>
      <c r="U58" s="28"/>
      <c r="V58" s="28">
        <f>2*Q58*I57*I59-2*I59^2</f>
        <v>-2.3668344666260445E-5</v>
      </c>
      <c r="W58" s="124">
        <f>(-V58-SQRT(V58^2-4*V57*V59))/(2*V57)</f>
        <v>0.82109509879991982</v>
      </c>
    </row>
    <row r="59" spans="6:23" x14ac:dyDescent="0.25">
      <c r="F59" s="125"/>
      <c r="G59" s="126">
        <v>5</v>
      </c>
      <c r="H59" s="127" cm="1">
        <f t="array" ref="H59">_xlfn.XLOOKUP(Task1!$B$1,'Benchmark yields table'!$A$3:$A$599,_xlfn.XLOOKUP(G59,'Benchmark yields table'!$B$2:$I$2,'Benchmark yields table'!$B$3:$I$599))/100</f>
        <v>7.2099999999999997E-2</v>
      </c>
      <c r="I59" s="127" cm="1">
        <f t="array" ref="I59">_xlfn.XLOOKUP(Task1!$B$1,'Benchmark yields table'!$A$3:$A$599,_xlfn.XLOOKUP(G59,'Benchmark yields table'!$BF$2:$BM$2,'Benchmark yields table'!$BF$3:$BM$599))</f>
        <v>5.0508639122945264E-3</v>
      </c>
      <c r="J59" s="126">
        <f>1/(1+H59)^G59</f>
        <v>0.70603059311738547</v>
      </c>
      <c r="K59" s="128"/>
      <c r="L59" s="129">
        <f>(1-M58)*K58</f>
        <v>53.671470360024053</v>
      </c>
      <c r="M59" s="128"/>
      <c r="N59" s="128" t="s">
        <v>64</v>
      </c>
      <c r="O59" s="128"/>
      <c r="P59" s="129">
        <f>ABS(P57-P58)</f>
        <v>8.393039652625589E-2</v>
      </c>
      <c r="Q59" s="128"/>
      <c r="R59" s="128" t="s">
        <v>65</v>
      </c>
      <c r="S59" s="130">
        <f>ABS(S57-S58)</f>
        <v>4.3368086899420177E-19</v>
      </c>
      <c r="T59" s="128" t="s">
        <v>66</v>
      </c>
      <c r="U59" s="128"/>
      <c r="V59" s="128">
        <f>I59^2-I58^2</f>
        <v>1.5260692173024216E-5</v>
      </c>
      <c r="W59" s="131"/>
    </row>
    <row r="60" spans="6:23" x14ac:dyDescent="0.25">
      <c r="F60" s="117"/>
      <c r="G60" s="28"/>
      <c r="H60" s="119"/>
      <c r="I60" s="119"/>
      <c r="J60" s="28"/>
      <c r="K60" s="28"/>
      <c r="L60" s="28"/>
      <c r="M60" s="28"/>
      <c r="N60" s="28"/>
      <c r="O60" s="28"/>
      <c r="P60" s="28"/>
      <c r="Q60" s="28"/>
      <c r="R60" s="28"/>
      <c r="S60" s="28"/>
      <c r="T60" s="28"/>
      <c r="U60" s="28"/>
      <c r="V60" s="28"/>
      <c r="W60" s="124"/>
    </row>
    <row r="61" spans="6:23" x14ac:dyDescent="0.25">
      <c r="F61" s="110">
        <f>1-((G62-G61)/(G63-G61))</f>
        <v>0.33424657534246593</v>
      </c>
      <c r="G61" s="111">
        <v>3</v>
      </c>
      <c r="H61" s="112" cm="1">
        <f t="array" ref="H61">_xlfn.XLOOKUP(Task1!$B$1,'Benchmark yields table'!$A$3:$A$599,_xlfn.XLOOKUP(G61,'Benchmark yields table'!$B$2:$I$2,'Benchmark yields table'!$B$3:$I$599))/100</f>
        <v>7.2499999999999995E-2</v>
      </c>
      <c r="I61" s="112" cm="1">
        <f t="array" ref="I61">_xlfn.XLOOKUP(Task1!$B$1,'Benchmark yields table'!$A$3:$A$599,_xlfn.XLOOKUP(G61,'Benchmark yields table'!$BF$2:$BM$2,'Benchmark yields table'!$BF$3:$BM$599))</f>
        <v>2.8342310379525053E-3</v>
      </c>
      <c r="J61" s="111">
        <f>1/(1+H61)^G61</f>
        <v>0.81060279602995633</v>
      </c>
      <c r="K61" s="113"/>
      <c r="L61" s="114">
        <f>K62*M62</f>
        <v>95.930559599234655</v>
      </c>
      <c r="M61" s="113" t="s">
        <v>56</v>
      </c>
      <c r="N61" s="113" t="s">
        <v>57</v>
      </c>
      <c r="O61" s="113"/>
      <c r="P61" s="114">
        <f>K62*J62</f>
        <v>221.77995173068626</v>
      </c>
      <c r="Q61" s="113" t="s">
        <v>58</v>
      </c>
      <c r="R61" s="113" t="s">
        <v>59</v>
      </c>
      <c r="S61" s="115">
        <f>I62</f>
        <v>4.3099619652541797E-3</v>
      </c>
      <c r="T61" s="113" t="s">
        <v>60</v>
      </c>
      <c r="U61" s="113"/>
      <c r="V61" s="113">
        <f>I61^2+I63^2-2*Q62*I61*I63</f>
        <v>6.1899839822346084E-6</v>
      </c>
      <c r="W61" s="116">
        <f>(-V62+SQRT(V62^2-4*V61*V63))/(2*V61)</f>
        <v>3.5038834732725359</v>
      </c>
    </row>
    <row r="62" spans="6:23" x14ac:dyDescent="0.25">
      <c r="F62" s="117"/>
      <c r="G62" s="118">
        <f>C14</f>
        <v>4.3315068493150681</v>
      </c>
      <c r="H62" s="119">
        <f>F61*H61+(1-F61)*H63</f>
        <v>7.2233698630136983E-2</v>
      </c>
      <c r="I62" s="119">
        <f>I61*F61+(1-F61)*I63</f>
        <v>4.3099619652541797E-3</v>
      </c>
      <c r="J62" s="118">
        <f>1/(1+H62)^G62</f>
        <v>0.73926650576895425</v>
      </c>
      <c r="K62" s="120">
        <f>Task1!F31</f>
        <v>300</v>
      </c>
      <c r="L62" s="120"/>
      <c r="M62" s="121">
        <f>MIN(W61:W62)</f>
        <v>0.31976853199744887</v>
      </c>
      <c r="N62" s="28" t="s">
        <v>61</v>
      </c>
      <c r="O62" s="28"/>
      <c r="P62" s="120">
        <f>L61*J61+L63*J63</f>
        <v>221.84084787914327</v>
      </c>
      <c r="Q62" s="28" cm="1">
        <f t="array" ref="Q62">_xlfn.XLOOKUP(G61,$T$7:$T$12,_xlfn.XLOOKUP(G63,$U$6:$Z$6,$U$7:$Z$12))</f>
        <v>0.95541409117925713</v>
      </c>
      <c r="R62" s="28" t="s">
        <v>62</v>
      </c>
      <c r="S62" s="123">
        <f>SQRT((M62*I61)^2+((1-M62)*I63)^2+2*M62*(1-M62)*Q62*I61*I63)</f>
        <v>4.3099619652541797E-3</v>
      </c>
      <c r="T62" s="28" t="s">
        <v>63</v>
      </c>
      <c r="U62" s="28"/>
      <c r="V62" s="28">
        <f>2*Q62*I61*I63-2*I63^2</f>
        <v>-2.3668344666260445E-5</v>
      </c>
      <c r="W62" s="124">
        <f>(-V62-SQRT(V62^2-4*V61*V63))/(2*V61)</f>
        <v>0.31976853199744887</v>
      </c>
    </row>
    <row r="63" spans="6:23" x14ac:dyDescent="0.25">
      <c r="F63" s="125"/>
      <c r="G63" s="126">
        <v>5</v>
      </c>
      <c r="H63" s="127" cm="1">
        <f t="array" ref="H63">_xlfn.XLOOKUP(Task1!$B$1,'Benchmark yields table'!$A$3:$A$599,_xlfn.XLOOKUP(G63,'Benchmark yields table'!$B$2:$I$2,'Benchmark yields table'!$B$3:$I$599))/100</f>
        <v>7.2099999999999997E-2</v>
      </c>
      <c r="I63" s="127" cm="1">
        <f t="array" ref="I63">_xlfn.XLOOKUP(Task1!$B$1,'Benchmark yields table'!$A$3:$A$599,_xlfn.XLOOKUP(G63,'Benchmark yields table'!$BF$2:$BM$2,'Benchmark yields table'!$BF$3:$BM$599))</f>
        <v>5.0508639122945264E-3</v>
      </c>
      <c r="J63" s="126">
        <f>1/(1+H63)^G63</f>
        <v>0.70603059311738547</v>
      </c>
      <c r="K63" s="128"/>
      <c r="L63" s="129">
        <f>(1-M62)*K62</f>
        <v>204.06944040076536</v>
      </c>
      <c r="M63" s="128"/>
      <c r="N63" s="128" t="s">
        <v>64</v>
      </c>
      <c r="O63" s="128"/>
      <c r="P63" s="129">
        <f>ABS(P61-P62)</f>
        <v>6.0896148457004529E-2</v>
      </c>
      <c r="Q63" s="128"/>
      <c r="R63" s="128" t="s">
        <v>65</v>
      </c>
      <c r="S63" s="130">
        <f>ABS(S61-S62)</f>
        <v>0</v>
      </c>
      <c r="T63" s="128" t="s">
        <v>66</v>
      </c>
      <c r="U63" s="128"/>
      <c r="V63" s="128">
        <f>I63^2-I62^2</f>
        <v>6.9354541185815014E-6</v>
      </c>
      <c r="W63" s="131"/>
    </row>
    <row r="64" spans="6:23" x14ac:dyDescent="0.25">
      <c r="F64" s="117"/>
      <c r="G64" s="118"/>
      <c r="H64" s="119"/>
      <c r="I64" s="119"/>
      <c r="J64" s="118"/>
      <c r="K64" s="28"/>
      <c r="L64" s="120"/>
      <c r="M64" s="28"/>
      <c r="N64" s="28"/>
      <c r="O64" s="28"/>
      <c r="P64" s="120"/>
      <c r="Q64" s="28"/>
      <c r="R64" s="28"/>
      <c r="S64" s="123"/>
      <c r="T64" s="28"/>
      <c r="U64" s="28"/>
      <c r="V64" s="28"/>
      <c r="W64" s="124"/>
    </row>
    <row r="65" spans="6:23" x14ac:dyDescent="0.25">
      <c r="F65" s="110">
        <f>1-((G66-G65)/(G67-G65))</f>
        <v>0.9336986301369864</v>
      </c>
      <c r="G65" s="111">
        <v>5</v>
      </c>
      <c r="H65" s="112" cm="1">
        <f t="array" ref="H65">_xlfn.XLOOKUP(Task1!$B$1,'Benchmark yields table'!$A$3:$A$599,_xlfn.XLOOKUP(G65,'Benchmark yields table'!$B$2:$I$2,'Benchmark yields table'!$B$3:$I$599))/100</f>
        <v>7.2099999999999997E-2</v>
      </c>
      <c r="I65" s="112" cm="1">
        <f t="array" ref="I65">_xlfn.XLOOKUP(Task1!$B$1,'Benchmark yields table'!$A$3:$A$599,_xlfn.XLOOKUP(G65,'Benchmark yields table'!$BF$2:$BM$2,'Benchmark yields table'!$BF$3:$BM$599))</f>
        <v>5.0508639122945264E-3</v>
      </c>
      <c r="J65" s="111">
        <f>1/(1+H65)^G65</f>
        <v>0.70603059311738547</v>
      </c>
      <c r="K65" s="114"/>
      <c r="L65" s="114">
        <f>K66*M66</f>
        <v>278.78762800038982</v>
      </c>
      <c r="M65" s="143" t="s">
        <v>56</v>
      </c>
      <c r="N65" s="113" t="s">
        <v>57</v>
      </c>
      <c r="O65" s="113"/>
      <c r="P65" s="114">
        <f>K66*J66</f>
        <v>207.03818136437448</v>
      </c>
      <c r="Q65" s="113" t="s">
        <v>58</v>
      </c>
      <c r="R65" s="113" t="s">
        <v>59</v>
      </c>
      <c r="S65" s="115">
        <f>I66</f>
        <v>5.396364384004918E-3</v>
      </c>
      <c r="T65" s="113" t="s">
        <v>60</v>
      </c>
      <c r="U65" s="113"/>
      <c r="V65" s="113">
        <f>I65^2+I67^2-2*Q66*I65*I67</f>
        <v>3.0934857476912445E-5</v>
      </c>
      <c r="W65" s="116">
        <f>(-V66+SQRT(V66^2-4*V65*V67))/(2*V65)</f>
        <v>2.6501887816114365</v>
      </c>
    </row>
    <row r="66" spans="6:23" x14ac:dyDescent="0.25">
      <c r="F66" s="117"/>
      <c r="G66" s="118">
        <f>C15</f>
        <v>5.3315068493150681</v>
      </c>
      <c r="H66" s="119">
        <f>F65*H65+(1-F65)*H67</f>
        <v>7.2040328767123282E-2</v>
      </c>
      <c r="I66" s="119">
        <f>I65*F65+(1-F65)*I67</f>
        <v>5.396364384004918E-3</v>
      </c>
      <c r="J66" s="118">
        <f>1/(1+H66)^G66</f>
        <v>0.69012727121458162</v>
      </c>
      <c r="K66" s="144">
        <f>Task1!F32</f>
        <v>300</v>
      </c>
      <c r="L66" s="120"/>
      <c r="M66" s="28">
        <f>MIN(W65:W66)</f>
        <v>0.92929209333463281</v>
      </c>
      <c r="N66" s="28" t="s">
        <v>61</v>
      </c>
      <c r="O66" s="28"/>
      <c r="P66" s="120">
        <f>L65*J65+L67*J67</f>
        <v>207.49569711458511</v>
      </c>
      <c r="Q66" s="28" cm="1">
        <f t="array" ref="Q66">_xlfn.XLOOKUP(G65,$T$7:$T$12,_xlfn.XLOOKUP(G67,$U$6:$Z$6,$U$7:$Z$12))</f>
        <v>0.9635386180265525</v>
      </c>
      <c r="R66" s="28" t="s">
        <v>62</v>
      </c>
      <c r="S66" s="123">
        <f>SQRT((M66*I65)^2+((1-M66)*I67)^2+2*M66*(1-M66)*Q66*I65*I67)</f>
        <v>5.3963643840049154E-3</v>
      </c>
      <c r="T66" s="28" t="s">
        <v>63</v>
      </c>
      <c r="U66" s="28"/>
      <c r="V66" s="28">
        <f>2*Q66*I65*I67-2*I67^2</f>
        <v>-1.107307307077905E-4</v>
      </c>
      <c r="W66" s="124">
        <f>(-V66-SQRT(V66^2-4*V65*V67))/(2*V65)</f>
        <v>0.92929209333463281</v>
      </c>
    </row>
    <row r="67" spans="6:23" x14ac:dyDescent="0.25">
      <c r="F67" s="125"/>
      <c r="G67" s="126">
        <v>10</v>
      </c>
      <c r="H67" s="127" cm="1">
        <f t="array" ref="H67">_xlfn.XLOOKUP(Task1!$B$1,'Benchmark yields table'!$A$3:$A$599,_xlfn.XLOOKUP(G67,'Benchmark yields table'!$B$2:$I$2,'Benchmark yields table'!$B$3:$I$599))/100</f>
        <v>7.1199999999999999E-2</v>
      </c>
      <c r="I67" s="127" cm="1">
        <f t="array" ref="I67">_xlfn.XLOOKUP(Task1!$B$1,'Benchmark yields table'!$A$3:$A$599,_xlfn.XLOOKUP(G67,'Benchmark yields table'!$BF$2:$BM$2,'Benchmark yields table'!$BF$3:$BM$599))</f>
        <v>1.0261924745942997E-2</v>
      </c>
      <c r="J67" s="126">
        <f>1/(1+H67)^G67</f>
        <v>0.50268318714554117</v>
      </c>
      <c r="K67" s="128"/>
      <c r="L67" s="129">
        <f>(1-M66)*K66</f>
        <v>21.212371999610159</v>
      </c>
      <c r="M67" s="128"/>
      <c r="N67" s="128" t="s">
        <v>64</v>
      </c>
      <c r="O67" s="128"/>
      <c r="P67" s="129">
        <f>ABS(P65-P66)</f>
        <v>0.45751575021063218</v>
      </c>
      <c r="Q67" s="128"/>
      <c r="R67" s="128" t="s">
        <v>65</v>
      </c>
      <c r="S67" s="130">
        <f>ABS(S65-S66)</f>
        <v>2.6020852139652106E-18</v>
      </c>
      <c r="T67" s="128" t="s">
        <v>66</v>
      </c>
      <c r="U67" s="128"/>
      <c r="V67" s="128">
        <f>I67^2-I66^2</f>
        <v>7.6186350926440473E-5</v>
      </c>
      <c r="W67" s="131"/>
    </row>
    <row r="68" spans="6:23" x14ac:dyDescent="0.25">
      <c r="F68" s="117"/>
      <c r="G68" s="28"/>
      <c r="H68" s="119"/>
      <c r="I68" s="119"/>
      <c r="J68" s="28"/>
      <c r="K68" s="28"/>
      <c r="L68" s="28"/>
      <c r="M68" s="28"/>
      <c r="N68" s="28"/>
      <c r="O68" s="28"/>
      <c r="P68" s="28"/>
      <c r="Q68" s="28"/>
      <c r="R68" s="28"/>
      <c r="S68" s="28"/>
      <c r="T68" s="28"/>
      <c r="U68" s="28"/>
      <c r="V68" s="28"/>
      <c r="W68" s="124"/>
    </row>
    <row r="69" spans="6:23" x14ac:dyDescent="0.25">
      <c r="F69" s="110">
        <f>1-((G70-G69)/(G71-G69))</f>
        <v>0.73315068493150692</v>
      </c>
      <c r="G69" s="111">
        <v>5</v>
      </c>
      <c r="H69" s="112" cm="1">
        <f t="array" ref="H69">_xlfn.XLOOKUP(Task1!$B$1,'Benchmark yields table'!$A$3:$A$599,_xlfn.XLOOKUP(G69,'Benchmark yields table'!$B$2:$I$2,'Benchmark yields table'!$B$3:$I$599))/100</f>
        <v>7.2099999999999997E-2</v>
      </c>
      <c r="I69" s="112" cm="1">
        <f t="array" ref="I69">_xlfn.XLOOKUP(Task1!$B$1,'Benchmark yields table'!$A$3:$A$599,_xlfn.XLOOKUP(G69,'Benchmark yields table'!$BF$2:$BM$2,'Benchmark yields table'!$BF$3:$BM$599))</f>
        <v>5.0508639122945264E-3</v>
      </c>
      <c r="J69" s="111">
        <f>1/(1+H69)^G69</f>
        <v>0.70603059311738547</v>
      </c>
      <c r="K69" s="113"/>
      <c r="L69" s="114">
        <f>K70*M70</f>
        <v>7435.5574171568032</v>
      </c>
      <c r="M69" s="113" t="s">
        <v>56</v>
      </c>
      <c r="N69" s="113" t="s">
        <v>57</v>
      </c>
      <c r="O69" s="113"/>
      <c r="P69" s="114">
        <f>K70*J70</f>
        <v>6636.4483289255195</v>
      </c>
      <c r="Q69" s="113" t="s">
        <v>58</v>
      </c>
      <c r="R69" s="113" t="s">
        <v>59</v>
      </c>
      <c r="S69" s="115">
        <f>I70</f>
        <v>6.4414319265338714E-3</v>
      </c>
      <c r="T69" s="113" t="s">
        <v>60</v>
      </c>
      <c r="U69" s="113"/>
      <c r="V69" s="113">
        <f>I69^2+I71^2-2*Q70*I69*I71</f>
        <v>3.0934857476912445E-5</v>
      </c>
      <c r="W69" s="116">
        <f>(-V70+SQRT(V70^2-4*V69*V71))/(2*V69)</f>
        <v>2.8575820965813312</v>
      </c>
    </row>
    <row r="70" spans="6:23" x14ac:dyDescent="0.25">
      <c r="F70" s="117"/>
      <c r="G70" s="118">
        <f>C16</f>
        <v>6.3342465753424655</v>
      </c>
      <c r="H70" s="119">
        <f>F69*H69+(1-F69)*H71</f>
        <v>7.1859835616438356E-2</v>
      </c>
      <c r="I70" s="119">
        <f>I69*F69+(1-F69)*I71</f>
        <v>6.4414319265338714E-3</v>
      </c>
      <c r="J70" s="118">
        <f>1/(1+H70)^G70</f>
        <v>0.6443153717403417</v>
      </c>
      <c r="K70" s="120">
        <f>Task1!F33</f>
        <v>10300</v>
      </c>
      <c r="L70" s="120"/>
      <c r="M70" s="121">
        <f>MIN(W69:W70)</f>
        <v>0.72189877836473815</v>
      </c>
      <c r="N70" s="28" t="s">
        <v>61</v>
      </c>
      <c r="O70" s="28"/>
      <c r="P70" s="120">
        <f>L69*J69+L71*J71</f>
        <v>6689.6381403326168</v>
      </c>
      <c r="Q70" s="28" cm="1">
        <f t="array" ref="Q70">_xlfn.XLOOKUP(G69,$T$7:$T$12,_xlfn.XLOOKUP(G71,$U$6:$Z$6,$U$7:$Z$12))</f>
        <v>0.9635386180265525</v>
      </c>
      <c r="R70" s="28" t="s">
        <v>62</v>
      </c>
      <c r="S70" s="123">
        <f>SQRT((M70*I69)^2+((1-M70)*I71)^2+2*M70*(1-M70)*Q70*I69*I71)</f>
        <v>6.4414319265338697E-3</v>
      </c>
      <c r="T70" s="28" t="s">
        <v>63</v>
      </c>
      <c r="U70" s="28"/>
      <c r="V70" s="28">
        <f>2*Q70*I69*I71-2*I71^2</f>
        <v>-1.107307307077905E-4</v>
      </c>
      <c r="W70" s="124">
        <f>(-V70-SQRT(V70^2-4*V69*V71))/(2*V69)</f>
        <v>0.72189877836473815</v>
      </c>
    </row>
    <row r="71" spans="6:23" ht="15.75" thickBot="1" x14ac:dyDescent="0.3">
      <c r="F71" s="135"/>
      <c r="G71" s="136">
        <v>10</v>
      </c>
      <c r="H71" s="137" cm="1">
        <f t="array" ref="H71">_xlfn.XLOOKUP(Task1!$B$1,'Benchmark yields table'!$A$3:$A$599,_xlfn.XLOOKUP(G71,'Benchmark yields table'!$B$2:$I$2,'Benchmark yields table'!$B$3:$I$599))/100</f>
        <v>7.1199999999999999E-2</v>
      </c>
      <c r="I71" s="137" cm="1">
        <f t="array" ref="I71">_xlfn.XLOOKUP(Task1!$B$1,'Benchmark yields table'!$A$3:$A$599,_xlfn.XLOOKUP(G71,'Benchmark yields table'!$BF$2:$BM$2,'Benchmark yields table'!$BF$3:$BM$599))</f>
        <v>1.0261924745942997E-2</v>
      </c>
      <c r="J71" s="136">
        <f>1/(1+H71)^G71</f>
        <v>0.50268318714554117</v>
      </c>
      <c r="K71" s="139"/>
      <c r="L71" s="140">
        <f>(1-M70)*K70</f>
        <v>2864.4425828431972</v>
      </c>
      <c r="M71" s="139"/>
      <c r="N71" s="139" t="s">
        <v>64</v>
      </c>
      <c r="O71" s="139"/>
      <c r="P71" s="140">
        <f>ABS(P69-P70)</f>
        <v>53.189811407097295</v>
      </c>
      <c r="Q71" s="139"/>
      <c r="R71" s="139" t="s">
        <v>65</v>
      </c>
      <c r="S71" s="141">
        <f>ABS(S69-S70)</f>
        <v>1.7347234759768071E-18</v>
      </c>
      <c r="T71" s="139" t="s">
        <v>66</v>
      </c>
      <c r="U71" s="139"/>
      <c r="V71" s="139">
        <f>I71^2-I70^2</f>
        <v>6.3815054227227389E-5</v>
      </c>
      <c r="W71" s="142"/>
    </row>
    <row r="72" spans="6:23" ht="15.75" thickBot="1" x14ac:dyDescent="0.3"/>
    <row r="73" spans="6:23" x14ac:dyDescent="0.25">
      <c r="F73" s="106" t="str">
        <f>Task1!F4</f>
        <v>2032/A</v>
      </c>
      <c r="G73" s="107"/>
      <c r="H73" s="107"/>
      <c r="I73" s="107"/>
      <c r="J73" s="107"/>
      <c r="K73" s="107"/>
      <c r="L73" s="107"/>
      <c r="M73" s="108">
        <v>480</v>
      </c>
      <c r="N73" s="107"/>
      <c r="O73" s="107"/>
      <c r="P73" s="107"/>
      <c r="Q73" s="107"/>
      <c r="R73" s="107"/>
      <c r="S73" s="107"/>
      <c r="T73" s="107"/>
      <c r="U73" s="107"/>
      <c r="V73" s="107"/>
      <c r="W73" s="109"/>
    </row>
    <row r="74" spans="6:23" x14ac:dyDescent="0.25">
      <c r="F74" s="110">
        <f>1-((G75-G74)/(G76-G74))</f>
        <v>0.81643835616438354</v>
      </c>
      <c r="G74" s="111">
        <v>0.5</v>
      </c>
      <c r="H74" s="112" cm="1">
        <f t="array" ref="H74">_xlfn.XLOOKUP(Task1!$B$1,'Benchmark yields table'!$A$3:$A$599,_xlfn.XLOOKUP(Task4!G74,'Benchmark yields table'!$B$2:$I$2,'Benchmark yields table'!$B$3:$I$599))/100</f>
        <v>6.9199999999999998E-2</v>
      </c>
      <c r="I74" s="112" cm="1">
        <f t="array" ref="I74">_xlfn.XLOOKUP(Task1!$B$1,'Benchmark yields table'!$A$3:$A$599,_xlfn.XLOOKUP(Task4!G74,'Benchmark yields table'!$BF$2:$BM$2,'Benchmark yields table'!$BF$3:$BM$599))</f>
        <v>6.5051439310124138E-4</v>
      </c>
      <c r="J74" s="111">
        <f>1/(1+H74)^G74</f>
        <v>0.96709808864276592</v>
      </c>
      <c r="K74" s="113"/>
      <c r="L74" s="114">
        <f>K75*M75</f>
        <v>340.88917339337723</v>
      </c>
      <c r="M74" s="113" t="s">
        <v>56</v>
      </c>
      <c r="N74" s="113" t="s">
        <v>57</v>
      </c>
      <c r="O74" s="113"/>
      <c r="P74" s="114">
        <f>K75*J75</f>
        <v>456.57773592640643</v>
      </c>
      <c r="Q74" s="113" t="s">
        <v>58</v>
      </c>
      <c r="R74" s="113" t="s">
        <v>59</v>
      </c>
      <c r="S74" s="115">
        <f>I75</f>
        <v>7.5248109862188447E-4</v>
      </c>
      <c r="T74" s="113" t="s">
        <v>60</v>
      </c>
      <c r="U74" s="113"/>
      <c r="V74" s="113">
        <f>I74^2+I76^2-2*Q75*I74*I76</f>
        <v>7.3096558861179789E-7</v>
      </c>
      <c r="W74" s="116">
        <f>(-V75+SQRT(V75^2-4*V74*V76))/(2*V74)</f>
        <v>1.6931823582313696</v>
      </c>
    </row>
    <row r="75" spans="6:23" x14ac:dyDescent="0.25">
      <c r="F75" s="117"/>
      <c r="G75" s="118">
        <f>C17</f>
        <v>0.59178082191780823</v>
      </c>
      <c r="H75" s="119">
        <f>F74*H74+(1-F74)*H76</f>
        <v>6.9126575342465746E-2</v>
      </c>
      <c r="I75" s="119">
        <f>F74*I74+(1-F74)*I76</f>
        <v>7.5248109862188447E-4</v>
      </c>
      <c r="J75" s="118">
        <f>1/(1+H75)^G75</f>
        <v>0.96121628616085564</v>
      </c>
      <c r="K75" s="120">
        <f>Task1!F36</f>
        <v>475</v>
      </c>
      <c r="L75" s="120"/>
      <c r="M75" s="121">
        <f>MIN(W74:W75)</f>
        <v>0.71766141767026792</v>
      </c>
      <c r="N75" s="28" t="s">
        <v>61</v>
      </c>
      <c r="O75" s="28"/>
      <c r="P75" s="120">
        <f>L74*J74+L76*J76</f>
        <v>455.15121208334517</v>
      </c>
      <c r="Q75" s="122" cm="1">
        <f t="array" ref="Q75">_xlfn.XLOOKUP(G74,$T$7:$T$12,_xlfn.XLOOKUP(G76,$U$6:$Z$6,$U$7:$Z$12))</f>
        <v>0.73079441246357513</v>
      </c>
      <c r="R75" s="28" t="s">
        <v>62</v>
      </c>
      <c r="S75" s="123">
        <f>SQRT((M75*I74)^2+((1-M75)*I76)^2+2*M75*(1-M75)*Q75*I74*I76)</f>
        <v>7.5248109862188447E-4</v>
      </c>
      <c r="T75" s="28" t="s">
        <v>63</v>
      </c>
      <c r="U75" s="28"/>
      <c r="V75" s="28">
        <f>2*Q75*I74*I76-2*I76^2</f>
        <v>-1.7622438397030299E-6</v>
      </c>
      <c r="W75" s="124">
        <f>(-V75-SQRT(V75^2-4*V74*V76))/(2*V74)</f>
        <v>0.71766141767026792</v>
      </c>
    </row>
    <row r="76" spans="6:23" x14ac:dyDescent="0.25">
      <c r="F76" s="125"/>
      <c r="G76" s="126">
        <v>1</v>
      </c>
      <c r="H76" s="127" cm="1">
        <f t="array" ref="H76">_xlfn.XLOOKUP(Task1!$B$1,'Benchmark yields table'!$A$3:$A$599,_xlfn.XLOOKUP(Task4!G76,'Benchmark yields table'!$B$2:$I$2,'Benchmark yields table'!$B$3:$I$599))/100</f>
        <v>6.88E-2</v>
      </c>
      <c r="I76" s="127" cm="1">
        <f t="array" ref="I76">_xlfn.XLOOKUP(Task1!$B$1,'Benchmark yields table'!$A$3:$A$599,_xlfn.XLOOKUP(Task4!G76,'Benchmark yields table'!$BF$2:$BM$2,'Benchmark yields table'!$BF$3:$BM$599))</f>
        <v>1.2060046545196699E-3</v>
      </c>
      <c r="J76" s="126">
        <f>1/(1+H76)^G76</f>
        <v>0.93562874251497008</v>
      </c>
      <c r="K76" s="128"/>
      <c r="L76" s="129">
        <f>(1-M75)*K75</f>
        <v>134.11082660662274</v>
      </c>
      <c r="M76" s="128"/>
      <c r="N76" s="128" t="s">
        <v>64</v>
      </c>
      <c r="O76" s="128"/>
      <c r="P76" s="129">
        <f>ABS(P74-P75)</f>
        <v>1.4265238430612612</v>
      </c>
      <c r="Q76" s="128"/>
      <c r="R76" s="128" t="s">
        <v>65</v>
      </c>
      <c r="S76" s="130">
        <f>ABS(S74-S75)</f>
        <v>0</v>
      </c>
      <c r="T76" s="128" t="s">
        <v>66</v>
      </c>
      <c r="U76" s="128"/>
      <c r="V76" s="128">
        <f>I76^2-I75^2</f>
        <v>8.8821942293991018E-7</v>
      </c>
      <c r="W76" s="131"/>
    </row>
    <row r="77" spans="6:23" x14ac:dyDescent="0.25">
      <c r="F77" s="117"/>
      <c r="G77" s="120"/>
      <c r="H77" s="119"/>
      <c r="I77" s="119"/>
      <c r="J77" s="118"/>
      <c r="K77" s="28"/>
      <c r="L77" s="120"/>
      <c r="M77" s="28"/>
      <c r="N77" s="28"/>
      <c r="O77" s="28"/>
      <c r="P77" s="120"/>
      <c r="Q77" s="28"/>
      <c r="R77" s="28"/>
      <c r="S77" s="123"/>
      <c r="T77" s="28"/>
      <c r="U77" s="28"/>
      <c r="V77" s="28"/>
      <c r="W77" s="124"/>
    </row>
    <row r="78" spans="6:23" x14ac:dyDescent="0.25">
      <c r="F78" s="110">
        <f>1-((G79-G78)/(G80-G78))</f>
        <v>0.70410958904109588</v>
      </c>
      <c r="G78" s="111">
        <v>1</v>
      </c>
      <c r="H78" s="112" cm="1">
        <f t="array" ref="H78">_xlfn.XLOOKUP(Task1!$B$1,'Benchmark yields table'!$A$3:$A$599,_xlfn.XLOOKUP(G78,'Benchmark yields table'!$B$2:$I$2,'Benchmark yields table'!$B$3:$I$599))/100</f>
        <v>6.88E-2</v>
      </c>
      <c r="I78" s="112" cm="1">
        <f t="array" ref="I78">_xlfn.XLOOKUP(Task1!$B$1,'Benchmark yields table'!$A$3:$A$599,_xlfn.XLOOKUP(G78,'Benchmark yields table'!$BF$2:$BM$2,'Benchmark yields table'!$BF$3:$BM$599))</f>
        <v>1.2060046545196699E-3</v>
      </c>
      <c r="J78" s="111">
        <f>1/(1+H78)^G78</f>
        <v>0.93562874251497008</v>
      </c>
      <c r="K78" s="113"/>
      <c r="L78" s="114">
        <f>K79*M79</f>
        <v>289.41666225396233</v>
      </c>
      <c r="M78" s="113" t="s">
        <v>56</v>
      </c>
      <c r="N78" s="113" t="s">
        <v>57</v>
      </c>
      <c r="O78" s="113"/>
      <c r="P78" s="114">
        <f>K79*J79</f>
        <v>426.56876339540344</v>
      </c>
      <c r="Q78" s="113" t="s">
        <v>58</v>
      </c>
      <c r="R78" s="113" t="s">
        <v>59</v>
      </c>
      <c r="S78" s="115">
        <f>I79</f>
        <v>1.6877812282477418E-3</v>
      </c>
      <c r="T78" s="113" t="s">
        <v>60</v>
      </c>
      <c r="U78" s="113"/>
      <c r="V78" s="113">
        <f>I78^2+I80^2-2*Q79*I78*I80</f>
        <v>4.9402317113965657E-6</v>
      </c>
      <c r="W78" s="116">
        <f>(-V79+SQRT(V79^2-4*V78*V80))/(2*V78)</f>
        <v>1.722302938291737</v>
      </c>
    </row>
    <row r="79" spans="6:23" x14ac:dyDescent="0.25">
      <c r="F79" s="117"/>
      <c r="G79" s="118">
        <f>C18</f>
        <v>1.5917808219178082</v>
      </c>
      <c r="H79" s="119">
        <f>H78*F78+(1-F78)*H80</f>
        <v>6.9894794520547948E-2</v>
      </c>
      <c r="I79" s="119">
        <f>I78*F78+(1-F78)*I80</f>
        <v>1.6877812282477418E-3</v>
      </c>
      <c r="J79" s="118">
        <f>1/(1+H79)^G79</f>
        <v>0.89803950188505988</v>
      </c>
      <c r="K79" s="120">
        <f>Task1!F37</f>
        <v>475</v>
      </c>
      <c r="L79" s="120"/>
      <c r="M79" s="121">
        <f>MIN(W78:W79)</f>
        <v>0.60929823632413116</v>
      </c>
      <c r="N79" s="28" t="s">
        <v>61</v>
      </c>
      <c r="O79" s="28"/>
      <c r="P79" s="120">
        <f>L78*J78+L80*J80</f>
        <v>421.22092024106445</v>
      </c>
      <c r="Q79" s="28" cm="1">
        <f t="array" ref="Q79">_xlfn.XLOOKUP(G78,$T$7:$T$12,_xlfn.XLOOKUP(G80,$U$6:$Z$6,$U$7:$Z$12))</f>
        <v>0.66514827644955143</v>
      </c>
      <c r="R79" s="28" t="s">
        <v>62</v>
      </c>
      <c r="S79" s="123">
        <f>SQRT((M79*I78)^2+((1-M79)*I80)^2+2*M79*(1-M79)*Q79*I78*I80)</f>
        <v>1.6877812282477421E-3</v>
      </c>
      <c r="T79" s="28" t="s">
        <v>63</v>
      </c>
      <c r="U79" s="28"/>
      <c r="V79" s="28">
        <f>2*Q79*I78*I80-2*I80^2</f>
        <v>-1.1518650061166794E-5</v>
      </c>
      <c r="W79" s="124">
        <f>(-V79-SQRT(V79^2-4*V78*V80))/(2*V78)</f>
        <v>0.60929823632413116</v>
      </c>
    </row>
    <row r="80" spans="6:23" x14ac:dyDescent="0.25">
      <c r="F80" s="125"/>
      <c r="G80" s="126">
        <v>3</v>
      </c>
      <c r="H80" s="127" cm="1">
        <f t="array" ref="H80">_xlfn.XLOOKUP(Task1!$B$1,'Benchmark yields table'!$A$3:$A$599,_xlfn.XLOOKUP(G80,'Benchmark yields table'!$B$2:$I$2,'Benchmark yields table'!$B$3:$I$599))/100</f>
        <v>7.2499999999999995E-2</v>
      </c>
      <c r="I80" s="127" cm="1">
        <f t="array" ref="I80">_xlfn.XLOOKUP(Task1!$B$1,'Benchmark yields table'!$A$3:$A$599,_xlfn.XLOOKUP(G80,'Benchmark yields table'!$BF$2:$BM$2,'Benchmark yields table'!$BF$3:$BM$599))</f>
        <v>2.8342310379525053E-3</v>
      </c>
      <c r="J80" s="126">
        <f>1/(1+H80)^G80</f>
        <v>0.81060279602995633</v>
      </c>
      <c r="K80" s="128"/>
      <c r="L80" s="129">
        <f>(1-M79)*K79</f>
        <v>185.5833377460377</v>
      </c>
      <c r="M80" s="128"/>
      <c r="N80" s="128" t="s">
        <v>64</v>
      </c>
      <c r="O80" s="128"/>
      <c r="P80" s="129">
        <f>ABS(P78-P79)</f>
        <v>5.3478431543389888</v>
      </c>
      <c r="Q80" s="128"/>
      <c r="R80" s="128" t="s">
        <v>65</v>
      </c>
      <c r="S80" s="130">
        <f>ABS(S78-S79)</f>
        <v>2.1684043449710089E-19</v>
      </c>
      <c r="T80" s="128" t="s">
        <v>66</v>
      </c>
      <c r="U80" s="128"/>
      <c r="V80" s="128">
        <f>I80^2-I79^2</f>
        <v>5.1842601020678795E-6</v>
      </c>
      <c r="W80" s="131"/>
    </row>
    <row r="81" spans="6:23" x14ac:dyDescent="0.25">
      <c r="F81" s="117"/>
      <c r="G81" s="120"/>
      <c r="H81" s="119"/>
      <c r="I81" s="119"/>
      <c r="J81" s="118"/>
      <c r="K81" s="28"/>
      <c r="L81" s="120"/>
      <c r="M81" s="28"/>
      <c r="N81" s="28"/>
      <c r="O81" s="28"/>
      <c r="P81" s="120"/>
      <c r="Q81" s="28"/>
      <c r="R81" s="28"/>
      <c r="S81" s="123"/>
      <c r="T81" s="28"/>
      <c r="U81" s="28"/>
      <c r="V81" s="28"/>
      <c r="W81" s="124"/>
    </row>
    <row r="82" spans="6:23" x14ac:dyDescent="0.25">
      <c r="F82" s="110">
        <f>1-((G83-G82)/(G84-G82))</f>
        <v>0.204109589041096</v>
      </c>
      <c r="G82" s="111">
        <v>1</v>
      </c>
      <c r="H82" s="112" cm="1">
        <f t="array" ref="H82">_xlfn.XLOOKUP(Task1!$B$1,'Benchmark yields table'!$A$3:$A$599,_xlfn.XLOOKUP(G82,'Benchmark yields table'!$B$2:$I$2,'Benchmark yields table'!$B$3:$I$599))/100</f>
        <v>6.88E-2</v>
      </c>
      <c r="I82" s="112" cm="1">
        <f t="array" ref="I82">_xlfn.XLOOKUP(Task1!$B$1,'Benchmark yields table'!$A$3:$A$599,_xlfn.XLOOKUP(G82,'Benchmark yields table'!$BF$2:$BM$2,'Benchmark yields table'!$BF$3:$BM$599))</f>
        <v>1.2060046545196699E-3</v>
      </c>
      <c r="J82" s="111">
        <f>1/(1+H82)^G82</f>
        <v>0.93562874251497008</v>
      </c>
      <c r="K82" s="113"/>
      <c r="L82" s="114">
        <f>K83*M83</f>
        <v>78.726295450173296</v>
      </c>
      <c r="M82" s="113" t="s">
        <v>56</v>
      </c>
      <c r="N82" s="113" t="s">
        <v>57</v>
      </c>
      <c r="O82" s="113"/>
      <c r="P82" s="114">
        <f>K83*J83</f>
        <v>396.92032724679871</v>
      </c>
      <c r="Q82" s="113" t="s">
        <v>58</v>
      </c>
      <c r="R82" s="113" t="s">
        <v>59</v>
      </c>
      <c r="S82" s="115">
        <f>I83</f>
        <v>2.5018944199641591E-3</v>
      </c>
      <c r="T82" s="113" t="s">
        <v>60</v>
      </c>
      <c r="U82" s="113"/>
      <c r="V82" s="113">
        <f>I82^2+I84^2-2*Q83*I82*I84</f>
        <v>4.9402317113965657E-6</v>
      </c>
      <c r="W82" s="116">
        <f>(-V83+SQRT(V83^2-4*V82*V84))/(2*V82)</f>
        <v>2.1658616052470823</v>
      </c>
    </row>
    <row r="83" spans="6:23" x14ac:dyDescent="0.25">
      <c r="F83" s="117"/>
      <c r="G83" s="118">
        <f>C19</f>
        <v>2.591780821917808</v>
      </c>
      <c r="H83" s="119">
        <f>H82*F82+(1-F82)*H84</f>
        <v>7.1744794520547939E-2</v>
      </c>
      <c r="I83" s="119">
        <f>I82*F82+(1-F82)*I84</f>
        <v>2.5018944199641591E-3</v>
      </c>
      <c r="J83" s="118">
        <f>1/(1+H83)^G83</f>
        <v>0.83562174157220781</v>
      </c>
      <c r="K83" s="120">
        <f>Task1!F38</f>
        <v>475</v>
      </c>
      <c r="L83" s="120"/>
      <c r="M83" s="121">
        <f>MIN(W82:W83)</f>
        <v>0.16573956936878589</v>
      </c>
      <c r="N83" s="28" t="s">
        <v>61</v>
      </c>
      <c r="O83" s="28"/>
      <c r="P83" s="120">
        <f>L82*J82+L84*J84</f>
        <v>394.87915771614604</v>
      </c>
      <c r="Q83" s="28" cm="1">
        <f t="array" ref="Q83">_xlfn.XLOOKUP(G82,$T$7:$T$12,_xlfn.XLOOKUP(G84,$U$6:$Z$6,$U$7:$Z$12))</f>
        <v>0.66514827644955143</v>
      </c>
      <c r="R83" s="28" t="s">
        <v>62</v>
      </c>
      <c r="S83" s="123">
        <f>SQRT((M83*I82)^2+((1-M83)*I84)^2+2*M83*(1-M83)*Q83*I82*I84)</f>
        <v>2.5018944199641591E-3</v>
      </c>
      <c r="T83" s="28" t="s">
        <v>63</v>
      </c>
      <c r="U83" s="28"/>
      <c r="V83" s="28">
        <f>2*Q83*I82*I84-2*I84^2</f>
        <v>-1.1518650061166794E-5</v>
      </c>
      <c r="W83" s="124">
        <f>(-V83-SQRT(V83^2-4*V82*V84))/(2*V82)</f>
        <v>0.16573956936878589</v>
      </c>
    </row>
    <row r="84" spans="6:23" x14ac:dyDescent="0.25">
      <c r="F84" s="125"/>
      <c r="G84" s="126">
        <v>3</v>
      </c>
      <c r="H84" s="127" cm="1">
        <f t="array" ref="H84">_xlfn.XLOOKUP(Task1!$B$1,'Benchmark yields table'!$A$3:$A$599,_xlfn.XLOOKUP(G84,'Benchmark yields table'!$B$2:$I$2,'Benchmark yields table'!$B$3:$I$599))/100</f>
        <v>7.2499999999999995E-2</v>
      </c>
      <c r="I84" s="127" cm="1">
        <f t="array" ref="I84">_xlfn.XLOOKUP(Task1!$B$1,'Benchmark yields table'!$A$3:$A$599,_xlfn.XLOOKUP(G84,'Benchmark yields table'!$BF$2:$BM$2,'Benchmark yields table'!$BF$3:$BM$599))</f>
        <v>2.8342310379525053E-3</v>
      </c>
      <c r="J84" s="126">
        <f>1/(1+H84)^G84</f>
        <v>0.81060279602995633</v>
      </c>
      <c r="K84" s="128"/>
      <c r="L84" s="129">
        <f>(1-M83)*K83</f>
        <v>396.27370454982673</v>
      </c>
      <c r="M84" s="128"/>
      <c r="N84" s="128" t="s">
        <v>64</v>
      </c>
      <c r="O84" s="128"/>
      <c r="P84" s="129">
        <f>ABS(P82-P83)</f>
        <v>2.0411695306526667</v>
      </c>
      <c r="Q84" s="128"/>
      <c r="R84" s="128" t="s">
        <v>65</v>
      </c>
      <c r="S84" s="130">
        <f>ABS(S82-S83)</f>
        <v>0</v>
      </c>
      <c r="T84" s="128" t="s">
        <v>66</v>
      </c>
      <c r="U84" s="128"/>
      <c r="V84" s="128">
        <f>I84^2-I83^2</f>
        <v>1.7733898878455397E-6</v>
      </c>
      <c r="W84" s="131"/>
    </row>
    <row r="85" spans="6:23" x14ac:dyDescent="0.25">
      <c r="F85" s="117"/>
      <c r="G85" s="28"/>
      <c r="H85" s="119"/>
      <c r="I85" s="119"/>
      <c r="J85" s="28"/>
      <c r="K85" s="28"/>
      <c r="L85" s="28"/>
      <c r="M85" s="28"/>
      <c r="N85" s="28"/>
      <c r="O85" s="28"/>
      <c r="P85" s="28"/>
      <c r="Q85" s="28"/>
      <c r="R85" s="28"/>
      <c r="S85" s="28"/>
      <c r="T85" s="28"/>
      <c r="U85" s="28"/>
      <c r="V85" s="28"/>
      <c r="W85" s="124"/>
    </row>
    <row r="86" spans="6:23" x14ac:dyDescent="0.25">
      <c r="F86" s="110">
        <f>1-((G87-G86)/(G88-G86))</f>
        <v>0.704109589041096</v>
      </c>
      <c r="G86" s="111">
        <v>3</v>
      </c>
      <c r="H86" s="112" cm="1">
        <f t="array" ref="H86">_xlfn.XLOOKUP(Task1!$B$1,'Benchmark yields table'!$A$3:$A$599,_xlfn.XLOOKUP(G86,'Benchmark yields table'!$B$2:$I$2,'Benchmark yields table'!$B$3:$I$599))/100</f>
        <v>7.2499999999999995E-2</v>
      </c>
      <c r="I86" s="112" cm="1">
        <f t="array" ref="I86">_xlfn.XLOOKUP(Task1!$B$1,'Benchmark yields table'!$A$3:$A$599,_xlfn.XLOOKUP(G86,'Benchmark yields table'!$BF$2:$BM$2,'Benchmark yields table'!$BF$3:$BM$599))</f>
        <v>2.8342310379525053E-3</v>
      </c>
      <c r="J86" s="111">
        <f>1/(1+H86)^G86</f>
        <v>0.81060279602995633</v>
      </c>
      <c r="K86" s="113"/>
      <c r="L86" s="114">
        <f>K87*M87</f>
        <v>326.06430678323369</v>
      </c>
      <c r="M86" s="113" t="s">
        <v>56</v>
      </c>
      <c r="N86" s="113" t="s">
        <v>57</v>
      </c>
      <c r="O86" s="113"/>
      <c r="P86" s="114">
        <f>K87*J87</f>
        <v>369.56030700215939</v>
      </c>
      <c r="Q86" s="113" t="s">
        <v>58</v>
      </c>
      <c r="R86" s="113" t="s">
        <v>59</v>
      </c>
      <c r="S86" s="115">
        <f>I87</f>
        <v>3.4901114500865823E-3</v>
      </c>
      <c r="T86" s="113" t="s">
        <v>60</v>
      </c>
      <c r="U86" s="113"/>
      <c r="V86" s="113">
        <f>I86^2+I88^2-2*Q87*I86*I88</f>
        <v>6.1899839822346084E-6</v>
      </c>
      <c r="W86" s="116">
        <f>(-V87+SQRT(V87^2-4*V86*V88))/(2*V86)</f>
        <v>3.1372008330947558</v>
      </c>
    </row>
    <row r="87" spans="6:23" x14ac:dyDescent="0.25">
      <c r="F87" s="117"/>
      <c r="G87" s="118">
        <f>C20</f>
        <v>3.591780821917808</v>
      </c>
      <c r="H87" s="119">
        <f>F86*H86+(1-F86)*H88</f>
        <v>7.2381643835616433E-2</v>
      </c>
      <c r="I87" s="119">
        <f>I86*F86+(1-F86)*I88</f>
        <v>3.4901114500865823E-3</v>
      </c>
      <c r="J87" s="118">
        <f>1/(1+H87)^G87</f>
        <v>0.77802169895191453</v>
      </c>
      <c r="K87" s="120">
        <f>Task1!F39</f>
        <v>475</v>
      </c>
      <c r="L87" s="120"/>
      <c r="M87" s="121">
        <f>MIN(W86:W87)</f>
        <v>0.68645117217522877</v>
      </c>
      <c r="N87" s="28" t="s">
        <v>61</v>
      </c>
      <c r="O87" s="28"/>
      <c r="P87" s="120">
        <f>L86*J86+L88*J88</f>
        <v>369.46179458224117</v>
      </c>
      <c r="Q87" s="28" cm="1">
        <f t="array" ref="Q87">_xlfn.XLOOKUP(G86,$T$7:$T$12,_xlfn.XLOOKUP(G88,$U$6:$Z$6,$U$7:$Z$12))</f>
        <v>0.95541409117925713</v>
      </c>
      <c r="R87" s="28" t="s">
        <v>62</v>
      </c>
      <c r="S87" s="123">
        <f>SQRT((M87*I86)^2+((1-M87)*I88)^2+2*M87*(1-M87)*Q87*I86*I88)</f>
        <v>3.4901114500865828E-3</v>
      </c>
      <c r="T87" s="28" t="s">
        <v>63</v>
      </c>
      <c r="U87" s="28"/>
      <c r="V87" s="28">
        <f>2*Q87*I86*I88-2*I88^2</f>
        <v>-2.3668344666260445E-5</v>
      </c>
      <c r="W87" s="124">
        <f>(-V87-SQRT(V87^2-4*V86*V88))/(2*V86)</f>
        <v>0.68645117217522877</v>
      </c>
    </row>
    <row r="88" spans="6:23" x14ac:dyDescent="0.25">
      <c r="F88" s="125"/>
      <c r="G88" s="126">
        <v>5</v>
      </c>
      <c r="H88" s="127" cm="1">
        <f t="array" ref="H88">_xlfn.XLOOKUP(Task1!$B$1,'Benchmark yields table'!$A$3:$A$599,_xlfn.XLOOKUP(G88,'Benchmark yields table'!$B$2:$I$2,'Benchmark yields table'!$B$3:$I$599))/100</f>
        <v>7.2099999999999997E-2</v>
      </c>
      <c r="I88" s="127" cm="1">
        <f t="array" ref="I88">_xlfn.XLOOKUP(Task1!$B$1,'Benchmark yields table'!$A$3:$A$599,_xlfn.XLOOKUP(G88,'Benchmark yields table'!$BF$2:$BM$2,'Benchmark yields table'!$BF$3:$BM$599))</f>
        <v>5.0508639122945264E-3</v>
      </c>
      <c r="J88" s="126">
        <f>1/(1+H88)^G88</f>
        <v>0.70603059311738547</v>
      </c>
      <c r="K88" s="128"/>
      <c r="L88" s="129">
        <f>(1-M87)*K87</f>
        <v>148.93569321676634</v>
      </c>
      <c r="M88" s="128"/>
      <c r="N88" s="128" t="s">
        <v>64</v>
      </c>
      <c r="O88" s="128"/>
      <c r="P88" s="129">
        <f>ABS(P86-P87)</f>
        <v>9.8512419918222349E-2</v>
      </c>
      <c r="Q88" s="128"/>
      <c r="R88" s="128" t="s">
        <v>65</v>
      </c>
      <c r="S88" s="130">
        <f>ABS(S86-S87)</f>
        <v>4.3368086899420177E-19</v>
      </c>
      <c r="T88" s="128" t="s">
        <v>66</v>
      </c>
      <c r="U88" s="128"/>
      <c r="V88" s="128">
        <f>I88^2-I87^2</f>
        <v>1.3330348326493704E-5</v>
      </c>
      <c r="W88" s="131"/>
    </row>
    <row r="89" spans="6:23" x14ac:dyDescent="0.25">
      <c r="F89" s="117"/>
      <c r="G89" s="28"/>
      <c r="H89" s="119"/>
      <c r="I89" s="119"/>
      <c r="J89" s="28"/>
      <c r="K89" s="28"/>
      <c r="L89" s="28"/>
      <c r="M89" s="28"/>
      <c r="N89" s="28"/>
      <c r="O89" s="28"/>
      <c r="P89" s="28"/>
      <c r="Q89" s="28"/>
      <c r="R89" s="28"/>
      <c r="S89" s="28"/>
      <c r="T89" s="28"/>
      <c r="U89" s="28"/>
      <c r="V89" s="28"/>
      <c r="W89" s="124"/>
    </row>
    <row r="90" spans="6:23" x14ac:dyDescent="0.25">
      <c r="F90" s="110">
        <f>1-((G91-G90)/(G92-G90))</f>
        <v>0.20410958904109577</v>
      </c>
      <c r="G90" s="111">
        <v>3</v>
      </c>
      <c r="H90" s="112" cm="1">
        <f t="array" ref="H90">_xlfn.XLOOKUP(Task1!$B$1,'Benchmark yields table'!$A$3:$A$599,_xlfn.XLOOKUP(G90,'Benchmark yields table'!$B$2:$I$2,'Benchmark yields table'!$B$3:$I$599))/100</f>
        <v>7.2499999999999995E-2</v>
      </c>
      <c r="I90" s="112" cm="1">
        <f t="array" ref="I90">_xlfn.XLOOKUP(Task1!$B$1,'Benchmark yields table'!$A$3:$A$599,_xlfn.XLOOKUP(G90,'Benchmark yields table'!$BF$2:$BM$2,'Benchmark yields table'!$BF$3:$BM$599))</f>
        <v>2.8342310379525053E-3</v>
      </c>
      <c r="J90" s="111">
        <f>1/(1+H90)^G90</f>
        <v>0.81060279602995633</v>
      </c>
      <c r="K90" s="113"/>
      <c r="L90" s="114">
        <f>K91*M91</f>
        <v>92.306242530571197</v>
      </c>
      <c r="M90" s="113" t="s">
        <v>56</v>
      </c>
      <c r="N90" s="113" t="s">
        <v>57</v>
      </c>
      <c r="O90" s="113"/>
      <c r="P90" s="114">
        <f>K91*J91</f>
        <v>344.91167843112657</v>
      </c>
      <c r="Q90" s="113" t="s">
        <v>58</v>
      </c>
      <c r="R90" s="113" t="s">
        <v>59</v>
      </c>
      <c r="S90" s="115">
        <f>I91</f>
        <v>4.5984278872575933E-3</v>
      </c>
      <c r="T90" s="113" t="s">
        <v>60</v>
      </c>
      <c r="U90" s="113"/>
      <c r="V90" s="113">
        <f>I90^2+I92^2-2*Q91*I90*I92</f>
        <v>6.1899839822346084E-6</v>
      </c>
      <c r="W90" s="116">
        <f>(-V91+SQRT(V91^2-4*V90*V92))/(2*V90)</f>
        <v>3.6293230736266766</v>
      </c>
    </row>
    <row r="91" spans="6:23" x14ac:dyDescent="0.25">
      <c r="F91" s="117"/>
      <c r="G91" s="118">
        <f>C21</f>
        <v>4.5917808219178085</v>
      </c>
      <c r="H91" s="119">
        <f>F90*H90+(1-F90)*H92</f>
        <v>7.2181643835616441E-2</v>
      </c>
      <c r="I91" s="119">
        <f>I90*F90+(1-F90)*I92</f>
        <v>4.5984278872575933E-3</v>
      </c>
      <c r="J91" s="118">
        <f>1/(1+H91)^G91</f>
        <v>0.72612984932868752</v>
      </c>
      <c r="K91" s="120">
        <f>Task1!F40</f>
        <v>475</v>
      </c>
      <c r="L91" s="120"/>
      <c r="M91" s="121">
        <f>MIN(W90:W91)</f>
        <v>0.19432893164330778</v>
      </c>
      <c r="N91" s="28" t="s">
        <v>61</v>
      </c>
      <c r="O91" s="28"/>
      <c r="P91" s="120">
        <f>L90*J90+L92*J92</f>
        <v>345.01719885476194</v>
      </c>
      <c r="Q91" s="28" cm="1">
        <f t="array" ref="Q91">_xlfn.XLOOKUP(G90,$T$7:$T$12,_xlfn.XLOOKUP(G92,$U$6:$Z$6,$U$7:$Z$12))</f>
        <v>0.95541409117925713</v>
      </c>
      <c r="R91" s="28" t="s">
        <v>62</v>
      </c>
      <c r="S91" s="123">
        <f>SQRT((M91*I90)^2+((1-M91)*I92)^2+2*M91*(1-M91)*Q91*I90*I92)</f>
        <v>4.5984278872575933E-3</v>
      </c>
      <c r="T91" s="28" t="s">
        <v>63</v>
      </c>
      <c r="U91" s="28"/>
      <c r="V91" s="28">
        <f>2*Q91*I90*I92-2*I92^2</f>
        <v>-2.3668344666260445E-5</v>
      </c>
      <c r="W91" s="124">
        <f>(-V91-SQRT(V91^2-4*V90*V92))/(2*V90)</f>
        <v>0.19432893164330778</v>
      </c>
    </row>
    <row r="92" spans="6:23" x14ac:dyDescent="0.25">
      <c r="F92" s="125"/>
      <c r="G92" s="126">
        <v>5</v>
      </c>
      <c r="H92" s="127" cm="1">
        <f t="array" ref="H92">_xlfn.XLOOKUP(Task1!$B$1,'Benchmark yields table'!$A$3:$A$599,_xlfn.XLOOKUP(G92,'Benchmark yields table'!$B$2:$I$2,'Benchmark yields table'!$B$3:$I$599))/100</f>
        <v>7.2099999999999997E-2</v>
      </c>
      <c r="I92" s="127" cm="1">
        <f t="array" ref="I92">_xlfn.XLOOKUP(Task1!$B$1,'Benchmark yields table'!$A$3:$A$599,_xlfn.XLOOKUP(G92,'Benchmark yields table'!$BF$2:$BM$2,'Benchmark yields table'!$BF$3:$BM$599))</f>
        <v>5.0508639122945264E-3</v>
      </c>
      <c r="J92" s="126">
        <f>1/(1+H92)^G92</f>
        <v>0.70603059311738547</v>
      </c>
      <c r="K92" s="128"/>
      <c r="L92" s="129">
        <f>(1-M91)*K91</f>
        <v>382.69375746942882</v>
      </c>
      <c r="M92" s="128"/>
      <c r="N92" s="128" t="s">
        <v>64</v>
      </c>
      <c r="O92" s="128"/>
      <c r="P92" s="129">
        <f>ABS(P90-P91)</f>
        <v>0.10552042363536884</v>
      </c>
      <c r="Q92" s="128"/>
      <c r="R92" s="128" t="s">
        <v>65</v>
      </c>
      <c r="S92" s="130">
        <f>ABS(S90-S91)</f>
        <v>0</v>
      </c>
      <c r="T92" s="128" t="s">
        <v>66</v>
      </c>
      <c r="U92" s="128"/>
      <c r="V92" s="128">
        <f>I92^2-I91^2</f>
        <v>4.3656872262108371E-6</v>
      </c>
      <c r="W92" s="131"/>
    </row>
    <row r="93" spans="6:23" x14ac:dyDescent="0.25">
      <c r="F93" s="117"/>
      <c r="G93" s="118"/>
      <c r="H93" s="119"/>
      <c r="I93" s="119"/>
      <c r="J93" s="118"/>
      <c r="K93" s="28"/>
      <c r="L93" s="120"/>
      <c r="M93" s="28"/>
      <c r="N93" s="28"/>
      <c r="O93" s="28"/>
      <c r="P93" s="120"/>
      <c r="Q93" s="28"/>
      <c r="R93" s="28"/>
      <c r="S93" s="123"/>
      <c r="T93" s="28"/>
      <c r="U93" s="28"/>
      <c r="V93" s="28"/>
      <c r="W93" s="124"/>
    </row>
    <row r="94" spans="6:23" x14ac:dyDescent="0.25">
      <c r="F94" s="110">
        <f>1-((G95-G94)/(G96-G94))</f>
        <v>0.88164383561643833</v>
      </c>
      <c r="G94" s="111">
        <v>5</v>
      </c>
      <c r="H94" s="112" cm="1">
        <f t="array" ref="H94">_xlfn.XLOOKUP(Task1!$B$1,'Benchmark yields table'!$A$3:$A$599,_xlfn.XLOOKUP(G94,'Benchmark yields table'!$B$2:$I$2,'Benchmark yields table'!$B$3:$I$599))/100</f>
        <v>7.2099999999999997E-2</v>
      </c>
      <c r="I94" s="112" cm="1">
        <f t="array" ref="I94">_xlfn.XLOOKUP(Task1!$B$1,'Benchmark yields table'!$A$3:$A$599,_xlfn.XLOOKUP(G94,'Benchmark yields table'!$BF$2:$BM$2,'Benchmark yields table'!$BF$3:$BM$599))</f>
        <v>5.0508639122945264E-3</v>
      </c>
      <c r="J94" s="111">
        <f>1/(1+H94)^G94</f>
        <v>0.70603059311738547</v>
      </c>
      <c r="K94" s="114"/>
      <c r="L94" s="114">
        <f>K95*M95</f>
        <v>415.45915455223957</v>
      </c>
      <c r="M94" s="143" t="s">
        <v>56</v>
      </c>
      <c r="N94" s="113" t="s">
        <v>57</v>
      </c>
      <c r="O94" s="113"/>
      <c r="P94" s="114">
        <f>K95*J95</f>
        <v>322.00733119322268</v>
      </c>
      <c r="Q94" s="113" t="s">
        <v>58</v>
      </c>
      <c r="R94" s="113" t="s">
        <v>59</v>
      </c>
      <c r="S94" s="115">
        <f>I95</f>
        <v>5.6676250849345654E-3</v>
      </c>
      <c r="T94" s="113" t="s">
        <v>60</v>
      </c>
      <c r="U94" s="113"/>
      <c r="V94" s="113">
        <f>I94^2+I96^2-2*Q95*I94*I96</f>
        <v>3.0934857476912445E-5</v>
      </c>
      <c r="W94" s="116">
        <f>(-V95+SQRT(V95^2-4*V94*V96))/(2*V94)</f>
        <v>2.7048300232571436</v>
      </c>
    </row>
    <row r="95" spans="6:23" x14ac:dyDescent="0.25">
      <c r="F95" s="117"/>
      <c r="G95" s="118">
        <f>C22</f>
        <v>5.5917808219178085</v>
      </c>
      <c r="H95" s="119">
        <f>F94*H94+(1-F94)*H96</f>
        <v>7.1993479452054795E-2</v>
      </c>
      <c r="I95" s="119">
        <f>I94*F94+(1-F94)*I96</f>
        <v>5.6676250849345654E-3</v>
      </c>
      <c r="J95" s="118">
        <f>1/(1+H95)^G95</f>
        <v>0.67791017093310035</v>
      </c>
      <c r="K95" s="144">
        <f>Task1!F41</f>
        <v>475</v>
      </c>
      <c r="L95" s="120"/>
      <c r="M95" s="28">
        <f>MIN(W94:W95)</f>
        <v>0.87465085168892542</v>
      </c>
      <c r="N95" s="28" t="s">
        <v>61</v>
      </c>
      <c r="O95" s="28"/>
      <c r="P95" s="120">
        <f>L94*J94+L96*J96</f>
        <v>323.25705525958551</v>
      </c>
      <c r="Q95" s="28" cm="1">
        <f t="array" ref="Q95">_xlfn.XLOOKUP(G94,$T$7:$T$12,_xlfn.XLOOKUP(G96,$U$6:$Z$6,$U$7:$Z$12))</f>
        <v>0.9635386180265525</v>
      </c>
      <c r="R95" s="28" t="s">
        <v>62</v>
      </c>
      <c r="S95" s="123">
        <f>SQRT((M95*I94)^2+((1-M95)*I96)^2+2*M95*(1-M95)*Q95*I94*I96)</f>
        <v>5.6676250849345645E-3</v>
      </c>
      <c r="T95" s="28" t="s">
        <v>63</v>
      </c>
      <c r="U95" s="28"/>
      <c r="V95" s="28">
        <f>2*Q95*I94*I96-2*I96^2</f>
        <v>-1.107307307077905E-4</v>
      </c>
      <c r="W95" s="124">
        <f>(-V95-SQRT(V95^2-4*V94*V96))/(2*V94)</f>
        <v>0.87465085168892542</v>
      </c>
    </row>
    <row r="96" spans="6:23" x14ac:dyDescent="0.25">
      <c r="F96" s="125"/>
      <c r="G96" s="126">
        <v>10</v>
      </c>
      <c r="H96" s="127" cm="1">
        <f t="array" ref="H96">_xlfn.XLOOKUP(Task1!$B$1,'Benchmark yields table'!$A$3:$A$599,_xlfn.XLOOKUP(G96,'Benchmark yields table'!$B$2:$I$2,'Benchmark yields table'!$B$3:$I$599))/100</f>
        <v>7.1199999999999999E-2</v>
      </c>
      <c r="I96" s="127" cm="1">
        <f t="array" ref="I96">_xlfn.XLOOKUP(Task1!$B$1,'Benchmark yields table'!$A$3:$A$599,_xlfn.XLOOKUP(G96,'Benchmark yields table'!$BF$2:$BM$2,'Benchmark yields table'!$BF$3:$BM$599))</f>
        <v>1.0261924745942997E-2</v>
      </c>
      <c r="J96" s="126">
        <f>1/(1+H96)^G96</f>
        <v>0.50268318714554117</v>
      </c>
      <c r="K96" s="128"/>
      <c r="L96" s="129">
        <f>(1-M95)*K95</f>
        <v>59.540845447760425</v>
      </c>
      <c r="M96" s="128"/>
      <c r="N96" s="128" t="s">
        <v>64</v>
      </c>
      <c r="O96" s="128"/>
      <c r="P96" s="129">
        <f>ABS(P94-P95)</f>
        <v>1.2497240663628304</v>
      </c>
      <c r="Q96" s="128"/>
      <c r="R96" s="128" t="s">
        <v>65</v>
      </c>
      <c r="S96" s="130">
        <f>ABS(S94-S95)</f>
        <v>8.6736173798840355E-19</v>
      </c>
      <c r="T96" s="128" t="s">
        <v>66</v>
      </c>
      <c r="U96" s="128"/>
      <c r="V96" s="128">
        <f>I96^2-I95^2</f>
        <v>7.3185125388017702E-5</v>
      </c>
      <c r="W96" s="131"/>
    </row>
    <row r="97" spans="6:23" x14ac:dyDescent="0.25">
      <c r="F97" s="117"/>
      <c r="G97" s="28"/>
      <c r="H97" s="119"/>
      <c r="I97" s="119"/>
      <c r="J97" s="28"/>
      <c r="K97" s="28"/>
      <c r="L97" s="28"/>
      <c r="M97" s="28"/>
      <c r="N97" s="28"/>
      <c r="O97" s="28"/>
      <c r="P97" s="28"/>
      <c r="Q97" s="28"/>
      <c r="R97" s="28"/>
      <c r="S97" s="28"/>
      <c r="T97" s="28"/>
      <c r="U97" s="28"/>
      <c r="V97" s="28"/>
      <c r="W97" s="124"/>
    </row>
    <row r="98" spans="6:23" x14ac:dyDescent="0.25">
      <c r="F98" s="110">
        <f>1-((G99-G98)/(G100-G98))</f>
        <v>0.68164383561643827</v>
      </c>
      <c r="G98" s="111">
        <v>5</v>
      </c>
      <c r="H98" s="112" cm="1">
        <f t="array" ref="H98">_xlfn.XLOOKUP(Task1!$B$1,'Benchmark yields table'!$A$3:$A$599,_xlfn.XLOOKUP(G98,'Benchmark yields table'!$B$2:$I$2,'Benchmark yields table'!$B$3:$I$599))/100</f>
        <v>7.2099999999999997E-2</v>
      </c>
      <c r="I98" s="112" cm="1">
        <f t="array" ref="I98">_xlfn.XLOOKUP(Task1!$B$1,'Benchmark yields table'!$A$3:$A$599,_xlfn.XLOOKUP(G98,'Benchmark yields table'!$BF$2:$BM$2,'Benchmark yields table'!$BF$3:$BM$599))</f>
        <v>5.0508639122945264E-3</v>
      </c>
      <c r="J98" s="111">
        <f>1/(1+H98)^G98</f>
        <v>0.70603059311738547</v>
      </c>
      <c r="K98" s="113"/>
      <c r="L98" s="114">
        <f>K99*M99</f>
        <v>318.12832251016272</v>
      </c>
      <c r="M98" s="113" t="s">
        <v>56</v>
      </c>
      <c r="N98" s="113" t="s">
        <v>57</v>
      </c>
      <c r="O98" s="113"/>
      <c r="P98" s="114">
        <f>K99*J99</f>
        <v>300.71448551278746</v>
      </c>
      <c r="Q98" s="113" t="s">
        <v>58</v>
      </c>
      <c r="R98" s="113" t="s">
        <v>59</v>
      </c>
      <c r="S98" s="115">
        <f>I99</f>
        <v>6.7098372516642586E-3</v>
      </c>
      <c r="T98" s="113" t="s">
        <v>60</v>
      </c>
      <c r="U98" s="113"/>
      <c r="V98" s="113">
        <f>I98^2+I100^2-2*Q99*I98*I100</f>
        <v>3.0934857476912445E-5</v>
      </c>
      <c r="W98" s="116">
        <f>(-V99+SQRT(V99^2-4*V98*V100))/(2*V98)</f>
        <v>2.9097370380825684</v>
      </c>
    </row>
    <row r="99" spans="6:23" x14ac:dyDescent="0.25">
      <c r="F99" s="117"/>
      <c r="G99" s="118">
        <f>C23</f>
        <v>6.5917808219178085</v>
      </c>
      <c r="H99" s="119">
        <f>F98*H98+(1-F98)*H100</f>
        <v>7.1813479452054796E-2</v>
      </c>
      <c r="I99" s="119">
        <f>I98*F98+(1-F98)*I100</f>
        <v>6.7098372516642586E-3</v>
      </c>
      <c r="J99" s="118">
        <f>1/(1+H99)^G99</f>
        <v>0.633083127395342</v>
      </c>
      <c r="K99" s="120">
        <f>Task1!F42</f>
        <v>475</v>
      </c>
      <c r="L99" s="120"/>
      <c r="M99" s="121">
        <f>MIN(W98:W99)</f>
        <v>0.66974383686350047</v>
      </c>
      <c r="N99" s="28" t="s">
        <v>61</v>
      </c>
      <c r="O99" s="28"/>
      <c r="P99" s="120">
        <f>L98*J98+L100*J100</f>
        <v>303.46508304274789</v>
      </c>
      <c r="Q99" s="28" cm="1">
        <f t="array" ref="Q99">_xlfn.XLOOKUP(G98,$T$7:$T$12,_xlfn.XLOOKUP(G100,$U$6:$Z$6,$U$7:$Z$12))</f>
        <v>0.9635386180265525</v>
      </c>
      <c r="R99" s="28" t="s">
        <v>62</v>
      </c>
      <c r="S99" s="123">
        <f>SQRT((M99*I98)^2+((1-M99)*I100)^2+2*M99*(1-M99)*Q99*I98*I100)</f>
        <v>6.7098372516642586E-3</v>
      </c>
      <c r="T99" s="28" t="s">
        <v>63</v>
      </c>
      <c r="U99" s="28"/>
      <c r="V99" s="28">
        <f>2*Q99*I98*I100-2*I100^2</f>
        <v>-1.107307307077905E-4</v>
      </c>
      <c r="W99" s="124">
        <f>(-V99-SQRT(V99^2-4*V98*V100))/(2*V98)</f>
        <v>0.66974383686350047</v>
      </c>
    </row>
    <row r="100" spans="6:23" x14ac:dyDescent="0.25">
      <c r="F100" s="125"/>
      <c r="G100" s="126">
        <v>10</v>
      </c>
      <c r="H100" s="127" cm="1">
        <f t="array" ref="H100">_xlfn.XLOOKUP(Task1!$B$1,'Benchmark yields table'!$A$3:$A$599,_xlfn.XLOOKUP(G100,'Benchmark yields table'!$B$2:$I$2,'Benchmark yields table'!$B$3:$I$599))/100</f>
        <v>7.1199999999999999E-2</v>
      </c>
      <c r="I100" s="127" cm="1">
        <f t="array" ref="I100">_xlfn.XLOOKUP(Task1!$B$1,'Benchmark yields table'!$A$3:$A$599,_xlfn.XLOOKUP(G100,'Benchmark yields table'!$BF$2:$BM$2,'Benchmark yields table'!$BF$3:$BM$599))</f>
        <v>1.0261924745942997E-2</v>
      </c>
      <c r="J100" s="126">
        <f>1/(1+H100)^G100</f>
        <v>0.50268318714554117</v>
      </c>
      <c r="K100" s="128"/>
      <c r="L100" s="129">
        <f>(1-M99)*K99</f>
        <v>156.87167748983728</v>
      </c>
      <c r="M100" s="128"/>
      <c r="N100" s="128" t="s">
        <v>64</v>
      </c>
      <c r="O100" s="128"/>
      <c r="P100" s="129">
        <f>ABS(P98-P99)</f>
        <v>2.7505975299604302</v>
      </c>
      <c r="Q100" s="128"/>
      <c r="R100" s="128" t="s">
        <v>65</v>
      </c>
      <c r="S100" s="130">
        <f>ABS(S98-S99)</f>
        <v>0</v>
      </c>
      <c r="T100" s="128" t="s">
        <v>66</v>
      </c>
      <c r="U100" s="128"/>
      <c r="V100" s="128">
        <f>I100^2-I99^2</f>
        <v>6.028518354757587E-5</v>
      </c>
      <c r="W100" s="131"/>
    </row>
    <row r="101" spans="6:23" x14ac:dyDescent="0.25">
      <c r="F101" s="117"/>
      <c r="G101" s="118"/>
      <c r="H101" s="119"/>
      <c r="I101" s="119"/>
      <c r="J101" s="118"/>
      <c r="K101" s="28"/>
      <c r="L101" s="120"/>
      <c r="M101" s="28"/>
      <c r="N101" s="28"/>
      <c r="O101" s="28"/>
      <c r="P101" s="120"/>
      <c r="Q101" s="28"/>
      <c r="R101" s="28"/>
      <c r="S101" s="123"/>
      <c r="T101" s="28"/>
      <c r="U101" s="28"/>
      <c r="V101" s="28"/>
      <c r="W101" s="124"/>
    </row>
    <row r="102" spans="6:23" x14ac:dyDescent="0.25">
      <c r="F102" s="110">
        <f>1-((G103-G102)/(G104-G102))</f>
        <v>0.48164383561643831</v>
      </c>
      <c r="G102" s="111">
        <v>5</v>
      </c>
      <c r="H102" s="112" cm="1">
        <f t="array" ref="H102">_xlfn.XLOOKUP(Task1!$B$1,'Benchmark yields table'!$A$3:$A$599,_xlfn.XLOOKUP(G102,'Benchmark yields table'!$B$2:$I$2,'Benchmark yields table'!$B$3:$I$599))/100</f>
        <v>7.2099999999999997E-2</v>
      </c>
      <c r="I102" s="112" cm="1">
        <f t="array" ref="I102">_xlfn.XLOOKUP(Task1!$B$1,'Benchmark yields table'!$A$3:$A$599,_xlfn.XLOOKUP(G102,'Benchmark yields table'!$BF$2:$BM$2,'Benchmark yields table'!$BF$3:$BM$599))</f>
        <v>5.0508639122945264E-3</v>
      </c>
      <c r="J102" s="111">
        <f>1/(1+H102)^G102</f>
        <v>0.70603059311738547</v>
      </c>
      <c r="K102" s="114"/>
      <c r="L102" s="114">
        <f>K103*M103</f>
        <v>223.26684670193353</v>
      </c>
      <c r="M102" s="143" t="s">
        <v>56</v>
      </c>
      <c r="N102" s="113" t="s">
        <v>57</v>
      </c>
      <c r="O102" s="113"/>
      <c r="P102" s="114">
        <f>K103*J103</f>
        <v>280.92402952946424</v>
      </c>
      <c r="Q102" s="113" t="s">
        <v>58</v>
      </c>
      <c r="R102" s="113" t="s">
        <v>59</v>
      </c>
      <c r="S102" s="115">
        <f>I103</f>
        <v>7.7520494183939527E-3</v>
      </c>
      <c r="T102" s="113" t="s">
        <v>60</v>
      </c>
      <c r="U102" s="113"/>
      <c r="V102" s="113">
        <f>I102^2+I104^2-2*Q103*I102*I104</f>
        <v>3.0934857476912445E-5</v>
      </c>
      <c r="W102" s="116">
        <f>(-V103+SQRT(V103^2-4*V102*V104))/(2*V102)</f>
        <v>3.1094454082051564</v>
      </c>
    </row>
    <row r="103" spans="6:23" x14ac:dyDescent="0.25">
      <c r="F103" s="117"/>
      <c r="G103" s="118">
        <f>C24</f>
        <v>7.5917808219178085</v>
      </c>
      <c r="H103" s="119">
        <f>F102*H102+(1-F102)*H104</f>
        <v>7.1633479452054782E-2</v>
      </c>
      <c r="I103" s="119">
        <f>I102*F102+(1-F102)*I104</f>
        <v>7.7520494183939527E-3</v>
      </c>
      <c r="J103" s="118">
        <f>1/(1+H103)^G103</f>
        <v>0.59141900953571414</v>
      </c>
      <c r="K103" s="144">
        <f>Task1!F43</f>
        <v>475</v>
      </c>
      <c r="L103" s="120"/>
      <c r="M103" s="28">
        <f>MIN(W102:W103)</f>
        <v>0.47003546674091268</v>
      </c>
      <c r="N103" s="28" t="s">
        <v>61</v>
      </c>
      <c r="O103" s="28"/>
      <c r="P103" s="120">
        <f>L102*J102+L104*J104</f>
        <v>284.17524801048364</v>
      </c>
      <c r="Q103" s="28" cm="1">
        <f t="array" ref="Q103">_xlfn.XLOOKUP(G102,$T$7:$T$12,_xlfn.XLOOKUP(G104,$U$6:$Z$6,$U$7:$Z$12))</f>
        <v>0.9635386180265525</v>
      </c>
      <c r="R103" s="28" t="s">
        <v>62</v>
      </c>
      <c r="S103" s="123">
        <f>SQRT((M103*I102)^2+((1-M103)*I104)^2+2*M103*(1-M103)*Q103*I102*I104)</f>
        <v>7.752049418393951E-3</v>
      </c>
      <c r="T103" s="28" t="s">
        <v>63</v>
      </c>
      <c r="U103" s="28"/>
      <c r="V103" s="28">
        <f>2*Q103*I102*I104-2*I104^2</f>
        <v>-1.107307307077905E-4</v>
      </c>
      <c r="W103" s="124">
        <f>(-V103-SQRT(V103^2-4*V102*V104))/(2*V102)</f>
        <v>0.47003546674091268</v>
      </c>
    </row>
    <row r="104" spans="6:23" x14ac:dyDescent="0.25">
      <c r="F104" s="125"/>
      <c r="G104" s="126">
        <v>10</v>
      </c>
      <c r="H104" s="127" cm="1">
        <f t="array" ref="H104">_xlfn.XLOOKUP(Task1!$B$1,'Benchmark yields table'!$A$3:$A$599,_xlfn.XLOOKUP(G104,'Benchmark yields table'!$B$2:$I$2,'Benchmark yields table'!$B$3:$I$599))/100</f>
        <v>7.1199999999999999E-2</v>
      </c>
      <c r="I104" s="127" cm="1">
        <f t="array" ref="I104">_xlfn.XLOOKUP(Task1!$B$1,'Benchmark yields table'!$A$3:$A$599,_xlfn.XLOOKUP(G104,'Benchmark yields table'!$BF$2:$BM$2,'Benchmark yields table'!$BF$3:$BM$599))</f>
        <v>1.0261924745942997E-2</v>
      </c>
      <c r="J104" s="126">
        <f>1/(1+H104)^G104</f>
        <v>0.50268318714554117</v>
      </c>
      <c r="K104" s="128"/>
      <c r="L104" s="129">
        <f>(1-M103)*K103</f>
        <v>251.73315329806647</v>
      </c>
      <c r="M104" s="128"/>
      <c r="N104" s="128" t="s">
        <v>64</v>
      </c>
      <c r="O104" s="128"/>
      <c r="P104" s="129">
        <f>ABS(P102-P103)</f>
        <v>3.2512184810194071</v>
      </c>
      <c r="Q104" s="128"/>
      <c r="R104" s="128" t="s">
        <v>65</v>
      </c>
      <c r="S104" s="130">
        <f>ABS(S102-S103)</f>
        <v>1.7347234759768071E-18</v>
      </c>
      <c r="T104" s="128" t="s">
        <v>66</v>
      </c>
      <c r="U104" s="128"/>
      <c r="V104" s="128">
        <f>I104^2-I103^2</f>
        <v>4.5212829306175225E-5</v>
      </c>
      <c r="W104" s="131"/>
    </row>
    <row r="105" spans="6:23" x14ac:dyDescent="0.25">
      <c r="F105" s="117"/>
      <c r="G105" s="28"/>
      <c r="H105" s="119"/>
      <c r="I105" s="119"/>
      <c r="J105" s="28"/>
      <c r="K105" s="28"/>
      <c r="L105" s="28"/>
      <c r="M105" s="28"/>
      <c r="N105" s="28"/>
      <c r="O105" s="28"/>
      <c r="P105" s="28"/>
      <c r="Q105" s="28"/>
      <c r="R105" s="28"/>
      <c r="S105" s="28"/>
      <c r="T105" s="28"/>
      <c r="U105" s="28"/>
      <c r="V105" s="28"/>
      <c r="W105" s="124"/>
    </row>
    <row r="106" spans="6:23" x14ac:dyDescent="0.25">
      <c r="F106" s="110">
        <f>1-((G107-G106)/(G108-G106))</f>
        <v>0.28054794520547932</v>
      </c>
      <c r="G106" s="111">
        <v>5</v>
      </c>
      <c r="H106" s="112" cm="1">
        <f t="array" ref="H106">_xlfn.XLOOKUP(Task1!$B$1,'Benchmark yields table'!$A$3:$A$599,_xlfn.XLOOKUP(G106,'Benchmark yields table'!$B$2:$I$2,'Benchmark yields table'!$B$3:$I$599))/100</f>
        <v>7.2099999999999997E-2</v>
      </c>
      <c r="I106" s="112" cm="1">
        <f t="array" ref="I106">_xlfn.XLOOKUP(Task1!$B$1,'Benchmark yields table'!$A$3:$A$599,_xlfn.XLOOKUP(G106,'Benchmark yields table'!$BF$2:$BM$2,'Benchmark yields table'!$BF$3:$BM$599))</f>
        <v>5.0508639122945264E-3</v>
      </c>
      <c r="J106" s="111">
        <f>1/(1+H106)^G106</f>
        <v>0.70603059311738547</v>
      </c>
      <c r="K106" s="113"/>
      <c r="L106" s="114">
        <f>K107*M107</f>
        <v>2853.38511156907</v>
      </c>
      <c r="M106" s="113" t="s">
        <v>56</v>
      </c>
      <c r="N106" s="113" t="s">
        <v>57</v>
      </c>
      <c r="O106" s="113"/>
      <c r="P106" s="114">
        <f>K107*J107</f>
        <v>5787.207303413069</v>
      </c>
      <c r="Q106" s="113" t="s">
        <v>58</v>
      </c>
      <c r="R106" s="113" t="s">
        <v>59</v>
      </c>
      <c r="S106" s="115">
        <f>I107</f>
        <v>8.7999723367221672E-3</v>
      </c>
      <c r="T106" s="113" t="s">
        <v>60</v>
      </c>
      <c r="U106" s="113"/>
      <c r="V106" s="113">
        <f>I106^2+I108^2-2*Q107*I106*I108</f>
        <v>3.0934857476912445E-5</v>
      </c>
      <c r="W106" s="116">
        <f>(-V107+SQRT(V107^2-4*V106*V108))/(2*V106)</f>
        <v>3.307081341622053</v>
      </c>
    </row>
    <row r="107" spans="6:23" x14ac:dyDescent="0.25">
      <c r="F107" s="117"/>
      <c r="G107" s="118">
        <f>C25</f>
        <v>8.5972602739726032</v>
      </c>
      <c r="H107" s="119">
        <f>F106*H106+(1-F106)*H108</f>
        <v>7.1452493150684929E-2</v>
      </c>
      <c r="I107" s="119">
        <f>I106*F106+(1-F106)*I108</f>
        <v>8.7999723367221672E-3</v>
      </c>
      <c r="J107" s="118">
        <f>1/(1+H107)^G107</f>
        <v>0.55247802419217829</v>
      </c>
      <c r="K107" s="120">
        <f>Task1!F44</f>
        <v>10475.000000000002</v>
      </c>
      <c r="L107" s="120"/>
      <c r="M107" s="121">
        <f>MIN(W106:W107)</f>
        <v>0.27239953332401617</v>
      </c>
      <c r="N107" s="28" t="s">
        <v>61</v>
      </c>
      <c r="O107" s="28"/>
      <c r="P107" s="120">
        <f>L106*J106+L108*J108</f>
        <v>5845.8348460257967</v>
      </c>
      <c r="Q107" s="28" cm="1">
        <f t="array" ref="Q107">_xlfn.XLOOKUP(G106,$T$7:$T$12,_xlfn.XLOOKUP(G108,$U$6:$Z$6,$U$7:$Z$12))</f>
        <v>0.9635386180265525</v>
      </c>
      <c r="R107" s="28" t="s">
        <v>62</v>
      </c>
      <c r="S107" s="123">
        <f>SQRT((M107*I106)^2+((1-M107)*I108)^2+2*M107*(1-M107)*Q107*I106*I108)</f>
        <v>8.7999723367221689E-3</v>
      </c>
      <c r="T107" s="28" t="s">
        <v>63</v>
      </c>
      <c r="U107" s="28"/>
      <c r="V107" s="28">
        <f>2*Q107*I106*I108-2*I108^2</f>
        <v>-1.107307307077905E-4</v>
      </c>
      <c r="W107" s="124">
        <f>(-V107-SQRT(V107^2-4*V106*V108))/(2*V106)</f>
        <v>0.27239953332401617</v>
      </c>
    </row>
    <row r="108" spans="6:23" ht="15.75" thickBot="1" x14ac:dyDescent="0.3">
      <c r="F108" s="135"/>
      <c r="G108" s="136">
        <v>10</v>
      </c>
      <c r="H108" s="137" cm="1">
        <f t="array" ref="H108">_xlfn.XLOOKUP(Task1!$B$1,'Benchmark yields table'!$A$3:$A$599,_xlfn.XLOOKUP(G108,'Benchmark yields table'!$B$2:$I$2,'Benchmark yields table'!$B$3:$I$599))/100</f>
        <v>7.1199999999999999E-2</v>
      </c>
      <c r="I108" s="137" cm="1">
        <f t="array" ref="I108">_xlfn.XLOOKUP(Task1!$B$1,'Benchmark yields table'!$A$3:$A$599,_xlfn.XLOOKUP(G108,'Benchmark yields table'!$BF$2:$BM$2,'Benchmark yields table'!$BF$3:$BM$599))</f>
        <v>1.0261924745942997E-2</v>
      </c>
      <c r="J108" s="136">
        <f>1/(1+H108)^G108</f>
        <v>0.50268318714554117</v>
      </c>
      <c r="K108" s="139"/>
      <c r="L108" s="140">
        <f>(1-M107)*K107</f>
        <v>7621.6148884309323</v>
      </c>
      <c r="M108" s="139"/>
      <c r="N108" s="139" t="s">
        <v>64</v>
      </c>
      <c r="O108" s="139"/>
      <c r="P108" s="140">
        <f>ABS(P106-P107)</f>
        <v>58.627542612727666</v>
      </c>
      <c r="Q108" s="139"/>
      <c r="R108" s="139" t="s">
        <v>65</v>
      </c>
      <c r="S108" s="141">
        <f>ABS(S106-S107)</f>
        <v>1.7347234759768071E-18</v>
      </c>
      <c r="T108" s="139" t="s">
        <v>66</v>
      </c>
      <c r="U108" s="139"/>
      <c r="V108" s="139">
        <f>I108^2-I107^2</f>
        <v>2.7867586364321839E-5</v>
      </c>
      <c r="W108" s="142"/>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376F8-1637-404F-BE85-CEB04E8CBD2E}">
  <dimension ref="E5:H13"/>
  <sheetViews>
    <sheetView showGridLines="0" workbookViewId="0">
      <selection activeCell="H9" sqref="H9"/>
    </sheetView>
  </sheetViews>
  <sheetFormatPr defaultRowHeight="15" x14ac:dyDescent="0.25"/>
  <cols>
    <col min="5" max="5" width="50" customWidth="1"/>
    <col min="7" max="7" width="14" bestFit="1" customWidth="1"/>
    <col min="8" max="8" width="13.28515625" bestFit="1" customWidth="1"/>
  </cols>
  <sheetData>
    <row r="5" spans="5:8" x14ac:dyDescent="0.25">
      <c r="H5" s="42"/>
    </row>
    <row r="6" spans="5:8" ht="124.5" customHeight="1" x14ac:dyDescent="0.25">
      <c r="E6" s="165" t="s">
        <v>195</v>
      </c>
      <c r="F6" s="63"/>
      <c r="G6" s="84"/>
      <c r="H6" s="163"/>
    </row>
    <row r="7" spans="5:8" ht="87" customHeight="1" x14ac:dyDescent="0.25">
      <c r="E7" s="165" t="s">
        <v>194</v>
      </c>
      <c r="F7" s="63"/>
      <c r="G7" s="84"/>
      <c r="H7" s="163"/>
    </row>
    <row r="8" spans="5:8" ht="105" x14ac:dyDescent="0.25">
      <c r="E8" s="165" t="s">
        <v>196</v>
      </c>
      <c r="F8" s="63"/>
      <c r="G8" s="84"/>
      <c r="H8" s="163"/>
    </row>
    <row r="9" spans="5:8" x14ac:dyDescent="0.25">
      <c r="G9" s="164"/>
    </row>
    <row r="11" spans="5:8" x14ac:dyDescent="0.25">
      <c r="G11" s="63"/>
    </row>
    <row r="12" spans="5:8" x14ac:dyDescent="0.25">
      <c r="G12" s="163"/>
    </row>
    <row r="13" spans="5:8" x14ac:dyDescent="0.25">
      <c r="G13" s="6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B59AA-BE66-4928-9813-273055670642}">
  <dimension ref="A1:BP599"/>
  <sheetViews>
    <sheetView showGridLines="0" workbookViewId="0">
      <pane xSplit="1" ySplit="2" topLeftCell="B3" activePane="bottomRight" state="frozen"/>
      <selection pane="topRight" activeCell="B1" sqref="B1"/>
      <selection pane="bottomLeft" activeCell="A3" sqref="A3"/>
      <selection pane="bottomRight" activeCell="BB580" sqref="BB580"/>
    </sheetView>
  </sheetViews>
  <sheetFormatPr defaultRowHeight="15" x14ac:dyDescent="0.25"/>
  <cols>
    <col min="1" max="1" width="10.140625" style="69" bestFit="1" customWidth="1"/>
    <col min="2" max="33" width="9.140625" style="69"/>
    <col min="34" max="34" width="11.7109375" style="69" customWidth="1"/>
    <col min="35" max="41" width="9.140625" style="69"/>
    <col min="42" max="42" width="11.42578125" style="69" bestFit="1" customWidth="1"/>
    <col min="43" max="49" width="9.140625" style="69"/>
    <col min="50" max="50" width="23.7109375" style="69" customWidth="1"/>
    <col min="51" max="57" width="9.140625" style="69"/>
    <col min="58" max="58" width="24.7109375" style="69" bestFit="1" customWidth="1"/>
    <col min="59" max="16384" width="9.140625" style="69"/>
  </cols>
  <sheetData>
    <row r="1" spans="1:68" x14ac:dyDescent="0.25">
      <c r="A1" s="75" t="s">
        <v>0</v>
      </c>
      <c r="B1" s="75" t="s">
        <v>85</v>
      </c>
      <c r="C1" s="75" t="s">
        <v>86</v>
      </c>
      <c r="D1" s="75" t="s">
        <v>87</v>
      </c>
      <c r="E1" s="75" t="s">
        <v>88</v>
      </c>
      <c r="F1" s="75" t="s">
        <v>89</v>
      </c>
      <c r="G1" s="75" t="s">
        <v>90</v>
      </c>
      <c r="H1" s="75" t="s">
        <v>91</v>
      </c>
      <c r="I1" s="75" t="s">
        <v>92</v>
      </c>
      <c r="J1" s="74" t="s">
        <v>93</v>
      </c>
      <c r="R1" s="74" t="s">
        <v>94</v>
      </c>
      <c r="Z1" s="69" t="s">
        <v>95</v>
      </c>
      <c r="AH1" s="69" t="s">
        <v>96</v>
      </c>
      <c r="AI1" s="69" t="str">
        <f>J1</f>
        <v>Yield change with continuous compounding</v>
      </c>
      <c r="AP1" s="69" t="s">
        <v>96</v>
      </c>
      <c r="AQ1" s="69" t="str">
        <f>R1</f>
        <v>Yield change with discrete compounding</v>
      </c>
      <c r="AX1" s="69" t="s">
        <v>97</v>
      </c>
      <c r="AY1" s="69" t="str">
        <f>AI1</f>
        <v>Yield change with continuous compounding</v>
      </c>
      <c r="BF1" s="69" t="s">
        <v>97</v>
      </c>
      <c r="BG1" s="69" t="str">
        <f>AQ1</f>
        <v>Yield change with discrete compounding</v>
      </c>
    </row>
    <row r="2" spans="1:68" x14ac:dyDescent="0.25">
      <c r="A2" s="73"/>
      <c r="B2" s="73">
        <f>3/12</f>
        <v>0.25</v>
      </c>
      <c r="C2" s="73">
        <f>6/12</f>
        <v>0.5</v>
      </c>
      <c r="D2" s="73">
        <v>1</v>
      </c>
      <c r="E2" s="73">
        <v>3</v>
      </c>
      <c r="F2" s="73">
        <v>5</v>
      </c>
      <c r="G2" s="73">
        <v>10</v>
      </c>
      <c r="H2" s="73">
        <v>15</v>
      </c>
      <c r="I2" s="73">
        <v>20</v>
      </c>
      <c r="J2" s="73">
        <f>3/12</f>
        <v>0.25</v>
      </c>
      <c r="K2" s="73">
        <f>6/12</f>
        <v>0.5</v>
      </c>
      <c r="L2" s="73">
        <v>1</v>
      </c>
      <c r="M2" s="73">
        <v>3</v>
      </c>
      <c r="N2" s="73">
        <v>5</v>
      </c>
      <c r="O2" s="73">
        <v>10</v>
      </c>
      <c r="P2" s="73">
        <v>15</v>
      </c>
      <c r="Q2" s="73">
        <v>20</v>
      </c>
      <c r="R2" s="73">
        <f>3/12</f>
        <v>0.25</v>
      </c>
      <c r="S2" s="73">
        <f>6/12</f>
        <v>0.5</v>
      </c>
      <c r="T2" s="73">
        <v>1</v>
      </c>
      <c r="U2" s="73">
        <v>3</v>
      </c>
      <c r="V2" s="73">
        <v>5</v>
      </c>
      <c r="W2" s="73">
        <v>10</v>
      </c>
      <c r="X2" s="73">
        <v>15</v>
      </c>
      <c r="Y2" s="73">
        <v>20</v>
      </c>
      <c r="Z2" s="69">
        <f t="shared" ref="Z2:AG2" si="0">B2</f>
        <v>0.25</v>
      </c>
      <c r="AA2" s="69">
        <f t="shared" si="0"/>
        <v>0.5</v>
      </c>
      <c r="AB2" s="69">
        <f t="shared" si="0"/>
        <v>1</v>
      </c>
      <c r="AC2" s="69">
        <f t="shared" si="0"/>
        <v>3</v>
      </c>
      <c r="AD2" s="69">
        <f t="shared" si="0"/>
        <v>5</v>
      </c>
      <c r="AE2" s="69">
        <f t="shared" si="0"/>
        <v>10</v>
      </c>
      <c r="AF2" s="69">
        <f t="shared" si="0"/>
        <v>15</v>
      </c>
      <c r="AG2" s="69">
        <f t="shared" si="0"/>
        <v>20</v>
      </c>
      <c r="AH2" s="69">
        <f t="shared" ref="AH2:BM2" si="1">Z2</f>
        <v>0.25</v>
      </c>
      <c r="AI2" s="69">
        <f t="shared" si="1"/>
        <v>0.5</v>
      </c>
      <c r="AJ2" s="69">
        <f t="shared" si="1"/>
        <v>1</v>
      </c>
      <c r="AK2" s="69">
        <f t="shared" si="1"/>
        <v>3</v>
      </c>
      <c r="AL2" s="69">
        <f t="shared" si="1"/>
        <v>5</v>
      </c>
      <c r="AM2" s="69">
        <f t="shared" si="1"/>
        <v>10</v>
      </c>
      <c r="AN2" s="69">
        <f t="shared" si="1"/>
        <v>15</v>
      </c>
      <c r="AO2" s="69">
        <f t="shared" si="1"/>
        <v>20</v>
      </c>
      <c r="AP2" s="69">
        <f t="shared" si="1"/>
        <v>0.25</v>
      </c>
      <c r="AQ2" s="69">
        <f t="shared" si="1"/>
        <v>0.5</v>
      </c>
      <c r="AR2" s="69">
        <f t="shared" si="1"/>
        <v>1</v>
      </c>
      <c r="AS2" s="69">
        <f t="shared" si="1"/>
        <v>3</v>
      </c>
      <c r="AT2" s="69">
        <f t="shared" si="1"/>
        <v>5</v>
      </c>
      <c r="AU2" s="69">
        <f t="shared" si="1"/>
        <v>10</v>
      </c>
      <c r="AV2" s="69">
        <f t="shared" si="1"/>
        <v>15</v>
      </c>
      <c r="AW2" s="69">
        <f t="shared" si="1"/>
        <v>20</v>
      </c>
      <c r="AX2" s="69">
        <f t="shared" si="1"/>
        <v>0.25</v>
      </c>
      <c r="AY2" s="69">
        <f t="shared" si="1"/>
        <v>0.5</v>
      </c>
      <c r="AZ2" s="69">
        <f t="shared" si="1"/>
        <v>1</v>
      </c>
      <c r="BA2" s="69">
        <f t="shared" si="1"/>
        <v>3</v>
      </c>
      <c r="BB2" s="69">
        <f t="shared" si="1"/>
        <v>5</v>
      </c>
      <c r="BC2" s="69">
        <f t="shared" si="1"/>
        <v>10</v>
      </c>
      <c r="BD2" s="69">
        <f t="shared" si="1"/>
        <v>15</v>
      </c>
      <c r="BE2" s="69">
        <f t="shared" si="1"/>
        <v>20</v>
      </c>
      <c r="BF2" s="69">
        <f t="shared" si="1"/>
        <v>0.25</v>
      </c>
      <c r="BG2" s="69">
        <f t="shared" si="1"/>
        <v>0.5</v>
      </c>
      <c r="BH2" s="69">
        <f t="shared" si="1"/>
        <v>1</v>
      </c>
      <c r="BI2" s="69">
        <f t="shared" si="1"/>
        <v>3</v>
      </c>
      <c r="BJ2" s="69">
        <f t="shared" si="1"/>
        <v>5</v>
      </c>
      <c r="BK2" s="69">
        <f t="shared" si="1"/>
        <v>10</v>
      </c>
      <c r="BL2" s="69">
        <f t="shared" si="1"/>
        <v>15</v>
      </c>
      <c r="BM2" s="69">
        <f t="shared" si="1"/>
        <v>20</v>
      </c>
      <c r="BN2" s="69" t="s">
        <v>98</v>
      </c>
      <c r="BO2" s="69" t="s">
        <v>99</v>
      </c>
      <c r="BP2" s="69" t="s">
        <v>100</v>
      </c>
    </row>
    <row r="3" spans="1:68" x14ac:dyDescent="0.25">
      <c r="A3" s="68">
        <v>45428</v>
      </c>
      <c r="B3" s="67">
        <v>6.71</v>
      </c>
      <c r="C3" s="67">
        <v>6.75</v>
      </c>
      <c r="D3" s="67">
        <v>6.78</v>
      </c>
      <c r="E3" s="67">
        <v>6.71</v>
      </c>
      <c r="F3" s="67">
        <v>6.6</v>
      </c>
      <c r="G3" s="67">
        <v>6.59</v>
      </c>
      <c r="H3" s="67">
        <v>6.6</v>
      </c>
      <c r="I3" s="67">
        <v>6.62</v>
      </c>
      <c r="J3" s="71">
        <f>B4/100-B3/100</f>
        <v>-9.9999999999988987E-5</v>
      </c>
      <c r="K3" s="71">
        <f t="shared" ref="K3:K66" si="2">C4/100-C3/100</f>
        <v>0</v>
      </c>
      <c r="L3" s="71">
        <f t="shared" ref="L3:L66" si="3">D4/100-D3/100</f>
        <v>-2.0000000000000573E-4</v>
      </c>
      <c r="M3" s="71">
        <f t="shared" ref="M3:M66" si="4">E4/100-E3/100</f>
        <v>0</v>
      </c>
      <c r="N3" s="71">
        <f t="shared" ref="N3:N66" si="5">F4/100-F3/100</f>
        <v>1.0000000000000286E-4</v>
      </c>
      <c r="O3" s="71">
        <f t="shared" ref="O3:O66" si="6">G4/100-G3/100</f>
        <v>3.9999999999999758E-4</v>
      </c>
      <c r="P3" s="71">
        <f t="shared" ref="P3:P66" si="7">H4/100-H3/100</f>
        <v>3.9999999999999758E-4</v>
      </c>
      <c r="Q3" s="71">
        <f t="shared" ref="Q3:Q66" si="8">I4/100-I3/100</f>
        <v>4.0000000000001146E-4</v>
      </c>
      <c r="R3" s="71">
        <f t="shared" ref="R3:R66" si="9">LN((1+B4/100)/(1+B3/100))</f>
        <v>-9.371632076588359E-5</v>
      </c>
      <c r="S3" s="71">
        <f t="shared" ref="S3:S66" si="10">LN((1+C4/100)/(1+C3/100))</f>
        <v>0</v>
      </c>
      <c r="T3" s="71">
        <f t="shared" ref="T3:T66" si="11">LN((1+D4/100)/(1+D3/100))</f>
        <v>-1.8731853571677743E-4</v>
      </c>
      <c r="U3" s="71">
        <f t="shared" ref="U3:U66" si="12">LN((1+E4/100)/(1+E3/100))</f>
        <v>0</v>
      </c>
      <c r="V3" s="71">
        <f t="shared" ref="V3:V66" si="13">LN((1+F4/100)/(1+F3/100))</f>
        <v>9.3804230639463052E-5</v>
      </c>
      <c r="W3" s="71">
        <f t="shared" ref="W3:W66" si="14">LN((1+G4/100)/(1+G3/100))</f>
        <v>3.7519932904275582E-4</v>
      </c>
      <c r="X3" s="71">
        <f t="shared" ref="X3:X66" si="15">LN((1+H4/100)/(1+H3/100))</f>
        <v>3.7516413870903047E-4</v>
      </c>
      <c r="Y3" s="71">
        <f t="shared" ref="Y3:Y66" si="16">LN((1+I4/100)/(1+I3/100))</f>
        <v>3.7509377784125485E-4</v>
      </c>
      <c r="Z3" s="72">
        <f>STDEVA(B3:B255)/100</f>
        <v>2.0387058035146909E-2</v>
      </c>
      <c r="AA3" s="72">
        <f t="shared" ref="AA3:AA20" si="17">STDEVA(C3:C255)/100</f>
        <v>2.0410836247899081E-2</v>
      </c>
      <c r="AB3" s="72">
        <f t="shared" ref="AB3:AB20" si="18">STDEVA(D3:D255)/100</f>
        <v>1.9163290768906924E-2</v>
      </c>
      <c r="AC3" s="72">
        <f t="shared" ref="AC3:AC20" si="19">STDEVA(E3:E255)/100</f>
        <v>1.1899572733151615E-2</v>
      </c>
      <c r="AD3" s="72">
        <f t="shared" ref="AD3:AD20" si="20">STDEVA(F3:F255)/100</f>
        <v>8.3390972725715246E-3</v>
      </c>
      <c r="AE3" s="72">
        <f t="shared" ref="AE3:AE20" si="21">STDEVA(G3:G255)/100</f>
        <v>5.5505910875932951E-3</v>
      </c>
      <c r="AF3" s="72">
        <f t="shared" ref="AF3:AF20" si="22">STDEVA(H3:H255)/100</f>
        <v>4.6010196375641833E-3</v>
      </c>
      <c r="AG3" s="72">
        <f t="shared" ref="AG3:AG20" si="23">STDEVA(I3:I255)/100</f>
        <v>4.5302254670000512E-3</v>
      </c>
      <c r="AH3" s="72">
        <f>STDEVA(J3:J255)</f>
        <v>2.0427959383217749E-3</v>
      </c>
      <c r="AI3" s="72">
        <f t="shared" ref="AI3:AI20" si="24">STDEVA(K3:K255)</f>
        <v>1.437639891364746E-3</v>
      </c>
      <c r="AJ3" s="72">
        <f t="shared" ref="AJ3:AJ20" si="25">STDEVA(L3:L255)</f>
        <v>1.3156989560763005E-3</v>
      </c>
      <c r="AK3" s="72">
        <f t="shared" ref="AK3:AK20" si="26">STDEVA(M3:M255)</f>
        <v>9.8136616677820345E-4</v>
      </c>
      <c r="AL3" s="72">
        <f t="shared" ref="AL3:AL20" si="27">STDEVA(N3:N255)</f>
        <v>1.052591143173476E-3</v>
      </c>
      <c r="AM3" s="72">
        <f t="shared" ref="AM3:AM20" si="28">STDEVA(O3:O255)</f>
        <v>1.0774129878885438E-3</v>
      </c>
      <c r="AN3" s="72">
        <f t="shared" ref="AN3:AN20" si="29">STDEVA(P3:P255)</f>
        <v>1.0224162690859087E-3</v>
      </c>
      <c r="AO3" s="72">
        <f t="shared" ref="AO3:AO20" si="30">STDEVA(Q3:Q255)</f>
        <v>1.019118176209274E-3</v>
      </c>
      <c r="AP3" s="72">
        <f t="shared" ref="AP3:AP20" si="31">STDEVA(R3:R255)</f>
        <v>1.8781665888391752E-3</v>
      </c>
      <c r="AQ3" s="72">
        <f t="shared" ref="AQ3:AQ20" si="32">STDEVA(S3:S255)</f>
        <v>1.3057266508031292E-3</v>
      </c>
      <c r="AR3" s="72">
        <f t="shared" ref="AR3:AR20" si="33">STDEVA(T3:T255)</f>
        <v>1.2068806135297758E-3</v>
      </c>
      <c r="AS3" s="72">
        <f t="shared" ref="AS3:AS20" si="34">STDEVA(U3:U255)</f>
        <v>9.1246876556502624E-4</v>
      </c>
      <c r="AT3" s="72">
        <f t="shared" ref="AT3:AT20" si="35">STDEVA(V3:V255)</f>
        <v>9.8345128616909535E-4</v>
      </c>
      <c r="AU3" s="72">
        <f t="shared" ref="AU3:AU20" si="36">STDEVA(W3:W255)</f>
        <v>1.0084505274925743E-3</v>
      </c>
      <c r="AV3" s="72">
        <f t="shared" ref="AV3:AV20" si="37">STDEVA(X3:X255)</f>
        <v>9.5686222610333685E-4</v>
      </c>
      <c r="AW3" s="72">
        <f t="shared" ref="AW3:AW20" si="38">STDEVA(Y3:Y255)</f>
        <v>9.5374454565332382E-4</v>
      </c>
      <c r="AX3" s="72">
        <f>AX$2*AH3</f>
        <v>5.1069898458044373E-4</v>
      </c>
      <c r="AY3" s="72">
        <f t="shared" ref="AY3:AY20" si="39">AY$2*AI3</f>
        <v>7.18819945682373E-4</v>
      </c>
      <c r="AZ3" s="72">
        <f t="shared" ref="AZ3:AZ20" si="40">AZ$2*AJ3</f>
        <v>1.3156989560763005E-3</v>
      </c>
      <c r="BA3" s="72">
        <f t="shared" ref="BA3:BA20" si="41">BA$2*AK3</f>
        <v>2.9440985003346106E-3</v>
      </c>
      <c r="BB3" s="72">
        <f t="shared" ref="BB3:BB20" si="42">BB$2*AL3</f>
        <v>5.2629557158673798E-3</v>
      </c>
      <c r="BC3" s="72">
        <f t="shared" ref="BC3:BC20" si="43">BC$2*AM3</f>
        <v>1.0774129878885437E-2</v>
      </c>
      <c r="BD3" s="72">
        <f t="shared" ref="BD3:BD20" si="44">BD$2*AN3</f>
        <v>1.5336244036288631E-2</v>
      </c>
      <c r="BE3" s="72">
        <f t="shared" ref="BE3:BE20" si="45">BE$2*AO3</f>
        <v>2.038236352418548E-2</v>
      </c>
      <c r="BF3" s="72">
        <f t="shared" ref="BF3:BF20" si="46">BF$2*AP3</f>
        <v>4.6954164720979381E-4</v>
      </c>
      <c r="BG3" s="72">
        <f t="shared" ref="BG3:BG20" si="47">BG$2*AQ3</f>
        <v>6.5286332540156458E-4</v>
      </c>
      <c r="BH3" s="72">
        <f t="shared" ref="BH3:BH20" si="48">BH$2*AR3</f>
        <v>1.2068806135297758E-3</v>
      </c>
      <c r="BI3" s="72">
        <f t="shared" ref="BI3:BI20" si="49">BI$2*AS3</f>
        <v>2.7374062966950786E-3</v>
      </c>
      <c r="BJ3" s="72">
        <f t="shared" ref="BJ3:BJ20" si="50">BJ$2*AT3</f>
        <v>4.9172564308454765E-3</v>
      </c>
      <c r="BK3" s="72">
        <f t="shared" ref="BK3:BK20" si="51">BK$2*AU3</f>
        <v>1.0084505274925742E-2</v>
      </c>
      <c r="BL3" s="72">
        <f t="shared" ref="BL3:BL20" si="52">BL$2*AV3</f>
        <v>1.4352933391550053E-2</v>
      </c>
      <c r="BM3" s="72">
        <f t="shared" ref="BM3:BM20" si="53">BM$2*AW3</f>
        <v>1.9074890913066477E-2</v>
      </c>
      <c r="BN3" s="70">
        <f>CORREL(S3:S255,T3:T255)</f>
        <v>0.5628746680764688</v>
      </c>
      <c r="BO3" s="70">
        <f>CORREL(T3:T255,U3:U255)</f>
        <v>0.21351930008433626</v>
      </c>
      <c r="BP3" s="70">
        <f>CORREL(U3:U255,V3:V255)</f>
        <v>0.93431816579359583</v>
      </c>
    </row>
    <row r="4" spans="1:68" x14ac:dyDescent="0.25">
      <c r="A4" s="68">
        <v>45427</v>
      </c>
      <c r="B4" s="67">
        <v>6.7</v>
      </c>
      <c r="C4" s="67">
        <v>6.75</v>
      </c>
      <c r="D4" s="67">
        <v>6.76</v>
      </c>
      <c r="E4" s="67">
        <v>6.71</v>
      </c>
      <c r="F4" s="67">
        <v>6.61</v>
      </c>
      <c r="G4" s="67">
        <v>6.63</v>
      </c>
      <c r="H4" s="67">
        <v>6.64</v>
      </c>
      <c r="I4" s="67">
        <v>6.66</v>
      </c>
      <c r="J4" s="71">
        <f>B5/100-B4/100</f>
        <v>9.9999999999988987E-5</v>
      </c>
      <c r="K4" s="71">
        <f t="shared" si="2"/>
        <v>-1.9000000000000128E-3</v>
      </c>
      <c r="L4" s="71">
        <f t="shared" si="3"/>
        <v>2.0000000000000573E-4</v>
      </c>
      <c r="M4" s="71">
        <f t="shared" si="4"/>
        <v>1.0000000000000009E-3</v>
      </c>
      <c r="N4" s="71">
        <f t="shared" si="5"/>
        <v>8.9999999999999802E-4</v>
      </c>
      <c r="O4" s="71">
        <f t="shared" si="6"/>
        <v>1.0000000000000009E-3</v>
      </c>
      <c r="P4" s="71">
        <f t="shared" si="7"/>
        <v>8.9999999999999802E-4</v>
      </c>
      <c r="Q4" s="71">
        <f t="shared" si="8"/>
        <v>9.9999999999998701E-4</v>
      </c>
      <c r="R4" s="71">
        <f t="shared" si="9"/>
        <v>9.3716320765738754E-5</v>
      </c>
      <c r="S4" s="71">
        <f t="shared" si="10"/>
        <v>-1.7814453166549575E-3</v>
      </c>
      <c r="T4" s="71">
        <f t="shared" si="11"/>
        <v>1.8731853571683676E-4</v>
      </c>
      <c r="U4" s="71">
        <f t="shared" si="12"/>
        <v>9.3668047313077876E-4</v>
      </c>
      <c r="V4" s="71">
        <f t="shared" si="13"/>
        <v>8.4384234532379205E-4</v>
      </c>
      <c r="W4" s="71">
        <f t="shared" si="14"/>
        <v>9.373828957853212E-4</v>
      </c>
      <c r="X4" s="71">
        <f t="shared" si="15"/>
        <v>8.4360505542032576E-4</v>
      </c>
      <c r="Y4" s="71">
        <f t="shared" si="16"/>
        <v>9.3711936386740771E-4</v>
      </c>
      <c r="Z4" s="72">
        <f t="shared" ref="Z4:Z19" si="54">STDEVA(B4:B256)/100</f>
        <v>2.0697976789462297E-2</v>
      </c>
      <c r="AA4" s="72">
        <f t="shared" si="17"/>
        <v>2.0726297242635014E-2</v>
      </c>
      <c r="AB4" s="72">
        <f t="shared" si="18"/>
        <v>1.9481150607653024E-2</v>
      </c>
      <c r="AC4" s="72">
        <f t="shared" si="19"/>
        <v>1.1963208966701775E-2</v>
      </c>
      <c r="AD4" s="72">
        <f t="shared" si="20"/>
        <v>8.3885336071804987E-3</v>
      </c>
      <c r="AE4" s="72">
        <f t="shared" si="21"/>
        <v>5.5730407193606991E-3</v>
      </c>
      <c r="AF4" s="72">
        <f t="shared" si="22"/>
        <v>4.6136504799332333E-3</v>
      </c>
      <c r="AG4" s="72">
        <f t="shared" si="23"/>
        <v>4.5397919650591303E-3</v>
      </c>
      <c r="AH4" s="72">
        <f t="shared" ref="AH4:AH20" si="55">STDEVA(J4:J256)</f>
        <v>2.0426500491490919E-3</v>
      </c>
      <c r="AI4" s="72">
        <f t="shared" si="24"/>
        <v>1.4375591543406118E-3</v>
      </c>
      <c r="AJ4" s="72">
        <f t="shared" si="25"/>
        <v>1.3154605091330288E-3</v>
      </c>
      <c r="AK4" s="72">
        <f t="shared" si="26"/>
        <v>9.8149082326342879E-4</v>
      </c>
      <c r="AL4" s="72">
        <f t="shared" si="27"/>
        <v>1.052591143173476E-3</v>
      </c>
      <c r="AM4" s="72">
        <f t="shared" si="28"/>
        <v>1.0772178952638384E-3</v>
      </c>
      <c r="AN4" s="72">
        <f t="shared" si="29"/>
        <v>1.0221635730330841E-3</v>
      </c>
      <c r="AO4" s="72">
        <f t="shared" si="30"/>
        <v>1.0188515768585875E-3</v>
      </c>
      <c r="AP4" s="72">
        <f t="shared" si="31"/>
        <v>1.8780319228446538E-3</v>
      </c>
      <c r="AQ4" s="72">
        <f t="shared" si="32"/>
        <v>1.3056461587014822E-3</v>
      </c>
      <c r="AR4" s="72">
        <f t="shared" si="33"/>
        <v>1.2066425484921167E-3</v>
      </c>
      <c r="AS4" s="72">
        <f t="shared" si="34"/>
        <v>9.1257737153344325E-4</v>
      </c>
      <c r="AT4" s="72">
        <f t="shared" si="35"/>
        <v>9.8345113603269183E-4</v>
      </c>
      <c r="AU4" s="72">
        <f t="shared" si="36"/>
        <v>1.0082662288733047E-3</v>
      </c>
      <c r="AV4" s="72">
        <f t="shared" si="37"/>
        <v>9.5662437647427959E-4</v>
      </c>
      <c r="AW4" s="72">
        <f t="shared" si="38"/>
        <v>9.5349389965459857E-4</v>
      </c>
      <c r="AX4" s="72">
        <f t="shared" ref="AX4:AX20" si="56">AX$2*AH4</f>
        <v>5.1066251228727298E-4</v>
      </c>
      <c r="AY4" s="72">
        <f t="shared" si="39"/>
        <v>7.1877957717030592E-4</v>
      </c>
      <c r="AZ4" s="72">
        <f t="shared" si="40"/>
        <v>1.3154605091330288E-3</v>
      </c>
      <c r="BA4" s="72">
        <f t="shared" si="41"/>
        <v>2.9444724697902866E-3</v>
      </c>
      <c r="BB4" s="72">
        <f t="shared" si="42"/>
        <v>5.2629557158673798E-3</v>
      </c>
      <c r="BC4" s="72">
        <f t="shared" si="43"/>
        <v>1.0772178952638385E-2</v>
      </c>
      <c r="BD4" s="72">
        <f t="shared" si="44"/>
        <v>1.5332453595496261E-2</v>
      </c>
      <c r="BE4" s="72">
        <f t="shared" si="45"/>
        <v>2.0377031537171748E-2</v>
      </c>
      <c r="BF4" s="72">
        <f t="shared" si="46"/>
        <v>4.6950798071116346E-4</v>
      </c>
      <c r="BG4" s="72">
        <f t="shared" si="47"/>
        <v>6.5282307935074111E-4</v>
      </c>
      <c r="BH4" s="72">
        <f t="shared" si="48"/>
        <v>1.2066425484921167E-3</v>
      </c>
      <c r="BI4" s="72">
        <f t="shared" si="49"/>
        <v>2.7377321146003298E-3</v>
      </c>
      <c r="BJ4" s="72">
        <f t="shared" si="50"/>
        <v>4.9172556801634591E-3</v>
      </c>
      <c r="BK4" s="72">
        <f t="shared" si="51"/>
        <v>1.0082662288733047E-2</v>
      </c>
      <c r="BL4" s="72">
        <f t="shared" si="52"/>
        <v>1.4349365647114193E-2</v>
      </c>
      <c r="BM4" s="72">
        <f t="shared" si="53"/>
        <v>1.9069877993091972E-2</v>
      </c>
      <c r="BN4" s="70">
        <f t="shared" ref="BN4:BN20" si="57">CORREL(S4:S256,T4:T256)</f>
        <v>0.56279982156344122</v>
      </c>
      <c r="BO4" s="70">
        <f t="shared" ref="BO4:BO20" si="58">CORREL(T4:T256,U4:U256)</f>
        <v>0.21357852991083809</v>
      </c>
      <c r="BP4" s="70">
        <f t="shared" ref="BP4:BP20" si="59">CORREL(U4:U256,V4:V256)</f>
        <v>0.93424271972804018</v>
      </c>
    </row>
    <row r="5" spans="1:68" x14ac:dyDescent="0.25">
      <c r="A5" s="68">
        <v>45426</v>
      </c>
      <c r="B5" s="67">
        <v>6.71</v>
      </c>
      <c r="C5" s="67">
        <v>6.56</v>
      </c>
      <c r="D5" s="67">
        <v>6.78</v>
      </c>
      <c r="E5" s="67">
        <v>6.81</v>
      </c>
      <c r="F5" s="67">
        <v>6.7</v>
      </c>
      <c r="G5" s="67">
        <v>6.73</v>
      </c>
      <c r="H5" s="67">
        <v>6.73</v>
      </c>
      <c r="I5" s="67">
        <v>6.76</v>
      </c>
      <c r="J5" s="71">
        <f t="shared" ref="J5:J66" si="60">B6/100-B5/100</f>
        <v>1.0000000000000286E-4</v>
      </c>
      <c r="K5" s="71">
        <f t="shared" si="2"/>
        <v>1.0000000000001674E-4</v>
      </c>
      <c r="L5" s="71">
        <f t="shared" si="3"/>
        <v>2.0000000000000573E-4</v>
      </c>
      <c r="M5" s="71">
        <f t="shared" si="4"/>
        <v>5.0000000000001432E-4</v>
      </c>
      <c r="N5" s="71">
        <f t="shared" si="5"/>
        <v>7.9999999999999516E-4</v>
      </c>
      <c r="O5" s="71">
        <f t="shared" si="6"/>
        <v>8.9999999999999802E-4</v>
      </c>
      <c r="P5" s="71">
        <f t="shared" si="7"/>
        <v>1.1000000000000038E-3</v>
      </c>
      <c r="Q5" s="71">
        <f t="shared" si="8"/>
        <v>1.0000000000000148E-3</v>
      </c>
      <c r="R5" s="71">
        <f t="shared" si="9"/>
        <v>9.3707538839998028E-5</v>
      </c>
      <c r="S5" s="71">
        <f t="shared" si="10"/>
        <v>9.3839440785983282E-5</v>
      </c>
      <c r="T5" s="71">
        <f t="shared" si="11"/>
        <v>1.8728345405418642E-4</v>
      </c>
      <c r="U5" s="71">
        <f t="shared" si="12"/>
        <v>4.680114280211288E-4</v>
      </c>
      <c r="V5" s="71">
        <f t="shared" si="13"/>
        <v>7.4948476433256233E-4</v>
      </c>
      <c r="W5" s="71">
        <f t="shared" si="14"/>
        <v>8.4289398575083691E-4</v>
      </c>
      <c r="X5" s="71">
        <f t="shared" si="15"/>
        <v>1.0301073158865213E-3</v>
      </c>
      <c r="Y5" s="71">
        <f t="shared" si="16"/>
        <v>9.3624199330174542E-4</v>
      </c>
      <c r="Z5" s="72">
        <f t="shared" si="54"/>
        <v>2.1004139840930792E-2</v>
      </c>
      <c r="AA5" s="72">
        <f t="shared" si="17"/>
        <v>2.1038146469597251E-2</v>
      </c>
      <c r="AB5" s="72">
        <f t="shared" si="18"/>
        <v>1.9795702017610731E-2</v>
      </c>
      <c r="AC5" s="72">
        <f t="shared" si="19"/>
        <v>1.2028121640874056E-2</v>
      </c>
      <c r="AD5" s="72">
        <f t="shared" si="20"/>
        <v>8.4378980109584296E-3</v>
      </c>
      <c r="AE5" s="72">
        <f t="shared" si="21"/>
        <v>5.5952404139180114E-3</v>
      </c>
      <c r="AF5" s="72">
        <f t="shared" si="22"/>
        <v>4.6273290258034882E-3</v>
      </c>
      <c r="AG5" s="72">
        <f t="shared" si="23"/>
        <v>4.5498896362840789E-3</v>
      </c>
      <c r="AH5" s="72">
        <f t="shared" si="55"/>
        <v>2.0426988080055062E-3</v>
      </c>
      <c r="AI5" s="72">
        <f t="shared" si="24"/>
        <v>1.4307877280734884E-3</v>
      </c>
      <c r="AJ5" s="72">
        <f t="shared" si="25"/>
        <v>1.3155048635363651E-3</v>
      </c>
      <c r="AK5" s="72">
        <f t="shared" si="26"/>
        <v>9.8022194357254917E-4</v>
      </c>
      <c r="AL5" s="72">
        <f t="shared" si="27"/>
        <v>1.0513064777909961E-3</v>
      </c>
      <c r="AM5" s="72">
        <f t="shared" si="28"/>
        <v>1.0755300337526529E-3</v>
      </c>
      <c r="AN5" s="72">
        <f t="shared" si="29"/>
        <v>1.0211251297087037E-3</v>
      </c>
      <c r="AO5" s="72">
        <f t="shared" si="30"/>
        <v>1.0174427679527482E-3</v>
      </c>
      <c r="AP5" s="72">
        <f t="shared" si="31"/>
        <v>1.8780765971535616E-3</v>
      </c>
      <c r="AQ5" s="72">
        <f t="shared" si="32"/>
        <v>1.2991535942261834E-3</v>
      </c>
      <c r="AR5" s="72">
        <f t="shared" si="33"/>
        <v>1.2066753390980144E-3</v>
      </c>
      <c r="AS5" s="72">
        <f t="shared" si="34"/>
        <v>9.1135659006191686E-4</v>
      </c>
      <c r="AT5" s="72">
        <f t="shared" si="35"/>
        <v>9.8224039134208407E-4</v>
      </c>
      <c r="AU5" s="72">
        <f t="shared" si="36"/>
        <v>1.0066808784019964E-3</v>
      </c>
      <c r="AV5" s="72">
        <f t="shared" si="37"/>
        <v>9.5564297873220708E-4</v>
      </c>
      <c r="AW5" s="72">
        <f t="shared" si="38"/>
        <v>9.5216622642314949E-4</v>
      </c>
      <c r="AX5" s="72">
        <f t="shared" si="56"/>
        <v>5.1067470200137654E-4</v>
      </c>
      <c r="AY5" s="72">
        <f t="shared" si="39"/>
        <v>7.1539386403674421E-4</v>
      </c>
      <c r="AZ5" s="72">
        <f t="shared" si="40"/>
        <v>1.3155048635363651E-3</v>
      </c>
      <c r="BA5" s="72">
        <f t="shared" si="41"/>
        <v>2.9406658307176477E-3</v>
      </c>
      <c r="BB5" s="72">
        <f t="shared" si="42"/>
        <v>5.2565323889549806E-3</v>
      </c>
      <c r="BC5" s="72">
        <f t="shared" si="43"/>
        <v>1.075530033752653E-2</v>
      </c>
      <c r="BD5" s="72">
        <f t="shared" si="44"/>
        <v>1.5316876945630557E-2</v>
      </c>
      <c r="BE5" s="72">
        <f t="shared" si="45"/>
        <v>2.0348855359054965E-2</v>
      </c>
      <c r="BF5" s="72">
        <f t="shared" si="46"/>
        <v>4.6951914928839041E-4</v>
      </c>
      <c r="BG5" s="72">
        <f t="shared" si="47"/>
        <v>6.4957679711309169E-4</v>
      </c>
      <c r="BH5" s="72">
        <f t="shared" si="48"/>
        <v>1.2066753390980144E-3</v>
      </c>
      <c r="BI5" s="72">
        <f t="shared" si="49"/>
        <v>2.7340697701857507E-3</v>
      </c>
      <c r="BJ5" s="72">
        <f t="shared" si="50"/>
        <v>4.9112019567104205E-3</v>
      </c>
      <c r="BK5" s="72">
        <f t="shared" si="51"/>
        <v>1.0066808784019964E-2</v>
      </c>
      <c r="BL5" s="72">
        <f t="shared" si="52"/>
        <v>1.4334644680983106E-2</v>
      </c>
      <c r="BM5" s="72">
        <f t="shared" si="53"/>
        <v>1.9043324528462989E-2</v>
      </c>
      <c r="BN5" s="70">
        <f t="shared" si="57"/>
        <v>0.56517987367500833</v>
      </c>
      <c r="BO5" s="70">
        <f t="shared" si="58"/>
        <v>0.21431458064274725</v>
      </c>
      <c r="BP5" s="70">
        <f t="shared" si="59"/>
        <v>0.93385435018659768</v>
      </c>
    </row>
    <row r="6" spans="1:68" x14ac:dyDescent="0.25">
      <c r="A6" s="68">
        <v>45425</v>
      </c>
      <c r="B6" s="67">
        <v>6.72</v>
      </c>
      <c r="C6" s="67">
        <v>6.57</v>
      </c>
      <c r="D6" s="67">
        <v>6.8</v>
      </c>
      <c r="E6" s="67">
        <v>6.86</v>
      </c>
      <c r="F6" s="67">
        <v>6.78</v>
      </c>
      <c r="G6" s="67">
        <v>6.82</v>
      </c>
      <c r="H6" s="67">
        <v>6.84</v>
      </c>
      <c r="I6" s="67">
        <v>6.86</v>
      </c>
      <c r="J6" s="71">
        <f t="shared" si="60"/>
        <v>3.9999999999999758E-4</v>
      </c>
      <c r="K6" s="71">
        <f t="shared" si="2"/>
        <v>-1.0000000000001674E-4</v>
      </c>
      <c r="L6" s="71">
        <f t="shared" si="3"/>
        <v>-1.0000000000000286E-4</v>
      </c>
      <c r="M6" s="71">
        <f t="shared" si="4"/>
        <v>-2.0000000000000573E-4</v>
      </c>
      <c r="N6" s="71">
        <f t="shared" si="5"/>
        <v>-2.9999999999999472E-4</v>
      </c>
      <c r="O6" s="71">
        <f t="shared" si="6"/>
        <v>-3.9999999999999758E-4</v>
      </c>
      <c r="P6" s="71">
        <f t="shared" si="7"/>
        <v>-5.0000000000000044E-4</v>
      </c>
      <c r="Q6" s="71">
        <f t="shared" si="8"/>
        <v>-5.0000000000001432E-4</v>
      </c>
      <c r="R6" s="71">
        <f t="shared" si="9"/>
        <v>3.7474236900996322E-4</v>
      </c>
      <c r="S6" s="71">
        <f t="shared" si="10"/>
        <v>-9.3839440786024523E-5</v>
      </c>
      <c r="T6" s="71">
        <f t="shared" si="11"/>
        <v>-9.3637342640629789E-5</v>
      </c>
      <c r="U6" s="71">
        <f t="shared" si="12"/>
        <v>-1.8717828786515598E-4</v>
      </c>
      <c r="V6" s="71">
        <f t="shared" si="13"/>
        <v>-2.8099096330639717E-4</v>
      </c>
      <c r="W6" s="71">
        <f t="shared" si="14"/>
        <v>-3.7453183958402881E-4</v>
      </c>
      <c r="X6" s="71">
        <f t="shared" si="15"/>
        <v>-4.6809905830622186E-4</v>
      </c>
      <c r="Y6" s="71">
        <f t="shared" si="16"/>
        <v>-4.6801142802117493E-4</v>
      </c>
      <c r="Z6" s="72">
        <f t="shared" si="54"/>
        <v>2.1301952807781233E-2</v>
      </c>
      <c r="AA6" s="72">
        <f t="shared" si="17"/>
        <v>2.1338457059277584E-2</v>
      </c>
      <c r="AB6" s="72">
        <f t="shared" si="18"/>
        <v>2.0107283637047633E-2</v>
      </c>
      <c r="AC6" s="72">
        <f t="shared" si="19"/>
        <v>1.2097996003847603E-2</v>
      </c>
      <c r="AD6" s="72">
        <f t="shared" si="20"/>
        <v>8.4885985098553905E-3</v>
      </c>
      <c r="AE6" s="72">
        <f t="shared" si="21"/>
        <v>5.6191234997285009E-3</v>
      </c>
      <c r="AF6" s="72">
        <f t="shared" si="22"/>
        <v>4.644759082848106E-3</v>
      </c>
      <c r="AG6" s="72">
        <f t="shared" si="23"/>
        <v>4.5634070723706392E-3</v>
      </c>
      <c r="AH6" s="72">
        <f t="shared" si="55"/>
        <v>2.0426694760455381E-3</v>
      </c>
      <c r="AI6" s="72">
        <f t="shared" si="24"/>
        <v>1.430964211051676E-3</v>
      </c>
      <c r="AJ6" s="72">
        <f t="shared" si="25"/>
        <v>1.3155036712332549E-3</v>
      </c>
      <c r="AK6" s="72">
        <f t="shared" si="26"/>
        <v>9.8022194357254917E-4</v>
      </c>
      <c r="AL6" s="72">
        <f t="shared" si="27"/>
        <v>1.050508885732863E-3</v>
      </c>
      <c r="AM6" s="72">
        <f t="shared" si="28"/>
        <v>1.0744014218196005E-3</v>
      </c>
      <c r="AN6" s="72">
        <f t="shared" si="29"/>
        <v>1.0195302520654881E-3</v>
      </c>
      <c r="AO6" s="72">
        <f t="shared" si="30"/>
        <v>1.016233442515513E-3</v>
      </c>
      <c r="AP6" s="72">
        <f t="shared" si="31"/>
        <v>1.8780528925205326E-3</v>
      </c>
      <c r="AQ6" s="72">
        <f t="shared" si="32"/>
        <v>1.2993109754872213E-3</v>
      </c>
      <c r="AR6" s="72">
        <f t="shared" si="33"/>
        <v>1.2066728322807311E-3</v>
      </c>
      <c r="AS6" s="72">
        <f t="shared" si="34"/>
        <v>9.1133665420429057E-4</v>
      </c>
      <c r="AT6" s="72">
        <f t="shared" si="35"/>
        <v>9.8148251833302764E-4</v>
      </c>
      <c r="AU6" s="72">
        <f t="shared" si="36"/>
        <v>1.0056184316756126E-3</v>
      </c>
      <c r="AV6" s="72">
        <f t="shared" si="37"/>
        <v>9.5413957704915586E-4</v>
      </c>
      <c r="AW6" s="72">
        <f t="shared" si="38"/>
        <v>9.5102592172109678E-4</v>
      </c>
      <c r="AX6" s="72">
        <f t="shared" si="56"/>
        <v>5.1066736901138451E-4</v>
      </c>
      <c r="AY6" s="72">
        <f t="shared" si="39"/>
        <v>7.1548210552583799E-4</v>
      </c>
      <c r="AZ6" s="72">
        <f t="shared" si="40"/>
        <v>1.3155036712332549E-3</v>
      </c>
      <c r="BA6" s="72">
        <f t="shared" si="41"/>
        <v>2.9406658307176477E-3</v>
      </c>
      <c r="BB6" s="72">
        <f t="shared" si="42"/>
        <v>5.2525444286643155E-3</v>
      </c>
      <c r="BC6" s="72">
        <f t="shared" si="43"/>
        <v>1.0744014218196006E-2</v>
      </c>
      <c r="BD6" s="72">
        <f t="shared" si="44"/>
        <v>1.5292953780982322E-2</v>
      </c>
      <c r="BE6" s="72">
        <f t="shared" si="45"/>
        <v>2.032466885031026E-2</v>
      </c>
      <c r="BF6" s="72">
        <f t="shared" si="46"/>
        <v>4.6951322313013315E-4</v>
      </c>
      <c r="BG6" s="72">
        <f t="shared" si="47"/>
        <v>6.4965548774361065E-4</v>
      </c>
      <c r="BH6" s="72">
        <f t="shared" si="48"/>
        <v>1.2066728322807311E-3</v>
      </c>
      <c r="BI6" s="72">
        <f t="shared" si="49"/>
        <v>2.7340099626128717E-3</v>
      </c>
      <c r="BJ6" s="72">
        <f t="shared" si="50"/>
        <v>4.9074125916651386E-3</v>
      </c>
      <c r="BK6" s="72">
        <f t="shared" si="51"/>
        <v>1.0056184316756126E-2</v>
      </c>
      <c r="BL6" s="72">
        <f t="shared" si="52"/>
        <v>1.4312093655737337E-2</v>
      </c>
      <c r="BM6" s="72">
        <f t="shared" si="53"/>
        <v>1.9020518434421936E-2</v>
      </c>
      <c r="BN6" s="70">
        <f t="shared" si="57"/>
        <v>0.56499787323569173</v>
      </c>
      <c r="BO6" s="70">
        <f t="shared" si="58"/>
        <v>0.21452436994346125</v>
      </c>
      <c r="BP6" s="70">
        <f t="shared" si="59"/>
        <v>0.93397710920376342</v>
      </c>
    </row>
    <row r="7" spans="1:68" x14ac:dyDescent="0.25">
      <c r="A7" s="68">
        <v>45422</v>
      </c>
      <c r="B7" s="67">
        <v>6.76</v>
      </c>
      <c r="C7" s="67">
        <v>6.56</v>
      </c>
      <c r="D7" s="67">
        <v>6.79</v>
      </c>
      <c r="E7" s="67">
        <v>6.84</v>
      </c>
      <c r="F7" s="67">
        <v>6.75</v>
      </c>
      <c r="G7" s="67">
        <v>6.78</v>
      </c>
      <c r="H7" s="67">
        <v>6.79</v>
      </c>
      <c r="I7" s="67">
        <v>6.81</v>
      </c>
      <c r="J7" s="71">
        <f t="shared" si="60"/>
        <v>-9.9999999999988987E-5</v>
      </c>
      <c r="K7" s="71">
        <f t="shared" si="2"/>
        <v>0</v>
      </c>
      <c r="L7" s="71">
        <f t="shared" si="3"/>
        <v>1.0000000000000286E-4</v>
      </c>
      <c r="M7" s="71">
        <f t="shared" si="4"/>
        <v>9.9999999999988987E-5</v>
      </c>
      <c r="N7" s="71">
        <f t="shared" si="5"/>
        <v>-1.0000000000000286E-4</v>
      </c>
      <c r="O7" s="71">
        <f t="shared" si="6"/>
        <v>-1.0000000000000286E-4</v>
      </c>
      <c r="P7" s="71">
        <f t="shared" si="7"/>
        <v>0</v>
      </c>
      <c r="Q7" s="71">
        <f t="shared" si="8"/>
        <v>-9.9999999999988987E-5</v>
      </c>
      <c r="R7" s="71">
        <f t="shared" si="9"/>
        <v>-9.3672427589704888E-5</v>
      </c>
      <c r="S7" s="71">
        <f t="shared" si="10"/>
        <v>0</v>
      </c>
      <c r="T7" s="71">
        <f t="shared" si="11"/>
        <v>9.3637342640606654E-5</v>
      </c>
      <c r="U7" s="71">
        <f t="shared" si="12"/>
        <v>9.3593523396448967E-5</v>
      </c>
      <c r="V7" s="71">
        <f t="shared" si="13"/>
        <v>-9.3681202935153965E-5</v>
      </c>
      <c r="W7" s="71">
        <f t="shared" si="14"/>
        <v>-9.365488182911172E-5</v>
      </c>
      <c r="X7" s="71">
        <f t="shared" si="15"/>
        <v>0</v>
      </c>
      <c r="Y7" s="71">
        <f t="shared" si="16"/>
        <v>-9.3628575509653543E-5</v>
      </c>
      <c r="Z7" s="72">
        <f t="shared" si="54"/>
        <v>2.1593928330937338E-2</v>
      </c>
      <c r="AA7" s="72">
        <f t="shared" si="17"/>
        <v>2.162917667512803E-2</v>
      </c>
      <c r="AB7" s="72">
        <f t="shared" si="18"/>
        <v>2.0414878940080903E-2</v>
      </c>
      <c r="AC7" s="72">
        <f t="shared" si="19"/>
        <v>1.2171268141762248E-2</v>
      </c>
      <c r="AD7" s="72">
        <f t="shared" si="20"/>
        <v>8.5423221643234834E-3</v>
      </c>
      <c r="AE7" s="72">
        <f t="shared" si="21"/>
        <v>5.6458031463824396E-3</v>
      </c>
      <c r="AF7" s="72">
        <f t="shared" si="22"/>
        <v>4.6661072908275236E-3</v>
      </c>
      <c r="AG7" s="72">
        <f t="shared" si="23"/>
        <v>4.5802321866630609E-3</v>
      </c>
      <c r="AH7" s="72">
        <f t="shared" si="55"/>
        <v>2.0428153638308343E-3</v>
      </c>
      <c r="AI7" s="72">
        <f t="shared" si="24"/>
        <v>1.4307409180659748E-3</v>
      </c>
      <c r="AJ7" s="72">
        <f t="shared" si="25"/>
        <v>1.3152747290105218E-3</v>
      </c>
      <c r="AK7" s="72">
        <f t="shared" si="26"/>
        <v>9.8093534071768719E-4</v>
      </c>
      <c r="AL7" s="72">
        <f t="shared" si="27"/>
        <v>1.0507708862657946E-3</v>
      </c>
      <c r="AM7" s="72">
        <f t="shared" si="28"/>
        <v>1.0740531878493632E-3</v>
      </c>
      <c r="AN7" s="72">
        <f t="shared" si="29"/>
        <v>1.0189855009555035E-3</v>
      </c>
      <c r="AO7" s="72">
        <f t="shared" si="30"/>
        <v>1.0156954165722488E-3</v>
      </c>
      <c r="AP7" s="72">
        <f t="shared" si="31"/>
        <v>1.8781779415586372E-3</v>
      </c>
      <c r="AQ7" s="72">
        <f t="shared" si="32"/>
        <v>1.299107977358552E-3</v>
      </c>
      <c r="AR7" s="72">
        <f t="shared" si="33"/>
        <v>1.2064668057152682E-3</v>
      </c>
      <c r="AS7" s="72">
        <f t="shared" si="34"/>
        <v>9.1195766716260871E-4</v>
      </c>
      <c r="AT7" s="72">
        <f t="shared" si="35"/>
        <v>9.8171163293665981E-4</v>
      </c>
      <c r="AU7" s="72">
        <f t="shared" si="36"/>
        <v>1.0052923590047132E-3</v>
      </c>
      <c r="AV7" s="72">
        <f t="shared" si="37"/>
        <v>9.5362959001288577E-4</v>
      </c>
      <c r="AW7" s="72">
        <f t="shared" si="38"/>
        <v>9.5052235548907338E-4</v>
      </c>
      <c r="AX7" s="72">
        <f t="shared" si="56"/>
        <v>5.1070384095770857E-4</v>
      </c>
      <c r="AY7" s="72">
        <f t="shared" si="39"/>
        <v>7.1537045903298741E-4</v>
      </c>
      <c r="AZ7" s="72">
        <f t="shared" si="40"/>
        <v>1.3152747290105218E-3</v>
      </c>
      <c r="BA7" s="72">
        <f t="shared" si="41"/>
        <v>2.9428060221530616E-3</v>
      </c>
      <c r="BB7" s="72">
        <f t="shared" si="42"/>
        <v>5.253854431328973E-3</v>
      </c>
      <c r="BC7" s="72">
        <f t="shared" si="43"/>
        <v>1.0740531878493631E-2</v>
      </c>
      <c r="BD7" s="72">
        <f t="shared" si="44"/>
        <v>1.5284782514332552E-2</v>
      </c>
      <c r="BE7" s="72">
        <f t="shared" si="45"/>
        <v>2.0313908331444974E-2</v>
      </c>
      <c r="BF7" s="72">
        <f t="shared" si="46"/>
        <v>4.6954448538965931E-4</v>
      </c>
      <c r="BG7" s="72">
        <f t="shared" si="47"/>
        <v>6.4955398867927601E-4</v>
      </c>
      <c r="BH7" s="72">
        <f t="shared" si="48"/>
        <v>1.2064668057152682E-3</v>
      </c>
      <c r="BI7" s="72">
        <f t="shared" si="49"/>
        <v>2.7358730014878261E-3</v>
      </c>
      <c r="BJ7" s="72">
        <f t="shared" si="50"/>
        <v>4.9085581646832986E-3</v>
      </c>
      <c r="BK7" s="72">
        <f t="shared" si="51"/>
        <v>1.0052923590047131E-2</v>
      </c>
      <c r="BL7" s="72">
        <f t="shared" si="52"/>
        <v>1.4304443850193287E-2</v>
      </c>
      <c r="BM7" s="72">
        <f t="shared" si="53"/>
        <v>1.9010447109781468E-2</v>
      </c>
      <c r="BN7" s="70">
        <f t="shared" si="57"/>
        <v>0.56485578117342927</v>
      </c>
      <c r="BO7" s="70">
        <f t="shared" si="58"/>
        <v>0.21379591599769696</v>
      </c>
      <c r="BP7" s="70">
        <f t="shared" si="59"/>
        <v>0.93397519457431954</v>
      </c>
    </row>
    <row r="8" spans="1:68" x14ac:dyDescent="0.25">
      <c r="A8" s="68">
        <v>45421</v>
      </c>
      <c r="B8" s="67">
        <v>6.75</v>
      </c>
      <c r="C8" s="67">
        <v>6.56</v>
      </c>
      <c r="D8" s="67">
        <v>6.8</v>
      </c>
      <c r="E8" s="67">
        <v>6.85</v>
      </c>
      <c r="F8" s="67">
        <v>6.74</v>
      </c>
      <c r="G8" s="67">
        <v>6.77</v>
      </c>
      <c r="H8" s="67">
        <v>6.79</v>
      </c>
      <c r="I8" s="67">
        <v>6.8</v>
      </c>
      <c r="J8" s="71">
        <f t="shared" si="60"/>
        <v>0</v>
      </c>
      <c r="K8" s="71">
        <f t="shared" si="2"/>
        <v>-9.9999999999988987E-5</v>
      </c>
      <c r="L8" s="71">
        <f t="shared" si="3"/>
        <v>-9.000000000000119E-4</v>
      </c>
      <c r="M8" s="71">
        <f t="shared" si="4"/>
        <v>-6.999999999999923E-4</v>
      </c>
      <c r="N8" s="71">
        <f t="shared" si="5"/>
        <v>-7.9999999999999516E-4</v>
      </c>
      <c r="O8" s="71">
        <f t="shared" si="6"/>
        <v>-1.5000000000000013E-3</v>
      </c>
      <c r="P8" s="71">
        <f t="shared" si="7"/>
        <v>-1.5000000000000013E-3</v>
      </c>
      <c r="Q8" s="71">
        <f t="shared" si="8"/>
        <v>-1.3999999999999985E-3</v>
      </c>
      <c r="R8" s="71">
        <f t="shared" si="9"/>
        <v>0</v>
      </c>
      <c r="S8" s="71">
        <f t="shared" si="10"/>
        <v>-9.3848247452605349E-5</v>
      </c>
      <c r="T8" s="71">
        <f t="shared" si="11"/>
        <v>-8.4305189762100556E-4</v>
      </c>
      <c r="U8" s="71">
        <f t="shared" si="12"/>
        <v>-6.5533869311640422E-4</v>
      </c>
      <c r="V8" s="71">
        <f t="shared" si="13"/>
        <v>-7.4976573334249676E-4</v>
      </c>
      <c r="W8" s="71">
        <f t="shared" si="14"/>
        <v>-1.4058767955961277E-3</v>
      </c>
      <c r="X8" s="71">
        <f t="shared" si="15"/>
        <v>-1.405613313000617E-3</v>
      </c>
      <c r="Y8" s="71">
        <f t="shared" si="16"/>
        <v>-1.3117213536383455E-3</v>
      </c>
      <c r="Z8" s="72">
        <f t="shared" si="54"/>
        <v>2.1878068201916245E-2</v>
      </c>
      <c r="AA8" s="72">
        <f t="shared" si="17"/>
        <v>2.1913181813077279E-2</v>
      </c>
      <c r="AB8" s="72">
        <f t="shared" si="18"/>
        <v>2.0715366308127075E-2</v>
      </c>
      <c r="AC8" s="72">
        <f t="shared" si="19"/>
        <v>1.2248275619947822E-2</v>
      </c>
      <c r="AD8" s="72">
        <f t="shared" si="20"/>
        <v>8.5990430099148057E-3</v>
      </c>
      <c r="AE8" s="72">
        <f t="shared" si="21"/>
        <v>5.6724326573093543E-3</v>
      </c>
      <c r="AF8" s="72">
        <f t="shared" si="22"/>
        <v>4.686962600685767E-3</v>
      </c>
      <c r="AG8" s="72">
        <f t="shared" si="23"/>
        <v>4.5967517930454085E-3</v>
      </c>
      <c r="AH8" s="72">
        <f t="shared" si="55"/>
        <v>2.0426697831886619E-3</v>
      </c>
      <c r="AI8" s="72">
        <f t="shared" si="24"/>
        <v>1.4309730894338931E-3</v>
      </c>
      <c r="AJ8" s="72">
        <f t="shared" si="25"/>
        <v>1.3154576475072643E-3</v>
      </c>
      <c r="AK8" s="72">
        <f t="shared" si="26"/>
        <v>9.8108547190388926E-4</v>
      </c>
      <c r="AL8" s="72">
        <f t="shared" si="27"/>
        <v>1.0507708862657946E-3</v>
      </c>
      <c r="AM8" s="72">
        <f t="shared" si="28"/>
        <v>1.0741231357237545E-3</v>
      </c>
      <c r="AN8" s="72">
        <f t="shared" si="29"/>
        <v>1.0190870868061338E-3</v>
      </c>
      <c r="AO8" s="72">
        <f t="shared" si="30"/>
        <v>1.0156654578297398E-3</v>
      </c>
      <c r="AP8" s="72">
        <f t="shared" si="31"/>
        <v>1.8780470292915554E-3</v>
      </c>
      <c r="AQ8" s="72">
        <f t="shared" si="32"/>
        <v>1.2993080714059546E-3</v>
      </c>
      <c r="AR8" s="72">
        <f t="shared" si="33"/>
        <v>1.2066281344468559E-3</v>
      </c>
      <c r="AS8" s="72">
        <f t="shared" si="34"/>
        <v>9.1208930188901383E-4</v>
      </c>
      <c r="AT8" s="72">
        <f t="shared" si="35"/>
        <v>9.8171056410198388E-4</v>
      </c>
      <c r="AU8" s="72">
        <f t="shared" si="36"/>
        <v>1.0053563224319735E-3</v>
      </c>
      <c r="AV8" s="72">
        <f t="shared" si="37"/>
        <v>9.5372349408690807E-4</v>
      </c>
      <c r="AW8" s="72">
        <f t="shared" si="38"/>
        <v>9.5049432273017816E-4</v>
      </c>
      <c r="AX8" s="72">
        <f t="shared" si="56"/>
        <v>5.1066744579716548E-4</v>
      </c>
      <c r="AY8" s="72">
        <f t="shared" si="39"/>
        <v>7.1548654471694656E-4</v>
      </c>
      <c r="AZ8" s="72">
        <f t="shared" si="40"/>
        <v>1.3154576475072643E-3</v>
      </c>
      <c r="BA8" s="72">
        <f t="shared" si="41"/>
        <v>2.9432564157116678E-3</v>
      </c>
      <c r="BB8" s="72">
        <f t="shared" si="42"/>
        <v>5.253854431328973E-3</v>
      </c>
      <c r="BC8" s="72">
        <f t="shared" si="43"/>
        <v>1.0741231357237545E-2</v>
      </c>
      <c r="BD8" s="72">
        <f t="shared" si="44"/>
        <v>1.5286306302092007E-2</v>
      </c>
      <c r="BE8" s="72">
        <f t="shared" si="45"/>
        <v>2.0313309156594798E-2</v>
      </c>
      <c r="BF8" s="72">
        <f t="shared" si="46"/>
        <v>4.6951175732288885E-4</v>
      </c>
      <c r="BG8" s="72">
        <f t="shared" si="47"/>
        <v>6.496540357029773E-4</v>
      </c>
      <c r="BH8" s="72">
        <f t="shared" si="48"/>
        <v>1.2066281344468559E-3</v>
      </c>
      <c r="BI8" s="72">
        <f t="shared" si="49"/>
        <v>2.7362679056670415E-3</v>
      </c>
      <c r="BJ8" s="72">
        <f t="shared" si="50"/>
        <v>4.9085528205099196E-3</v>
      </c>
      <c r="BK8" s="72">
        <f t="shared" si="51"/>
        <v>1.0053563224319734E-2</v>
      </c>
      <c r="BL8" s="72">
        <f t="shared" si="52"/>
        <v>1.430585241130362E-2</v>
      </c>
      <c r="BM8" s="72">
        <f t="shared" si="53"/>
        <v>1.9009886454603563E-2</v>
      </c>
      <c r="BN8" s="70">
        <f t="shared" si="57"/>
        <v>0.56498497653830759</v>
      </c>
      <c r="BO8" s="70">
        <f t="shared" si="58"/>
        <v>0.21339958175366336</v>
      </c>
      <c r="BP8" s="70">
        <f t="shared" si="59"/>
        <v>0.93364816178592613</v>
      </c>
    </row>
    <row r="9" spans="1:68" x14ac:dyDescent="0.25">
      <c r="A9" s="68">
        <v>45420</v>
      </c>
      <c r="B9" s="67">
        <v>6.75</v>
      </c>
      <c r="C9" s="67">
        <v>6.55</v>
      </c>
      <c r="D9" s="67">
        <v>6.71</v>
      </c>
      <c r="E9" s="67">
        <v>6.78</v>
      </c>
      <c r="F9" s="67">
        <v>6.66</v>
      </c>
      <c r="G9" s="67">
        <v>6.62</v>
      </c>
      <c r="H9" s="67">
        <v>6.64</v>
      </c>
      <c r="I9" s="67">
        <v>6.66</v>
      </c>
      <c r="J9" s="71">
        <f t="shared" si="60"/>
        <v>9.9999999999988987E-5</v>
      </c>
      <c r="K9" s="71">
        <f t="shared" si="2"/>
        <v>0</v>
      </c>
      <c r="L9" s="71">
        <f t="shared" si="3"/>
        <v>1.0000000000000286E-4</v>
      </c>
      <c r="M9" s="71">
        <f t="shared" si="4"/>
        <v>6.999999999999923E-4</v>
      </c>
      <c r="N9" s="71">
        <f t="shared" si="5"/>
        <v>5.9999999999998943E-4</v>
      </c>
      <c r="O9" s="71">
        <f t="shared" si="6"/>
        <v>3.0000000000000859E-4</v>
      </c>
      <c r="P9" s="71">
        <f t="shared" si="7"/>
        <v>2.0000000000000573E-4</v>
      </c>
      <c r="Q9" s="71">
        <f t="shared" si="8"/>
        <v>9.9999999999988987E-5</v>
      </c>
      <c r="R9" s="71">
        <f t="shared" si="9"/>
        <v>9.367242758956012E-5</v>
      </c>
      <c r="S9" s="71">
        <f t="shared" si="10"/>
        <v>0</v>
      </c>
      <c r="T9" s="71">
        <f t="shared" si="11"/>
        <v>9.3707538839998028E-5</v>
      </c>
      <c r="U9" s="71">
        <f t="shared" si="12"/>
        <v>6.5533869311629135E-4</v>
      </c>
      <c r="V9" s="71">
        <f t="shared" si="13"/>
        <v>5.6237699485731497E-4</v>
      </c>
      <c r="W9" s="71">
        <f t="shared" si="14"/>
        <v>2.8133352274465782E-4</v>
      </c>
      <c r="X9" s="71">
        <f t="shared" si="15"/>
        <v>1.8752930200286911E-4</v>
      </c>
      <c r="Y9" s="71">
        <f t="shared" si="16"/>
        <v>9.3751464935212811E-5</v>
      </c>
      <c r="Z9" s="72">
        <f t="shared" si="54"/>
        <v>2.2156269381723423E-2</v>
      </c>
      <c r="AA9" s="72">
        <f t="shared" si="17"/>
        <v>2.2186836615235662E-2</v>
      </c>
      <c r="AB9" s="72">
        <f t="shared" si="18"/>
        <v>2.1006404545620295E-2</v>
      </c>
      <c r="AC9" s="72">
        <f t="shared" si="19"/>
        <v>1.2326800135009757E-2</v>
      </c>
      <c r="AD9" s="72">
        <f t="shared" si="20"/>
        <v>8.6538781988215584E-3</v>
      </c>
      <c r="AE9" s="72">
        <f t="shared" si="21"/>
        <v>5.6973679509471579E-3</v>
      </c>
      <c r="AF9" s="72">
        <f t="shared" si="22"/>
        <v>4.7063585209412822E-3</v>
      </c>
      <c r="AG9" s="72">
        <f t="shared" si="23"/>
        <v>4.6130089553141074E-3</v>
      </c>
      <c r="AH9" s="72">
        <f t="shared" si="55"/>
        <v>2.0428251916859985E-3</v>
      </c>
      <c r="AI9" s="72">
        <f t="shared" si="24"/>
        <v>1.4307301745694796E-3</v>
      </c>
      <c r="AJ9" s="72">
        <f t="shared" si="25"/>
        <v>1.313278022952007E-3</v>
      </c>
      <c r="AK9" s="72">
        <f t="shared" si="26"/>
        <v>9.8006943958357969E-4</v>
      </c>
      <c r="AL9" s="72">
        <f t="shared" si="27"/>
        <v>1.0493792213064797E-3</v>
      </c>
      <c r="AM9" s="72">
        <f t="shared" si="28"/>
        <v>1.0704897490890904E-3</v>
      </c>
      <c r="AN9" s="72">
        <f t="shared" si="29"/>
        <v>1.0148712289093427E-3</v>
      </c>
      <c r="AO9" s="72">
        <f t="shared" si="30"/>
        <v>1.0117700888006894E-3</v>
      </c>
      <c r="AP9" s="72">
        <f t="shared" si="31"/>
        <v>1.8781796895355994E-3</v>
      </c>
      <c r="AQ9" s="72">
        <f t="shared" si="32"/>
        <v>1.2990858448169674E-3</v>
      </c>
      <c r="AR9" s="72">
        <f t="shared" si="33"/>
        <v>1.204575505158068E-3</v>
      </c>
      <c r="AS9" s="72">
        <f t="shared" si="34"/>
        <v>9.1112013700873993E-4</v>
      </c>
      <c r="AT9" s="72">
        <f t="shared" si="35"/>
        <v>9.8040277653941373E-4</v>
      </c>
      <c r="AU9" s="72">
        <f t="shared" si="36"/>
        <v>1.0019341034152324E-3</v>
      </c>
      <c r="AV9" s="72">
        <f t="shared" si="37"/>
        <v>9.4976346757811377E-4</v>
      </c>
      <c r="AW9" s="72">
        <f t="shared" si="38"/>
        <v>9.4683952013457061E-4</v>
      </c>
      <c r="AX9" s="72">
        <f t="shared" si="56"/>
        <v>5.1070629792149963E-4</v>
      </c>
      <c r="AY9" s="72">
        <f t="shared" si="39"/>
        <v>7.153650872847398E-4</v>
      </c>
      <c r="AZ9" s="72">
        <f t="shared" si="40"/>
        <v>1.313278022952007E-3</v>
      </c>
      <c r="BA9" s="72">
        <f t="shared" si="41"/>
        <v>2.9402083187507391E-3</v>
      </c>
      <c r="BB9" s="72">
        <f t="shared" si="42"/>
        <v>5.2468961065323984E-3</v>
      </c>
      <c r="BC9" s="72">
        <f t="shared" si="43"/>
        <v>1.0704897490890904E-2</v>
      </c>
      <c r="BD9" s="72">
        <f t="shared" si="44"/>
        <v>1.522306843364014E-2</v>
      </c>
      <c r="BE9" s="72">
        <f t="shared" si="45"/>
        <v>2.0235401776013788E-2</v>
      </c>
      <c r="BF9" s="72">
        <f t="shared" si="46"/>
        <v>4.6954492238389985E-4</v>
      </c>
      <c r="BG9" s="72">
        <f t="shared" si="47"/>
        <v>6.4954292240848371E-4</v>
      </c>
      <c r="BH9" s="72">
        <f t="shared" si="48"/>
        <v>1.204575505158068E-3</v>
      </c>
      <c r="BI9" s="72">
        <f t="shared" si="49"/>
        <v>2.7333604110262198E-3</v>
      </c>
      <c r="BJ9" s="72">
        <f t="shared" si="50"/>
        <v>4.9020138826970684E-3</v>
      </c>
      <c r="BK9" s="72">
        <f t="shared" si="51"/>
        <v>1.0019341034152324E-2</v>
      </c>
      <c r="BL9" s="72">
        <f t="shared" si="52"/>
        <v>1.4246452013671706E-2</v>
      </c>
      <c r="BM9" s="72">
        <f t="shared" si="53"/>
        <v>1.8936790402691413E-2</v>
      </c>
      <c r="BN9" s="70">
        <f t="shared" si="57"/>
        <v>0.56495424070538813</v>
      </c>
      <c r="BO9" s="70">
        <f t="shared" si="58"/>
        <v>0.21075877472565382</v>
      </c>
      <c r="BP9" s="70">
        <f t="shared" si="59"/>
        <v>0.93335253580642952</v>
      </c>
    </row>
    <row r="10" spans="1:68" x14ac:dyDescent="0.25">
      <c r="A10" s="68">
        <v>45419</v>
      </c>
      <c r="B10" s="67">
        <v>6.76</v>
      </c>
      <c r="C10" s="67">
        <v>6.55</v>
      </c>
      <c r="D10" s="67">
        <v>6.72</v>
      </c>
      <c r="E10" s="67">
        <v>6.85</v>
      </c>
      <c r="F10" s="67">
        <v>6.72</v>
      </c>
      <c r="G10" s="67">
        <v>6.65</v>
      </c>
      <c r="H10" s="67">
        <v>6.66</v>
      </c>
      <c r="I10" s="67">
        <v>6.67</v>
      </c>
      <c r="J10" s="71">
        <f t="shared" si="60"/>
        <v>-1.9999999999999185E-4</v>
      </c>
      <c r="K10" s="71">
        <f t="shared" si="2"/>
        <v>0</v>
      </c>
      <c r="L10" s="71">
        <f t="shared" si="3"/>
        <v>1.0000000000000286E-4</v>
      </c>
      <c r="M10" s="71">
        <f t="shared" si="4"/>
        <v>1.3000000000000095E-3</v>
      </c>
      <c r="N10" s="71">
        <f t="shared" si="5"/>
        <v>1.2000000000000066E-3</v>
      </c>
      <c r="O10" s="71">
        <f t="shared" si="6"/>
        <v>5.0000000000000044E-4</v>
      </c>
      <c r="P10" s="71">
        <f t="shared" si="7"/>
        <v>5.9999999999998943E-4</v>
      </c>
      <c r="Q10" s="71">
        <f t="shared" si="8"/>
        <v>6.0000000000000331E-4</v>
      </c>
      <c r="R10" s="71">
        <f t="shared" si="9"/>
        <v>-1.8735363052478155E-4</v>
      </c>
      <c r="S10" s="71">
        <f t="shared" si="10"/>
        <v>0</v>
      </c>
      <c r="T10" s="71">
        <f t="shared" si="11"/>
        <v>9.3698758560042616E-5</v>
      </c>
      <c r="U10" s="71">
        <f t="shared" si="12"/>
        <v>1.2159193379475488E-3</v>
      </c>
      <c r="V10" s="71">
        <f t="shared" si="13"/>
        <v>1.123806074446575E-3</v>
      </c>
      <c r="W10" s="71">
        <f t="shared" si="14"/>
        <v>4.6871339034812616E-4</v>
      </c>
      <c r="X10" s="71">
        <f t="shared" si="15"/>
        <v>5.6237699485731497E-4</v>
      </c>
      <c r="Y10" s="71">
        <f t="shared" si="16"/>
        <v>5.6232428848201042E-4</v>
      </c>
      <c r="Z10" s="72">
        <f t="shared" si="54"/>
        <v>2.2424937118209209E-2</v>
      </c>
      <c r="AA10" s="72">
        <f t="shared" si="17"/>
        <v>2.2455361782657227E-2</v>
      </c>
      <c r="AB10" s="72">
        <f t="shared" si="18"/>
        <v>2.1290241893872981E-2</v>
      </c>
      <c r="AC10" s="72">
        <f t="shared" si="19"/>
        <v>1.2399269964990618E-2</v>
      </c>
      <c r="AD10" s="72">
        <f t="shared" si="20"/>
        <v>8.7056808378561997E-3</v>
      </c>
      <c r="AE10" s="72">
        <f t="shared" si="21"/>
        <v>5.7162730835742396E-3</v>
      </c>
      <c r="AF10" s="72">
        <f t="shared" si="22"/>
        <v>4.7212872234156439E-3</v>
      </c>
      <c r="AG10" s="72">
        <f t="shared" si="23"/>
        <v>4.6263751955123332E-3</v>
      </c>
      <c r="AH10" s="72">
        <f t="shared" si="55"/>
        <v>2.0427960918838351E-3</v>
      </c>
      <c r="AI10" s="72">
        <f t="shared" si="24"/>
        <v>1.4320272523844005E-3</v>
      </c>
      <c r="AJ10" s="72">
        <f t="shared" si="25"/>
        <v>1.3137699924066298E-3</v>
      </c>
      <c r="AK10" s="72">
        <f t="shared" si="26"/>
        <v>9.8019618118550152E-4</v>
      </c>
      <c r="AL10" s="72">
        <f t="shared" si="27"/>
        <v>1.0491262919856417E-3</v>
      </c>
      <c r="AM10" s="72">
        <f t="shared" si="28"/>
        <v>1.0707266454523467E-3</v>
      </c>
      <c r="AN10" s="72">
        <f t="shared" si="29"/>
        <v>1.0150342656836528E-3</v>
      </c>
      <c r="AO10" s="72">
        <f t="shared" si="30"/>
        <v>1.0121242551553477E-3</v>
      </c>
      <c r="AP10" s="72">
        <f t="shared" si="31"/>
        <v>1.8781561710229638E-3</v>
      </c>
      <c r="AQ10" s="72">
        <f t="shared" si="32"/>
        <v>1.3001926062781398E-3</v>
      </c>
      <c r="AR10" s="72">
        <f t="shared" si="33"/>
        <v>1.204999634409593E-3</v>
      </c>
      <c r="AS10" s="72">
        <f t="shared" si="34"/>
        <v>9.1119702686361342E-4</v>
      </c>
      <c r="AT10" s="72">
        <f t="shared" si="35"/>
        <v>9.8015578465824107E-4</v>
      </c>
      <c r="AU10" s="72">
        <f t="shared" si="36"/>
        <v>1.0021502648209217E-3</v>
      </c>
      <c r="AV10" s="72">
        <f t="shared" si="37"/>
        <v>9.4991351440476839E-4</v>
      </c>
      <c r="AW10" s="72">
        <f t="shared" si="38"/>
        <v>9.4716739271393435E-4</v>
      </c>
      <c r="AX10" s="72">
        <f t="shared" si="56"/>
        <v>5.1069902297095878E-4</v>
      </c>
      <c r="AY10" s="72">
        <f t="shared" si="39"/>
        <v>7.1601362619220024E-4</v>
      </c>
      <c r="AZ10" s="72">
        <f t="shared" si="40"/>
        <v>1.3137699924066298E-3</v>
      </c>
      <c r="BA10" s="72">
        <f t="shared" si="41"/>
        <v>2.9405885435565045E-3</v>
      </c>
      <c r="BB10" s="72">
        <f t="shared" si="42"/>
        <v>5.2456314599282081E-3</v>
      </c>
      <c r="BC10" s="72">
        <f t="shared" si="43"/>
        <v>1.0707266454523467E-2</v>
      </c>
      <c r="BD10" s="72">
        <f t="shared" si="44"/>
        <v>1.522551398525479E-2</v>
      </c>
      <c r="BE10" s="72">
        <f t="shared" si="45"/>
        <v>2.0242485103106955E-2</v>
      </c>
      <c r="BF10" s="72">
        <f t="shared" si="46"/>
        <v>4.6953904275574094E-4</v>
      </c>
      <c r="BG10" s="72">
        <f t="shared" si="47"/>
        <v>6.5009630313906991E-4</v>
      </c>
      <c r="BH10" s="72">
        <f t="shared" si="48"/>
        <v>1.204999634409593E-3</v>
      </c>
      <c r="BI10" s="72">
        <f t="shared" si="49"/>
        <v>2.7335910805908401E-3</v>
      </c>
      <c r="BJ10" s="72">
        <f t="shared" si="50"/>
        <v>4.9007789232912054E-3</v>
      </c>
      <c r="BK10" s="72">
        <f t="shared" si="51"/>
        <v>1.0021502648209217E-2</v>
      </c>
      <c r="BL10" s="72">
        <f t="shared" si="52"/>
        <v>1.4248702716071525E-2</v>
      </c>
      <c r="BM10" s="72">
        <f t="shared" si="53"/>
        <v>1.8943347854278689E-2</v>
      </c>
      <c r="BN10" s="70">
        <f t="shared" si="57"/>
        <v>0.56536935130706212</v>
      </c>
      <c r="BO10" s="70">
        <f t="shared" si="58"/>
        <v>0.21213915592333971</v>
      </c>
      <c r="BP10" s="70">
        <f t="shared" si="59"/>
        <v>0.93320943928469413</v>
      </c>
    </row>
    <row r="11" spans="1:68" x14ac:dyDescent="0.25">
      <c r="A11" s="68">
        <v>45418</v>
      </c>
      <c r="B11" s="67">
        <v>6.74</v>
      </c>
      <c r="C11" s="67">
        <v>6.55</v>
      </c>
      <c r="D11" s="67">
        <v>6.73</v>
      </c>
      <c r="E11" s="67">
        <v>6.98</v>
      </c>
      <c r="F11" s="67">
        <v>6.84</v>
      </c>
      <c r="G11" s="67">
        <v>6.7</v>
      </c>
      <c r="H11" s="67">
        <v>6.72</v>
      </c>
      <c r="I11" s="67">
        <v>6.73</v>
      </c>
      <c r="J11" s="71">
        <f t="shared" si="60"/>
        <v>1.9999999999999185E-4</v>
      </c>
      <c r="K11" s="71">
        <f t="shared" si="2"/>
        <v>1.5000000000000013E-3</v>
      </c>
      <c r="L11" s="71">
        <f t="shared" si="3"/>
        <v>3.9999999999999758E-4</v>
      </c>
      <c r="M11" s="71">
        <f t="shared" si="4"/>
        <v>1.0000000000000009E-3</v>
      </c>
      <c r="N11" s="71">
        <f t="shared" si="5"/>
        <v>1.1000000000000038E-3</v>
      </c>
      <c r="O11" s="71">
        <f t="shared" si="6"/>
        <v>8.9999999999999802E-4</v>
      </c>
      <c r="P11" s="71">
        <f t="shared" si="7"/>
        <v>8.9999999999999802E-4</v>
      </c>
      <c r="Q11" s="71">
        <f t="shared" si="8"/>
        <v>7.9999999999999516E-4</v>
      </c>
      <c r="R11" s="71">
        <f t="shared" si="9"/>
        <v>1.8735363052483047E-4</v>
      </c>
      <c r="S11" s="71">
        <f t="shared" si="10"/>
        <v>1.4067997630813737E-3</v>
      </c>
      <c r="T11" s="71">
        <f t="shared" si="11"/>
        <v>3.7470726433748696E-4</v>
      </c>
      <c r="U11" s="71">
        <f t="shared" si="12"/>
        <v>9.3431754904753383E-4</v>
      </c>
      <c r="V11" s="71">
        <f t="shared" si="13"/>
        <v>1.0290472866545431E-3</v>
      </c>
      <c r="W11" s="71">
        <f t="shared" si="14"/>
        <v>8.4313087574634598E-4</v>
      </c>
      <c r="X11" s="71">
        <f t="shared" si="15"/>
        <v>8.42972934290643E-4</v>
      </c>
      <c r="Y11" s="71">
        <f t="shared" si="16"/>
        <v>7.4927417573065287E-4</v>
      </c>
      <c r="Z11" s="72">
        <f t="shared" si="54"/>
        <v>2.2688783572367487E-2</v>
      </c>
      <c r="AA11" s="72">
        <f t="shared" si="17"/>
        <v>2.2709065889375317E-2</v>
      </c>
      <c r="AB11" s="72">
        <f t="shared" si="18"/>
        <v>2.1563110050236079E-2</v>
      </c>
      <c r="AC11" s="72">
        <f t="shared" si="19"/>
        <v>1.2468405960111515E-2</v>
      </c>
      <c r="AD11" s="72">
        <f t="shared" si="20"/>
        <v>8.7554488783726132E-3</v>
      </c>
      <c r="AE11" s="72">
        <f t="shared" si="21"/>
        <v>5.7332582373101617E-3</v>
      </c>
      <c r="AF11" s="72">
        <f t="shared" si="22"/>
        <v>4.7347417401857952E-3</v>
      </c>
      <c r="AG11" s="72">
        <f t="shared" si="23"/>
        <v>4.6377120284710489E-3</v>
      </c>
      <c r="AH11" s="72">
        <f t="shared" si="55"/>
        <v>2.0437269265481655E-3</v>
      </c>
      <c r="AI11" s="72">
        <f t="shared" si="24"/>
        <v>1.4319067658228166E-3</v>
      </c>
      <c r="AJ11" s="72">
        <f t="shared" si="25"/>
        <v>1.3138473533611124E-3</v>
      </c>
      <c r="AK11" s="72">
        <f t="shared" si="26"/>
        <v>9.7758603014088752E-4</v>
      </c>
      <c r="AL11" s="72">
        <f t="shared" si="27"/>
        <v>1.0467249105945294E-3</v>
      </c>
      <c r="AM11" s="72">
        <f t="shared" si="28"/>
        <v>1.0707266454523464E-3</v>
      </c>
      <c r="AN11" s="72">
        <f t="shared" si="29"/>
        <v>1.0148318179859473E-3</v>
      </c>
      <c r="AO11" s="72">
        <f t="shared" si="30"/>
        <v>1.0117550514245359E-3</v>
      </c>
      <c r="AP11" s="72">
        <f t="shared" si="31"/>
        <v>1.8789292103965449E-3</v>
      </c>
      <c r="AQ11" s="72">
        <f t="shared" si="32"/>
        <v>1.3000861002635548E-3</v>
      </c>
      <c r="AR11" s="72">
        <f t="shared" si="33"/>
        <v>1.2050706198527923E-3</v>
      </c>
      <c r="AS11" s="72">
        <f t="shared" si="34"/>
        <v>9.0872423218083865E-4</v>
      </c>
      <c r="AT11" s="72">
        <f t="shared" si="35"/>
        <v>9.7789890216924301E-4</v>
      </c>
      <c r="AU11" s="72">
        <f t="shared" si="36"/>
        <v>1.0021427922390356E-3</v>
      </c>
      <c r="AV11" s="72">
        <f t="shared" si="37"/>
        <v>9.4971693779731102E-4</v>
      </c>
      <c r="AW11" s="72">
        <f t="shared" si="38"/>
        <v>9.4681703818625534E-4</v>
      </c>
      <c r="AX11" s="72">
        <f t="shared" si="56"/>
        <v>5.1093173163704137E-4</v>
      </c>
      <c r="AY11" s="72">
        <f t="shared" si="39"/>
        <v>7.1595338291140828E-4</v>
      </c>
      <c r="AZ11" s="72">
        <f t="shared" si="40"/>
        <v>1.3138473533611124E-3</v>
      </c>
      <c r="BA11" s="72">
        <f t="shared" si="41"/>
        <v>2.9327580904226626E-3</v>
      </c>
      <c r="BB11" s="72">
        <f t="shared" si="42"/>
        <v>5.2336245529726469E-3</v>
      </c>
      <c r="BC11" s="72">
        <f t="shared" si="43"/>
        <v>1.0707266454523464E-2</v>
      </c>
      <c r="BD11" s="72">
        <f t="shared" si="44"/>
        <v>1.522247726978921E-2</v>
      </c>
      <c r="BE11" s="72">
        <f t="shared" si="45"/>
        <v>2.0235101028490719E-2</v>
      </c>
      <c r="BF11" s="72">
        <f t="shared" si="46"/>
        <v>4.6973230259913623E-4</v>
      </c>
      <c r="BG11" s="72">
        <f t="shared" si="47"/>
        <v>6.5004305013177742E-4</v>
      </c>
      <c r="BH11" s="72">
        <f t="shared" si="48"/>
        <v>1.2050706198527923E-3</v>
      </c>
      <c r="BI11" s="72">
        <f t="shared" si="49"/>
        <v>2.7261726965425162E-3</v>
      </c>
      <c r="BJ11" s="72">
        <f t="shared" si="50"/>
        <v>4.8894945108462155E-3</v>
      </c>
      <c r="BK11" s="72">
        <f t="shared" si="51"/>
        <v>1.0021427922390356E-2</v>
      </c>
      <c r="BL11" s="72">
        <f t="shared" si="52"/>
        <v>1.4245754066959665E-2</v>
      </c>
      <c r="BM11" s="72">
        <f t="shared" si="53"/>
        <v>1.8936340763725107E-2</v>
      </c>
      <c r="BN11" s="70">
        <f t="shared" si="57"/>
        <v>0.56532809477241008</v>
      </c>
      <c r="BO11" s="70">
        <f t="shared" si="58"/>
        <v>0.21373143668385955</v>
      </c>
      <c r="BP11" s="70">
        <f t="shared" si="59"/>
        <v>0.93278004241244061</v>
      </c>
    </row>
    <row r="12" spans="1:68" x14ac:dyDescent="0.25">
      <c r="A12" s="68">
        <v>45415</v>
      </c>
      <c r="B12" s="67">
        <v>6.76</v>
      </c>
      <c r="C12" s="67">
        <v>6.7</v>
      </c>
      <c r="D12" s="67">
        <v>6.77</v>
      </c>
      <c r="E12" s="67">
        <v>7.08</v>
      </c>
      <c r="F12" s="67">
        <v>6.95</v>
      </c>
      <c r="G12" s="67">
        <v>6.79</v>
      </c>
      <c r="H12" s="67">
        <v>6.81</v>
      </c>
      <c r="I12" s="67">
        <v>6.81</v>
      </c>
      <c r="J12" s="71">
        <f t="shared" si="60"/>
        <v>8.0000000000000904E-4</v>
      </c>
      <c r="K12" s="71">
        <f t="shared" si="2"/>
        <v>1.0000000000000009E-3</v>
      </c>
      <c r="L12" s="71">
        <f t="shared" si="3"/>
        <v>1.0000000000000009E-3</v>
      </c>
      <c r="M12" s="71">
        <f t="shared" si="4"/>
        <v>8.9999999999999802E-4</v>
      </c>
      <c r="N12" s="71">
        <f t="shared" si="5"/>
        <v>1.2999999999999956E-3</v>
      </c>
      <c r="O12" s="71">
        <f t="shared" si="6"/>
        <v>1.3999999999999985E-3</v>
      </c>
      <c r="P12" s="71">
        <f t="shared" si="7"/>
        <v>1.3000000000000095E-3</v>
      </c>
      <c r="Q12" s="71">
        <f t="shared" si="8"/>
        <v>1.2000000000000066E-3</v>
      </c>
      <c r="R12" s="71">
        <f t="shared" si="9"/>
        <v>7.4906370543674386E-4</v>
      </c>
      <c r="S12" s="71">
        <f t="shared" si="10"/>
        <v>9.3676821838687991E-4</v>
      </c>
      <c r="T12" s="71">
        <f t="shared" si="11"/>
        <v>9.3615434659418588E-4</v>
      </c>
      <c r="U12" s="71">
        <f t="shared" si="12"/>
        <v>8.4014007275402586E-4</v>
      </c>
      <c r="V12" s="71">
        <f t="shared" si="13"/>
        <v>1.2147831237369264E-3</v>
      </c>
      <c r="W12" s="71">
        <f t="shared" si="14"/>
        <v>1.3101255851112313E-3</v>
      </c>
      <c r="X12" s="71">
        <f t="shared" si="15"/>
        <v>1.2163744189813751E-3</v>
      </c>
      <c r="Y12" s="71">
        <f t="shared" si="16"/>
        <v>1.1228596669610751E-3</v>
      </c>
      <c r="Z12" s="72">
        <f t="shared" si="54"/>
        <v>2.2937142651568179E-2</v>
      </c>
      <c r="AA12" s="72">
        <f t="shared" si="17"/>
        <v>2.2957568088875956E-2</v>
      </c>
      <c r="AB12" s="72">
        <f t="shared" si="18"/>
        <v>2.1828618994107776E-2</v>
      </c>
      <c r="AC12" s="72">
        <f t="shared" si="19"/>
        <v>1.2537923562543178E-2</v>
      </c>
      <c r="AD12" s="72">
        <f t="shared" si="20"/>
        <v>8.8059368145660729E-3</v>
      </c>
      <c r="AE12" s="72">
        <f t="shared" si="21"/>
        <v>5.7533991185998688E-3</v>
      </c>
      <c r="AF12" s="72">
        <f t="shared" si="22"/>
        <v>4.7514987514697534E-3</v>
      </c>
      <c r="AG12" s="72">
        <f t="shared" si="23"/>
        <v>4.6516525299269296E-3</v>
      </c>
      <c r="AH12" s="72">
        <f t="shared" si="55"/>
        <v>2.0438035176777508E-3</v>
      </c>
      <c r="AI12" s="72">
        <f t="shared" si="24"/>
        <v>1.4304805300000862E-3</v>
      </c>
      <c r="AJ12" s="72">
        <f t="shared" si="25"/>
        <v>1.3150668578841116E-3</v>
      </c>
      <c r="AK12" s="72">
        <f t="shared" si="26"/>
        <v>9.7619880822581674E-4</v>
      </c>
      <c r="AL12" s="72">
        <f t="shared" si="27"/>
        <v>1.0448336385901376E-3</v>
      </c>
      <c r="AM12" s="72">
        <f t="shared" si="28"/>
        <v>1.0695587968062271E-3</v>
      </c>
      <c r="AN12" s="72">
        <f t="shared" si="29"/>
        <v>1.0137100513757582E-3</v>
      </c>
      <c r="AO12" s="72">
        <f t="shared" si="30"/>
        <v>1.0113491128410693E-3</v>
      </c>
      <c r="AP12" s="72">
        <f t="shared" si="31"/>
        <v>1.8789986093663718E-3</v>
      </c>
      <c r="AQ12" s="72">
        <f t="shared" si="32"/>
        <v>1.2986171878968085E-3</v>
      </c>
      <c r="AR12" s="72">
        <f t="shared" si="33"/>
        <v>1.2061055277689965E-3</v>
      </c>
      <c r="AS12" s="72">
        <f t="shared" si="34"/>
        <v>9.0740809024378918E-4</v>
      </c>
      <c r="AT12" s="72">
        <f t="shared" si="35"/>
        <v>9.7612192688040493E-4</v>
      </c>
      <c r="AU12" s="72">
        <f t="shared" si="36"/>
        <v>1.0010439384737445E-3</v>
      </c>
      <c r="AV12" s="72">
        <f t="shared" si="37"/>
        <v>9.486605116126157E-4</v>
      </c>
      <c r="AW12" s="72">
        <f t="shared" si="38"/>
        <v>9.4642764860984943E-4</v>
      </c>
      <c r="AX12" s="72">
        <f t="shared" si="56"/>
        <v>5.1095087941943769E-4</v>
      </c>
      <c r="AY12" s="72">
        <f t="shared" si="39"/>
        <v>7.1524026500004308E-4</v>
      </c>
      <c r="AZ12" s="72">
        <f t="shared" si="40"/>
        <v>1.3150668578841116E-3</v>
      </c>
      <c r="BA12" s="72">
        <f t="shared" si="41"/>
        <v>2.9285964246774502E-3</v>
      </c>
      <c r="BB12" s="72">
        <f t="shared" si="42"/>
        <v>5.2241681929506879E-3</v>
      </c>
      <c r="BC12" s="72">
        <f t="shared" si="43"/>
        <v>1.069558796806227E-2</v>
      </c>
      <c r="BD12" s="72">
        <f t="shared" si="44"/>
        <v>1.5205650770636372E-2</v>
      </c>
      <c r="BE12" s="72">
        <f t="shared" si="45"/>
        <v>2.0226982256821388E-2</v>
      </c>
      <c r="BF12" s="72">
        <f t="shared" si="46"/>
        <v>4.6974965234159295E-4</v>
      </c>
      <c r="BG12" s="72">
        <f t="shared" si="47"/>
        <v>6.4930859394840426E-4</v>
      </c>
      <c r="BH12" s="72">
        <f t="shared" si="48"/>
        <v>1.2061055277689965E-3</v>
      </c>
      <c r="BI12" s="72">
        <f t="shared" si="49"/>
        <v>2.7222242707313675E-3</v>
      </c>
      <c r="BJ12" s="72">
        <f t="shared" si="50"/>
        <v>4.880609634402025E-3</v>
      </c>
      <c r="BK12" s="72">
        <f t="shared" si="51"/>
        <v>1.0010439384737446E-2</v>
      </c>
      <c r="BL12" s="72">
        <f t="shared" si="52"/>
        <v>1.4229907674189236E-2</v>
      </c>
      <c r="BM12" s="72">
        <f t="shared" si="53"/>
        <v>1.8928552972196987E-2</v>
      </c>
      <c r="BN12" s="70">
        <f t="shared" si="57"/>
        <v>0.56630394826867414</v>
      </c>
      <c r="BO12" s="70">
        <f t="shared" si="58"/>
        <v>0.21439374390176782</v>
      </c>
      <c r="BP12" s="70">
        <f t="shared" si="59"/>
        <v>0.93256359005443956</v>
      </c>
    </row>
    <row r="13" spans="1:68" x14ac:dyDescent="0.25">
      <c r="A13" s="68">
        <v>45414</v>
      </c>
      <c r="B13" s="67">
        <v>6.84</v>
      </c>
      <c r="C13" s="67">
        <v>6.8</v>
      </c>
      <c r="D13" s="67">
        <v>6.87</v>
      </c>
      <c r="E13" s="67">
        <v>7.17</v>
      </c>
      <c r="F13" s="67">
        <v>7.08</v>
      </c>
      <c r="G13" s="67">
        <v>6.93</v>
      </c>
      <c r="H13" s="67">
        <v>6.94</v>
      </c>
      <c r="I13" s="67">
        <v>6.93</v>
      </c>
      <c r="J13" s="71">
        <f t="shared" si="60"/>
        <v>9.9999999999988987E-5</v>
      </c>
      <c r="K13" s="71">
        <f t="shared" si="2"/>
        <v>4.9999999999998657E-4</v>
      </c>
      <c r="L13" s="71">
        <f t="shared" si="3"/>
        <v>0</v>
      </c>
      <c r="M13" s="71">
        <f t="shared" si="4"/>
        <v>7.0000000000000617E-4</v>
      </c>
      <c r="N13" s="71">
        <f t="shared" si="5"/>
        <v>8.9999999999999802E-4</v>
      </c>
      <c r="O13" s="71">
        <f t="shared" si="6"/>
        <v>1.0000000000000009E-3</v>
      </c>
      <c r="P13" s="71">
        <f t="shared" si="7"/>
        <v>1.0000000000000009E-3</v>
      </c>
      <c r="Q13" s="71">
        <f t="shared" si="8"/>
        <v>1.1999999999999927E-3</v>
      </c>
      <c r="R13" s="71">
        <f t="shared" si="9"/>
        <v>9.3593523396448967E-5</v>
      </c>
      <c r="S13" s="71">
        <f t="shared" si="10"/>
        <v>4.6805523906213526E-4</v>
      </c>
      <c r="T13" s="71">
        <f t="shared" si="11"/>
        <v>0</v>
      </c>
      <c r="U13" s="71">
        <f t="shared" si="12"/>
        <v>6.5295464285281696E-4</v>
      </c>
      <c r="V13" s="71">
        <f t="shared" si="13"/>
        <v>8.4014007275402586E-4</v>
      </c>
      <c r="W13" s="71">
        <f t="shared" si="14"/>
        <v>9.3475422771908175E-4</v>
      </c>
      <c r="X13" s="71">
        <f t="shared" si="15"/>
        <v>9.3466685933290758E-4</v>
      </c>
      <c r="Y13" s="71">
        <f t="shared" si="16"/>
        <v>1.1216002671267512E-3</v>
      </c>
      <c r="Z13" s="72">
        <f t="shared" si="54"/>
        <v>2.3179656415654334E-2</v>
      </c>
      <c r="AA13" s="72">
        <f t="shared" si="17"/>
        <v>2.3201775633755684E-2</v>
      </c>
      <c r="AB13" s="72">
        <f t="shared" si="18"/>
        <v>2.2082022422905995E-2</v>
      </c>
      <c r="AC13" s="72">
        <f t="shared" si="19"/>
        <v>1.2606843448116715E-2</v>
      </c>
      <c r="AD13" s="72">
        <f t="shared" si="20"/>
        <v>8.8552013495154652E-3</v>
      </c>
      <c r="AE13" s="72">
        <f t="shared" si="21"/>
        <v>5.7726946655450653E-3</v>
      </c>
      <c r="AF13" s="72">
        <f t="shared" si="22"/>
        <v>4.7667695600266203E-3</v>
      </c>
      <c r="AG13" s="72">
        <f t="shared" si="23"/>
        <v>4.6632601640161251E-3</v>
      </c>
      <c r="AH13" s="72">
        <f t="shared" si="55"/>
        <v>2.0436408156582465E-3</v>
      </c>
      <c r="AI13" s="72">
        <f t="shared" si="24"/>
        <v>1.4299497397581907E-3</v>
      </c>
      <c r="AJ13" s="72">
        <f t="shared" si="25"/>
        <v>1.3150635183207485E-3</v>
      </c>
      <c r="AK13" s="72">
        <f t="shared" si="26"/>
        <v>9.7510482110066518E-4</v>
      </c>
      <c r="AL13" s="72">
        <f t="shared" si="27"/>
        <v>1.044383038322593E-3</v>
      </c>
      <c r="AM13" s="72">
        <f t="shared" si="28"/>
        <v>1.0678275432916041E-3</v>
      </c>
      <c r="AN13" s="72">
        <f t="shared" si="29"/>
        <v>1.0117035816000642E-3</v>
      </c>
      <c r="AO13" s="72">
        <f t="shared" si="30"/>
        <v>1.0118302360705143E-3</v>
      </c>
      <c r="AP13" s="72">
        <f t="shared" si="31"/>
        <v>1.8788288373048695E-3</v>
      </c>
      <c r="AQ13" s="72">
        <f t="shared" si="32"/>
        <v>1.298075207323134E-3</v>
      </c>
      <c r="AR13" s="72">
        <f t="shared" si="33"/>
        <v>1.2060098710472531E-3</v>
      </c>
      <c r="AS13" s="72">
        <f t="shared" si="34"/>
        <v>9.0636855066089379E-4</v>
      </c>
      <c r="AT13" s="72">
        <f t="shared" si="35"/>
        <v>9.7562914693204389E-4</v>
      </c>
      <c r="AU13" s="72">
        <f t="shared" si="36"/>
        <v>9.9939686324061706E-4</v>
      </c>
      <c r="AV13" s="72">
        <f t="shared" si="37"/>
        <v>9.467694852939491E-4</v>
      </c>
      <c r="AW13" s="72">
        <f t="shared" si="38"/>
        <v>9.4684420334139219E-4</v>
      </c>
      <c r="AX13" s="72">
        <f t="shared" si="56"/>
        <v>5.1091020391456161E-4</v>
      </c>
      <c r="AY13" s="72">
        <f t="shared" si="39"/>
        <v>7.1497486987909535E-4</v>
      </c>
      <c r="AZ13" s="72">
        <f t="shared" si="40"/>
        <v>1.3150635183207485E-3</v>
      </c>
      <c r="BA13" s="72">
        <f t="shared" si="41"/>
        <v>2.9253144633019958E-3</v>
      </c>
      <c r="BB13" s="72">
        <f t="shared" si="42"/>
        <v>5.2219151916129648E-3</v>
      </c>
      <c r="BC13" s="72">
        <f t="shared" si="43"/>
        <v>1.0678275432916041E-2</v>
      </c>
      <c r="BD13" s="72">
        <f t="shared" si="44"/>
        <v>1.5175553724000963E-2</v>
      </c>
      <c r="BE13" s="72">
        <f t="shared" si="45"/>
        <v>2.0236604721410284E-2</v>
      </c>
      <c r="BF13" s="72">
        <f t="shared" si="46"/>
        <v>4.6970720932621736E-4</v>
      </c>
      <c r="BG13" s="72">
        <f t="shared" si="47"/>
        <v>6.4903760366156701E-4</v>
      </c>
      <c r="BH13" s="72">
        <f t="shared" si="48"/>
        <v>1.2060098710472531E-3</v>
      </c>
      <c r="BI13" s="72">
        <f t="shared" si="49"/>
        <v>2.7191056519826813E-3</v>
      </c>
      <c r="BJ13" s="72">
        <f t="shared" si="50"/>
        <v>4.8781457346602193E-3</v>
      </c>
      <c r="BK13" s="72">
        <f t="shared" si="51"/>
        <v>9.9939686324061715E-3</v>
      </c>
      <c r="BL13" s="72">
        <f t="shared" si="52"/>
        <v>1.4201542279409236E-2</v>
      </c>
      <c r="BM13" s="72">
        <f t="shared" si="53"/>
        <v>1.8936884066827843E-2</v>
      </c>
      <c r="BN13" s="70">
        <f t="shared" si="57"/>
        <v>0.56591465491491411</v>
      </c>
      <c r="BO13" s="70">
        <f t="shared" si="58"/>
        <v>0.2122895840863217</v>
      </c>
      <c r="BP13" s="70">
        <f t="shared" si="59"/>
        <v>0.93150567107372084</v>
      </c>
    </row>
    <row r="14" spans="1:68" x14ac:dyDescent="0.25">
      <c r="A14" s="68">
        <v>45412</v>
      </c>
      <c r="B14" s="67">
        <v>6.85</v>
      </c>
      <c r="C14" s="67">
        <v>6.85</v>
      </c>
      <c r="D14" s="67">
        <v>6.87</v>
      </c>
      <c r="E14" s="67">
        <v>7.24</v>
      </c>
      <c r="F14" s="67">
        <v>7.17</v>
      </c>
      <c r="G14" s="67">
        <v>7.03</v>
      </c>
      <c r="H14" s="67">
        <v>7.04</v>
      </c>
      <c r="I14" s="67">
        <v>7.05</v>
      </c>
      <c r="J14" s="71">
        <f t="shared" si="60"/>
        <v>-9.9999999999988987E-5</v>
      </c>
      <c r="K14" s="71">
        <f t="shared" si="2"/>
        <v>0</v>
      </c>
      <c r="L14" s="71">
        <f t="shared" si="3"/>
        <v>1.0000000000000286E-4</v>
      </c>
      <c r="M14" s="71">
        <f t="shared" si="4"/>
        <v>9.9999999999988987E-5</v>
      </c>
      <c r="N14" s="71">
        <f t="shared" si="5"/>
        <v>0</v>
      </c>
      <c r="O14" s="71">
        <f t="shared" si="6"/>
        <v>1.0000000000000286E-4</v>
      </c>
      <c r="P14" s="71">
        <f t="shared" si="7"/>
        <v>9.9999999999988987E-5</v>
      </c>
      <c r="Q14" s="71">
        <f t="shared" si="8"/>
        <v>0</v>
      </c>
      <c r="R14" s="71">
        <f t="shared" si="9"/>
        <v>-9.3593523396483174E-5</v>
      </c>
      <c r="S14" s="71">
        <f t="shared" si="10"/>
        <v>0</v>
      </c>
      <c r="T14" s="71">
        <f t="shared" si="11"/>
        <v>9.3567251530157482E-5</v>
      </c>
      <c r="U14" s="71">
        <f t="shared" si="12"/>
        <v>9.3244440367890499E-5</v>
      </c>
      <c r="V14" s="71">
        <f t="shared" si="13"/>
        <v>0</v>
      </c>
      <c r="W14" s="71">
        <f t="shared" si="14"/>
        <v>9.3427383634126892E-5</v>
      </c>
      <c r="X14" s="71">
        <f t="shared" si="15"/>
        <v>9.3418655773543872E-5</v>
      </c>
      <c r="Y14" s="71">
        <f t="shared" si="16"/>
        <v>0</v>
      </c>
      <c r="Z14" s="72">
        <f t="shared" si="54"/>
        <v>2.3418434160628169E-2</v>
      </c>
      <c r="AA14" s="72">
        <f t="shared" si="17"/>
        <v>2.3442893512253881E-2</v>
      </c>
      <c r="AB14" s="72">
        <f t="shared" si="18"/>
        <v>2.2327995701746896E-2</v>
      </c>
      <c r="AC14" s="72">
        <f t="shared" si="19"/>
        <v>1.2678925413179632E-2</v>
      </c>
      <c r="AD14" s="72">
        <f t="shared" si="20"/>
        <v>8.9123988671245633E-3</v>
      </c>
      <c r="AE14" s="72">
        <f t="shared" si="21"/>
        <v>5.7978481332600718E-3</v>
      </c>
      <c r="AF14" s="72">
        <f t="shared" si="22"/>
        <v>4.78622623823966E-3</v>
      </c>
      <c r="AG14" s="72">
        <f t="shared" si="23"/>
        <v>4.681277174252989E-3</v>
      </c>
      <c r="AH14" s="72">
        <f t="shared" si="55"/>
        <v>2.0436880926744372E-3</v>
      </c>
      <c r="AI14" s="72">
        <f t="shared" si="24"/>
        <v>1.4299099225471884E-3</v>
      </c>
      <c r="AJ14" s="72">
        <f t="shared" si="25"/>
        <v>1.3149304059608001E-3</v>
      </c>
      <c r="AK14" s="72">
        <f t="shared" si="26"/>
        <v>9.9744922182652576E-4</v>
      </c>
      <c r="AL14" s="72">
        <f t="shared" si="27"/>
        <v>1.0571738447631594E-3</v>
      </c>
      <c r="AM14" s="72">
        <f t="shared" si="28"/>
        <v>1.077336410965893E-3</v>
      </c>
      <c r="AN14" s="72">
        <f t="shared" si="29"/>
        <v>1.0167156483404168E-3</v>
      </c>
      <c r="AO14" s="72">
        <f t="shared" si="30"/>
        <v>1.0123109756950384E-3</v>
      </c>
      <c r="AP14" s="72">
        <f t="shared" si="31"/>
        <v>1.8788720800536598E-3</v>
      </c>
      <c r="AQ14" s="72">
        <f t="shared" si="32"/>
        <v>1.2980273589516002E-3</v>
      </c>
      <c r="AR14" s="72">
        <f t="shared" si="33"/>
        <v>1.2058912331701765E-3</v>
      </c>
      <c r="AS14" s="72">
        <f t="shared" si="34"/>
        <v>9.2613395775245622E-4</v>
      </c>
      <c r="AT14" s="72">
        <f t="shared" si="35"/>
        <v>9.871476896313174E-4</v>
      </c>
      <c r="AU14" s="72">
        <f t="shared" si="36"/>
        <v>1.0080944235342892E-3</v>
      </c>
      <c r="AV14" s="72">
        <f t="shared" si="37"/>
        <v>9.5136759490369721E-4</v>
      </c>
      <c r="AW14" s="72">
        <f t="shared" si="38"/>
        <v>9.4725898740781965E-4</v>
      </c>
      <c r="AX14" s="72">
        <f t="shared" si="56"/>
        <v>5.1092202316860931E-4</v>
      </c>
      <c r="AY14" s="72">
        <f t="shared" si="39"/>
        <v>7.1495496127359421E-4</v>
      </c>
      <c r="AZ14" s="72">
        <f t="shared" si="40"/>
        <v>1.3149304059608001E-3</v>
      </c>
      <c r="BA14" s="72">
        <f t="shared" si="41"/>
        <v>2.9923476654795771E-3</v>
      </c>
      <c r="BB14" s="72">
        <f t="shared" si="42"/>
        <v>5.285869223815797E-3</v>
      </c>
      <c r="BC14" s="72">
        <f t="shared" si="43"/>
        <v>1.077336410965893E-2</v>
      </c>
      <c r="BD14" s="72">
        <f t="shared" si="44"/>
        <v>1.5250734725106251E-2</v>
      </c>
      <c r="BE14" s="72">
        <f t="shared" si="45"/>
        <v>2.0246219513900768E-2</v>
      </c>
      <c r="BF14" s="72">
        <f t="shared" si="46"/>
        <v>4.6971802001341496E-4</v>
      </c>
      <c r="BG14" s="72">
        <f t="shared" si="47"/>
        <v>6.490136794758001E-4</v>
      </c>
      <c r="BH14" s="72">
        <f t="shared" si="48"/>
        <v>1.2058912331701765E-3</v>
      </c>
      <c r="BI14" s="72">
        <f t="shared" si="49"/>
        <v>2.7784018732573685E-3</v>
      </c>
      <c r="BJ14" s="72">
        <f t="shared" si="50"/>
        <v>4.9357384481565868E-3</v>
      </c>
      <c r="BK14" s="72">
        <f t="shared" si="51"/>
        <v>1.0080944235342892E-2</v>
      </c>
      <c r="BL14" s="72">
        <f t="shared" si="52"/>
        <v>1.4270513923555458E-2</v>
      </c>
      <c r="BM14" s="72">
        <f t="shared" si="53"/>
        <v>1.8945179748156394E-2</v>
      </c>
      <c r="BN14" s="70">
        <f t="shared" si="57"/>
        <v>0.56612013597756017</v>
      </c>
      <c r="BO14" s="70">
        <f t="shared" si="58"/>
        <v>0.20823108399195811</v>
      </c>
      <c r="BP14" s="70">
        <f t="shared" si="59"/>
        <v>0.93259921212100383</v>
      </c>
    </row>
    <row r="15" spans="1:68" x14ac:dyDescent="0.25">
      <c r="A15" s="68">
        <v>45411</v>
      </c>
      <c r="B15" s="67">
        <v>6.84</v>
      </c>
      <c r="C15" s="67">
        <v>6.85</v>
      </c>
      <c r="D15" s="67">
        <v>6.88</v>
      </c>
      <c r="E15" s="67">
        <v>7.25</v>
      </c>
      <c r="F15" s="67">
        <v>7.17</v>
      </c>
      <c r="G15" s="67">
        <v>7.04</v>
      </c>
      <c r="H15" s="67">
        <v>7.05</v>
      </c>
      <c r="I15" s="67">
        <v>7.05</v>
      </c>
      <c r="J15" s="71">
        <f t="shared" si="60"/>
        <v>2.0000000000000573E-4</v>
      </c>
      <c r="K15" s="71">
        <f t="shared" si="2"/>
        <v>0</v>
      </c>
      <c r="L15" s="71">
        <f t="shared" si="3"/>
        <v>-1.0000000000000286E-4</v>
      </c>
      <c r="M15" s="71">
        <f t="shared" si="4"/>
        <v>3.0000000000000859E-4</v>
      </c>
      <c r="N15" s="71">
        <f t="shared" si="5"/>
        <v>3.9999999999999758E-4</v>
      </c>
      <c r="O15" s="71">
        <f t="shared" si="6"/>
        <v>7.9999999999999516E-4</v>
      </c>
      <c r="P15" s="71">
        <f t="shared" si="7"/>
        <v>7.0000000000000617E-4</v>
      </c>
      <c r="Q15" s="71">
        <f t="shared" si="8"/>
        <v>6.0000000000000331E-4</v>
      </c>
      <c r="R15" s="71">
        <f t="shared" si="9"/>
        <v>1.8717828786504872E-4</v>
      </c>
      <c r="S15" s="71">
        <f t="shared" si="10"/>
        <v>0</v>
      </c>
      <c r="T15" s="71">
        <f t="shared" si="11"/>
        <v>-9.3567251530195578E-5</v>
      </c>
      <c r="U15" s="71">
        <f t="shared" si="12"/>
        <v>2.7968116529668188E-4</v>
      </c>
      <c r="V15" s="71">
        <f t="shared" si="13"/>
        <v>3.7316914324273269E-4</v>
      </c>
      <c r="W15" s="71">
        <f t="shared" si="14"/>
        <v>7.4710500299856458E-4</v>
      </c>
      <c r="X15" s="71">
        <f t="shared" si="15"/>
        <v>6.5368634722529637E-4</v>
      </c>
      <c r="Y15" s="71">
        <f t="shared" si="16"/>
        <v>5.6032874084651165E-4</v>
      </c>
      <c r="Z15" s="72">
        <f t="shared" si="54"/>
        <v>2.3651454261060554E-2</v>
      </c>
      <c r="AA15" s="72">
        <f t="shared" si="17"/>
        <v>2.368311375286599E-2</v>
      </c>
      <c r="AB15" s="72">
        <f t="shared" si="18"/>
        <v>2.257030999522697E-2</v>
      </c>
      <c r="AC15" s="72">
        <f t="shared" si="19"/>
        <v>1.2776768713038046E-2</v>
      </c>
      <c r="AD15" s="72">
        <f t="shared" si="20"/>
        <v>8.9900893317228503E-3</v>
      </c>
      <c r="AE15" s="72">
        <f t="shared" si="21"/>
        <v>5.8389578971164788E-3</v>
      </c>
      <c r="AF15" s="72">
        <f t="shared" si="22"/>
        <v>4.816816017280008E-3</v>
      </c>
      <c r="AG15" s="72">
        <f t="shared" si="23"/>
        <v>4.7058347607553093E-3</v>
      </c>
      <c r="AH15" s="72">
        <f t="shared" si="55"/>
        <v>2.0436213979954649E-3</v>
      </c>
      <c r="AI15" s="72">
        <f t="shared" si="24"/>
        <v>1.429838731436891E-3</v>
      </c>
      <c r="AJ15" s="72">
        <f t="shared" si="25"/>
        <v>1.315604178591494E-3</v>
      </c>
      <c r="AK15" s="72">
        <f t="shared" si="26"/>
        <v>1.0055180586563117E-3</v>
      </c>
      <c r="AL15" s="72">
        <f t="shared" si="27"/>
        <v>1.0651554441527744E-3</v>
      </c>
      <c r="AM15" s="72">
        <f t="shared" si="28"/>
        <v>1.0822480048892813E-3</v>
      </c>
      <c r="AN15" s="72">
        <f t="shared" si="29"/>
        <v>1.0231816475373301E-3</v>
      </c>
      <c r="AO15" s="72">
        <f t="shared" si="30"/>
        <v>1.0228014068536702E-3</v>
      </c>
      <c r="AP15" s="72">
        <f t="shared" si="31"/>
        <v>1.8788103358460232E-3</v>
      </c>
      <c r="AQ15" s="72">
        <f t="shared" si="32"/>
        <v>1.2979651208114304E-3</v>
      </c>
      <c r="AR15" s="72">
        <f t="shared" si="33"/>
        <v>1.2064692072303773E-3</v>
      </c>
      <c r="AS15" s="72">
        <f t="shared" si="34"/>
        <v>9.3329822189169398E-4</v>
      </c>
      <c r="AT15" s="72">
        <f t="shared" si="35"/>
        <v>9.9436382765532194E-4</v>
      </c>
      <c r="AU15" s="72">
        <f t="shared" si="36"/>
        <v>1.0125996189593919E-3</v>
      </c>
      <c r="AV15" s="72">
        <f t="shared" si="37"/>
        <v>9.5732889966880302E-4</v>
      </c>
      <c r="AW15" s="72">
        <f t="shared" si="38"/>
        <v>9.5695296912047252E-4</v>
      </c>
      <c r="AX15" s="72">
        <f t="shared" si="56"/>
        <v>5.1090534949886624E-4</v>
      </c>
      <c r="AY15" s="72">
        <f t="shared" si="39"/>
        <v>7.1491936571844549E-4</v>
      </c>
      <c r="AZ15" s="72">
        <f t="shared" si="40"/>
        <v>1.315604178591494E-3</v>
      </c>
      <c r="BA15" s="72">
        <f t="shared" si="41"/>
        <v>3.016554175968935E-3</v>
      </c>
      <c r="BB15" s="72">
        <f t="shared" si="42"/>
        <v>5.3257772207638719E-3</v>
      </c>
      <c r="BC15" s="72">
        <f t="shared" si="43"/>
        <v>1.0822480048892812E-2</v>
      </c>
      <c r="BD15" s="72">
        <f t="shared" si="44"/>
        <v>1.5347724713059951E-2</v>
      </c>
      <c r="BE15" s="72">
        <f t="shared" si="45"/>
        <v>2.0456028137073402E-2</v>
      </c>
      <c r="BF15" s="72">
        <f t="shared" si="46"/>
        <v>4.6970258396150579E-4</v>
      </c>
      <c r="BG15" s="72">
        <f t="shared" si="47"/>
        <v>6.489825604057152E-4</v>
      </c>
      <c r="BH15" s="72">
        <f t="shared" si="48"/>
        <v>1.2064692072303773E-3</v>
      </c>
      <c r="BI15" s="72">
        <f t="shared" si="49"/>
        <v>2.7998946656750817E-3</v>
      </c>
      <c r="BJ15" s="72">
        <f t="shared" si="50"/>
        <v>4.9718191382766095E-3</v>
      </c>
      <c r="BK15" s="72">
        <f t="shared" si="51"/>
        <v>1.0125996189593919E-2</v>
      </c>
      <c r="BL15" s="72">
        <f t="shared" si="52"/>
        <v>1.4359933495032045E-2</v>
      </c>
      <c r="BM15" s="72">
        <f t="shared" si="53"/>
        <v>1.9139059382409451E-2</v>
      </c>
      <c r="BN15" s="70">
        <f t="shared" si="57"/>
        <v>0.56605050865763185</v>
      </c>
      <c r="BO15" s="70">
        <f t="shared" si="58"/>
        <v>0.21051451571859436</v>
      </c>
      <c r="BP15" s="70">
        <f t="shared" si="59"/>
        <v>0.93360047064973339</v>
      </c>
    </row>
    <row r="16" spans="1:68" x14ac:dyDescent="0.25">
      <c r="A16" s="68">
        <v>45408</v>
      </c>
      <c r="B16" s="67">
        <v>6.86</v>
      </c>
      <c r="C16" s="67">
        <v>6.85</v>
      </c>
      <c r="D16" s="67">
        <v>6.87</v>
      </c>
      <c r="E16" s="67">
        <v>7.28</v>
      </c>
      <c r="F16" s="67">
        <v>7.21</v>
      </c>
      <c r="G16" s="67">
        <v>7.12</v>
      </c>
      <c r="H16" s="67">
        <v>7.12</v>
      </c>
      <c r="I16" s="67">
        <v>7.11</v>
      </c>
      <c r="J16" s="71">
        <f t="shared" si="60"/>
        <v>0</v>
      </c>
      <c r="K16" s="71">
        <f t="shared" si="2"/>
        <v>3.0000000000000859E-4</v>
      </c>
      <c r="L16" s="71">
        <f t="shared" si="3"/>
        <v>1.0000000000000286E-4</v>
      </c>
      <c r="M16" s="71">
        <f t="shared" si="4"/>
        <v>-7.0000000000000617E-4</v>
      </c>
      <c r="N16" s="71">
        <f t="shared" si="5"/>
        <v>-8.9999999999999802E-4</v>
      </c>
      <c r="O16" s="71">
        <f t="shared" si="6"/>
        <v>-1.1000000000000038E-3</v>
      </c>
      <c r="P16" s="71">
        <f t="shared" si="7"/>
        <v>-1.0000000000000009E-3</v>
      </c>
      <c r="Q16" s="71">
        <f t="shared" si="8"/>
        <v>-1.0000000000000009E-3</v>
      </c>
      <c r="R16" s="71">
        <f t="shared" si="9"/>
        <v>0</v>
      </c>
      <c r="S16" s="71">
        <f t="shared" si="10"/>
        <v>2.8072802317889793E-4</v>
      </c>
      <c r="T16" s="71">
        <f t="shared" si="11"/>
        <v>9.3567251530157482E-5</v>
      </c>
      <c r="U16" s="71">
        <f t="shared" si="12"/>
        <v>-6.5271110527463769E-4</v>
      </c>
      <c r="V16" s="71">
        <f t="shared" si="13"/>
        <v>-8.3982648523145084E-4</v>
      </c>
      <c r="W16" s="71">
        <f t="shared" si="14"/>
        <v>-1.0274133440071054E-3</v>
      </c>
      <c r="X16" s="71">
        <f t="shared" si="15"/>
        <v>-9.3396849975835696E-4</v>
      </c>
      <c r="Y16" s="71">
        <f t="shared" si="16"/>
        <v>-9.3405573762828673E-4</v>
      </c>
      <c r="Z16" s="72">
        <f t="shared" si="54"/>
        <v>2.3878269569600475E-2</v>
      </c>
      <c r="AA16" s="72">
        <f t="shared" si="17"/>
        <v>2.3917924664799823E-2</v>
      </c>
      <c r="AB16" s="72">
        <f t="shared" si="18"/>
        <v>2.2802653465811468E-2</v>
      </c>
      <c r="AC16" s="72">
        <f t="shared" si="19"/>
        <v>1.2858528070878346E-2</v>
      </c>
      <c r="AD16" s="72">
        <f t="shared" si="20"/>
        <v>9.0511050695542689E-3</v>
      </c>
      <c r="AE16" s="72">
        <f t="shared" si="21"/>
        <v>5.8684497839873442E-3</v>
      </c>
      <c r="AF16" s="72">
        <f t="shared" si="22"/>
        <v>4.835406884015638E-3</v>
      </c>
      <c r="AG16" s="72">
        <f t="shared" si="23"/>
        <v>4.7173312174544537E-3</v>
      </c>
      <c r="AH16" s="72">
        <f t="shared" si="55"/>
        <v>2.0436492580627797E-3</v>
      </c>
      <c r="AI16" s="72">
        <f t="shared" si="24"/>
        <v>1.4306096884046057E-3</v>
      </c>
      <c r="AJ16" s="72">
        <f t="shared" si="25"/>
        <v>1.3154255730259037E-3</v>
      </c>
      <c r="AK16" s="72">
        <f t="shared" si="26"/>
        <v>1.0139707323008555E-3</v>
      </c>
      <c r="AL16" s="72">
        <f t="shared" si="27"/>
        <v>1.0741987736016801E-3</v>
      </c>
      <c r="AM16" s="72">
        <f t="shared" si="28"/>
        <v>1.0889701907264759E-3</v>
      </c>
      <c r="AN16" s="72">
        <f t="shared" si="29"/>
        <v>1.0277366149558018E-3</v>
      </c>
      <c r="AO16" s="72">
        <f t="shared" si="30"/>
        <v>1.0282925934871066E-3</v>
      </c>
      <c r="AP16" s="72">
        <f t="shared" si="31"/>
        <v>1.8788373230739462E-3</v>
      </c>
      <c r="AQ16" s="72">
        <f t="shared" si="32"/>
        <v>1.2986245539728537E-3</v>
      </c>
      <c r="AR16" s="72">
        <f t="shared" si="33"/>
        <v>1.2063079785724652E-3</v>
      </c>
      <c r="AS16" s="72">
        <f t="shared" si="34"/>
        <v>9.4077572441268818E-4</v>
      </c>
      <c r="AT16" s="72">
        <f t="shared" si="35"/>
        <v>1.0025252372954934E-3</v>
      </c>
      <c r="AU16" s="72">
        <f t="shared" si="36"/>
        <v>1.018744667664869E-3</v>
      </c>
      <c r="AV16" s="72">
        <f t="shared" si="37"/>
        <v>9.6151944787911344E-4</v>
      </c>
      <c r="AW16" s="72">
        <f t="shared" si="38"/>
        <v>9.6202463043408126E-4</v>
      </c>
      <c r="AX16" s="72">
        <f t="shared" si="56"/>
        <v>5.1091231451569493E-4</v>
      </c>
      <c r="AY16" s="72">
        <f t="shared" si="39"/>
        <v>7.1530484420230284E-4</v>
      </c>
      <c r="AZ16" s="72">
        <f t="shared" si="40"/>
        <v>1.3154255730259037E-3</v>
      </c>
      <c r="BA16" s="72">
        <f t="shared" si="41"/>
        <v>3.0419121969025662E-3</v>
      </c>
      <c r="BB16" s="72">
        <f t="shared" si="42"/>
        <v>5.3709938680084005E-3</v>
      </c>
      <c r="BC16" s="72">
        <f t="shared" si="43"/>
        <v>1.088970190726476E-2</v>
      </c>
      <c r="BD16" s="72">
        <f t="shared" si="44"/>
        <v>1.5416049224337027E-2</v>
      </c>
      <c r="BE16" s="72">
        <f t="shared" si="45"/>
        <v>2.0565851869742132E-2</v>
      </c>
      <c r="BF16" s="72">
        <f t="shared" si="46"/>
        <v>4.6970933076848656E-4</v>
      </c>
      <c r="BG16" s="72">
        <f t="shared" si="47"/>
        <v>6.4931227698642683E-4</v>
      </c>
      <c r="BH16" s="72">
        <f t="shared" si="48"/>
        <v>1.2063079785724652E-3</v>
      </c>
      <c r="BI16" s="72">
        <f t="shared" si="49"/>
        <v>2.8223271732380644E-3</v>
      </c>
      <c r="BJ16" s="72">
        <f t="shared" si="50"/>
        <v>5.0126261864774663E-3</v>
      </c>
      <c r="BK16" s="72">
        <f t="shared" si="51"/>
        <v>1.018744667664869E-2</v>
      </c>
      <c r="BL16" s="72">
        <f t="shared" si="52"/>
        <v>1.4422791718186702E-2</v>
      </c>
      <c r="BM16" s="72">
        <f t="shared" si="53"/>
        <v>1.9240492608681624E-2</v>
      </c>
      <c r="BN16" s="70">
        <f t="shared" si="57"/>
        <v>0.56591130703594628</v>
      </c>
      <c r="BO16" s="70">
        <f t="shared" si="58"/>
        <v>0.20789591350655012</v>
      </c>
      <c r="BP16" s="70">
        <f t="shared" si="59"/>
        <v>0.93469410035769729</v>
      </c>
    </row>
    <row r="17" spans="1:68" x14ac:dyDescent="0.25">
      <c r="A17" s="68">
        <v>45407</v>
      </c>
      <c r="B17" s="67">
        <v>6.86</v>
      </c>
      <c r="C17" s="67">
        <v>6.88</v>
      </c>
      <c r="D17" s="67">
        <v>6.88</v>
      </c>
      <c r="E17" s="67">
        <v>7.21</v>
      </c>
      <c r="F17" s="67">
        <v>7.12</v>
      </c>
      <c r="G17" s="67">
        <v>7.01</v>
      </c>
      <c r="H17" s="67">
        <v>7.02</v>
      </c>
      <c r="I17" s="67">
        <v>7.01</v>
      </c>
      <c r="J17" s="71">
        <f t="shared" si="60"/>
        <v>9.9999999999988987E-5</v>
      </c>
      <c r="K17" s="71">
        <f t="shared" si="2"/>
        <v>3.9999999999999758E-4</v>
      </c>
      <c r="L17" s="71">
        <f t="shared" si="3"/>
        <v>1.0000000000000286E-4</v>
      </c>
      <c r="M17" s="71">
        <f t="shared" si="4"/>
        <v>-9.9999999999988987E-5</v>
      </c>
      <c r="N17" s="71">
        <f t="shared" si="5"/>
        <v>-1.0000000000000286E-4</v>
      </c>
      <c r="O17" s="71">
        <f t="shared" si="6"/>
        <v>-1.9999999999999185E-4</v>
      </c>
      <c r="P17" s="71">
        <f t="shared" si="7"/>
        <v>-1.9999999999999185E-4</v>
      </c>
      <c r="Q17" s="71">
        <f t="shared" si="8"/>
        <v>-1.9999999999999185E-4</v>
      </c>
      <c r="R17" s="71">
        <f t="shared" si="9"/>
        <v>9.3576007179944098E-5</v>
      </c>
      <c r="S17" s="71">
        <f t="shared" si="10"/>
        <v>3.7418148238265212E-4</v>
      </c>
      <c r="T17" s="71">
        <f t="shared" si="11"/>
        <v>9.3558497518830076E-5</v>
      </c>
      <c r="U17" s="71">
        <f t="shared" si="12"/>
        <v>-9.3279231446709819E-5</v>
      </c>
      <c r="V17" s="71">
        <f t="shared" si="13"/>
        <v>-9.3357606378810005E-5</v>
      </c>
      <c r="W17" s="71">
        <f t="shared" si="14"/>
        <v>-1.8691588839461328E-4</v>
      </c>
      <c r="X17" s="71">
        <f t="shared" si="15"/>
        <v>-1.8689842125239618E-4</v>
      </c>
      <c r="Y17" s="71">
        <f t="shared" si="16"/>
        <v>-1.8691588839461328E-4</v>
      </c>
      <c r="Z17" s="72">
        <f t="shared" si="54"/>
        <v>2.4100896756777419E-2</v>
      </c>
      <c r="AA17" s="72">
        <f t="shared" si="17"/>
        <v>2.4141919778840087E-2</v>
      </c>
      <c r="AB17" s="72">
        <f t="shared" si="18"/>
        <v>2.3029439542442392E-2</v>
      </c>
      <c r="AC17" s="72">
        <f t="shared" si="19"/>
        <v>1.2955777820423408E-2</v>
      </c>
      <c r="AD17" s="72">
        <f t="shared" si="20"/>
        <v>9.1288710916652242E-3</v>
      </c>
      <c r="AE17" s="72">
        <f t="shared" si="21"/>
        <v>5.9115003436898336E-3</v>
      </c>
      <c r="AF17" s="72">
        <f t="shared" si="22"/>
        <v>4.863467269776104E-3</v>
      </c>
      <c r="AG17" s="72">
        <f t="shared" si="23"/>
        <v>4.7373712308152278E-3</v>
      </c>
      <c r="AH17" s="72">
        <f t="shared" si="55"/>
        <v>2.0839554501206853E-3</v>
      </c>
      <c r="AI17" s="72">
        <f t="shared" si="24"/>
        <v>1.4311148072631528E-3</v>
      </c>
      <c r="AJ17" s="72">
        <f t="shared" si="25"/>
        <v>1.3154255730259037E-3</v>
      </c>
      <c r="AK17" s="72">
        <f t="shared" si="26"/>
        <v>1.0143117595529869E-3</v>
      </c>
      <c r="AL17" s="72">
        <f t="shared" si="27"/>
        <v>1.0738585072563687E-3</v>
      </c>
      <c r="AM17" s="72">
        <f t="shared" si="28"/>
        <v>1.0876010135224652E-3</v>
      </c>
      <c r="AN17" s="72">
        <f t="shared" si="29"/>
        <v>1.0273600448591569E-3</v>
      </c>
      <c r="AO17" s="72">
        <f t="shared" si="30"/>
        <v>1.027284469983803E-3</v>
      </c>
      <c r="AP17" s="72">
        <f t="shared" si="31"/>
        <v>1.9127097081453369E-3</v>
      </c>
      <c r="AQ17" s="72">
        <f t="shared" si="32"/>
        <v>1.2990637270774009E-3</v>
      </c>
      <c r="AR17" s="72">
        <f t="shared" si="33"/>
        <v>1.2063115626227716E-3</v>
      </c>
      <c r="AS17" s="72">
        <f t="shared" si="34"/>
        <v>9.4102038455511712E-4</v>
      </c>
      <c r="AT17" s="72">
        <f t="shared" si="35"/>
        <v>1.002168720863136E-3</v>
      </c>
      <c r="AU17" s="72">
        <f t="shared" si="36"/>
        <v>1.0174522454198043E-3</v>
      </c>
      <c r="AV17" s="72">
        <f t="shared" si="37"/>
        <v>9.6115074608253595E-4</v>
      </c>
      <c r="AW17" s="72">
        <f t="shared" si="38"/>
        <v>9.6107587483031608E-4</v>
      </c>
      <c r="AX17" s="72">
        <f t="shared" si="56"/>
        <v>5.2098886253017132E-4</v>
      </c>
      <c r="AY17" s="72">
        <f t="shared" si="39"/>
        <v>7.1555740363157642E-4</v>
      </c>
      <c r="AZ17" s="72">
        <f t="shared" si="40"/>
        <v>1.3154255730259037E-3</v>
      </c>
      <c r="BA17" s="72">
        <f t="shared" si="41"/>
        <v>3.0429352786589606E-3</v>
      </c>
      <c r="BB17" s="72">
        <f t="shared" si="42"/>
        <v>5.3692925362818431E-3</v>
      </c>
      <c r="BC17" s="72">
        <f t="shared" si="43"/>
        <v>1.0876010135224651E-2</v>
      </c>
      <c r="BD17" s="72">
        <f t="shared" si="44"/>
        <v>1.5410400672887355E-2</v>
      </c>
      <c r="BE17" s="72">
        <f t="shared" si="45"/>
        <v>2.0545689399676062E-2</v>
      </c>
      <c r="BF17" s="72">
        <f t="shared" si="46"/>
        <v>4.7817742703633423E-4</v>
      </c>
      <c r="BG17" s="72">
        <f t="shared" si="47"/>
        <v>6.4953186353870047E-4</v>
      </c>
      <c r="BH17" s="72">
        <f t="shared" si="48"/>
        <v>1.2063115626227716E-3</v>
      </c>
      <c r="BI17" s="72">
        <f t="shared" si="49"/>
        <v>2.8230611536653512E-3</v>
      </c>
      <c r="BJ17" s="72">
        <f t="shared" si="50"/>
        <v>5.01084360431568E-3</v>
      </c>
      <c r="BK17" s="72">
        <f t="shared" si="51"/>
        <v>1.0174522454198044E-2</v>
      </c>
      <c r="BL17" s="72">
        <f t="shared" si="52"/>
        <v>1.441726119123804E-2</v>
      </c>
      <c r="BM17" s="72">
        <f t="shared" si="53"/>
        <v>1.9221517496606323E-2</v>
      </c>
      <c r="BN17" s="70">
        <f t="shared" si="57"/>
        <v>0.56596642832846933</v>
      </c>
      <c r="BO17" s="70">
        <f t="shared" si="58"/>
        <v>0.20790339237344849</v>
      </c>
      <c r="BP17" s="70">
        <f t="shared" si="59"/>
        <v>0.93468764592373688</v>
      </c>
    </row>
    <row r="18" spans="1:68" x14ac:dyDescent="0.25">
      <c r="A18" s="68">
        <v>45406</v>
      </c>
      <c r="B18" s="67">
        <v>6.87</v>
      </c>
      <c r="C18" s="67">
        <v>6.92</v>
      </c>
      <c r="D18" s="67">
        <v>6.89</v>
      </c>
      <c r="E18" s="67">
        <v>7.2</v>
      </c>
      <c r="F18" s="67">
        <v>7.11</v>
      </c>
      <c r="G18" s="67">
        <v>6.99</v>
      </c>
      <c r="H18" s="67">
        <v>7</v>
      </c>
      <c r="I18" s="67">
        <v>6.99</v>
      </c>
      <c r="J18" s="71">
        <f t="shared" si="60"/>
        <v>-9.9999999999988987E-5</v>
      </c>
      <c r="K18" s="71">
        <f t="shared" si="2"/>
        <v>1.0000000000000286E-4</v>
      </c>
      <c r="L18" s="71">
        <f t="shared" si="3"/>
        <v>-1.0000000000000286E-4</v>
      </c>
      <c r="M18" s="71">
        <f t="shared" si="4"/>
        <v>-3.0000000000000859E-4</v>
      </c>
      <c r="N18" s="71">
        <f t="shared" si="5"/>
        <v>-1.0000000000000286E-4</v>
      </c>
      <c r="O18" s="71">
        <f t="shared" si="6"/>
        <v>0</v>
      </c>
      <c r="P18" s="71">
        <f t="shared" si="7"/>
        <v>0</v>
      </c>
      <c r="Q18" s="71">
        <f t="shared" si="8"/>
        <v>0</v>
      </c>
      <c r="R18" s="71">
        <f t="shared" si="9"/>
        <v>-9.3576007180075897E-5</v>
      </c>
      <c r="S18" s="71">
        <f t="shared" si="10"/>
        <v>9.3523497847012319E-5</v>
      </c>
      <c r="T18" s="71">
        <f t="shared" si="11"/>
        <v>-9.3558497518790286E-5</v>
      </c>
      <c r="U18" s="71">
        <f t="shared" si="12"/>
        <v>-2.7988991179583818E-4</v>
      </c>
      <c r="V18" s="71">
        <f t="shared" si="13"/>
        <v>-9.3366322835209547E-5</v>
      </c>
      <c r="W18" s="71">
        <f t="shared" si="14"/>
        <v>0</v>
      </c>
      <c r="X18" s="71">
        <f t="shared" si="15"/>
        <v>0</v>
      </c>
      <c r="Y18" s="71">
        <f t="shared" si="16"/>
        <v>0</v>
      </c>
      <c r="Z18" s="72">
        <f t="shared" si="54"/>
        <v>2.4265561774589394E-2</v>
      </c>
      <c r="AA18" s="72">
        <f t="shared" si="17"/>
        <v>2.4358353446945934E-2</v>
      </c>
      <c r="AB18" s="72">
        <f t="shared" si="18"/>
        <v>2.3251499651094621E-2</v>
      </c>
      <c r="AC18" s="72">
        <f t="shared" si="19"/>
        <v>1.3043853386704701E-2</v>
      </c>
      <c r="AD18" s="72">
        <f t="shared" si="20"/>
        <v>9.1992611651869182E-3</v>
      </c>
      <c r="AE18" s="72">
        <f t="shared" si="21"/>
        <v>5.9497560897969403E-3</v>
      </c>
      <c r="AF18" s="72">
        <f t="shared" si="22"/>
        <v>4.8867432010356159E-3</v>
      </c>
      <c r="AG18" s="72">
        <f t="shared" si="23"/>
        <v>4.7546731414842228E-3</v>
      </c>
      <c r="AH18" s="72">
        <f t="shared" si="55"/>
        <v>2.1356475954286591E-3</v>
      </c>
      <c r="AI18" s="72">
        <f t="shared" si="24"/>
        <v>1.4337980022344475E-3</v>
      </c>
      <c r="AJ18" s="72">
        <f t="shared" si="25"/>
        <v>1.3154255730259037E-3</v>
      </c>
      <c r="AK18" s="72">
        <f t="shared" si="26"/>
        <v>1.0173920483700371E-3</v>
      </c>
      <c r="AL18" s="72">
        <f t="shared" si="27"/>
        <v>1.0813483530382837E-3</v>
      </c>
      <c r="AM18" s="72">
        <f t="shared" si="28"/>
        <v>1.0959381227544072E-3</v>
      </c>
      <c r="AN18" s="72">
        <f t="shared" si="29"/>
        <v>1.0326374529166541E-3</v>
      </c>
      <c r="AO18" s="72">
        <f t="shared" si="30"/>
        <v>1.0325940112744971E-3</v>
      </c>
      <c r="AP18" s="72">
        <f t="shared" si="31"/>
        <v>1.9559499631245968E-3</v>
      </c>
      <c r="AQ18" s="72">
        <f t="shared" si="32"/>
        <v>1.3012749986471062E-3</v>
      </c>
      <c r="AR18" s="72">
        <f t="shared" si="33"/>
        <v>1.2063151456899236E-3</v>
      </c>
      <c r="AS18" s="72">
        <f t="shared" si="34"/>
        <v>9.4373550664972534E-4</v>
      </c>
      <c r="AT18" s="72">
        <f t="shared" si="35"/>
        <v>1.0089155342244559E-3</v>
      </c>
      <c r="AU18" s="72">
        <f t="shared" si="36"/>
        <v>1.0250729651524253E-3</v>
      </c>
      <c r="AV18" s="72">
        <f t="shared" si="37"/>
        <v>9.6600828672411176E-4</v>
      </c>
      <c r="AW18" s="72">
        <f t="shared" si="38"/>
        <v>9.6597427344379818E-4</v>
      </c>
      <c r="AX18" s="72">
        <f t="shared" si="56"/>
        <v>5.3391189885716478E-4</v>
      </c>
      <c r="AY18" s="72">
        <f t="shared" si="39"/>
        <v>7.1689900111722373E-4</v>
      </c>
      <c r="AZ18" s="72">
        <f t="shared" si="40"/>
        <v>1.3154255730259037E-3</v>
      </c>
      <c r="BA18" s="72">
        <f t="shared" si="41"/>
        <v>3.0521761451101116E-3</v>
      </c>
      <c r="BB18" s="72">
        <f t="shared" si="42"/>
        <v>5.4067417651914185E-3</v>
      </c>
      <c r="BC18" s="72">
        <f t="shared" si="43"/>
        <v>1.0959381227544071E-2</v>
      </c>
      <c r="BD18" s="72">
        <f t="shared" si="44"/>
        <v>1.5489561793749811E-2</v>
      </c>
      <c r="BE18" s="72">
        <f t="shared" si="45"/>
        <v>2.0651880225489944E-2</v>
      </c>
      <c r="BF18" s="72">
        <f t="shared" si="46"/>
        <v>4.889874907811492E-4</v>
      </c>
      <c r="BG18" s="72">
        <f t="shared" si="47"/>
        <v>6.5063749932355312E-4</v>
      </c>
      <c r="BH18" s="72">
        <f t="shared" si="48"/>
        <v>1.2063151456899236E-3</v>
      </c>
      <c r="BI18" s="72">
        <f t="shared" si="49"/>
        <v>2.8312065199491759E-3</v>
      </c>
      <c r="BJ18" s="72">
        <f t="shared" si="50"/>
        <v>5.044577671122279E-3</v>
      </c>
      <c r="BK18" s="72">
        <f t="shared" si="51"/>
        <v>1.0250729651524253E-2</v>
      </c>
      <c r="BL18" s="72">
        <f t="shared" si="52"/>
        <v>1.4490124300861676E-2</v>
      </c>
      <c r="BM18" s="72">
        <f t="shared" si="53"/>
        <v>1.9319485468875963E-2</v>
      </c>
      <c r="BN18" s="70">
        <f t="shared" si="57"/>
        <v>0.56449506141499806</v>
      </c>
      <c r="BO18" s="70">
        <f t="shared" si="58"/>
        <v>0.20645157769784261</v>
      </c>
      <c r="BP18" s="70">
        <f t="shared" si="59"/>
        <v>0.93455596694105947</v>
      </c>
    </row>
    <row r="19" spans="1:68" x14ac:dyDescent="0.25">
      <c r="A19" s="68">
        <v>45405</v>
      </c>
      <c r="B19" s="67">
        <v>6.86</v>
      </c>
      <c r="C19" s="67">
        <v>6.93</v>
      </c>
      <c r="D19" s="67">
        <v>6.88</v>
      </c>
      <c r="E19" s="67">
        <v>7.17</v>
      </c>
      <c r="F19" s="67">
        <v>7.1</v>
      </c>
      <c r="G19" s="67">
        <v>6.99</v>
      </c>
      <c r="H19" s="67">
        <v>7</v>
      </c>
      <c r="I19" s="67">
        <v>6.99</v>
      </c>
      <c r="J19" s="71">
        <f t="shared" si="60"/>
        <v>-1.8000000000000099E-3</v>
      </c>
      <c r="K19" s="71">
        <f t="shared" si="2"/>
        <v>-1.0000000000000286E-4</v>
      </c>
      <c r="L19" s="71">
        <f t="shared" si="3"/>
        <v>0</v>
      </c>
      <c r="M19" s="71">
        <f t="shared" si="4"/>
        <v>7.9999999999999516E-4</v>
      </c>
      <c r="N19" s="71">
        <f t="shared" si="5"/>
        <v>1.1000000000000038E-3</v>
      </c>
      <c r="O19" s="71">
        <f t="shared" si="6"/>
        <v>1.2999999999999956E-3</v>
      </c>
      <c r="P19" s="71">
        <f t="shared" si="7"/>
        <v>1.1999999999999927E-3</v>
      </c>
      <c r="Q19" s="71">
        <f t="shared" si="8"/>
        <v>1.1999999999999927E-3</v>
      </c>
      <c r="R19" s="71">
        <f t="shared" si="9"/>
        <v>-1.6858672158117959E-3</v>
      </c>
      <c r="S19" s="71">
        <f t="shared" si="10"/>
        <v>-9.3523497846926409E-5</v>
      </c>
      <c r="T19" s="71">
        <f t="shared" si="11"/>
        <v>0</v>
      </c>
      <c r="U19" s="71">
        <f t="shared" si="12"/>
        <v>7.4619908322052326E-4</v>
      </c>
      <c r="V19" s="71">
        <f t="shared" si="13"/>
        <v>1.0265504144452943E-3</v>
      </c>
      <c r="W19" s="71">
        <f t="shared" si="14"/>
        <v>1.2143292324017585E-3</v>
      </c>
      <c r="X19" s="71">
        <f t="shared" si="15"/>
        <v>1.1208669210106853E-3</v>
      </c>
      <c r="Y19" s="71">
        <f t="shared" si="16"/>
        <v>1.1209716260230736E-3</v>
      </c>
      <c r="Z19" s="72">
        <f t="shared" si="54"/>
        <v>2.449166386565757E-2</v>
      </c>
      <c r="AA19" s="72">
        <f t="shared" si="17"/>
        <v>2.4585867916056527E-2</v>
      </c>
      <c r="AB19" s="72">
        <f t="shared" si="18"/>
        <v>2.3468967941505749E-2</v>
      </c>
      <c r="AC19" s="72">
        <f t="shared" si="19"/>
        <v>1.3140710513134691E-2</v>
      </c>
      <c r="AD19" s="72">
        <f t="shared" si="20"/>
        <v>9.2856028433469465E-3</v>
      </c>
      <c r="AE19" s="72">
        <f t="shared" si="21"/>
        <v>6.0046912929022957E-3</v>
      </c>
      <c r="AF19" s="72">
        <f t="shared" si="22"/>
        <v>4.9215921982609257E-3</v>
      </c>
      <c r="AG19" s="72">
        <f t="shared" si="23"/>
        <v>4.7824123393350676E-3</v>
      </c>
      <c r="AH19" s="72">
        <f t="shared" si="55"/>
        <v>2.1359531691435086E-3</v>
      </c>
      <c r="AI19" s="72">
        <f t="shared" si="24"/>
        <v>1.4337382722150261E-3</v>
      </c>
      <c r="AJ19" s="72">
        <f t="shared" si="25"/>
        <v>1.3152031763929782E-3</v>
      </c>
      <c r="AK19" s="72">
        <f t="shared" si="26"/>
        <v>1.0188651240042659E-3</v>
      </c>
      <c r="AL19" s="72">
        <f t="shared" si="27"/>
        <v>1.0831865860735637E-3</v>
      </c>
      <c r="AM19" s="72">
        <f t="shared" si="28"/>
        <v>1.098751351720081E-3</v>
      </c>
      <c r="AN19" s="72">
        <f t="shared" si="29"/>
        <v>1.0357033712005842E-3</v>
      </c>
      <c r="AO19" s="72">
        <f t="shared" si="30"/>
        <v>1.0352154647271204E-3</v>
      </c>
      <c r="AP19" s="72">
        <f t="shared" si="31"/>
        <v>1.9562051337450328E-3</v>
      </c>
      <c r="AQ19" s="72">
        <f t="shared" si="32"/>
        <v>1.301223544007762E-3</v>
      </c>
      <c r="AR19" s="72">
        <f t="shared" si="33"/>
        <v>1.2061097408562619E-3</v>
      </c>
      <c r="AS19" s="72">
        <f t="shared" si="34"/>
        <v>9.4501337821239085E-4</v>
      </c>
      <c r="AT19" s="72">
        <f t="shared" si="35"/>
        <v>1.0105639429468817E-3</v>
      </c>
      <c r="AU19" s="72">
        <f t="shared" si="36"/>
        <v>1.0276363105948109E-3</v>
      </c>
      <c r="AV19" s="72">
        <f t="shared" si="37"/>
        <v>9.6882299462620588E-4</v>
      </c>
      <c r="AW19" s="72">
        <f t="shared" si="38"/>
        <v>9.683865908670389E-4</v>
      </c>
      <c r="AX19" s="72">
        <f t="shared" si="56"/>
        <v>5.3398829228587714E-4</v>
      </c>
      <c r="AY19" s="72">
        <f t="shared" si="39"/>
        <v>7.1686913610751303E-4</v>
      </c>
      <c r="AZ19" s="72">
        <f t="shared" si="40"/>
        <v>1.3152031763929782E-3</v>
      </c>
      <c r="BA19" s="72">
        <f t="shared" si="41"/>
        <v>3.0565953720127978E-3</v>
      </c>
      <c r="BB19" s="72">
        <f t="shared" si="42"/>
        <v>5.4159329303678184E-3</v>
      </c>
      <c r="BC19" s="72">
        <f t="shared" si="43"/>
        <v>1.0987513517200811E-2</v>
      </c>
      <c r="BD19" s="72">
        <f t="shared" si="44"/>
        <v>1.5535550568008762E-2</v>
      </c>
      <c r="BE19" s="72">
        <f t="shared" si="45"/>
        <v>2.0704309294542408E-2</v>
      </c>
      <c r="BF19" s="72">
        <f t="shared" si="46"/>
        <v>4.8905128343625819E-4</v>
      </c>
      <c r="BG19" s="72">
        <f t="shared" si="47"/>
        <v>6.5061177200388101E-4</v>
      </c>
      <c r="BH19" s="72">
        <f t="shared" si="48"/>
        <v>1.2061097408562619E-3</v>
      </c>
      <c r="BI19" s="72">
        <f t="shared" si="49"/>
        <v>2.8350401346371725E-3</v>
      </c>
      <c r="BJ19" s="72">
        <f t="shared" si="50"/>
        <v>5.0528197147344089E-3</v>
      </c>
      <c r="BK19" s="72">
        <f t="shared" si="51"/>
        <v>1.0276363105948108E-2</v>
      </c>
      <c r="BL19" s="72">
        <f t="shared" si="52"/>
        <v>1.4532344919393089E-2</v>
      </c>
      <c r="BM19" s="72">
        <f t="shared" si="53"/>
        <v>1.9367731817340778E-2</v>
      </c>
      <c r="BN19" s="70">
        <f t="shared" si="57"/>
        <v>0.5644411338756935</v>
      </c>
      <c r="BO19" s="70">
        <f t="shared" si="58"/>
        <v>0.20594970724990444</v>
      </c>
      <c r="BP19" s="70">
        <f t="shared" si="59"/>
        <v>0.93487999499961183</v>
      </c>
    </row>
    <row r="20" spans="1:68" x14ac:dyDescent="0.25">
      <c r="A20" s="68">
        <v>45404</v>
      </c>
      <c r="B20" s="67">
        <v>6.68</v>
      </c>
      <c r="C20" s="67">
        <v>6.92</v>
      </c>
      <c r="D20" s="67">
        <v>6.88</v>
      </c>
      <c r="E20" s="67">
        <v>7.25</v>
      </c>
      <c r="F20" s="67">
        <v>7.21</v>
      </c>
      <c r="G20" s="67">
        <v>7.12</v>
      </c>
      <c r="H20" s="67">
        <v>7.12</v>
      </c>
      <c r="I20" s="67">
        <v>7.11</v>
      </c>
      <c r="J20" s="71">
        <f t="shared" si="60"/>
        <v>0</v>
      </c>
      <c r="K20" s="71">
        <f t="shared" si="2"/>
        <v>-3.9999999999999758E-4</v>
      </c>
      <c r="L20" s="71">
        <f t="shared" si="3"/>
        <v>0</v>
      </c>
      <c r="M20" s="71">
        <f t="shared" si="4"/>
        <v>0</v>
      </c>
      <c r="N20" s="71">
        <f t="shared" si="5"/>
        <v>-9.9999999999988987E-5</v>
      </c>
      <c r="O20" s="71">
        <f t="shared" si="6"/>
        <v>-2.0000000000000573E-4</v>
      </c>
      <c r="P20" s="71">
        <f t="shared" si="7"/>
        <v>-1.0000000000000286E-4</v>
      </c>
      <c r="Q20" s="71">
        <f t="shared" si="8"/>
        <v>-1.0000000000000286E-4</v>
      </c>
      <c r="R20" s="71">
        <f t="shared" si="9"/>
        <v>0</v>
      </c>
      <c r="S20" s="71">
        <f t="shared" si="10"/>
        <v>-3.741814823826544E-4</v>
      </c>
      <c r="T20" s="71">
        <f t="shared" si="11"/>
        <v>0</v>
      </c>
      <c r="U20" s="71">
        <f t="shared" si="12"/>
        <v>0</v>
      </c>
      <c r="V20" s="71">
        <f t="shared" si="13"/>
        <v>-9.3279231446709819E-5</v>
      </c>
      <c r="W20" s="71">
        <f t="shared" si="14"/>
        <v>-1.8672392921393157E-4</v>
      </c>
      <c r="X20" s="71">
        <f t="shared" si="15"/>
        <v>-9.3357606378810005E-5</v>
      </c>
      <c r="Y20" s="71">
        <f t="shared" si="16"/>
        <v>-9.3366322835209547E-5</v>
      </c>
      <c r="Z20" s="72">
        <f>STDEVA(B20:B272)/100</f>
        <v>2.4708183575325046E-2</v>
      </c>
      <c r="AA20" s="72">
        <f t="shared" si="17"/>
        <v>2.481052694559115E-2</v>
      </c>
      <c r="AB20" s="72">
        <f t="shared" si="18"/>
        <v>2.3684004512877384E-2</v>
      </c>
      <c r="AC20" s="72">
        <f t="shared" si="19"/>
        <v>1.3243741607353287E-2</v>
      </c>
      <c r="AD20" s="72">
        <f t="shared" si="20"/>
        <v>9.3799895771278542E-3</v>
      </c>
      <c r="AE20" s="72">
        <f t="shared" si="21"/>
        <v>6.0701691397175624E-3</v>
      </c>
      <c r="AF20" s="72">
        <f t="shared" si="22"/>
        <v>4.9663110616635833E-3</v>
      </c>
      <c r="AG20" s="72">
        <f t="shared" si="23"/>
        <v>4.8185117410573554E-3</v>
      </c>
      <c r="AH20" s="72">
        <f t="shared" si="55"/>
        <v>2.1318850368045642E-3</v>
      </c>
      <c r="AI20" s="72">
        <f t="shared" si="24"/>
        <v>1.4335232891868879E-3</v>
      </c>
      <c r="AJ20" s="72">
        <f t="shared" si="25"/>
        <v>1.3150831977683062E-3</v>
      </c>
      <c r="AK20" s="72">
        <f t="shared" si="26"/>
        <v>1.0186246353851547E-3</v>
      </c>
      <c r="AL20" s="72">
        <f t="shared" si="27"/>
        <v>1.0828327761039937E-3</v>
      </c>
      <c r="AM20" s="72">
        <f t="shared" si="28"/>
        <v>1.0972382900884437E-3</v>
      </c>
      <c r="AN20" s="72">
        <f t="shared" si="29"/>
        <v>1.0342266770997637E-3</v>
      </c>
      <c r="AO20" s="72">
        <f t="shared" si="30"/>
        <v>1.0332172087048716E-3</v>
      </c>
      <c r="AP20" s="72">
        <f t="shared" si="31"/>
        <v>1.9523455837333684E-3</v>
      </c>
      <c r="AQ20" s="72">
        <f t="shared" si="32"/>
        <v>1.3010287862024828E-3</v>
      </c>
      <c r="AR20" s="72">
        <f t="shared" si="33"/>
        <v>1.2060046545196699E-3</v>
      </c>
      <c r="AS20" s="72">
        <f t="shared" si="34"/>
        <v>9.4474367931750183E-4</v>
      </c>
      <c r="AT20" s="72">
        <f t="shared" si="35"/>
        <v>1.0101727824589053E-3</v>
      </c>
      <c r="AU20" s="72">
        <f t="shared" si="36"/>
        <v>1.0261924745942996E-3</v>
      </c>
      <c r="AV20" s="72">
        <f t="shared" si="37"/>
        <v>9.6742654432142047E-4</v>
      </c>
      <c r="AW20" s="72">
        <f t="shared" si="38"/>
        <v>9.6651314318760403E-4</v>
      </c>
      <c r="AX20" s="72">
        <f t="shared" si="56"/>
        <v>5.3297125920114105E-4</v>
      </c>
      <c r="AY20" s="72">
        <f t="shared" si="39"/>
        <v>7.1676164459344395E-4</v>
      </c>
      <c r="AZ20" s="72">
        <f t="shared" si="40"/>
        <v>1.3150831977683062E-3</v>
      </c>
      <c r="BA20" s="72">
        <f t="shared" si="41"/>
        <v>3.0558739061554642E-3</v>
      </c>
      <c r="BB20" s="72">
        <f t="shared" si="42"/>
        <v>5.4141638805199691E-3</v>
      </c>
      <c r="BC20" s="72">
        <f t="shared" si="43"/>
        <v>1.0972382900884436E-2</v>
      </c>
      <c r="BD20" s="72">
        <f t="shared" si="44"/>
        <v>1.5513400156496455E-2</v>
      </c>
      <c r="BE20" s="72">
        <f t="shared" si="45"/>
        <v>2.0664344174097432E-2</v>
      </c>
      <c r="BF20" s="72">
        <f t="shared" si="46"/>
        <v>4.8808639593334209E-4</v>
      </c>
      <c r="BG20" s="72">
        <f t="shared" si="47"/>
        <v>6.5051439310124138E-4</v>
      </c>
      <c r="BH20" s="72">
        <f t="shared" si="48"/>
        <v>1.2060046545196699E-3</v>
      </c>
      <c r="BI20" s="72">
        <f t="shared" si="49"/>
        <v>2.8342310379525053E-3</v>
      </c>
      <c r="BJ20" s="72">
        <f t="shared" si="50"/>
        <v>5.0508639122945264E-3</v>
      </c>
      <c r="BK20" s="72">
        <f t="shared" si="51"/>
        <v>1.0261924745942997E-2</v>
      </c>
      <c r="BL20" s="72">
        <f t="shared" si="52"/>
        <v>1.4511398164821308E-2</v>
      </c>
      <c r="BM20" s="72">
        <f t="shared" si="53"/>
        <v>1.9330262863752081E-2</v>
      </c>
      <c r="BN20" s="70">
        <f t="shared" si="57"/>
        <v>0.56434564532258136</v>
      </c>
      <c r="BO20" s="70">
        <f t="shared" si="58"/>
        <v>0.20644407637784121</v>
      </c>
      <c r="BP20" s="70">
        <f t="shared" si="59"/>
        <v>0.93482577471989481</v>
      </c>
    </row>
    <row r="21" spans="1:68" x14ac:dyDescent="0.25">
      <c r="A21" s="68">
        <v>45401</v>
      </c>
      <c r="B21" s="67">
        <v>6.68</v>
      </c>
      <c r="C21" s="67">
        <v>6.88</v>
      </c>
      <c r="D21" s="67">
        <v>6.88</v>
      </c>
      <c r="E21" s="67">
        <v>7.25</v>
      </c>
      <c r="F21" s="67">
        <v>7.2</v>
      </c>
      <c r="G21" s="67">
        <v>7.1</v>
      </c>
      <c r="H21" s="67">
        <v>7.11</v>
      </c>
      <c r="I21" s="67">
        <v>7.1</v>
      </c>
      <c r="J21" s="71">
        <f t="shared" si="60"/>
        <v>-1.0000000000000286E-4</v>
      </c>
      <c r="K21" s="71">
        <f t="shared" si="2"/>
        <v>0</v>
      </c>
      <c r="L21" s="71">
        <f t="shared" si="3"/>
        <v>0</v>
      </c>
      <c r="M21" s="71">
        <f t="shared" si="4"/>
        <v>-3.9999999999999758E-4</v>
      </c>
      <c r="N21" s="71">
        <f t="shared" si="5"/>
        <v>-4.0000000000001146E-4</v>
      </c>
      <c r="O21" s="71">
        <f t="shared" si="6"/>
        <v>-1.9999999999999185E-4</v>
      </c>
      <c r="P21" s="71">
        <f t="shared" si="7"/>
        <v>-1.9999999999999185E-4</v>
      </c>
      <c r="Q21" s="71">
        <f t="shared" si="8"/>
        <v>-2.9999999999999472E-4</v>
      </c>
      <c r="R21" s="71">
        <f t="shared" si="9"/>
        <v>-9.3742676422037033E-5</v>
      </c>
      <c r="S21" s="71">
        <f t="shared" si="10"/>
        <v>0</v>
      </c>
      <c r="T21" s="71">
        <f t="shared" si="11"/>
        <v>0</v>
      </c>
      <c r="U21" s="71">
        <f t="shared" si="12"/>
        <v>-3.7302993997790463E-4</v>
      </c>
      <c r="V21" s="71">
        <f t="shared" si="13"/>
        <v>-3.7320396029358652E-4</v>
      </c>
      <c r="W21" s="71">
        <f t="shared" si="14"/>
        <v>-1.8675880155132456E-4</v>
      </c>
      <c r="X21" s="71">
        <f t="shared" si="15"/>
        <v>-1.8674136375464065E-4</v>
      </c>
      <c r="Y21" s="71">
        <f t="shared" si="16"/>
        <v>-2.8015128352441285E-4</v>
      </c>
      <c r="Z21" s="72">
        <f t="shared" ref="Z21:Z84" si="61">STDEVA(B21:B273)/100</f>
        <v>2.4914060601338623E-2</v>
      </c>
      <c r="AA21" s="72">
        <f t="shared" ref="AA21:AA84" si="62">STDEVA(C21:C273)/100</f>
        <v>2.5030808853670806E-2</v>
      </c>
      <c r="AB21" s="72">
        <f t="shared" ref="AB21:AB84" si="63">STDEVA(D21:D273)/100</f>
        <v>2.3895168902297641E-2</v>
      </c>
      <c r="AC21" s="72">
        <f t="shared" ref="AC21:AC84" si="64">STDEVA(E21:E273)/100</f>
        <v>1.3351822642998206E-2</v>
      </c>
      <c r="AD21" s="72">
        <f t="shared" ref="AD21:AD84" si="65">STDEVA(F21:F273)/100</f>
        <v>9.4816132937310376E-3</v>
      </c>
      <c r="AE21" s="72">
        <f t="shared" ref="AE21:AE84" si="66">STDEVA(G21:G273)/100</f>
        <v>6.1420667277236373E-3</v>
      </c>
      <c r="AF21" s="72">
        <f t="shared" ref="AF21:AF84" si="67">STDEVA(H21:H273)/100</f>
        <v>5.0158050595350001E-3</v>
      </c>
      <c r="AG21" s="72">
        <f t="shared" ref="AG21:AG84" si="68">STDEVA(I21:I273)/100</f>
        <v>4.8573263335252893E-3</v>
      </c>
      <c r="AH21" s="72">
        <f t="shared" ref="AH21:AH84" si="69">STDEVA(J21:J273)</f>
        <v>2.1322440400818672E-3</v>
      </c>
      <c r="AI21" s="72">
        <f t="shared" ref="AI21:AI84" si="70">STDEVA(K21:K273)</f>
        <v>1.4413343236952428E-3</v>
      </c>
      <c r="AJ21" s="72">
        <f t="shared" ref="AJ21:AJ84" si="71">STDEVA(L21:L273)</f>
        <v>1.3159081576768069E-3</v>
      </c>
      <c r="AK21" s="72">
        <f t="shared" ref="AK21:AK84" si="72">STDEVA(M21:M273)</f>
        <v>1.0429854065390088E-3</v>
      </c>
      <c r="AL21" s="72">
        <f t="shared" ref="AL21:AL84" si="73">STDEVA(N21:N273)</f>
        <v>1.1076751724203545E-3</v>
      </c>
      <c r="AM21" s="72">
        <f t="shared" ref="AM21:AM84" si="74">STDEVA(O21:O273)</f>
        <v>1.1078510269824505E-3</v>
      </c>
      <c r="AN21" s="72">
        <f t="shared" ref="AN21:AN84" si="75">STDEVA(P21:P273)</f>
        <v>1.0408028603631713E-3</v>
      </c>
      <c r="AO21" s="72">
        <f t="shared" ref="AO21:AO84" si="76">STDEVA(Q21:Q273)</f>
        <v>1.0384965690409891E-3</v>
      </c>
      <c r="AP21" s="72">
        <f t="shared" ref="AP21:AP84" si="77">STDEVA(R21:R273)</f>
        <v>1.9526279184797594E-3</v>
      </c>
      <c r="AQ21" s="72">
        <f t="shared" ref="AQ21:AQ84" si="78">STDEVA(S21:S273)</f>
        <v>1.3074146731839801E-3</v>
      </c>
      <c r="AR21" s="72">
        <f t="shared" ref="AR21:AR84" si="79">STDEVA(T21:T273)</f>
        <v>1.2066617976244536E-3</v>
      </c>
      <c r="AS21" s="72">
        <f t="shared" ref="AS21:AS84" si="80">STDEVA(U21:U273)</f>
        <v>9.6612957061178312E-4</v>
      </c>
      <c r="AT21" s="72">
        <f t="shared" ref="AT21:AT84" si="81">STDEVA(V21:V273)</f>
        <v>1.0323666539881595E-3</v>
      </c>
      <c r="AU21" s="72">
        <f t="shared" ref="AU21:AU84" si="82">STDEVA(W21:W273)</f>
        <v>1.0358140002386211E-3</v>
      </c>
      <c r="AV21" s="72">
        <f t="shared" ref="AV21:AV84" si="83">STDEVA(X21:X273)</f>
        <v>9.7343746477261109E-4</v>
      </c>
      <c r="AW21" s="72">
        <f t="shared" ref="AW21:AW84" si="84">STDEVA(Y21:Y273)</f>
        <v>9.7135295234358938E-4</v>
      </c>
      <c r="AX21" s="72">
        <f t="shared" ref="AX21:AX84" si="85">AX$2*AH21</f>
        <v>5.3306101002046681E-4</v>
      </c>
      <c r="AY21" s="72">
        <f t="shared" ref="AY21:AY84" si="86">AY$2*AI21</f>
        <v>7.2066716184762138E-4</v>
      </c>
      <c r="AZ21" s="72">
        <f t="shared" ref="AZ21:AZ84" si="87">AZ$2*AJ21</f>
        <v>1.3159081576768069E-3</v>
      </c>
      <c r="BA21" s="72">
        <f t="shared" ref="BA21:BA84" si="88">BA$2*AK21</f>
        <v>3.1289562196170264E-3</v>
      </c>
      <c r="BB21" s="72">
        <f t="shared" ref="BB21:BB84" si="89">BB$2*AL21</f>
        <v>5.5383758621017727E-3</v>
      </c>
      <c r="BC21" s="72">
        <f t="shared" ref="BC21:BC84" si="90">BC$2*AM21</f>
        <v>1.1078510269824506E-2</v>
      </c>
      <c r="BD21" s="72">
        <f t="shared" ref="BD21:BD84" si="91">BD$2*AN21</f>
        <v>1.5612042905447569E-2</v>
      </c>
      <c r="BE21" s="72">
        <f t="shared" ref="BE21:BE84" si="92">BE$2*AO21</f>
        <v>2.0769931380819784E-2</v>
      </c>
      <c r="BF21" s="72">
        <f t="shared" ref="BF21:BF84" si="93">BF$2*AP21</f>
        <v>4.8815697961993986E-4</v>
      </c>
      <c r="BG21" s="72">
        <f t="shared" ref="BG21:BG84" si="94">BG$2*AQ21</f>
        <v>6.5370733659199007E-4</v>
      </c>
      <c r="BH21" s="72">
        <f t="shared" ref="BH21:BH84" si="95">BH$2*AR21</f>
        <v>1.2066617976244536E-3</v>
      </c>
      <c r="BI21" s="72">
        <f t="shared" ref="BI21:BI84" si="96">BI$2*AS21</f>
        <v>2.8983887118353494E-3</v>
      </c>
      <c r="BJ21" s="72">
        <f t="shared" ref="BJ21:BJ84" si="97">BJ$2*AT21</f>
        <v>5.1618332699407974E-3</v>
      </c>
      <c r="BK21" s="72">
        <f t="shared" ref="BK21:BK84" si="98">BK$2*AU21</f>
        <v>1.0358140002386211E-2</v>
      </c>
      <c r="BL21" s="72">
        <f t="shared" ref="BL21:BL84" si="99">BL$2*AV21</f>
        <v>1.4601561971589166E-2</v>
      </c>
      <c r="BM21" s="72">
        <f t="shared" ref="BM21:BM84" si="100">BM$2*AW21</f>
        <v>1.9427059046871788E-2</v>
      </c>
      <c r="BN21" s="70">
        <f t="shared" ref="BN21:BN84" si="101">CORREL(S21:S273,T21:T273)</f>
        <v>0.5645578383482126</v>
      </c>
      <c r="BO21" s="70">
        <f t="shared" ref="BO21:BO84" si="102">CORREL(T21:T273,U21:U273)</f>
        <v>0.20916987894364703</v>
      </c>
      <c r="BP21" s="70">
        <f t="shared" ref="BP21:BP84" si="103">CORREL(U21:U273,V21:V273)</f>
        <v>0.93763734039999425</v>
      </c>
    </row>
    <row r="22" spans="1:68" x14ac:dyDescent="0.25">
      <c r="A22" s="68">
        <v>45400</v>
      </c>
      <c r="B22" s="67">
        <v>6.67</v>
      </c>
      <c r="C22" s="67">
        <v>6.88</v>
      </c>
      <c r="D22" s="67">
        <v>6.88</v>
      </c>
      <c r="E22" s="67">
        <v>7.21</v>
      </c>
      <c r="F22" s="67">
        <v>7.16</v>
      </c>
      <c r="G22" s="67">
        <v>7.08</v>
      </c>
      <c r="H22" s="67">
        <v>7.09</v>
      </c>
      <c r="I22" s="67">
        <v>7.07</v>
      </c>
      <c r="J22" s="71">
        <f t="shared" si="60"/>
        <v>-1.9999999999999185E-4</v>
      </c>
      <c r="K22" s="71">
        <f t="shared" si="2"/>
        <v>-7.9999999999999516E-4</v>
      </c>
      <c r="L22" s="71">
        <f t="shared" si="3"/>
        <v>-1.9999999999999185E-4</v>
      </c>
      <c r="M22" s="71">
        <f t="shared" si="4"/>
        <v>6.0000000000000331E-4</v>
      </c>
      <c r="N22" s="71">
        <f t="shared" si="5"/>
        <v>6.0000000000000331E-4</v>
      </c>
      <c r="O22" s="71">
        <f t="shared" si="6"/>
        <v>7.0000000000000617E-4</v>
      </c>
      <c r="P22" s="71">
        <f t="shared" si="7"/>
        <v>6.0000000000000331E-4</v>
      </c>
      <c r="Q22" s="71">
        <f t="shared" si="8"/>
        <v>8.0000000000000904E-4</v>
      </c>
      <c r="R22" s="71">
        <f t="shared" si="9"/>
        <v>-1.8751172003188501E-4</v>
      </c>
      <c r="S22" s="71">
        <f t="shared" si="10"/>
        <v>-7.4878326224101215E-4</v>
      </c>
      <c r="T22" s="71">
        <f t="shared" si="11"/>
        <v>-1.871432587103096E-4</v>
      </c>
      <c r="U22" s="71">
        <f t="shared" si="12"/>
        <v>5.5949274118935585E-4</v>
      </c>
      <c r="V22" s="71">
        <f t="shared" si="13"/>
        <v>5.5975372298365316E-4</v>
      </c>
      <c r="W22" s="71">
        <f t="shared" si="14"/>
        <v>6.5350326743416568E-4</v>
      </c>
      <c r="X22" s="71">
        <f t="shared" si="15"/>
        <v>5.6011950680234465E-4</v>
      </c>
      <c r="Y22" s="71">
        <f t="shared" si="16"/>
        <v>7.4689574940721383E-4</v>
      </c>
      <c r="Z22" s="72">
        <f t="shared" si="61"/>
        <v>2.5123266900331592E-2</v>
      </c>
      <c r="AA22" s="72">
        <f t="shared" si="62"/>
        <v>2.526937184537973E-2</v>
      </c>
      <c r="AB22" s="72">
        <f t="shared" si="63"/>
        <v>2.4110654397985719E-2</v>
      </c>
      <c r="AC22" s="72">
        <f t="shared" si="64"/>
        <v>1.3489553821384004E-2</v>
      </c>
      <c r="AD22" s="72">
        <f t="shared" si="65"/>
        <v>9.6187503471496256E-3</v>
      </c>
      <c r="AE22" s="72">
        <f t="shared" si="66"/>
        <v>6.2385847318665597E-3</v>
      </c>
      <c r="AF22" s="72">
        <f t="shared" si="67"/>
        <v>5.0829297448806198E-3</v>
      </c>
      <c r="AG22" s="72">
        <f t="shared" si="68"/>
        <v>4.9106194887301967E-3</v>
      </c>
      <c r="AH22" s="72">
        <f t="shared" si="69"/>
        <v>2.1525586378489787E-3</v>
      </c>
      <c r="AI22" s="72">
        <f t="shared" si="70"/>
        <v>1.4421203438047159E-3</v>
      </c>
      <c r="AJ22" s="72">
        <f t="shared" si="71"/>
        <v>1.3159081576768069E-3</v>
      </c>
      <c r="AK22" s="72">
        <f t="shared" si="72"/>
        <v>1.0429854065390088E-3</v>
      </c>
      <c r="AL22" s="72">
        <f t="shared" si="73"/>
        <v>1.1072446215088234E-3</v>
      </c>
      <c r="AM22" s="72">
        <f t="shared" si="74"/>
        <v>1.1078255425436866E-3</v>
      </c>
      <c r="AN22" s="72">
        <f t="shared" si="75"/>
        <v>1.0407341393361333E-3</v>
      </c>
      <c r="AO22" s="72">
        <f t="shared" si="76"/>
        <v>1.0384068511456281E-3</v>
      </c>
      <c r="AP22" s="72">
        <f t="shared" si="77"/>
        <v>1.9696855298300116E-3</v>
      </c>
      <c r="AQ22" s="72">
        <f t="shared" si="78"/>
        <v>1.3080835112506211E-3</v>
      </c>
      <c r="AR22" s="72">
        <f t="shared" si="79"/>
        <v>1.2066617976244536E-3</v>
      </c>
      <c r="AS22" s="72">
        <f t="shared" si="80"/>
        <v>9.6610380363361804E-4</v>
      </c>
      <c r="AT22" s="72">
        <f t="shared" si="81"/>
        <v>1.0319660834985961E-3</v>
      </c>
      <c r="AU22" s="72">
        <f t="shared" si="82"/>
        <v>1.0357875334528401E-3</v>
      </c>
      <c r="AV22" s="72">
        <f t="shared" si="83"/>
        <v>9.7337259175932569E-4</v>
      </c>
      <c r="AW22" s="72">
        <f t="shared" si="84"/>
        <v>9.7126714724835505E-4</v>
      </c>
      <c r="AX22" s="72">
        <f t="shared" si="85"/>
        <v>5.3813965946224466E-4</v>
      </c>
      <c r="AY22" s="72">
        <f t="shared" si="86"/>
        <v>7.2106017190235795E-4</v>
      </c>
      <c r="AZ22" s="72">
        <f t="shared" si="87"/>
        <v>1.3159081576768069E-3</v>
      </c>
      <c r="BA22" s="72">
        <f t="shared" si="88"/>
        <v>3.1289562196170264E-3</v>
      </c>
      <c r="BB22" s="72">
        <f t="shared" si="89"/>
        <v>5.5362231075441175E-3</v>
      </c>
      <c r="BC22" s="72">
        <f t="shared" si="90"/>
        <v>1.1078255425436867E-2</v>
      </c>
      <c r="BD22" s="72">
        <f t="shared" si="91"/>
        <v>1.5611012090042E-2</v>
      </c>
      <c r="BE22" s="72">
        <f t="shared" si="92"/>
        <v>2.0768137022912563E-2</v>
      </c>
      <c r="BF22" s="72">
        <f t="shared" si="93"/>
        <v>4.9242138245750289E-4</v>
      </c>
      <c r="BG22" s="72">
        <f t="shared" si="94"/>
        <v>6.5404175562531054E-4</v>
      </c>
      <c r="BH22" s="72">
        <f t="shared" si="95"/>
        <v>1.2066617976244536E-3</v>
      </c>
      <c r="BI22" s="72">
        <f t="shared" si="96"/>
        <v>2.8983114109008539E-3</v>
      </c>
      <c r="BJ22" s="72">
        <f t="shared" si="97"/>
        <v>5.1598304174929801E-3</v>
      </c>
      <c r="BK22" s="72">
        <f t="shared" si="98"/>
        <v>1.0357875334528401E-2</v>
      </c>
      <c r="BL22" s="72">
        <f t="shared" si="99"/>
        <v>1.4600588876389885E-2</v>
      </c>
      <c r="BM22" s="72">
        <f t="shared" si="100"/>
        <v>1.9425342944967103E-2</v>
      </c>
      <c r="BN22" s="70">
        <f t="shared" si="101"/>
        <v>0.5645689658221813</v>
      </c>
      <c r="BO22" s="70">
        <f t="shared" si="102"/>
        <v>0.20916378053040527</v>
      </c>
      <c r="BP22" s="70">
        <f t="shared" si="103"/>
        <v>0.93726735628616831</v>
      </c>
    </row>
    <row r="23" spans="1:68" x14ac:dyDescent="0.25">
      <c r="A23" s="68">
        <v>45399</v>
      </c>
      <c r="B23" s="67">
        <v>6.65</v>
      </c>
      <c r="C23" s="67">
        <v>6.8</v>
      </c>
      <c r="D23" s="67">
        <v>6.86</v>
      </c>
      <c r="E23" s="67">
        <v>7.27</v>
      </c>
      <c r="F23" s="67">
        <v>7.22</v>
      </c>
      <c r="G23" s="67">
        <v>7.15</v>
      </c>
      <c r="H23" s="67">
        <v>7.15</v>
      </c>
      <c r="I23" s="67">
        <v>7.15</v>
      </c>
      <c r="J23" s="71">
        <f t="shared" si="60"/>
        <v>2.9999999999999472E-4</v>
      </c>
      <c r="K23" s="71">
        <f t="shared" si="2"/>
        <v>-3.0000000000000859E-4</v>
      </c>
      <c r="L23" s="71">
        <f t="shared" si="3"/>
        <v>9.9999999999988987E-5</v>
      </c>
      <c r="M23" s="71">
        <f t="shared" si="4"/>
        <v>-6.0000000000000331E-4</v>
      </c>
      <c r="N23" s="71">
        <f t="shared" si="5"/>
        <v>1.0000000000000286E-4</v>
      </c>
      <c r="O23" s="71">
        <f t="shared" si="6"/>
        <v>9.9999999999988987E-5</v>
      </c>
      <c r="P23" s="71">
        <f t="shared" si="7"/>
        <v>9.9999999999988987E-5</v>
      </c>
      <c r="Q23" s="71">
        <f t="shared" si="8"/>
        <v>9.9999999999988987E-5</v>
      </c>
      <c r="R23" s="71">
        <f t="shared" si="9"/>
        <v>2.8125439645382359E-4</v>
      </c>
      <c r="S23" s="71">
        <f t="shared" si="10"/>
        <v>-2.8093833588344958E-4</v>
      </c>
      <c r="T23" s="71">
        <f t="shared" si="11"/>
        <v>9.3576007179944098E-5</v>
      </c>
      <c r="U23" s="71">
        <f t="shared" si="12"/>
        <v>-5.5949274118941917E-4</v>
      </c>
      <c r="V23" s="71">
        <f t="shared" si="13"/>
        <v>9.3261832662680207E-5</v>
      </c>
      <c r="W23" s="71">
        <f t="shared" si="14"/>
        <v>9.3322756822053349E-5</v>
      </c>
      <c r="X23" s="71">
        <f t="shared" si="15"/>
        <v>9.3322756822053349E-5</v>
      </c>
      <c r="Y23" s="71">
        <f t="shared" si="16"/>
        <v>9.3322756822053349E-5</v>
      </c>
      <c r="Z23" s="72">
        <f t="shared" si="61"/>
        <v>2.528982221984628E-2</v>
      </c>
      <c r="AA23" s="72">
        <f t="shared" si="62"/>
        <v>2.5497061231416672E-2</v>
      </c>
      <c r="AB23" s="72">
        <f t="shared" si="63"/>
        <v>2.4320427395905564E-2</v>
      </c>
      <c r="AC23" s="72">
        <f t="shared" si="64"/>
        <v>1.3619965160356202E-2</v>
      </c>
      <c r="AD23" s="72">
        <f t="shared" si="65"/>
        <v>9.7529621349577295E-3</v>
      </c>
      <c r="AE23" s="72">
        <f t="shared" si="66"/>
        <v>6.3364322958023699E-3</v>
      </c>
      <c r="AF23" s="72">
        <f t="shared" si="67"/>
        <v>5.1511271263614466E-3</v>
      </c>
      <c r="AG23" s="72">
        <f t="shared" si="68"/>
        <v>4.9662980181185458E-3</v>
      </c>
      <c r="AH23" s="72">
        <f t="shared" si="69"/>
        <v>2.1525586378489787E-3</v>
      </c>
      <c r="AI23" s="72">
        <f t="shared" si="70"/>
        <v>1.4457302066268173E-3</v>
      </c>
      <c r="AJ23" s="72">
        <f t="shared" si="71"/>
        <v>1.3157713161760097E-3</v>
      </c>
      <c r="AK23" s="72">
        <f t="shared" si="72"/>
        <v>1.047711783449171E-3</v>
      </c>
      <c r="AL23" s="72">
        <f t="shared" si="73"/>
        <v>1.11194048035244E-3</v>
      </c>
      <c r="AM23" s="72">
        <f t="shared" si="74"/>
        <v>1.1114514661597725E-3</v>
      </c>
      <c r="AN23" s="72">
        <f t="shared" si="75"/>
        <v>1.0440985540534824E-3</v>
      </c>
      <c r="AO23" s="72">
        <f t="shared" si="76"/>
        <v>1.0412275942693536E-3</v>
      </c>
      <c r="AP23" s="72">
        <f t="shared" si="77"/>
        <v>1.9696746070657378E-3</v>
      </c>
      <c r="AQ23" s="72">
        <f t="shared" si="78"/>
        <v>1.3108358830488239E-3</v>
      </c>
      <c r="AR23" s="72">
        <f t="shared" si="79"/>
        <v>1.206526604392816E-3</v>
      </c>
      <c r="AS23" s="72">
        <f t="shared" si="80"/>
        <v>9.7024177952351718E-4</v>
      </c>
      <c r="AT23" s="72">
        <f t="shared" si="81"/>
        <v>1.0361432771006094E-3</v>
      </c>
      <c r="AU23" s="72">
        <f t="shared" si="82"/>
        <v>1.0390547206215778E-3</v>
      </c>
      <c r="AV23" s="72">
        <f t="shared" si="83"/>
        <v>9.7643637802010926E-4</v>
      </c>
      <c r="AW23" s="72">
        <f t="shared" si="84"/>
        <v>9.7383471822302969E-4</v>
      </c>
      <c r="AX23" s="72">
        <f t="shared" si="85"/>
        <v>5.3813965946224466E-4</v>
      </c>
      <c r="AY23" s="72">
        <f t="shared" si="86"/>
        <v>7.2286510331340866E-4</v>
      </c>
      <c r="AZ23" s="72">
        <f t="shared" si="87"/>
        <v>1.3157713161760097E-3</v>
      </c>
      <c r="BA23" s="72">
        <f t="shared" si="88"/>
        <v>3.1431353503475132E-3</v>
      </c>
      <c r="BB23" s="72">
        <f t="shared" si="89"/>
        <v>5.5597024017621996E-3</v>
      </c>
      <c r="BC23" s="72">
        <f t="shared" si="90"/>
        <v>1.1114514661597725E-2</v>
      </c>
      <c r="BD23" s="72">
        <f t="shared" si="91"/>
        <v>1.5661478310802234E-2</v>
      </c>
      <c r="BE23" s="72">
        <f t="shared" si="92"/>
        <v>2.0824551885387073E-2</v>
      </c>
      <c r="BF23" s="72">
        <f t="shared" si="93"/>
        <v>4.9241865176643444E-4</v>
      </c>
      <c r="BG23" s="72">
        <f t="shared" si="94"/>
        <v>6.5541794152441197E-4</v>
      </c>
      <c r="BH23" s="72">
        <f t="shared" si="95"/>
        <v>1.206526604392816E-3</v>
      </c>
      <c r="BI23" s="72">
        <f t="shared" si="96"/>
        <v>2.9107253385705517E-3</v>
      </c>
      <c r="BJ23" s="72">
        <f t="shared" si="97"/>
        <v>5.1807163855030472E-3</v>
      </c>
      <c r="BK23" s="72">
        <f t="shared" si="98"/>
        <v>1.0390547206215777E-2</v>
      </c>
      <c r="BL23" s="72">
        <f t="shared" si="99"/>
        <v>1.4646545670301639E-2</v>
      </c>
      <c r="BM23" s="72">
        <f t="shared" si="100"/>
        <v>1.9476694364460593E-2</v>
      </c>
      <c r="BN23" s="70">
        <f t="shared" si="101"/>
        <v>0.56069178776342088</v>
      </c>
      <c r="BO23" s="70">
        <f t="shared" si="102"/>
        <v>0.21078560101101698</v>
      </c>
      <c r="BP23" s="70">
        <f t="shared" si="103"/>
        <v>0.93778457201091336</v>
      </c>
    </row>
    <row r="24" spans="1:68" x14ac:dyDescent="0.25">
      <c r="A24" s="68">
        <v>45398</v>
      </c>
      <c r="B24" s="67">
        <v>6.68</v>
      </c>
      <c r="C24" s="67">
        <v>6.77</v>
      </c>
      <c r="D24" s="67">
        <v>6.87</v>
      </c>
      <c r="E24" s="67">
        <v>7.21</v>
      </c>
      <c r="F24" s="67">
        <v>7.23</v>
      </c>
      <c r="G24" s="67">
        <v>7.16</v>
      </c>
      <c r="H24" s="67">
        <v>7.16</v>
      </c>
      <c r="I24" s="67">
        <v>7.16</v>
      </c>
      <c r="J24" s="71">
        <f t="shared" si="60"/>
        <v>-1.0000000000000009E-3</v>
      </c>
      <c r="K24" s="71">
        <f t="shared" si="2"/>
        <v>-2.9999999999999472E-4</v>
      </c>
      <c r="L24" s="71">
        <f t="shared" si="3"/>
        <v>-9.9999999999988987E-5</v>
      </c>
      <c r="M24" s="71">
        <f t="shared" si="4"/>
        <v>-2.0000000000000018E-3</v>
      </c>
      <c r="N24" s="71">
        <f t="shared" si="5"/>
        <v>-2.1000000000000046E-3</v>
      </c>
      <c r="O24" s="71">
        <f t="shared" si="6"/>
        <v>-2.0000000000000018E-3</v>
      </c>
      <c r="P24" s="71">
        <f t="shared" si="7"/>
        <v>-2.0000000000000018E-3</v>
      </c>
      <c r="Q24" s="71">
        <f t="shared" si="8"/>
        <v>-2.0000000000000018E-3</v>
      </c>
      <c r="R24" s="71">
        <f t="shared" si="9"/>
        <v>-9.378224451772186E-4</v>
      </c>
      <c r="S24" s="71">
        <f t="shared" si="10"/>
        <v>-2.8101728441235223E-4</v>
      </c>
      <c r="T24" s="71">
        <f t="shared" si="11"/>
        <v>-9.3576007180075897E-5</v>
      </c>
      <c r="U24" s="71">
        <f t="shared" si="12"/>
        <v>-1.8672398292385788E-3</v>
      </c>
      <c r="V24" s="71">
        <f t="shared" si="13"/>
        <v>-1.9603273488957218E-3</v>
      </c>
      <c r="W24" s="71">
        <f t="shared" si="14"/>
        <v>-1.8681118827204057E-3</v>
      </c>
      <c r="X24" s="71">
        <f t="shared" si="15"/>
        <v>-1.8681118827204057E-3</v>
      </c>
      <c r="Y24" s="71">
        <f t="shared" si="16"/>
        <v>-1.8681118827204057E-3</v>
      </c>
      <c r="Z24" s="72">
        <f t="shared" si="61"/>
        <v>2.5449618043021437E-2</v>
      </c>
      <c r="AA24" s="72">
        <f t="shared" si="62"/>
        <v>2.5736827762590727E-2</v>
      </c>
      <c r="AB24" s="72">
        <f t="shared" si="63"/>
        <v>2.4523030317148278E-2</v>
      </c>
      <c r="AC24" s="72">
        <f t="shared" si="64"/>
        <v>1.3735869114110169E-2</v>
      </c>
      <c r="AD24" s="72">
        <f t="shared" si="65"/>
        <v>9.8684300315085398E-3</v>
      </c>
      <c r="AE24" s="72">
        <f t="shared" si="66"/>
        <v>6.4159524634246077E-3</v>
      </c>
      <c r="AF24" s="72">
        <f t="shared" si="67"/>
        <v>5.2036568314358309E-3</v>
      </c>
      <c r="AG24" s="72">
        <f t="shared" si="68"/>
        <v>5.007404925140518E-3</v>
      </c>
      <c r="AH24" s="72">
        <f t="shared" si="69"/>
        <v>2.1525663616136512E-3</v>
      </c>
      <c r="AI24" s="72">
        <f t="shared" si="70"/>
        <v>1.4452545060434328E-3</v>
      </c>
      <c r="AJ24" s="72">
        <f t="shared" si="71"/>
        <v>1.3158478442744197E-3</v>
      </c>
      <c r="AK24" s="72">
        <f t="shared" si="72"/>
        <v>1.046680105555337E-3</v>
      </c>
      <c r="AL24" s="72">
        <f t="shared" si="73"/>
        <v>1.1122355343213121E-3</v>
      </c>
      <c r="AM24" s="72">
        <f t="shared" si="74"/>
        <v>1.1127129271952618E-3</v>
      </c>
      <c r="AN24" s="72">
        <f t="shared" si="75"/>
        <v>1.0454976982176862E-3</v>
      </c>
      <c r="AO24" s="72">
        <f t="shared" si="76"/>
        <v>1.0423394589939954E-3</v>
      </c>
      <c r="AP24" s="72">
        <f t="shared" si="77"/>
        <v>1.9696823496164065E-3</v>
      </c>
      <c r="AQ24" s="72">
        <f t="shared" si="78"/>
        <v>1.310393414572387E-3</v>
      </c>
      <c r="AR24" s="72">
        <f t="shared" si="79"/>
        <v>1.2065966812135329E-3</v>
      </c>
      <c r="AS24" s="72">
        <f t="shared" si="80"/>
        <v>9.6927819697941754E-4</v>
      </c>
      <c r="AT24" s="72">
        <f t="shared" si="81"/>
        <v>1.0364056014118856E-3</v>
      </c>
      <c r="AU24" s="72">
        <f t="shared" si="82"/>
        <v>1.0401971075313045E-3</v>
      </c>
      <c r="AV24" s="72">
        <f t="shared" si="83"/>
        <v>9.7771468037061485E-4</v>
      </c>
      <c r="AW24" s="72">
        <f t="shared" si="84"/>
        <v>9.7485363495876561E-4</v>
      </c>
      <c r="AX24" s="72">
        <f t="shared" si="85"/>
        <v>5.381415904034128E-4</v>
      </c>
      <c r="AY24" s="72">
        <f t="shared" si="86"/>
        <v>7.2262725302171642E-4</v>
      </c>
      <c r="AZ24" s="72">
        <f t="shared" si="87"/>
        <v>1.3158478442744197E-3</v>
      </c>
      <c r="BA24" s="72">
        <f t="shared" si="88"/>
        <v>3.1400403166660109E-3</v>
      </c>
      <c r="BB24" s="72">
        <f t="shared" si="89"/>
        <v>5.5611776716065608E-3</v>
      </c>
      <c r="BC24" s="72">
        <f t="shared" si="90"/>
        <v>1.1127129271952618E-2</v>
      </c>
      <c r="BD24" s="72">
        <f t="shared" si="91"/>
        <v>1.5682465473265295E-2</v>
      </c>
      <c r="BE24" s="72">
        <f t="shared" si="92"/>
        <v>2.0846789179879907E-2</v>
      </c>
      <c r="BF24" s="72">
        <f t="shared" si="93"/>
        <v>4.9242058740410163E-4</v>
      </c>
      <c r="BG24" s="72">
        <f t="shared" si="94"/>
        <v>6.5519670728619351E-4</v>
      </c>
      <c r="BH24" s="72">
        <f t="shared" si="95"/>
        <v>1.2065966812135329E-3</v>
      </c>
      <c r="BI24" s="72">
        <f t="shared" si="96"/>
        <v>2.9078345909382525E-3</v>
      </c>
      <c r="BJ24" s="72">
        <f t="shared" si="97"/>
        <v>5.1820280070594277E-3</v>
      </c>
      <c r="BK24" s="72">
        <f t="shared" si="98"/>
        <v>1.0401971075313045E-2</v>
      </c>
      <c r="BL24" s="72">
        <f t="shared" si="99"/>
        <v>1.4665720205559223E-2</v>
      </c>
      <c r="BM24" s="72">
        <f t="shared" si="100"/>
        <v>1.9497072699175312E-2</v>
      </c>
      <c r="BN24" s="70">
        <f t="shared" si="101"/>
        <v>0.5607317183216306</v>
      </c>
      <c r="BO24" s="70">
        <f t="shared" si="102"/>
        <v>0.21051220023594966</v>
      </c>
      <c r="BP24" s="70">
        <f t="shared" si="103"/>
        <v>0.93857459973916413</v>
      </c>
    </row>
    <row r="25" spans="1:68" x14ac:dyDescent="0.25">
      <c r="A25" s="68">
        <v>45397</v>
      </c>
      <c r="B25" s="67">
        <v>6.58</v>
      </c>
      <c r="C25" s="67">
        <v>6.74</v>
      </c>
      <c r="D25" s="67">
        <v>6.86</v>
      </c>
      <c r="E25" s="67">
        <v>7.01</v>
      </c>
      <c r="F25" s="67">
        <v>7.02</v>
      </c>
      <c r="G25" s="67">
        <v>6.96</v>
      </c>
      <c r="H25" s="67">
        <v>6.96</v>
      </c>
      <c r="I25" s="67">
        <v>6.96</v>
      </c>
      <c r="J25" s="71">
        <f t="shared" si="60"/>
        <v>-1.1000000000000038E-3</v>
      </c>
      <c r="K25" s="71">
        <f t="shared" si="2"/>
        <v>-1.0000000000000286E-4</v>
      </c>
      <c r="L25" s="71">
        <f t="shared" si="3"/>
        <v>-4.0000000000001146E-4</v>
      </c>
      <c r="M25" s="71">
        <f t="shared" si="4"/>
        <v>-1.0000000000000009E-3</v>
      </c>
      <c r="N25" s="71">
        <f t="shared" si="5"/>
        <v>-1.1999999999999927E-3</v>
      </c>
      <c r="O25" s="71">
        <f t="shared" si="6"/>
        <v>-1.1999999999999927E-3</v>
      </c>
      <c r="P25" s="71">
        <f t="shared" si="7"/>
        <v>-1.2999999999999956E-3</v>
      </c>
      <c r="Q25" s="71">
        <f t="shared" si="8"/>
        <v>-1.1999999999999927E-3</v>
      </c>
      <c r="R25" s="71">
        <f t="shared" si="9"/>
        <v>-1.0326215421214817E-3</v>
      </c>
      <c r="S25" s="71">
        <f t="shared" si="10"/>
        <v>-9.3689979925185447E-5</v>
      </c>
      <c r="T25" s="71">
        <f t="shared" si="11"/>
        <v>-3.7439161800101463E-4</v>
      </c>
      <c r="U25" s="71">
        <f t="shared" si="12"/>
        <v>-9.3492901350139838E-4</v>
      </c>
      <c r="V25" s="71">
        <f t="shared" si="13"/>
        <v>-1.1219148521590537E-3</v>
      </c>
      <c r="W25" s="71">
        <f t="shared" si="14"/>
        <v>-1.1225445519275287E-3</v>
      </c>
      <c r="X25" s="71">
        <f t="shared" si="15"/>
        <v>-1.2161468358915517E-3</v>
      </c>
      <c r="Y25" s="71">
        <f t="shared" si="16"/>
        <v>-1.1225445519275287E-3</v>
      </c>
      <c r="Z25" s="72">
        <f t="shared" si="61"/>
        <v>2.5607723402042506E-2</v>
      </c>
      <c r="AA25" s="72">
        <f t="shared" si="62"/>
        <v>2.5969913005573192E-2</v>
      </c>
      <c r="AB25" s="72">
        <f t="shared" si="63"/>
        <v>2.4720584641912763E-2</v>
      </c>
      <c r="AC25" s="72">
        <f t="shared" si="64"/>
        <v>1.384991162692119E-2</v>
      </c>
      <c r="AD25" s="72">
        <f t="shared" si="65"/>
        <v>9.9864572328349169E-3</v>
      </c>
      <c r="AE25" s="72">
        <f t="shared" si="66"/>
        <v>6.5029383051173947E-3</v>
      </c>
      <c r="AF25" s="72">
        <f t="shared" si="67"/>
        <v>5.2635837014594813E-3</v>
      </c>
      <c r="AG25" s="72">
        <f t="shared" si="68"/>
        <v>5.0545779947551569E-3</v>
      </c>
      <c r="AH25" s="72">
        <f t="shared" si="69"/>
        <v>2.1510573695894754E-3</v>
      </c>
      <c r="AI25" s="72">
        <f t="shared" si="70"/>
        <v>1.4456572991771446E-3</v>
      </c>
      <c r="AJ25" s="72">
        <f t="shared" si="71"/>
        <v>1.315741156684013E-3</v>
      </c>
      <c r="AK25" s="72">
        <f t="shared" si="72"/>
        <v>1.0380315832030159E-3</v>
      </c>
      <c r="AL25" s="72">
        <f t="shared" si="73"/>
        <v>1.1038626578636543E-3</v>
      </c>
      <c r="AM25" s="72">
        <f t="shared" si="74"/>
        <v>1.1051885570612539E-3</v>
      </c>
      <c r="AN25" s="72">
        <f t="shared" si="75"/>
        <v>1.0379165886991748E-3</v>
      </c>
      <c r="AO25" s="72">
        <f t="shared" si="76"/>
        <v>1.0344060720782933E-3</v>
      </c>
      <c r="AP25" s="72">
        <f t="shared" si="77"/>
        <v>1.9682531871718142E-3</v>
      </c>
      <c r="AQ25" s="72">
        <f t="shared" si="78"/>
        <v>1.3106984386374869E-3</v>
      </c>
      <c r="AR25" s="72">
        <f t="shared" si="79"/>
        <v>1.2064978041094786E-3</v>
      </c>
      <c r="AS25" s="72">
        <f t="shared" si="80"/>
        <v>9.6115104968051604E-4</v>
      </c>
      <c r="AT25" s="72">
        <f t="shared" si="81"/>
        <v>1.0285702602530172E-3</v>
      </c>
      <c r="AU25" s="72">
        <f t="shared" si="82"/>
        <v>1.0331749699584642E-3</v>
      </c>
      <c r="AV25" s="72">
        <f t="shared" si="83"/>
        <v>9.7063550684700314E-4</v>
      </c>
      <c r="AW25" s="72">
        <f t="shared" si="84"/>
        <v>9.674540837404682E-4</v>
      </c>
      <c r="AX25" s="72">
        <f t="shared" si="85"/>
        <v>5.3776434239736885E-4</v>
      </c>
      <c r="AY25" s="72">
        <f t="shared" si="86"/>
        <v>7.2282864958857229E-4</v>
      </c>
      <c r="AZ25" s="72">
        <f t="shared" si="87"/>
        <v>1.315741156684013E-3</v>
      </c>
      <c r="BA25" s="72">
        <f t="shared" si="88"/>
        <v>3.1140947496090476E-3</v>
      </c>
      <c r="BB25" s="72">
        <f t="shared" si="89"/>
        <v>5.5193132893182721E-3</v>
      </c>
      <c r="BC25" s="72">
        <f t="shared" si="90"/>
        <v>1.1051885570612539E-2</v>
      </c>
      <c r="BD25" s="72">
        <f t="shared" si="91"/>
        <v>1.5568748830487622E-2</v>
      </c>
      <c r="BE25" s="72">
        <f t="shared" si="92"/>
        <v>2.0688121441565864E-2</v>
      </c>
      <c r="BF25" s="72">
        <f t="shared" si="93"/>
        <v>4.9206329679295354E-4</v>
      </c>
      <c r="BG25" s="72">
        <f t="shared" si="94"/>
        <v>6.5534921931874345E-4</v>
      </c>
      <c r="BH25" s="72">
        <f t="shared" si="95"/>
        <v>1.2064978041094786E-3</v>
      </c>
      <c r="BI25" s="72">
        <f t="shared" si="96"/>
        <v>2.883453149041548E-3</v>
      </c>
      <c r="BJ25" s="72">
        <f t="shared" si="97"/>
        <v>5.1428513012650862E-3</v>
      </c>
      <c r="BK25" s="72">
        <f t="shared" si="98"/>
        <v>1.0331749699584641E-2</v>
      </c>
      <c r="BL25" s="72">
        <f t="shared" si="99"/>
        <v>1.4559532602705047E-2</v>
      </c>
      <c r="BM25" s="72">
        <f t="shared" si="100"/>
        <v>1.9349081674809365E-2</v>
      </c>
      <c r="BN25" s="70">
        <f t="shared" si="101"/>
        <v>0.56061596449802764</v>
      </c>
      <c r="BO25" s="70">
        <f t="shared" si="102"/>
        <v>0.20999976566031112</v>
      </c>
      <c r="BP25" s="70">
        <f t="shared" si="103"/>
        <v>0.93691338366627397</v>
      </c>
    </row>
    <row r="26" spans="1:68" x14ac:dyDescent="0.25">
      <c r="A26" s="68">
        <v>45394</v>
      </c>
      <c r="B26" s="67">
        <v>6.47</v>
      </c>
      <c r="C26" s="67">
        <v>6.73</v>
      </c>
      <c r="D26" s="67">
        <v>6.82</v>
      </c>
      <c r="E26" s="67">
        <v>6.91</v>
      </c>
      <c r="F26" s="67">
        <v>6.9</v>
      </c>
      <c r="G26" s="67">
        <v>6.84</v>
      </c>
      <c r="H26" s="67">
        <v>6.83</v>
      </c>
      <c r="I26" s="67">
        <v>6.84</v>
      </c>
      <c r="J26" s="71">
        <f t="shared" si="60"/>
        <v>-9.9999999999988987E-5</v>
      </c>
      <c r="K26" s="71">
        <f t="shared" si="2"/>
        <v>1.0000000000000286E-4</v>
      </c>
      <c r="L26" s="71">
        <f t="shared" si="3"/>
        <v>2.0000000000000573E-4</v>
      </c>
      <c r="M26" s="71">
        <f t="shared" si="4"/>
        <v>1.2000000000000066E-3</v>
      </c>
      <c r="N26" s="71">
        <f t="shared" si="5"/>
        <v>1.2999999999999956E-3</v>
      </c>
      <c r="O26" s="71">
        <f t="shared" si="6"/>
        <v>1.6999999999999932E-3</v>
      </c>
      <c r="P26" s="71">
        <f t="shared" si="7"/>
        <v>1.7000000000000071E-3</v>
      </c>
      <c r="Q26" s="71">
        <f t="shared" si="8"/>
        <v>1.6999999999999932E-3</v>
      </c>
      <c r="R26" s="71">
        <f t="shared" si="9"/>
        <v>-9.3927581903435197E-5</v>
      </c>
      <c r="S26" s="71">
        <f t="shared" si="10"/>
        <v>9.3689979925206494E-5</v>
      </c>
      <c r="T26" s="71">
        <f t="shared" si="11"/>
        <v>1.8721333013583914E-4</v>
      </c>
      <c r="U26" s="71">
        <f t="shared" si="12"/>
        <v>1.1218099708757718E-3</v>
      </c>
      <c r="V26" s="71">
        <f t="shared" si="13"/>
        <v>1.2153509652846714E-3</v>
      </c>
      <c r="W26" s="71">
        <f t="shared" si="14"/>
        <v>1.5898997971498499E-3</v>
      </c>
      <c r="X26" s="71">
        <f t="shared" si="15"/>
        <v>1.5900485041101342E-3</v>
      </c>
      <c r="Y26" s="71">
        <f t="shared" si="16"/>
        <v>1.5898997971498499E-3</v>
      </c>
      <c r="Z26" s="72">
        <f t="shared" si="61"/>
        <v>2.5758611503074073E-2</v>
      </c>
      <c r="AA26" s="72">
        <f t="shared" si="62"/>
        <v>2.6191012254322677E-2</v>
      </c>
      <c r="AB26" s="72">
        <f t="shared" si="63"/>
        <v>2.4912494021399847E-2</v>
      </c>
      <c r="AC26" s="72">
        <f t="shared" si="64"/>
        <v>1.3956138685690941E-2</v>
      </c>
      <c r="AD26" s="72">
        <f t="shared" si="65"/>
        <v>1.010645054190608E-2</v>
      </c>
      <c r="AE26" s="72">
        <f t="shared" si="66"/>
        <v>6.5921836528387845E-3</v>
      </c>
      <c r="AF26" s="72">
        <f t="shared" si="67"/>
        <v>5.3293403024649074E-3</v>
      </c>
      <c r="AG26" s="72">
        <f t="shared" si="68"/>
        <v>5.1042387621331002E-3</v>
      </c>
      <c r="AH26" s="72">
        <f t="shared" si="69"/>
        <v>2.1541172567100275E-3</v>
      </c>
      <c r="AI26" s="72">
        <f t="shared" si="70"/>
        <v>1.4465933163296492E-3</v>
      </c>
      <c r="AJ26" s="72">
        <f t="shared" si="71"/>
        <v>1.3162257705991822E-3</v>
      </c>
      <c r="AK26" s="72">
        <f t="shared" si="72"/>
        <v>1.0634631866840577E-3</v>
      </c>
      <c r="AL26" s="72">
        <f t="shared" si="73"/>
        <v>1.1214645459844551E-3</v>
      </c>
      <c r="AM26" s="72">
        <f t="shared" si="74"/>
        <v>1.120197678234113E-3</v>
      </c>
      <c r="AN26" s="72">
        <f t="shared" si="75"/>
        <v>1.0478022015350166E-3</v>
      </c>
      <c r="AO26" s="72">
        <f t="shared" si="76"/>
        <v>1.0479433519219644E-3</v>
      </c>
      <c r="AP26" s="72">
        <f t="shared" si="77"/>
        <v>1.9706699288539065E-3</v>
      </c>
      <c r="AQ26" s="72">
        <f t="shared" si="78"/>
        <v>1.311483683777048E-3</v>
      </c>
      <c r="AR26" s="72">
        <f t="shared" si="79"/>
        <v>1.2068536067270895E-3</v>
      </c>
      <c r="AS26" s="72">
        <f t="shared" si="80"/>
        <v>9.8350579086603951E-4</v>
      </c>
      <c r="AT26" s="72">
        <f t="shared" si="81"/>
        <v>1.0442205844073192E-3</v>
      </c>
      <c r="AU26" s="72">
        <f t="shared" si="82"/>
        <v>1.0467318354149295E-3</v>
      </c>
      <c r="AV26" s="72">
        <f t="shared" si="83"/>
        <v>9.7961037056808913E-4</v>
      </c>
      <c r="AW26" s="72">
        <f t="shared" si="84"/>
        <v>9.7984161411842621E-4</v>
      </c>
      <c r="AX26" s="72">
        <f t="shared" si="85"/>
        <v>5.3852931417750687E-4</v>
      </c>
      <c r="AY26" s="72">
        <f t="shared" si="86"/>
        <v>7.2329665816482462E-4</v>
      </c>
      <c r="AZ26" s="72">
        <f t="shared" si="87"/>
        <v>1.3162257705991822E-3</v>
      </c>
      <c r="BA26" s="72">
        <f t="shared" si="88"/>
        <v>3.1903895600521731E-3</v>
      </c>
      <c r="BB26" s="72">
        <f t="shared" si="89"/>
        <v>5.6073227299222751E-3</v>
      </c>
      <c r="BC26" s="72">
        <f t="shared" si="90"/>
        <v>1.120197678234113E-2</v>
      </c>
      <c r="BD26" s="72">
        <f t="shared" si="91"/>
        <v>1.5717033023025247E-2</v>
      </c>
      <c r="BE26" s="72">
        <f t="shared" si="92"/>
        <v>2.0958867038439289E-2</v>
      </c>
      <c r="BF26" s="72">
        <f t="shared" si="93"/>
        <v>4.9266748221347663E-4</v>
      </c>
      <c r="BG26" s="72">
        <f t="shared" si="94"/>
        <v>6.5574184188852401E-4</v>
      </c>
      <c r="BH26" s="72">
        <f t="shared" si="95"/>
        <v>1.2068536067270895E-3</v>
      </c>
      <c r="BI26" s="72">
        <f t="shared" si="96"/>
        <v>2.9505173725981187E-3</v>
      </c>
      <c r="BJ26" s="72">
        <f t="shared" si="97"/>
        <v>5.2211029220365964E-3</v>
      </c>
      <c r="BK26" s="72">
        <f t="shared" si="98"/>
        <v>1.0467318354149295E-2</v>
      </c>
      <c r="BL26" s="72">
        <f t="shared" si="99"/>
        <v>1.4694155558521337E-2</v>
      </c>
      <c r="BM26" s="72">
        <f t="shared" si="100"/>
        <v>1.9596832282368526E-2</v>
      </c>
      <c r="BN26" s="70">
        <f t="shared" si="101"/>
        <v>0.56111802317284409</v>
      </c>
      <c r="BO26" s="70">
        <f t="shared" si="102"/>
        <v>0.21213257427821886</v>
      </c>
      <c r="BP26" s="70">
        <f t="shared" si="103"/>
        <v>0.93862861645833051</v>
      </c>
    </row>
    <row r="27" spans="1:68" x14ac:dyDescent="0.25">
      <c r="A27" s="68">
        <v>45393</v>
      </c>
      <c r="B27" s="67">
        <v>6.46</v>
      </c>
      <c r="C27" s="67">
        <v>6.74</v>
      </c>
      <c r="D27" s="67">
        <v>6.84</v>
      </c>
      <c r="E27" s="67">
        <v>7.03</v>
      </c>
      <c r="F27" s="67">
        <v>7.03</v>
      </c>
      <c r="G27" s="67">
        <v>7.01</v>
      </c>
      <c r="H27" s="67">
        <v>7</v>
      </c>
      <c r="I27" s="67">
        <v>7.01</v>
      </c>
      <c r="J27" s="71">
        <f t="shared" si="60"/>
        <v>-3.0000000000000859E-4</v>
      </c>
      <c r="K27" s="71">
        <f t="shared" si="2"/>
        <v>-5.0000000000000044E-4</v>
      </c>
      <c r="L27" s="71">
        <f t="shared" si="3"/>
        <v>-1.2000000000000066E-3</v>
      </c>
      <c r="M27" s="71">
        <f t="shared" si="4"/>
        <v>-2.5000000000000022E-3</v>
      </c>
      <c r="N27" s="71">
        <f t="shared" si="5"/>
        <v>-2.3999999999999994E-3</v>
      </c>
      <c r="O27" s="71">
        <f t="shared" si="6"/>
        <v>-1.8999999999999989E-3</v>
      </c>
      <c r="P27" s="71">
        <f t="shared" si="7"/>
        <v>-2.0000000000000018E-3</v>
      </c>
      <c r="Q27" s="71">
        <f t="shared" si="8"/>
        <v>-2.1999999999999936E-3</v>
      </c>
      <c r="R27" s="71">
        <f t="shared" si="9"/>
        <v>-2.8183569165838565E-4</v>
      </c>
      <c r="S27" s="71">
        <f t="shared" si="10"/>
        <v>-4.6853770242887471E-4</v>
      </c>
      <c r="T27" s="71">
        <f t="shared" si="11"/>
        <v>-1.1238060744466127E-3</v>
      </c>
      <c r="U27" s="71">
        <f t="shared" si="12"/>
        <v>-2.3385259242439892E-3</v>
      </c>
      <c r="V27" s="71">
        <f t="shared" si="13"/>
        <v>-2.2448798128303919E-3</v>
      </c>
      <c r="W27" s="71">
        <f t="shared" si="14"/>
        <v>-1.7771131272856496E-3</v>
      </c>
      <c r="X27" s="71">
        <f t="shared" si="15"/>
        <v>-1.8709079358117313E-3</v>
      </c>
      <c r="Y27" s="71">
        <f t="shared" si="16"/>
        <v>-2.0579988554559931E-3</v>
      </c>
      <c r="Z27" s="72">
        <f t="shared" si="61"/>
        <v>2.5885910498162058E-2</v>
      </c>
      <c r="AA27" s="72">
        <f t="shared" si="62"/>
        <v>2.6400373770850485E-2</v>
      </c>
      <c r="AB27" s="72">
        <f t="shared" si="63"/>
        <v>2.5092697932943348E-2</v>
      </c>
      <c r="AC27" s="72">
        <f t="shared" si="64"/>
        <v>1.4029319388231837E-2</v>
      </c>
      <c r="AD27" s="72">
        <f t="shared" si="65"/>
        <v>1.0193444923343233E-2</v>
      </c>
      <c r="AE27" s="72">
        <f t="shared" si="66"/>
        <v>6.6502230859793844E-3</v>
      </c>
      <c r="AF27" s="72">
        <f t="shared" si="67"/>
        <v>5.3706839299011129E-3</v>
      </c>
      <c r="AG27" s="72">
        <f t="shared" si="68"/>
        <v>5.1310272722243878E-3</v>
      </c>
      <c r="AH27" s="72">
        <f t="shared" si="69"/>
        <v>2.1539829123275109E-3</v>
      </c>
      <c r="AI27" s="72">
        <f t="shared" si="70"/>
        <v>1.4489421883172693E-3</v>
      </c>
      <c r="AJ27" s="72">
        <f t="shared" si="71"/>
        <v>1.3162257705991822E-3</v>
      </c>
      <c r="AK27" s="72">
        <f t="shared" si="72"/>
        <v>1.0629763650923008E-3</v>
      </c>
      <c r="AL27" s="72">
        <f t="shared" si="73"/>
        <v>1.1195042338437483E-3</v>
      </c>
      <c r="AM27" s="72">
        <f t="shared" si="74"/>
        <v>1.116420903312077E-3</v>
      </c>
      <c r="AN27" s="72">
        <f t="shared" si="75"/>
        <v>1.0436228385526205E-3</v>
      </c>
      <c r="AO27" s="72">
        <f t="shared" si="76"/>
        <v>1.0439695042202576E-3</v>
      </c>
      <c r="AP27" s="72">
        <f t="shared" si="77"/>
        <v>1.9705476498143816E-3</v>
      </c>
      <c r="AQ27" s="72">
        <f t="shared" si="78"/>
        <v>1.3134764639906448E-3</v>
      </c>
      <c r="AR27" s="72">
        <f t="shared" si="79"/>
        <v>1.2068574462667661E-3</v>
      </c>
      <c r="AS27" s="72">
        <f t="shared" si="80"/>
        <v>9.82950667061765E-4</v>
      </c>
      <c r="AT27" s="72">
        <f t="shared" si="81"/>
        <v>1.0423536534096528E-3</v>
      </c>
      <c r="AU27" s="72">
        <f t="shared" si="82"/>
        <v>1.0431704767722148E-3</v>
      </c>
      <c r="AV27" s="72">
        <f t="shared" si="83"/>
        <v>9.7568024047786119E-4</v>
      </c>
      <c r="AW27" s="72">
        <f t="shared" si="84"/>
        <v>9.7610608423407785E-4</v>
      </c>
      <c r="AX27" s="72">
        <f t="shared" si="85"/>
        <v>5.3849572808187772E-4</v>
      </c>
      <c r="AY27" s="72">
        <f t="shared" si="86"/>
        <v>7.2447109415863463E-4</v>
      </c>
      <c r="AZ27" s="72">
        <f t="shared" si="87"/>
        <v>1.3162257705991822E-3</v>
      </c>
      <c r="BA27" s="72">
        <f t="shared" si="88"/>
        <v>3.1889290952769023E-3</v>
      </c>
      <c r="BB27" s="72">
        <f t="shared" si="89"/>
        <v>5.5975211692187417E-3</v>
      </c>
      <c r="BC27" s="72">
        <f t="shared" si="90"/>
        <v>1.116420903312077E-2</v>
      </c>
      <c r="BD27" s="72">
        <f t="shared" si="91"/>
        <v>1.5654342578289307E-2</v>
      </c>
      <c r="BE27" s="72">
        <f t="shared" si="92"/>
        <v>2.0879390084405154E-2</v>
      </c>
      <c r="BF27" s="72">
        <f t="shared" si="93"/>
        <v>4.9263691245359539E-4</v>
      </c>
      <c r="BG27" s="72">
        <f t="shared" si="94"/>
        <v>6.5673823199532239E-4</v>
      </c>
      <c r="BH27" s="72">
        <f t="shared" si="95"/>
        <v>1.2068574462667661E-3</v>
      </c>
      <c r="BI27" s="72">
        <f t="shared" si="96"/>
        <v>2.948852001185295E-3</v>
      </c>
      <c r="BJ27" s="72">
        <f t="shared" si="97"/>
        <v>5.211768267048264E-3</v>
      </c>
      <c r="BK27" s="72">
        <f t="shared" si="98"/>
        <v>1.0431704767722148E-2</v>
      </c>
      <c r="BL27" s="72">
        <f t="shared" si="99"/>
        <v>1.4635203607167918E-2</v>
      </c>
      <c r="BM27" s="72">
        <f t="shared" si="100"/>
        <v>1.9522121684681558E-2</v>
      </c>
      <c r="BN27" s="70">
        <f t="shared" si="101"/>
        <v>0.56051083753929731</v>
      </c>
      <c r="BO27" s="70">
        <f t="shared" si="102"/>
        <v>0.21282373574276731</v>
      </c>
      <c r="BP27" s="70">
        <f t="shared" si="103"/>
        <v>0.93825971210727543</v>
      </c>
    </row>
    <row r="28" spans="1:68" x14ac:dyDescent="0.25">
      <c r="A28" s="68">
        <v>45392</v>
      </c>
      <c r="B28" s="67">
        <v>6.43</v>
      </c>
      <c r="C28" s="67">
        <v>6.69</v>
      </c>
      <c r="D28" s="67">
        <v>6.72</v>
      </c>
      <c r="E28" s="67">
        <v>6.78</v>
      </c>
      <c r="F28" s="67">
        <v>6.79</v>
      </c>
      <c r="G28" s="67">
        <v>6.82</v>
      </c>
      <c r="H28" s="67">
        <v>6.8</v>
      </c>
      <c r="I28" s="67">
        <v>6.79</v>
      </c>
      <c r="J28" s="71">
        <f t="shared" si="60"/>
        <v>5.0000000000001432E-4</v>
      </c>
      <c r="K28" s="71">
        <f t="shared" si="2"/>
        <v>0</v>
      </c>
      <c r="L28" s="71">
        <f t="shared" si="3"/>
        <v>0</v>
      </c>
      <c r="M28" s="71">
        <f t="shared" si="4"/>
        <v>1.0000000000000286E-4</v>
      </c>
      <c r="N28" s="71">
        <f t="shared" si="5"/>
        <v>-1.0000000000000286E-4</v>
      </c>
      <c r="O28" s="71">
        <f t="shared" si="6"/>
        <v>2.9999999999999472E-4</v>
      </c>
      <c r="P28" s="71">
        <f t="shared" si="7"/>
        <v>0</v>
      </c>
      <c r="Q28" s="71">
        <f t="shared" si="8"/>
        <v>1.9999999999999185E-4</v>
      </c>
      <c r="R28" s="71">
        <f t="shared" si="9"/>
        <v>4.6968203390321115E-4</v>
      </c>
      <c r="S28" s="71">
        <f t="shared" si="10"/>
        <v>0</v>
      </c>
      <c r="T28" s="71">
        <f t="shared" si="11"/>
        <v>0</v>
      </c>
      <c r="U28" s="71">
        <f t="shared" si="12"/>
        <v>9.3646111413607118E-5</v>
      </c>
      <c r="V28" s="71">
        <f t="shared" si="13"/>
        <v>-9.3646111413634453E-5</v>
      </c>
      <c r="W28" s="71">
        <f t="shared" si="14"/>
        <v>2.8080685353244295E-4</v>
      </c>
      <c r="X28" s="71">
        <f t="shared" si="15"/>
        <v>0</v>
      </c>
      <c r="Y28" s="71">
        <f t="shared" si="16"/>
        <v>1.8726591815020096E-4</v>
      </c>
      <c r="Z28" s="72">
        <f t="shared" si="61"/>
        <v>2.6010343496744481E-2</v>
      </c>
      <c r="AA28" s="72">
        <f t="shared" si="62"/>
        <v>2.6595760698034199E-2</v>
      </c>
      <c r="AB28" s="72">
        <f t="shared" si="63"/>
        <v>2.5270374411299715E-2</v>
      </c>
      <c r="AC28" s="72">
        <f t="shared" si="64"/>
        <v>1.4098589843869797E-2</v>
      </c>
      <c r="AD28" s="72">
        <f t="shared" si="65"/>
        <v>1.0276010686708702E-2</v>
      </c>
      <c r="AE28" s="72">
        <f t="shared" si="66"/>
        <v>6.7023242478342392E-3</v>
      </c>
      <c r="AF28" s="72">
        <f t="shared" si="67"/>
        <v>5.4063484663177189E-3</v>
      </c>
      <c r="AG28" s="72">
        <f t="shared" si="68"/>
        <v>5.1524992306381367E-3</v>
      </c>
      <c r="AH28" s="72">
        <f t="shared" si="69"/>
        <v>2.1783661023146808E-3</v>
      </c>
      <c r="AI28" s="72">
        <f t="shared" si="70"/>
        <v>1.4484450190498646E-3</v>
      </c>
      <c r="AJ28" s="72">
        <f t="shared" si="71"/>
        <v>1.3128675889936515E-3</v>
      </c>
      <c r="AK28" s="72">
        <f t="shared" si="72"/>
        <v>1.0501451117016366E-3</v>
      </c>
      <c r="AL28" s="72">
        <f t="shared" si="73"/>
        <v>1.1084971448182756E-3</v>
      </c>
      <c r="AM28" s="72">
        <f t="shared" si="74"/>
        <v>1.1096059194338713E-3</v>
      </c>
      <c r="AN28" s="72">
        <f t="shared" si="75"/>
        <v>1.0357236640994945E-3</v>
      </c>
      <c r="AO28" s="72">
        <f t="shared" si="76"/>
        <v>1.0353154580839902E-3</v>
      </c>
      <c r="AP28" s="72">
        <f t="shared" si="77"/>
        <v>1.9908900465603297E-3</v>
      </c>
      <c r="AQ28" s="72">
        <f t="shared" si="78"/>
        <v>1.3129451444672579E-3</v>
      </c>
      <c r="AR28" s="72">
        <f t="shared" si="79"/>
        <v>1.203688688061735E-3</v>
      </c>
      <c r="AS28" s="72">
        <f t="shared" si="80"/>
        <v>9.7081774942332506E-4</v>
      </c>
      <c r="AT28" s="72">
        <f t="shared" si="81"/>
        <v>1.03201664307376E-3</v>
      </c>
      <c r="AU28" s="72">
        <f t="shared" si="82"/>
        <v>1.0367920900666194E-3</v>
      </c>
      <c r="AV28" s="72">
        <f t="shared" si="83"/>
        <v>9.6828693155271242E-4</v>
      </c>
      <c r="AW28" s="72">
        <f t="shared" si="84"/>
        <v>9.6799533774672114E-4</v>
      </c>
      <c r="AX28" s="72">
        <f t="shared" si="85"/>
        <v>5.4459152557867019E-4</v>
      </c>
      <c r="AY28" s="72">
        <f t="shared" si="86"/>
        <v>7.2422250952493229E-4</v>
      </c>
      <c r="AZ28" s="72">
        <f t="shared" si="87"/>
        <v>1.3128675889936515E-3</v>
      </c>
      <c r="BA28" s="72">
        <f t="shared" si="88"/>
        <v>3.15043533510491E-3</v>
      </c>
      <c r="BB28" s="72">
        <f t="shared" si="89"/>
        <v>5.5424857240913778E-3</v>
      </c>
      <c r="BC28" s="72">
        <f t="shared" si="90"/>
        <v>1.1096059194338714E-2</v>
      </c>
      <c r="BD28" s="72">
        <f t="shared" si="91"/>
        <v>1.5535854961492417E-2</v>
      </c>
      <c r="BE28" s="72">
        <f t="shared" si="92"/>
        <v>2.0706309161679804E-2</v>
      </c>
      <c r="BF28" s="72">
        <f t="shared" si="93"/>
        <v>4.9772251164008244E-4</v>
      </c>
      <c r="BG28" s="72">
        <f t="shared" si="94"/>
        <v>6.5647257223362893E-4</v>
      </c>
      <c r="BH28" s="72">
        <f t="shared" si="95"/>
        <v>1.203688688061735E-3</v>
      </c>
      <c r="BI28" s="72">
        <f t="shared" si="96"/>
        <v>2.9124532482699751E-3</v>
      </c>
      <c r="BJ28" s="72">
        <f t="shared" si="97"/>
        <v>5.1600832153688003E-3</v>
      </c>
      <c r="BK28" s="72">
        <f t="shared" si="98"/>
        <v>1.0367920900666194E-2</v>
      </c>
      <c r="BL28" s="72">
        <f t="shared" si="99"/>
        <v>1.4524303973290686E-2</v>
      </c>
      <c r="BM28" s="72">
        <f t="shared" si="100"/>
        <v>1.9359906754934424E-2</v>
      </c>
      <c r="BN28" s="70">
        <f t="shared" si="101"/>
        <v>0.559290572389746</v>
      </c>
      <c r="BO28" s="70">
        <f t="shared" si="102"/>
        <v>0.20453494620463533</v>
      </c>
      <c r="BP28" s="70">
        <f t="shared" si="103"/>
        <v>0.93697205313238363</v>
      </c>
    </row>
    <row r="29" spans="1:68" x14ac:dyDescent="0.25">
      <c r="A29" s="68">
        <v>45391</v>
      </c>
      <c r="B29" s="67">
        <v>6.48</v>
      </c>
      <c r="C29" s="67">
        <v>6.69</v>
      </c>
      <c r="D29" s="67">
        <v>6.72</v>
      </c>
      <c r="E29" s="67">
        <v>6.79</v>
      </c>
      <c r="F29" s="67">
        <v>6.78</v>
      </c>
      <c r="G29" s="67">
        <v>6.85</v>
      </c>
      <c r="H29" s="67">
        <v>6.8</v>
      </c>
      <c r="I29" s="67">
        <v>6.81</v>
      </c>
      <c r="J29" s="71">
        <f t="shared" si="60"/>
        <v>2.9999999999998084E-4</v>
      </c>
      <c r="K29" s="71">
        <f t="shared" si="2"/>
        <v>0</v>
      </c>
      <c r="L29" s="71">
        <f t="shared" si="3"/>
        <v>0</v>
      </c>
      <c r="M29" s="71">
        <f t="shared" si="4"/>
        <v>3.9999999999999758E-4</v>
      </c>
      <c r="N29" s="71">
        <f t="shared" si="5"/>
        <v>6.0000000000000331E-4</v>
      </c>
      <c r="O29" s="71">
        <f t="shared" si="6"/>
        <v>8.0000000000000904E-4</v>
      </c>
      <c r="P29" s="71">
        <f t="shared" si="7"/>
        <v>6.999999999999923E-4</v>
      </c>
      <c r="Q29" s="71">
        <f t="shared" si="8"/>
        <v>7.0000000000000617E-4</v>
      </c>
      <c r="R29" s="71">
        <f t="shared" si="9"/>
        <v>2.8170336821818263E-4</v>
      </c>
      <c r="S29" s="71">
        <f t="shared" si="10"/>
        <v>0</v>
      </c>
      <c r="T29" s="71">
        <f t="shared" si="11"/>
        <v>0</v>
      </c>
      <c r="U29" s="71">
        <f t="shared" si="12"/>
        <v>3.7449677434210865E-4</v>
      </c>
      <c r="V29" s="71">
        <f t="shared" si="13"/>
        <v>5.6174516971984017E-4</v>
      </c>
      <c r="W29" s="71">
        <f t="shared" si="14"/>
        <v>7.4843300340842009E-4</v>
      </c>
      <c r="X29" s="71">
        <f t="shared" si="15"/>
        <v>6.5521601071084185E-4</v>
      </c>
      <c r="Y29" s="71">
        <f t="shared" si="16"/>
        <v>6.5515468673150187E-4</v>
      </c>
      <c r="Z29" s="72">
        <f t="shared" si="61"/>
        <v>2.6171712683055896E-2</v>
      </c>
      <c r="AA29" s="72">
        <f t="shared" si="62"/>
        <v>2.6791379184725485E-2</v>
      </c>
      <c r="AB29" s="72">
        <f t="shared" si="63"/>
        <v>2.5439380584237985E-2</v>
      </c>
      <c r="AC29" s="72">
        <f t="shared" si="64"/>
        <v>1.4157568241157843E-2</v>
      </c>
      <c r="AD29" s="72">
        <f t="shared" si="65"/>
        <v>1.0353492385055967E-2</v>
      </c>
      <c r="AE29" s="72">
        <f t="shared" si="66"/>
        <v>6.7534071911427252E-3</v>
      </c>
      <c r="AF29" s="72">
        <f t="shared" si="67"/>
        <v>5.4424039979929784E-3</v>
      </c>
      <c r="AG29" s="72">
        <f t="shared" si="68"/>
        <v>5.1775602964137654E-3</v>
      </c>
      <c r="AH29" s="72">
        <f t="shared" si="69"/>
        <v>2.1784258636376235E-3</v>
      </c>
      <c r="AI29" s="72">
        <f t="shared" si="70"/>
        <v>1.4493166848993174E-3</v>
      </c>
      <c r="AJ29" s="72">
        <f t="shared" si="71"/>
        <v>1.3128675889936515E-3</v>
      </c>
      <c r="AK29" s="72">
        <f t="shared" si="72"/>
        <v>1.0536167353968073E-3</v>
      </c>
      <c r="AL29" s="72">
        <f t="shared" si="73"/>
        <v>1.1124374573117093E-3</v>
      </c>
      <c r="AM29" s="72">
        <f t="shared" si="74"/>
        <v>1.1142901381943995E-3</v>
      </c>
      <c r="AN29" s="72">
        <f t="shared" si="75"/>
        <v>1.041578671231506E-3</v>
      </c>
      <c r="AO29" s="72">
        <f t="shared" si="76"/>
        <v>1.0405312652725345E-3</v>
      </c>
      <c r="AP29" s="72">
        <f t="shared" si="77"/>
        <v>1.9909378298791367E-3</v>
      </c>
      <c r="AQ29" s="72">
        <f t="shared" si="78"/>
        <v>1.3136348725548898E-3</v>
      </c>
      <c r="AR29" s="72">
        <f t="shared" si="79"/>
        <v>1.203688688061735E-3</v>
      </c>
      <c r="AS29" s="72">
        <f t="shared" si="80"/>
        <v>9.7388866500506285E-4</v>
      </c>
      <c r="AT29" s="72">
        <f t="shared" si="81"/>
        <v>1.0355482134686896E-3</v>
      </c>
      <c r="AU29" s="72">
        <f t="shared" si="82"/>
        <v>1.0410519585932821E-3</v>
      </c>
      <c r="AV29" s="72">
        <f t="shared" si="83"/>
        <v>9.7365183034282691E-4</v>
      </c>
      <c r="AW29" s="72">
        <f t="shared" si="84"/>
        <v>9.7279168152413181E-4</v>
      </c>
      <c r="AX29" s="72">
        <f t="shared" si="85"/>
        <v>5.4460646590940589E-4</v>
      </c>
      <c r="AY29" s="72">
        <f t="shared" si="86"/>
        <v>7.2465834244965868E-4</v>
      </c>
      <c r="AZ29" s="72">
        <f t="shared" si="87"/>
        <v>1.3128675889936515E-3</v>
      </c>
      <c r="BA29" s="72">
        <f t="shared" si="88"/>
        <v>3.1608502061904221E-3</v>
      </c>
      <c r="BB29" s="72">
        <f t="shared" si="89"/>
        <v>5.5621872865585465E-3</v>
      </c>
      <c r="BC29" s="72">
        <f t="shared" si="90"/>
        <v>1.1142901381943994E-2</v>
      </c>
      <c r="BD29" s="72">
        <f t="shared" si="91"/>
        <v>1.562368006847259E-2</v>
      </c>
      <c r="BE29" s="72">
        <f t="shared" si="92"/>
        <v>2.0810625305450692E-2</v>
      </c>
      <c r="BF29" s="72">
        <f t="shared" si="93"/>
        <v>4.9773445746978417E-4</v>
      </c>
      <c r="BG29" s="72">
        <f t="shared" si="94"/>
        <v>6.5681743627744491E-4</v>
      </c>
      <c r="BH29" s="72">
        <f t="shared" si="95"/>
        <v>1.203688688061735E-3</v>
      </c>
      <c r="BI29" s="72">
        <f t="shared" si="96"/>
        <v>2.9216659950151887E-3</v>
      </c>
      <c r="BJ29" s="72">
        <f t="shared" si="97"/>
        <v>5.1777410673434481E-3</v>
      </c>
      <c r="BK29" s="72">
        <f t="shared" si="98"/>
        <v>1.0410519585932821E-2</v>
      </c>
      <c r="BL29" s="72">
        <f t="shared" si="99"/>
        <v>1.4604777455142404E-2</v>
      </c>
      <c r="BM29" s="72">
        <f t="shared" si="100"/>
        <v>1.9455833630482637E-2</v>
      </c>
      <c r="BN29" s="70">
        <f t="shared" si="101"/>
        <v>0.55826777550018225</v>
      </c>
      <c r="BO29" s="70">
        <f t="shared" si="102"/>
        <v>0.20269593885871709</v>
      </c>
      <c r="BP29" s="70">
        <f t="shared" si="103"/>
        <v>0.93741752654548061</v>
      </c>
    </row>
    <row r="30" spans="1:68" x14ac:dyDescent="0.25">
      <c r="A30" s="68">
        <v>45390</v>
      </c>
      <c r="B30" s="67">
        <v>6.51</v>
      </c>
      <c r="C30" s="67">
        <v>6.69</v>
      </c>
      <c r="D30" s="67">
        <v>6.72</v>
      </c>
      <c r="E30" s="67">
        <v>6.83</v>
      </c>
      <c r="F30" s="67">
        <v>6.84</v>
      </c>
      <c r="G30" s="67">
        <v>6.93</v>
      </c>
      <c r="H30" s="67">
        <v>6.87</v>
      </c>
      <c r="I30" s="67">
        <v>6.88</v>
      </c>
      <c r="J30" s="71">
        <f t="shared" si="60"/>
        <v>-9.9999999999988987E-5</v>
      </c>
      <c r="K30" s="71">
        <f t="shared" si="2"/>
        <v>0</v>
      </c>
      <c r="L30" s="71">
        <f t="shared" si="3"/>
        <v>0</v>
      </c>
      <c r="M30" s="71">
        <f t="shared" si="4"/>
        <v>-5.0000000000000044E-4</v>
      </c>
      <c r="N30" s="71">
        <f t="shared" si="5"/>
        <v>-8.0000000000000904E-4</v>
      </c>
      <c r="O30" s="71">
        <f t="shared" si="6"/>
        <v>-1.2999999999999956E-3</v>
      </c>
      <c r="P30" s="71">
        <f t="shared" si="7"/>
        <v>-1.1999999999999927E-3</v>
      </c>
      <c r="Q30" s="71">
        <f t="shared" si="8"/>
        <v>-1.2999999999999956E-3</v>
      </c>
      <c r="R30" s="71">
        <f t="shared" si="9"/>
        <v>-9.389230559449299E-5</v>
      </c>
      <c r="S30" s="71">
        <f t="shared" si="10"/>
        <v>0</v>
      </c>
      <c r="T30" s="71">
        <f t="shared" si="11"/>
        <v>0</v>
      </c>
      <c r="U30" s="71">
        <f t="shared" si="12"/>
        <v>-4.6814288575582384E-4</v>
      </c>
      <c r="V30" s="71">
        <f t="shared" si="13"/>
        <v>-7.4906370543659966E-4</v>
      </c>
      <c r="W30" s="71">
        <f t="shared" si="14"/>
        <v>-1.2164882424706767E-3</v>
      </c>
      <c r="X30" s="71">
        <f t="shared" si="15"/>
        <v>-1.1234904280714945E-3</v>
      </c>
      <c r="Y30" s="71">
        <f t="shared" si="16"/>
        <v>-1.2170576796017034E-3</v>
      </c>
      <c r="Z30" s="72">
        <f t="shared" si="61"/>
        <v>2.6330307770400897E-2</v>
      </c>
      <c r="AA30" s="72">
        <f t="shared" si="62"/>
        <v>2.6991666745841289E-2</v>
      </c>
      <c r="AB30" s="72">
        <f t="shared" si="63"/>
        <v>2.5603544549661607E-2</v>
      </c>
      <c r="AC30" s="72">
        <f t="shared" si="64"/>
        <v>1.4225369071747408E-2</v>
      </c>
      <c r="AD30" s="72">
        <f t="shared" si="65"/>
        <v>1.0442183548091004E-2</v>
      </c>
      <c r="AE30" s="72">
        <f t="shared" si="66"/>
        <v>6.8177980296443329E-3</v>
      </c>
      <c r="AF30" s="72">
        <f t="shared" si="67"/>
        <v>5.4919826182001164E-3</v>
      </c>
      <c r="AG30" s="72">
        <f t="shared" si="68"/>
        <v>5.2140472440348872E-3</v>
      </c>
      <c r="AH30" s="72">
        <f t="shared" si="69"/>
        <v>2.1785816673779916E-3</v>
      </c>
      <c r="AI30" s="72">
        <f t="shared" si="70"/>
        <v>1.4494226303870565E-3</v>
      </c>
      <c r="AJ30" s="72">
        <f t="shared" si="71"/>
        <v>1.3127414228590658E-3</v>
      </c>
      <c r="AK30" s="72">
        <f t="shared" si="72"/>
        <v>1.053500017784045E-3</v>
      </c>
      <c r="AL30" s="72">
        <f t="shared" si="73"/>
        <v>1.1119981715346731E-3</v>
      </c>
      <c r="AM30" s="72">
        <f t="shared" si="74"/>
        <v>1.1134248292395061E-3</v>
      </c>
      <c r="AN30" s="72">
        <f t="shared" si="75"/>
        <v>1.0410088455558406E-3</v>
      </c>
      <c r="AO30" s="72">
        <f t="shared" si="76"/>
        <v>1.0401063978160313E-3</v>
      </c>
      <c r="AP30" s="72">
        <f t="shared" si="77"/>
        <v>1.9910754410721035E-3</v>
      </c>
      <c r="AQ30" s="72">
        <f t="shared" si="78"/>
        <v>1.3137259124577439E-3</v>
      </c>
      <c r="AR30" s="72">
        <f t="shared" si="79"/>
        <v>1.2035782352778476E-3</v>
      </c>
      <c r="AS30" s="72">
        <f t="shared" si="80"/>
        <v>9.7377495715330155E-4</v>
      </c>
      <c r="AT30" s="72">
        <f t="shared" si="81"/>
        <v>1.0351324891546172E-3</v>
      </c>
      <c r="AU30" s="72">
        <f t="shared" si="82"/>
        <v>1.0402370107264187E-3</v>
      </c>
      <c r="AV30" s="72">
        <f t="shared" si="83"/>
        <v>9.7311144618382342E-4</v>
      </c>
      <c r="AW30" s="72">
        <f t="shared" si="84"/>
        <v>9.7238523029973131E-4</v>
      </c>
      <c r="AX30" s="72">
        <f t="shared" si="85"/>
        <v>5.446454168444979E-4</v>
      </c>
      <c r="AY30" s="72">
        <f t="shared" si="86"/>
        <v>7.2471131519352824E-4</v>
      </c>
      <c r="AZ30" s="72">
        <f t="shared" si="87"/>
        <v>1.3127414228590658E-3</v>
      </c>
      <c r="BA30" s="72">
        <f t="shared" si="88"/>
        <v>3.1605000533521353E-3</v>
      </c>
      <c r="BB30" s="72">
        <f t="shared" si="89"/>
        <v>5.5599908576733654E-3</v>
      </c>
      <c r="BC30" s="72">
        <f t="shared" si="90"/>
        <v>1.1134248292395061E-2</v>
      </c>
      <c r="BD30" s="72">
        <f t="shared" si="91"/>
        <v>1.5615132683337609E-2</v>
      </c>
      <c r="BE30" s="72">
        <f t="shared" si="92"/>
        <v>2.0802127956320624E-2</v>
      </c>
      <c r="BF30" s="72">
        <f t="shared" si="93"/>
        <v>4.9776886026802586E-4</v>
      </c>
      <c r="BG30" s="72">
        <f t="shared" si="94"/>
        <v>6.5686295622887194E-4</v>
      </c>
      <c r="BH30" s="72">
        <f t="shared" si="95"/>
        <v>1.2035782352778476E-3</v>
      </c>
      <c r="BI30" s="72">
        <f t="shared" si="96"/>
        <v>2.9213248714599046E-3</v>
      </c>
      <c r="BJ30" s="72">
        <f t="shared" si="97"/>
        <v>5.1756624457730861E-3</v>
      </c>
      <c r="BK30" s="72">
        <f t="shared" si="98"/>
        <v>1.0402370107264188E-2</v>
      </c>
      <c r="BL30" s="72">
        <f t="shared" si="99"/>
        <v>1.4596671692757352E-2</v>
      </c>
      <c r="BM30" s="72">
        <f t="shared" si="100"/>
        <v>1.9447704605994626E-2</v>
      </c>
      <c r="BN30" s="70">
        <f t="shared" si="101"/>
        <v>0.55816992533198972</v>
      </c>
      <c r="BO30" s="70">
        <f t="shared" si="102"/>
        <v>0.2029491620298399</v>
      </c>
      <c r="BP30" s="70">
        <f t="shared" si="103"/>
        <v>0.93746079686250539</v>
      </c>
    </row>
    <row r="31" spans="1:68" x14ac:dyDescent="0.25">
      <c r="A31" s="68">
        <v>45387</v>
      </c>
      <c r="B31" s="67">
        <v>6.5</v>
      </c>
      <c r="C31" s="67">
        <v>6.69</v>
      </c>
      <c r="D31" s="67">
        <v>6.72</v>
      </c>
      <c r="E31" s="67">
        <v>6.78</v>
      </c>
      <c r="F31" s="67">
        <v>6.76</v>
      </c>
      <c r="G31" s="67">
        <v>6.8</v>
      </c>
      <c r="H31" s="67">
        <v>6.75</v>
      </c>
      <c r="I31" s="67">
        <v>6.75</v>
      </c>
      <c r="J31" s="71">
        <f t="shared" si="60"/>
        <v>9.9999999999988987E-5</v>
      </c>
      <c r="K31" s="71">
        <f t="shared" si="2"/>
        <v>-2.0000000000000573E-4</v>
      </c>
      <c r="L31" s="71">
        <f t="shared" si="3"/>
        <v>-7.9999999999999516E-4</v>
      </c>
      <c r="M31" s="71">
        <f t="shared" si="4"/>
        <v>1.0000000000000286E-4</v>
      </c>
      <c r="N31" s="71">
        <f t="shared" si="5"/>
        <v>3.0000000000000859E-4</v>
      </c>
      <c r="O31" s="71">
        <f t="shared" si="6"/>
        <v>9.9999999999988987E-5</v>
      </c>
      <c r="P31" s="71">
        <f t="shared" si="7"/>
        <v>9.9999999999988987E-5</v>
      </c>
      <c r="Q31" s="71">
        <f t="shared" si="8"/>
        <v>9.9999999999988987E-5</v>
      </c>
      <c r="R31" s="71">
        <f t="shared" si="9"/>
        <v>9.389230559455456E-5</v>
      </c>
      <c r="S31" s="71">
        <f t="shared" si="10"/>
        <v>-1.8747656597838363E-4</v>
      </c>
      <c r="T31" s="71">
        <f t="shared" si="11"/>
        <v>-7.499062968602387E-4</v>
      </c>
      <c r="U31" s="71">
        <f t="shared" si="12"/>
        <v>9.3646111413607118E-5</v>
      </c>
      <c r="V31" s="71">
        <f t="shared" si="13"/>
        <v>2.8096464713030705E-4</v>
      </c>
      <c r="W31" s="71">
        <f t="shared" si="14"/>
        <v>9.3628575509617439E-5</v>
      </c>
      <c r="X31" s="71">
        <f t="shared" si="15"/>
        <v>9.367242758956012E-5</v>
      </c>
      <c r="Y31" s="71">
        <f t="shared" si="16"/>
        <v>9.367242758956012E-5</v>
      </c>
      <c r="Z31" s="72">
        <f t="shared" si="61"/>
        <v>2.6484626065758198E-2</v>
      </c>
      <c r="AA31" s="72">
        <f t="shared" si="62"/>
        <v>2.7185434777545332E-2</v>
      </c>
      <c r="AB31" s="72">
        <f t="shared" si="63"/>
        <v>2.5764566061897507E-2</v>
      </c>
      <c r="AC31" s="72">
        <f t="shared" si="64"/>
        <v>1.4294056803998246E-2</v>
      </c>
      <c r="AD31" s="72">
        <f t="shared" si="65"/>
        <v>1.0530888022726771E-2</v>
      </c>
      <c r="AE31" s="72">
        <f t="shared" si="66"/>
        <v>6.8841437947239105E-3</v>
      </c>
      <c r="AF31" s="72">
        <f t="shared" si="67"/>
        <v>5.5446093429718755E-3</v>
      </c>
      <c r="AG31" s="72">
        <f t="shared" si="68"/>
        <v>5.2541686938113981E-3</v>
      </c>
      <c r="AH31" s="72">
        <f t="shared" si="69"/>
        <v>2.1784568236783235E-3</v>
      </c>
      <c r="AI31" s="72">
        <f t="shared" si="70"/>
        <v>1.4494226303870565E-3</v>
      </c>
      <c r="AJ31" s="72">
        <f t="shared" si="71"/>
        <v>1.3125966035989161E-3</v>
      </c>
      <c r="AK31" s="72">
        <f t="shared" si="72"/>
        <v>1.0532759254071791E-3</v>
      </c>
      <c r="AL31" s="72">
        <f t="shared" si="73"/>
        <v>1.1119981715346731E-3</v>
      </c>
      <c r="AM31" s="72">
        <f t="shared" si="74"/>
        <v>1.1117641440022592E-3</v>
      </c>
      <c r="AN31" s="72">
        <f t="shared" si="75"/>
        <v>1.0388287900490729E-3</v>
      </c>
      <c r="AO31" s="72">
        <f t="shared" si="76"/>
        <v>1.037030507285571E-3</v>
      </c>
      <c r="AP31" s="72">
        <f t="shared" si="77"/>
        <v>1.9909558396730164E-3</v>
      </c>
      <c r="AQ31" s="72">
        <f t="shared" si="78"/>
        <v>1.3137259124577439E-3</v>
      </c>
      <c r="AR31" s="72">
        <f t="shared" si="79"/>
        <v>1.2034495031755712E-3</v>
      </c>
      <c r="AS31" s="72">
        <f t="shared" si="80"/>
        <v>9.7353788837006155E-4</v>
      </c>
      <c r="AT31" s="72">
        <f t="shared" si="81"/>
        <v>1.035075486083751E-3</v>
      </c>
      <c r="AU31" s="72">
        <f t="shared" si="82"/>
        <v>1.038638143015637E-3</v>
      </c>
      <c r="AV31" s="72">
        <f t="shared" si="83"/>
        <v>9.71050861347484E-4</v>
      </c>
      <c r="AW31" s="72">
        <f t="shared" si="84"/>
        <v>9.694956816264711E-4</v>
      </c>
      <c r="AX31" s="72">
        <f t="shared" si="85"/>
        <v>5.4461420591958088E-4</v>
      </c>
      <c r="AY31" s="72">
        <f t="shared" si="86"/>
        <v>7.2471131519352824E-4</v>
      </c>
      <c r="AZ31" s="72">
        <f t="shared" si="87"/>
        <v>1.3125966035989161E-3</v>
      </c>
      <c r="BA31" s="72">
        <f t="shared" si="88"/>
        <v>3.1598277762215372E-3</v>
      </c>
      <c r="BB31" s="72">
        <f t="shared" si="89"/>
        <v>5.5599908576733654E-3</v>
      </c>
      <c r="BC31" s="72">
        <f t="shared" si="90"/>
        <v>1.1117641440022592E-2</v>
      </c>
      <c r="BD31" s="72">
        <f t="shared" si="91"/>
        <v>1.5582431850736093E-2</v>
      </c>
      <c r="BE31" s="72">
        <f t="shared" si="92"/>
        <v>2.0740610145711418E-2</v>
      </c>
      <c r="BF31" s="72">
        <f t="shared" si="93"/>
        <v>4.9773895991825411E-4</v>
      </c>
      <c r="BG31" s="72">
        <f t="shared" si="94"/>
        <v>6.5686295622887194E-4</v>
      </c>
      <c r="BH31" s="72">
        <f t="shared" si="95"/>
        <v>1.2034495031755712E-3</v>
      </c>
      <c r="BI31" s="72">
        <f t="shared" si="96"/>
        <v>2.9206136651101847E-3</v>
      </c>
      <c r="BJ31" s="72">
        <f t="shared" si="97"/>
        <v>5.1753774304187554E-3</v>
      </c>
      <c r="BK31" s="72">
        <f t="shared" si="98"/>
        <v>1.0386381430156371E-2</v>
      </c>
      <c r="BL31" s="72">
        <f t="shared" si="99"/>
        <v>1.456576292021226E-2</v>
      </c>
      <c r="BM31" s="72">
        <f t="shared" si="100"/>
        <v>1.9389913632529423E-2</v>
      </c>
      <c r="BN31" s="70">
        <f t="shared" si="101"/>
        <v>0.55803002370975463</v>
      </c>
      <c r="BO31" s="70">
        <f t="shared" si="102"/>
        <v>0.20248024734609671</v>
      </c>
      <c r="BP31" s="70">
        <f t="shared" si="103"/>
        <v>0.93735344419242028</v>
      </c>
    </row>
    <row r="32" spans="1:68" x14ac:dyDescent="0.25">
      <c r="A32" s="68">
        <v>45386</v>
      </c>
      <c r="B32" s="67">
        <v>6.51</v>
      </c>
      <c r="C32" s="67">
        <v>6.67</v>
      </c>
      <c r="D32" s="67">
        <v>6.64</v>
      </c>
      <c r="E32" s="67">
        <v>6.79</v>
      </c>
      <c r="F32" s="67">
        <v>6.79</v>
      </c>
      <c r="G32" s="67">
        <v>6.81</v>
      </c>
      <c r="H32" s="67">
        <v>6.76</v>
      </c>
      <c r="I32" s="67">
        <v>6.76</v>
      </c>
      <c r="J32" s="71">
        <f t="shared" si="60"/>
        <v>7.0000000000000617E-4</v>
      </c>
      <c r="K32" s="71">
        <f t="shared" si="2"/>
        <v>-1.9999999999999185E-4</v>
      </c>
      <c r="L32" s="71">
        <f t="shared" si="3"/>
        <v>-1.0000000000000286E-4</v>
      </c>
      <c r="M32" s="71">
        <f t="shared" si="4"/>
        <v>1.9999999999999185E-4</v>
      </c>
      <c r="N32" s="71">
        <f t="shared" si="5"/>
        <v>3.9999999999999758E-4</v>
      </c>
      <c r="O32" s="71">
        <f t="shared" si="6"/>
        <v>1.0000000000000286E-4</v>
      </c>
      <c r="P32" s="71">
        <f t="shared" si="7"/>
        <v>2.0000000000000573E-4</v>
      </c>
      <c r="Q32" s="71">
        <f t="shared" si="8"/>
        <v>2.0000000000000573E-4</v>
      </c>
      <c r="R32" s="71">
        <f t="shared" si="9"/>
        <v>6.5699941356208303E-4</v>
      </c>
      <c r="S32" s="71">
        <f t="shared" si="10"/>
        <v>-1.8751172003188501E-4</v>
      </c>
      <c r="T32" s="71">
        <f t="shared" si="11"/>
        <v>-9.377784036503523E-5</v>
      </c>
      <c r="U32" s="71">
        <f t="shared" si="12"/>
        <v>1.8726591815020096E-4</v>
      </c>
      <c r="V32" s="71">
        <f t="shared" si="13"/>
        <v>3.7449677434210865E-4</v>
      </c>
      <c r="W32" s="71">
        <f t="shared" si="14"/>
        <v>9.3619810020195463E-5</v>
      </c>
      <c r="X32" s="71">
        <f t="shared" si="15"/>
        <v>1.8731853571683676E-4</v>
      </c>
      <c r="Y32" s="71">
        <f t="shared" si="16"/>
        <v>1.8731853571683676E-4</v>
      </c>
      <c r="Z32" s="72">
        <f t="shared" si="61"/>
        <v>2.6637851414631149E-2</v>
      </c>
      <c r="AA32" s="72">
        <f t="shared" si="62"/>
        <v>2.7373672410061767E-2</v>
      </c>
      <c r="AB32" s="72">
        <f t="shared" si="63"/>
        <v>2.5923280681124462E-2</v>
      </c>
      <c r="AC32" s="72">
        <f t="shared" si="64"/>
        <v>1.4356569284605875E-2</v>
      </c>
      <c r="AD32" s="72">
        <f t="shared" si="65"/>
        <v>1.0610076466737955E-2</v>
      </c>
      <c r="AE32" s="72">
        <f t="shared" si="66"/>
        <v>6.940584944195187E-3</v>
      </c>
      <c r="AF32" s="72">
        <f t="shared" si="67"/>
        <v>5.5900365552810352E-3</v>
      </c>
      <c r="AG32" s="72">
        <f t="shared" si="68"/>
        <v>5.2894452514841697E-3</v>
      </c>
      <c r="AH32" s="72">
        <f t="shared" si="69"/>
        <v>2.1785715879906829E-3</v>
      </c>
      <c r="AI32" s="72">
        <f t="shared" si="70"/>
        <v>1.4497710379533161E-3</v>
      </c>
      <c r="AJ32" s="72">
        <f t="shared" si="71"/>
        <v>1.3107939872817247E-3</v>
      </c>
      <c r="AK32" s="72">
        <f t="shared" si="72"/>
        <v>1.0583387612476426E-3</v>
      </c>
      <c r="AL32" s="72">
        <f t="shared" si="73"/>
        <v>1.1149373075757807E-3</v>
      </c>
      <c r="AM32" s="72">
        <f t="shared" si="74"/>
        <v>1.1130902130771262E-3</v>
      </c>
      <c r="AN32" s="72">
        <f t="shared" si="75"/>
        <v>1.0405516147529899E-3</v>
      </c>
      <c r="AO32" s="72">
        <f t="shared" si="76"/>
        <v>1.0399795673331968E-3</v>
      </c>
      <c r="AP32" s="72">
        <f t="shared" si="77"/>
        <v>1.9910576981082674E-3</v>
      </c>
      <c r="AQ32" s="72">
        <f t="shared" si="78"/>
        <v>1.3140013252531887E-3</v>
      </c>
      <c r="AR32" s="72">
        <f t="shared" si="79"/>
        <v>1.201754690676431E-3</v>
      </c>
      <c r="AS32" s="72">
        <f t="shared" si="80"/>
        <v>9.780475120722209E-4</v>
      </c>
      <c r="AT32" s="72">
        <f t="shared" si="81"/>
        <v>1.0377197101005761E-3</v>
      </c>
      <c r="AU32" s="72">
        <f t="shared" si="82"/>
        <v>1.0398473182719841E-3</v>
      </c>
      <c r="AV32" s="72">
        <f t="shared" si="83"/>
        <v>9.7263029866588265E-4</v>
      </c>
      <c r="AW32" s="72">
        <f t="shared" si="84"/>
        <v>9.7220805716555518E-4</v>
      </c>
      <c r="AX32" s="72">
        <f t="shared" si="85"/>
        <v>5.4464289699767071E-4</v>
      </c>
      <c r="AY32" s="72">
        <f t="shared" si="86"/>
        <v>7.2488551897665807E-4</v>
      </c>
      <c r="AZ32" s="72">
        <f t="shared" si="87"/>
        <v>1.3107939872817247E-3</v>
      </c>
      <c r="BA32" s="72">
        <f t="shared" si="88"/>
        <v>3.1750162837429277E-3</v>
      </c>
      <c r="BB32" s="72">
        <f t="shared" si="89"/>
        <v>5.5746865378789034E-3</v>
      </c>
      <c r="BC32" s="72">
        <f t="shared" si="90"/>
        <v>1.1130902130771262E-2</v>
      </c>
      <c r="BD32" s="72">
        <f t="shared" si="91"/>
        <v>1.5608274221294847E-2</v>
      </c>
      <c r="BE32" s="72">
        <f t="shared" si="92"/>
        <v>2.0799591346663936E-2</v>
      </c>
      <c r="BF32" s="72">
        <f t="shared" si="93"/>
        <v>4.9776442452706686E-4</v>
      </c>
      <c r="BG32" s="72">
        <f t="shared" si="94"/>
        <v>6.5700066262659436E-4</v>
      </c>
      <c r="BH32" s="72">
        <f t="shared" si="95"/>
        <v>1.201754690676431E-3</v>
      </c>
      <c r="BI32" s="72">
        <f t="shared" si="96"/>
        <v>2.9341425362166629E-3</v>
      </c>
      <c r="BJ32" s="72">
        <f t="shared" si="97"/>
        <v>5.1885985505028803E-3</v>
      </c>
      <c r="BK32" s="72">
        <f t="shared" si="98"/>
        <v>1.0398473182719841E-2</v>
      </c>
      <c r="BL32" s="72">
        <f t="shared" si="99"/>
        <v>1.458945447998824E-2</v>
      </c>
      <c r="BM32" s="72">
        <f t="shared" si="100"/>
        <v>1.9444161143311104E-2</v>
      </c>
      <c r="BN32" s="70">
        <f t="shared" si="101"/>
        <v>0.55774551131834804</v>
      </c>
      <c r="BO32" s="70">
        <f t="shared" si="102"/>
        <v>0.20268211668325425</v>
      </c>
      <c r="BP32" s="70">
        <f t="shared" si="103"/>
        <v>0.93761406325331997</v>
      </c>
    </row>
    <row r="33" spans="1:68" x14ac:dyDescent="0.25">
      <c r="A33" s="68">
        <v>45385</v>
      </c>
      <c r="B33" s="67">
        <v>6.58</v>
      </c>
      <c r="C33" s="67">
        <v>6.65</v>
      </c>
      <c r="D33" s="67">
        <v>6.63</v>
      </c>
      <c r="E33" s="67">
        <v>6.81</v>
      </c>
      <c r="F33" s="67">
        <v>6.83</v>
      </c>
      <c r="G33" s="67">
        <v>6.82</v>
      </c>
      <c r="H33" s="67">
        <v>6.78</v>
      </c>
      <c r="I33" s="67">
        <v>6.78</v>
      </c>
      <c r="J33" s="71">
        <f t="shared" si="60"/>
        <v>0</v>
      </c>
      <c r="K33" s="71">
        <f t="shared" si="2"/>
        <v>0</v>
      </c>
      <c r="L33" s="71">
        <f t="shared" si="3"/>
        <v>0</v>
      </c>
      <c r="M33" s="71">
        <f t="shared" si="4"/>
        <v>-5.0000000000000044E-4</v>
      </c>
      <c r="N33" s="71">
        <f t="shared" si="5"/>
        <v>-1.0000000000000009E-3</v>
      </c>
      <c r="O33" s="71">
        <f t="shared" si="6"/>
        <v>-6.999999999999923E-4</v>
      </c>
      <c r="P33" s="71">
        <f t="shared" si="7"/>
        <v>-8.9999999999999802E-4</v>
      </c>
      <c r="Q33" s="71">
        <f t="shared" si="8"/>
        <v>-7.9999999999999516E-4</v>
      </c>
      <c r="R33" s="71">
        <f t="shared" si="9"/>
        <v>0</v>
      </c>
      <c r="S33" s="71">
        <f t="shared" si="10"/>
        <v>0</v>
      </c>
      <c r="T33" s="71">
        <f t="shared" si="11"/>
        <v>0</v>
      </c>
      <c r="U33" s="71">
        <f>LN((1+E34/100)/(1+E33/100))</f>
        <v>-4.6823056528063066E-4</v>
      </c>
      <c r="V33" s="71">
        <f t="shared" si="13"/>
        <v>-9.3650503192256129E-4</v>
      </c>
      <c r="W33" s="71">
        <f t="shared" si="14"/>
        <v>-6.5552280289043997E-4</v>
      </c>
      <c r="X33" s="71">
        <f t="shared" si="15"/>
        <v>-8.4320986867043662E-4</v>
      </c>
      <c r="Y33" s="71">
        <f t="shared" si="16"/>
        <v>-7.4948476433259301E-4</v>
      </c>
      <c r="Z33" s="72">
        <f t="shared" si="61"/>
        <v>2.6786105080278851E-2</v>
      </c>
      <c r="AA33" s="72">
        <f t="shared" si="62"/>
        <v>2.7552397668640781E-2</v>
      </c>
      <c r="AB33" s="72">
        <f t="shared" si="63"/>
        <v>2.6074833699253057E-2</v>
      </c>
      <c r="AC33" s="72">
        <f t="shared" si="64"/>
        <v>1.4407966273080608E-2</v>
      </c>
      <c r="AD33" s="72">
        <f t="shared" si="65"/>
        <v>1.0679155062326844E-2</v>
      </c>
      <c r="AE33" s="72">
        <f t="shared" si="66"/>
        <v>6.9898763654474734E-3</v>
      </c>
      <c r="AF33" s="72">
        <f t="shared" si="67"/>
        <v>5.6277950093526052E-3</v>
      </c>
      <c r="AG33" s="72">
        <f t="shared" si="68"/>
        <v>5.3159989390985504E-3</v>
      </c>
      <c r="AH33" s="72">
        <f t="shared" si="69"/>
        <v>2.1786746115304615E-3</v>
      </c>
      <c r="AI33" s="72">
        <f t="shared" si="70"/>
        <v>1.4530305434541982E-3</v>
      </c>
      <c r="AJ33" s="72">
        <f t="shared" si="71"/>
        <v>1.3193028262302327E-3</v>
      </c>
      <c r="AK33" s="72">
        <f t="shared" si="72"/>
        <v>1.0702972047079596E-3</v>
      </c>
      <c r="AL33" s="72">
        <f t="shared" si="73"/>
        <v>1.1187317093164935E-3</v>
      </c>
      <c r="AM33" s="72">
        <f t="shared" si="74"/>
        <v>1.1154786486513143E-3</v>
      </c>
      <c r="AN33" s="72">
        <f t="shared" si="75"/>
        <v>1.0430118737307522E-3</v>
      </c>
      <c r="AO33" s="72">
        <f t="shared" si="76"/>
        <v>1.042400099410078E-3</v>
      </c>
      <c r="AP33" s="72">
        <f t="shared" si="77"/>
        <v>1.9911274856917387E-3</v>
      </c>
      <c r="AQ33" s="72">
        <f t="shared" si="78"/>
        <v>1.3167281762706711E-3</v>
      </c>
      <c r="AR33" s="72">
        <f t="shared" si="79"/>
        <v>1.2088868811071364E-3</v>
      </c>
      <c r="AS33" s="72">
        <f t="shared" si="80"/>
        <v>9.8872560849400039E-4</v>
      </c>
      <c r="AT33" s="72">
        <f t="shared" si="81"/>
        <v>1.0411376499799448E-3</v>
      </c>
      <c r="AU33" s="72">
        <f t="shared" si="82"/>
        <v>1.0420283784904961E-3</v>
      </c>
      <c r="AV33" s="72">
        <f t="shared" si="83"/>
        <v>9.7488877954081323E-4</v>
      </c>
      <c r="AW33" s="72">
        <f t="shared" si="84"/>
        <v>9.7443825004648568E-4</v>
      </c>
      <c r="AX33" s="72">
        <f t="shared" si="85"/>
        <v>5.4466865288261537E-4</v>
      </c>
      <c r="AY33" s="72">
        <f t="shared" si="86"/>
        <v>7.2651527172709911E-4</v>
      </c>
      <c r="AZ33" s="72">
        <f t="shared" si="87"/>
        <v>1.3193028262302327E-3</v>
      </c>
      <c r="BA33" s="72">
        <f t="shared" si="88"/>
        <v>3.2108916141238789E-3</v>
      </c>
      <c r="BB33" s="72">
        <f t="shared" si="89"/>
        <v>5.5936585465824681E-3</v>
      </c>
      <c r="BC33" s="72">
        <f t="shared" si="90"/>
        <v>1.1154786486513144E-2</v>
      </c>
      <c r="BD33" s="72">
        <f t="shared" si="91"/>
        <v>1.5645178105961284E-2</v>
      </c>
      <c r="BE33" s="72">
        <f t="shared" si="92"/>
        <v>2.084800198820156E-2</v>
      </c>
      <c r="BF33" s="72">
        <f t="shared" si="93"/>
        <v>4.9778187142293466E-4</v>
      </c>
      <c r="BG33" s="72">
        <f t="shared" si="94"/>
        <v>6.5836408813533555E-4</v>
      </c>
      <c r="BH33" s="72">
        <f t="shared" si="95"/>
        <v>1.2088868811071364E-3</v>
      </c>
      <c r="BI33" s="72">
        <f t="shared" si="96"/>
        <v>2.9661768254820014E-3</v>
      </c>
      <c r="BJ33" s="72">
        <f t="shared" si="97"/>
        <v>5.2056882498997242E-3</v>
      </c>
      <c r="BK33" s="72">
        <f t="shared" si="98"/>
        <v>1.0420283784904961E-2</v>
      </c>
      <c r="BL33" s="72">
        <f t="shared" si="99"/>
        <v>1.4623331693112198E-2</v>
      </c>
      <c r="BM33" s="72">
        <f t="shared" si="100"/>
        <v>1.9488765000929713E-2</v>
      </c>
      <c r="BN33" s="70">
        <f t="shared" si="101"/>
        <v>0.5603933141517311</v>
      </c>
      <c r="BO33" s="70">
        <f t="shared" si="102"/>
        <v>0.21554899865454172</v>
      </c>
      <c r="BP33" s="70">
        <f t="shared" si="103"/>
        <v>0.93651541081044953</v>
      </c>
    </row>
    <row r="34" spans="1:68" x14ac:dyDescent="0.25">
      <c r="A34" s="68">
        <v>45384</v>
      </c>
      <c r="B34" s="67">
        <v>6.58</v>
      </c>
      <c r="C34" s="67">
        <v>6.65</v>
      </c>
      <c r="D34" s="67">
        <v>6.63</v>
      </c>
      <c r="E34" s="67">
        <v>6.76</v>
      </c>
      <c r="F34" s="67">
        <v>6.73</v>
      </c>
      <c r="G34" s="67">
        <v>6.75</v>
      </c>
      <c r="H34" s="67">
        <v>6.69</v>
      </c>
      <c r="I34" s="67">
        <v>6.7</v>
      </c>
      <c r="J34" s="71">
        <f t="shared" si="60"/>
        <v>1.0000000000000286E-4</v>
      </c>
      <c r="K34" s="71">
        <f t="shared" si="2"/>
        <v>-2.0000000000000573E-4</v>
      </c>
      <c r="L34" s="71">
        <f t="shared" si="3"/>
        <v>-1.0000000000000286E-4</v>
      </c>
      <c r="M34" s="71">
        <f t="shared" si="4"/>
        <v>3.0000000000000859E-4</v>
      </c>
      <c r="N34" s="71">
        <f t="shared" si="5"/>
        <v>0</v>
      </c>
      <c r="O34" s="71">
        <f t="shared" si="6"/>
        <v>-1.0000000000000286E-4</v>
      </c>
      <c r="P34" s="71">
        <f t="shared" si="7"/>
        <v>1.0000000000000286E-4</v>
      </c>
      <c r="Q34" s="71">
        <f t="shared" si="8"/>
        <v>9.9999999999988987E-5</v>
      </c>
      <c r="R34" s="71">
        <f t="shared" si="9"/>
        <v>9.3821832409275401E-5</v>
      </c>
      <c r="S34" s="71">
        <f t="shared" si="10"/>
        <v>-1.875468872714388E-4</v>
      </c>
      <c r="T34" s="71">
        <f t="shared" si="11"/>
        <v>-9.3786635473234092E-5</v>
      </c>
      <c r="U34" s="71">
        <f t="shared" si="12"/>
        <v>2.8096464713030705E-4</v>
      </c>
      <c r="V34" s="71">
        <f t="shared" si="13"/>
        <v>0</v>
      </c>
      <c r="W34" s="71">
        <f t="shared" si="14"/>
        <v>-9.3681202935153965E-5</v>
      </c>
      <c r="X34" s="71">
        <f t="shared" si="15"/>
        <v>9.3725104337708789E-5</v>
      </c>
      <c r="Y34" s="71">
        <f t="shared" si="16"/>
        <v>9.3716320765738754E-5</v>
      </c>
      <c r="Z34" s="72">
        <f t="shared" si="61"/>
        <v>2.6931151440982778E-2</v>
      </c>
      <c r="AA34" s="72">
        <f t="shared" si="62"/>
        <v>2.7714663709687413E-2</v>
      </c>
      <c r="AB34" s="72">
        <f t="shared" si="63"/>
        <v>2.6205206602215907E-2</v>
      </c>
      <c r="AC34" s="72">
        <f t="shared" si="64"/>
        <v>1.4444383028676303E-2</v>
      </c>
      <c r="AD34" s="72">
        <f t="shared" si="65"/>
        <v>1.0737786181216848E-2</v>
      </c>
      <c r="AE34" s="72">
        <f t="shared" si="66"/>
        <v>7.0305358057577913E-3</v>
      </c>
      <c r="AF34" s="72">
        <f t="shared" si="67"/>
        <v>5.6575109547085814E-3</v>
      </c>
      <c r="AG34" s="72">
        <f t="shared" si="68"/>
        <v>5.3358198431526982E-3</v>
      </c>
      <c r="AH34" s="72">
        <f t="shared" si="69"/>
        <v>2.1785975783159051E-3</v>
      </c>
      <c r="AI34" s="72">
        <f t="shared" si="70"/>
        <v>1.4556701099409397E-3</v>
      </c>
      <c r="AJ34" s="72">
        <f t="shared" si="71"/>
        <v>1.3191744219988274E-3</v>
      </c>
      <c r="AK34" s="72">
        <f t="shared" si="72"/>
        <v>1.0728300431098509E-3</v>
      </c>
      <c r="AL34" s="72">
        <f t="shared" si="73"/>
        <v>1.1177306425618786E-3</v>
      </c>
      <c r="AM34" s="72">
        <f t="shared" si="74"/>
        <v>1.1154786486513146E-3</v>
      </c>
      <c r="AN34" s="72">
        <f t="shared" si="75"/>
        <v>1.0418773925758614E-3</v>
      </c>
      <c r="AO34" s="72">
        <f t="shared" si="76"/>
        <v>1.0414300314692654E-3</v>
      </c>
      <c r="AP34" s="72">
        <f t="shared" si="77"/>
        <v>1.9910597284359152E-3</v>
      </c>
      <c r="AQ34" s="72">
        <f t="shared" si="78"/>
        <v>1.3189628218361225E-3</v>
      </c>
      <c r="AR34" s="72">
        <f t="shared" si="79"/>
        <v>1.2087688502852066E-3</v>
      </c>
      <c r="AS34" s="72">
        <f t="shared" si="80"/>
        <v>9.90964322690794E-4</v>
      </c>
      <c r="AT34" s="72">
        <f t="shared" si="81"/>
        <v>1.0401568155294682E-3</v>
      </c>
      <c r="AU34" s="72">
        <f t="shared" si="82"/>
        <v>1.0420051622240278E-3</v>
      </c>
      <c r="AV34" s="72">
        <f t="shared" si="83"/>
        <v>9.7381345850356641E-4</v>
      </c>
      <c r="AW34" s="72">
        <f t="shared" si="84"/>
        <v>9.7352229005067965E-4</v>
      </c>
      <c r="AX34" s="72">
        <f t="shared" si="85"/>
        <v>5.4464939457897629E-4</v>
      </c>
      <c r="AY34" s="72">
        <f t="shared" si="86"/>
        <v>7.2783505497046983E-4</v>
      </c>
      <c r="AZ34" s="72">
        <f t="shared" si="87"/>
        <v>1.3191744219988274E-3</v>
      </c>
      <c r="BA34" s="72">
        <f t="shared" si="88"/>
        <v>3.2184901293295523E-3</v>
      </c>
      <c r="BB34" s="72">
        <f t="shared" si="89"/>
        <v>5.5886532128093932E-3</v>
      </c>
      <c r="BC34" s="72">
        <f t="shared" si="90"/>
        <v>1.1154786486513146E-2</v>
      </c>
      <c r="BD34" s="72">
        <f t="shared" si="91"/>
        <v>1.5628160888637922E-2</v>
      </c>
      <c r="BE34" s="72">
        <f t="shared" si="92"/>
        <v>2.082860062938531E-2</v>
      </c>
      <c r="BF34" s="72">
        <f t="shared" si="93"/>
        <v>4.977649321089788E-4</v>
      </c>
      <c r="BG34" s="72">
        <f t="shared" si="94"/>
        <v>6.5948141091806125E-4</v>
      </c>
      <c r="BH34" s="72">
        <f t="shared" si="95"/>
        <v>1.2087688502852066E-3</v>
      </c>
      <c r="BI34" s="72">
        <f t="shared" si="96"/>
        <v>2.9728929680723822E-3</v>
      </c>
      <c r="BJ34" s="72">
        <f t="shared" si="97"/>
        <v>5.2007840776473408E-3</v>
      </c>
      <c r="BK34" s="72">
        <f t="shared" si="98"/>
        <v>1.0420051622240278E-2</v>
      </c>
      <c r="BL34" s="72">
        <f t="shared" si="99"/>
        <v>1.4607201877553495E-2</v>
      </c>
      <c r="BM34" s="72">
        <f t="shared" si="100"/>
        <v>1.9470445801013592E-2</v>
      </c>
      <c r="BN34" s="70">
        <f t="shared" si="101"/>
        <v>0.55906815030692891</v>
      </c>
      <c r="BO34" s="70">
        <f t="shared" si="102"/>
        <v>0.21425625373619875</v>
      </c>
      <c r="BP34" s="70">
        <f t="shared" si="103"/>
        <v>0.93635579384609113</v>
      </c>
    </row>
    <row r="35" spans="1:68" x14ac:dyDescent="0.25">
      <c r="A35" s="68">
        <v>45379</v>
      </c>
      <c r="B35" s="67">
        <v>6.59</v>
      </c>
      <c r="C35" s="67">
        <v>6.63</v>
      </c>
      <c r="D35" s="67">
        <v>6.62</v>
      </c>
      <c r="E35" s="67">
        <v>6.79</v>
      </c>
      <c r="F35" s="67">
        <v>6.73</v>
      </c>
      <c r="G35" s="67">
        <v>6.74</v>
      </c>
      <c r="H35" s="67">
        <v>6.7</v>
      </c>
      <c r="I35" s="67">
        <v>6.71</v>
      </c>
      <c r="J35" s="71">
        <f t="shared" si="60"/>
        <v>0</v>
      </c>
      <c r="K35" s="71">
        <f t="shared" si="2"/>
        <v>2.0000000000000573E-4</v>
      </c>
      <c r="L35" s="71">
        <f t="shared" si="3"/>
        <v>0</v>
      </c>
      <c r="M35" s="71">
        <f t="shared" si="4"/>
        <v>-7.0000000000000617E-4</v>
      </c>
      <c r="N35" s="71">
        <f t="shared" si="5"/>
        <v>-6.0000000000000331E-4</v>
      </c>
      <c r="O35" s="71">
        <f t="shared" si="6"/>
        <v>-5.0000000000000044E-4</v>
      </c>
      <c r="P35" s="71">
        <f t="shared" si="7"/>
        <v>-6.0000000000000331E-4</v>
      </c>
      <c r="Q35" s="71">
        <f t="shared" si="8"/>
        <v>-7.9999999999999516E-4</v>
      </c>
      <c r="R35" s="71">
        <f t="shared" si="9"/>
        <v>0</v>
      </c>
      <c r="S35" s="71">
        <f t="shared" si="10"/>
        <v>1.8754688727147729E-4</v>
      </c>
      <c r="T35" s="71">
        <f t="shared" si="11"/>
        <v>0</v>
      </c>
      <c r="U35" s="71">
        <f t="shared" si="12"/>
        <v>-6.5570701614037566E-4</v>
      </c>
      <c r="V35" s="71">
        <f t="shared" si="13"/>
        <v>-5.6232428848202202E-4</v>
      </c>
      <c r="W35" s="71">
        <f t="shared" si="14"/>
        <v>-4.6853770242887471E-4</v>
      </c>
      <c r="X35" s="71">
        <f t="shared" si="15"/>
        <v>-5.624824372544E-4</v>
      </c>
      <c r="Y35" s="71">
        <f t="shared" si="16"/>
        <v>-7.4997659838526079E-4</v>
      </c>
      <c r="Z35" s="72">
        <f t="shared" si="61"/>
        <v>2.7073341042791289E-2</v>
      </c>
      <c r="AA35" s="72">
        <f t="shared" si="62"/>
        <v>2.7863507533574024E-2</v>
      </c>
      <c r="AB35" s="72">
        <f t="shared" si="63"/>
        <v>2.6334351767301274E-2</v>
      </c>
      <c r="AC35" s="72">
        <f t="shared" si="64"/>
        <v>1.4471409199992893E-2</v>
      </c>
      <c r="AD35" s="72">
        <f t="shared" si="65"/>
        <v>1.0788915674162134E-2</v>
      </c>
      <c r="AE35" s="72">
        <f t="shared" si="66"/>
        <v>7.0648875868334349E-3</v>
      </c>
      <c r="AF35" s="72">
        <f t="shared" si="67"/>
        <v>5.6820918586450997E-3</v>
      </c>
      <c r="AG35" s="72">
        <f t="shared" si="68"/>
        <v>5.3519503789763454E-3</v>
      </c>
      <c r="AH35" s="72">
        <f t="shared" si="69"/>
        <v>2.1850978067056433E-3</v>
      </c>
      <c r="AI35" s="72">
        <f t="shared" si="70"/>
        <v>1.4582236924717349E-3</v>
      </c>
      <c r="AJ35" s="72">
        <f t="shared" si="71"/>
        <v>1.3189782247301335E-3</v>
      </c>
      <c r="AK35" s="72">
        <f t="shared" si="72"/>
        <v>1.0730326574749627E-3</v>
      </c>
      <c r="AL35" s="72">
        <f t="shared" si="73"/>
        <v>1.1177368169405033E-3</v>
      </c>
      <c r="AM35" s="72">
        <f t="shared" si="74"/>
        <v>1.1161668652338063E-3</v>
      </c>
      <c r="AN35" s="72">
        <f t="shared" si="75"/>
        <v>1.0419169847927902E-3</v>
      </c>
      <c r="AO35" s="72">
        <f t="shared" si="76"/>
        <v>1.0415535229348939E-3</v>
      </c>
      <c r="AP35" s="72">
        <f t="shared" si="77"/>
        <v>1.9964255677282074E-3</v>
      </c>
      <c r="AQ35" s="72">
        <f t="shared" si="78"/>
        <v>1.3210159431759955E-3</v>
      </c>
      <c r="AR35" s="72">
        <f t="shared" si="79"/>
        <v>1.2085809626237905E-3</v>
      </c>
      <c r="AS35" s="72">
        <f t="shared" si="80"/>
        <v>9.9113924840352023E-4</v>
      </c>
      <c r="AT35" s="72">
        <f t="shared" si="81"/>
        <v>1.0401617663183111E-3</v>
      </c>
      <c r="AU35" s="72">
        <f t="shared" si="82"/>
        <v>1.0426325507839273E-3</v>
      </c>
      <c r="AV35" s="72">
        <f t="shared" si="83"/>
        <v>9.7384957408407405E-4</v>
      </c>
      <c r="AW35" s="72">
        <f t="shared" si="84"/>
        <v>9.7363593845468032E-4</v>
      </c>
      <c r="AX35" s="72">
        <f t="shared" si="85"/>
        <v>5.4627445167641081E-4</v>
      </c>
      <c r="AY35" s="72">
        <f t="shared" si="86"/>
        <v>7.2911184623586746E-4</v>
      </c>
      <c r="AZ35" s="72">
        <f t="shared" si="87"/>
        <v>1.3189782247301335E-3</v>
      </c>
      <c r="BA35" s="72">
        <f t="shared" si="88"/>
        <v>3.2190979724248882E-3</v>
      </c>
      <c r="BB35" s="72">
        <f t="shared" si="89"/>
        <v>5.5886840847025167E-3</v>
      </c>
      <c r="BC35" s="72">
        <f t="shared" si="90"/>
        <v>1.1161668652338063E-2</v>
      </c>
      <c r="BD35" s="72">
        <f t="shared" si="91"/>
        <v>1.5628754771891854E-2</v>
      </c>
      <c r="BE35" s="72">
        <f t="shared" si="92"/>
        <v>2.0831070458697878E-2</v>
      </c>
      <c r="BF35" s="72">
        <f t="shared" si="93"/>
        <v>4.9910639193205184E-4</v>
      </c>
      <c r="BG35" s="72">
        <f t="shared" si="94"/>
        <v>6.6050797158799773E-4</v>
      </c>
      <c r="BH35" s="72">
        <f t="shared" si="95"/>
        <v>1.2085809626237905E-3</v>
      </c>
      <c r="BI35" s="72">
        <f t="shared" si="96"/>
        <v>2.9734177452105607E-3</v>
      </c>
      <c r="BJ35" s="72">
        <f t="shared" si="97"/>
        <v>5.2008088315915555E-3</v>
      </c>
      <c r="BK35" s="72">
        <f t="shared" si="98"/>
        <v>1.0426325507839273E-2</v>
      </c>
      <c r="BL35" s="72">
        <f t="shared" si="99"/>
        <v>1.4607743611261111E-2</v>
      </c>
      <c r="BM35" s="72">
        <f t="shared" si="100"/>
        <v>1.9472718769093608E-2</v>
      </c>
      <c r="BN35" s="70">
        <f t="shared" si="101"/>
        <v>0.55833038063603768</v>
      </c>
      <c r="BO35" s="70">
        <f t="shared" si="102"/>
        <v>0.21463180223494657</v>
      </c>
      <c r="BP35" s="70">
        <f t="shared" si="103"/>
        <v>0.93636835149593645</v>
      </c>
    </row>
    <row r="36" spans="1:68" x14ac:dyDescent="0.25">
      <c r="A36" s="68">
        <v>45378</v>
      </c>
      <c r="B36" s="67">
        <v>6.59</v>
      </c>
      <c r="C36" s="67">
        <v>6.65</v>
      </c>
      <c r="D36" s="67">
        <v>6.62</v>
      </c>
      <c r="E36" s="67">
        <v>6.72</v>
      </c>
      <c r="F36" s="67">
        <v>6.67</v>
      </c>
      <c r="G36" s="67">
        <v>6.69</v>
      </c>
      <c r="H36" s="67">
        <v>6.64</v>
      </c>
      <c r="I36" s="67">
        <v>6.63</v>
      </c>
      <c r="J36" s="71">
        <f t="shared" si="60"/>
        <v>0</v>
      </c>
      <c r="K36" s="71">
        <f t="shared" si="2"/>
        <v>0</v>
      </c>
      <c r="L36" s="71">
        <f t="shared" si="3"/>
        <v>0</v>
      </c>
      <c r="M36" s="71">
        <f t="shared" si="4"/>
        <v>-5.0000000000000044E-4</v>
      </c>
      <c r="N36" s="71">
        <f t="shared" si="5"/>
        <v>-8.9999999999999802E-4</v>
      </c>
      <c r="O36" s="71">
        <f t="shared" si="6"/>
        <v>-8.9999999999999802E-4</v>
      </c>
      <c r="P36" s="71">
        <f t="shared" si="7"/>
        <v>-6.0000000000000331E-4</v>
      </c>
      <c r="Q36" s="71">
        <f t="shared" si="8"/>
        <v>-5.9999999999998943E-4</v>
      </c>
      <c r="R36" s="71">
        <f t="shared" si="9"/>
        <v>0</v>
      </c>
      <c r="S36" s="71">
        <f t="shared" si="10"/>
        <v>0</v>
      </c>
      <c r="T36" s="71">
        <f t="shared" si="11"/>
        <v>0</v>
      </c>
      <c r="U36" s="71">
        <f t="shared" si="12"/>
        <v>-4.6862552992210665E-4</v>
      </c>
      <c r="V36" s="71">
        <f t="shared" si="13"/>
        <v>-8.440797687551976E-4</v>
      </c>
      <c r="W36" s="71">
        <f t="shared" si="14"/>
        <v>-8.4392147162567826E-4</v>
      </c>
      <c r="X36" s="71">
        <f t="shared" si="15"/>
        <v>-5.6279900181697019E-4</v>
      </c>
      <c r="Y36" s="71">
        <f t="shared" si="16"/>
        <v>-5.6285179722334784E-4</v>
      </c>
      <c r="Z36" s="72">
        <f t="shared" si="61"/>
        <v>2.723466544119782E-2</v>
      </c>
      <c r="AA36" s="72">
        <f t="shared" si="62"/>
        <v>2.8020757136071554E-2</v>
      </c>
      <c r="AB36" s="72">
        <f t="shared" si="63"/>
        <v>2.6462577507573293E-2</v>
      </c>
      <c r="AC36" s="72">
        <f t="shared" si="64"/>
        <v>1.4500953333969056E-2</v>
      </c>
      <c r="AD36" s="72">
        <f t="shared" si="65"/>
        <v>1.0840319310009278E-2</v>
      </c>
      <c r="AE36" s="72">
        <f t="shared" si="66"/>
        <v>7.103021685084766E-3</v>
      </c>
      <c r="AF36" s="72">
        <f t="shared" si="67"/>
        <v>5.7076230803355084E-3</v>
      </c>
      <c r="AG36" s="72">
        <f t="shared" si="68"/>
        <v>5.3695323325552036E-3</v>
      </c>
      <c r="AH36" s="72">
        <f t="shared" si="69"/>
        <v>2.1853553408989015E-3</v>
      </c>
      <c r="AI36" s="72">
        <f t="shared" si="70"/>
        <v>1.4585876334435323E-3</v>
      </c>
      <c r="AJ36" s="72">
        <f t="shared" si="71"/>
        <v>1.3189782247301335E-3</v>
      </c>
      <c r="AK36" s="72">
        <f t="shared" si="72"/>
        <v>1.0717729333463049E-3</v>
      </c>
      <c r="AL36" s="72">
        <f t="shared" si="73"/>
        <v>1.1168838682941316E-3</v>
      </c>
      <c r="AM36" s="72">
        <f t="shared" si="74"/>
        <v>1.1157291883822627E-3</v>
      </c>
      <c r="AN36" s="72">
        <f t="shared" si="75"/>
        <v>1.0411602571032007E-3</v>
      </c>
      <c r="AO36" s="72">
        <f t="shared" si="76"/>
        <v>1.0402466323070213E-3</v>
      </c>
      <c r="AP36" s="72">
        <f t="shared" si="77"/>
        <v>1.9966450748975647E-3</v>
      </c>
      <c r="AQ36" s="72">
        <f t="shared" si="78"/>
        <v>1.321335927696605E-3</v>
      </c>
      <c r="AR36" s="72">
        <f t="shared" si="79"/>
        <v>1.2085809626237905E-3</v>
      </c>
      <c r="AS36" s="72">
        <f t="shared" si="80"/>
        <v>9.8994713119775831E-4</v>
      </c>
      <c r="AT36" s="72">
        <f t="shared" si="81"/>
        <v>1.0393590201366032E-3</v>
      </c>
      <c r="AU36" s="72">
        <f t="shared" si="82"/>
        <v>1.0422191089855359E-3</v>
      </c>
      <c r="AV36" s="72">
        <f t="shared" si="83"/>
        <v>9.7313792644017436E-4</v>
      </c>
      <c r="AW36" s="72">
        <f t="shared" si="84"/>
        <v>9.7240725206800579E-4</v>
      </c>
      <c r="AX36" s="72">
        <f t="shared" si="85"/>
        <v>5.4633883522472537E-4</v>
      </c>
      <c r="AY36" s="72">
        <f t="shared" si="86"/>
        <v>7.2929381672176617E-4</v>
      </c>
      <c r="AZ36" s="72">
        <f t="shared" si="87"/>
        <v>1.3189782247301335E-3</v>
      </c>
      <c r="BA36" s="72">
        <f t="shared" si="88"/>
        <v>3.2153188000389145E-3</v>
      </c>
      <c r="BB36" s="72">
        <f t="shared" si="89"/>
        <v>5.5844193414706584E-3</v>
      </c>
      <c r="BC36" s="72">
        <f t="shared" si="90"/>
        <v>1.1157291883822626E-2</v>
      </c>
      <c r="BD36" s="72">
        <f t="shared" si="91"/>
        <v>1.561740385654801E-2</v>
      </c>
      <c r="BE36" s="72">
        <f t="shared" si="92"/>
        <v>2.0804932646140424E-2</v>
      </c>
      <c r="BF36" s="72">
        <f t="shared" si="93"/>
        <v>4.9916126872439118E-4</v>
      </c>
      <c r="BG36" s="72">
        <f t="shared" si="94"/>
        <v>6.6066796384830248E-4</v>
      </c>
      <c r="BH36" s="72">
        <f t="shared" si="95"/>
        <v>1.2085809626237905E-3</v>
      </c>
      <c r="BI36" s="72">
        <f t="shared" si="96"/>
        <v>2.9698413935932751E-3</v>
      </c>
      <c r="BJ36" s="72">
        <f t="shared" si="97"/>
        <v>5.1967951006830163E-3</v>
      </c>
      <c r="BK36" s="72">
        <f t="shared" si="98"/>
        <v>1.042219108985536E-2</v>
      </c>
      <c r="BL36" s="72">
        <f t="shared" si="99"/>
        <v>1.4597068896602616E-2</v>
      </c>
      <c r="BM36" s="72">
        <f t="shared" si="100"/>
        <v>1.9448145041360117E-2</v>
      </c>
      <c r="BN36" s="70">
        <f t="shared" si="101"/>
        <v>0.55844696630770119</v>
      </c>
      <c r="BO36" s="70">
        <f t="shared" si="102"/>
        <v>0.21411121233917663</v>
      </c>
      <c r="BP36" s="70">
        <f t="shared" si="103"/>
        <v>0.93628499334088211</v>
      </c>
    </row>
    <row r="37" spans="1:68" x14ac:dyDescent="0.25">
      <c r="A37" s="68">
        <v>45377</v>
      </c>
      <c r="B37" s="67">
        <v>6.59</v>
      </c>
      <c r="C37" s="67">
        <v>6.65</v>
      </c>
      <c r="D37" s="67">
        <v>6.62</v>
      </c>
      <c r="E37" s="67">
        <v>6.67</v>
      </c>
      <c r="F37" s="67">
        <v>6.58</v>
      </c>
      <c r="G37" s="67">
        <v>6.6</v>
      </c>
      <c r="H37" s="67">
        <v>6.58</v>
      </c>
      <c r="I37" s="67">
        <v>6.57</v>
      </c>
      <c r="J37" s="71">
        <f t="shared" si="60"/>
        <v>-1.5000000000000013E-3</v>
      </c>
      <c r="K37" s="71">
        <f t="shared" si="2"/>
        <v>1.0000000000000286E-4</v>
      </c>
      <c r="L37" s="71">
        <f t="shared" si="3"/>
        <v>0</v>
      </c>
      <c r="M37" s="71">
        <f t="shared" si="4"/>
        <v>-3.9999999999999758E-4</v>
      </c>
      <c r="N37" s="71">
        <f t="shared" si="5"/>
        <v>-2.9999999999999472E-4</v>
      </c>
      <c r="O37" s="71">
        <f t="shared" si="6"/>
        <v>3.9999999999999758E-4</v>
      </c>
      <c r="P37" s="71">
        <f t="shared" si="7"/>
        <v>3.0000000000000859E-4</v>
      </c>
      <c r="Q37" s="71">
        <f t="shared" si="8"/>
        <v>4.9999999999998657E-4</v>
      </c>
      <c r="R37" s="71">
        <f t="shared" si="9"/>
        <v>-1.4082525915570217E-3</v>
      </c>
      <c r="S37" s="71">
        <f t="shared" si="10"/>
        <v>9.3760255096540148E-5</v>
      </c>
      <c r="T37" s="71">
        <f t="shared" si="11"/>
        <v>0</v>
      </c>
      <c r="U37" s="71">
        <f t="shared" si="12"/>
        <v>-3.7505860730329196E-4</v>
      </c>
      <c r="V37" s="71">
        <f t="shared" si="13"/>
        <v>-2.8151832401003394E-4</v>
      </c>
      <c r="W37" s="71">
        <f t="shared" si="14"/>
        <v>3.7516413870903047E-4</v>
      </c>
      <c r="X37" s="71">
        <f t="shared" si="15"/>
        <v>2.8143909374752811E-4</v>
      </c>
      <c r="Y37" s="71">
        <f t="shared" si="16"/>
        <v>4.6906516175009347E-4</v>
      </c>
      <c r="Z37" s="72">
        <f t="shared" si="61"/>
        <v>2.7388871911760076E-2</v>
      </c>
      <c r="AA37" s="72">
        <f t="shared" si="62"/>
        <v>2.81724186155646E-2</v>
      </c>
      <c r="AB37" s="72">
        <f t="shared" si="63"/>
        <v>2.6586558983386403E-2</v>
      </c>
      <c r="AC37" s="72">
        <f t="shared" si="64"/>
        <v>1.4527866904946042E-2</v>
      </c>
      <c r="AD37" s="72">
        <f t="shared" si="65"/>
        <v>1.089003276115923E-2</v>
      </c>
      <c r="AE37" s="72">
        <f t="shared" si="66"/>
        <v>7.1381921117327175E-3</v>
      </c>
      <c r="AF37" s="72">
        <f t="shared" si="67"/>
        <v>5.7307695266507553E-3</v>
      </c>
      <c r="AG37" s="72">
        <f t="shared" si="68"/>
        <v>5.3845671970798401E-3</v>
      </c>
      <c r="AH37" s="72">
        <f t="shared" si="69"/>
        <v>2.185329933356388E-3</v>
      </c>
      <c r="AI37" s="72">
        <f t="shared" si="70"/>
        <v>1.4587287114270514E-3</v>
      </c>
      <c r="AJ37" s="72">
        <f t="shared" si="71"/>
        <v>1.3188999754972749E-3</v>
      </c>
      <c r="AK37" s="72">
        <f t="shared" si="72"/>
        <v>1.0804801792049725E-3</v>
      </c>
      <c r="AL37" s="72">
        <f t="shared" si="73"/>
        <v>1.1202382827555941E-3</v>
      </c>
      <c r="AM37" s="72">
        <f t="shared" si="74"/>
        <v>1.1194086782517604E-3</v>
      </c>
      <c r="AN37" s="72">
        <f t="shared" si="75"/>
        <v>1.0449052422613384E-3</v>
      </c>
      <c r="AO37" s="72">
        <f t="shared" si="76"/>
        <v>1.0440543874543162E-3</v>
      </c>
      <c r="AP37" s="72">
        <f t="shared" si="77"/>
        <v>1.9966130084175084E-3</v>
      </c>
      <c r="AQ37" s="72">
        <f t="shared" si="78"/>
        <v>1.3214298831352048E-3</v>
      </c>
      <c r="AR37" s="72">
        <f t="shared" si="79"/>
        <v>1.208512994222265E-3</v>
      </c>
      <c r="AS37" s="72">
        <f t="shared" si="80"/>
        <v>9.976660398140155E-4</v>
      </c>
      <c r="AT37" s="72">
        <f t="shared" si="81"/>
        <v>1.0423057576747967E-3</v>
      </c>
      <c r="AU37" s="72">
        <f t="shared" si="82"/>
        <v>1.0455273500339347E-3</v>
      </c>
      <c r="AV37" s="72">
        <f t="shared" si="83"/>
        <v>9.7655736657672576E-4</v>
      </c>
      <c r="AW37" s="72">
        <f t="shared" si="84"/>
        <v>9.7589926822267466E-4</v>
      </c>
      <c r="AX37" s="72">
        <f t="shared" si="85"/>
        <v>5.46332483339097E-4</v>
      </c>
      <c r="AY37" s="72">
        <f t="shared" si="86"/>
        <v>7.2936435571352572E-4</v>
      </c>
      <c r="AZ37" s="72">
        <f t="shared" si="87"/>
        <v>1.3188999754972749E-3</v>
      </c>
      <c r="BA37" s="72">
        <f t="shared" si="88"/>
        <v>3.2414405376149174E-3</v>
      </c>
      <c r="BB37" s="72">
        <f t="shared" si="89"/>
        <v>5.6011914137779704E-3</v>
      </c>
      <c r="BC37" s="72">
        <f t="shared" si="90"/>
        <v>1.1194086782517605E-2</v>
      </c>
      <c r="BD37" s="72">
        <f t="shared" si="91"/>
        <v>1.5673578633920077E-2</v>
      </c>
      <c r="BE37" s="72">
        <f t="shared" si="92"/>
        <v>2.0881087749086324E-2</v>
      </c>
      <c r="BF37" s="72">
        <f t="shared" si="93"/>
        <v>4.991532521043771E-4</v>
      </c>
      <c r="BG37" s="72">
        <f t="shared" si="94"/>
        <v>6.6071494156760239E-4</v>
      </c>
      <c r="BH37" s="72">
        <f t="shared" si="95"/>
        <v>1.208512994222265E-3</v>
      </c>
      <c r="BI37" s="72">
        <f t="shared" si="96"/>
        <v>2.9929981194420467E-3</v>
      </c>
      <c r="BJ37" s="72">
        <f t="shared" si="97"/>
        <v>5.2115287883739833E-3</v>
      </c>
      <c r="BK37" s="72">
        <f t="shared" si="98"/>
        <v>1.0455273500339347E-2</v>
      </c>
      <c r="BL37" s="72">
        <f t="shared" si="99"/>
        <v>1.4648360498650887E-2</v>
      </c>
      <c r="BM37" s="72">
        <f t="shared" si="100"/>
        <v>1.9517985364453493E-2</v>
      </c>
      <c r="BN37" s="70">
        <f t="shared" si="101"/>
        <v>0.55803932102545317</v>
      </c>
      <c r="BO37" s="70">
        <f t="shared" si="102"/>
        <v>0.21061158860807788</v>
      </c>
      <c r="BP37" s="70">
        <f t="shared" si="103"/>
        <v>0.93649292675924323</v>
      </c>
    </row>
    <row r="38" spans="1:68" x14ac:dyDescent="0.25">
      <c r="A38" s="68">
        <v>45376</v>
      </c>
      <c r="B38" s="67">
        <v>6.44</v>
      </c>
      <c r="C38" s="67">
        <v>6.66</v>
      </c>
      <c r="D38" s="67">
        <v>6.62</v>
      </c>
      <c r="E38" s="67">
        <v>6.63</v>
      </c>
      <c r="F38" s="67">
        <v>6.55</v>
      </c>
      <c r="G38" s="67">
        <v>6.64</v>
      </c>
      <c r="H38" s="67">
        <v>6.61</v>
      </c>
      <c r="I38" s="67">
        <v>6.62</v>
      </c>
      <c r="J38" s="71">
        <f t="shared" si="60"/>
        <v>1.3999999999999985E-3</v>
      </c>
      <c r="K38" s="71">
        <f t="shared" si="2"/>
        <v>-1.0000000000000286E-4</v>
      </c>
      <c r="L38" s="71">
        <f t="shared" si="3"/>
        <v>-9.9999999999988987E-5</v>
      </c>
      <c r="M38" s="71">
        <f t="shared" si="4"/>
        <v>-1.0000000000000286E-4</v>
      </c>
      <c r="N38" s="71">
        <f t="shared" si="5"/>
        <v>-2.0000000000000573E-4</v>
      </c>
      <c r="O38" s="71">
        <f t="shared" si="6"/>
        <v>-1.0000000000000286E-4</v>
      </c>
      <c r="P38" s="71">
        <f t="shared" si="7"/>
        <v>-1.0000000000000286E-4</v>
      </c>
      <c r="Q38" s="71">
        <f t="shared" si="8"/>
        <v>-9.9999999999988987E-5</v>
      </c>
      <c r="R38" s="71">
        <f t="shared" si="9"/>
        <v>1.314430759147876E-3</v>
      </c>
      <c r="S38" s="71">
        <f t="shared" si="10"/>
        <v>-9.3760255096598274E-5</v>
      </c>
      <c r="T38" s="71">
        <f t="shared" si="11"/>
        <v>-9.3795432231234398E-5</v>
      </c>
      <c r="U38" s="71">
        <f t="shared" si="12"/>
        <v>-9.3786635473234092E-5</v>
      </c>
      <c r="V38" s="71">
        <f t="shared" si="13"/>
        <v>-1.877229215201064E-4</v>
      </c>
      <c r="W38" s="71">
        <f t="shared" si="14"/>
        <v>-9.377784036503523E-5</v>
      </c>
      <c r="X38" s="71">
        <f t="shared" si="15"/>
        <v>-9.3804230639591381E-5</v>
      </c>
      <c r="Y38" s="71">
        <f t="shared" si="16"/>
        <v>-9.3795432231234398E-5</v>
      </c>
      <c r="Z38" s="72">
        <f t="shared" si="61"/>
        <v>2.754306490626373E-2</v>
      </c>
      <c r="AA38" s="72">
        <f t="shared" si="62"/>
        <v>2.8325467752677955E-2</v>
      </c>
      <c r="AB38" s="72">
        <f t="shared" si="63"/>
        <v>2.6707088658328368E-2</v>
      </c>
      <c r="AC38" s="72">
        <f t="shared" si="64"/>
        <v>1.4565040205849153E-2</v>
      </c>
      <c r="AD38" s="72">
        <f t="shared" si="65"/>
        <v>1.0948473691130818E-2</v>
      </c>
      <c r="AE38" s="72">
        <f t="shared" si="66"/>
        <v>7.1831471767476954E-3</v>
      </c>
      <c r="AF38" s="72">
        <f t="shared" si="67"/>
        <v>5.7624088479754088E-3</v>
      </c>
      <c r="AG38" s="72">
        <f t="shared" si="68"/>
        <v>5.4069314563240057E-3</v>
      </c>
      <c r="AH38" s="72">
        <f t="shared" si="69"/>
        <v>2.1822944052812651E-3</v>
      </c>
      <c r="AI38" s="72">
        <f t="shared" si="70"/>
        <v>1.4682238751763533E-3</v>
      </c>
      <c r="AJ38" s="72">
        <f t="shared" si="71"/>
        <v>1.3205289327670655E-3</v>
      </c>
      <c r="AK38" s="72">
        <f t="shared" si="72"/>
        <v>1.0862273669522326E-3</v>
      </c>
      <c r="AL38" s="72">
        <f t="shared" si="73"/>
        <v>1.1256066812627959E-3</v>
      </c>
      <c r="AM38" s="72">
        <f t="shared" si="74"/>
        <v>1.1228205076792203E-3</v>
      </c>
      <c r="AN38" s="72">
        <f t="shared" si="75"/>
        <v>1.0492925266338219E-3</v>
      </c>
      <c r="AO38" s="72">
        <f t="shared" si="76"/>
        <v>1.0482187125856145E-3</v>
      </c>
      <c r="AP38" s="72">
        <f t="shared" si="77"/>
        <v>1.9937238534970675E-3</v>
      </c>
      <c r="AQ38" s="72">
        <f t="shared" si="78"/>
        <v>1.329230202974793E-3</v>
      </c>
      <c r="AR38" s="72">
        <f t="shared" si="79"/>
        <v>1.209828402995747E-3</v>
      </c>
      <c r="AS38" s="72">
        <f t="shared" si="80"/>
        <v>1.002733361037685E-3</v>
      </c>
      <c r="AT38" s="72">
        <f t="shared" si="81"/>
        <v>1.0471126690097441E-3</v>
      </c>
      <c r="AU38" s="72">
        <f t="shared" si="82"/>
        <v>1.0486216582323684E-3</v>
      </c>
      <c r="AV38" s="72">
        <f t="shared" si="83"/>
        <v>9.8056930957479043E-4</v>
      </c>
      <c r="AW38" s="72">
        <f t="shared" si="84"/>
        <v>9.7971446101881169E-4</v>
      </c>
      <c r="AX38" s="72">
        <f t="shared" si="85"/>
        <v>5.4557360132031628E-4</v>
      </c>
      <c r="AY38" s="72">
        <f t="shared" si="86"/>
        <v>7.3411193758817666E-4</v>
      </c>
      <c r="AZ38" s="72">
        <f t="shared" si="87"/>
        <v>1.3205289327670655E-3</v>
      </c>
      <c r="BA38" s="72">
        <f t="shared" si="88"/>
        <v>3.2586821008566977E-3</v>
      </c>
      <c r="BB38" s="72">
        <f t="shared" si="89"/>
        <v>5.6280334063139792E-3</v>
      </c>
      <c r="BC38" s="72">
        <f t="shared" si="90"/>
        <v>1.1228205076792203E-2</v>
      </c>
      <c r="BD38" s="72">
        <f t="shared" si="91"/>
        <v>1.573938789950733E-2</v>
      </c>
      <c r="BE38" s="72">
        <f t="shared" si="92"/>
        <v>2.0964374251712291E-2</v>
      </c>
      <c r="BF38" s="72">
        <f t="shared" si="93"/>
        <v>4.9843096337426687E-4</v>
      </c>
      <c r="BG38" s="72">
        <f t="shared" si="94"/>
        <v>6.6461510148739652E-4</v>
      </c>
      <c r="BH38" s="72">
        <f t="shared" si="95"/>
        <v>1.209828402995747E-3</v>
      </c>
      <c r="BI38" s="72">
        <f t="shared" si="96"/>
        <v>3.008200083113055E-3</v>
      </c>
      <c r="BJ38" s="72">
        <f t="shared" si="97"/>
        <v>5.2355633450487209E-3</v>
      </c>
      <c r="BK38" s="72">
        <f t="shared" si="98"/>
        <v>1.0486216582323684E-2</v>
      </c>
      <c r="BL38" s="72">
        <f t="shared" si="99"/>
        <v>1.4708539643621857E-2</v>
      </c>
      <c r="BM38" s="72">
        <f t="shared" si="100"/>
        <v>1.9594289220376232E-2</v>
      </c>
      <c r="BN38" s="70">
        <f t="shared" si="101"/>
        <v>0.55932396383841887</v>
      </c>
      <c r="BO38" s="70">
        <f t="shared" si="102"/>
        <v>0.2140003223977224</v>
      </c>
      <c r="BP38" s="70">
        <f t="shared" si="103"/>
        <v>0.93712010497019627</v>
      </c>
    </row>
    <row r="39" spans="1:68" x14ac:dyDescent="0.25">
      <c r="A39" s="68">
        <v>45373</v>
      </c>
      <c r="B39" s="67">
        <v>6.58</v>
      </c>
      <c r="C39" s="67">
        <v>6.65</v>
      </c>
      <c r="D39" s="67">
        <v>6.61</v>
      </c>
      <c r="E39" s="67">
        <v>6.62</v>
      </c>
      <c r="F39" s="67">
        <v>6.53</v>
      </c>
      <c r="G39" s="67">
        <v>6.63</v>
      </c>
      <c r="H39" s="67">
        <v>6.6</v>
      </c>
      <c r="I39" s="67">
        <v>6.61</v>
      </c>
      <c r="J39" s="71">
        <f t="shared" si="60"/>
        <v>1.0000000000000286E-4</v>
      </c>
      <c r="K39" s="71">
        <f t="shared" si="2"/>
        <v>0</v>
      </c>
      <c r="L39" s="71">
        <f t="shared" si="3"/>
        <v>9.9999999999988987E-5</v>
      </c>
      <c r="M39" s="71">
        <f t="shared" si="4"/>
        <v>-8.9999999999999802E-4</v>
      </c>
      <c r="N39" s="71">
        <f t="shared" si="5"/>
        <v>-1.0000000000000009E-3</v>
      </c>
      <c r="O39" s="71">
        <f t="shared" si="6"/>
        <v>-1.1000000000000038E-3</v>
      </c>
      <c r="P39" s="71">
        <f t="shared" si="7"/>
        <v>-1.1000000000000038E-3</v>
      </c>
      <c r="Q39" s="71">
        <f t="shared" si="8"/>
        <v>-1.0000000000000148E-3</v>
      </c>
      <c r="R39" s="71">
        <f t="shared" si="9"/>
        <v>9.3821832409275401E-5</v>
      </c>
      <c r="S39" s="71">
        <f t="shared" si="10"/>
        <v>0</v>
      </c>
      <c r="T39" s="71">
        <f t="shared" si="11"/>
        <v>9.3795432231226971E-5</v>
      </c>
      <c r="U39" s="71">
        <f t="shared" si="12"/>
        <v>-8.4447577150889553E-4</v>
      </c>
      <c r="V39" s="71">
        <f t="shared" si="13"/>
        <v>-9.3914357015323813E-4</v>
      </c>
      <c r="W39" s="71">
        <f t="shared" si="14"/>
        <v>-1.0321370843567269E-3</v>
      </c>
      <c r="X39" s="71">
        <f t="shared" si="15"/>
        <v>-1.0324277044518977E-3</v>
      </c>
      <c r="Y39" s="71">
        <f t="shared" si="16"/>
        <v>-9.3843850730949323E-4</v>
      </c>
      <c r="Z39" s="72">
        <f t="shared" si="61"/>
        <v>2.7688594673365038E-2</v>
      </c>
      <c r="AA39" s="72">
        <f t="shared" si="62"/>
        <v>2.8497678780966321E-2</v>
      </c>
      <c r="AB39" s="72">
        <f t="shared" si="63"/>
        <v>2.6833784467205368E-2</v>
      </c>
      <c r="AC39" s="72">
        <f t="shared" si="64"/>
        <v>1.4611385248994455E-2</v>
      </c>
      <c r="AD39" s="72">
        <f t="shared" si="65"/>
        <v>1.1018562795604828E-2</v>
      </c>
      <c r="AE39" s="72">
        <f t="shared" si="66"/>
        <v>7.239756637165219E-3</v>
      </c>
      <c r="AF39" s="72">
        <f t="shared" si="67"/>
        <v>5.8062708538642403E-3</v>
      </c>
      <c r="AG39" s="72">
        <f t="shared" si="68"/>
        <v>5.4411245737568791E-3</v>
      </c>
      <c r="AH39" s="72">
        <f t="shared" si="69"/>
        <v>2.181793033713319E-3</v>
      </c>
      <c r="AI39" s="72">
        <f t="shared" si="70"/>
        <v>1.4685199735976556E-3</v>
      </c>
      <c r="AJ39" s="72">
        <f t="shared" si="71"/>
        <v>1.3202685487118666E-3</v>
      </c>
      <c r="AK39" s="72">
        <f t="shared" si="72"/>
        <v>1.0885073133206408E-3</v>
      </c>
      <c r="AL39" s="72">
        <f t="shared" si="73"/>
        <v>1.1268066406200225E-3</v>
      </c>
      <c r="AM39" s="72">
        <f t="shared" si="74"/>
        <v>1.123247741339647E-3</v>
      </c>
      <c r="AN39" s="72">
        <f t="shared" si="75"/>
        <v>1.0494569414759456E-3</v>
      </c>
      <c r="AO39" s="72">
        <f t="shared" si="76"/>
        <v>1.0487339216031391E-3</v>
      </c>
      <c r="AP39" s="72">
        <f t="shared" si="77"/>
        <v>1.9931292650581492E-3</v>
      </c>
      <c r="AQ39" s="72">
        <f t="shared" si="78"/>
        <v>1.3294732127818564E-3</v>
      </c>
      <c r="AR39" s="72">
        <f t="shared" si="79"/>
        <v>1.2095923986328409E-3</v>
      </c>
      <c r="AS39" s="72">
        <f t="shared" si="80"/>
        <v>1.0047400233441563E-3</v>
      </c>
      <c r="AT39" s="72">
        <f t="shared" si="81"/>
        <v>1.048177274427647E-3</v>
      </c>
      <c r="AU39" s="72">
        <f t="shared" si="82"/>
        <v>1.0490069788400115E-3</v>
      </c>
      <c r="AV39" s="72">
        <f t="shared" si="83"/>
        <v>9.8071793081293073E-4</v>
      </c>
      <c r="AW39" s="72">
        <f t="shared" si="84"/>
        <v>9.8018528211610062E-4</v>
      </c>
      <c r="AX39" s="72">
        <f t="shared" si="85"/>
        <v>5.4544825842832976E-4</v>
      </c>
      <c r="AY39" s="72">
        <f t="shared" si="86"/>
        <v>7.3425998679882778E-4</v>
      </c>
      <c r="AZ39" s="72">
        <f t="shared" si="87"/>
        <v>1.3202685487118666E-3</v>
      </c>
      <c r="BA39" s="72">
        <f t="shared" si="88"/>
        <v>3.2655219399619221E-3</v>
      </c>
      <c r="BB39" s="72">
        <f t="shared" si="89"/>
        <v>5.6340332031001123E-3</v>
      </c>
      <c r="BC39" s="72">
        <f t="shared" si="90"/>
        <v>1.1232477413396469E-2</v>
      </c>
      <c r="BD39" s="72">
        <f t="shared" si="91"/>
        <v>1.5741854122139184E-2</v>
      </c>
      <c r="BE39" s="72">
        <f t="shared" si="92"/>
        <v>2.0974678432062781E-2</v>
      </c>
      <c r="BF39" s="72">
        <f t="shared" si="93"/>
        <v>4.982823162645373E-4</v>
      </c>
      <c r="BG39" s="72">
        <f t="shared" si="94"/>
        <v>6.6473660639092822E-4</v>
      </c>
      <c r="BH39" s="72">
        <f t="shared" si="95"/>
        <v>1.2095923986328409E-3</v>
      </c>
      <c r="BI39" s="72">
        <f t="shared" si="96"/>
        <v>3.0142200700324692E-3</v>
      </c>
      <c r="BJ39" s="72">
        <f t="shared" si="97"/>
        <v>5.2408863721382353E-3</v>
      </c>
      <c r="BK39" s="72">
        <f t="shared" si="98"/>
        <v>1.0490069788400115E-2</v>
      </c>
      <c r="BL39" s="72">
        <f t="shared" si="99"/>
        <v>1.4710768962193961E-2</v>
      </c>
      <c r="BM39" s="72">
        <f t="shared" si="100"/>
        <v>1.9603705642322014E-2</v>
      </c>
      <c r="BN39" s="70">
        <f t="shared" si="101"/>
        <v>0.55898375474134965</v>
      </c>
      <c r="BO39" s="70">
        <f t="shared" si="102"/>
        <v>0.21323925919467884</v>
      </c>
      <c r="BP39" s="70">
        <f t="shared" si="103"/>
        <v>0.93717822778306115</v>
      </c>
    </row>
    <row r="40" spans="1:68" x14ac:dyDescent="0.25">
      <c r="A40" s="68">
        <v>45372</v>
      </c>
      <c r="B40" s="67">
        <v>6.59</v>
      </c>
      <c r="C40" s="67">
        <v>6.65</v>
      </c>
      <c r="D40" s="67">
        <v>6.62</v>
      </c>
      <c r="E40" s="67">
        <v>6.53</v>
      </c>
      <c r="F40" s="67">
        <v>6.43</v>
      </c>
      <c r="G40" s="67">
        <v>6.52</v>
      </c>
      <c r="H40" s="67">
        <v>6.49</v>
      </c>
      <c r="I40" s="67">
        <v>6.51</v>
      </c>
      <c r="J40" s="71">
        <f t="shared" si="60"/>
        <v>3.9999999999999758E-4</v>
      </c>
      <c r="K40" s="71">
        <f t="shared" si="2"/>
        <v>-1.0000000000000286E-4</v>
      </c>
      <c r="L40" s="71">
        <f t="shared" si="3"/>
        <v>0</v>
      </c>
      <c r="M40" s="71">
        <f t="shared" si="4"/>
        <v>8.0000000000000904E-4</v>
      </c>
      <c r="N40" s="71">
        <f t="shared" si="5"/>
        <v>6.0000000000000331E-4</v>
      </c>
      <c r="O40" s="71">
        <f t="shared" si="6"/>
        <v>7.0000000000000617E-4</v>
      </c>
      <c r="P40" s="71">
        <f t="shared" si="7"/>
        <v>6.999999999999923E-4</v>
      </c>
      <c r="Q40" s="71">
        <f t="shared" si="8"/>
        <v>6.0000000000001719E-4</v>
      </c>
      <c r="R40" s="71">
        <f t="shared" si="9"/>
        <v>3.7519932904275582E-4</v>
      </c>
      <c r="S40" s="71">
        <f t="shared" si="10"/>
        <v>-9.3769046906304676E-5</v>
      </c>
      <c r="T40" s="71">
        <f t="shared" si="11"/>
        <v>0</v>
      </c>
      <c r="U40" s="71">
        <f t="shared" si="12"/>
        <v>7.5068033927766964E-4</v>
      </c>
      <c r="V40" s="71">
        <f t="shared" si="13"/>
        <v>5.6359197433940549E-4</v>
      </c>
      <c r="W40" s="71">
        <f t="shared" si="14"/>
        <v>6.5693775531416323E-4</v>
      </c>
      <c r="X40" s="71">
        <f t="shared" si="15"/>
        <v>6.5712276478654085E-4</v>
      </c>
      <c r="Y40" s="71">
        <f t="shared" si="16"/>
        <v>5.6316877779062017E-4</v>
      </c>
      <c r="Z40" s="72">
        <f t="shared" si="61"/>
        <v>2.7843798511798065E-2</v>
      </c>
      <c r="AA40" s="72">
        <f t="shared" si="62"/>
        <v>2.8661801754106722E-2</v>
      </c>
      <c r="AB40" s="72">
        <f t="shared" si="63"/>
        <v>2.6957954531157045E-2</v>
      </c>
      <c r="AC40" s="72">
        <f t="shared" si="64"/>
        <v>1.466405695816032E-2</v>
      </c>
      <c r="AD40" s="72">
        <f t="shared" si="65"/>
        <v>1.1094147023851897E-2</v>
      </c>
      <c r="AE40" s="72">
        <f t="shared" si="66"/>
        <v>7.2998353507329515E-3</v>
      </c>
      <c r="AF40" s="72">
        <f t="shared" si="67"/>
        <v>5.852140368920321E-3</v>
      </c>
      <c r="AG40" s="72">
        <f t="shared" si="68"/>
        <v>5.4788632746086904E-3</v>
      </c>
      <c r="AH40" s="72">
        <f t="shared" si="69"/>
        <v>2.2166385399890244E-3</v>
      </c>
      <c r="AI40" s="72">
        <f t="shared" si="70"/>
        <v>1.4800133404966934E-3</v>
      </c>
      <c r="AJ40" s="72">
        <f t="shared" si="71"/>
        <v>1.3207693147971927E-3</v>
      </c>
      <c r="AK40" s="72">
        <f t="shared" si="72"/>
        <v>1.0872057936143517E-3</v>
      </c>
      <c r="AL40" s="72">
        <f t="shared" si="73"/>
        <v>1.1247273477384366E-3</v>
      </c>
      <c r="AM40" s="72">
        <f t="shared" si="74"/>
        <v>1.121087420131068E-3</v>
      </c>
      <c r="AN40" s="72">
        <f t="shared" si="75"/>
        <v>1.0472330663111038E-3</v>
      </c>
      <c r="AO40" s="72">
        <f t="shared" si="76"/>
        <v>1.0469736261064409E-3</v>
      </c>
      <c r="AP40" s="72">
        <f t="shared" si="77"/>
        <v>2.0222784143101051E-3</v>
      </c>
      <c r="AQ40" s="72">
        <f t="shared" si="78"/>
        <v>1.3391027205574364E-3</v>
      </c>
      <c r="AR40" s="72">
        <f t="shared" si="79"/>
        <v>1.2100242084130237E-3</v>
      </c>
      <c r="AS40" s="72">
        <f t="shared" si="80"/>
        <v>1.0034520899492602E-3</v>
      </c>
      <c r="AT40" s="72">
        <f t="shared" si="81"/>
        <v>1.0462034835677073E-3</v>
      </c>
      <c r="AU40" s="72">
        <f t="shared" si="82"/>
        <v>1.0469613826866752E-3</v>
      </c>
      <c r="AV40" s="72">
        <f t="shared" si="83"/>
        <v>9.7861254036290526E-4</v>
      </c>
      <c r="AW40" s="72">
        <f t="shared" si="84"/>
        <v>9.785179394580755E-4</v>
      </c>
      <c r="AX40" s="72">
        <f t="shared" si="85"/>
        <v>5.5415963499725609E-4</v>
      </c>
      <c r="AY40" s="72">
        <f t="shared" si="86"/>
        <v>7.4000667024834671E-4</v>
      </c>
      <c r="AZ40" s="72">
        <f t="shared" si="87"/>
        <v>1.3207693147971927E-3</v>
      </c>
      <c r="BA40" s="72">
        <f t="shared" si="88"/>
        <v>3.2616173808430551E-3</v>
      </c>
      <c r="BB40" s="72">
        <f t="shared" si="89"/>
        <v>5.6236367386921834E-3</v>
      </c>
      <c r="BC40" s="72">
        <f t="shared" si="90"/>
        <v>1.1210874201310679E-2</v>
      </c>
      <c r="BD40" s="72">
        <f t="shared" si="91"/>
        <v>1.5708495994666557E-2</v>
      </c>
      <c r="BE40" s="72">
        <f t="shared" si="92"/>
        <v>2.0939472522128817E-2</v>
      </c>
      <c r="BF40" s="72">
        <f t="shared" si="93"/>
        <v>5.0556960357752627E-4</v>
      </c>
      <c r="BG40" s="72">
        <f t="shared" si="94"/>
        <v>6.6955136027871821E-4</v>
      </c>
      <c r="BH40" s="72">
        <f t="shared" si="95"/>
        <v>1.2100242084130237E-3</v>
      </c>
      <c r="BI40" s="72">
        <f t="shared" si="96"/>
        <v>3.0103562698477809E-3</v>
      </c>
      <c r="BJ40" s="72">
        <f t="shared" si="97"/>
        <v>5.2310174178385365E-3</v>
      </c>
      <c r="BK40" s="72">
        <f t="shared" si="98"/>
        <v>1.0469613826866751E-2</v>
      </c>
      <c r="BL40" s="72">
        <f t="shared" si="99"/>
        <v>1.4679188105443578E-2</v>
      </c>
      <c r="BM40" s="72">
        <f t="shared" si="100"/>
        <v>1.957035878916151E-2</v>
      </c>
      <c r="BN40" s="70">
        <f t="shared" si="101"/>
        <v>0.5580610870635816</v>
      </c>
      <c r="BO40" s="70">
        <f t="shared" si="102"/>
        <v>0.21178110274435424</v>
      </c>
      <c r="BP40" s="70">
        <f t="shared" si="103"/>
        <v>0.93676013053265039</v>
      </c>
    </row>
    <row r="41" spans="1:68" x14ac:dyDescent="0.25">
      <c r="A41" s="68">
        <v>45371</v>
      </c>
      <c r="B41" s="67">
        <v>6.63</v>
      </c>
      <c r="C41" s="67">
        <v>6.64</v>
      </c>
      <c r="D41" s="67">
        <v>6.62</v>
      </c>
      <c r="E41" s="67">
        <v>6.61</v>
      </c>
      <c r="F41" s="67">
        <v>6.49</v>
      </c>
      <c r="G41" s="67">
        <v>6.59</v>
      </c>
      <c r="H41" s="67">
        <v>6.56</v>
      </c>
      <c r="I41" s="67">
        <v>6.57</v>
      </c>
      <c r="J41" s="71">
        <f t="shared" si="60"/>
        <v>1.0000000000000286E-4</v>
      </c>
      <c r="K41" s="71">
        <f t="shared" si="2"/>
        <v>-3.9999999999999758E-4</v>
      </c>
      <c r="L41" s="71">
        <f t="shared" si="3"/>
        <v>1.0000000000000286E-4</v>
      </c>
      <c r="M41" s="71">
        <f t="shared" si="4"/>
        <v>3.9999999999999758E-4</v>
      </c>
      <c r="N41" s="71">
        <f t="shared" si="5"/>
        <v>-2.0000000000000573E-4</v>
      </c>
      <c r="O41" s="71">
        <f t="shared" si="6"/>
        <v>2.0000000000000573E-4</v>
      </c>
      <c r="P41" s="71">
        <f t="shared" si="7"/>
        <v>4.0000000000001146E-4</v>
      </c>
      <c r="Q41" s="71">
        <f t="shared" si="8"/>
        <v>3.9999999999999758E-4</v>
      </c>
      <c r="R41" s="71">
        <f t="shared" si="9"/>
        <v>9.3777840364986847E-5</v>
      </c>
      <c r="S41" s="71">
        <f t="shared" si="10"/>
        <v>-3.7516413870906137E-4</v>
      </c>
      <c r="T41" s="71">
        <f t="shared" si="11"/>
        <v>9.378663547321623E-5</v>
      </c>
      <c r="U41" s="71">
        <f t="shared" si="12"/>
        <v>3.7512895497586246E-4</v>
      </c>
      <c r="V41" s="71">
        <f t="shared" si="13"/>
        <v>-1.8782870077760117E-4</v>
      </c>
      <c r="W41" s="71">
        <f t="shared" si="14"/>
        <v>1.8761726133822797E-4</v>
      </c>
      <c r="X41" s="71">
        <f t="shared" si="15"/>
        <v>3.7530493966524776E-4</v>
      </c>
      <c r="Y41" s="71">
        <f t="shared" si="16"/>
        <v>3.752697295189785E-4</v>
      </c>
      <c r="Z41" s="72">
        <f t="shared" si="61"/>
        <v>2.7951657272873111E-2</v>
      </c>
      <c r="AA41" s="72">
        <f t="shared" si="62"/>
        <v>2.8800881428607226E-2</v>
      </c>
      <c r="AB41" s="72">
        <f t="shared" si="63"/>
        <v>2.707606298049316E-2</v>
      </c>
      <c r="AC41" s="72">
        <f t="shared" si="64"/>
        <v>1.4716451882835789E-2</v>
      </c>
      <c r="AD41" s="72">
        <f t="shared" si="65"/>
        <v>1.1168010838527656E-2</v>
      </c>
      <c r="AE41" s="72">
        <f t="shared" si="66"/>
        <v>7.3597688399498918E-3</v>
      </c>
      <c r="AF41" s="72">
        <f t="shared" si="67"/>
        <v>5.8977330845617106E-3</v>
      </c>
      <c r="AG41" s="72">
        <f t="shared" si="68"/>
        <v>5.5166903644031599E-3</v>
      </c>
      <c r="AH41" s="72">
        <f t="shared" si="69"/>
        <v>2.2202167844148349E-3</v>
      </c>
      <c r="AI41" s="72">
        <f t="shared" si="70"/>
        <v>1.4801438989092018E-3</v>
      </c>
      <c r="AJ41" s="72">
        <f t="shared" si="71"/>
        <v>1.3208791586206041E-3</v>
      </c>
      <c r="AK41" s="72">
        <f t="shared" si="72"/>
        <v>1.0865096264319318E-3</v>
      </c>
      <c r="AL41" s="72">
        <f t="shared" si="73"/>
        <v>1.1244129739751616E-3</v>
      </c>
      <c r="AM41" s="72">
        <f t="shared" si="74"/>
        <v>1.1205559273404248E-3</v>
      </c>
      <c r="AN41" s="72">
        <f t="shared" si="75"/>
        <v>1.0466141682302739E-3</v>
      </c>
      <c r="AO41" s="72">
        <f t="shared" si="76"/>
        <v>1.0465528727638688E-3</v>
      </c>
      <c r="AP41" s="72">
        <f t="shared" si="77"/>
        <v>2.0253116687491751E-3</v>
      </c>
      <c r="AQ41" s="72">
        <f t="shared" si="78"/>
        <v>1.3392063309121424E-3</v>
      </c>
      <c r="AR41" s="72">
        <f t="shared" si="79"/>
        <v>1.2101183738680416E-3</v>
      </c>
      <c r="AS41" s="72">
        <f t="shared" si="80"/>
        <v>1.0027795128327314E-3</v>
      </c>
      <c r="AT41" s="72">
        <f t="shared" si="81"/>
        <v>1.045899088269259E-3</v>
      </c>
      <c r="AU41" s="72">
        <f t="shared" si="82"/>
        <v>1.0464540599141722E-3</v>
      </c>
      <c r="AV41" s="72">
        <f t="shared" si="83"/>
        <v>9.7802406336701181E-4</v>
      </c>
      <c r="AW41" s="72">
        <f t="shared" si="84"/>
        <v>9.7811740313555676E-4</v>
      </c>
      <c r="AX41" s="72">
        <f t="shared" si="85"/>
        <v>5.5505419610370871E-4</v>
      </c>
      <c r="AY41" s="72">
        <f t="shared" si="86"/>
        <v>7.400719494546009E-4</v>
      </c>
      <c r="AZ41" s="72">
        <f t="shared" si="87"/>
        <v>1.3208791586206041E-3</v>
      </c>
      <c r="BA41" s="72">
        <f t="shared" si="88"/>
        <v>3.2595288792957953E-3</v>
      </c>
      <c r="BB41" s="72">
        <f t="shared" si="89"/>
        <v>5.6220648698758081E-3</v>
      </c>
      <c r="BC41" s="72">
        <f t="shared" si="90"/>
        <v>1.1205559273404248E-2</v>
      </c>
      <c r="BD41" s="72">
        <f t="shared" si="91"/>
        <v>1.5699212523454107E-2</v>
      </c>
      <c r="BE41" s="72">
        <f t="shared" si="92"/>
        <v>2.0931057455277378E-2</v>
      </c>
      <c r="BF41" s="72">
        <f t="shared" si="93"/>
        <v>5.0632791718729377E-4</v>
      </c>
      <c r="BG41" s="72">
        <f t="shared" si="94"/>
        <v>6.6960316545607121E-4</v>
      </c>
      <c r="BH41" s="72">
        <f t="shared" si="95"/>
        <v>1.2101183738680416E-3</v>
      </c>
      <c r="BI41" s="72">
        <f t="shared" si="96"/>
        <v>3.0083385384981941E-3</v>
      </c>
      <c r="BJ41" s="72">
        <f t="shared" si="97"/>
        <v>5.2294954413462953E-3</v>
      </c>
      <c r="BK41" s="72">
        <f t="shared" si="98"/>
        <v>1.0464540599141722E-2</v>
      </c>
      <c r="BL41" s="72">
        <f t="shared" si="99"/>
        <v>1.4670360950505177E-2</v>
      </c>
      <c r="BM41" s="72">
        <f t="shared" si="100"/>
        <v>1.9562348062711135E-2</v>
      </c>
      <c r="BN41" s="70">
        <f t="shared" si="101"/>
        <v>0.55813237718712216</v>
      </c>
      <c r="BO41" s="70">
        <f t="shared" si="102"/>
        <v>0.2126498758089633</v>
      </c>
      <c r="BP41" s="70">
        <f t="shared" si="103"/>
        <v>0.93675205720119925</v>
      </c>
    </row>
    <row r="42" spans="1:68" x14ac:dyDescent="0.25">
      <c r="A42" s="68">
        <v>45370</v>
      </c>
      <c r="B42" s="67">
        <v>6.64</v>
      </c>
      <c r="C42" s="67">
        <v>6.6</v>
      </c>
      <c r="D42" s="67">
        <v>6.63</v>
      </c>
      <c r="E42" s="67">
        <v>6.65</v>
      </c>
      <c r="F42" s="67">
        <v>6.47</v>
      </c>
      <c r="G42" s="67">
        <v>6.61</v>
      </c>
      <c r="H42" s="67">
        <v>6.6</v>
      </c>
      <c r="I42" s="67">
        <v>6.61</v>
      </c>
      <c r="J42" s="71">
        <f t="shared" si="60"/>
        <v>0</v>
      </c>
      <c r="K42" s="71">
        <f t="shared" si="2"/>
        <v>0</v>
      </c>
      <c r="L42" s="71">
        <f t="shared" si="3"/>
        <v>0</v>
      </c>
      <c r="M42" s="71">
        <f t="shared" si="4"/>
        <v>-1.0000000000000286E-4</v>
      </c>
      <c r="N42" s="71">
        <f t="shared" si="5"/>
        <v>1.0000000000001674E-4</v>
      </c>
      <c r="O42" s="71">
        <f t="shared" si="6"/>
        <v>3.9999999999999758E-4</v>
      </c>
      <c r="P42" s="71">
        <f t="shared" si="7"/>
        <v>5.0000000000000044E-4</v>
      </c>
      <c r="Q42" s="71">
        <f t="shared" si="8"/>
        <v>5.0000000000000044E-4</v>
      </c>
      <c r="R42" s="71">
        <f t="shared" si="9"/>
        <v>0</v>
      </c>
      <c r="S42" s="71">
        <f t="shared" si="10"/>
        <v>0</v>
      </c>
      <c r="T42" s="71">
        <f t="shared" si="11"/>
        <v>0</v>
      </c>
      <c r="U42" s="71">
        <f t="shared" si="12"/>
        <v>-9.3769046906304676E-5</v>
      </c>
      <c r="V42" s="71">
        <f t="shared" si="13"/>
        <v>9.3918760341485497E-5</v>
      </c>
      <c r="W42" s="71">
        <f t="shared" si="14"/>
        <v>3.7512895497586246E-4</v>
      </c>
      <c r="X42" s="71">
        <f t="shared" si="15"/>
        <v>4.6893318561525639E-4</v>
      </c>
      <c r="Y42" s="71">
        <f t="shared" si="16"/>
        <v>4.6888921007245206E-4</v>
      </c>
      <c r="Z42" s="72">
        <f t="shared" si="61"/>
        <v>2.8046025182099917E-2</v>
      </c>
      <c r="AA42" s="72">
        <f t="shared" si="62"/>
        <v>2.8933441167927794E-2</v>
      </c>
      <c r="AB42" s="72">
        <f t="shared" si="63"/>
        <v>2.7189253732668769E-2</v>
      </c>
      <c r="AC42" s="72">
        <f t="shared" si="64"/>
        <v>1.4770244958836944E-2</v>
      </c>
      <c r="AD42" s="72">
        <f t="shared" si="65"/>
        <v>1.1241138118977581E-2</v>
      </c>
      <c r="AE42" s="72">
        <f t="shared" si="66"/>
        <v>7.4185773682535379E-3</v>
      </c>
      <c r="AF42" s="72">
        <f t="shared" si="67"/>
        <v>5.9427444412342156E-3</v>
      </c>
      <c r="AG42" s="72">
        <f t="shared" si="68"/>
        <v>5.5538726386327487E-3</v>
      </c>
      <c r="AH42" s="72">
        <f t="shared" si="69"/>
        <v>2.2212567229383494E-3</v>
      </c>
      <c r="AI42" s="72">
        <f t="shared" si="70"/>
        <v>1.4795673203419309E-3</v>
      </c>
      <c r="AJ42" s="72">
        <f t="shared" si="71"/>
        <v>1.3210684248167739E-3</v>
      </c>
      <c r="AK42" s="72">
        <f t="shared" si="72"/>
        <v>1.0864501486912862E-3</v>
      </c>
      <c r="AL42" s="72">
        <f t="shared" si="73"/>
        <v>1.124317138050966E-3</v>
      </c>
      <c r="AM42" s="72">
        <f t="shared" si="74"/>
        <v>1.1205559273404246E-3</v>
      </c>
      <c r="AN42" s="72">
        <f t="shared" si="75"/>
        <v>1.0464370160256612E-3</v>
      </c>
      <c r="AO42" s="72">
        <f t="shared" si="76"/>
        <v>1.0463356870697668E-3</v>
      </c>
      <c r="AP42" s="72">
        <f t="shared" si="77"/>
        <v>2.0262026938728745E-3</v>
      </c>
      <c r="AQ42" s="72">
        <f t="shared" si="78"/>
        <v>1.3386591329650386E-3</v>
      </c>
      <c r="AR42" s="72">
        <f t="shared" si="79"/>
        <v>1.2102855879602011E-3</v>
      </c>
      <c r="AS42" s="72">
        <f t="shared" si="80"/>
        <v>1.0027187455244231E-3</v>
      </c>
      <c r="AT42" s="72">
        <f t="shared" si="81"/>
        <v>1.0458067411441322E-3</v>
      </c>
      <c r="AU42" s="72">
        <f t="shared" si="82"/>
        <v>1.046452573720903E-3</v>
      </c>
      <c r="AV42" s="72">
        <f t="shared" si="83"/>
        <v>9.7785533268514757E-4</v>
      </c>
      <c r="AW42" s="72">
        <f t="shared" si="84"/>
        <v>9.7791222702345391E-4</v>
      </c>
      <c r="AX42" s="72">
        <f t="shared" si="85"/>
        <v>5.5531418073458735E-4</v>
      </c>
      <c r="AY42" s="72">
        <f t="shared" si="86"/>
        <v>7.3978366017096546E-4</v>
      </c>
      <c r="AZ42" s="72">
        <f t="shared" si="87"/>
        <v>1.3210684248167739E-3</v>
      </c>
      <c r="BA42" s="72">
        <f t="shared" si="88"/>
        <v>3.2593504460738587E-3</v>
      </c>
      <c r="BB42" s="72">
        <f t="shared" si="89"/>
        <v>5.62158569025483E-3</v>
      </c>
      <c r="BC42" s="72">
        <f t="shared" si="90"/>
        <v>1.1205559273404246E-2</v>
      </c>
      <c r="BD42" s="72">
        <f t="shared" si="91"/>
        <v>1.5696555240384918E-2</v>
      </c>
      <c r="BE42" s="72">
        <f t="shared" si="92"/>
        <v>2.0926713741395334E-2</v>
      </c>
      <c r="BF42" s="72">
        <f t="shared" si="93"/>
        <v>5.0655067346821862E-4</v>
      </c>
      <c r="BG42" s="72">
        <f t="shared" si="94"/>
        <v>6.6932956648251929E-4</v>
      </c>
      <c r="BH42" s="72">
        <f t="shared" si="95"/>
        <v>1.2102855879602011E-3</v>
      </c>
      <c r="BI42" s="72">
        <f t="shared" si="96"/>
        <v>3.0081562365732693E-3</v>
      </c>
      <c r="BJ42" s="72">
        <f t="shared" si="97"/>
        <v>5.2290337057206608E-3</v>
      </c>
      <c r="BK42" s="72">
        <f t="shared" si="98"/>
        <v>1.046452573720903E-2</v>
      </c>
      <c r="BL42" s="72">
        <f t="shared" si="99"/>
        <v>1.4667829990277213E-2</v>
      </c>
      <c r="BM42" s="72">
        <f t="shared" si="100"/>
        <v>1.9558244540469078E-2</v>
      </c>
      <c r="BN42" s="70">
        <f t="shared" si="101"/>
        <v>0.55824279562604173</v>
      </c>
      <c r="BO42" s="70">
        <f t="shared" si="102"/>
        <v>0.2129546451561857</v>
      </c>
      <c r="BP42" s="70">
        <f t="shared" si="103"/>
        <v>0.93726434581541418</v>
      </c>
    </row>
    <row r="43" spans="1:68" x14ac:dyDescent="0.25">
      <c r="A43" s="68">
        <v>45369</v>
      </c>
      <c r="B43" s="67">
        <v>6.64</v>
      </c>
      <c r="C43" s="67">
        <v>6.6</v>
      </c>
      <c r="D43" s="67">
        <v>6.63</v>
      </c>
      <c r="E43" s="67">
        <v>6.64</v>
      </c>
      <c r="F43" s="67">
        <v>6.48</v>
      </c>
      <c r="G43" s="67">
        <v>6.65</v>
      </c>
      <c r="H43" s="67">
        <v>6.65</v>
      </c>
      <c r="I43" s="67">
        <v>6.66</v>
      </c>
      <c r="J43" s="71">
        <f t="shared" si="60"/>
        <v>1.0000000000000286E-4</v>
      </c>
      <c r="K43" s="71">
        <f t="shared" si="2"/>
        <v>-2.0000000000000573E-4</v>
      </c>
      <c r="L43" s="71">
        <f t="shared" si="3"/>
        <v>-1.0000000000000286E-4</v>
      </c>
      <c r="M43" s="71">
        <f t="shared" si="4"/>
        <v>-2.2000000000000075E-3</v>
      </c>
      <c r="N43" s="71">
        <f t="shared" si="5"/>
        <v>-2.5000000000000092E-3</v>
      </c>
      <c r="O43" s="71">
        <f t="shared" si="6"/>
        <v>-2.2000000000000075E-3</v>
      </c>
      <c r="P43" s="71">
        <f t="shared" si="7"/>
        <v>-2.2000000000000075E-3</v>
      </c>
      <c r="Q43" s="71">
        <f t="shared" si="8"/>
        <v>-2.2000000000000075E-3</v>
      </c>
      <c r="R43" s="71">
        <f t="shared" si="9"/>
        <v>9.3769046906316819E-5</v>
      </c>
      <c r="S43" s="71">
        <f t="shared" si="10"/>
        <v>-1.8763486310794883E-4</v>
      </c>
      <c r="T43" s="71">
        <f t="shared" si="11"/>
        <v>-9.3786635473234092E-5</v>
      </c>
      <c r="U43" s="71">
        <f t="shared" si="12"/>
        <v>-2.0651467022299195E-3</v>
      </c>
      <c r="V43" s="71">
        <f t="shared" si="13"/>
        <v>-2.3506192949341053E-3</v>
      </c>
      <c r="W43" s="71">
        <f t="shared" si="14"/>
        <v>-2.0649528644066388E-3</v>
      </c>
      <c r="X43" s="71">
        <f t="shared" si="15"/>
        <v>-2.0649528644066388E-3</v>
      </c>
      <c r="Y43" s="71">
        <f t="shared" si="16"/>
        <v>-2.0647590629676638E-3</v>
      </c>
      <c r="Z43" s="72">
        <f t="shared" si="61"/>
        <v>2.8132153631504387E-2</v>
      </c>
      <c r="AA43" s="72">
        <f t="shared" si="62"/>
        <v>2.9059731640390177E-2</v>
      </c>
      <c r="AB43" s="72">
        <f t="shared" si="63"/>
        <v>2.7298048350648134E-2</v>
      </c>
      <c r="AC43" s="72">
        <f t="shared" si="64"/>
        <v>1.4823751444091792E-2</v>
      </c>
      <c r="AD43" s="72">
        <f t="shared" si="65"/>
        <v>1.1311094879336469E-2</v>
      </c>
      <c r="AE43" s="72">
        <f t="shared" si="66"/>
        <v>7.4782196658512391E-3</v>
      </c>
      <c r="AF43" s="72">
        <f t="shared" si="67"/>
        <v>5.9894758644275592E-3</v>
      </c>
      <c r="AG43" s="72">
        <f t="shared" si="68"/>
        <v>5.5920815609397405E-3</v>
      </c>
      <c r="AH43" s="72">
        <f t="shared" si="69"/>
        <v>2.2218929896021624E-3</v>
      </c>
      <c r="AI43" s="72">
        <f t="shared" si="70"/>
        <v>1.4830003729025948E-3</v>
      </c>
      <c r="AJ43" s="72">
        <f t="shared" si="71"/>
        <v>1.3510857066585144E-3</v>
      </c>
      <c r="AK43" s="72">
        <f t="shared" si="72"/>
        <v>1.0880012796942616E-3</v>
      </c>
      <c r="AL43" s="72">
        <f t="shared" si="73"/>
        <v>1.1249957650964902E-3</v>
      </c>
      <c r="AM43" s="72">
        <f t="shared" si="74"/>
        <v>1.1204327440091143E-3</v>
      </c>
      <c r="AN43" s="72">
        <f t="shared" si="75"/>
        <v>1.0462103613558293E-3</v>
      </c>
      <c r="AO43" s="72">
        <f t="shared" si="76"/>
        <v>1.0460109485916898E-3</v>
      </c>
      <c r="AP43" s="72">
        <f t="shared" si="77"/>
        <v>2.026747787413131E-3</v>
      </c>
      <c r="AQ43" s="72">
        <f t="shared" si="78"/>
        <v>1.3415616246560554E-3</v>
      </c>
      <c r="AR43" s="72">
        <f t="shared" si="79"/>
        <v>1.2354668471274669E-3</v>
      </c>
      <c r="AS43" s="72">
        <f t="shared" si="80"/>
        <v>1.0040956181233164E-3</v>
      </c>
      <c r="AT43" s="72">
        <f t="shared" si="81"/>
        <v>1.0464183744009201E-3</v>
      </c>
      <c r="AU43" s="72">
        <f t="shared" si="82"/>
        <v>1.0463341801059849E-3</v>
      </c>
      <c r="AV43" s="72">
        <f t="shared" si="83"/>
        <v>9.7763792853315765E-4</v>
      </c>
      <c r="AW43" s="72">
        <f t="shared" si="84"/>
        <v>9.7760508529075069E-4</v>
      </c>
      <c r="AX43" s="72">
        <f t="shared" si="85"/>
        <v>5.554732474005406E-4</v>
      </c>
      <c r="AY43" s="72">
        <f t="shared" si="86"/>
        <v>7.4150018645129741E-4</v>
      </c>
      <c r="AZ43" s="72">
        <f t="shared" si="87"/>
        <v>1.3510857066585144E-3</v>
      </c>
      <c r="BA43" s="72">
        <f t="shared" si="88"/>
        <v>3.2640038390827847E-3</v>
      </c>
      <c r="BB43" s="72">
        <f t="shared" si="89"/>
        <v>5.6249788254824507E-3</v>
      </c>
      <c r="BC43" s="72">
        <f t="shared" si="90"/>
        <v>1.1204327440091142E-2</v>
      </c>
      <c r="BD43" s="72">
        <f t="shared" si="91"/>
        <v>1.5693155420337439E-2</v>
      </c>
      <c r="BE43" s="72">
        <f t="shared" si="92"/>
        <v>2.0920218971833795E-2</v>
      </c>
      <c r="BF43" s="72">
        <f t="shared" si="93"/>
        <v>5.0668694685328274E-4</v>
      </c>
      <c r="BG43" s="72">
        <f t="shared" si="94"/>
        <v>6.707808123280277E-4</v>
      </c>
      <c r="BH43" s="72">
        <f t="shared" si="95"/>
        <v>1.2354668471274669E-3</v>
      </c>
      <c r="BI43" s="72">
        <f t="shared" si="96"/>
        <v>3.0122868543699492E-3</v>
      </c>
      <c r="BJ43" s="72">
        <f t="shared" si="97"/>
        <v>5.2320918720046008E-3</v>
      </c>
      <c r="BK43" s="72">
        <f t="shared" si="98"/>
        <v>1.046334180105985E-2</v>
      </c>
      <c r="BL43" s="72">
        <f t="shared" si="99"/>
        <v>1.4664568927997364E-2</v>
      </c>
      <c r="BM43" s="72">
        <f t="shared" si="100"/>
        <v>1.9552101705815013E-2</v>
      </c>
      <c r="BN43" s="70">
        <f t="shared" si="101"/>
        <v>0.55902567281094018</v>
      </c>
      <c r="BO43" s="70">
        <f t="shared" si="102"/>
        <v>0.21908023504439267</v>
      </c>
      <c r="BP43" s="70">
        <f t="shared" si="103"/>
        <v>0.93727826262498559</v>
      </c>
    </row>
    <row r="44" spans="1:68" x14ac:dyDescent="0.25">
      <c r="A44" s="68">
        <v>45365</v>
      </c>
      <c r="B44" s="67">
        <v>6.65</v>
      </c>
      <c r="C44" s="67">
        <v>6.58</v>
      </c>
      <c r="D44" s="67">
        <v>6.62</v>
      </c>
      <c r="E44" s="67">
        <v>6.42</v>
      </c>
      <c r="F44" s="67">
        <v>6.23</v>
      </c>
      <c r="G44" s="67">
        <v>6.43</v>
      </c>
      <c r="H44" s="67">
        <v>6.43</v>
      </c>
      <c r="I44" s="67">
        <v>6.44</v>
      </c>
      <c r="J44" s="71">
        <f t="shared" si="60"/>
        <v>0</v>
      </c>
      <c r="K44" s="71">
        <f t="shared" si="2"/>
        <v>2.0000000000000573E-4</v>
      </c>
      <c r="L44" s="71">
        <f t="shared" si="3"/>
        <v>-2.9999999999999472E-4</v>
      </c>
      <c r="M44" s="71">
        <f t="shared" si="4"/>
        <v>-4.9999999999998657E-4</v>
      </c>
      <c r="N44" s="71">
        <f t="shared" si="5"/>
        <v>-3.0000000000000165E-4</v>
      </c>
      <c r="O44" s="71">
        <f t="shared" si="6"/>
        <v>3.9999999999999758E-4</v>
      </c>
      <c r="P44" s="71">
        <f t="shared" si="7"/>
        <v>3.0000000000000859E-4</v>
      </c>
      <c r="Q44" s="71">
        <f t="shared" si="8"/>
        <v>2.9999999999999472E-4</v>
      </c>
      <c r="R44" s="71">
        <f t="shared" si="9"/>
        <v>0</v>
      </c>
      <c r="S44" s="71">
        <f t="shared" si="10"/>
        <v>1.876348631078783E-4</v>
      </c>
      <c r="T44" s="71">
        <f t="shared" si="11"/>
        <v>-2.8141269356949609E-4</v>
      </c>
      <c r="U44" s="71">
        <f t="shared" si="12"/>
        <v>-4.6994690464968058E-4</v>
      </c>
      <c r="V44" s="71">
        <f t="shared" si="13"/>
        <v>-2.8244598408360425E-4</v>
      </c>
      <c r="W44" s="71">
        <f t="shared" si="14"/>
        <v>3.7576327356182081E-4</v>
      </c>
      <c r="X44" s="71">
        <f t="shared" si="15"/>
        <v>2.8183569165836977E-4</v>
      </c>
      <c r="Y44" s="71">
        <f t="shared" si="16"/>
        <v>2.8180921702627179E-4</v>
      </c>
      <c r="Z44" s="72">
        <f t="shared" si="61"/>
        <v>2.8211150715971568E-2</v>
      </c>
      <c r="AA44" s="72">
        <f t="shared" si="62"/>
        <v>2.9172268199165918E-2</v>
      </c>
      <c r="AB44" s="72">
        <f t="shared" si="63"/>
        <v>2.7374415319623414E-2</v>
      </c>
      <c r="AC44" s="72">
        <f t="shared" si="64"/>
        <v>1.4869754274877734E-2</v>
      </c>
      <c r="AD44" s="72">
        <f t="shared" si="65"/>
        <v>1.1375894841147968E-2</v>
      </c>
      <c r="AE44" s="72">
        <f t="shared" si="66"/>
        <v>7.5366956189032519E-3</v>
      </c>
      <c r="AF44" s="72">
        <f t="shared" si="67"/>
        <v>6.0348073076823081E-3</v>
      </c>
      <c r="AG44" s="72">
        <f t="shared" si="68"/>
        <v>5.6299259823095341E-3</v>
      </c>
      <c r="AH44" s="72">
        <f t="shared" si="69"/>
        <v>2.2221727988731982E-3</v>
      </c>
      <c r="AI44" s="72">
        <f t="shared" si="70"/>
        <v>1.4828710179455851E-3</v>
      </c>
      <c r="AJ44" s="72">
        <f t="shared" si="71"/>
        <v>1.3509103988897536E-3</v>
      </c>
      <c r="AK44" s="72">
        <f t="shared" si="72"/>
        <v>1.087159915721448E-3</v>
      </c>
      <c r="AL44" s="72">
        <f t="shared" si="73"/>
        <v>1.1215758689847744E-3</v>
      </c>
      <c r="AM44" s="72">
        <f t="shared" si="74"/>
        <v>1.1188876026412343E-3</v>
      </c>
      <c r="AN44" s="72">
        <f t="shared" si="75"/>
        <v>1.0438022715686518E-3</v>
      </c>
      <c r="AO44" s="72">
        <f t="shared" si="76"/>
        <v>1.0443734266028192E-3</v>
      </c>
      <c r="AP44" s="72">
        <f t="shared" si="77"/>
        <v>2.0269917273786331E-3</v>
      </c>
      <c r="AQ44" s="72">
        <f t="shared" si="78"/>
        <v>1.3414310640942613E-3</v>
      </c>
      <c r="AR44" s="72">
        <f t="shared" si="79"/>
        <v>1.2353075001179689E-3</v>
      </c>
      <c r="AS44" s="72">
        <f t="shared" si="80"/>
        <v>1.002714028214284E-3</v>
      </c>
      <c r="AT44" s="72">
        <f t="shared" si="81"/>
        <v>1.0427403310652383E-3</v>
      </c>
      <c r="AU44" s="72">
        <f t="shared" si="82"/>
        <v>1.0446204085186313E-3</v>
      </c>
      <c r="AV44" s="72">
        <f t="shared" si="83"/>
        <v>9.7516985597997539E-4</v>
      </c>
      <c r="AW44" s="72">
        <f t="shared" si="84"/>
        <v>9.758682435776052E-4</v>
      </c>
      <c r="AX44" s="72">
        <f t="shared" si="85"/>
        <v>5.5554319971829955E-4</v>
      </c>
      <c r="AY44" s="72">
        <f t="shared" si="86"/>
        <v>7.4143550897279255E-4</v>
      </c>
      <c r="AZ44" s="72">
        <f t="shared" si="87"/>
        <v>1.3509103988897536E-3</v>
      </c>
      <c r="BA44" s="72">
        <f t="shared" si="88"/>
        <v>3.2614797471643437E-3</v>
      </c>
      <c r="BB44" s="72">
        <f t="shared" si="89"/>
        <v>5.6078793449238721E-3</v>
      </c>
      <c r="BC44" s="72">
        <f t="shared" si="90"/>
        <v>1.1188876026412343E-2</v>
      </c>
      <c r="BD44" s="72">
        <f t="shared" si="91"/>
        <v>1.5657034073529776E-2</v>
      </c>
      <c r="BE44" s="72">
        <f t="shared" si="92"/>
        <v>2.0887468532056384E-2</v>
      </c>
      <c r="BF44" s="72">
        <f t="shared" si="93"/>
        <v>5.0674793184465829E-4</v>
      </c>
      <c r="BG44" s="72">
        <f t="shared" si="94"/>
        <v>6.7071553204713064E-4</v>
      </c>
      <c r="BH44" s="72">
        <f t="shared" si="95"/>
        <v>1.2353075001179689E-3</v>
      </c>
      <c r="BI44" s="72">
        <f t="shared" si="96"/>
        <v>3.0081420846428519E-3</v>
      </c>
      <c r="BJ44" s="72">
        <f t="shared" si="97"/>
        <v>5.2137016553261912E-3</v>
      </c>
      <c r="BK44" s="72">
        <f t="shared" si="98"/>
        <v>1.0446204085186313E-2</v>
      </c>
      <c r="BL44" s="72">
        <f t="shared" si="99"/>
        <v>1.462754783969963E-2</v>
      </c>
      <c r="BM44" s="72">
        <f t="shared" si="100"/>
        <v>1.9517364871552104E-2</v>
      </c>
      <c r="BN44" s="70">
        <f t="shared" si="101"/>
        <v>0.55889586977220174</v>
      </c>
      <c r="BO44" s="70">
        <f t="shared" si="102"/>
        <v>0.21803070774172828</v>
      </c>
      <c r="BP44" s="70">
        <f t="shared" si="103"/>
        <v>0.93700111801360442</v>
      </c>
    </row>
    <row r="45" spans="1:68" x14ac:dyDescent="0.25">
      <c r="A45" s="68">
        <v>45364</v>
      </c>
      <c r="B45" s="67">
        <v>6.65</v>
      </c>
      <c r="C45" s="67">
        <v>6.6</v>
      </c>
      <c r="D45" s="67">
        <v>6.59</v>
      </c>
      <c r="E45" s="67">
        <v>6.37</v>
      </c>
      <c r="F45" s="67">
        <v>6.2</v>
      </c>
      <c r="G45" s="67">
        <v>6.47</v>
      </c>
      <c r="H45" s="67">
        <v>6.46</v>
      </c>
      <c r="I45" s="67">
        <v>6.47</v>
      </c>
      <c r="J45" s="71">
        <f t="shared" si="60"/>
        <v>0</v>
      </c>
      <c r="K45" s="71">
        <f t="shared" si="2"/>
        <v>0</v>
      </c>
      <c r="L45" s="71">
        <f t="shared" si="3"/>
        <v>0</v>
      </c>
      <c r="M45" s="71">
        <f t="shared" si="4"/>
        <v>-1.2000000000000066E-3</v>
      </c>
      <c r="N45" s="71">
        <f t="shared" si="5"/>
        <v>-1.0000000000000009E-3</v>
      </c>
      <c r="O45" s="71">
        <f t="shared" si="6"/>
        <v>-8.9999999999999802E-4</v>
      </c>
      <c r="P45" s="71">
        <f t="shared" si="7"/>
        <v>-8.9999999999999802E-4</v>
      </c>
      <c r="Q45" s="71">
        <f t="shared" si="8"/>
        <v>-7.9999999999999516E-4</v>
      </c>
      <c r="R45" s="71">
        <f t="shared" si="9"/>
        <v>0</v>
      </c>
      <c r="S45" s="71">
        <f t="shared" si="10"/>
        <v>0</v>
      </c>
      <c r="T45" s="71">
        <f t="shared" si="11"/>
        <v>0</v>
      </c>
      <c r="U45" s="71">
        <f t="shared" si="12"/>
        <v>-1.1287744590473836E-3</v>
      </c>
      <c r="V45" s="71">
        <f t="shared" si="13"/>
        <v>-9.4206318790112872E-4</v>
      </c>
      <c r="W45" s="71">
        <f t="shared" si="14"/>
        <v>-8.4566601234314692E-4</v>
      </c>
      <c r="X45" s="71">
        <f t="shared" si="15"/>
        <v>-8.4574548103778574E-4</v>
      </c>
      <c r="Y45" s="71">
        <f t="shared" si="16"/>
        <v>-7.5166779824002814E-4</v>
      </c>
      <c r="Z45" s="72">
        <f t="shared" si="61"/>
        <v>2.828545774700051E-2</v>
      </c>
      <c r="AA45" s="72">
        <f t="shared" si="62"/>
        <v>2.9278975967681163E-2</v>
      </c>
      <c r="AB45" s="72">
        <f t="shared" si="63"/>
        <v>2.7447510046762384E-2</v>
      </c>
      <c r="AC45" s="72">
        <f t="shared" si="64"/>
        <v>1.4891479244435646E-2</v>
      </c>
      <c r="AD45" s="72">
        <f t="shared" si="65"/>
        <v>1.1415464009765796E-2</v>
      </c>
      <c r="AE45" s="72">
        <f t="shared" si="66"/>
        <v>7.5721418380671783E-3</v>
      </c>
      <c r="AF45" s="72">
        <f t="shared" si="67"/>
        <v>6.0581136720572826E-3</v>
      </c>
      <c r="AG45" s="72">
        <f t="shared" si="68"/>
        <v>5.6462623810547155E-3</v>
      </c>
      <c r="AH45" s="72">
        <f t="shared" si="69"/>
        <v>2.2221297427271799E-3</v>
      </c>
      <c r="AI45" s="72">
        <f t="shared" si="70"/>
        <v>1.4831362733563555E-3</v>
      </c>
      <c r="AJ45" s="72">
        <f t="shared" si="71"/>
        <v>1.3503965347924658E-3</v>
      </c>
      <c r="AK45" s="72">
        <f t="shared" si="72"/>
        <v>1.0980562193917275E-3</v>
      </c>
      <c r="AL45" s="72">
        <f t="shared" si="73"/>
        <v>1.1347757398149211E-3</v>
      </c>
      <c r="AM45" s="72">
        <f t="shared" si="74"/>
        <v>1.1281823189324787E-3</v>
      </c>
      <c r="AN45" s="72">
        <f t="shared" si="75"/>
        <v>1.0523042573100925E-3</v>
      </c>
      <c r="AO45" s="72">
        <f t="shared" si="76"/>
        <v>1.0529245776687243E-3</v>
      </c>
      <c r="AP45" s="72">
        <f t="shared" si="77"/>
        <v>2.0269539364061407E-3</v>
      </c>
      <c r="AQ45" s="72">
        <f t="shared" si="78"/>
        <v>1.3416401418028542E-3</v>
      </c>
      <c r="AR45" s="72">
        <f t="shared" si="79"/>
        <v>1.2348310365214539E-3</v>
      </c>
      <c r="AS45" s="72">
        <f t="shared" si="80"/>
        <v>1.0123167490650991E-3</v>
      </c>
      <c r="AT45" s="72">
        <f t="shared" si="81"/>
        <v>1.0545663503821134E-3</v>
      </c>
      <c r="AU45" s="72">
        <f t="shared" si="82"/>
        <v>1.0530521738111671E-3</v>
      </c>
      <c r="AV45" s="72">
        <f t="shared" si="83"/>
        <v>9.8294059108656085E-4</v>
      </c>
      <c r="AW45" s="72">
        <f t="shared" si="84"/>
        <v>9.8370969907167309E-4</v>
      </c>
      <c r="AX45" s="72">
        <f t="shared" si="85"/>
        <v>5.5553243568179497E-4</v>
      </c>
      <c r="AY45" s="72">
        <f t="shared" si="86"/>
        <v>7.4156813667817774E-4</v>
      </c>
      <c r="AZ45" s="72">
        <f t="shared" si="87"/>
        <v>1.3503965347924658E-3</v>
      </c>
      <c r="BA45" s="72">
        <f t="shared" si="88"/>
        <v>3.2941686581751824E-3</v>
      </c>
      <c r="BB45" s="72">
        <f t="shared" si="89"/>
        <v>5.6738786990746057E-3</v>
      </c>
      <c r="BC45" s="72">
        <f t="shared" si="90"/>
        <v>1.1281823189324787E-2</v>
      </c>
      <c r="BD45" s="72">
        <f t="shared" si="91"/>
        <v>1.5784563859651386E-2</v>
      </c>
      <c r="BE45" s="72">
        <f t="shared" si="92"/>
        <v>2.1058491553374484E-2</v>
      </c>
      <c r="BF45" s="72">
        <f t="shared" si="93"/>
        <v>5.0673848410153518E-4</v>
      </c>
      <c r="BG45" s="72">
        <f t="shared" si="94"/>
        <v>6.7082007090142712E-4</v>
      </c>
      <c r="BH45" s="72">
        <f t="shared" si="95"/>
        <v>1.2348310365214539E-3</v>
      </c>
      <c r="BI45" s="72">
        <f t="shared" si="96"/>
        <v>3.0369502471952973E-3</v>
      </c>
      <c r="BJ45" s="72">
        <f t="shared" si="97"/>
        <v>5.2728317519105672E-3</v>
      </c>
      <c r="BK45" s="72">
        <f t="shared" si="98"/>
        <v>1.0530521738111672E-2</v>
      </c>
      <c r="BL45" s="72">
        <f t="shared" si="99"/>
        <v>1.4744108866298412E-2</v>
      </c>
      <c r="BM45" s="72">
        <f t="shared" si="100"/>
        <v>1.9674193981433462E-2</v>
      </c>
      <c r="BN45" s="70">
        <f t="shared" si="101"/>
        <v>0.55878169861277793</v>
      </c>
      <c r="BO45" s="70">
        <f t="shared" si="102"/>
        <v>0.21425488580109783</v>
      </c>
      <c r="BP45" s="70">
        <f t="shared" si="103"/>
        <v>0.93836788088651191</v>
      </c>
    </row>
    <row r="46" spans="1:68" x14ac:dyDescent="0.25">
      <c r="A46" s="68">
        <v>45363</v>
      </c>
      <c r="B46" s="67">
        <v>6.65</v>
      </c>
      <c r="C46" s="67">
        <v>6.6</v>
      </c>
      <c r="D46" s="67">
        <v>6.59</v>
      </c>
      <c r="E46" s="67">
        <v>6.25</v>
      </c>
      <c r="F46" s="67">
        <v>6.1</v>
      </c>
      <c r="G46" s="67">
        <v>6.38</v>
      </c>
      <c r="H46" s="67">
        <v>6.37</v>
      </c>
      <c r="I46" s="67">
        <v>6.39</v>
      </c>
      <c r="J46" s="71">
        <f t="shared" si="60"/>
        <v>-2.0000000000000573E-4</v>
      </c>
      <c r="K46" s="71">
        <f t="shared" si="2"/>
        <v>0</v>
      </c>
      <c r="L46" s="71">
        <f t="shared" si="3"/>
        <v>1.0000000000000286E-4</v>
      </c>
      <c r="M46" s="71">
        <f t="shared" si="4"/>
        <v>-1.1000000000000038E-3</v>
      </c>
      <c r="N46" s="71">
        <f t="shared" si="5"/>
        <v>-8.9999999999999802E-4</v>
      </c>
      <c r="O46" s="71">
        <f t="shared" si="6"/>
        <v>-7.9999999999999516E-4</v>
      </c>
      <c r="P46" s="71">
        <f t="shared" si="7"/>
        <v>-8.0000000000000904E-4</v>
      </c>
      <c r="Q46" s="71">
        <f t="shared" si="8"/>
        <v>-8.0000000000000904E-4</v>
      </c>
      <c r="R46" s="71">
        <f t="shared" si="9"/>
        <v>-1.875468872714388E-4</v>
      </c>
      <c r="S46" s="71">
        <f t="shared" si="10"/>
        <v>0</v>
      </c>
      <c r="T46" s="71">
        <f t="shared" si="11"/>
        <v>9.3813030698812542E-5</v>
      </c>
      <c r="U46" s="71">
        <f t="shared" si="12"/>
        <v>-1.0358304047773774E-3</v>
      </c>
      <c r="V46" s="71">
        <f t="shared" si="13"/>
        <v>-8.4861633493108055E-4</v>
      </c>
      <c r="W46" s="71">
        <f t="shared" si="14"/>
        <v>-7.5230396626936244E-4</v>
      </c>
      <c r="X46" s="71">
        <f t="shared" si="15"/>
        <v>-7.523747180833547E-4</v>
      </c>
      <c r="Y46" s="71">
        <f t="shared" si="16"/>
        <v>-7.5223322776096834E-4</v>
      </c>
      <c r="Z46" s="72">
        <f t="shared" si="61"/>
        <v>2.835718411326869E-2</v>
      </c>
      <c r="AA46" s="72">
        <f t="shared" si="62"/>
        <v>2.9387947053547255E-2</v>
      </c>
      <c r="AB46" s="72">
        <f t="shared" si="63"/>
        <v>2.7517053521754712E-2</v>
      </c>
      <c r="AC46" s="72">
        <f t="shared" si="64"/>
        <v>1.4925576061047814E-2</v>
      </c>
      <c r="AD46" s="72">
        <f t="shared" si="65"/>
        <v>1.1472730798699452E-2</v>
      </c>
      <c r="AE46" s="72">
        <f t="shared" si="66"/>
        <v>7.6261736391308428E-3</v>
      </c>
      <c r="AF46" s="72">
        <f t="shared" si="67"/>
        <v>6.0980442035212922E-3</v>
      </c>
      <c r="AG46" s="72">
        <f t="shared" si="68"/>
        <v>5.6782615733394336E-3</v>
      </c>
      <c r="AH46" s="72">
        <f t="shared" si="69"/>
        <v>2.2220919796828893E-3</v>
      </c>
      <c r="AI46" s="72">
        <f t="shared" si="70"/>
        <v>1.4830597052937849E-3</v>
      </c>
      <c r="AJ46" s="72">
        <f t="shared" si="71"/>
        <v>1.3503204546780197E-3</v>
      </c>
      <c r="AK46" s="72">
        <f t="shared" si="72"/>
        <v>1.09535891607662E-3</v>
      </c>
      <c r="AL46" s="72">
        <f t="shared" si="73"/>
        <v>1.1330685522340366E-3</v>
      </c>
      <c r="AM46" s="72">
        <f t="shared" si="74"/>
        <v>1.1273358821148119E-3</v>
      </c>
      <c r="AN46" s="72">
        <f t="shared" si="75"/>
        <v>1.0521201620704245E-3</v>
      </c>
      <c r="AO46" s="72">
        <f t="shared" si="76"/>
        <v>1.0531417449598606E-3</v>
      </c>
      <c r="AP46" s="72">
        <f t="shared" si="77"/>
        <v>2.0269146498144799E-3</v>
      </c>
      <c r="AQ46" s="72">
        <f t="shared" si="78"/>
        <v>1.341573338829803E-3</v>
      </c>
      <c r="AR46" s="72">
        <f t="shared" si="79"/>
        <v>1.2347542645998984E-3</v>
      </c>
      <c r="AS46" s="72">
        <f t="shared" si="80"/>
        <v>1.0096843570436647E-3</v>
      </c>
      <c r="AT46" s="72">
        <f t="shared" si="81"/>
        <v>1.0529074035713327E-3</v>
      </c>
      <c r="AU46" s="72">
        <f t="shared" si="82"/>
        <v>1.0522173323625479E-3</v>
      </c>
      <c r="AV46" s="72">
        <f t="shared" si="83"/>
        <v>9.8271336205699384E-4</v>
      </c>
      <c r="AW46" s="72">
        <f t="shared" si="84"/>
        <v>9.8386603421098118E-4</v>
      </c>
      <c r="AX46" s="72">
        <f t="shared" si="85"/>
        <v>5.5552299492072233E-4</v>
      </c>
      <c r="AY46" s="72">
        <f t="shared" si="86"/>
        <v>7.4152985264689243E-4</v>
      </c>
      <c r="AZ46" s="72">
        <f t="shared" si="87"/>
        <v>1.3503204546780197E-3</v>
      </c>
      <c r="BA46" s="72">
        <f t="shared" si="88"/>
        <v>3.2860767482298598E-3</v>
      </c>
      <c r="BB46" s="72">
        <f t="shared" si="89"/>
        <v>5.6653427611701827E-3</v>
      </c>
      <c r="BC46" s="72">
        <f t="shared" si="90"/>
        <v>1.1273358821148119E-2</v>
      </c>
      <c r="BD46" s="72">
        <f t="shared" si="91"/>
        <v>1.5781802431056369E-2</v>
      </c>
      <c r="BE46" s="72">
        <f t="shared" si="92"/>
        <v>2.1062834899197212E-2</v>
      </c>
      <c r="BF46" s="72">
        <f t="shared" si="93"/>
        <v>5.0672866245361997E-4</v>
      </c>
      <c r="BG46" s="72">
        <f t="shared" si="94"/>
        <v>6.7078666941490148E-4</v>
      </c>
      <c r="BH46" s="72">
        <f t="shared" si="95"/>
        <v>1.2347542645998984E-3</v>
      </c>
      <c r="BI46" s="72">
        <f t="shared" si="96"/>
        <v>3.0290530711309938E-3</v>
      </c>
      <c r="BJ46" s="72">
        <f t="shared" si="97"/>
        <v>5.2645370178566638E-3</v>
      </c>
      <c r="BK46" s="72">
        <f t="shared" si="98"/>
        <v>1.052217332362548E-2</v>
      </c>
      <c r="BL46" s="72">
        <f t="shared" si="99"/>
        <v>1.4740700430854908E-2</v>
      </c>
      <c r="BM46" s="72">
        <f t="shared" si="100"/>
        <v>1.9677320684219624E-2</v>
      </c>
      <c r="BN46" s="70">
        <f t="shared" si="101"/>
        <v>0.55856030738503026</v>
      </c>
      <c r="BO46" s="70">
        <f t="shared" si="102"/>
        <v>0.21400053588473755</v>
      </c>
      <c r="BP46" s="70">
        <f t="shared" si="103"/>
        <v>0.9382334258816285</v>
      </c>
    </row>
    <row r="47" spans="1:68" x14ac:dyDescent="0.25">
      <c r="A47" s="68">
        <v>45362</v>
      </c>
      <c r="B47" s="67">
        <v>6.63</v>
      </c>
      <c r="C47" s="67">
        <v>6.6</v>
      </c>
      <c r="D47" s="67">
        <v>6.6</v>
      </c>
      <c r="E47" s="67">
        <v>6.14</v>
      </c>
      <c r="F47" s="67">
        <v>6.01</v>
      </c>
      <c r="G47" s="67">
        <v>6.3</v>
      </c>
      <c r="H47" s="67">
        <v>6.29</v>
      </c>
      <c r="I47" s="67">
        <v>6.31</v>
      </c>
      <c r="J47" s="71">
        <f t="shared" si="60"/>
        <v>0</v>
      </c>
      <c r="K47" s="71">
        <f t="shared" si="2"/>
        <v>0</v>
      </c>
      <c r="L47" s="71">
        <f t="shared" si="3"/>
        <v>0</v>
      </c>
      <c r="M47" s="71">
        <f t="shared" si="4"/>
        <v>1.000000000000098E-4</v>
      </c>
      <c r="N47" s="71">
        <f t="shared" si="5"/>
        <v>0</v>
      </c>
      <c r="O47" s="71">
        <f t="shared" si="6"/>
        <v>9.9999999999988987E-5</v>
      </c>
      <c r="P47" s="71">
        <f t="shared" si="7"/>
        <v>0</v>
      </c>
      <c r="Q47" s="71">
        <f t="shared" si="8"/>
        <v>0</v>
      </c>
      <c r="R47" s="71">
        <f t="shared" si="9"/>
        <v>0</v>
      </c>
      <c r="S47" s="71">
        <f t="shared" si="10"/>
        <v>0</v>
      </c>
      <c r="T47" s="71">
        <f t="shared" si="11"/>
        <v>0</v>
      </c>
      <c r="U47" s="71">
        <f t="shared" si="12"/>
        <v>9.4210749516281919E-5</v>
      </c>
      <c r="V47" s="71">
        <f t="shared" si="13"/>
        <v>0</v>
      </c>
      <c r="W47" s="71">
        <f t="shared" si="14"/>
        <v>9.4068952611665665E-5</v>
      </c>
      <c r="X47" s="71">
        <f t="shared" si="15"/>
        <v>0</v>
      </c>
      <c r="Y47" s="71">
        <f t="shared" si="16"/>
        <v>0</v>
      </c>
      <c r="Z47" s="72">
        <f t="shared" si="61"/>
        <v>2.8428776249230472E-2</v>
      </c>
      <c r="AA47" s="72">
        <f t="shared" si="62"/>
        <v>2.949336664216785E-2</v>
      </c>
      <c r="AB47" s="72">
        <f t="shared" si="63"/>
        <v>2.7586306342726387E-2</v>
      </c>
      <c r="AC47" s="72">
        <f t="shared" si="64"/>
        <v>1.4956766931097773E-2</v>
      </c>
      <c r="AD47" s="72">
        <f t="shared" si="65"/>
        <v>1.1529065920590508E-2</v>
      </c>
      <c r="AE47" s="72">
        <f t="shared" si="66"/>
        <v>7.6821459295687575E-3</v>
      </c>
      <c r="AF47" s="72">
        <f t="shared" si="67"/>
        <v>6.1415079853218866E-3</v>
      </c>
      <c r="AG47" s="72">
        <f t="shared" si="68"/>
        <v>5.7139868875374991E-3</v>
      </c>
      <c r="AH47" s="72">
        <f t="shared" si="69"/>
        <v>2.2221889623585409E-3</v>
      </c>
      <c r="AI47" s="72">
        <f t="shared" si="70"/>
        <v>1.4831630289434616E-3</v>
      </c>
      <c r="AJ47" s="72">
        <f t="shared" si="71"/>
        <v>1.3503204546780197E-3</v>
      </c>
      <c r="AK47" s="72">
        <f t="shared" si="72"/>
        <v>1.1009686089003868E-3</v>
      </c>
      <c r="AL47" s="72">
        <f t="shared" si="73"/>
        <v>1.1377507438489897E-3</v>
      </c>
      <c r="AM47" s="72">
        <f t="shared" si="74"/>
        <v>1.1263559701550202E-3</v>
      </c>
      <c r="AN47" s="72">
        <f t="shared" si="75"/>
        <v>1.0510934080309171E-3</v>
      </c>
      <c r="AO47" s="72">
        <f t="shared" si="76"/>
        <v>1.0523251243737207E-3</v>
      </c>
      <c r="AP47" s="72">
        <f t="shared" si="77"/>
        <v>2.0269872075116741E-3</v>
      </c>
      <c r="AQ47" s="72">
        <f t="shared" si="78"/>
        <v>1.3416624657725535E-3</v>
      </c>
      <c r="AR47" s="72">
        <f t="shared" si="79"/>
        <v>1.2347579762470623E-3</v>
      </c>
      <c r="AS47" s="72">
        <f t="shared" si="80"/>
        <v>1.014477793981854E-3</v>
      </c>
      <c r="AT47" s="72">
        <f t="shared" si="81"/>
        <v>1.0570135754519525E-3</v>
      </c>
      <c r="AU47" s="72">
        <f t="shared" si="82"/>
        <v>1.0512757820807564E-3</v>
      </c>
      <c r="AV47" s="72">
        <f t="shared" si="83"/>
        <v>9.8172940717335903E-4</v>
      </c>
      <c r="AW47" s="72">
        <f t="shared" si="84"/>
        <v>9.8307675468419647E-4</v>
      </c>
      <c r="AX47" s="72">
        <f t="shared" si="85"/>
        <v>5.5554724058963522E-4</v>
      </c>
      <c r="AY47" s="72">
        <f t="shared" si="86"/>
        <v>7.4158151447173079E-4</v>
      </c>
      <c r="AZ47" s="72">
        <f t="shared" si="87"/>
        <v>1.3503204546780197E-3</v>
      </c>
      <c r="BA47" s="72">
        <f t="shared" si="88"/>
        <v>3.3029058267011607E-3</v>
      </c>
      <c r="BB47" s="72">
        <f t="shared" si="89"/>
        <v>5.6887537192449478E-3</v>
      </c>
      <c r="BC47" s="72">
        <f t="shared" si="90"/>
        <v>1.1263559701550203E-2</v>
      </c>
      <c r="BD47" s="72">
        <f t="shared" si="91"/>
        <v>1.5766401120463756E-2</v>
      </c>
      <c r="BE47" s="72">
        <f t="shared" si="92"/>
        <v>2.1046502487474417E-2</v>
      </c>
      <c r="BF47" s="72">
        <f t="shared" si="93"/>
        <v>5.0674680187791853E-4</v>
      </c>
      <c r="BG47" s="72">
        <f t="shared" si="94"/>
        <v>6.7083123288627677E-4</v>
      </c>
      <c r="BH47" s="72">
        <f t="shared" si="95"/>
        <v>1.2347579762470623E-3</v>
      </c>
      <c r="BI47" s="72">
        <f t="shared" si="96"/>
        <v>3.0434333819455619E-3</v>
      </c>
      <c r="BJ47" s="72">
        <f t="shared" si="97"/>
        <v>5.2850678772597623E-3</v>
      </c>
      <c r="BK47" s="72">
        <f t="shared" si="98"/>
        <v>1.0512757820807565E-2</v>
      </c>
      <c r="BL47" s="72">
        <f t="shared" si="99"/>
        <v>1.4725941107600386E-2</v>
      </c>
      <c r="BM47" s="72">
        <f t="shared" si="100"/>
        <v>1.9661535093683929E-2</v>
      </c>
      <c r="BN47" s="70">
        <f t="shared" si="101"/>
        <v>0.55856496170454673</v>
      </c>
      <c r="BO47" s="70">
        <f t="shared" si="102"/>
        <v>0.21346945734027373</v>
      </c>
      <c r="BP47" s="70">
        <f t="shared" si="103"/>
        <v>0.93875373893074998</v>
      </c>
    </row>
    <row r="48" spans="1:68" x14ac:dyDescent="0.25">
      <c r="A48" s="68">
        <v>45359</v>
      </c>
      <c r="B48" s="67">
        <v>6.63</v>
      </c>
      <c r="C48" s="67">
        <v>6.6</v>
      </c>
      <c r="D48" s="67">
        <v>6.6</v>
      </c>
      <c r="E48" s="67">
        <v>6.15</v>
      </c>
      <c r="F48" s="67">
        <v>6.01</v>
      </c>
      <c r="G48" s="67">
        <v>6.31</v>
      </c>
      <c r="H48" s="67">
        <v>6.29</v>
      </c>
      <c r="I48" s="67">
        <v>6.31</v>
      </c>
      <c r="J48" s="71">
        <f t="shared" si="60"/>
        <v>0</v>
      </c>
      <c r="K48" s="71">
        <f t="shared" si="2"/>
        <v>0</v>
      </c>
      <c r="L48" s="71">
        <f t="shared" si="3"/>
        <v>-2.0000000000000573E-4</v>
      </c>
      <c r="M48" s="71">
        <f t="shared" si="4"/>
        <v>3.9999999999999758E-4</v>
      </c>
      <c r="N48" s="71">
        <f t="shared" si="5"/>
        <v>4.9999999999999351E-4</v>
      </c>
      <c r="O48" s="71">
        <f t="shared" si="6"/>
        <v>6.0000000000001719E-4</v>
      </c>
      <c r="P48" s="71">
        <f t="shared" si="7"/>
        <v>7.0000000000000617E-4</v>
      </c>
      <c r="Q48" s="71">
        <f t="shared" si="8"/>
        <v>6.0000000000001719E-4</v>
      </c>
      <c r="R48" s="71">
        <f t="shared" si="9"/>
        <v>0</v>
      </c>
      <c r="S48" s="71">
        <f t="shared" si="10"/>
        <v>0</v>
      </c>
      <c r="T48" s="71">
        <f t="shared" si="11"/>
        <v>-1.8763486310794883E-4</v>
      </c>
      <c r="U48" s="71">
        <f t="shared" si="12"/>
        <v>3.7675426648905996E-4</v>
      </c>
      <c r="V48" s="71">
        <f t="shared" si="13"/>
        <v>4.7154242397765927E-4</v>
      </c>
      <c r="W48" s="71">
        <f t="shared" si="14"/>
        <v>5.6422796305972208E-4</v>
      </c>
      <c r="X48" s="71">
        <f t="shared" si="15"/>
        <v>6.5835882932897328E-4</v>
      </c>
      <c r="Y48" s="71">
        <f t="shared" si="16"/>
        <v>5.6422796305972208E-4</v>
      </c>
      <c r="Z48" s="72">
        <f t="shared" si="61"/>
        <v>2.8494488654502069E-2</v>
      </c>
      <c r="AA48" s="72">
        <f t="shared" si="62"/>
        <v>2.9593886478175301E-2</v>
      </c>
      <c r="AB48" s="72">
        <f t="shared" si="63"/>
        <v>2.7653156988145414E-2</v>
      </c>
      <c r="AC48" s="72">
        <f t="shared" si="64"/>
        <v>1.4967249532463679E-2</v>
      </c>
      <c r="AD48" s="72">
        <f t="shared" si="65"/>
        <v>1.1566052109095141E-2</v>
      </c>
      <c r="AE48" s="72">
        <f t="shared" si="66"/>
        <v>7.729927224222265E-3</v>
      </c>
      <c r="AF48" s="72">
        <f t="shared" si="67"/>
        <v>6.176569490069941E-3</v>
      </c>
      <c r="AG48" s="72">
        <f t="shared" si="68"/>
        <v>5.7408996663618249E-3</v>
      </c>
      <c r="AH48" s="72">
        <f t="shared" si="69"/>
        <v>2.2222501566724071E-3</v>
      </c>
      <c r="AI48" s="72">
        <f t="shared" si="70"/>
        <v>1.4880045069272042E-3</v>
      </c>
      <c r="AJ48" s="72">
        <f t="shared" si="71"/>
        <v>1.3821938642194762E-3</v>
      </c>
      <c r="AK48" s="72">
        <f t="shared" si="72"/>
        <v>1.1079274767816002E-3</v>
      </c>
      <c r="AL48" s="72">
        <f t="shared" si="73"/>
        <v>1.1456255094456438E-3</v>
      </c>
      <c r="AM48" s="72">
        <f t="shared" si="74"/>
        <v>1.1326486234473825E-3</v>
      </c>
      <c r="AN48" s="72">
        <f t="shared" si="75"/>
        <v>1.0541635281524546E-3</v>
      </c>
      <c r="AO48" s="72">
        <f t="shared" si="76"/>
        <v>1.0548960596754259E-3</v>
      </c>
      <c r="AP48" s="72">
        <f t="shared" si="77"/>
        <v>2.027040293196127E-3</v>
      </c>
      <c r="AQ48" s="72">
        <f t="shared" si="78"/>
        <v>1.3457541946609501E-3</v>
      </c>
      <c r="AR48" s="72">
        <f t="shared" si="79"/>
        <v>1.2616917100485509E-3</v>
      </c>
      <c r="AS48" s="72">
        <f t="shared" si="80"/>
        <v>1.0206927375152883E-3</v>
      </c>
      <c r="AT48" s="72">
        <f t="shared" si="81"/>
        <v>1.0641134277004788E-3</v>
      </c>
      <c r="AU48" s="72">
        <f t="shared" si="82"/>
        <v>1.0569935722963334E-3</v>
      </c>
      <c r="AV48" s="72">
        <f t="shared" si="83"/>
        <v>9.8453606531399341E-4</v>
      </c>
      <c r="AW48" s="72">
        <f t="shared" si="84"/>
        <v>9.8543432098763674E-4</v>
      </c>
      <c r="AX48" s="72">
        <f t="shared" si="85"/>
        <v>5.5556253916810177E-4</v>
      </c>
      <c r="AY48" s="72">
        <f t="shared" si="86"/>
        <v>7.4400225346360211E-4</v>
      </c>
      <c r="AZ48" s="72">
        <f t="shared" si="87"/>
        <v>1.3821938642194762E-3</v>
      </c>
      <c r="BA48" s="72">
        <f t="shared" si="88"/>
        <v>3.3237824303448005E-3</v>
      </c>
      <c r="BB48" s="72">
        <f t="shared" si="89"/>
        <v>5.7281275472282189E-3</v>
      </c>
      <c r="BC48" s="72">
        <f t="shared" si="90"/>
        <v>1.1326486234473824E-2</v>
      </c>
      <c r="BD48" s="72">
        <f t="shared" si="91"/>
        <v>1.5812452922286818E-2</v>
      </c>
      <c r="BE48" s="72">
        <f t="shared" si="92"/>
        <v>2.1097921193508517E-2</v>
      </c>
      <c r="BF48" s="72">
        <f t="shared" si="93"/>
        <v>5.0676007329903175E-4</v>
      </c>
      <c r="BG48" s="72">
        <f t="shared" si="94"/>
        <v>6.7287709733047506E-4</v>
      </c>
      <c r="BH48" s="72">
        <f t="shared" si="95"/>
        <v>1.2616917100485509E-3</v>
      </c>
      <c r="BI48" s="72">
        <f t="shared" si="96"/>
        <v>3.0620782125458648E-3</v>
      </c>
      <c r="BJ48" s="72">
        <f t="shared" si="97"/>
        <v>5.3205671385023936E-3</v>
      </c>
      <c r="BK48" s="72">
        <f t="shared" si="98"/>
        <v>1.0569935722963334E-2</v>
      </c>
      <c r="BL48" s="72">
        <f t="shared" si="99"/>
        <v>1.4768040979709901E-2</v>
      </c>
      <c r="BM48" s="72">
        <f t="shared" si="100"/>
        <v>1.9708686419752736E-2</v>
      </c>
      <c r="BN48" s="70">
        <f t="shared" si="101"/>
        <v>0.56109914430933294</v>
      </c>
      <c r="BO48" s="70">
        <f t="shared" si="102"/>
        <v>0.23029594167489439</v>
      </c>
      <c r="BP48" s="70">
        <f t="shared" si="103"/>
        <v>0.93952457720994842</v>
      </c>
    </row>
    <row r="49" spans="1:68" x14ac:dyDescent="0.25">
      <c r="A49" s="68">
        <v>45358</v>
      </c>
      <c r="B49" s="67">
        <v>6.63</v>
      </c>
      <c r="C49" s="67">
        <v>6.6</v>
      </c>
      <c r="D49" s="67">
        <v>6.58</v>
      </c>
      <c r="E49" s="67">
        <v>6.19</v>
      </c>
      <c r="F49" s="67">
        <v>6.06</v>
      </c>
      <c r="G49" s="67">
        <v>6.37</v>
      </c>
      <c r="H49" s="67">
        <v>6.36</v>
      </c>
      <c r="I49" s="67">
        <v>6.37</v>
      </c>
      <c r="J49" s="71">
        <f t="shared" si="60"/>
        <v>-1.0000000000000286E-4</v>
      </c>
      <c r="K49" s="71">
        <f t="shared" si="2"/>
        <v>0</v>
      </c>
      <c r="L49" s="71">
        <f t="shared" si="3"/>
        <v>0</v>
      </c>
      <c r="M49" s="71">
        <f t="shared" si="4"/>
        <v>-3.9999999999999758E-4</v>
      </c>
      <c r="N49" s="71">
        <f t="shared" si="5"/>
        <v>-3.9999999999999758E-4</v>
      </c>
      <c r="O49" s="71">
        <f t="shared" si="6"/>
        <v>-7.0000000000000617E-4</v>
      </c>
      <c r="P49" s="71">
        <f t="shared" si="7"/>
        <v>-6.0000000000000331E-4</v>
      </c>
      <c r="Q49" s="71">
        <f t="shared" si="8"/>
        <v>-6.0000000000001719E-4</v>
      </c>
      <c r="R49" s="71">
        <f t="shared" si="9"/>
        <v>-9.3786635473234092E-5</v>
      </c>
      <c r="S49" s="71">
        <f t="shared" si="10"/>
        <v>0</v>
      </c>
      <c r="T49" s="71">
        <f t="shared" si="11"/>
        <v>0</v>
      </c>
      <c r="U49" s="71">
        <f t="shared" si="12"/>
        <v>-3.7675426648899269E-4</v>
      </c>
      <c r="V49" s="71">
        <f t="shared" si="13"/>
        <v>-3.7721614932385362E-4</v>
      </c>
      <c r="W49" s="71">
        <f t="shared" si="14"/>
        <v>-6.5829691567133905E-4</v>
      </c>
      <c r="X49" s="71">
        <f t="shared" si="15"/>
        <v>-5.6428102691699329E-4</v>
      </c>
      <c r="Y49" s="71">
        <f t="shared" si="16"/>
        <v>-5.6422796305977791E-4</v>
      </c>
      <c r="Z49" s="72">
        <f t="shared" si="61"/>
        <v>2.8556437790470613E-2</v>
      </c>
      <c r="AA49" s="72">
        <f t="shared" si="62"/>
        <v>2.9679554355388112E-2</v>
      </c>
      <c r="AB49" s="72">
        <f t="shared" si="63"/>
        <v>2.7690226148038278E-2</v>
      </c>
      <c r="AC49" s="72">
        <f t="shared" si="64"/>
        <v>1.4965949777363341E-2</v>
      </c>
      <c r="AD49" s="72">
        <f t="shared" si="65"/>
        <v>1.1588153212406698E-2</v>
      </c>
      <c r="AE49" s="72">
        <f t="shared" si="66"/>
        <v>7.7628927143047286E-3</v>
      </c>
      <c r="AF49" s="72">
        <f t="shared" si="67"/>
        <v>6.2010214262979172E-3</v>
      </c>
      <c r="AG49" s="72">
        <f t="shared" si="68"/>
        <v>5.7586959369752642E-3</v>
      </c>
      <c r="AH49" s="72">
        <f t="shared" si="69"/>
        <v>2.2222501566724071E-3</v>
      </c>
      <c r="AI49" s="72">
        <f t="shared" si="70"/>
        <v>1.4879298759994828E-3</v>
      </c>
      <c r="AJ49" s="72">
        <f t="shared" si="71"/>
        <v>1.3819723382762006E-3</v>
      </c>
      <c r="AK49" s="72">
        <f t="shared" si="72"/>
        <v>1.1087928321552849E-3</v>
      </c>
      <c r="AL49" s="72">
        <f t="shared" si="73"/>
        <v>1.1453950661592847E-3</v>
      </c>
      <c r="AM49" s="72">
        <f t="shared" si="74"/>
        <v>1.1323602735862422E-3</v>
      </c>
      <c r="AN49" s="72">
        <f t="shared" si="75"/>
        <v>1.0535241365139452E-3</v>
      </c>
      <c r="AO49" s="72">
        <f t="shared" si="76"/>
        <v>1.0545709825978279E-3</v>
      </c>
      <c r="AP49" s="72">
        <f t="shared" si="77"/>
        <v>2.027040293196127E-3</v>
      </c>
      <c r="AQ49" s="72">
        <f t="shared" si="78"/>
        <v>1.3456889292223025E-3</v>
      </c>
      <c r="AR49" s="72">
        <f t="shared" si="79"/>
        <v>1.2614832420018447E-3</v>
      </c>
      <c r="AS49" s="72">
        <f t="shared" si="80"/>
        <v>1.0214463774076777E-3</v>
      </c>
      <c r="AT49" s="72">
        <f t="shared" si="81"/>
        <v>1.0638894617052159E-3</v>
      </c>
      <c r="AU49" s="72">
        <f t="shared" si="82"/>
        <v>1.0567112705776964E-3</v>
      </c>
      <c r="AV49" s="72">
        <f t="shared" si="83"/>
        <v>9.839253225495696E-4</v>
      </c>
      <c r="AW49" s="72">
        <f t="shared" si="84"/>
        <v>9.8511872900498973E-4</v>
      </c>
      <c r="AX49" s="72">
        <f t="shared" si="85"/>
        <v>5.5556253916810177E-4</v>
      </c>
      <c r="AY49" s="72">
        <f t="shared" si="86"/>
        <v>7.4396493799974142E-4</v>
      </c>
      <c r="AZ49" s="72">
        <f t="shared" si="87"/>
        <v>1.3819723382762006E-3</v>
      </c>
      <c r="BA49" s="72">
        <f t="shared" si="88"/>
        <v>3.326378496465855E-3</v>
      </c>
      <c r="BB49" s="72">
        <f t="shared" si="89"/>
        <v>5.7269753307964237E-3</v>
      </c>
      <c r="BC49" s="72">
        <f t="shared" si="90"/>
        <v>1.1323602735862422E-2</v>
      </c>
      <c r="BD49" s="72">
        <f t="shared" si="91"/>
        <v>1.5802862047709178E-2</v>
      </c>
      <c r="BE49" s="72">
        <f t="shared" si="92"/>
        <v>2.1091419651956558E-2</v>
      </c>
      <c r="BF49" s="72">
        <f t="shared" si="93"/>
        <v>5.0676007329903175E-4</v>
      </c>
      <c r="BG49" s="72">
        <f t="shared" si="94"/>
        <v>6.7284446461115123E-4</v>
      </c>
      <c r="BH49" s="72">
        <f t="shared" si="95"/>
        <v>1.2614832420018447E-3</v>
      </c>
      <c r="BI49" s="72">
        <f t="shared" si="96"/>
        <v>3.064339132223033E-3</v>
      </c>
      <c r="BJ49" s="72">
        <f t="shared" si="97"/>
        <v>5.3194473085260794E-3</v>
      </c>
      <c r="BK49" s="72">
        <f t="shared" si="98"/>
        <v>1.0567112705776965E-2</v>
      </c>
      <c r="BL49" s="72">
        <f t="shared" si="99"/>
        <v>1.4758879838243543E-2</v>
      </c>
      <c r="BM49" s="72">
        <f t="shared" si="100"/>
        <v>1.9702374580099796E-2</v>
      </c>
      <c r="BN49" s="70">
        <f t="shared" si="101"/>
        <v>0.56103566597658006</v>
      </c>
      <c r="BO49" s="70">
        <f t="shared" si="102"/>
        <v>0.22994247878640356</v>
      </c>
      <c r="BP49" s="70">
        <f t="shared" si="103"/>
        <v>0.93889649223992833</v>
      </c>
    </row>
    <row r="50" spans="1:68" x14ac:dyDescent="0.25">
      <c r="A50" s="68">
        <v>45357</v>
      </c>
      <c r="B50" s="67">
        <v>6.62</v>
      </c>
      <c r="C50" s="67">
        <v>6.6</v>
      </c>
      <c r="D50" s="67">
        <v>6.58</v>
      </c>
      <c r="E50" s="67">
        <v>6.15</v>
      </c>
      <c r="F50" s="67">
        <v>6.02</v>
      </c>
      <c r="G50" s="67">
        <v>6.3</v>
      </c>
      <c r="H50" s="67">
        <v>6.3</v>
      </c>
      <c r="I50" s="67">
        <v>6.31</v>
      </c>
      <c r="J50" s="71">
        <f t="shared" si="60"/>
        <v>0</v>
      </c>
      <c r="K50" s="71">
        <f t="shared" si="2"/>
        <v>1.0000000000000009E-3</v>
      </c>
      <c r="L50" s="71">
        <f t="shared" si="3"/>
        <v>0</v>
      </c>
      <c r="M50" s="71">
        <f t="shared" si="4"/>
        <v>9.9999999999995925E-5</v>
      </c>
      <c r="N50" s="71">
        <f t="shared" si="5"/>
        <v>2.0000000000000573E-4</v>
      </c>
      <c r="O50" s="71">
        <f t="shared" si="6"/>
        <v>2.9999999999999472E-4</v>
      </c>
      <c r="P50" s="71">
        <f t="shared" si="7"/>
        <v>2.9999999999999472E-4</v>
      </c>
      <c r="Q50" s="71">
        <f t="shared" si="8"/>
        <v>4.0000000000001146E-4</v>
      </c>
      <c r="R50" s="71">
        <f t="shared" si="9"/>
        <v>0</v>
      </c>
      <c r="S50" s="71">
        <f t="shared" si="10"/>
        <v>9.3764657596343232E-4</v>
      </c>
      <c r="T50" s="71">
        <f t="shared" si="11"/>
        <v>0</v>
      </c>
      <c r="U50" s="71">
        <f t="shared" si="12"/>
        <v>9.420187468685039E-5</v>
      </c>
      <c r="V50" s="71">
        <f t="shared" si="13"/>
        <v>1.88625861164651E-4</v>
      </c>
      <c r="W50" s="71">
        <f t="shared" si="14"/>
        <v>2.8218031509258016E-4</v>
      </c>
      <c r="X50" s="71">
        <f t="shared" si="15"/>
        <v>2.8218031509258016E-4</v>
      </c>
      <c r="Y50" s="71">
        <f t="shared" si="16"/>
        <v>3.7618734573232812E-4</v>
      </c>
      <c r="Z50" s="72">
        <f t="shared" si="61"/>
        <v>2.861525143991538E-2</v>
      </c>
      <c r="AA50" s="72">
        <f t="shared" si="62"/>
        <v>2.9761962541634324E-2</v>
      </c>
      <c r="AB50" s="72">
        <f t="shared" si="63"/>
        <v>2.7723350711375435E-2</v>
      </c>
      <c r="AC50" s="72">
        <f t="shared" si="64"/>
        <v>1.4970068480489859E-2</v>
      </c>
      <c r="AD50" s="72">
        <f t="shared" si="65"/>
        <v>1.1612457182025892E-2</v>
      </c>
      <c r="AE50" s="72">
        <f t="shared" si="66"/>
        <v>7.800097064166899E-3</v>
      </c>
      <c r="AF50" s="72">
        <f t="shared" si="67"/>
        <v>6.2299860367374359E-3</v>
      </c>
      <c r="AG50" s="72">
        <f t="shared" si="68"/>
        <v>5.7813055300660159E-3</v>
      </c>
      <c r="AH50" s="72">
        <f t="shared" si="69"/>
        <v>2.2222586263408771E-3</v>
      </c>
      <c r="AI50" s="72">
        <f t="shared" si="70"/>
        <v>1.4880311749808999E-3</v>
      </c>
      <c r="AJ50" s="72">
        <f t="shared" si="71"/>
        <v>1.3818651941375497E-3</v>
      </c>
      <c r="AK50" s="72">
        <f t="shared" si="72"/>
        <v>1.1118554191885727E-3</v>
      </c>
      <c r="AL50" s="72">
        <f t="shared" si="73"/>
        <v>1.1472721789260827E-3</v>
      </c>
      <c r="AM50" s="72">
        <f t="shared" si="74"/>
        <v>1.1330432196963978E-3</v>
      </c>
      <c r="AN50" s="72">
        <f t="shared" si="75"/>
        <v>1.0554656695790504E-3</v>
      </c>
      <c r="AO50" s="72">
        <f t="shared" si="76"/>
        <v>1.0575558165711327E-3</v>
      </c>
      <c r="AP50" s="72">
        <f t="shared" si="77"/>
        <v>2.0270310786684996E-3</v>
      </c>
      <c r="AQ50" s="72">
        <f t="shared" si="78"/>
        <v>1.3457765123872543E-3</v>
      </c>
      <c r="AR50" s="72">
        <f t="shared" si="79"/>
        <v>1.2613880248503269E-3</v>
      </c>
      <c r="AS50" s="72">
        <f t="shared" si="80"/>
        <v>1.0241165127246243E-3</v>
      </c>
      <c r="AT50" s="72">
        <f t="shared" si="81"/>
        <v>1.065547717616852E-3</v>
      </c>
      <c r="AU50" s="72">
        <f t="shared" si="82"/>
        <v>1.0572866279637148E-3</v>
      </c>
      <c r="AV50" s="72">
        <f t="shared" si="83"/>
        <v>9.8566624200182034E-4</v>
      </c>
      <c r="AW50" s="72">
        <f t="shared" si="84"/>
        <v>9.8782218083927451E-4</v>
      </c>
      <c r="AX50" s="72">
        <f t="shared" si="85"/>
        <v>5.5556465658521928E-4</v>
      </c>
      <c r="AY50" s="72">
        <f t="shared" si="86"/>
        <v>7.4401558749044995E-4</v>
      </c>
      <c r="AZ50" s="72">
        <f t="shared" si="87"/>
        <v>1.3818651941375497E-3</v>
      </c>
      <c r="BA50" s="72">
        <f t="shared" si="88"/>
        <v>3.3355662575657178E-3</v>
      </c>
      <c r="BB50" s="72">
        <f t="shared" si="89"/>
        <v>5.7363608946304134E-3</v>
      </c>
      <c r="BC50" s="72">
        <f t="shared" si="90"/>
        <v>1.1330432196963978E-2</v>
      </c>
      <c r="BD50" s="72">
        <f t="shared" si="91"/>
        <v>1.5831985043685756E-2</v>
      </c>
      <c r="BE50" s="72">
        <f t="shared" si="92"/>
        <v>2.1151116331422654E-2</v>
      </c>
      <c r="BF50" s="72">
        <f t="shared" si="93"/>
        <v>5.0675776966712489E-4</v>
      </c>
      <c r="BG50" s="72">
        <f t="shared" si="94"/>
        <v>6.7288825619362714E-4</v>
      </c>
      <c r="BH50" s="72">
        <f t="shared" si="95"/>
        <v>1.2613880248503269E-3</v>
      </c>
      <c r="BI50" s="72">
        <f t="shared" si="96"/>
        <v>3.0723495381738729E-3</v>
      </c>
      <c r="BJ50" s="72">
        <f t="shared" si="97"/>
        <v>5.3277385880842604E-3</v>
      </c>
      <c r="BK50" s="72">
        <f t="shared" si="98"/>
        <v>1.0572866279637149E-2</v>
      </c>
      <c r="BL50" s="72">
        <f t="shared" si="99"/>
        <v>1.4784993630027304E-2</v>
      </c>
      <c r="BM50" s="72">
        <f t="shared" si="100"/>
        <v>1.9756443616785489E-2</v>
      </c>
      <c r="BN50" s="70">
        <f t="shared" si="101"/>
        <v>0.56093631219029982</v>
      </c>
      <c r="BO50" s="70">
        <f t="shared" si="102"/>
        <v>0.22859830039975834</v>
      </c>
      <c r="BP50" s="70">
        <f t="shared" si="103"/>
        <v>0.93902424808582385</v>
      </c>
    </row>
    <row r="51" spans="1:68" x14ac:dyDescent="0.25">
      <c r="A51" s="68">
        <v>45356</v>
      </c>
      <c r="B51" s="67">
        <v>6.62</v>
      </c>
      <c r="C51" s="67">
        <v>6.7</v>
      </c>
      <c r="D51" s="67">
        <v>6.58</v>
      </c>
      <c r="E51" s="67">
        <v>6.16</v>
      </c>
      <c r="F51" s="67">
        <v>6.04</v>
      </c>
      <c r="G51" s="67">
        <v>6.33</v>
      </c>
      <c r="H51" s="67">
        <v>6.33</v>
      </c>
      <c r="I51" s="67">
        <v>6.35</v>
      </c>
      <c r="J51" s="71">
        <f t="shared" si="60"/>
        <v>0</v>
      </c>
      <c r="K51" s="71">
        <f t="shared" si="2"/>
        <v>0</v>
      </c>
      <c r="L51" s="71">
        <f t="shared" si="3"/>
        <v>0</v>
      </c>
      <c r="M51" s="71">
        <f t="shared" si="4"/>
        <v>1.9999999999999185E-4</v>
      </c>
      <c r="N51" s="71">
        <f t="shared" si="5"/>
        <v>1.9999999999999185E-4</v>
      </c>
      <c r="O51" s="71">
        <f t="shared" si="6"/>
        <v>0</v>
      </c>
      <c r="P51" s="71">
        <f t="shared" si="7"/>
        <v>0</v>
      </c>
      <c r="Q51" s="71">
        <f t="shared" si="8"/>
        <v>0</v>
      </c>
      <c r="R51" s="71">
        <f t="shared" si="9"/>
        <v>0</v>
      </c>
      <c r="S51" s="71">
        <f t="shared" si="10"/>
        <v>0</v>
      </c>
      <c r="T51" s="71">
        <f t="shared" si="11"/>
        <v>0</v>
      </c>
      <c r="U51" s="71">
        <f t="shared" si="12"/>
        <v>1.8837713157333322E-4</v>
      </c>
      <c r="V51" s="71">
        <f t="shared" si="13"/>
        <v>1.8859028815902166E-4</v>
      </c>
      <c r="W51" s="71">
        <f t="shared" si="14"/>
        <v>0</v>
      </c>
      <c r="X51" s="71">
        <f t="shared" si="15"/>
        <v>0</v>
      </c>
      <c r="Y51" s="71">
        <f t="shared" si="16"/>
        <v>0</v>
      </c>
      <c r="Z51" s="72">
        <f t="shared" si="61"/>
        <v>2.8674639691117422E-2</v>
      </c>
      <c r="AA51" s="72">
        <f t="shared" si="62"/>
        <v>2.9839832377814089E-2</v>
      </c>
      <c r="AB51" s="72">
        <f t="shared" si="63"/>
        <v>2.775459062857737E-2</v>
      </c>
      <c r="AC51" s="72">
        <f t="shared" si="64"/>
        <v>1.4979420697054434E-2</v>
      </c>
      <c r="AD51" s="72">
        <f t="shared" si="65"/>
        <v>1.1641682775291529E-2</v>
      </c>
      <c r="AE51" s="72">
        <f t="shared" si="66"/>
        <v>7.8414269131087556E-3</v>
      </c>
      <c r="AF51" s="72">
        <f t="shared" si="67"/>
        <v>6.2652859185861366E-3</v>
      </c>
      <c r="AG51" s="72">
        <f t="shared" si="68"/>
        <v>5.8115480107884341E-3</v>
      </c>
      <c r="AH51" s="72">
        <f t="shared" si="69"/>
        <v>2.2221886094452689E-3</v>
      </c>
      <c r="AI51" s="72">
        <f t="shared" si="70"/>
        <v>1.4874509051121282E-3</v>
      </c>
      <c r="AJ51" s="72">
        <f t="shared" si="71"/>
        <v>1.3819618966280256E-3</v>
      </c>
      <c r="AK51" s="72">
        <f t="shared" si="72"/>
        <v>1.1118462496861761E-3</v>
      </c>
      <c r="AL51" s="72">
        <f t="shared" si="73"/>
        <v>1.1477560438773479E-3</v>
      </c>
      <c r="AM51" s="72">
        <f t="shared" si="74"/>
        <v>1.1330432196963978E-3</v>
      </c>
      <c r="AN51" s="72">
        <f t="shared" si="75"/>
        <v>1.0553767997603335E-3</v>
      </c>
      <c r="AO51" s="72">
        <f t="shared" si="76"/>
        <v>1.057368333866007E-3</v>
      </c>
      <c r="AP51" s="72">
        <f t="shared" si="77"/>
        <v>2.0269690718421312E-3</v>
      </c>
      <c r="AQ51" s="72">
        <f t="shared" si="78"/>
        <v>1.345191840580386E-3</v>
      </c>
      <c r="AR51" s="72">
        <f t="shared" si="79"/>
        <v>1.2614720952243981E-3</v>
      </c>
      <c r="AS51" s="72">
        <f t="shared" si="80"/>
        <v>1.0241082494863148E-3</v>
      </c>
      <c r="AT51" s="72">
        <f t="shared" si="81"/>
        <v>1.0659855818995541E-3</v>
      </c>
      <c r="AU51" s="72">
        <f t="shared" si="82"/>
        <v>1.057282156873451E-3</v>
      </c>
      <c r="AV51" s="72">
        <f t="shared" si="83"/>
        <v>9.8558136554701011E-4</v>
      </c>
      <c r="AW51" s="72">
        <f t="shared" si="84"/>
        <v>9.8764370719215625E-4</v>
      </c>
      <c r="AX51" s="72">
        <f t="shared" si="85"/>
        <v>5.5554715236131723E-4</v>
      </c>
      <c r="AY51" s="72">
        <f t="shared" si="86"/>
        <v>7.4372545255606411E-4</v>
      </c>
      <c r="AZ51" s="72">
        <f t="shared" si="87"/>
        <v>1.3819618966280256E-3</v>
      </c>
      <c r="BA51" s="72">
        <f t="shared" si="88"/>
        <v>3.3355387490585286E-3</v>
      </c>
      <c r="BB51" s="72">
        <f t="shared" si="89"/>
        <v>5.7387802193867394E-3</v>
      </c>
      <c r="BC51" s="72">
        <f t="shared" si="90"/>
        <v>1.1330432196963978E-2</v>
      </c>
      <c r="BD51" s="72">
        <f t="shared" si="91"/>
        <v>1.5830651996405001E-2</v>
      </c>
      <c r="BE51" s="72">
        <f t="shared" si="92"/>
        <v>2.1147366677320142E-2</v>
      </c>
      <c r="BF51" s="72">
        <f t="shared" si="93"/>
        <v>5.067422679605328E-4</v>
      </c>
      <c r="BG51" s="72">
        <f t="shared" si="94"/>
        <v>6.7259592029019302E-4</v>
      </c>
      <c r="BH51" s="72">
        <f t="shared" si="95"/>
        <v>1.2614720952243981E-3</v>
      </c>
      <c r="BI51" s="72">
        <f t="shared" si="96"/>
        <v>3.0723247484589445E-3</v>
      </c>
      <c r="BJ51" s="72">
        <f t="shared" si="97"/>
        <v>5.3299279094977704E-3</v>
      </c>
      <c r="BK51" s="72">
        <f t="shared" si="98"/>
        <v>1.057282156873451E-2</v>
      </c>
      <c r="BL51" s="72">
        <f t="shared" si="99"/>
        <v>1.4783720483205151E-2</v>
      </c>
      <c r="BM51" s="72">
        <f t="shared" si="100"/>
        <v>1.9752874143843125E-2</v>
      </c>
      <c r="BN51" s="70">
        <f t="shared" si="101"/>
        <v>0.56163266305248116</v>
      </c>
      <c r="BO51" s="70">
        <f t="shared" si="102"/>
        <v>0.22851060059636985</v>
      </c>
      <c r="BP51" s="70">
        <f t="shared" si="103"/>
        <v>0.93862889058409482</v>
      </c>
    </row>
    <row r="52" spans="1:68" x14ac:dyDescent="0.25">
      <c r="A52" s="68">
        <v>45355</v>
      </c>
      <c r="B52" s="67">
        <v>6.62</v>
      </c>
      <c r="C52" s="67">
        <v>6.7</v>
      </c>
      <c r="D52" s="67">
        <v>6.58</v>
      </c>
      <c r="E52" s="67">
        <v>6.18</v>
      </c>
      <c r="F52" s="67">
        <v>6.06</v>
      </c>
      <c r="G52" s="67">
        <v>6.33</v>
      </c>
      <c r="H52" s="67">
        <v>6.33</v>
      </c>
      <c r="I52" s="67">
        <v>6.35</v>
      </c>
      <c r="J52" s="71">
        <f t="shared" si="60"/>
        <v>-1.9999999999999185E-4</v>
      </c>
      <c r="K52" s="71">
        <f t="shared" si="2"/>
        <v>-3.0000000000000859E-4</v>
      </c>
      <c r="L52" s="71">
        <f t="shared" si="3"/>
        <v>-9.9999999999988987E-5</v>
      </c>
      <c r="M52" s="71">
        <f t="shared" si="4"/>
        <v>1.000000000000098E-4</v>
      </c>
      <c r="N52" s="71">
        <f t="shared" si="5"/>
        <v>-3.9999999999999758E-4</v>
      </c>
      <c r="O52" s="71">
        <f t="shared" si="6"/>
        <v>-9.9999999999988987E-5</v>
      </c>
      <c r="P52" s="71">
        <f t="shared" si="7"/>
        <v>-2.0000000000000573E-4</v>
      </c>
      <c r="Q52" s="71">
        <f t="shared" si="8"/>
        <v>-2.9999999999999472E-4</v>
      </c>
      <c r="R52" s="71">
        <f t="shared" si="9"/>
        <v>-1.8759966287083322E-4</v>
      </c>
      <c r="S52" s="71">
        <f t="shared" si="10"/>
        <v>-2.8120167031613839E-4</v>
      </c>
      <c r="T52" s="71">
        <f t="shared" si="11"/>
        <v>-9.3830635771355037E-5</v>
      </c>
      <c r="U52" s="71">
        <f t="shared" si="12"/>
        <v>9.4175260228669693E-5</v>
      </c>
      <c r="V52" s="71">
        <f t="shared" si="13"/>
        <v>-3.7721614932385362E-4</v>
      </c>
      <c r="W52" s="71">
        <f t="shared" si="14"/>
        <v>-9.4051258004903112E-5</v>
      </c>
      <c r="X52" s="71">
        <f t="shared" si="15"/>
        <v>-1.8811136248096677E-4</v>
      </c>
      <c r="Y52" s="71">
        <f t="shared" si="16"/>
        <v>-2.8212724125626254E-4</v>
      </c>
      <c r="Z52" s="72">
        <f t="shared" si="61"/>
        <v>2.8732032823052023E-2</v>
      </c>
      <c r="AA52" s="72">
        <f t="shared" si="62"/>
        <v>2.9919734762594737E-2</v>
      </c>
      <c r="AB52" s="72">
        <f t="shared" si="63"/>
        <v>2.7782265386924316E-2</v>
      </c>
      <c r="AC52" s="72">
        <f t="shared" si="64"/>
        <v>1.4988485437658693E-2</v>
      </c>
      <c r="AD52" s="72">
        <f t="shared" si="65"/>
        <v>1.1667672592486265E-2</v>
      </c>
      <c r="AE52" s="72">
        <f t="shared" si="66"/>
        <v>7.88502371802491E-3</v>
      </c>
      <c r="AF52" s="72">
        <f t="shared" si="67"/>
        <v>6.3015847122122612E-3</v>
      </c>
      <c r="AG52" s="72">
        <f t="shared" si="68"/>
        <v>5.8426037760999248E-3</v>
      </c>
      <c r="AH52" s="72">
        <f t="shared" si="69"/>
        <v>2.2226755764422302E-3</v>
      </c>
      <c r="AI52" s="72">
        <f t="shared" si="70"/>
        <v>1.4878317327398324E-3</v>
      </c>
      <c r="AJ52" s="72">
        <f t="shared" si="71"/>
        <v>1.3820584788635701E-3</v>
      </c>
      <c r="AK52" s="72">
        <f t="shared" si="72"/>
        <v>1.1124343554200814E-3</v>
      </c>
      <c r="AL52" s="72">
        <f t="shared" si="73"/>
        <v>1.1489386040731166E-3</v>
      </c>
      <c r="AM52" s="72">
        <f t="shared" si="74"/>
        <v>1.1355180114824919E-3</v>
      </c>
      <c r="AN52" s="72">
        <f t="shared" si="75"/>
        <v>1.057976196909305E-3</v>
      </c>
      <c r="AO52" s="72">
        <f t="shared" si="76"/>
        <v>1.0599335476413824E-3</v>
      </c>
      <c r="AP52" s="72">
        <f t="shared" si="77"/>
        <v>2.027386795474458E-3</v>
      </c>
      <c r="AQ52" s="72">
        <f t="shared" si="78"/>
        <v>1.3455187842787112E-3</v>
      </c>
      <c r="AR52" s="72">
        <f t="shared" si="79"/>
        <v>1.2615560724902864E-3</v>
      </c>
      <c r="AS52" s="72">
        <f t="shared" si="80"/>
        <v>1.0246364503202704E-3</v>
      </c>
      <c r="AT52" s="72">
        <f t="shared" si="81"/>
        <v>1.0670547707110443E-3</v>
      </c>
      <c r="AU52" s="72">
        <f t="shared" si="82"/>
        <v>1.0595309920564692E-3</v>
      </c>
      <c r="AV52" s="72">
        <f t="shared" si="83"/>
        <v>9.8795587357494176E-4</v>
      </c>
      <c r="AW52" s="72">
        <f t="shared" si="84"/>
        <v>9.8999298893273722E-4</v>
      </c>
      <c r="AX52" s="72">
        <f t="shared" si="85"/>
        <v>5.5566889411055756E-4</v>
      </c>
      <c r="AY52" s="72">
        <f t="shared" si="86"/>
        <v>7.4391586636991618E-4</v>
      </c>
      <c r="AZ52" s="72">
        <f t="shared" si="87"/>
        <v>1.3820584788635701E-3</v>
      </c>
      <c r="BA52" s="72">
        <f t="shared" si="88"/>
        <v>3.3373030662602445E-3</v>
      </c>
      <c r="BB52" s="72">
        <f t="shared" si="89"/>
        <v>5.7446930203655829E-3</v>
      </c>
      <c r="BC52" s="72">
        <f t="shared" si="90"/>
        <v>1.135518011482492E-2</v>
      </c>
      <c r="BD52" s="72">
        <f t="shared" si="91"/>
        <v>1.5869642953639577E-2</v>
      </c>
      <c r="BE52" s="72">
        <f t="shared" si="92"/>
        <v>2.1198670952827649E-2</v>
      </c>
      <c r="BF52" s="72">
        <f t="shared" si="93"/>
        <v>5.0684669886861449E-4</v>
      </c>
      <c r="BG52" s="72">
        <f t="shared" si="94"/>
        <v>6.7275939213935559E-4</v>
      </c>
      <c r="BH52" s="72">
        <f t="shared" si="95"/>
        <v>1.2615560724902864E-3</v>
      </c>
      <c r="BI52" s="72">
        <f t="shared" si="96"/>
        <v>3.0739093509608113E-3</v>
      </c>
      <c r="BJ52" s="72">
        <f t="shared" si="97"/>
        <v>5.335273853555221E-3</v>
      </c>
      <c r="BK52" s="72">
        <f t="shared" si="98"/>
        <v>1.0595309920564693E-2</v>
      </c>
      <c r="BL52" s="72">
        <f t="shared" si="99"/>
        <v>1.4819338103624126E-2</v>
      </c>
      <c r="BM52" s="72">
        <f t="shared" si="100"/>
        <v>1.9799859778654744E-2</v>
      </c>
      <c r="BN52" s="70">
        <f t="shared" si="101"/>
        <v>0.56173144963751365</v>
      </c>
      <c r="BO52" s="70">
        <f t="shared" si="102"/>
        <v>0.22895759310095715</v>
      </c>
      <c r="BP52" s="70">
        <f t="shared" si="103"/>
        <v>0.93864285379313328</v>
      </c>
    </row>
    <row r="53" spans="1:68" x14ac:dyDescent="0.25">
      <c r="A53" s="68">
        <v>45352</v>
      </c>
      <c r="B53" s="67">
        <v>6.6</v>
      </c>
      <c r="C53" s="67">
        <v>6.67</v>
      </c>
      <c r="D53" s="67">
        <v>6.57</v>
      </c>
      <c r="E53" s="67">
        <v>6.19</v>
      </c>
      <c r="F53" s="67">
        <v>6.02</v>
      </c>
      <c r="G53" s="67">
        <v>6.32</v>
      </c>
      <c r="H53" s="67">
        <v>6.31</v>
      </c>
      <c r="I53" s="67">
        <v>6.32</v>
      </c>
      <c r="J53" s="71">
        <f t="shared" si="60"/>
        <v>1.0000000000000286E-4</v>
      </c>
      <c r="K53" s="71">
        <f t="shared" si="2"/>
        <v>-1.9999999999999185E-4</v>
      </c>
      <c r="L53" s="71">
        <f t="shared" si="3"/>
        <v>0</v>
      </c>
      <c r="M53" s="71">
        <f t="shared" si="4"/>
        <v>1.9999999999999879E-4</v>
      </c>
      <c r="N53" s="71">
        <f t="shared" si="5"/>
        <v>5.0000000000000738E-4</v>
      </c>
      <c r="O53" s="71">
        <f t="shared" si="6"/>
        <v>9.9999999999998701E-4</v>
      </c>
      <c r="P53" s="71">
        <f t="shared" si="7"/>
        <v>9.000000000000119E-4</v>
      </c>
      <c r="Q53" s="71">
        <f t="shared" si="8"/>
        <v>9.9999999999998701E-4</v>
      </c>
      <c r="R53" s="71">
        <f t="shared" si="9"/>
        <v>9.3804230639463052E-5</v>
      </c>
      <c r="S53" s="71">
        <f t="shared" si="10"/>
        <v>-1.8751172003188501E-4</v>
      </c>
      <c r="T53" s="71">
        <f t="shared" si="11"/>
        <v>0</v>
      </c>
      <c r="U53" s="71">
        <f t="shared" si="12"/>
        <v>1.8832391769407666E-4</v>
      </c>
      <c r="V53" s="71">
        <f t="shared" si="13"/>
        <v>4.71497957718776E-4</v>
      </c>
      <c r="W53" s="71">
        <f t="shared" si="14"/>
        <v>9.4011476323350106E-4</v>
      </c>
      <c r="X53" s="71">
        <f t="shared" si="15"/>
        <v>8.4622260703025255E-4</v>
      </c>
      <c r="Y53" s="71">
        <f t="shared" si="16"/>
        <v>9.4011476323350106E-4</v>
      </c>
      <c r="Z53" s="72">
        <f t="shared" si="61"/>
        <v>2.8783328213749484E-2</v>
      </c>
      <c r="AA53" s="72">
        <f t="shared" si="62"/>
        <v>2.9993954040793028E-2</v>
      </c>
      <c r="AB53" s="72">
        <f t="shared" si="63"/>
        <v>2.7806399326925756E-2</v>
      </c>
      <c r="AC53" s="72">
        <f t="shared" si="64"/>
        <v>1.4994231360383376E-2</v>
      </c>
      <c r="AD53" s="72">
        <f t="shared" si="65"/>
        <v>1.1688712010139964E-2</v>
      </c>
      <c r="AE53" s="72">
        <f t="shared" si="66"/>
        <v>7.9189986659144122E-3</v>
      </c>
      <c r="AF53" s="72">
        <f t="shared" si="67"/>
        <v>6.3280636987187748E-3</v>
      </c>
      <c r="AG53" s="72">
        <f t="shared" si="68"/>
        <v>5.8642455392853296E-3</v>
      </c>
      <c r="AH53" s="72">
        <f t="shared" si="69"/>
        <v>2.2225961869289696E-3</v>
      </c>
      <c r="AI53" s="72">
        <f t="shared" si="70"/>
        <v>1.4957744191532642E-3</v>
      </c>
      <c r="AJ53" s="72">
        <f t="shared" si="71"/>
        <v>1.3819618966280259E-3</v>
      </c>
      <c r="AK53" s="72">
        <f t="shared" si="72"/>
        <v>1.1137803279753513E-3</v>
      </c>
      <c r="AL53" s="72">
        <f t="shared" si="73"/>
        <v>1.1499434651417206E-3</v>
      </c>
      <c r="AM53" s="72">
        <f t="shared" si="74"/>
        <v>1.1368370680774969E-3</v>
      </c>
      <c r="AN53" s="72">
        <f t="shared" si="75"/>
        <v>1.0586905344727368E-3</v>
      </c>
      <c r="AO53" s="72">
        <f t="shared" si="76"/>
        <v>1.0605167207135896E-3</v>
      </c>
      <c r="AP53" s="72">
        <f t="shared" si="77"/>
        <v>2.0273076179487645E-3</v>
      </c>
      <c r="AQ53" s="72">
        <f t="shared" si="78"/>
        <v>1.3521996747196884E-3</v>
      </c>
      <c r="AR53" s="72">
        <f t="shared" si="79"/>
        <v>1.2614654967653446E-3</v>
      </c>
      <c r="AS53" s="72">
        <f t="shared" si="80"/>
        <v>1.0258422552155634E-3</v>
      </c>
      <c r="AT53" s="72">
        <f t="shared" si="81"/>
        <v>1.0679430459825884E-3</v>
      </c>
      <c r="AU53" s="72">
        <f t="shared" si="82"/>
        <v>1.0607306658978223E-3</v>
      </c>
      <c r="AV53" s="72">
        <f t="shared" si="83"/>
        <v>9.8860616286993146E-4</v>
      </c>
      <c r="AW53" s="72">
        <f t="shared" si="84"/>
        <v>9.9052166245613624E-4</v>
      </c>
      <c r="AX53" s="72">
        <f t="shared" si="85"/>
        <v>5.5564904673224239E-4</v>
      </c>
      <c r="AY53" s="72">
        <f t="shared" si="86"/>
        <v>7.4788720957663212E-4</v>
      </c>
      <c r="AZ53" s="72">
        <f t="shared" si="87"/>
        <v>1.3819618966280259E-3</v>
      </c>
      <c r="BA53" s="72">
        <f t="shared" si="88"/>
        <v>3.3413409839260538E-3</v>
      </c>
      <c r="BB53" s="72">
        <f t="shared" si="89"/>
        <v>5.749717325708603E-3</v>
      </c>
      <c r="BC53" s="72">
        <f t="shared" si="90"/>
        <v>1.1368370680774969E-2</v>
      </c>
      <c r="BD53" s="72">
        <f t="shared" si="91"/>
        <v>1.5880358017091051E-2</v>
      </c>
      <c r="BE53" s="72">
        <f t="shared" si="92"/>
        <v>2.1210334414271791E-2</v>
      </c>
      <c r="BF53" s="72">
        <f t="shared" si="93"/>
        <v>5.0682690448719113E-4</v>
      </c>
      <c r="BG53" s="72">
        <f t="shared" si="94"/>
        <v>6.7609983735984422E-4</v>
      </c>
      <c r="BH53" s="72">
        <f t="shared" si="95"/>
        <v>1.2614654967653446E-3</v>
      </c>
      <c r="BI53" s="72">
        <f t="shared" si="96"/>
        <v>3.0775267656466903E-3</v>
      </c>
      <c r="BJ53" s="72">
        <f t="shared" si="97"/>
        <v>5.3397152299129421E-3</v>
      </c>
      <c r="BK53" s="72">
        <f t="shared" si="98"/>
        <v>1.0607306658978223E-2</v>
      </c>
      <c r="BL53" s="72">
        <f t="shared" si="99"/>
        <v>1.4829092443048971E-2</v>
      </c>
      <c r="BM53" s="72">
        <f t="shared" si="100"/>
        <v>1.9810433249122725E-2</v>
      </c>
      <c r="BN53" s="70">
        <f t="shared" si="101"/>
        <v>0.55986011333598951</v>
      </c>
      <c r="BO53" s="70">
        <f t="shared" si="102"/>
        <v>0.2292662281238593</v>
      </c>
      <c r="BP53" s="70">
        <f t="shared" si="103"/>
        <v>0.93908434357040449</v>
      </c>
    </row>
    <row r="54" spans="1:68" x14ac:dyDescent="0.25">
      <c r="A54" s="68">
        <v>45351</v>
      </c>
      <c r="B54" s="67">
        <v>6.61</v>
      </c>
      <c r="C54" s="67">
        <v>6.65</v>
      </c>
      <c r="D54" s="67">
        <v>6.57</v>
      </c>
      <c r="E54" s="67">
        <v>6.21</v>
      </c>
      <c r="F54" s="67">
        <v>6.07</v>
      </c>
      <c r="G54" s="67">
        <v>6.42</v>
      </c>
      <c r="H54" s="67">
        <v>6.4</v>
      </c>
      <c r="I54" s="67">
        <v>6.42</v>
      </c>
      <c r="J54" s="71">
        <f t="shared" si="60"/>
        <v>-1.0000000000000286E-4</v>
      </c>
      <c r="K54" s="71">
        <f t="shared" si="2"/>
        <v>-1.0000000000000286E-4</v>
      </c>
      <c r="L54" s="71">
        <f t="shared" si="3"/>
        <v>-2.0000000000000573E-4</v>
      </c>
      <c r="M54" s="71">
        <f t="shared" si="4"/>
        <v>-5.9999999999999637E-4</v>
      </c>
      <c r="N54" s="71">
        <f t="shared" si="5"/>
        <v>-8.000000000000021E-4</v>
      </c>
      <c r="O54" s="71">
        <f t="shared" si="6"/>
        <v>-3.9999999999999758E-4</v>
      </c>
      <c r="P54" s="71">
        <f t="shared" si="7"/>
        <v>-2.0000000000000573E-4</v>
      </c>
      <c r="Q54" s="71">
        <f t="shared" si="8"/>
        <v>-1.9999999999999185E-4</v>
      </c>
      <c r="R54" s="71">
        <f t="shared" si="9"/>
        <v>-9.3804230639591381E-5</v>
      </c>
      <c r="S54" s="71">
        <f t="shared" si="10"/>
        <v>-9.3769046906304676E-5</v>
      </c>
      <c r="T54" s="71">
        <f t="shared" si="11"/>
        <v>-1.8768768823867107E-4</v>
      </c>
      <c r="U54" s="71">
        <f t="shared" si="12"/>
        <v>-5.6507818418310009E-4</v>
      </c>
      <c r="V54" s="71">
        <f t="shared" si="13"/>
        <v>-7.5450347821518057E-4</v>
      </c>
      <c r="W54" s="71">
        <f t="shared" si="14"/>
        <v>-3.75939854051649E-4</v>
      </c>
      <c r="X54" s="71">
        <f t="shared" si="15"/>
        <v>-1.879875933724162E-4</v>
      </c>
      <c r="Y54" s="71">
        <f t="shared" si="16"/>
        <v>-1.8795226067925099E-4</v>
      </c>
      <c r="Z54" s="72">
        <f t="shared" si="61"/>
        <v>2.8830035496586418E-2</v>
      </c>
      <c r="AA54" s="72">
        <f t="shared" si="62"/>
        <v>3.0049601955808004E-2</v>
      </c>
      <c r="AB54" s="72">
        <f t="shared" si="63"/>
        <v>2.7827068251271986E-2</v>
      </c>
      <c r="AC54" s="72">
        <f t="shared" si="64"/>
        <v>1.4994488342637734E-2</v>
      </c>
      <c r="AD54" s="72">
        <f t="shared" si="65"/>
        <v>1.1701536781406783E-2</v>
      </c>
      <c r="AE54" s="72">
        <f t="shared" si="66"/>
        <v>7.9457945824517387E-3</v>
      </c>
      <c r="AF54" s="72">
        <f t="shared" si="67"/>
        <v>6.3482085556864796E-3</v>
      </c>
      <c r="AG54" s="72">
        <f t="shared" si="68"/>
        <v>5.879346581945076E-3</v>
      </c>
      <c r="AH54" s="72">
        <f t="shared" si="69"/>
        <v>2.2229924005717056E-3</v>
      </c>
      <c r="AI54" s="72">
        <f t="shared" si="70"/>
        <v>1.4956502589073743E-3</v>
      </c>
      <c r="AJ54" s="72">
        <f t="shared" si="71"/>
        <v>1.3823374058755675E-3</v>
      </c>
      <c r="AK54" s="72">
        <f t="shared" si="72"/>
        <v>1.1137803279753513E-3</v>
      </c>
      <c r="AL54" s="72">
        <f t="shared" si="73"/>
        <v>1.1497118409723806E-3</v>
      </c>
      <c r="AM54" s="72">
        <f t="shared" si="74"/>
        <v>1.1364499998551519E-3</v>
      </c>
      <c r="AN54" s="72">
        <f t="shared" si="75"/>
        <v>1.0585245903144598E-3</v>
      </c>
      <c r="AO54" s="72">
        <f t="shared" si="76"/>
        <v>1.0599785323247217E-3</v>
      </c>
      <c r="AP54" s="72">
        <f t="shared" si="77"/>
        <v>2.0276512682309493E-3</v>
      </c>
      <c r="AQ54" s="72">
        <f t="shared" si="78"/>
        <v>1.3520746008471481E-3</v>
      </c>
      <c r="AR54" s="72">
        <f t="shared" si="79"/>
        <v>1.2617900443717821E-3</v>
      </c>
      <c r="AS54" s="72">
        <f t="shared" si="80"/>
        <v>1.0258414764235686E-3</v>
      </c>
      <c r="AT54" s="72">
        <f t="shared" si="81"/>
        <v>1.0677180067980901E-3</v>
      </c>
      <c r="AU54" s="72">
        <f t="shared" si="82"/>
        <v>1.060323719324576E-3</v>
      </c>
      <c r="AV54" s="72">
        <f t="shared" si="83"/>
        <v>9.8841338051754656E-4</v>
      </c>
      <c r="AW54" s="72">
        <f t="shared" si="84"/>
        <v>9.8998049968683065E-4</v>
      </c>
      <c r="AX54" s="72">
        <f t="shared" si="85"/>
        <v>5.557481001429264E-4</v>
      </c>
      <c r="AY54" s="72">
        <f t="shared" si="86"/>
        <v>7.4782512945368717E-4</v>
      </c>
      <c r="AZ54" s="72">
        <f t="shared" si="87"/>
        <v>1.3823374058755675E-3</v>
      </c>
      <c r="BA54" s="72">
        <f t="shared" si="88"/>
        <v>3.3413409839260538E-3</v>
      </c>
      <c r="BB54" s="72">
        <f t="shared" si="89"/>
        <v>5.7485592048619029E-3</v>
      </c>
      <c r="BC54" s="72">
        <f t="shared" si="90"/>
        <v>1.1364499998551519E-2</v>
      </c>
      <c r="BD54" s="72">
        <f t="shared" si="91"/>
        <v>1.5877868854716898E-2</v>
      </c>
      <c r="BE54" s="72">
        <f t="shared" si="92"/>
        <v>2.1199570646494435E-2</v>
      </c>
      <c r="BF54" s="72">
        <f t="shared" si="93"/>
        <v>5.0691281705773732E-4</v>
      </c>
      <c r="BG54" s="72">
        <f t="shared" si="94"/>
        <v>6.7603730042357403E-4</v>
      </c>
      <c r="BH54" s="72">
        <f t="shared" si="95"/>
        <v>1.2617900443717821E-3</v>
      </c>
      <c r="BI54" s="72">
        <f t="shared" si="96"/>
        <v>3.0775244292707057E-3</v>
      </c>
      <c r="BJ54" s="72">
        <f t="shared" si="97"/>
        <v>5.3385900339904509E-3</v>
      </c>
      <c r="BK54" s="72">
        <f t="shared" si="98"/>
        <v>1.0603237193245759E-2</v>
      </c>
      <c r="BL54" s="72">
        <f t="shared" si="99"/>
        <v>1.4826200707763198E-2</v>
      </c>
      <c r="BM54" s="72">
        <f t="shared" si="100"/>
        <v>1.9799609993736613E-2</v>
      </c>
      <c r="BN54" s="70">
        <f t="shared" si="101"/>
        <v>0.55993698762490562</v>
      </c>
      <c r="BO54" s="70">
        <f t="shared" si="102"/>
        <v>0.2291940938849201</v>
      </c>
      <c r="BP54" s="70">
        <f t="shared" si="103"/>
        <v>0.93924875517792406</v>
      </c>
    </row>
    <row r="55" spans="1:68" x14ac:dyDescent="0.25">
      <c r="A55" s="68">
        <v>45350</v>
      </c>
      <c r="B55" s="67">
        <v>6.6</v>
      </c>
      <c r="C55" s="67">
        <v>6.64</v>
      </c>
      <c r="D55" s="67">
        <v>6.55</v>
      </c>
      <c r="E55" s="67">
        <v>6.15</v>
      </c>
      <c r="F55" s="67">
        <v>5.99</v>
      </c>
      <c r="G55" s="67">
        <v>6.38</v>
      </c>
      <c r="H55" s="67">
        <v>6.38</v>
      </c>
      <c r="I55" s="67">
        <v>6.4</v>
      </c>
      <c r="J55" s="71">
        <f t="shared" si="60"/>
        <v>1.9999999999999185E-4</v>
      </c>
      <c r="K55" s="71">
        <f t="shared" si="2"/>
        <v>-8.0000000000000904E-4</v>
      </c>
      <c r="L55" s="71">
        <f t="shared" si="3"/>
        <v>-1.0000000000000286E-4</v>
      </c>
      <c r="M55" s="71">
        <f t="shared" si="4"/>
        <v>-1.9000000000000059E-3</v>
      </c>
      <c r="N55" s="71">
        <f t="shared" si="5"/>
        <v>-1.800000000000003E-3</v>
      </c>
      <c r="O55" s="71">
        <f t="shared" si="6"/>
        <v>-1.3999999999999915E-3</v>
      </c>
      <c r="P55" s="71">
        <f t="shared" si="7"/>
        <v>-1.3999999999999915E-3</v>
      </c>
      <c r="Q55" s="71">
        <f t="shared" si="8"/>
        <v>-1.1000000000000038E-3</v>
      </c>
      <c r="R55" s="71">
        <f t="shared" si="9"/>
        <v>1.8759966287078373E-4</v>
      </c>
      <c r="S55" s="71">
        <f t="shared" si="10"/>
        <v>-7.5046907837432865E-4</v>
      </c>
      <c r="T55" s="71">
        <f t="shared" si="11"/>
        <v>-9.3857055773207172E-5</v>
      </c>
      <c r="U55" s="71">
        <f t="shared" si="12"/>
        <v>-1.791523745396149E-3</v>
      </c>
      <c r="V55" s="71">
        <f t="shared" si="13"/>
        <v>-1.69971712309328E-3</v>
      </c>
      <c r="W55" s="71">
        <f t="shared" si="14"/>
        <v>-1.3169035860478378E-3</v>
      </c>
      <c r="X55" s="71">
        <f t="shared" si="15"/>
        <v>-1.3169035860478378E-3</v>
      </c>
      <c r="Y55" s="71">
        <f t="shared" si="16"/>
        <v>-1.0343693620537445E-3</v>
      </c>
      <c r="Z55" s="72">
        <f t="shared" si="61"/>
        <v>2.8871834624019942E-2</v>
      </c>
      <c r="AA55" s="72">
        <f t="shared" si="62"/>
        <v>3.0100249871869308E-2</v>
      </c>
      <c r="AB55" s="72">
        <f t="shared" si="63"/>
        <v>2.784315062006228E-2</v>
      </c>
      <c r="AC55" s="72">
        <f t="shared" si="64"/>
        <v>1.4995083442528373E-2</v>
      </c>
      <c r="AD55" s="72">
        <f t="shared" si="65"/>
        <v>1.1716637557162044E-2</v>
      </c>
      <c r="AE55" s="72">
        <f t="shared" si="66"/>
        <v>7.9711365646076629E-3</v>
      </c>
      <c r="AF55" s="72">
        <f t="shared" si="67"/>
        <v>6.3669117143413416E-3</v>
      </c>
      <c r="AG55" s="72">
        <f t="shared" si="68"/>
        <v>5.8938332097209058E-3</v>
      </c>
      <c r="AH55" s="72">
        <f t="shared" si="69"/>
        <v>2.2228541042782026E-3</v>
      </c>
      <c r="AI55" s="72">
        <f t="shared" si="70"/>
        <v>1.4954363099775668E-3</v>
      </c>
      <c r="AJ55" s="72">
        <f t="shared" si="71"/>
        <v>1.3822414104980604E-3</v>
      </c>
      <c r="AK55" s="72">
        <f t="shared" si="72"/>
        <v>1.112809621534626E-3</v>
      </c>
      <c r="AL55" s="72">
        <f t="shared" si="73"/>
        <v>1.1482763127814719E-3</v>
      </c>
      <c r="AM55" s="72">
        <f t="shared" si="74"/>
        <v>1.1362181097606713E-3</v>
      </c>
      <c r="AN55" s="72">
        <f t="shared" si="75"/>
        <v>1.0584196764783615E-3</v>
      </c>
      <c r="AO55" s="72">
        <f t="shared" si="76"/>
        <v>1.0598844174507793E-3</v>
      </c>
      <c r="AP55" s="72">
        <f t="shared" si="77"/>
        <v>2.0275243798641989E-3</v>
      </c>
      <c r="AQ55" s="72">
        <f t="shared" si="78"/>
        <v>1.3518795430642484E-3</v>
      </c>
      <c r="AR55" s="72">
        <f t="shared" si="79"/>
        <v>1.2616712894729977E-3</v>
      </c>
      <c r="AS55" s="72">
        <f t="shared" si="80"/>
        <v>1.0249063843614727E-3</v>
      </c>
      <c r="AT55" s="72">
        <f t="shared" si="81"/>
        <v>1.066345004300767E-3</v>
      </c>
      <c r="AU55" s="72">
        <f t="shared" si="82"/>
        <v>1.0600982827690304E-3</v>
      </c>
      <c r="AV55" s="72">
        <f t="shared" si="83"/>
        <v>9.8831343531438024E-4</v>
      </c>
      <c r="AW55" s="72">
        <f t="shared" si="84"/>
        <v>9.8989074412640654E-4</v>
      </c>
      <c r="AX55" s="72">
        <f t="shared" si="85"/>
        <v>5.5571352606955066E-4</v>
      </c>
      <c r="AY55" s="72">
        <f t="shared" si="86"/>
        <v>7.4771815498878339E-4</v>
      </c>
      <c r="AZ55" s="72">
        <f t="shared" si="87"/>
        <v>1.3822414104980604E-3</v>
      </c>
      <c r="BA55" s="72">
        <f t="shared" si="88"/>
        <v>3.3384288646038781E-3</v>
      </c>
      <c r="BB55" s="72">
        <f t="shared" si="89"/>
        <v>5.7413815639073594E-3</v>
      </c>
      <c r="BC55" s="72">
        <f t="shared" si="90"/>
        <v>1.1362181097606713E-2</v>
      </c>
      <c r="BD55" s="72">
        <f t="shared" si="91"/>
        <v>1.5876295147175423E-2</v>
      </c>
      <c r="BE55" s="72">
        <f t="shared" si="92"/>
        <v>2.1197688349015587E-2</v>
      </c>
      <c r="BF55" s="72">
        <f t="shared" si="93"/>
        <v>5.0688109496604971E-4</v>
      </c>
      <c r="BG55" s="72">
        <f t="shared" si="94"/>
        <v>6.7593977153212418E-4</v>
      </c>
      <c r="BH55" s="72">
        <f t="shared" si="95"/>
        <v>1.2616712894729977E-3</v>
      </c>
      <c r="BI55" s="72">
        <f t="shared" si="96"/>
        <v>3.074719153084418E-3</v>
      </c>
      <c r="BJ55" s="72">
        <f t="shared" si="97"/>
        <v>5.331725021503835E-3</v>
      </c>
      <c r="BK55" s="72">
        <f t="shared" si="98"/>
        <v>1.0600982827690304E-2</v>
      </c>
      <c r="BL55" s="72">
        <f t="shared" si="99"/>
        <v>1.4824701529715704E-2</v>
      </c>
      <c r="BM55" s="72">
        <f t="shared" si="100"/>
        <v>1.9797814882528131E-2</v>
      </c>
      <c r="BN55" s="70">
        <f t="shared" si="101"/>
        <v>0.55957828370811458</v>
      </c>
      <c r="BO55" s="70">
        <f t="shared" si="102"/>
        <v>0.22864889895048007</v>
      </c>
      <c r="BP55" s="70">
        <f t="shared" si="103"/>
        <v>0.93913471781483349</v>
      </c>
    </row>
    <row r="56" spans="1:68" x14ac:dyDescent="0.25">
      <c r="A56" s="68">
        <v>45349</v>
      </c>
      <c r="B56" s="67">
        <v>6.62</v>
      </c>
      <c r="C56" s="67">
        <v>6.56</v>
      </c>
      <c r="D56" s="67">
        <v>6.54</v>
      </c>
      <c r="E56" s="67">
        <v>5.96</v>
      </c>
      <c r="F56" s="67">
        <v>5.81</v>
      </c>
      <c r="G56" s="67">
        <v>6.24</v>
      </c>
      <c r="H56" s="67">
        <v>6.24</v>
      </c>
      <c r="I56" s="67">
        <v>6.29</v>
      </c>
      <c r="J56" s="71">
        <f t="shared" si="60"/>
        <v>-3.1000000000000055E-3</v>
      </c>
      <c r="K56" s="71">
        <f t="shared" si="2"/>
        <v>5.0000000000001432E-4</v>
      </c>
      <c r="L56" s="71">
        <f t="shared" si="3"/>
        <v>1.0000000000000286E-4</v>
      </c>
      <c r="M56" s="71">
        <f t="shared" si="4"/>
        <v>-1.9999999999999879E-4</v>
      </c>
      <c r="N56" s="71">
        <f t="shared" si="5"/>
        <v>-1.0000000000000286E-4</v>
      </c>
      <c r="O56" s="71">
        <f t="shared" si="6"/>
        <v>-3.0000000000000165E-4</v>
      </c>
      <c r="P56" s="71">
        <f t="shared" si="7"/>
        <v>-1.0000000000000286E-4</v>
      </c>
      <c r="Q56" s="71">
        <f t="shared" si="8"/>
        <v>-3.9999999999999758E-4</v>
      </c>
      <c r="R56" s="71">
        <f t="shared" si="9"/>
        <v>-2.9117570941012013E-3</v>
      </c>
      <c r="S56" s="71">
        <f t="shared" si="10"/>
        <v>4.6910917030479695E-4</v>
      </c>
      <c r="T56" s="71">
        <f t="shared" si="11"/>
        <v>9.3857055773360735E-5</v>
      </c>
      <c r="U56" s="71">
        <f t="shared" si="12"/>
        <v>-1.8876828748854211E-4</v>
      </c>
      <c r="V56" s="71">
        <f t="shared" si="13"/>
        <v>-9.4513491871286358E-5</v>
      </c>
      <c r="W56" s="71">
        <f t="shared" si="14"/>
        <v>-2.8241939467548723E-4</v>
      </c>
      <c r="X56" s="71">
        <f t="shared" si="15"/>
        <v>-9.413093620170761E-5</v>
      </c>
      <c r="Y56" s="71">
        <f t="shared" si="16"/>
        <v>-3.7639974096403419E-4</v>
      </c>
      <c r="Z56" s="72">
        <f t="shared" si="61"/>
        <v>2.8911818125190707E-2</v>
      </c>
      <c r="AA56" s="72">
        <f t="shared" si="62"/>
        <v>3.0148142615563294E-2</v>
      </c>
      <c r="AB56" s="72">
        <f t="shared" si="63"/>
        <v>2.7859037142348941E-2</v>
      </c>
      <c r="AC56" s="72">
        <f t="shared" si="64"/>
        <v>1.4992513869008864E-2</v>
      </c>
      <c r="AD56" s="72">
        <f t="shared" si="65"/>
        <v>1.17280346140947E-2</v>
      </c>
      <c r="AE56" s="72">
        <f t="shared" si="66"/>
        <v>7.9964962290854768E-3</v>
      </c>
      <c r="AF56" s="72">
        <f t="shared" si="67"/>
        <v>6.3852074816996233E-3</v>
      </c>
      <c r="AG56" s="72">
        <f t="shared" si="68"/>
        <v>5.9079724602335206E-3</v>
      </c>
      <c r="AH56" s="72">
        <f t="shared" si="69"/>
        <v>2.2229920477859844E-3</v>
      </c>
      <c r="AI56" s="72">
        <f t="shared" si="70"/>
        <v>1.4937740167441464E-3</v>
      </c>
      <c r="AJ56" s="72">
        <f t="shared" si="71"/>
        <v>1.4015627901009817E-3</v>
      </c>
      <c r="AK56" s="72">
        <f t="shared" si="72"/>
        <v>1.1109721194200225E-3</v>
      </c>
      <c r="AL56" s="72">
        <f t="shared" si="73"/>
        <v>1.1506203369473032E-3</v>
      </c>
      <c r="AM56" s="72">
        <f t="shared" si="74"/>
        <v>1.1386935772750319E-3</v>
      </c>
      <c r="AN56" s="72">
        <f t="shared" si="75"/>
        <v>1.0598934445541666E-3</v>
      </c>
      <c r="AO56" s="72">
        <f t="shared" si="76"/>
        <v>1.0650242331058499E-3</v>
      </c>
      <c r="AP56" s="72">
        <f t="shared" si="77"/>
        <v>2.0276350425334714E-3</v>
      </c>
      <c r="AQ56" s="72">
        <f t="shared" si="78"/>
        <v>1.3502920333017543E-3</v>
      </c>
      <c r="AR56" s="72">
        <f t="shared" si="79"/>
        <v>1.2778437866350926E-3</v>
      </c>
      <c r="AS56" s="72">
        <f t="shared" si="80"/>
        <v>1.022673162107109E-3</v>
      </c>
      <c r="AT56" s="72">
        <f t="shared" si="81"/>
        <v>1.0680607976392871E-3</v>
      </c>
      <c r="AU56" s="72">
        <f t="shared" si="82"/>
        <v>1.0621913686450113E-3</v>
      </c>
      <c r="AV56" s="72">
        <f t="shared" si="83"/>
        <v>9.8952145810052056E-4</v>
      </c>
      <c r="AW56" s="72">
        <f t="shared" si="84"/>
        <v>9.9451904598868803E-4</v>
      </c>
      <c r="AX56" s="72">
        <f t="shared" si="85"/>
        <v>5.557480119464961E-4</v>
      </c>
      <c r="AY56" s="72">
        <f t="shared" si="86"/>
        <v>7.4688700837207322E-4</v>
      </c>
      <c r="AZ56" s="72">
        <f t="shared" si="87"/>
        <v>1.4015627901009817E-3</v>
      </c>
      <c r="BA56" s="72">
        <f t="shared" si="88"/>
        <v>3.3329163582600674E-3</v>
      </c>
      <c r="BB56" s="72">
        <f t="shared" si="89"/>
        <v>5.7531016847365158E-3</v>
      </c>
      <c r="BC56" s="72">
        <f t="shared" si="90"/>
        <v>1.1386935772750319E-2</v>
      </c>
      <c r="BD56" s="72">
        <f t="shared" si="91"/>
        <v>1.5898401668312499E-2</v>
      </c>
      <c r="BE56" s="72">
        <f t="shared" si="92"/>
        <v>2.1300484662116998E-2</v>
      </c>
      <c r="BF56" s="72">
        <f t="shared" si="93"/>
        <v>5.0690876063336785E-4</v>
      </c>
      <c r="BG56" s="72">
        <f t="shared" si="94"/>
        <v>6.7514601665087713E-4</v>
      </c>
      <c r="BH56" s="72">
        <f t="shared" si="95"/>
        <v>1.2778437866350926E-3</v>
      </c>
      <c r="BI56" s="72">
        <f t="shared" si="96"/>
        <v>3.0680194863213269E-3</v>
      </c>
      <c r="BJ56" s="72">
        <f t="shared" si="97"/>
        <v>5.3403039881964355E-3</v>
      </c>
      <c r="BK56" s="72">
        <f t="shared" si="98"/>
        <v>1.0621913686450112E-2</v>
      </c>
      <c r="BL56" s="72">
        <f t="shared" si="99"/>
        <v>1.4842821871507808E-2</v>
      </c>
      <c r="BM56" s="72">
        <f t="shared" si="100"/>
        <v>1.989038091977376E-2</v>
      </c>
      <c r="BN56" s="70">
        <f t="shared" si="101"/>
        <v>0.55270594405278783</v>
      </c>
      <c r="BO56" s="70">
        <f t="shared" si="102"/>
        <v>0.24020306438581468</v>
      </c>
      <c r="BP56" s="70">
        <f t="shared" si="103"/>
        <v>0.938958519745836</v>
      </c>
    </row>
    <row r="57" spans="1:68" x14ac:dyDescent="0.25">
      <c r="A57" s="68">
        <v>45348</v>
      </c>
      <c r="B57" s="67">
        <v>6.31</v>
      </c>
      <c r="C57" s="67">
        <v>6.61</v>
      </c>
      <c r="D57" s="67">
        <v>6.55</v>
      </c>
      <c r="E57" s="67">
        <v>5.94</v>
      </c>
      <c r="F57" s="67">
        <v>5.8</v>
      </c>
      <c r="G57" s="67">
        <v>6.21</v>
      </c>
      <c r="H57" s="67">
        <v>6.23</v>
      </c>
      <c r="I57" s="67">
        <v>6.25</v>
      </c>
      <c r="J57" s="71">
        <f t="shared" si="60"/>
        <v>3.600000000000006E-3</v>
      </c>
      <c r="K57" s="71">
        <f t="shared" si="2"/>
        <v>0</v>
      </c>
      <c r="L57" s="71">
        <f t="shared" si="3"/>
        <v>9.9999999999988987E-5</v>
      </c>
      <c r="M57" s="71">
        <f t="shared" si="4"/>
        <v>2.9999999999999472E-4</v>
      </c>
      <c r="N57" s="71">
        <f t="shared" si="5"/>
        <v>7.0000000000000617E-4</v>
      </c>
      <c r="O57" s="71">
        <f t="shared" si="6"/>
        <v>5.0000000000000044E-4</v>
      </c>
      <c r="P57" s="71">
        <f t="shared" si="7"/>
        <v>3.9999999999999064E-4</v>
      </c>
      <c r="Q57" s="71">
        <f t="shared" si="8"/>
        <v>5.0000000000000044E-4</v>
      </c>
      <c r="R57" s="71">
        <f t="shared" si="9"/>
        <v>3.3806023368776897E-3</v>
      </c>
      <c r="S57" s="71">
        <f t="shared" si="10"/>
        <v>0</v>
      </c>
      <c r="T57" s="71">
        <f t="shared" si="11"/>
        <v>9.3848247452672258E-5</v>
      </c>
      <c r="U57" s="71">
        <f t="shared" si="12"/>
        <v>2.8313907036428104E-4</v>
      </c>
      <c r="V57" s="71">
        <f t="shared" si="13"/>
        <v>6.614069310892012E-4</v>
      </c>
      <c r="W57" s="71">
        <f t="shared" si="14"/>
        <v>4.7065468934882502E-4</v>
      </c>
      <c r="X57" s="71">
        <f t="shared" si="15"/>
        <v>3.7647059268173752E-4</v>
      </c>
      <c r="Y57" s="71">
        <f t="shared" si="16"/>
        <v>4.7047754337591671E-4</v>
      </c>
      <c r="Z57" s="72">
        <f t="shared" si="61"/>
        <v>2.8953602839457502E-2</v>
      </c>
      <c r="AA57" s="72">
        <f t="shared" si="62"/>
        <v>3.0191046236471512E-2</v>
      </c>
      <c r="AB57" s="72">
        <f t="shared" si="63"/>
        <v>2.7893964685729064E-2</v>
      </c>
      <c r="AC57" s="72">
        <f t="shared" si="64"/>
        <v>1.4988038918475562E-2</v>
      </c>
      <c r="AD57" s="72">
        <f t="shared" si="65"/>
        <v>1.1742900270248866E-2</v>
      </c>
      <c r="AE57" s="72">
        <f t="shared" si="66"/>
        <v>8.0283433929255483E-3</v>
      </c>
      <c r="AF57" s="72">
        <f t="shared" si="67"/>
        <v>6.4083132296328315E-3</v>
      </c>
      <c r="AG57" s="72">
        <f t="shared" si="68"/>
        <v>5.9304337833351725E-3</v>
      </c>
      <c r="AH57" s="72">
        <f t="shared" si="69"/>
        <v>2.2178120568124094E-3</v>
      </c>
      <c r="AI57" s="72">
        <f t="shared" si="70"/>
        <v>1.4954015928287019E-3</v>
      </c>
      <c r="AJ57" s="72">
        <f t="shared" si="71"/>
        <v>1.4029292086611908E-3</v>
      </c>
      <c r="AK57" s="72">
        <f t="shared" si="72"/>
        <v>1.123513301279386E-3</v>
      </c>
      <c r="AL57" s="72">
        <f t="shared" si="73"/>
        <v>1.1634106644588353E-3</v>
      </c>
      <c r="AM57" s="72">
        <f t="shared" si="74"/>
        <v>1.1529197353590738E-3</v>
      </c>
      <c r="AN57" s="72">
        <f t="shared" si="75"/>
        <v>1.0722099750066661E-3</v>
      </c>
      <c r="AO57" s="72">
        <f t="shared" si="76"/>
        <v>1.0798682803261853E-3</v>
      </c>
      <c r="AP57" s="72">
        <f t="shared" si="77"/>
        <v>2.0220836678762196E-3</v>
      </c>
      <c r="AQ57" s="72">
        <f t="shared" si="78"/>
        <v>1.3516791074390884E-3</v>
      </c>
      <c r="AR57" s="72">
        <f t="shared" si="79"/>
        <v>1.2790164430918937E-3</v>
      </c>
      <c r="AS57" s="72">
        <f t="shared" si="80"/>
        <v>1.0338241945553057E-3</v>
      </c>
      <c r="AT57" s="72">
        <f t="shared" si="81"/>
        <v>1.0795933259101791E-3</v>
      </c>
      <c r="AU57" s="72">
        <f t="shared" si="82"/>
        <v>1.0751288728554438E-3</v>
      </c>
      <c r="AV57" s="72">
        <f t="shared" si="83"/>
        <v>1.0007909916277796E-3</v>
      </c>
      <c r="AW57" s="72">
        <f t="shared" si="84"/>
        <v>1.0081231525108747E-3</v>
      </c>
      <c r="AX57" s="72">
        <f t="shared" si="85"/>
        <v>5.5445301420310234E-4</v>
      </c>
      <c r="AY57" s="72">
        <f t="shared" si="86"/>
        <v>7.4770079641435093E-4</v>
      </c>
      <c r="AZ57" s="72">
        <f t="shared" si="87"/>
        <v>1.4029292086611908E-3</v>
      </c>
      <c r="BA57" s="72">
        <f t="shared" si="88"/>
        <v>3.3705399038381581E-3</v>
      </c>
      <c r="BB57" s="72">
        <f t="shared" si="89"/>
        <v>5.8170533222941766E-3</v>
      </c>
      <c r="BC57" s="72">
        <f t="shared" si="90"/>
        <v>1.1529197353590738E-2</v>
      </c>
      <c r="BD57" s="72">
        <f t="shared" si="91"/>
        <v>1.6083149625099991E-2</v>
      </c>
      <c r="BE57" s="72">
        <f t="shared" si="92"/>
        <v>2.1597365606523707E-2</v>
      </c>
      <c r="BF57" s="72">
        <f t="shared" si="93"/>
        <v>5.0552091696905491E-4</v>
      </c>
      <c r="BG57" s="72">
        <f t="shared" si="94"/>
        <v>6.7583955371954419E-4</v>
      </c>
      <c r="BH57" s="72">
        <f t="shared" si="95"/>
        <v>1.2790164430918937E-3</v>
      </c>
      <c r="BI57" s="72">
        <f t="shared" si="96"/>
        <v>3.1014725836659169E-3</v>
      </c>
      <c r="BJ57" s="72">
        <f t="shared" si="97"/>
        <v>5.3979666295508955E-3</v>
      </c>
      <c r="BK57" s="72">
        <f t="shared" si="98"/>
        <v>1.0751288728554438E-2</v>
      </c>
      <c r="BL57" s="72">
        <f t="shared" si="99"/>
        <v>1.5011864874416693E-2</v>
      </c>
      <c r="BM57" s="72">
        <f t="shared" si="100"/>
        <v>2.0162463050217495E-2</v>
      </c>
      <c r="BN57" s="70">
        <f t="shared" si="101"/>
        <v>0.55372056469693665</v>
      </c>
      <c r="BO57" s="70">
        <f t="shared" si="102"/>
        <v>0.2436758689635897</v>
      </c>
      <c r="BP57" s="70">
        <f t="shared" si="103"/>
        <v>0.94029848689667028</v>
      </c>
    </row>
    <row r="58" spans="1:68" x14ac:dyDescent="0.25">
      <c r="A58" s="68">
        <v>45345</v>
      </c>
      <c r="B58" s="67">
        <v>6.67</v>
      </c>
      <c r="C58" s="67">
        <v>6.61</v>
      </c>
      <c r="D58" s="67">
        <v>6.56</v>
      </c>
      <c r="E58" s="67">
        <v>5.97</v>
      </c>
      <c r="F58" s="67">
        <v>5.87</v>
      </c>
      <c r="G58" s="67">
        <v>6.26</v>
      </c>
      <c r="H58" s="67">
        <v>6.27</v>
      </c>
      <c r="I58" s="67">
        <v>6.3</v>
      </c>
      <c r="J58" s="71">
        <f t="shared" si="60"/>
        <v>2.0000000000000573E-4</v>
      </c>
      <c r="K58" s="71">
        <f t="shared" si="2"/>
        <v>9.9999999999988987E-5</v>
      </c>
      <c r="L58" s="71">
        <f t="shared" si="3"/>
        <v>0</v>
      </c>
      <c r="M58" s="71">
        <f t="shared" si="4"/>
        <v>-3.9999999999999758E-4</v>
      </c>
      <c r="N58" s="71">
        <f t="shared" si="5"/>
        <v>-2.0000000000000573E-4</v>
      </c>
      <c r="O58" s="71">
        <f t="shared" si="6"/>
        <v>-1.9999999999999879E-4</v>
      </c>
      <c r="P58" s="71">
        <f t="shared" si="7"/>
        <v>-2.9999999999998778E-4</v>
      </c>
      <c r="Q58" s="71">
        <f t="shared" si="8"/>
        <v>-1.0000000000000286E-4</v>
      </c>
      <c r="R58" s="71">
        <f t="shared" si="9"/>
        <v>1.8747656597831874E-4</v>
      </c>
      <c r="S58" s="71">
        <f t="shared" si="10"/>
        <v>9.3795432231226971E-5</v>
      </c>
      <c r="T58" s="71">
        <f t="shared" si="11"/>
        <v>0</v>
      </c>
      <c r="U58" s="71">
        <f t="shared" si="12"/>
        <v>-3.7753657834007384E-4</v>
      </c>
      <c r="V58" s="71">
        <f t="shared" si="13"/>
        <v>-1.8892877441416869E-4</v>
      </c>
      <c r="W58" s="71">
        <f t="shared" si="14"/>
        <v>-1.8823529467344502E-4</v>
      </c>
      <c r="X58" s="71">
        <f t="shared" si="15"/>
        <v>-2.8233965648006589E-4</v>
      </c>
      <c r="Y58" s="71">
        <f t="shared" si="16"/>
        <v>-9.4077802411898063E-5</v>
      </c>
      <c r="Z58" s="72">
        <f t="shared" si="61"/>
        <v>2.8965721004092358E-2</v>
      </c>
      <c r="AA58" s="72">
        <f t="shared" si="62"/>
        <v>3.0228215130267605E-2</v>
      </c>
      <c r="AB58" s="72">
        <f t="shared" si="63"/>
        <v>2.792193466340152E-2</v>
      </c>
      <c r="AC58" s="72">
        <f t="shared" si="64"/>
        <v>1.496518530214086E-2</v>
      </c>
      <c r="AD58" s="72">
        <f t="shared" si="65"/>
        <v>1.1739313465657073E-2</v>
      </c>
      <c r="AE58" s="72">
        <f t="shared" si="66"/>
        <v>8.0388057308449952E-3</v>
      </c>
      <c r="AF58" s="72">
        <f t="shared" si="67"/>
        <v>6.4127879311186662E-3</v>
      </c>
      <c r="AG58" s="72">
        <f t="shared" si="68"/>
        <v>5.9311623010414186E-3</v>
      </c>
      <c r="AH58" s="72">
        <f t="shared" si="69"/>
        <v>2.2084343026539384E-3</v>
      </c>
      <c r="AI58" s="72">
        <f t="shared" si="70"/>
        <v>1.5023645540958425E-3</v>
      </c>
      <c r="AJ58" s="72">
        <f t="shared" si="71"/>
        <v>1.4030004236795421E-3</v>
      </c>
      <c r="AK58" s="72">
        <f t="shared" si="72"/>
        <v>1.1573412625138103E-3</v>
      </c>
      <c r="AL58" s="72">
        <f t="shared" si="73"/>
        <v>1.1948163497134743E-3</v>
      </c>
      <c r="AM58" s="72">
        <f t="shared" si="74"/>
        <v>1.1748013035261741E-3</v>
      </c>
      <c r="AN58" s="72">
        <f t="shared" si="75"/>
        <v>1.0910456054659676E-3</v>
      </c>
      <c r="AO58" s="72">
        <f t="shared" si="76"/>
        <v>1.0996941039003569E-3</v>
      </c>
      <c r="AP58" s="72">
        <f t="shared" si="77"/>
        <v>2.012914713158107E-3</v>
      </c>
      <c r="AQ58" s="72">
        <f t="shared" si="78"/>
        <v>1.3575987990164849E-3</v>
      </c>
      <c r="AR58" s="72">
        <f t="shared" si="79"/>
        <v>1.2790824219171557E-3</v>
      </c>
      <c r="AS58" s="72">
        <f t="shared" si="80"/>
        <v>1.0637585946938195E-3</v>
      </c>
      <c r="AT58" s="72">
        <f t="shared" si="81"/>
        <v>1.107770343246475E-3</v>
      </c>
      <c r="AU58" s="72">
        <f t="shared" si="82"/>
        <v>1.0949956047215433E-3</v>
      </c>
      <c r="AV58" s="72">
        <f t="shared" si="83"/>
        <v>1.0179950783305257E-3</v>
      </c>
      <c r="AW58" s="72">
        <f t="shared" si="84"/>
        <v>1.0262780161050674E-3</v>
      </c>
      <c r="AX58" s="72">
        <f t="shared" si="85"/>
        <v>5.5210857566348459E-4</v>
      </c>
      <c r="AY58" s="72">
        <f t="shared" si="86"/>
        <v>7.5118227704792126E-4</v>
      </c>
      <c r="AZ58" s="72">
        <f t="shared" si="87"/>
        <v>1.4030004236795421E-3</v>
      </c>
      <c r="BA58" s="72">
        <f t="shared" si="88"/>
        <v>3.4720237875414308E-3</v>
      </c>
      <c r="BB58" s="72">
        <f t="shared" si="89"/>
        <v>5.9740817485673722E-3</v>
      </c>
      <c r="BC58" s="72">
        <f t="shared" si="90"/>
        <v>1.1748013035261741E-2</v>
      </c>
      <c r="BD58" s="72">
        <f t="shared" si="91"/>
        <v>1.6365684081989514E-2</v>
      </c>
      <c r="BE58" s="72">
        <f t="shared" si="92"/>
        <v>2.1993882078007138E-2</v>
      </c>
      <c r="BF58" s="72">
        <f t="shared" si="93"/>
        <v>5.0322867828952675E-4</v>
      </c>
      <c r="BG58" s="72">
        <f t="shared" si="94"/>
        <v>6.7879939950824246E-4</v>
      </c>
      <c r="BH58" s="72">
        <f t="shared" si="95"/>
        <v>1.2790824219171557E-3</v>
      </c>
      <c r="BI58" s="72">
        <f t="shared" si="96"/>
        <v>3.1912757840814585E-3</v>
      </c>
      <c r="BJ58" s="72">
        <f t="shared" si="97"/>
        <v>5.5388517162323746E-3</v>
      </c>
      <c r="BK58" s="72">
        <f t="shared" si="98"/>
        <v>1.0949956047215433E-2</v>
      </c>
      <c r="BL58" s="72">
        <f t="shared" si="99"/>
        <v>1.5269926174957886E-2</v>
      </c>
      <c r="BM58" s="72">
        <f t="shared" si="100"/>
        <v>2.0525560322101347E-2</v>
      </c>
      <c r="BN58" s="70">
        <f t="shared" si="101"/>
        <v>0.55242985840946335</v>
      </c>
      <c r="BO58" s="70">
        <f t="shared" si="102"/>
        <v>0.23368902096275815</v>
      </c>
      <c r="BP58" s="70">
        <f t="shared" si="103"/>
        <v>0.94368273205423281</v>
      </c>
    </row>
    <row r="59" spans="1:68" x14ac:dyDescent="0.25">
      <c r="A59" s="68">
        <v>45344</v>
      </c>
      <c r="B59" s="67">
        <v>6.69</v>
      </c>
      <c r="C59" s="67">
        <v>6.62</v>
      </c>
      <c r="D59" s="67">
        <v>6.56</v>
      </c>
      <c r="E59" s="67">
        <v>5.93</v>
      </c>
      <c r="F59" s="67">
        <v>5.85</v>
      </c>
      <c r="G59" s="67">
        <v>6.24</v>
      </c>
      <c r="H59" s="67">
        <v>6.24</v>
      </c>
      <c r="I59" s="67">
        <v>6.29</v>
      </c>
      <c r="J59" s="71">
        <f t="shared" si="60"/>
        <v>0</v>
      </c>
      <c r="K59" s="71">
        <f t="shared" si="2"/>
        <v>5.0000000000000044E-4</v>
      </c>
      <c r="L59" s="71">
        <f t="shared" si="3"/>
        <v>3.0000000000000859E-4</v>
      </c>
      <c r="M59" s="71">
        <f t="shared" si="4"/>
        <v>0</v>
      </c>
      <c r="N59" s="71">
        <f t="shared" si="5"/>
        <v>2.0000000000000573E-4</v>
      </c>
      <c r="O59" s="71">
        <f t="shared" si="6"/>
        <v>-7.0000000000000617E-4</v>
      </c>
      <c r="P59" s="71">
        <f t="shared" si="7"/>
        <v>-6.0000000000001025E-4</v>
      </c>
      <c r="Q59" s="71">
        <f t="shared" si="8"/>
        <v>-4.9999999999999351E-4</v>
      </c>
      <c r="R59" s="71">
        <f t="shared" si="9"/>
        <v>0</v>
      </c>
      <c r="S59" s="71">
        <f t="shared" si="10"/>
        <v>4.6884524277635551E-4</v>
      </c>
      <c r="T59" s="71">
        <f t="shared" si="11"/>
        <v>2.8149190896652345E-4</v>
      </c>
      <c r="U59" s="71">
        <f t="shared" si="12"/>
        <v>0</v>
      </c>
      <c r="V59" s="71">
        <f t="shared" si="13"/>
        <v>1.8892877441417327E-4</v>
      </c>
      <c r="W59" s="71">
        <f t="shared" si="14"/>
        <v>-6.5910270264198426E-4</v>
      </c>
      <c r="X59" s="71">
        <f t="shared" si="15"/>
        <v>-5.6491857259821914E-4</v>
      </c>
      <c r="Y59" s="71">
        <f t="shared" si="16"/>
        <v>-4.7052181736658799E-4</v>
      </c>
      <c r="Z59" s="72">
        <f t="shared" si="61"/>
        <v>2.8990085837325884E-2</v>
      </c>
      <c r="AA59" s="72">
        <f t="shared" si="62"/>
        <v>3.0250846031374318E-2</v>
      </c>
      <c r="AB59" s="72">
        <f t="shared" si="63"/>
        <v>2.7947112470277032E-2</v>
      </c>
      <c r="AC59" s="72">
        <f t="shared" si="64"/>
        <v>1.4970136688463713E-2</v>
      </c>
      <c r="AD59" s="72">
        <f t="shared" si="65"/>
        <v>1.1767175429646172E-2</v>
      </c>
      <c r="AE59" s="72">
        <f t="shared" si="66"/>
        <v>8.0759210797378203E-3</v>
      </c>
      <c r="AF59" s="72">
        <f t="shared" si="67"/>
        <v>6.4415530929135137E-3</v>
      </c>
      <c r="AG59" s="72">
        <f t="shared" si="68"/>
        <v>5.9568315001179983E-3</v>
      </c>
      <c r="AH59" s="72">
        <f t="shared" si="69"/>
        <v>2.2086382691496962E-3</v>
      </c>
      <c r="AI59" s="72">
        <f t="shared" si="70"/>
        <v>1.5081613930136497E-3</v>
      </c>
      <c r="AJ59" s="72">
        <f t="shared" si="71"/>
        <v>1.4116679227462368E-3</v>
      </c>
      <c r="AK59" s="72">
        <f t="shared" si="72"/>
        <v>1.161653475833934E-3</v>
      </c>
      <c r="AL59" s="72">
        <f t="shared" si="73"/>
        <v>1.1985942107581137E-3</v>
      </c>
      <c r="AM59" s="72">
        <f t="shared" si="74"/>
        <v>1.1774964535984931E-3</v>
      </c>
      <c r="AN59" s="72">
        <f t="shared" si="75"/>
        <v>1.095327556309993E-3</v>
      </c>
      <c r="AO59" s="72">
        <f t="shared" si="76"/>
        <v>1.1035606750416295E-3</v>
      </c>
      <c r="AP59" s="72">
        <f t="shared" si="77"/>
        <v>2.0130947785650362E-3</v>
      </c>
      <c r="AQ59" s="72">
        <f t="shared" si="78"/>
        <v>1.3625516738808849E-3</v>
      </c>
      <c r="AR59" s="72">
        <f t="shared" si="79"/>
        <v>1.2864427896534423E-3</v>
      </c>
      <c r="AS59" s="72">
        <f t="shared" si="80"/>
        <v>1.0675544126600676E-3</v>
      </c>
      <c r="AT59" s="72">
        <f t="shared" si="81"/>
        <v>1.1111620519871986E-3</v>
      </c>
      <c r="AU59" s="72">
        <f t="shared" si="82"/>
        <v>1.0974398414958259E-3</v>
      </c>
      <c r="AV59" s="72">
        <f t="shared" si="83"/>
        <v>1.0218996682486851E-3</v>
      </c>
      <c r="AW59" s="72">
        <f t="shared" si="84"/>
        <v>1.0298183101911757E-3</v>
      </c>
      <c r="AX59" s="72">
        <f t="shared" si="85"/>
        <v>5.5215956728742405E-4</v>
      </c>
      <c r="AY59" s="72">
        <f t="shared" si="86"/>
        <v>7.5408069650682483E-4</v>
      </c>
      <c r="AZ59" s="72">
        <f t="shared" si="87"/>
        <v>1.4116679227462368E-3</v>
      </c>
      <c r="BA59" s="72">
        <f t="shared" si="88"/>
        <v>3.4849604275018018E-3</v>
      </c>
      <c r="BB59" s="72">
        <f t="shared" si="89"/>
        <v>5.9929710537905689E-3</v>
      </c>
      <c r="BC59" s="72">
        <f t="shared" si="90"/>
        <v>1.1774964535984931E-2</v>
      </c>
      <c r="BD59" s="72">
        <f t="shared" si="91"/>
        <v>1.6429913344649896E-2</v>
      </c>
      <c r="BE59" s="72">
        <f t="shared" si="92"/>
        <v>2.207121350083259E-2</v>
      </c>
      <c r="BF59" s="72">
        <f t="shared" si="93"/>
        <v>5.0327369464125906E-4</v>
      </c>
      <c r="BG59" s="72">
        <f t="shared" si="94"/>
        <v>6.8127583694044247E-4</v>
      </c>
      <c r="BH59" s="72">
        <f t="shared" si="95"/>
        <v>1.2864427896534423E-3</v>
      </c>
      <c r="BI59" s="72">
        <f t="shared" si="96"/>
        <v>3.2026632379802029E-3</v>
      </c>
      <c r="BJ59" s="72">
        <f t="shared" si="97"/>
        <v>5.5558102599359924E-3</v>
      </c>
      <c r="BK59" s="72">
        <f t="shared" si="98"/>
        <v>1.0974398414958259E-2</v>
      </c>
      <c r="BL59" s="72">
        <f t="shared" si="99"/>
        <v>1.5328495023730276E-2</v>
      </c>
      <c r="BM59" s="72">
        <f t="shared" si="100"/>
        <v>2.0596366203823515E-2</v>
      </c>
      <c r="BN59" s="70">
        <f t="shared" si="101"/>
        <v>0.55637456208928193</v>
      </c>
      <c r="BO59" s="70">
        <f t="shared" si="102"/>
        <v>0.24082713967552513</v>
      </c>
      <c r="BP59" s="70">
        <f t="shared" si="103"/>
        <v>0.944104970637484</v>
      </c>
    </row>
    <row r="60" spans="1:68" x14ac:dyDescent="0.25">
      <c r="A60" s="68">
        <v>45343</v>
      </c>
      <c r="B60" s="67">
        <v>6.69</v>
      </c>
      <c r="C60" s="67">
        <v>6.67</v>
      </c>
      <c r="D60" s="67">
        <v>6.59</v>
      </c>
      <c r="E60" s="67">
        <v>5.93</v>
      </c>
      <c r="F60" s="67">
        <v>5.87</v>
      </c>
      <c r="G60" s="67">
        <v>6.17</v>
      </c>
      <c r="H60" s="67">
        <v>6.18</v>
      </c>
      <c r="I60" s="67">
        <v>6.24</v>
      </c>
      <c r="J60" s="71">
        <f t="shared" si="60"/>
        <v>6.999999999999923E-4</v>
      </c>
      <c r="K60" s="71">
        <f t="shared" si="2"/>
        <v>6.0000000000000331E-4</v>
      </c>
      <c r="L60" s="71">
        <f t="shared" si="3"/>
        <v>1.2999999999999956E-3</v>
      </c>
      <c r="M60" s="71">
        <f t="shared" si="4"/>
        <v>1.1000000000000038E-3</v>
      </c>
      <c r="N60" s="71">
        <f t="shared" si="5"/>
        <v>1.1999999999999997E-3</v>
      </c>
      <c r="O60" s="71">
        <f t="shared" si="6"/>
        <v>1.1999999999999997E-3</v>
      </c>
      <c r="P60" s="71">
        <f t="shared" si="7"/>
        <v>1.1000000000000038E-3</v>
      </c>
      <c r="Q60" s="71">
        <f t="shared" si="8"/>
        <v>9.9999999999999395E-4</v>
      </c>
      <c r="R60" s="71">
        <f t="shared" si="9"/>
        <v>6.5589133295360362E-4</v>
      </c>
      <c r="S60" s="71">
        <f t="shared" si="10"/>
        <v>5.6232428848201042E-4</v>
      </c>
      <c r="T60" s="71">
        <f t="shared" si="11"/>
        <v>1.2188834662680058E-3</v>
      </c>
      <c r="U60" s="71">
        <f t="shared" si="12"/>
        <v>1.0378828124202432E-3</v>
      </c>
      <c r="V60" s="71">
        <f t="shared" si="13"/>
        <v>1.132823683875241E-3</v>
      </c>
      <c r="W60" s="71">
        <f t="shared" si="14"/>
        <v>1.129624520008473E-3</v>
      </c>
      <c r="X60" s="71">
        <f t="shared" si="15"/>
        <v>1.0354403899647954E-3</v>
      </c>
      <c r="Y60" s="71">
        <f t="shared" si="16"/>
        <v>9.4082234806868576E-4</v>
      </c>
      <c r="Z60" s="72">
        <f t="shared" si="61"/>
        <v>2.9011515785696388E-2</v>
      </c>
      <c r="AA60" s="72">
        <f t="shared" si="62"/>
        <v>3.0261261183476683E-2</v>
      </c>
      <c r="AB60" s="72">
        <f t="shared" si="63"/>
        <v>2.7956850507644748E-2</v>
      </c>
      <c r="AC60" s="72">
        <f t="shared" si="64"/>
        <v>1.4960127255175726E-2</v>
      </c>
      <c r="AD60" s="72">
        <f t="shared" si="65"/>
        <v>1.178221484320563E-2</v>
      </c>
      <c r="AE60" s="72">
        <f t="shared" si="66"/>
        <v>8.1018408375905532E-3</v>
      </c>
      <c r="AF60" s="72">
        <f t="shared" si="67"/>
        <v>6.4562890549157504E-3</v>
      </c>
      <c r="AG60" s="72">
        <f t="shared" si="68"/>
        <v>5.9705719023563494E-3</v>
      </c>
      <c r="AH60" s="72">
        <f t="shared" si="69"/>
        <v>2.2085963694918778E-3</v>
      </c>
      <c r="AI60" s="72">
        <f t="shared" si="70"/>
        <v>1.5094130272413661E-3</v>
      </c>
      <c r="AJ60" s="72">
        <f t="shared" si="71"/>
        <v>1.4128194236648975E-3</v>
      </c>
      <c r="AK60" s="72">
        <f t="shared" si="72"/>
        <v>1.1617486619630766E-3</v>
      </c>
      <c r="AL60" s="72">
        <f t="shared" si="73"/>
        <v>1.1992927993282586E-3</v>
      </c>
      <c r="AM60" s="72">
        <f t="shared" si="74"/>
        <v>1.1765729833688814E-3</v>
      </c>
      <c r="AN60" s="72">
        <f t="shared" si="75"/>
        <v>1.0949064752171136E-3</v>
      </c>
      <c r="AO60" s="72">
        <f t="shared" si="76"/>
        <v>1.1043398354560825E-3</v>
      </c>
      <c r="AP60" s="72">
        <f t="shared" si="77"/>
        <v>2.0130579015428872E-3</v>
      </c>
      <c r="AQ60" s="72">
        <f t="shared" si="78"/>
        <v>1.363575439919399E-3</v>
      </c>
      <c r="AR60" s="72">
        <f t="shared" si="79"/>
        <v>1.2873928222761316E-3</v>
      </c>
      <c r="AS60" s="72">
        <f t="shared" si="80"/>
        <v>1.0676319991248196E-3</v>
      </c>
      <c r="AT60" s="72">
        <f t="shared" si="81"/>
        <v>1.111783537428951E-3</v>
      </c>
      <c r="AU60" s="72">
        <f t="shared" si="82"/>
        <v>1.0965588927004499E-3</v>
      </c>
      <c r="AV60" s="72">
        <f t="shared" si="83"/>
        <v>1.0214876681891457E-3</v>
      </c>
      <c r="AW60" s="72">
        <f t="shared" si="84"/>
        <v>1.0305170147213247E-3</v>
      </c>
      <c r="AX60" s="72">
        <f t="shared" si="85"/>
        <v>5.5214909237296945E-4</v>
      </c>
      <c r="AY60" s="72">
        <f t="shared" si="86"/>
        <v>7.5470651362068305E-4</v>
      </c>
      <c r="AZ60" s="72">
        <f t="shared" si="87"/>
        <v>1.4128194236648975E-3</v>
      </c>
      <c r="BA60" s="72">
        <f t="shared" si="88"/>
        <v>3.4852459858892297E-3</v>
      </c>
      <c r="BB60" s="72">
        <f t="shared" si="89"/>
        <v>5.9964639966412926E-3</v>
      </c>
      <c r="BC60" s="72">
        <f t="shared" si="90"/>
        <v>1.1765729833688815E-2</v>
      </c>
      <c r="BD60" s="72">
        <f t="shared" si="91"/>
        <v>1.6423597128256702E-2</v>
      </c>
      <c r="BE60" s="72">
        <f t="shared" si="92"/>
        <v>2.2086796709121649E-2</v>
      </c>
      <c r="BF60" s="72">
        <f t="shared" si="93"/>
        <v>5.0326447538572179E-4</v>
      </c>
      <c r="BG60" s="72">
        <f t="shared" si="94"/>
        <v>6.8178771995969949E-4</v>
      </c>
      <c r="BH60" s="72">
        <f t="shared" si="95"/>
        <v>1.2873928222761316E-3</v>
      </c>
      <c r="BI60" s="72">
        <f t="shared" si="96"/>
        <v>3.2028959973744589E-3</v>
      </c>
      <c r="BJ60" s="72">
        <f t="shared" si="97"/>
        <v>5.5589176871447552E-3</v>
      </c>
      <c r="BK60" s="72">
        <f t="shared" si="98"/>
        <v>1.0965588927004499E-2</v>
      </c>
      <c r="BL60" s="72">
        <f t="shared" si="99"/>
        <v>1.5322315022837185E-2</v>
      </c>
      <c r="BM60" s="72">
        <f t="shared" si="100"/>
        <v>2.0610340294426495E-2</v>
      </c>
      <c r="BN60" s="70">
        <f t="shared" si="101"/>
        <v>0.55706749552992818</v>
      </c>
      <c r="BO60" s="70">
        <f t="shared" si="102"/>
        <v>0.24125543494774326</v>
      </c>
      <c r="BP60" s="70">
        <f t="shared" si="103"/>
        <v>0.94407761720762851</v>
      </c>
    </row>
    <row r="61" spans="1:68" x14ac:dyDescent="0.25">
      <c r="A61" s="68">
        <v>45342</v>
      </c>
      <c r="B61" s="67">
        <v>6.76</v>
      </c>
      <c r="C61" s="67">
        <v>6.73</v>
      </c>
      <c r="D61" s="67">
        <v>6.72</v>
      </c>
      <c r="E61" s="67">
        <v>6.04</v>
      </c>
      <c r="F61" s="67">
        <v>5.99</v>
      </c>
      <c r="G61" s="67">
        <v>6.29</v>
      </c>
      <c r="H61" s="67">
        <v>6.29</v>
      </c>
      <c r="I61" s="67">
        <v>6.34</v>
      </c>
      <c r="J61" s="71">
        <f t="shared" si="60"/>
        <v>3.0000000000000859E-4</v>
      </c>
      <c r="K61" s="71">
        <f t="shared" si="2"/>
        <v>0</v>
      </c>
      <c r="L61" s="71">
        <f t="shared" si="3"/>
        <v>3.0000000000000859E-4</v>
      </c>
      <c r="M61" s="71">
        <f t="shared" si="4"/>
        <v>4.9999999999999351E-4</v>
      </c>
      <c r="N61" s="71">
        <f t="shared" si="5"/>
        <v>5.9999999999999637E-4</v>
      </c>
      <c r="O61" s="71">
        <f t="shared" si="6"/>
        <v>3.9999999999999758E-4</v>
      </c>
      <c r="P61" s="71">
        <f t="shared" si="7"/>
        <v>3.9999999999999758E-4</v>
      </c>
      <c r="Q61" s="71">
        <f t="shared" si="8"/>
        <v>3.0000000000000859E-4</v>
      </c>
      <c r="R61" s="71">
        <f t="shared" si="9"/>
        <v>2.8096464713030705E-4</v>
      </c>
      <c r="S61" s="71">
        <f t="shared" si="10"/>
        <v>0</v>
      </c>
      <c r="T61" s="71">
        <f t="shared" si="11"/>
        <v>2.8106994142024721E-4</v>
      </c>
      <c r="U61" s="71">
        <f t="shared" si="12"/>
        <v>4.7140905035530082E-4</v>
      </c>
      <c r="V61" s="71">
        <f t="shared" si="13"/>
        <v>5.6593097152778354E-4</v>
      </c>
      <c r="W61" s="71">
        <f t="shared" si="14"/>
        <v>3.7625811750450946E-4</v>
      </c>
      <c r="X61" s="71">
        <f t="shared" si="15"/>
        <v>3.7625811750450946E-4</v>
      </c>
      <c r="Y61" s="71">
        <f t="shared" si="16"/>
        <v>2.8207418738121438E-4</v>
      </c>
      <c r="Z61" s="72">
        <f t="shared" si="61"/>
        <v>2.9030674341133284E-2</v>
      </c>
      <c r="AA61" s="72">
        <f t="shared" si="62"/>
        <v>3.0277831750128135E-2</v>
      </c>
      <c r="AB61" s="72">
        <f t="shared" si="63"/>
        <v>2.7971548591119458E-2</v>
      </c>
      <c r="AC61" s="72">
        <f t="shared" si="64"/>
        <v>1.4950739428152553E-2</v>
      </c>
      <c r="AD61" s="72">
        <f t="shared" si="65"/>
        <v>1.1801949060694074E-2</v>
      </c>
      <c r="AE61" s="72">
        <f t="shared" si="66"/>
        <v>8.1215152898288009E-3</v>
      </c>
      <c r="AF61" s="72">
        <f t="shared" si="67"/>
        <v>6.4637914890626454E-3</v>
      </c>
      <c r="AG61" s="72">
        <f t="shared" si="68"/>
        <v>5.9753320523910844E-3</v>
      </c>
      <c r="AH61" s="72">
        <f t="shared" si="69"/>
        <v>2.2116062933165061E-3</v>
      </c>
      <c r="AI61" s="72">
        <f t="shared" si="70"/>
        <v>1.527173302954938E-3</v>
      </c>
      <c r="AJ61" s="72">
        <f t="shared" si="71"/>
        <v>1.41451420274364E-3</v>
      </c>
      <c r="AK61" s="72">
        <f t="shared" si="72"/>
        <v>1.2142662649800703E-3</v>
      </c>
      <c r="AL61" s="72">
        <f t="shared" si="73"/>
        <v>1.2325564367798923E-3</v>
      </c>
      <c r="AM61" s="72">
        <f t="shared" si="74"/>
        <v>1.181192409867483E-3</v>
      </c>
      <c r="AN61" s="72">
        <f t="shared" si="75"/>
        <v>1.0980927862034771E-3</v>
      </c>
      <c r="AO61" s="72">
        <f t="shared" si="76"/>
        <v>1.1056638857016184E-3</v>
      </c>
      <c r="AP61" s="72">
        <f t="shared" si="77"/>
        <v>2.0156097845578829E-3</v>
      </c>
      <c r="AQ61" s="72">
        <f t="shared" si="78"/>
        <v>1.3787015675106934E-3</v>
      </c>
      <c r="AR61" s="72">
        <f t="shared" si="79"/>
        <v>1.2886594482029181E-3</v>
      </c>
      <c r="AS61" s="72">
        <f t="shared" si="80"/>
        <v>1.1143309961233307E-3</v>
      </c>
      <c r="AT61" s="72">
        <f t="shared" si="81"/>
        <v>1.1416750264801627E-3</v>
      </c>
      <c r="AU61" s="72">
        <f t="shared" si="82"/>
        <v>1.1006825215901174E-3</v>
      </c>
      <c r="AV61" s="72">
        <f t="shared" si="83"/>
        <v>1.0243451068911948E-3</v>
      </c>
      <c r="AW61" s="72">
        <f t="shared" si="84"/>
        <v>1.0316875630316663E-3</v>
      </c>
      <c r="AX61" s="72">
        <f t="shared" si="85"/>
        <v>5.5290157332912654E-4</v>
      </c>
      <c r="AY61" s="72">
        <f t="shared" si="86"/>
        <v>7.6358665147746899E-4</v>
      </c>
      <c r="AZ61" s="72">
        <f t="shared" si="87"/>
        <v>1.41451420274364E-3</v>
      </c>
      <c r="BA61" s="72">
        <f t="shared" si="88"/>
        <v>3.6427987949402109E-3</v>
      </c>
      <c r="BB61" s="72">
        <f t="shared" si="89"/>
        <v>6.162782183899462E-3</v>
      </c>
      <c r="BC61" s="72">
        <f t="shared" si="90"/>
        <v>1.181192409867483E-2</v>
      </c>
      <c r="BD61" s="72">
        <f t="shared" si="91"/>
        <v>1.6471391793052157E-2</v>
      </c>
      <c r="BE61" s="72">
        <f t="shared" si="92"/>
        <v>2.2113277714032369E-2</v>
      </c>
      <c r="BF61" s="72">
        <f t="shared" si="93"/>
        <v>5.0390244613947072E-4</v>
      </c>
      <c r="BG61" s="72">
        <f t="shared" si="94"/>
        <v>6.8935078375534668E-4</v>
      </c>
      <c r="BH61" s="72">
        <f t="shared" si="95"/>
        <v>1.2886594482029181E-3</v>
      </c>
      <c r="BI61" s="72">
        <f t="shared" si="96"/>
        <v>3.3429929883699921E-3</v>
      </c>
      <c r="BJ61" s="72">
        <f t="shared" si="97"/>
        <v>5.7083751324008133E-3</v>
      </c>
      <c r="BK61" s="72">
        <f t="shared" si="98"/>
        <v>1.1006825215901173E-2</v>
      </c>
      <c r="BL61" s="72">
        <f t="shared" si="99"/>
        <v>1.5365176603367921E-2</v>
      </c>
      <c r="BM61" s="72">
        <f t="shared" si="100"/>
        <v>2.0633751260633326E-2</v>
      </c>
      <c r="BN61" s="70">
        <f t="shared" si="101"/>
        <v>0.55933848704059919</v>
      </c>
      <c r="BO61" s="70">
        <f t="shared" si="102"/>
        <v>0.24733027604227018</v>
      </c>
      <c r="BP61" s="70">
        <f t="shared" si="103"/>
        <v>0.94611492980219158</v>
      </c>
    </row>
    <row r="62" spans="1:68" x14ac:dyDescent="0.25">
      <c r="A62" s="68">
        <v>45341</v>
      </c>
      <c r="B62" s="67">
        <v>6.79</v>
      </c>
      <c r="C62" s="67">
        <v>6.73</v>
      </c>
      <c r="D62" s="67">
        <v>6.75</v>
      </c>
      <c r="E62" s="67">
        <v>6.09</v>
      </c>
      <c r="F62" s="67">
        <v>6.05</v>
      </c>
      <c r="G62" s="67">
        <v>6.33</v>
      </c>
      <c r="H62" s="67">
        <v>6.33</v>
      </c>
      <c r="I62" s="67">
        <v>6.37</v>
      </c>
      <c r="J62" s="71">
        <f t="shared" si="60"/>
        <v>1.9999999999999185E-4</v>
      </c>
      <c r="K62" s="71">
        <f t="shared" si="2"/>
        <v>2.0000000000000573E-4</v>
      </c>
      <c r="L62" s="71">
        <f t="shared" si="3"/>
        <v>9.9999999999988987E-5</v>
      </c>
      <c r="M62" s="71">
        <f t="shared" si="4"/>
        <v>-3.9999999999999758E-4</v>
      </c>
      <c r="N62" s="71">
        <f t="shared" si="5"/>
        <v>-3.9999999999999758E-4</v>
      </c>
      <c r="O62" s="71">
        <f t="shared" si="6"/>
        <v>-6.0000000000000331E-4</v>
      </c>
      <c r="P62" s="71">
        <f t="shared" si="7"/>
        <v>-6.0000000000000331E-4</v>
      </c>
      <c r="Q62" s="71">
        <f t="shared" si="8"/>
        <v>-5.0000000000000044E-4</v>
      </c>
      <c r="R62" s="71">
        <f t="shared" si="9"/>
        <v>1.8726591815020096E-4</v>
      </c>
      <c r="S62" s="71">
        <f t="shared" si="10"/>
        <v>1.873711828603842E-4</v>
      </c>
      <c r="T62" s="71">
        <f t="shared" si="11"/>
        <v>9.367242758956012E-5</v>
      </c>
      <c r="U62" s="71">
        <f t="shared" si="12"/>
        <v>-3.7710946048865468E-4</v>
      </c>
      <c r="V62" s="71">
        <f t="shared" si="13"/>
        <v>-3.772517256850793E-4</v>
      </c>
      <c r="W62" s="71">
        <f t="shared" si="14"/>
        <v>-5.6444027839089425E-4</v>
      </c>
      <c r="X62" s="71">
        <f t="shared" si="15"/>
        <v>-5.6444027839089425E-4</v>
      </c>
      <c r="Y62" s="71">
        <f t="shared" si="16"/>
        <v>-4.7016785858373385E-4</v>
      </c>
      <c r="Z62" s="72">
        <f t="shared" si="61"/>
        <v>2.90422956772E-2</v>
      </c>
      <c r="AA62" s="72">
        <f t="shared" si="62"/>
        <v>3.0277156895722565E-2</v>
      </c>
      <c r="AB62" s="72">
        <f t="shared" si="63"/>
        <v>2.7983266607935958E-2</v>
      </c>
      <c r="AC62" s="72">
        <f t="shared" si="64"/>
        <v>1.4915499677281802E-2</v>
      </c>
      <c r="AD62" s="72">
        <f t="shared" si="65"/>
        <v>1.1799393394772284E-2</v>
      </c>
      <c r="AE62" s="72">
        <f t="shared" si="66"/>
        <v>8.1339826580631106E-3</v>
      </c>
      <c r="AF62" s="72">
        <f t="shared" si="67"/>
        <v>6.4667227193652673E-3</v>
      </c>
      <c r="AG62" s="72">
        <f t="shared" si="68"/>
        <v>5.9777339009969887E-3</v>
      </c>
      <c r="AH62" s="72">
        <f t="shared" si="69"/>
        <v>2.2117308260168646E-3</v>
      </c>
      <c r="AI62" s="72">
        <f t="shared" si="70"/>
        <v>1.5271188684566712E-3</v>
      </c>
      <c r="AJ62" s="72">
        <f t="shared" si="71"/>
        <v>1.4171972855099759E-3</v>
      </c>
      <c r="AK62" s="72">
        <f t="shared" si="72"/>
        <v>1.2357917009151237E-3</v>
      </c>
      <c r="AL62" s="72">
        <f t="shared" si="73"/>
        <v>1.2542519439959043E-3</v>
      </c>
      <c r="AM62" s="72">
        <f t="shared" si="74"/>
        <v>1.2000508438106791E-3</v>
      </c>
      <c r="AN62" s="72">
        <f t="shared" si="75"/>
        <v>1.1136552684593143E-3</v>
      </c>
      <c r="AO62" s="72">
        <f t="shared" si="76"/>
        <v>1.119119579923327E-3</v>
      </c>
      <c r="AP62" s="72">
        <f t="shared" si="77"/>
        <v>2.0157199626348802E-3</v>
      </c>
      <c r="AQ62" s="72">
        <f t="shared" si="78"/>
        <v>1.3786443530274021E-3</v>
      </c>
      <c r="AR62" s="72">
        <f t="shared" si="79"/>
        <v>1.290959317092472E-3</v>
      </c>
      <c r="AS62" s="72">
        <f t="shared" si="80"/>
        <v>1.1336847470704847E-3</v>
      </c>
      <c r="AT62" s="72">
        <f t="shared" si="81"/>
        <v>1.1613815846272251E-3</v>
      </c>
      <c r="AU62" s="72">
        <f t="shared" si="82"/>
        <v>1.1179358257489501E-3</v>
      </c>
      <c r="AV62" s="72">
        <f t="shared" si="83"/>
        <v>1.0386650756045303E-3</v>
      </c>
      <c r="AW62" s="72">
        <f t="shared" si="84"/>
        <v>1.0440970077579218E-3</v>
      </c>
      <c r="AX62" s="72">
        <f t="shared" si="85"/>
        <v>5.5293270650421614E-4</v>
      </c>
      <c r="AY62" s="72">
        <f t="shared" si="86"/>
        <v>7.6355943422833561E-4</v>
      </c>
      <c r="AZ62" s="72">
        <f t="shared" si="87"/>
        <v>1.4171972855099759E-3</v>
      </c>
      <c r="BA62" s="72">
        <f t="shared" si="88"/>
        <v>3.707375102745371E-3</v>
      </c>
      <c r="BB62" s="72">
        <f t="shared" si="89"/>
        <v>6.2712597199795217E-3</v>
      </c>
      <c r="BC62" s="72">
        <f t="shared" si="90"/>
        <v>1.200050843810679E-2</v>
      </c>
      <c r="BD62" s="72">
        <f t="shared" si="91"/>
        <v>1.6704829026889714E-2</v>
      </c>
      <c r="BE62" s="72">
        <f t="shared" si="92"/>
        <v>2.2382391598466542E-2</v>
      </c>
      <c r="BF62" s="72">
        <f t="shared" si="93"/>
        <v>5.0392999065872006E-4</v>
      </c>
      <c r="BG62" s="72">
        <f t="shared" si="94"/>
        <v>6.8932217651370103E-4</v>
      </c>
      <c r="BH62" s="72">
        <f t="shared" si="95"/>
        <v>1.290959317092472E-3</v>
      </c>
      <c r="BI62" s="72">
        <f t="shared" si="96"/>
        <v>3.4010542412114542E-3</v>
      </c>
      <c r="BJ62" s="72">
        <f t="shared" si="97"/>
        <v>5.8069079231361249E-3</v>
      </c>
      <c r="BK62" s="72">
        <f t="shared" si="98"/>
        <v>1.1179358257489502E-2</v>
      </c>
      <c r="BL62" s="72">
        <f t="shared" si="99"/>
        <v>1.5579976134067954E-2</v>
      </c>
      <c r="BM62" s="72">
        <f t="shared" si="100"/>
        <v>2.0881940155158436E-2</v>
      </c>
      <c r="BN62" s="70">
        <f t="shared" si="101"/>
        <v>0.55790552125228665</v>
      </c>
      <c r="BO62" s="70">
        <f t="shared" si="102"/>
        <v>0.25368563670692051</v>
      </c>
      <c r="BP62" s="70">
        <f t="shared" si="103"/>
        <v>0.94795670981855429</v>
      </c>
    </row>
    <row r="63" spans="1:68" x14ac:dyDescent="0.25">
      <c r="A63" s="68">
        <v>45338</v>
      </c>
      <c r="B63" s="67">
        <v>6.81</v>
      </c>
      <c r="C63" s="67">
        <v>6.75</v>
      </c>
      <c r="D63" s="67">
        <v>6.76</v>
      </c>
      <c r="E63" s="67">
        <v>6.05</v>
      </c>
      <c r="F63" s="67">
        <v>6.01</v>
      </c>
      <c r="G63" s="67">
        <v>6.27</v>
      </c>
      <c r="H63" s="67">
        <v>6.27</v>
      </c>
      <c r="I63" s="67">
        <v>6.32</v>
      </c>
      <c r="J63" s="71">
        <f t="shared" si="60"/>
        <v>0</v>
      </c>
      <c r="K63" s="71">
        <f t="shared" si="2"/>
        <v>-7.0000000000000617E-4</v>
      </c>
      <c r="L63" s="71">
        <f t="shared" si="3"/>
        <v>-1.9999999999999185E-4</v>
      </c>
      <c r="M63" s="71">
        <f t="shared" si="4"/>
        <v>-3.9999999999999758E-4</v>
      </c>
      <c r="N63" s="71">
        <f t="shared" si="5"/>
        <v>-2.9999999999999472E-4</v>
      </c>
      <c r="O63" s="71">
        <f t="shared" si="6"/>
        <v>-1.9999999999999185E-4</v>
      </c>
      <c r="P63" s="71">
        <f t="shared" si="7"/>
        <v>-1.9999999999999185E-4</v>
      </c>
      <c r="Q63" s="71">
        <f t="shared" si="8"/>
        <v>-1.0000000000001674E-4</v>
      </c>
      <c r="R63" s="71">
        <f t="shared" si="9"/>
        <v>0</v>
      </c>
      <c r="S63" s="71">
        <f t="shared" si="10"/>
        <v>-6.559527949203843E-4</v>
      </c>
      <c r="T63" s="71">
        <f t="shared" si="11"/>
        <v>-1.8735363052478155E-4</v>
      </c>
      <c r="U63" s="71">
        <f t="shared" si="12"/>
        <v>-3.772517256850793E-4</v>
      </c>
      <c r="V63" s="71">
        <f t="shared" si="13"/>
        <v>-2.8303222039028031E-4</v>
      </c>
      <c r="W63" s="71">
        <f t="shared" si="14"/>
        <v>-1.88217580077502E-4</v>
      </c>
      <c r="X63" s="71">
        <f t="shared" si="15"/>
        <v>-1.88217580077502E-4</v>
      </c>
      <c r="Y63" s="71">
        <f t="shared" si="16"/>
        <v>-9.4060104476034924E-5</v>
      </c>
      <c r="Z63" s="72">
        <f t="shared" si="61"/>
        <v>2.9052210109179001E-2</v>
      </c>
      <c r="AA63" s="72">
        <f t="shared" si="62"/>
        <v>3.0276070529430862E-2</v>
      </c>
      <c r="AB63" s="72">
        <f t="shared" si="63"/>
        <v>2.79878611664202E-2</v>
      </c>
      <c r="AC63" s="72">
        <f t="shared" si="64"/>
        <v>1.4866285689991526E-2</v>
      </c>
      <c r="AD63" s="72">
        <f t="shared" si="65"/>
        <v>1.1781971825276011E-2</v>
      </c>
      <c r="AE63" s="72">
        <f t="shared" si="66"/>
        <v>8.1307567742377445E-3</v>
      </c>
      <c r="AF63" s="72">
        <f t="shared" si="67"/>
        <v>6.4573317833265965E-3</v>
      </c>
      <c r="AG63" s="72">
        <f t="shared" si="68"/>
        <v>5.9688278858067755E-3</v>
      </c>
      <c r="AH63" s="72">
        <f t="shared" si="69"/>
        <v>2.2117528099909042E-3</v>
      </c>
      <c r="AI63" s="72">
        <f t="shared" si="70"/>
        <v>1.5308135458974592E-3</v>
      </c>
      <c r="AJ63" s="72">
        <f t="shared" si="71"/>
        <v>1.4177992284209976E-3</v>
      </c>
      <c r="AK63" s="72">
        <f t="shared" si="72"/>
        <v>1.2382342941209517E-3</v>
      </c>
      <c r="AL63" s="72">
        <f t="shared" si="73"/>
        <v>1.2557869058364634E-3</v>
      </c>
      <c r="AM63" s="72">
        <f t="shared" si="74"/>
        <v>1.2008653581405185E-3</v>
      </c>
      <c r="AN63" s="72">
        <f t="shared" si="75"/>
        <v>1.1145177246029362E-3</v>
      </c>
      <c r="AO63" s="72">
        <f t="shared" si="76"/>
        <v>1.1198648056842512E-3</v>
      </c>
      <c r="AP63" s="72">
        <f t="shared" si="77"/>
        <v>2.0157414037375648E-3</v>
      </c>
      <c r="AQ63" s="72">
        <f t="shared" si="78"/>
        <v>1.3818269677674509E-3</v>
      </c>
      <c r="AR63" s="72">
        <f t="shared" si="79"/>
        <v>1.2914829267687716E-3</v>
      </c>
      <c r="AS63" s="72">
        <f t="shared" si="80"/>
        <v>1.1358716300705215E-3</v>
      </c>
      <c r="AT63" s="72">
        <f t="shared" si="81"/>
        <v>1.1627691981978764E-3</v>
      </c>
      <c r="AU63" s="72">
        <f t="shared" si="82"/>
        <v>1.1186635929010911E-3</v>
      </c>
      <c r="AV63" s="72">
        <f t="shared" si="83"/>
        <v>1.0394442742410821E-3</v>
      </c>
      <c r="AW63" s="72">
        <f t="shared" si="84"/>
        <v>1.0447758694675257E-3</v>
      </c>
      <c r="AX63" s="72">
        <f t="shared" si="85"/>
        <v>5.5293820249772605E-4</v>
      </c>
      <c r="AY63" s="72">
        <f t="shared" si="86"/>
        <v>7.6540677294872959E-4</v>
      </c>
      <c r="AZ63" s="72">
        <f t="shared" si="87"/>
        <v>1.4177992284209976E-3</v>
      </c>
      <c r="BA63" s="72">
        <f t="shared" si="88"/>
        <v>3.7147028823628549E-3</v>
      </c>
      <c r="BB63" s="72">
        <f t="shared" si="89"/>
        <v>6.2789345291823168E-3</v>
      </c>
      <c r="BC63" s="72">
        <f t="shared" si="90"/>
        <v>1.2008653581405185E-2</v>
      </c>
      <c r="BD63" s="72">
        <f t="shared" si="91"/>
        <v>1.6717765869044044E-2</v>
      </c>
      <c r="BE63" s="72">
        <f t="shared" si="92"/>
        <v>2.2397296113685024E-2</v>
      </c>
      <c r="BF63" s="72">
        <f t="shared" si="93"/>
        <v>5.039353509343912E-4</v>
      </c>
      <c r="BG63" s="72">
        <f t="shared" si="94"/>
        <v>6.9091348388372544E-4</v>
      </c>
      <c r="BH63" s="72">
        <f t="shared" si="95"/>
        <v>1.2914829267687716E-3</v>
      </c>
      <c r="BI63" s="72">
        <f t="shared" si="96"/>
        <v>3.4076148902115644E-3</v>
      </c>
      <c r="BJ63" s="72">
        <f t="shared" si="97"/>
        <v>5.8138459909893823E-3</v>
      </c>
      <c r="BK63" s="72">
        <f t="shared" si="98"/>
        <v>1.118663592901091E-2</v>
      </c>
      <c r="BL63" s="72">
        <f t="shared" si="99"/>
        <v>1.5591664113616233E-2</v>
      </c>
      <c r="BM63" s="72">
        <f t="shared" si="100"/>
        <v>2.0895517389350513E-2</v>
      </c>
      <c r="BN63" s="70">
        <f t="shared" si="101"/>
        <v>0.55837350518567286</v>
      </c>
      <c r="BO63" s="70">
        <f t="shared" si="102"/>
        <v>0.25488811208897111</v>
      </c>
      <c r="BP63" s="70">
        <f t="shared" si="103"/>
        <v>0.94803738492821465</v>
      </c>
    </row>
    <row r="64" spans="1:68" x14ac:dyDescent="0.25">
      <c r="A64" s="68">
        <v>45337</v>
      </c>
      <c r="B64" s="67">
        <v>6.81</v>
      </c>
      <c r="C64" s="67">
        <v>6.68</v>
      </c>
      <c r="D64" s="67">
        <v>6.74</v>
      </c>
      <c r="E64" s="67">
        <v>6.01</v>
      </c>
      <c r="F64" s="67">
        <v>5.98</v>
      </c>
      <c r="G64" s="67">
        <v>6.25</v>
      </c>
      <c r="H64" s="67">
        <v>6.25</v>
      </c>
      <c r="I64" s="67">
        <v>6.31</v>
      </c>
      <c r="J64" s="71">
        <f t="shared" si="60"/>
        <v>1.0000000000000286E-4</v>
      </c>
      <c r="K64" s="71">
        <f t="shared" si="2"/>
        <v>7.0000000000000617E-4</v>
      </c>
      <c r="L64" s="71">
        <f t="shared" si="3"/>
        <v>0</v>
      </c>
      <c r="M64" s="71">
        <f t="shared" si="4"/>
        <v>6.0000000000000331E-4</v>
      </c>
      <c r="N64" s="71">
        <f t="shared" si="5"/>
        <v>3.9999999999999064E-4</v>
      </c>
      <c r="O64" s="71">
        <f t="shared" si="6"/>
        <v>5.9999999999998943E-4</v>
      </c>
      <c r="P64" s="71">
        <f t="shared" si="7"/>
        <v>7.0000000000000617E-4</v>
      </c>
      <c r="Q64" s="71">
        <f t="shared" si="8"/>
        <v>6.0000000000001719E-4</v>
      </c>
      <c r="R64" s="71">
        <f t="shared" si="9"/>
        <v>9.3619810020195463E-5</v>
      </c>
      <c r="S64" s="71">
        <f t="shared" si="10"/>
        <v>6.5595279492026558E-4</v>
      </c>
      <c r="T64" s="71">
        <f t="shared" si="11"/>
        <v>0</v>
      </c>
      <c r="U64" s="71">
        <f t="shared" si="12"/>
        <v>5.6582423237254464E-4</v>
      </c>
      <c r="V64" s="71">
        <f t="shared" si="13"/>
        <v>3.7735849504389368E-4</v>
      </c>
      <c r="W64" s="71">
        <f t="shared" si="14"/>
        <v>5.6454649598747448E-4</v>
      </c>
      <c r="X64" s="71">
        <f t="shared" si="15"/>
        <v>6.5860660046351523E-4</v>
      </c>
      <c r="Y64" s="71">
        <f t="shared" si="16"/>
        <v>5.6422796305972208E-4</v>
      </c>
      <c r="Z64" s="72">
        <f t="shared" si="61"/>
        <v>2.9060954030925092E-2</v>
      </c>
      <c r="AA64" s="72">
        <f t="shared" si="62"/>
        <v>3.0266551507553259E-2</v>
      </c>
      <c r="AB64" s="72">
        <f t="shared" si="63"/>
        <v>2.7988118339371825E-2</v>
      </c>
      <c r="AC64" s="72">
        <f t="shared" si="64"/>
        <v>1.4808239114353101E-2</v>
      </c>
      <c r="AD64" s="72">
        <f t="shared" si="65"/>
        <v>1.1757447325056524E-2</v>
      </c>
      <c r="AE64" s="72">
        <f t="shared" si="66"/>
        <v>8.1204014336037425E-3</v>
      </c>
      <c r="AF64" s="72">
        <f t="shared" si="67"/>
        <v>6.4410137066678932E-3</v>
      </c>
      <c r="AG64" s="72">
        <f t="shared" si="68"/>
        <v>5.9541859337473232E-3</v>
      </c>
      <c r="AH64" s="72">
        <f t="shared" si="69"/>
        <v>2.2591424284897953E-3</v>
      </c>
      <c r="AI64" s="72">
        <f t="shared" si="70"/>
        <v>1.5299969224959577E-3</v>
      </c>
      <c r="AJ64" s="72">
        <f t="shared" si="71"/>
        <v>1.4174772650206759E-3</v>
      </c>
      <c r="AK64" s="72">
        <f t="shared" si="72"/>
        <v>1.2384166864702949E-3</v>
      </c>
      <c r="AL64" s="72">
        <f t="shared" si="73"/>
        <v>1.2556557538219446E-3</v>
      </c>
      <c r="AM64" s="72">
        <f t="shared" si="74"/>
        <v>1.2012028133324378E-3</v>
      </c>
      <c r="AN64" s="72">
        <f t="shared" si="75"/>
        <v>1.1151318493098153E-3</v>
      </c>
      <c r="AO64" s="72">
        <f t="shared" si="76"/>
        <v>1.1205682449287756E-3</v>
      </c>
      <c r="AP64" s="72">
        <f t="shared" si="77"/>
        <v>2.0556201320688656E-3</v>
      </c>
      <c r="AQ64" s="72">
        <f t="shared" si="78"/>
        <v>1.3810145597615484E-3</v>
      </c>
      <c r="AR64" s="72">
        <f t="shared" si="79"/>
        <v>1.2911837770130732E-3</v>
      </c>
      <c r="AS64" s="72">
        <f t="shared" si="80"/>
        <v>1.1360030588654238E-3</v>
      </c>
      <c r="AT64" s="72">
        <f t="shared" si="81"/>
        <v>1.1626372359831178E-3</v>
      </c>
      <c r="AU64" s="72">
        <f t="shared" si="82"/>
        <v>1.1189692741682682E-3</v>
      </c>
      <c r="AV64" s="72">
        <f t="shared" si="83"/>
        <v>1.0400080318172255E-3</v>
      </c>
      <c r="AW64" s="72">
        <f t="shared" si="84"/>
        <v>1.0454253648722609E-3</v>
      </c>
      <c r="AX64" s="72">
        <f t="shared" si="85"/>
        <v>5.6478560712244883E-4</v>
      </c>
      <c r="AY64" s="72">
        <f t="shared" si="86"/>
        <v>7.6499846124797885E-4</v>
      </c>
      <c r="AZ64" s="72">
        <f t="shared" si="87"/>
        <v>1.4174772650206759E-3</v>
      </c>
      <c r="BA64" s="72">
        <f t="shared" si="88"/>
        <v>3.7152500594108849E-3</v>
      </c>
      <c r="BB64" s="72">
        <f t="shared" si="89"/>
        <v>6.2782787691097229E-3</v>
      </c>
      <c r="BC64" s="72">
        <f t="shared" si="90"/>
        <v>1.2012028133324379E-2</v>
      </c>
      <c r="BD64" s="72">
        <f t="shared" si="91"/>
        <v>1.6726977739647229E-2</v>
      </c>
      <c r="BE64" s="72">
        <f t="shared" si="92"/>
        <v>2.2411364898575512E-2</v>
      </c>
      <c r="BF64" s="72">
        <f t="shared" si="93"/>
        <v>5.139050330172164E-4</v>
      </c>
      <c r="BG64" s="72">
        <f t="shared" si="94"/>
        <v>6.9050727988077419E-4</v>
      </c>
      <c r="BH64" s="72">
        <f t="shared" si="95"/>
        <v>1.2911837770130732E-3</v>
      </c>
      <c r="BI64" s="72">
        <f t="shared" si="96"/>
        <v>3.4080091765962715E-3</v>
      </c>
      <c r="BJ64" s="72">
        <f t="shared" si="97"/>
        <v>5.8131861799155891E-3</v>
      </c>
      <c r="BK64" s="72">
        <f t="shared" si="98"/>
        <v>1.1189692741682682E-2</v>
      </c>
      <c r="BL64" s="72">
        <f t="shared" si="99"/>
        <v>1.5600120477258382E-2</v>
      </c>
      <c r="BM64" s="72">
        <f t="shared" si="100"/>
        <v>2.0908507297445218E-2</v>
      </c>
      <c r="BN64" s="70">
        <f t="shared" si="101"/>
        <v>0.5579201762474133</v>
      </c>
      <c r="BO64" s="70">
        <f t="shared" si="102"/>
        <v>0.25431361720707452</v>
      </c>
      <c r="BP64" s="70">
        <f t="shared" si="103"/>
        <v>0.9479045680896534</v>
      </c>
    </row>
    <row r="65" spans="1:68" x14ac:dyDescent="0.25">
      <c r="A65" s="68">
        <v>45336</v>
      </c>
      <c r="B65" s="67">
        <v>6.82</v>
      </c>
      <c r="C65" s="67">
        <v>6.75</v>
      </c>
      <c r="D65" s="67">
        <v>6.74</v>
      </c>
      <c r="E65" s="67">
        <v>6.07</v>
      </c>
      <c r="F65" s="67">
        <v>6.02</v>
      </c>
      <c r="G65" s="67">
        <v>6.31</v>
      </c>
      <c r="H65" s="67">
        <v>6.32</v>
      </c>
      <c r="I65" s="67">
        <v>6.37</v>
      </c>
      <c r="J65" s="71">
        <f t="shared" si="60"/>
        <v>2.9999999999999472E-4</v>
      </c>
      <c r="K65" s="71">
        <f t="shared" si="2"/>
        <v>-3.0000000000000859E-4</v>
      </c>
      <c r="L65" s="71">
        <f t="shared" si="3"/>
        <v>0</v>
      </c>
      <c r="M65" s="71">
        <f t="shared" si="4"/>
        <v>5.0000000000000044E-4</v>
      </c>
      <c r="N65" s="71">
        <f t="shared" si="5"/>
        <v>3.0000000000000165E-4</v>
      </c>
      <c r="O65" s="71">
        <f t="shared" si="6"/>
        <v>-9.9999999999988987E-5</v>
      </c>
      <c r="P65" s="71">
        <f t="shared" si="7"/>
        <v>-1.0000000000001674E-4</v>
      </c>
      <c r="Q65" s="71">
        <f t="shared" si="8"/>
        <v>0</v>
      </c>
      <c r="R65" s="71">
        <f t="shared" si="9"/>
        <v>2.8080685353244295E-4</v>
      </c>
      <c r="S65" s="71">
        <f t="shared" si="10"/>
        <v>-2.8106994142033438E-4</v>
      </c>
      <c r="T65" s="71">
        <f t="shared" si="11"/>
        <v>0</v>
      </c>
      <c r="U65" s="71">
        <f t="shared" si="12"/>
        <v>4.7127575216010075E-4</v>
      </c>
      <c r="V65" s="71">
        <f t="shared" si="13"/>
        <v>2.8292545103148203E-4</v>
      </c>
      <c r="W65" s="71">
        <f t="shared" si="14"/>
        <v>-9.4068952611625875E-5</v>
      </c>
      <c r="X65" s="71">
        <f t="shared" si="15"/>
        <v>-9.4060104476034924E-5</v>
      </c>
      <c r="Y65" s="71">
        <f t="shared" si="16"/>
        <v>0</v>
      </c>
      <c r="Z65" s="72">
        <f t="shared" si="61"/>
        <v>2.910731721345753E-2</v>
      </c>
      <c r="AA65" s="72">
        <f t="shared" si="62"/>
        <v>3.0249448172652672E-2</v>
      </c>
      <c r="AB65" s="72">
        <f t="shared" si="63"/>
        <v>2.7986058272284006E-2</v>
      </c>
      <c r="AC65" s="72">
        <f t="shared" si="64"/>
        <v>1.4748620359105367E-2</v>
      </c>
      <c r="AD65" s="72">
        <f t="shared" si="65"/>
        <v>1.1731679228024126E-2</v>
      </c>
      <c r="AE65" s="72">
        <f t="shared" si="66"/>
        <v>8.1107372993762701E-3</v>
      </c>
      <c r="AF65" s="72">
        <f t="shared" si="67"/>
        <v>6.4254229660283581E-3</v>
      </c>
      <c r="AG65" s="72">
        <f t="shared" si="68"/>
        <v>5.9408208317614907E-3</v>
      </c>
      <c r="AH65" s="72">
        <f t="shared" si="69"/>
        <v>2.259538828205412E-3</v>
      </c>
      <c r="AI65" s="72">
        <f t="shared" si="70"/>
        <v>1.5300818027500498E-3</v>
      </c>
      <c r="AJ65" s="72">
        <f t="shared" si="71"/>
        <v>1.4208522550076285E-3</v>
      </c>
      <c r="AK65" s="72">
        <f t="shared" si="72"/>
        <v>1.2461754025106979E-3</v>
      </c>
      <c r="AL65" s="72">
        <f t="shared" si="73"/>
        <v>1.2601147328103351E-3</v>
      </c>
      <c r="AM65" s="72">
        <f t="shared" si="74"/>
        <v>1.2043039021883758E-3</v>
      </c>
      <c r="AN65" s="72">
        <f t="shared" si="75"/>
        <v>1.1167737629522016E-3</v>
      </c>
      <c r="AO65" s="72">
        <f t="shared" si="76"/>
        <v>1.1223728482952424E-3</v>
      </c>
      <c r="AP65" s="72">
        <f t="shared" si="77"/>
        <v>2.0559627135830118E-3</v>
      </c>
      <c r="AQ65" s="72">
        <f t="shared" si="78"/>
        <v>1.3810609115402295E-3</v>
      </c>
      <c r="AR65" s="72">
        <f t="shared" si="79"/>
        <v>1.2940734442858154E-3</v>
      </c>
      <c r="AS65" s="72">
        <f t="shared" si="80"/>
        <v>1.1430081453010826E-3</v>
      </c>
      <c r="AT65" s="72">
        <f t="shared" si="81"/>
        <v>1.1667120760350698E-3</v>
      </c>
      <c r="AU65" s="72">
        <f t="shared" si="82"/>
        <v>1.1218080784126388E-3</v>
      </c>
      <c r="AV65" s="72">
        <f t="shared" si="83"/>
        <v>1.0415075987697906E-3</v>
      </c>
      <c r="AW65" s="72">
        <f t="shared" si="84"/>
        <v>1.0470846567757438E-3</v>
      </c>
      <c r="AX65" s="72">
        <f t="shared" si="85"/>
        <v>5.6488470705135299E-4</v>
      </c>
      <c r="AY65" s="72">
        <f t="shared" si="86"/>
        <v>7.6504090137502489E-4</v>
      </c>
      <c r="AZ65" s="72">
        <f t="shared" si="87"/>
        <v>1.4208522550076285E-3</v>
      </c>
      <c r="BA65" s="72">
        <f t="shared" si="88"/>
        <v>3.7385262075320938E-3</v>
      </c>
      <c r="BB65" s="72">
        <f t="shared" si="89"/>
        <v>6.300573664051675E-3</v>
      </c>
      <c r="BC65" s="72">
        <f t="shared" si="90"/>
        <v>1.2043039021883757E-2</v>
      </c>
      <c r="BD65" s="72">
        <f t="shared" si="91"/>
        <v>1.6751606444283022E-2</v>
      </c>
      <c r="BE65" s="72">
        <f t="shared" si="92"/>
        <v>2.2447456965904847E-2</v>
      </c>
      <c r="BF65" s="72">
        <f t="shared" si="93"/>
        <v>5.1399067839575296E-4</v>
      </c>
      <c r="BG65" s="72">
        <f t="shared" si="94"/>
        <v>6.9053045577011475E-4</v>
      </c>
      <c r="BH65" s="72">
        <f t="shared" si="95"/>
        <v>1.2940734442858154E-3</v>
      </c>
      <c r="BI65" s="72">
        <f t="shared" si="96"/>
        <v>3.4290244359032477E-3</v>
      </c>
      <c r="BJ65" s="72">
        <f t="shared" si="97"/>
        <v>5.8335603801753493E-3</v>
      </c>
      <c r="BK65" s="72">
        <f t="shared" si="98"/>
        <v>1.1218080784126387E-2</v>
      </c>
      <c r="BL65" s="72">
        <f t="shared" si="99"/>
        <v>1.5622613981546858E-2</v>
      </c>
      <c r="BM65" s="72">
        <f t="shared" si="100"/>
        <v>2.0941693135514874E-2</v>
      </c>
      <c r="BN65" s="70">
        <f t="shared" si="101"/>
        <v>0.55822587401705248</v>
      </c>
      <c r="BO65" s="70">
        <f t="shared" si="102"/>
        <v>0.26015590064723998</v>
      </c>
      <c r="BP65" s="70">
        <f t="shared" si="103"/>
        <v>0.94804057939676578</v>
      </c>
    </row>
    <row r="66" spans="1:68" x14ac:dyDescent="0.25">
      <c r="A66" s="68">
        <v>45335</v>
      </c>
      <c r="B66" s="67">
        <v>6.85</v>
      </c>
      <c r="C66" s="67">
        <v>6.72</v>
      </c>
      <c r="D66" s="67">
        <v>6.74</v>
      </c>
      <c r="E66" s="67">
        <v>6.12</v>
      </c>
      <c r="F66" s="67">
        <v>6.05</v>
      </c>
      <c r="G66" s="67">
        <v>6.3</v>
      </c>
      <c r="H66" s="67">
        <v>6.31</v>
      </c>
      <c r="I66" s="67">
        <v>6.37</v>
      </c>
      <c r="J66" s="71">
        <f t="shared" si="60"/>
        <v>1.0000000000001674E-4</v>
      </c>
      <c r="K66" s="71">
        <f t="shared" si="2"/>
        <v>1.0000000000000286E-4</v>
      </c>
      <c r="L66" s="71">
        <f t="shared" si="3"/>
        <v>0</v>
      </c>
      <c r="M66" s="71">
        <f t="shared" si="4"/>
        <v>-8.000000000000021E-4</v>
      </c>
      <c r="N66" s="71">
        <f t="shared" si="5"/>
        <v>-1.0999999999999968E-3</v>
      </c>
      <c r="O66" s="71">
        <f t="shared" si="6"/>
        <v>-1.2000000000000066E-3</v>
      </c>
      <c r="P66" s="71">
        <f t="shared" si="7"/>
        <v>-1.1999999999999858E-3</v>
      </c>
      <c r="Q66" s="71">
        <f t="shared" si="8"/>
        <v>-1.2000000000000066E-3</v>
      </c>
      <c r="R66" s="71">
        <f t="shared" si="9"/>
        <v>9.3584764468633935E-5</v>
      </c>
      <c r="S66" s="71">
        <f t="shared" si="10"/>
        <v>9.3698758560042616E-5</v>
      </c>
      <c r="T66" s="71">
        <f t="shared" si="11"/>
        <v>0</v>
      </c>
      <c r="U66" s="71">
        <f t="shared" si="12"/>
        <v>-7.5414784871407638E-4</v>
      </c>
      <c r="V66" s="71">
        <f t="shared" si="13"/>
        <v>-1.0377848943109507E-3</v>
      </c>
      <c r="W66" s="71">
        <f t="shared" si="14"/>
        <v>-1.1295181923767219E-3</v>
      </c>
      <c r="X66" s="71">
        <f t="shared" si="15"/>
        <v>-1.1294118847595101E-3</v>
      </c>
      <c r="Y66" s="71">
        <f t="shared" si="16"/>
        <v>-1.1287744590473836E-3</v>
      </c>
      <c r="Z66" s="72">
        <f t="shared" si="61"/>
        <v>2.9148634478532946E-2</v>
      </c>
      <c r="AA66" s="72">
        <f t="shared" si="62"/>
        <v>3.0232202834251411E-2</v>
      </c>
      <c r="AB66" s="72">
        <f t="shared" si="63"/>
        <v>2.7974844394173647E-2</v>
      </c>
      <c r="AC66" s="72">
        <f t="shared" si="64"/>
        <v>1.4684019601105304E-2</v>
      </c>
      <c r="AD66" s="72">
        <f t="shared" si="65"/>
        <v>1.1701471275631467E-2</v>
      </c>
      <c r="AE66" s="72">
        <f t="shared" si="66"/>
        <v>8.0982521376094258E-3</v>
      </c>
      <c r="AF66" s="72">
        <f t="shared" si="67"/>
        <v>6.4095192544050663E-3</v>
      </c>
      <c r="AG66" s="72">
        <f t="shared" si="68"/>
        <v>5.9267443329034161E-3</v>
      </c>
      <c r="AH66" s="72">
        <f t="shared" si="69"/>
        <v>2.2630360727940346E-3</v>
      </c>
      <c r="AI66" s="72">
        <f t="shared" si="70"/>
        <v>1.5297431762657332E-3</v>
      </c>
      <c r="AJ66" s="72">
        <f t="shared" si="71"/>
        <v>1.4212085494881078E-3</v>
      </c>
      <c r="AK66" s="72">
        <f t="shared" si="72"/>
        <v>1.2657254767506918E-3</v>
      </c>
      <c r="AL66" s="72">
        <f t="shared" si="73"/>
        <v>1.2780763678111977E-3</v>
      </c>
      <c r="AM66" s="72">
        <f t="shared" si="74"/>
        <v>1.2195941178973488E-3</v>
      </c>
      <c r="AN66" s="72">
        <f t="shared" si="75"/>
        <v>1.1300705349737846E-3</v>
      </c>
      <c r="AO66" s="72">
        <f t="shared" si="76"/>
        <v>1.1365497808517228E-3</v>
      </c>
      <c r="AP66" s="72">
        <f t="shared" si="77"/>
        <v>2.0589329190332352E-3</v>
      </c>
      <c r="AQ66" s="72">
        <f t="shared" si="78"/>
        <v>1.3807385774171894E-3</v>
      </c>
      <c r="AR66" s="72">
        <f t="shared" si="79"/>
        <v>1.2943822815018791E-3</v>
      </c>
      <c r="AS66" s="72">
        <f t="shared" si="80"/>
        <v>1.1607771622485683E-3</v>
      </c>
      <c r="AT66" s="72">
        <f t="shared" si="81"/>
        <v>1.1832128444513683E-3</v>
      </c>
      <c r="AU66" s="72">
        <f t="shared" si="82"/>
        <v>1.1359292030857966E-3</v>
      </c>
      <c r="AV66" s="72">
        <f t="shared" si="83"/>
        <v>1.0538416325292783E-3</v>
      </c>
      <c r="AW66" s="72">
        <f t="shared" si="84"/>
        <v>1.060258686951805E-3</v>
      </c>
      <c r="AX66" s="72">
        <f t="shared" si="85"/>
        <v>5.6575901819850866E-4</v>
      </c>
      <c r="AY66" s="72">
        <f t="shared" si="86"/>
        <v>7.648715881328666E-4</v>
      </c>
      <c r="AZ66" s="72">
        <f t="shared" si="87"/>
        <v>1.4212085494881078E-3</v>
      </c>
      <c r="BA66" s="72">
        <f t="shared" si="88"/>
        <v>3.7971764302520755E-3</v>
      </c>
      <c r="BB66" s="72">
        <f t="shared" si="89"/>
        <v>6.3903818390559884E-3</v>
      </c>
      <c r="BC66" s="72">
        <f t="shared" si="90"/>
        <v>1.2195941178973489E-2</v>
      </c>
      <c r="BD66" s="72">
        <f t="shared" si="91"/>
        <v>1.6951058024606769E-2</v>
      </c>
      <c r="BE66" s="72">
        <f t="shared" si="92"/>
        <v>2.2730995617034455E-2</v>
      </c>
      <c r="BF66" s="72">
        <f t="shared" si="93"/>
        <v>5.1473322975830881E-4</v>
      </c>
      <c r="BG66" s="72">
        <f t="shared" si="94"/>
        <v>6.9036928870859471E-4</v>
      </c>
      <c r="BH66" s="72">
        <f t="shared" si="95"/>
        <v>1.2943822815018791E-3</v>
      </c>
      <c r="BI66" s="72">
        <f t="shared" si="96"/>
        <v>3.4823314867457049E-3</v>
      </c>
      <c r="BJ66" s="72">
        <f t="shared" si="97"/>
        <v>5.9160642222568418E-3</v>
      </c>
      <c r="BK66" s="72">
        <f t="shared" si="98"/>
        <v>1.1359292030857965E-2</v>
      </c>
      <c r="BL66" s="72">
        <f t="shared" si="99"/>
        <v>1.5807624487939174E-2</v>
      </c>
      <c r="BM66" s="72">
        <f t="shared" si="100"/>
        <v>2.12051737390361E-2</v>
      </c>
      <c r="BN66" s="70">
        <f t="shared" si="101"/>
        <v>0.55821850372634962</v>
      </c>
      <c r="BO66" s="70">
        <f t="shared" si="102"/>
        <v>0.26072229337274339</v>
      </c>
      <c r="BP66" s="70">
        <f t="shared" si="103"/>
        <v>0.94954710026429001</v>
      </c>
    </row>
    <row r="67" spans="1:68" x14ac:dyDescent="0.25">
      <c r="A67" s="68">
        <v>45334</v>
      </c>
      <c r="B67" s="67">
        <v>6.86</v>
      </c>
      <c r="C67" s="67">
        <v>6.73</v>
      </c>
      <c r="D67" s="67">
        <v>6.74</v>
      </c>
      <c r="E67" s="67">
        <v>6.04</v>
      </c>
      <c r="F67" s="67">
        <v>5.94</v>
      </c>
      <c r="G67" s="67">
        <v>6.18</v>
      </c>
      <c r="H67" s="67">
        <v>6.19</v>
      </c>
      <c r="I67" s="67">
        <v>6.25</v>
      </c>
      <c r="J67" s="71">
        <f t="shared" ref="J67:J130" si="104">B68/100-B67/100</f>
        <v>0</v>
      </c>
      <c r="K67" s="71">
        <f t="shared" ref="K67:K130" si="105">C68/100-C67/100</f>
        <v>1.0000000000000286E-4</v>
      </c>
      <c r="L67" s="71">
        <f t="shared" ref="L67:L130" si="106">D68/100-D67/100</f>
        <v>1.0000000000000286E-4</v>
      </c>
      <c r="M67" s="71">
        <f t="shared" ref="M67:M130" si="107">E68/100-E67/100</f>
        <v>-5.0000000000000044E-4</v>
      </c>
      <c r="N67" s="71">
        <f t="shared" ref="N67:N130" si="108">F68/100-F67/100</f>
        <v>-7.9999999999999516E-4</v>
      </c>
      <c r="O67" s="71">
        <f t="shared" ref="O67:O130" si="109">G68/100-G67/100</f>
        <v>-1.0999999999999899E-3</v>
      </c>
      <c r="P67" s="71">
        <f t="shared" ref="P67:P130" si="110">H68/100-H67/100</f>
        <v>-1.1999999999999997E-3</v>
      </c>
      <c r="Q67" s="71">
        <f t="shared" ref="Q67:Q130" si="111">I68/100-I67/100</f>
        <v>-9.9999999999999395E-4</v>
      </c>
      <c r="R67" s="71">
        <f t="shared" ref="R67:R130" si="112">LN((1+B68/100)/(1+B67/100))</f>
        <v>0</v>
      </c>
      <c r="S67" s="71">
        <f t="shared" ref="S67:S130" si="113">LN((1+C68/100)/(1+C67/100))</f>
        <v>9.3689979925206494E-5</v>
      </c>
      <c r="T67" s="71">
        <f t="shared" ref="T67:T130" si="114">LN((1+D68/100)/(1+D67/100))</f>
        <v>9.3681202935045653E-5</v>
      </c>
      <c r="U67" s="71">
        <f t="shared" ref="U67:U130" si="115">LN((1+E68/100)/(1+E67/100))</f>
        <v>-4.7163138166116673E-4</v>
      </c>
      <c r="V67" s="71">
        <f t="shared" ref="V67:V130" si="116">LN((1+F68/100)/(1+F67/100))</f>
        <v>-7.5542968653901754E-4</v>
      </c>
      <c r="W67" s="71">
        <f t="shared" ref="W67:W130" si="117">LN((1+G68/100)/(1+G67/100))</f>
        <v>-1.0365136381466924E-3</v>
      </c>
      <c r="X67" s="71">
        <f t="shared" ref="X67:X130" si="118">LN((1+H68/100)/(1+H67/100))</f>
        <v>-1.1306888983753909E-3</v>
      </c>
      <c r="Y67" s="71">
        <f t="shared" ref="Y67:Y130" si="119">LN((1+I68/100)/(1+I67/100))</f>
        <v>-9.4161965526098478E-4</v>
      </c>
      <c r="Z67" s="72">
        <f t="shared" si="61"/>
        <v>2.9178781926252628E-2</v>
      </c>
      <c r="AA67" s="72">
        <f t="shared" si="62"/>
        <v>3.0210743230263199E-2</v>
      </c>
      <c r="AB67" s="72">
        <f t="shared" si="63"/>
        <v>2.7959479415351995E-2</v>
      </c>
      <c r="AC67" s="72">
        <f t="shared" si="64"/>
        <v>1.461204057342963E-2</v>
      </c>
      <c r="AD67" s="72">
        <f t="shared" si="65"/>
        <v>1.1663228688677035E-2</v>
      </c>
      <c r="AE67" s="72">
        <f t="shared" si="66"/>
        <v>8.0770102519869217E-3</v>
      </c>
      <c r="AF67" s="72">
        <f t="shared" si="67"/>
        <v>6.3869648873153126E-3</v>
      </c>
      <c r="AG67" s="72">
        <f t="shared" si="68"/>
        <v>5.9072792640017316E-3</v>
      </c>
      <c r="AH67" s="72">
        <f t="shared" si="69"/>
        <v>2.2630785585997949E-3</v>
      </c>
      <c r="AI67" s="72">
        <f t="shared" si="70"/>
        <v>1.5298042842557449E-3</v>
      </c>
      <c r="AJ67" s="72">
        <f t="shared" si="71"/>
        <v>1.4211035909723643E-3</v>
      </c>
      <c r="AK67" s="72">
        <f t="shared" si="72"/>
        <v>1.2746287544359669E-3</v>
      </c>
      <c r="AL67" s="72">
        <f t="shared" si="73"/>
        <v>1.2907366128792862E-3</v>
      </c>
      <c r="AM67" s="72">
        <f t="shared" si="74"/>
        <v>1.2309812958569816E-3</v>
      </c>
      <c r="AN67" s="72">
        <f t="shared" si="75"/>
        <v>1.144633438272618E-3</v>
      </c>
      <c r="AO67" s="72">
        <f t="shared" si="76"/>
        <v>1.1511386300332934E-3</v>
      </c>
      <c r="AP67" s="72">
        <f t="shared" si="77"/>
        <v>2.0589721848107262E-3</v>
      </c>
      <c r="AQ67" s="72">
        <f t="shared" si="78"/>
        <v>1.3807956823528582E-3</v>
      </c>
      <c r="AR67" s="72">
        <f t="shared" si="79"/>
        <v>1.2942868903290461E-3</v>
      </c>
      <c r="AS67" s="72">
        <f t="shared" si="80"/>
        <v>1.1687807305087643E-3</v>
      </c>
      <c r="AT67" s="72">
        <f t="shared" si="81"/>
        <v>1.1947399561724717E-3</v>
      </c>
      <c r="AU67" s="72">
        <f t="shared" si="82"/>
        <v>1.1463706050408417E-3</v>
      </c>
      <c r="AV67" s="72">
        <f t="shared" si="83"/>
        <v>1.0672791042258174E-3</v>
      </c>
      <c r="AW67" s="72">
        <f t="shared" si="84"/>
        <v>1.0737554575344398E-3</v>
      </c>
      <c r="AX67" s="72">
        <f t="shared" si="85"/>
        <v>5.6576963964994871E-4</v>
      </c>
      <c r="AY67" s="72">
        <f t="shared" si="86"/>
        <v>7.6490214212787244E-4</v>
      </c>
      <c r="AZ67" s="72">
        <f t="shared" si="87"/>
        <v>1.4211035909723643E-3</v>
      </c>
      <c r="BA67" s="72">
        <f t="shared" si="88"/>
        <v>3.823886263307901E-3</v>
      </c>
      <c r="BB67" s="72">
        <f t="shared" si="89"/>
        <v>6.4536830643964309E-3</v>
      </c>
      <c r="BC67" s="72">
        <f t="shared" si="90"/>
        <v>1.2309812958569817E-2</v>
      </c>
      <c r="BD67" s="72">
        <f t="shared" si="91"/>
        <v>1.7169501574089269E-2</v>
      </c>
      <c r="BE67" s="72">
        <f t="shared" si="92"/>
        <v>2.3022772600665868E-2</v>
      </c>
      <c r="BF67" s="72">
        <f t="shared" si="93"/>
        <v>5.1474304620268156E-4</v>
      </c>
      <c r="BG67" s="72">
        <f t="shared" si="94"/>
        <v>6.9039784117642911E-4</v>
      </c>
      <c r="BH67" s="72">
        <f t="shared" si="95"/>
        <v>1.2942868903290461E-3</v>
      </c>
      <c r="BI67" s="72">
        <f t="shared" si="96"/>
        <v>3.5063421915262931E-3</v>
      </c>
      <c r="BJ67" s="72">
        <f t="shared" si="97"/>
        <v>5.9736997808623581E-3</v>
      </c>
      <c r="BK67" s="72">
        <f t="shared" si="98"/>
        <v>1.1463706050408418E-2</v>
      </c>
      <c r="BL67" s="72">
        <f t="shared" si="99"/>
        <v>1.6009186563387262E-2</v>
      </c>
      <c r="BM67" s="72">
        <f t="shared" si="100"/>
        <v>2.1475109150688797E-2</v>
      </c>
      <c r="BN67" s="70">
        <f t="shared" si="101"/>
        <v>0.55813685832068916</v>
      </c>
      <c r="BO67" s="70">
        <f t="shared" si="102"/>
        <v>0.25846505382539475</v>
      </c>
      <c r="BP67" s="70">
        <f t="shared" si="103"/>
        <v>0.95013934965835556</v>
      </c>
    </row>
    <row r="68" spans="1:68" x14ac:dyDescent="0.25">
      <c r="A68" s="68">
        <v>45331</v>
      </c>
      <c r="B68" s="67">
        <v>6.86</v>
      </c>
      <c r="C68" s="67">
        <v>6.74</v>
      </c>
      <c r="D68" s="67">
        <v>6.75</v>
      </c>
      <c r="E68" s="67">
        <v>5.99</v>
      </c>
      <c r="F68" s="67">
        <v>5.86</v>
      </c>
      <c r="G68" s="67">
        <v>6.07</v>
      </c>
      <c r="H68" s="67">
        <v>6.07</v>
      </c>
      <c r="I68" s="67">
        <v>6.15</v>
      </c>
      <c r="J68" s="71">
        <f t="shared" si="104"/>
        <v>0</v>
      </c>
      <c r="K68" s="71">
        <f t="shared" si="105"/>
        <v>-2.0000000000000573E-4</v>
      </c>
      <c r="L68" s="71">
        <f t="shared" si="106"/>
        <v>0</v>
      </c>
      <c r="M68" s="71">
        <f t="shared" si="107"/>
        <v>9.9999999999999395E-4</v>
      </c>
      <c r="N68" s="71">
        <f t="shared" si="108"/>
        <v>1.2999999999999956E-3</v>
      </c>
      <c r="O68" s="71">
        <f t="shared" si="109"/>
        <v>1.1999999999999997E-3</v>
      </c>
      <c r="P68" s="71">
        <f t="shared" si="110"/>
        <v>1.2999999999999956E-3</v>
      </c>
      <c r="Q68" s="71">
        <f t="shared" si="111"/>
        <v>1.1999999999999858E-3</v>
      </c>
      <c r="R68" s="71">
        <f t="shared" si="112"/>
        <v>0</v>
      </c>
      <c r="S68" s="71">
        <f t="shared" si="113"/>
        <v>-1.8738873848518582E-4</v>
      </c>
      <c r="T68" s="71">
        <f t="shared" si="114"/>
        <v>0</v>
      </c>
      <c r="U68" s="71">
        <f t="shared" si="115"/>
        <v>9.4304043201663896E-4</v>
      </c>
      <c r="V68" s="71">
        <f t="shared" si="116"/>
        <v>1.2272836093220789E-3</v>
      </c>
      <c r="W68" s="71">
        <f t="shared" si="117"/>
        <v>1.1306888983754581E-3</v>
      </c>
      <c r="X68" s="71">
        <f t="shared" si="118"/>
        <v>1.2248552904597424E-3</v>
      </c>
      <c r="Y68" s="71">
        <f t="shared" si="119"/>
        <v>1.1298372353386143E-3</v>
      </c>
      <c r="Z68" s="72">
        <f t="shared" si="61"/>
        <v>2.9206424887704689E-2</v>
      </c>
      <c r="AA68" s="72">
        <f t="shared" si="62"/>
        <v>3.0187062323572138E-2</v>
      </c>
      <c r="AB68" s="72">
        <f t="shared" si="63"/>
        <v>2.794279763117296E-2</v>
      </c>
      <c r="AC68" s="72">
        <f t="shared" si="64"/>
        <v>1.4539942109818415E-2</v>
      </c>
      <c r="AD68" s="72">
        <f t="shared" si="65"/>
        <v>1.1626168301918156E-2</v>
      </c>
      <c r="AE68" s="72">
        <f t="shared" si="66"/>
        <v>8.0566446602869275E-3</v>
      </c>
      <c r="AF68" s="72">
        <f t="shared" si="67"/>
        <v>6.3640832504214375E-3</v>
      </c>
      <c r="AG68" s="72">
        <f t="shared" si="68"/>
        <v>5.886817805787513E-3</v>
      </c>
      <c r="AH68" s="72">
        <f t="shared" si="69"/>
        <v>2.2630785585997949E-3</v>
      </c>
      <c r="AI68" s="72">
        <f t="shared" si="70"/>
        <v>1.5298652872808524E-3</v>
      </c>
      <c r="AJ68" s="72">
        <f t="shared" si="71"/>
        <v>1.4210683823312081E-3</v>
      </c>
      <c r="AK68" s="72">
        <f t="shared" si="72"/>
        <v>1.2739877287653652E-3</v>
      </c>
      <c r="AL68" s="72">
        <f t="shared" si="73"/>
        <v>1.2894887469200357E-3</v>
      </c>
      <c r="AM68" s="72">
        <f t="shared" si="74"/>
        <v>1.2287607076204902E-3</v>
      </c>
      <c r="AN68" s="72">
        <f t="shared" si="75"/>
        <v>1.1418689654682436E-3</v>
      </c>
      <c r="AO68" s="72">
        <f t="shared" si="76"/>
        <v>1.1492215659596407E-3</v>
      </c>
      <c r="AP68" s="72">
        <f t="shared" si="77"/>
        <v>2.0589721848107262E-3</v>
      </c>
      <c r="AQ68" s="72">
        <f t="shared" si="78"/>
        <v>1.3808526810490443E-3</v>
      </c>
      <c r="AR68" s="72">
        <f t="shared" si="79"/>
        <v>1.2942577242692611E-3</v>
      </c>
      <c r="AS68" s="72">
        <f t="shared" si="80"/>
        <v>1.1681627369875239E-3</v>
      </c>
      <c r="AT68" s="72">
        <f t="shared" si="81"/>
        <v>1.1935410287186531E-3</v>
      </c>
      <c r="AU68" s="72">
        <f t="shared" si="82"/>
        <v>1.1442555847908187E-3</v>
      </c>
      <c r="AV68" s="72">
        <f t="shared" si="83"/>
        <v>1.0646486119402451E-3</v>
      </c>
      <c r="AW68" s="72">
        <f t="shared" si="84"/>
        <v>1.0719342752720567E-3</v>
      </c>
      <c r="AX68" s="72">
        <f t="shared" si="85"/>
        <v>5.6576963964994871E-4</v>
      </c>
      <c r="AY68" s="72">
        <f t="shared" si="86"/>
        <v>7.6493264364042618E-4</v>
      </c>
      <c r="AZ68" s="72">
        <f t="shared" si="87"/>
        <v>1.4210683823312081E-3</v>
      </c>
      <c r="BA68" s="72">
        <f t="shared" si="88"/>
        <v>3.8219631862960956E-3</v>
      </c>
      <c r="BB68" s="72">
        <f t="shared" si="89"/>
        <v>6.4474437346001782E-3</v>
      </c>
      <c r="BC68" s="72">
        <f t="shared" si="90"/>
        <v>1.2287607076204903E-2</v>
      </c>
      <c r="BD68" s="72">
        <f t="shared" si="91"/>
        <v>1.7128034482023654E-2</v>
      </c>
      <c r="BE68" s="72">
        <f t="shared" si="92"/>
        <v>2.2984431319192814E-2</v>
      </c>
      <c r="BF68" s="72">
        <f t="shared" si="93"/>
        <v>5.1474304620268156E-4</v>
      </c>
      <c r="BG68" s="72">
        <f t="shared" si="94"/>
        <v>6.9042634052452216E-4</v>
      </c>
      <c r="BH68" s="72">
        <f t="shared" si="95"/>
        <v>1.2942577242692611E-3</v>
      </c>
      <c r="BI68" s="72">
        <f t="shared" si="96"/>
        <v>3.5044882109625717E-3</v>
      </c>
      <c r="BJ68" s="72">
        <f t="shared" si="97"/>
        <v>5.967705143593266E-3</v>
      </c>
      <c r="BK68" s="72">
        <f t="shared" si="98"/>
        <v>1.1442555847908186E-2</v>
      </c>
      <c r="BL68" s="72">
        <f t="shared" si="99"/>
        <v>1.5969729179103675E-2</v>
      </c>
      <c r="BM68" s="72">
        <f t="shared" si="100"/>
        <v>2.1438685505441136E-2</v>
      </c>
      <c r="BN68" s="70">
        <f t="shared" si="101"/>
        <v>0.55811185313641665</v>
      </c>
      <c r="BO68" s="70">
        <f t="shared" si="102"/>
        <v>0.25834889140480249</v>
      </c>
      <c r="BP68" s="70">
        <f t="shared" si="103"/>
        <v>0.95010970672301365</v>
      </c>
    </row>
    <row r="69" spans="1:68" x14ac:dyDescent="0.25">
      <c r="A69" s="68">
        <v>45330</v>
      </c>
      <c r="B69" s="67">
        <v>6.86</v>
      </c>
      <c r="C69" s="67">
        <v>6.72</v>
      </c>
      <c r="D69" s="67">
        <v>6.75</v>
      </c>
      <c r="E69" s="67">
        <v>6.09</v>
      </c>
      <c r="F69" s="67">
        <v>5.99</v>
      </c>
      <c r="G69" s="67">
        <v>6.19</v>
      </c>
      <c r="H69" s="67">
        <v>6.2</v>
      </c>
      <c r="I69" s="67">
        <v>6.27</v>
      </c>
      <c r="J69" s="71">
        <f t="shared" si="104"/>
        <v>0</v>
      </c>
      <c r="K69" s="71">
        <f t="shared" si="105"/>
        <v>0</v>
      </c>
      <c r="L69" s="71">
        <f t="shared" si="106"/>
        <v>0</v>
      </c>
      <c r="M69" s="71">
        <f t="shared" si="107"/>
        <v>1.0000000000000078E-3</v>
      </c>
      <c r="N69" s="71">
        <f t="shared" si="108"/>
        <v>8.000000000000021E-4</v>
      </c>
      <c r="O69" s="71">
        <f t="shared" si="109"/>
        <v>9.9999999999999395E-4</v>
      </c>
      <c r="P69" s="71">
        <f t="shared" si="110"/>
        <v>1.2000000000000066E-3</v>
      </c>
      <c r="Q69" s="71">
        <f t="shared" si="111"/>
        <v>1.3000000000000095E-3</v>
      </c>
      <c r="R69" s="71">
        <f t="shared" si="112"/>
        <v>0</v>
      </c>
      <c r="S69" s="71">
        <f t="shared" si="113"/>
        <v>0</v>
      </c>
      <c r="T69" s="71">
        <f t="shared" si="114"/>
        <v>0</v>
      </c>
      <c r="U69" s="71">
        <f t="shared" si="115"/>
        <v>9.4215194457407164E-4</v>
      </c>
      <c r="V69" s="71">
        <f t="shared" si="116"/>
        <v>7.5450347821514371E-4</v>
      </c>
      <c r="W69" s="71">
        <f t="shared" si="117"/>
        <v>9.4126512973596486E-4</v>
      </c>
      <c r="X69" s="71">
        <f t="shared" si="118"/>
        <v>1.1293055971512652E-3</v>
      </c>
      <c r="Y69" s="71">
        <f t="shared" si="119"/>
        <v>1.222551522940306E-3</v>
      </c>
      <c r="Z69" s="72">
        <f t="shared" si="61"/>
        <v>2.9231111487384279E-2</v>
      </c>
      <c r="AA69" s="72">
        <f t="shared" si="62"/>
        <v>3.0161164830269881E-2</v>
      </c>
      <c r="AB69" s="72">
        <f t="shared" si="63"/>
        <v>2.792482955121817E-2</v>
      </c>
      <c r="AC69" s="72">
        <f t="shared" si="64"/>
        <v>1.4463106878137059E-2</v>
      </c>
      <c r="AD69" s="72">
        <f t="shared" si="65"/>
        <v>1.1583096928286912E-2</v>
      </c>
      <c r="AE69" s="72">
        <f t="shared" si="66"/>
        <v>8.0294242511609222E-3</v>
      </c>
      <c r="AF69" s="72">
        <f t="shared" si="67"/>
        <v>6.3328200233799866E-3</v>
      </c>
      <c r="AG69" s="72">
        <f t="shared" si="68"/>
        <v>5.8596380639757096E-3</v>
      </c>
      <c r="AH69" s="72">
        <f t="shared" si="69"/>
        <v>2.263310795621263E-3</v>
      </c>
      <c r="AI69" s="72">
        <f t="shared" si="70"/>
        <v>1.5296041362397835E-3</v>
      </c>
      <c r="AJ69" s="72">
        <f t="shared" si="71"/>
        <v>1.4212782968118949E-3</v>
      </c>
      <c r="AK69" s="72">
        <f t="shared" si="72"/>
        <v>1.2730270635422283E-3</v>
      </c>
      <c r="AL69" s="72">
        <f t="shared" si="73"/>
        <v>1.2873583607646633E-3</v>
      </c>
      <c r="AM69" s="72">
        <f t="shared" si="74"/>
        <v>1.2267578209406696E-3</v>
      </c>
      <c r="AN69" s="72">
        <f t="shared" si="75"/>
        <v>1.1392123400099047E-3</v>
      </c>
      <c r="AO69" s="72">
        <f t="shared" si="76"/>
        <v>1.1469608392719929E-3</v>
      </c>
      <c r="AP69" s="72">
        <f t="shared" si="77"/>
        <v>2.0591721488875331E-3</v>
      </c>
      <c r="AQ69" s="72">
        <f t="shared" si="78"/>
        <v>1.3806085586343924E-3</v>
      </c>
      <c r="AR69" s="72">
        <f t="shared" si="79"/>
        <v>1.2944401017510919E-3</v>
      </c>
      <c r="AS69" s="72">
        <f t="shared" si="80"/>
        <v>1.1672155792387682E-3</v>
      </c>
      <c r="AT69" s="72">
        <f t="shared" si="81"/>
        <v>1.1914826380196701E-3</v>
      </c>
      <c r="AU69" s="72">
        <f t="shared" si="82"/>
        <v>1.1423425796144263E-3</v>
      </c>
      <c r="AV69" s="72">
        <f t="shared" si="83"/>
        <v>1.0621171227751624E-3</v>
      </c>
      <c r="AW69" s="72">
        <f t="shared" si="84"/>
        <v>1.069784244451383E-3</v>
      </c>
      <c r="AX69" s="72">
        <f t="shared" si="85"/>
        <v>5.6582769890531576E-4</v>
      </c>
      <c r="AY69" s="72">
        <f t="shared" si="86"/>
        <v>7.6480206811989175E-4</v>
      </c>
      <c r="AZ69" s="72">
        <f t="shared" si="87"/>
        <v>1.4212782968118949E-3</v>
      </c>
      <c r="BA69" s="72">
        <f t="shared" si="88"/>
        <v>3.8190811906266848E-3</v>
      </c>
      <c r="BB69" s="72">
        <f t="shared" si="89"/>
        <v>6.4367918038233168E-3</v>
      </c>
      <c r="BC69" s="72">
        <f t="shared" si="90"/>
        <v>1.2267578209406696E-2</v>
      </c>
      <c r="BD69" s="72">
        <f t="shared" si="91"/>
        <v>1.7088185100148569E-2</v>
      </c>
      <c r="BE69" s="72">
        <f t="shared" si="92"/>
        <v>2.2939216785439857E-2</v>
      </c>
      <c r="BF69" s="72">
        <f t="shared" si="93"/>
        <v>5.1479303722188328E-4</v>
      </c>
      <c r="BG69" s="72">
        <f t="shared" si="94"/>
        <v>6.903042793171962E-4</v>
      </c>
      <c r="BH69" s="72">
        <f t="shared" si="95"/>
        <v>1.2944401017510919E-3</v>
      </c>
      <c r="BI69" s="72">
        <f t="shared" si="96"/>
        <v>3.5016467377163045E-3</v>
      </c>
      <c r="BJ69" s="72">
        <f t="shared" si="97"/>
        <v>5.9574131900983502E-3</v>
      </c>
      <c r="BK69" s="72">
        <f t="shared" si="98"/>
        <v>1.1423425796144263E-2</v>
      </c>
      <c r="BL69" s="72">
        <f t="shared" si="99"/>
        <v>1.5931756841627436E-2</v>
      </c>
      <c r="BM69" s="72">
        <f t="shared" si="100"/>
        <v>2.1395684889027662E-2</v>
      </c>
      <c r="BN69" s="70">
        <f t="shared" si="101"/>
        <v>0.55804577222890128</v>
      </c>
      <c r="BO69" s="70">
        <f t="shared" si="102"/>
        <v>0.25940760771784771</v>
      </c>
      <c r="BP69" s="70">
        <f t="shared" si="103"/>
        <v>0.95008553349686065</v>
      </c>
    </row>
    <row r="70" spans="1:68" x14ac:dyDescent="0.25">
      <c r="A70" s="68">
        <v>45329</v>
      </c>
      <c r="B70" s="67">
        <v>6.86</v>
      </c>
      <c r="C70" s="67">
        <v>6.72</v>
      </c>
      <c r="D70" s="67">
        <v>6.75</v>
      </c>
      <c r="E70" s="67">
        <v>6.19</v>
      </c>
      <c r="F70" s="67">
        <v>6.07</v>
      </c>
      <c r="G70" s="67">
        <v>6.29</v>
      </c>
      <c r="H70" s="67">
        <v>6.32</v>
      </c>
      <c r="I70" s="67">
        <v>6.4</v>
      </c>
      <c r="J70" s="71">
        <f t="shared" si="104"/>
        <v>9.9999999999988987E-5</v>
      </c>
      <c r="K70" s="71">
        <f t="shared" si="105"/>
        <v>0</v>
      </c>
      <c r="L70" s="71">
        <f t="shared" si="106"/>
        <v>-1.0000000000000286E-4</v>
      </c>
      <c r="M70" s="71">
        <f t="shared" si="107"/>
        <v>-1.1000000000000038E-3</v>
      </c>
      <c r="N70" s="71">
        <f t="shared" si="108"/>
        <v>-1.3000000000000025E-3</v>
      </c>
      <c r="O70" s="71">
        <f t="shared" si="109"/>
        <v>-8.9999999999999802E-4</v>
      </c>
      <c r="P70" s="71">
        <f t="shared" si="110"/>
        <v>-1.0000000000000078E-3</v>
      </c>
      <c r="Q70" s="71">
        <f t="shared" si="111"/>
        <v>-1.0000000000000009E-3</v>
      </c>
      <c r="R70" s="71">
        <f t="shared" si="112"/>
        <v>9.3576007179944098E-5</v>
      </c>
      <c r="S70" s="71">
        <f t="shared" si="113"/>
        <v>0</v>
      </c>
      <c r="T70" s="71">
        <f t="shared" si="114"/>
        <v>-9.3681202935153965E-5</v>
      </c>
      <c r="U70" s="71">
        <f t="shared" si="115"/>
        <v>-1.0364159782018656E-3</v>
      </c>
      <c r="V70" s="71">
        <f t="shared" si="116"/>
        <v>-1.2263574009982667E-3</v>
      </c>
      <c r="W70" s="71">
        <f t="shared" si="117"/>
        <v>-8.470987376517755E-4</v>
      </c>
      <c r="X70" s="71">
        <f t="shared" si="118"/>
        <v>-9.4099941073672337E-4</v>
      </c>
      <c r="Y70" s="71">
        <f t="shared" si="119"/>
        <v>-9.4029155964185521E-4</v>
      </c>
      <c r="Z70" s="72">
        <f t="shared" si="61"/>
        <v>2.9251269258730676E-2</v>
      </c>
      <c r="AA70" s="72">
        <f t="shared" si="62"/>
        <v>3.0131937737412386E-2</v>
      </c>
      <c r="AB70" s="72">
        <f t="shared" si="63"/>
        <v>2.7903175647995125E-2</v>
      </c>
      <c r="AC70" s="72">
        <f t="shared" si="64"/>
        <v>1.4390908966064842E-2</v>
      </c>
      <c r="AD70" s="72">
        <f t="shared" si="65"/>
        <v>1.1546502256027753E-2</v>
      </c>
      <c r="AE70" s="72">
        <f t="shared" si="66"/>
        <v>8.0081927197589824E-3</v>
      </c>
      <c r="AF70" s="72">
        <f t="shared" si="67"/>
        <v>6.3095002148080255E-3</v>
      </c>
      <c r="AG70" s="72">
        <f t="shared" si="68"/>
        <v>5.839524691520253E-3</v>
      </c>
      <c r="AH70" s="72">
        <f t="shared" si="69"/>
        <v>2.2634477287545901E-3</v>
      </c>
      <c r="AI70" s="72">
        <f t="shared" si="70"/>
        <v>1.529691294076306E-3</v>
      </c>
      <c r="AJ70" s="72">
        <f t="shared" si="71"/>
        <v>1.4212782968118949E-3</v>
      </c>
      <c r="AK70" s="72">
        <f t="shared" si="72"/>
        <v>1.2803316023037581E-3</v>
      </c>
      <c r="AL70" s="72">
        <f t="shared" si="73"/>
        <v>1.2994641933933922E-3</v>
      </c>
      <c r="AM70" s="72">
        <f t="shared" si="74"/>
        <v>1.2414265870924353E-3</v>
      </c>
      <c r="AN70" s="72">
        <f t="shared" si="75"/>
        <v>1.158704512726838E-3</v>
      </c>
      <c r="AO70" s="72">
        <f t="shared" si="76"/>
        <v>1.1612406423086447E-3</v>
      </c>
      <c r="AP70" s="72">
        <f t="shared" si="77"/>
        <v>2.0592904213277393E-3</v>
      </c>
      <c r="AQ70" s="72">
        <f t="shared" si="78"/>
        <v>1.3806850188023702E-3</v>
      </c>
      <c r="AR70" s="72">
        <f t="shared" si="79"/>
        <v>1.2944401017510919E-3</v>
      </c>
      <c r="AS70" s="72">
        <f t="shared" si="80"/>
        <v>1.1737950357631312E-3</v>
      </c>
      <c r="AT70" s="72">
        <f t="shared" si="81"/>
        <v>1.2025764603254799E-3</v>
      </c>
      <c r="AU70" s="72">
        <f t="shared" si="82"/>
        <v>1.1558565321144968E-3</v>
      </c>
      <c r="AV70" s="72">
        <f t="shared" si="83"/>
        <v>1.0801455718205543E-3</v>
      </c>
      <c r="AW70" s="72">
        <f t="shared" si="84"/>
        <v>1.0829951580392293E-3</v>
      </c>
      <c r="AX70" s="72">
        <f t="shared" si="85"/>
        <v>5.6586193218864753E-4</v>
      </c>
      <c r="AY70" s="72">
        <f t="shared" si="86"/>
        <v>7.6484564703815298E-4</v>
      </c>
      <c r="AZ70" s="72">
        <f t="shared" si="87"/>
        <v>1.4212782968118949E-3</v>
      </c>
      <c r="BA70" s="72">
        <f t="shared" si="88"/>
        <v>3.8409948069112743E-3</v>
      </c>
      <c r="BB70" s="72">
        <f t="shared" si="89"/>
        <v>6.4973209669669605E-3</v>
      </c>
      <c r="BC70" s="72">
        <f t="shared" si="90"/>
        <v>1.2414265870924354E-2</v>
      </c>
      <c r="BD70" s="72">
        <f t="shared" si="91"/>
        <v>1.7380567690902571E-2</v>
      </c>
      <c r="BE70" s="72">
        <f t="shared" si="92"/>
        <v>2.3224812846172893E-2</v>
      </c>
      <c r="BF70" s="72">
        <f t="shared" si="93"/>
        <v>5.1482260533193482E-4</v>
      </c>
      <c r="BG70" s="72">
        <f t="shared" si="94"/>
        <v>6.9034250940118512E-4</v>
      </c>
      <c r="BH70" s="72">
        <f t="shared" si="95"/>
        <v>1.2944401017510919E-3</v>
      </c>
      <c r="BI70" s="72">
        <f t="shared" si="96"/>
        <v>3.5213851072893937E-3</v>
      </c>
      <c r="BJ70" s="72">
        <f t="shared" si="97"/>
        <v>6.012882301627399E-3</v>
      </c>
      <c r="BK70" s="72">
        <f t="shared" si="98"/>
        <v>1.1558565321144968E-2</v>
      </c>
      <c r="BL70" s="72">
        <f t="shared" si="99"/>
        <v>1.6202183577308314E-2</v>
      </c>
      <c r="BM70" s="72">
        <f t="shared" si="100"/>
        <v>2.1659903160784585E-2</v>
      </c>
      <c r="BN70" s="70">
        <f t="shared" si="101"/>
        <v>0.55806357952566665</v>
      </c>
      <c r="BO70" s="70">
        <f t="shared" si="102"/>
        <v>0.25988004021413724</v>
      </c>
      <c r="BP70" s="70">
        <f t="shared" si="103"/>
        <v>0.9505337065643823</v>
      </c>
    </row>
    <row r="71" spans="1:68" x14ac:dyDescent="0.25">
      <c r="A71" s="68">
        <v>45328</v>
      </c>
      <c r="B71" s="67">
        <v>6.87</v>
      </c>
      <c r="C71" s="67">
        <v>6.72</v>
      </c>
      <c r="D71" s="67">
        <v>6.74</v>
      </c>
      <c r="E71" s="67">
        <v>6.08</v>
      </c>
      <c r="F71" s="67">
        <v>5.94</v>
      </c>
      <c r="G71" s="67">
        <v>6.2</v>
      </c>
      <c r="H71" s="67">
        <v>6.22</v>
      </c>
      <c r="I71" s="67">
        <v>6.3</v>
      </c>
      <c r="J71" s="71">
        <f t="shared" si="104"/>
        <v>2.0000000000000573E-4</v>
      </c>
      <c r="K71" s="71">
        <f t="shared" si="105"/>
        <v>-1.0000000000000286E-4</v>
      </c>
      <c r="L71" s="71">
        <f t="shared" si="106"/>
        <v>1.0000000000000286E-4</v>
      </c>
      <c r="M71" s="71">
        <f t="shared" si="107"/>
        <v>-2.0000000000000573E-4</v>
      </c>
      <c r="N71" s="71">
        <f t="shared" si="108"/>
        <v>-3.9999999999999758E-4</v>
      </c>
      <c r="O71" s="71">
        <f t="shared" si="109"/>
        <v>-2.0000000000000573E-4</v>
      </c>
      <c r="P71" s="71">
        <f t="shared" si="110"/>
        <v>0</v>
      </c>
      <c r="Q71" s="71">
        <f t="shared" si="111"/>
        <v>-1.0000000000000286E-4</v>
      </c>
      <c r="R71" s="71">
        <f t="shared" si="112"/>
        <v>1.8712574904906047E-4</v>
      </c>
      <c r="S71" s="71">
        <f t="shared" si="113"/>
        <v>-9.3707538840106082E-5</v>
      </c>
      <c r="T71" s="71">
        <f t="shared" si="114"/>
        <v>9.3681202935045653E-5</v>
      </c>
      <c r="U71" s="71">
        <f t="shared" si="115"/>
        <v>-1.8855472856844289E-4</v>
      </c>
      <c r="V71" s="71">
        <f t="shared" si="116"/>
        <v>-3.7764350901979191E-4</v>
      </c>
      <c r="W71" s="71">
        <f t="shared" si="117"/>
        <v>-1.8834165231296823E-4</v>
      </c>
      <c r="X71" s="71">
        <f t="shared" si="118"/>
        <v>0</v>
      </c>
      <c r="Y71" s="71">
        <f t="shared" si="119"/>
        <v>-9.4077802411898063E-5</v>
      </c>
      <c r="Z71" s="72">
        <f t="shared" si="61"/>
        <v>2.9267472293273901E-2</v>
      </c>
      <c r="AA71" s="72">
        <f t="shared" si="62"/>
        <v>3.0099520458224335E-2</v>
      </c>
      <c r="AB71" s="72">
        <f t="shared" si="63"/>
        <v>2.7878771864945272E-2</v>
      </c>
      <c r="AC71" s="72">
        <f t="shared" si="64"/>
        <v>1.4318291539647605E-2</v>
      </c>
      <c r="AD71" s="72">
        <f t="shared" si="65"/>
        <v>1.1506359940986451E-2</v>
      </c>
      <c r="AE71" s="72">
        <f t="shared" si="66"/>
        <v>7.9841579607638838E-3</v>
      </c>
      <c r="AF71" s="72">
        <f t="shared" si="67"/>
        <v>6.2853855059198625E-3</v>
      </c>
      <c r="AG71" s="72">
        <f t="shared" si="68"/>
        <v>5.8203019994522986E-3</v>
      </c>
      <c r="AH71" s="72">
        <f t="shared" si="69"/>
        <v>2.263423128523792E-3</v>
      </c>
      <c r="AI71" s="72">
        <f t="shared" si="70"/>
        <v>1.5297783444172123E-3</v>
      </c>
      <c r="AJ71" s="72">
        <f t="shared" si="71"/>
        <v>1.4233466473506644E-3</v>
      </c>
      <c r="AK71" s="72">
        <f t="shared" si="72"/>
        <v>1.2800875475894981E-3</v>
      </c>
      <c r="AL71" s="72">
        <f t="shared" si="73"/>
        <v>1.2987170743756072E-3</v>
      </c>
      <c r="AM71" s="72">
        <f t="shared" si="74"/>
        <v>1.2408400816230794E-3</v>
      </c>
      <c r="AN71" s="72">
        <f t="shared" si="75"/>
        <v>1.158084510727011E-3</v>
      </c>
      <c r="AO71" s="72">
        <f t="shared" si="76"/>
        <v>1.1606630773378208E-3</v>
      </c>
      <c r="AP71" s="72">
        <f t="shared" si="77"/>
        <v>2.0592702474302423E-3</v>
      </c>
      <c r="AQ71" s="72">
        <f t="shared" si="78"/>
        <v>1.3807613949288486E-3</v>
      </c>
      <c r="AR71" s="72">
        <f t="shared" si="79"/>
        <v>1.2962104335863867E-3</v>
      </c>
      <c r="AS71" s="72">
        <f t="shared" si="80"/>
        <v>1.1734359156776912E-3</v>
      </c>
      <c r="AT71" s="72">
        <f t="shared" si="81"/>
        <v>1.2017659199311081E-3</v>
      </c>
      <c r="AU71" s="72">
        <f t="shared" si="82"/>
        <v>1.1552761222963696E-3</v>
      </c>
      <c r="AV71" s="72">
        <f t="shared" si="83"/>
        <v>1.0795315890147555E-3</v>
      </c>
      <c r="AW71" s="72">
        <f t="shared" si="84"/>
        <v>1.0824257658379975E-3</v>
      </c>
      <c r="AX71" s="72">
        <f t="shared" si="85"/>
        <v>5.6585578213094799E-4</v>
      </c>
      <c r="AY71" s="72">
        <f t="shared" si="86"/>
        <v>7.6488917220860614E-4</v>
      </c>
      <c r="AZ71" s="72">
        <f t="shared" si="87"/>
        <v>1.4233466473506644E-3</v>
      </c>
      <c r="BA71" s="72">
        <f t="shared" si="88"/>
        <v>3.8402626427684943E-3</v>
      </c>
      <c r="BB71" s="72">
        <f t="shared" si="89"/>
        <v>6.4935853718780367E-3</v>
      </c>
      <c r="BC71" s="72">
        <f t="shared" si="90"/>
        <v>1.2408400816230795E-2</v>
      </c>
      <c r="BD71" s="72">
        <f t="shared" si="91"/>
        <v>1.7371267660905167E-2</v>
      </c>
      <c r="BE71" s="72">
        <f t="shared" si="92"/>
        <v>2.3213261546756417E-2</v>
      </c>
      <c r="BF71" s="72">
        <f t="shared" si="93"/>
        <v>5.1481756185756057E-4</v>
      </c>
      <c r="BG71" s="72">
        <f t="shared" si="94"/>
        <v>6.9038069746442431E-4</v>
      </c>
      <c r="BH71" s="72">
        <f t="shared" si="95"/>
        <v>1.2962104335863867E-3</v>
      </c>
      <c r="BI71" s="72">
        <f t="shared" si="96"/>
        <v>3.5203077470330737E-3</v>
      </c>
      <c r="BJ71" s="72">
        <f t="shared" si="97"/>
        <v>6.0088295996555408E-3</v>
      </c>
      <c r="BK71" s="72">
        <f t="shared" si="98"/>
        <v>1.1552761222963696E-2</v>
      </c>
      <c r="BL71" s="72">
        <f t="shared" si="99"/>
        <v>1.6192973835221332E-2</v>
      </c>
      <c r="BM71" s="72">
        <f t="shared" si="100"/>
        <v>2.1648515316759952E-2</v>
      </c>
      <c r="BN71" s="70">
        <f t="shared" si="101"/>
        <v>0.55794135408716972</v>
      </c>
      <c r="BO71" s="70">
        <f t="shared" si="102"/>
        <v>0.25543749933735627</v>
      </c>
      <c r="BP71" s="70">
        <f t="shared" si="103"/>
        <v>0.95050645791991062</v>
      </c>
    </row>
    <row r="72" spans="1:68" x14ac:dyDescent="0.25">
      <c r="A72" s="68">
        <v>45327</v>
      </c>
      <c r="B72" s="67">
        <v>6.89</v>
      </c>
      <c r="C72" s="67">
        <v>6.71</v>
      </c>
      <c r="D72" s="67">
        <v>6.75</v>
      </c>
      <c r="E72" s="67">
        <v>6.06</v>
      </c>
      <c r="F72" s="67">
        <v>5.9</v>
      </c>
      <c r="G72" s="67">
        <v>6.18</v>
      </c>
      <c r="H72" s="67">
        <v>6.22</v>
      </c>
      <c r="I72" s="67">
        <v>6.29</v>
      </c>
      <c r="J72" s="71">
        <f t="shared" si="104"/>
        <v>-2.0000000000000573E-4</v>
      </c>
      <c r="K72" s="71">
        <f t="shared" si="105"/>
        <v>-1.9999999999999185E-4</v>
      </c>
      <c r="L72" s="71">
        <f t="shared" si="106"/>
        <v>-3.0000000000000859E-4</v>
      </c>
      <c r="M72" s="71">
        <f t="shared" si="107"/>
        <v>-2.0999999999999977E-3</v>
      </c>
      <c r="N72" s="71">
        <f t="shared" si="108"/>
        <v>-2.6000000000000051E-3</v>
      </c>
      <c r="O72" s="71">
        <f t="shared" si="109"/>
        <v>-3.4999999999999962E-3</v>
      </c>
      <c r="P72" s="71">
        <f t="shared" si="110"/>
        <v>-2.9999999999999957E-3</v>
      </c>
      <c r="Q72" s="71">
        <f t="shared" si="111"/>
        <v>-3.0999999999999917E-3</v>
      </c>
      <c r="R72" s="71">
        <f t="shared" si="112"/>
        <v>-1.8712574904905711E-4</v>
      </c>
      <c r="S72" s="71">
        <f t="shared" si="113"/>
        <v>-1.874414251036045E-4</v>
      </c>
      <c r="T72" s="71">
        <f t="shared" si="114"/>
        <v>-2.8106994142033438E-4</v>
      </c>
      <c r="U72" s="71">
        <f t="shared" si="115"/>
        <v>-1.9819741281097304E-3</v>
      </c>
      <c r="V72" s="71">
        <f t="shared" si="116"/>
        <v>-2.4581651784292315E-3</v>
      </c>
      <c r="W72" s="71">
        <f t="shared" si="117"/>
        <v>-3.301734049892392E-3</v>
      </c>
      <c r="X72" s="71">
        <f t="shared" si="118"/>
        <v>-2.8283228055551776E-3</v>
      </c>
      <c r="Y72" s="71">
        <f t="shared" si="119"/>
        <v>-2.9208104808741879E-3</v>
      </c>
      <c r="Z72" s="72">
        <f t="shared" si="61"/>
        <v>2.928229083095172E-2</v>
      </c>
      <c r="AA72" s="72">
        <f t="shared" si="62"/>
        <v>3.0063915308915275E-2</v>
      </c>
      <c r="AB72" s="72">
        <f t="shared" si="63"/>
        <v>2.7846587457459077E-2</v>
      </c>
      <c r="AC72" s="72">
        <f t="shared" si="64"/>
        <v>1.4239564417677779E-2</v>
      </c>
      <c r="AD72" s="72">
        <f t="shared" si="65"/>
        <v>1.1460595521262813E-2</v>
      </c>
      <c r="AE72" s="72">
        <f t="shared" si="66"/>
        <v>7.9562416876992406E-3</v>
      </c>
      <c r="AF72" s="72">
        <f t="shared" si="67"/>
        <v>6.2560383027618991E-3</v>
      </c>
      <c r="AG72" s="72">
        <f t="shared" si="68"/>
        <v>5.7962324506307897E-3</v>
      </c>
      <c r="AH72" s="72">
        <f t="shared" si="69"/>
        <v>2.263489791065026E-3</v>
      </c>
      <c r="AI72" s="72">
        <f t="shared" si="70"/>
        <v>1.5296014701570936E-3</v>
      </c>
      <c r="AJ72" s="72">
        <f t="shared" si="71"/>
        <v>1.4308066928162568E-3</v>
      </c>
      <c r="AK72" s="72">
        <f t="shared" si="72"/>
        <v>1.2836677426246435E-3</v>
      </c>
      <c r="AL72" s="72">
        <f t="shared" si="73"/>
        <v>1.3001713149702761E-3</v>
      </c>
      <c r="AM72" s="72">
        <f t="shared" si="74"/>
        <v>1.2440185012671944E-3</v>
      </c>
      <c r="AN72" s="72">
        <f t="shared" si="75"/>
        <v>1.1603381636373724E-3</v>
      </c>
      <c r="AO72" s="72">
        <f t="shared" si="76"/>
        <v>1.1633144008637202E-3</v>
      </c>
      <c r="AP72" s="72">
        <f t="shared" si="77"/>
        <v>2.0593311746800146E-3</v>
      </c>
      <c r="AQ72" s="72">
        <f t="shared" si="78"/>
        <v>1.3805939813397569E-3</v>
      </c>
      <c r="AR72" s="72">
        <f t="shared" si="79"/>
        <v>1.3024930786371199E-3</v>
      </c>
      <c r="AS72" s="72">
        <f t="shared" si="80"/>
        <v>1.1766655538633041E-3</v>
      </c>
      <c r="AT72" s="72">
        <f t="shared" si="81"/>
        <v>1.2030811553277248E-3</v>
      </c>
      <c r="AU72" s="72">
        <f t="shared" si="82"/>
        <v>1.1582075706551152E-3</v>
      </c>
      <c r="AV72" s="72">
        <f t="shared" si="83"/>
        <v>1.081621694518007E-3</v>
      </c>
      <c r="AW72" s="72">
        <f t="shared" si="84"/>
        <v>1.0848868185335508E-3</v>
      </c>
      <c r="AX72" s="72">
        <f t="shared" si="85"/>
        <v>5.6587244776625651E-4</v>
      </c>
      <c r="AY72" s="72">
        <f t="shared" si="86"/>
        <v>7.648007350785468E-4</v>
      </c>
      <c r="AZ72" s="72">
        <f t="shared" si="87"/>
        <v>1.4308066928162568E-3</v>
      </c>
      <c r="BA72" s="72">
        <f t="shared" si="88"/>
        <v>3.8510032278739302E-3</v>
      </c>
      <c r="BB72" s="72">
        <f t="shared" si="89"/>
        <v>6.5008565748513811E-3</v>
      </c>
      <c r="BC72" s="72">
        <f t="shared" si="90"/>
        <v>1.2440185012671943E-2</v>
      </c>
      <c r="BD72" s="72">
        <f t="shared" si="91"/>
        <v>1.7405072454560588E-2</v>
      </c>
      <c r="BE72" s="72">
        <f t="shared" si="92"/>
        <v>2.3266288017274404E-2</v>
      </c>
      <c r="BF72" s="72">
        <f t="shared" si="93"/>
        <v>5.1483279367000364E-4</v>
      </c>
      <c r="BG72" s="72">
        <f t="shared" si="94"/>
        <v>6.9029699066987845E-4</v>
      </c>
      <c r="BH72" s="72">
        <f t="shared" si="95"/>
        <v>1.3024930786371199E-3</v>
      </c>
      <c r="BI72" s="72">
        <f t="shared" si="96"/>
        <v>3.5299966615899123E-3</v>
      </c>
      <c r="BJ72" s="72">
        <f t="shared" si="97"/>
        <v>6.0154057766386238E-3</v>
      </c>
      <c r="BK72" s="72">
        <f t="shared" si="98"/>
        <v>1.1582075706551152E-2</v>
      </c>
      <c r="BL72" s="72">
        <f t="shared" si="99"/>
        <v>1.6224325417770104E-2</v>
      </c>
      <c r="BM72" s="72">
        <f t="shared" si="100"/>
        <v>2.1697736370671017E-2</v>
      </c>
      <c r="BN72" s="70">
        <f t="shared" si="101"/>
        <v>0.55560481747066159</v>
      </c>
      <c r="BO72" s="70">
        <f t="shared" si="102"/>
        <v>0.2608545685172351</v>
      </c>
      <c r="BP72" s="70">
        <f t="shared" si="103"/>
        <v>0.95045779440207456</v>
      </c>
    </row>
    <row r="73" spans="1:68" x14ac:dyDescent="0.25">
      <c r="A73" s="68">
        <v>45324</v>
      </c>
      <c r="B73" s="67">
        <v>6.87</v>
      </c>
      <c r="C73" s="67">
        <v>6.69</v>
      </c>
      <c r="D73" s="67">
        <v>6.72</v>
      </c>
      <c r="E73" s="67">
        <v>5.85</v>
      </c>
      <c r="F73" s="67">
        <v>5.64</v>
      </c>
      <c r="G73" s="67">
        <v>5.83</v>
      </c>
      <c r="H73" s="67">
        <v>5.92</v>
      </c>
      <c r="I73" s="67">
        <v>5.98</v>
      </c>
      <c r="J73" s="71">
        <f t="shared" si="104"/>
        <v>0</v>
      </c>
      <c r="K73" s="71">
        <f t="shared" si="105"/>
        <v>1.9999999999999185E-4</v>
      </c>
      <c r="L73" s="71">
        <f t="shared" si="106"/>
        <v>-1.0000000000000286E-4</v>
      </c>
      <c r="M73" s="71">
        <f t="shared" si="107"/>
        <v>1.7000000000000001E-3</v>
      </c>
      <c r="N73" s="71">
        <f t="shared" si="108"/>
        <v>8.000000000000021E-4</v>
      </c>
      <c r="O73" s="71">
        <f t="shared" si="109"/>
        <v>1.2000000000000066E-3</v>
      </c>
      <c r="P73" s="71">
        <f t="shared" si="110"/>
        <v>1.5000000000000013E-3</v>
      </c>
      <c r="Q73" s="71">
        <f t="shared" si="111"/>
        <v>9.9999999999999395E-4</v>
      </c>
      <c r="R73" s="71">
        <f t="shared" si="112"/>
        <v>0</v>
      </c>
      <c r="S73" s="71">
        <f t="shared" si="113"/>
        <v>1.8744142510369123E-4</v>
      </c>
      <c r="T73" s="71">
        <f t="shared" si="114"/>
        <v>-9.3707538840106082E-5</v>
      </c>
      <c r="U73" s="71">
        <f t="shared" si="115"/>
        <v>1.6047579787858493E-3</v>
      </c>
      <c r="V73" s="71">
        <f t="shared" si="116"/>
        <v>7.5700230715691947E-4</v>
      </c>
      <c r="W73" s="71">
        <f t="shared" si="117"/>
        <v>1.1332516086750813E-3</v>
      </c>
      <c r="X73" s="71">
        <f t="shared" si="118"/>
        <v>1.4151613286808174E-3</v>
      </c>
      <c r="Y73" s="71">
        <f t="shared" si="119"/>
        <v>9.4312937293618152E-4</v>
      </c>
      <c r="Z73" s="72">
        <f t="shared" si="61"/>
        <v>2.9295173946841616E-2</v>
      </c>
      <c r="AA73" s="72">
        <f t="shared" si="62"/>
        <v>3.0026710796427464E-2</v>
      </c>
      <c r="AB73" s="72">
        <f t="shared" si="63"/>
        <v>2.7824108720667207E-2</v>
      </c>
      <c r="AC73" s="72">
        <f t="shared" si="64"/>
        <v>1.4162325405176866E-2</v>
      </c>
      <c r="AD73" s="72">
        <f t="shared" si="65"/>
        <v>1.1414475404542386E-2</v>
      </c>
      <c r="AE73" s="72">
        <f t="shared" si="66"/>
        <v>7.9301883692232018E-3</v>
      </c>
      <c r="AF73" s="72">
        <f t="shared" si="67"/>
        <v>6.2284473987147858E-3</v>
      </c>
      <c r="AG73" s="72">
        <f t="shared" si="68"/>
        <v>5.7735738414839647E-3</v>
      </c>
      <c r="AH73" s="72">
        <f t="shared" si="69"/>
        <v>2.263489791065026E-3</v>
      </c>
      <c r="AI73" s="72">
        <f t="shared" si="70"/>
        <v>1.5325527477341482E-3</v>
      </c>
      <c r="AJ73" s="72">
        <f t="shared" si="71"/>
        <v>1.4521017001272306E-3</v>
      </c>
      <c r="AK73" s="72">
        <f t="shared" si="72"/>
        <v>1.3177634111648253E-3</v>
      </c>
      <c r="AL73" s="72">
        <f t="shared" si="73"/>
        <v>1.2892663775216486E-3</v>
      </c>
      <c r="AM73" s="72">
        <f t="shared" si="74"/>
        <v>1.2237458064721398E-3</v>
      </c>
      <c r="AN73" s="72">
        <f t="shared" si="75"/>
        <v>1.1445423103557558E-3</v>
      </c>
      <c r="AO73" s="72">
        <f t="shared" si="76"/>
        <v>1.1465498290288455E-3</v>
      </c>
      <c r="AP73" s="72">
        <f t="shared" si="77"/>
        <v>2.0593209155932955E-3</v>
      </c>
      <c r="AQ73" s="72">
        <f t="shared" si="78"/>
        <v>1.3831218257995305E-3</v>
      </c>
      <c r="AR73" s="72">
        <f t="shared" si="79"/>
        <v>1.3206410422023347E-3</v>
      </c>
      <c r="AS73" s="72">
        <f t="shared" si="80"/>
        <v>1.20685011708727E-3</v>
      </c>
      <c r="AT73" s="72">
        <f t="shared" si="81"/>
        <v>1.1925364898619491E-3</v>
      </c>
      <c r="AU73" s="72">
        <f t="shared" si="82"/>
        <v>1.1388224475817302E-3</v>
      </c>
      <c r="AV73" s="72">
        <f t="shared" si="83"/>
        <v>1.0665525281302955E-3</v>
      </c>
      <c r="AW73" s="72">
        <f t="shared" si="84"/>
        <v>1.0689207940510585E-3</v>
      </c>
      <c r="AX73" s="72">
        <f t="shared" si="85"/>
        <v>5.6587244776625651E-4</v>
      </c>
      <c r="AY73" s="72">
        <f t="shared" si="86"/>
        <v>7.6627637386707411E-4</v>
      </c>
      <c r="AZ73" s="72">
        <f t="shared" si="87"/>
        <v>1.4521017001272306E-3</v>
      </c>
      <c r="BA73" s="72">
        <f t="shared" si="88"/>
        <v>3.9532902334944754E-3</v>
      </c>
      <c r="BB73" s="72">
        <f t="shared" si="89"/>
        <v>6.4463318876082426E-3</v>
      </c>
      <c r="BC73" s="72">
        <f t="shared" si="90"/>
        <v>1.2237458064721398E-2</v>
      </c>
      <c r="BD73" s="72">
        <f t="shared" si="91"/>
        <v>1.7168134655336335E-2</v>
      </c>
      <c r="BE73" s="72">
        <f t="shared" si="92"/>
        <v>2.2930996580576912E-2</v>
      </c>
      <c r="BF73" s="72">
        <f t="shared" si="93"/>
        <v>5.1483022889832388E-4</v>
      </c>
      <c r="BG73" s="72">
        <f t="shared" si="94"/>
        <v>6.9156091289976525E-4</v>
      </c>
      <c r="BH73" s="72">
        <f t="shared" si="95"/>
        <v>1.3206410422023347E-3</v>
      </c>
      <c r="BI73" s="72">
        <f t="shared" si="96"/>
        <v>3.6205503512618097E-3</v>
      </c>
      <c r="BJ73" s="72">
        <f t="shared" si="97"/>
        <v>5.9626824493097452E-3</v>
      </c>
      <c r="BK73" s="72">
        <f t="shared" si="98"/>
        <v>1.1388224475817301E-2</v>
      </c>
      <c r="BL73" s="72">
        <f t="shared" si="99"/>
        <v>1.5998287921954433E-2</v>
      </c>
      <c r="BM73" s="72">
        <f t="shared" si="100"/>
        <v>2.1378415881021171E-2</v>
      </c>
      <c r="BN73" s="70">
        <f t="shared" si="101"/>
        <v>0.55710994426510807</v>
      </c>
      <c r="BO73" s="70">
        <f t="shared" si="102"/>
        <v>0.20648446669887355</v>
      </c>
      <c r="BP73" s="70">
        <f t="shared" si="103"/>
        <v>0.92571248167480913</v>
      </c>
    </row>
    <row r="74" spans="1:68" x14ac:dyDescent="0.25">
      <c r="A74" s="68">
        <v>45323</v>
      </c>
      <c r="B74" s="67">
        <v>6.87</v>
      </c>
      <c r="C74" s="67">
        <v>6.71</v>
      </c>
      <c r="D74" s="67">
        <v>6.71</v>
      </c>
      <c r="E74" s="67">
        <v>6.02</v>
      </c>
      <c r="F74" s="67">
        <v>5.72</v>
      </c>
      <c r="G74" s="67">
        <v>5.95</v>
      </c>
      <c r="H74" s="67">
        <v>6.07</v>
      </c>
      <c r="I74" s="67">
        <v>6.08</v>
      </c>
      <c r="J74" s="71">
        <f t="shared" si="104"/>
        <v>-9.9999999999988987E-5</v>
      </c>
      <c r="K74" s="71">
        <f t="shared" si="105"/>
        <v>0</v>
      </c>
      <c r="L74" s="71">
        <f t="shared" si="106"/>
        <v>2.0000000000000573E-4</v>
      </c>
      <c r="M74" s="71">
        <f t="shared" si="107"/>
        <v>1.5000000000000013E-3</v>
      </c>
      <c r="N74" s="71">
        <f t="shared" si="108"/>
        <v>1.4000000000000054E-3</v>
      </c>
      <c r="O74" s="71">
        <f t="shared" si="109"/>
        <v>1.3999999999999915E-3</v>
      </c>
      <c r="P74" s="71">
        <f t="shared" si="110"/>
        <v>1.2999999999999956E-3</v>
      </c>
      <c r="Q74" s="71">
        <f t="shared" si="111"/>
        <v>1.5000000000000013E-3</v>
      </c>
      <c r="R74" s="71">
        <f t="shared" si="112"/>
        <v>-9.3576007180075897E-5</v>
      </c>
      <c r="S74" s="71">
        <f t="shared" si="113"/>
        <v>0</v>
      </c>
      <c r="T74" s="71">
        <f t="shared" si="114"/>
        <v>1.8740629740015462E-4</v>
      </c>
      <c r="U74" s="71">
        <f t="shared" si="115"/>
        <v>1.4138274658217424E-3</v>
      </c>
      <c r="V74" s="71">
        <f t="shared" si="116"/>
        <v>1.3233766937530769E-3</v>
      </c>
      <c r="W74" s="71">
        <f t="shared" si="117"/>
        <v>1.3205057568719356E-3</v>
      </c>
      <c r="X74" s="71">
        <f t="shared" si="118"/>
        <v>1.2248552904597424E-3</v>
      </c>
      <c r="Y74" s="71">
        <f t="shared" si="119"/>
        <v>1.4130283543696742E-3</v>
      </c>
      <c r="Z74" s="72">
        <f t="shared" si="61"/>
        <v>2.9303190649566137E-2</v>
      </c>
      <c r="AA74" s="72">
        <f t="shared" si="62"/>
        <v>2.9980215170176138E-2</v>
      </c>
      <c r="AB74" s="72">
        <f t="shared" si="63"/>
        <v>2.7780627568227793E-2</v>
      </c>
      <c r="AC74" s="72">
        <f t="shared" si="64"/>
        <v>1.4087304225705534E-2</v>
      </c>
      <c r="AD74" s="72">
        <f t="shared" si="65"/>
        <v>1.1350989391265167E-2</v>
      </c>
      <c r="AE74" s="72">
        <f t="shared" si="66"/>
        <v>7.8811540554983971E-3</v>
      </c>
      <c r="AF74" s="72">
        <f t="shared" si="67"/>
        <v>6.1792050057262139E-3</v>
      </c>
      <c r="AG74" s="72">
        <f t="shared" si="68"/>
        <v>5.7292832825254882E-3</v>
      </c>
      <c r="AH74" s="72">
        <f t="shared" si="69"/>
        <v>2.2636262976269642E-3</v>
      </c>
      <c r="AI74" s="72">
        <f t="shared" si="70"/>
        <v>1.5326473109166217E-3</v>
      </c>
      <c r="AJ74" s="72">
        <f t="shared" si="71"/>
        <v>1.4519221689943019E-3</v>
      </c>
      <c r="AK74" s="72">
        <f t="shared" si="72"/>
        <v>1.3152806915529452E-3</v>
      </c>
      <c r="AL74" s="72">
        <f t="shared" si="73"/>
        <v>1.2887746687492401E-3</v>
      </c>
      <c r="AM74" s="72">
        <f t="shared" si="74"/>
        <v>1.2221544334958796E-3</v>
      </c>
      <c r="AN74" s="72">
        <f t="shared" si="75"/>
        <v>1.1416707366928376E-3</v>
      </c>
      <c r="AO74" s="72">
        <f t="shared" si="76"/>
        <v>1.145222648379345E-3</v>
      </c>
      <c r="AP74" s="72">
        <f t="shared" si="77"/>
        <v>2.0594388469424392E-3</v>
      </c>
      <c r="AQ74" s="72">
        <f t="shared" si="78"/>
        <v>1.3832092904939963E-3</v>
      </c>
      <c r="AR74" s="72">
        <f t="shared" si="79"/>
        <v>1.3204763258520672E-3</v>
      </c>
      <c r="AS74" s="72">
        <f t="shared" si="80"/>
        <v>1.2043325951340907E-3</v>
      </c>
      <c r="AT74" s="72">
        <f t="shared" si="81"/>
        <v>1.1920436561401728E-3</v>
      </c>
      <c r="AU74" s="72">
        <f t="shared" si="82"/>
        <v>1.1372773026349042E-3</v>
      </c>
      <c r="AV74" s="72">
        <f t="shared" si="83"/>
        <v>1.0637855681300951E-3</v>
      </c>
      <c r="AW74" s="72">
        <f t="shared" si="84"/>
        <v>1.0676472387727851E-3</v>
      </c>
      <c r="AX74" s="72">
        <f t="shared" si="85"/>
        <v>5.6590657440674106E-4</v>
      </c>
      <c r="AY74" s="72">
        <f t="shared" si="86"/>
        <v>7.6632365545831085E-4</v>
      </c>
      <c r="AZ74" s="72">
        <f t="shared" si="87"/>
        <v>1.4519221689943019E-3</v>
      </c>
      <c r="BA74" s="72">
        <f t="shared" si="88"/>
        <v>3.9458420746588353E-3</v>
      </c>
      <c r="BB74" s="72">
        <f t="shared" si="89"/>
        <v>6.4438733437462009E-3</v>
      </c>
      <c r="BC74" s="72">
        <f t="shared" si="90"/>
        <v>1.2221544334958796E-2</v>
      </c>
      <c r="BD74" s="72">
        <f t="shared" si="91"/>
        <v>1.7125061050392566E-2</v>
      </c>
      <c r="BE74" s="72">
        <f t="shared" si="92"/>
        <v>2.2904452967586898E-2</v>
      </c>
      <c r="BF74" s="72">
        <f t="shared" si="93"/>
        <v>5.1485971173560979E-4</v>
      </c>
      <c r="BG74" s="72">
        <f t="shared" si="94"/>
        <v>6.9160464524699815E-4</v>
      </c>
      <c r="BH74" s="72">
        <f t="shared" si="95"/>
        <v>1.3204763258520672E-3</v>
      </c>
      <c r="BI74" s="72">
        <f t="shared" si="96"/>
        <v>3.612997785402272E-3</v>
      </c>
      <c r="BJ74" s="72">
        <f t="shared" si="97"/>
        <v>5.9602182807008642E-3</v>
      </c>
      <c r="BK74" s="72">
        <f t="shared" si="98"/>
        <v>1.1372773026349042E-2</v>
      </c>
      <c r="BL74" s="72">
        <f t="shared" si="99"/>
        <v>1.5956783521951425E-2</v>
      </c>
      <c r="BM74" s="72">
        <f t="shared" si="100"/>
        <v>2.1352944775455702E-2</v>
      </c>
      <c r="BN74" s="70">
        <f t="shared" si="101"/>
        <v>0.55713154718624447</v>
      </c>
      <c r="BO74" s="70">
        <f t="shared" si="102"/>
        <v>0.20803343269310959</v>
      </c>
      <c r="BP74" s="70">
        <f t="shared" si="103"/>
        <v>0.92616953861011297</v>
      </c>
    </row>
    <row r="75" spans="1:68" x14ac:dyDescent="0.25">
      <c r="A75" s="68">
        <v>45322</v>
      </c>
      <c r="B75" s="67">
        <v>6.86</v>
      </c>
      <c r="C75" s="67">
        <v>6.71</v>
      </c>
      <c r="D75" s="67">
        <v>6.73</v>
      </c>
      <c r="E75" s="67">
        <v>6.17</v>
      </c>
      <c r="F75" s="67">
        <v>5.86</v>
      </c>
      <c r="G75" s="67">
        <v>6.09</v>
      </c>
      <c r="H75" s="67">
        <v>6.2</v>
      </c>
      <c r="I75" s="67">
        <v>6.23</v>
      </c>
      <c r="J75" s="71">
        <f t="shared" si="104"/>
        <v>-1.0000000000001674E-4</v>
      </c>
      <c r="K75" s="71">
        <f t="shared" si="105"/>
        <v>-1.9999999999999185E-4</v>
      </c>
      <c r="L75" s="71">
        <f t="shared" si="106"/>
        <v>-1.0000000000000286E-4</v>
      </c>
      <c r="M75" s="71">
        <f t="shared" si="107"/>
        <v>6.0000000000000331E-4</v>
      </c>
      <c r="N75" s="71">
        <f t="shared" si="108"/>
        <v>1.3999999999999915E-3</v>
      </c>
      <c r="O75" s="71">
        <f t="shared" si="109"/>
        <v>2.1999999999999936E-3</v>
      </c>
      <c r="P75" s="71">
        <f t="shared" si="110"/>
        <v>2.1000000000000046E-3</v>
      </c>
      <c r="Q75" s="71">
        <f t="shared" si="111"/>
        <v>2.0999999999999977E-3</v>
      </c>
      <c r="R75" s="71">
        <f t="shared" si="112"/>
        <v>-9.3584764468653355E-5</v>
      </c>
      <c r="S75" s="71">
        <f t="shared" si="113"/>
        <v>-1.874414251036045E-4</v>
      </c>
      <c r="T75" s="71">
        <f t="shared" si="114"/>
        <v>-9.369875856002142E-5</v>
      </c>
      <c r="U75" s="71">
        <f t="shared" si="115"/>
        <v>5.649717664402813E-4</v>
      </c>
      <c r="V75" s="71">
        <f t="shared" si="116"/>
        <v>1.3216276822256158E-3</v>
      </c>
      <c r="W75" s="71">
        <f t="shared" si="117"/>
        <v>2.0715638293337395E-3</v>
      </c>
      <c r="X75" s="71">
        <f t="shared" si="118"/>
        <v>1.9754486458017934E-3</v>
      </c>
      <c r="Y75" s="71">
        <f t="shared" si="119"/>
        <v>1.9748913175664214E-3</v>
      </c>
      <c r="Z75" s="72">
        <f t="shared" si="61"/>
        <v>2.9307330040067327E-2</v>
      </c>
      <c r="AA75" s="72">
        <f t="shared" si="62"/>
        <v>2.9932048998515506E-2</v>
      </c>
      <c r="AB75" s="72">
        <f t="shared" si="63"/>
        <v>2.7734749046305143E-2</v>
      </c>
      <c r="AC75" s="72">
        <f t="shared" si="64"/>
        <v>1.4027566375541827E-2</v>
      </c>
      <c r="AD75" s="72">
        <f t="shared" si="65"/>
        <v>1.1293327549030232E-2</v>
      </c>
      <c r="AE75" s="72">
        <f t="shared" si="66"/>
        <v>7.8417389855876037E-3</v>
      </c>
      <c r="AF75" s="72">
        <f t="shared" si="67"/>
        <v>6.1427956544924623E-3</v>
      </c>
      <c r="AG75" s="72">
        <f t="shared" si="68"/>
        <v>5.6931203757053829E-3</v>
      </c>
      <c r="AH75" s="72">
        <f t="shared" si="69"/>
        <v>2.2637032088660548E-3</v>
      </c>
      <c r="AI75" s="72">
        <f t="shared" si="70"/>
        <v>1.5326043283751636E-3</v>
      </c>
      <c r="AJ75" s="72">
        <f t="shared" si="71"/>
        <v>1.4525261349312313E-3</v>
      </c>
      <c r="AK75" s="72">
        <f t="shared" si="72"/>
        <v>1.321735864484261E-3</v>
      </c>
      <c r="AL75" s="72">
        <f t="shared" si="73"/>
        <v>1.2966675351768011E-3</v>
      </c>
      <c r="AM75" s="72">
        <f t="shared" si="74"/>
        <v>1.2300272096361115E-3</v>
      </c>
      <c r="AN75" s="72">
        <f t="shared" si="75"/>
        <v>1.146339958666028E-3</v>
      </c>
      <c r="AO75" s="72">
        <f t="shared" si="76"/>
        <v>1.1469262407601236E-3</v>
      </c>
      <c r="AP75" s="72">
        <f t="shared" si="77"/>
        <v>2.0595010683150988E-3</v>
      </c>
      <c r="AQ75" s="72">
        <f t="shared" si="78"/>
        <v>1.3831622735394698E-3</v>
      </c>
      <c r="AR75" s="72">
        <f t="shared" si="79"/>
        <v>1.3210055329555309E-3</v>
      </c>
      <c r="AS75" s="72">
        <f t="shared" si="80"/>
        <v>1.2099488036422437E-3</v>
      </c>
      <c r="AT75" s="72">
        <f t="shared" si="81"/>
        <v>1.1991663298255414E-3</v>
      </c>
      <c r="AU75" s="72">
        <f t="shared" si="82"/>
        <v>1.1444556474650492E-3</v>
      </c>
      <c r="AV75" s="72">
        <f t="shared" si="83"/>
        <v>1.0680459956799631E-3</v>
      </c>
      <c r="AW75" s="72">
        <f t="shared" si="84"/>
        <v>1.069141803973897E-3</v>
      </c>
      <c r="AX75" s="72">
        <f t="shared" si="85"/>
        <v>5.659258022165137E-4</v>
      </c>
      <c r="AY75" s="72">
        <f t="shared" si="86"/>
        <v>7.6630216418758178E-4</v>
      </c>
      <c r="AZ75" s="72">
        <f t="shared" si="87"/>
        <v>1.4525261349312313E-3</v>
      </c>
      <c r="BA75" s="72">
        <f t="shared" si="88"/>
        <v>3.9652075934527827E-3</v>
      </c>
      <c r="BB75" s="72">
        <f t="shared" si="89"/>
        <v>6.4833376758840055E-3</v>
      </c>
      <c r="BC75" s="72">
        <f t="shared" si="90"/>
        <v>1.2300272096361115E-2</v>
      </c>
      <c r="BD75" s="72">
        <f t="shared" si="91"/>
        <v>1.7195099379990419E-2</v>
      </c>
      <c r="BE75" s="72">
        <f t="shared" si="92"/>
        <v>2.293852481520247E-2</v>
      </c>
      <c r="BF75" s="72">
        <f t="shared" si="93"/>
        <v>5.1487526707877471E-4</v>
      </c>
      <c r="BG75" s="72">
        <f t="shared" si="94"/>
        <v>6.9158113676973489E-4</v>
      </c>
      <c r="BH75" s="72">
        <f t="shared" si="95"/>
        <v>1.3210055329555309E-3</v>
      </c>
      <c r="BI75" s="72">
        <f t="shared" si="96"/>
        <v>3.629846410926731E-3</v>
      </c>
      <c r="BJ75" s="72">
        <f t="shared" si="97"/>
        <v>5.9958316491277074E-3</v>
      </c>
      <c r="BK75" s="72">
        <f t="shared" si="98"/>
        <v>1.1444556474650492E-2</v>
      </c>
      <c r="BL75" s="72">
        <f t="shared" si="99"/>
        <v>1.6020689935199447E-2</v>
      </c>
      <c r="BM75" s="72">
        <f t="shared" si="100"/>
        <v>2.138283607947794E-2</v>
      </c>
      <c r="BN75" s="70">
        <f t="shared" si="101"/>
        <v>0.55665988842525493</v>
      </c>
      <c r="BO75" s="70">
        <f t="shared" si="102"/>
        <v>0.21047432508252731</v>
      </c>
      <c r="BP75" s="70">
        <f t="shared" si="103"/>
        <v>0.92690090993545426</v>
      </c>
    </row>
    <row r="76" spans="1:68" x14ac:dyDescent="0.25">
      <c r="A76" s="68">
        <v>45321</v>
      </c>
      <c r="B76" s="67">
        <v>6.85</v>
      </c>
      <c r="C76" s="67">
        <v>6.69</v>
      </c>
      <c r="D76" s="67">
        <v>6.72</v>
      </c>
      <c r="E76" s="67">
        <v>6.23</v>
      </c>
      <c r="F76" s="67">
        <v>6</v>
      </c>
      <c r="G76" s="67">
        <v>6.31</v>
      </c>
      <c r="H76" s="67">
        <v>6.41</v>
      </c>
      <c r="I76" s="67">
        <v>6.44</v>
      </c>
      <c r="J76" s="71">
        <f t="shared" si="104"/>
        <v>-9.9999999999988987E-5</v>
      </c>
      <c r="K76" s="71">
        <f t="shared" si="105"/>
        <v>3.9999999999999758E-4</v>
      </c>
      <c r="L76" s="71">
        <f t="shared" si="106"/>
        <v>0</v>
      </c>
      <c r="M76" s="71">
        <f t="shared" si="107"/>
        <v>0</v>
      </c>
      <c r="N76" s="71">
        <f t="shared" si="108"/>
        <v>0</v>
      </c>
      <c r="O76" s="71">
        <f t="shared" si="109"/>
        <v>-9.9999999999988987E-5</v>
      </c>
      <c r="P76" s="71">
        <f t="shared" si="110"/>
        <v>0</v>
      </c>
      <c r="Q76" s="71">
        <f t="shared" si="111"/>
        <v>-1.0000000000000286E-4</v>
      </c>
      <c r="R76" s="71">
        <f t="shared" si="112"/>
        <v>-9.3593523396483174E-5</v>
      </c>
      <c r="S76" s="71">
        <f t="shared" si="113"/>
        <v>3.7484772250359958E-4</v>
      </c>
      <c r="T76" s="71">
        <f t="shared" si="114"/>
        <v>0</v>
      </c>
      <c r="U76" s="71">
        <f t="shared" si="115"/>
        <v>0</v>
      </c>
      <c r="V76" s="71">
        <f t="shared" si="116"/>
        <v>0</v>
      </c>
      <c r="W76" s="71">
        <f t="shared" si="117"/>
        <v>-9.4068952611625875E-5</v>
      </c>
      <c r="X76" s="71">
        <f t="shared" si="118"/>
        <v>0</v>
      </c>
      <c r="Y76" s="71">
        <f t="shared" si="119"/>
        <v>-9.3954056535509634E-5</v>
      </c>
      <c r="Z76" s="72">
        <f t="shared" si="61"/>
        <v>2.9307126883721845E-2</v>
      </c>
      <c r="AA76" s="72">
        <f t="shared" si="62"/>
        <v>2.9883150077816896E-2</v>
      </c>
      <c r="AB76" s="72">
        <f t="shared" si="63"/>
        <v>2.7685630027950426E-2</v>
      </c>
      <c r="AC76" s="72">
        <f t="shared" si="64"/>
        <v>1.396645889582325E-2</v>
      </c>
      <c r="AD76" s="72">
        <f t="shared" si="65"/>
        <v>1.1237041277894311E-2</v>
      </c>
      <c r="AE76" s="72">
        <f t="shared" si="66"/>
        <v>7.8043455699221657E-3</v>
      </c>
      <c r="AF76" s="72">
        <f t="shared" si="67"/>
        <v>6.1101591721885494E-3</v>
      </c>
      <c r="AG76" s="72">
        <f t="shared" si="68"/>
        <v>5.6631149119813319E-3</v>
      </c>
      <c r="AH76" s="72">
        <f t="shared" si="69"/>
        <v>2.2690638584338674E-3</v>
      </c>
      <c r="AI76" s="72">
        <f t="shared" si="70"/>
        <v>1.532906613345205E-3</v>
      </c>
      <c r="AJ76" s="72">
        <f t="shared" si="71"/>
        <v>1.4527811681494384E-3</v>
      </c>
      <c r="AK76" s="72">
        <f t="shared" si="72"/>
        <v>1.3228036840547115E-3</v>
      </c>
      <c r="AL76" s="72">
        <f t="shared" si="73"/>
        <v>1.2984625839332639E-3</v>
      </c>
      <c r="AM76" s="72">
        <f t="shared" si="74"/>
        <v>1.2276128776005774E-3</v>
      </c>
      <c r="AN76" s="72">
        <f t="shared" si="75"/>
        <v>1.1431485880660441E-3</v>
      </c>
      <c r="AO76" s="72">
        <f t="shared" si="76"/>
        <v>1.1426918719510413E-3</v>
      </c>
      <c r="AP76" s="72">
        <f t="shared" si="77"/>
        <v>2.0639646006193621E-3</v>
      </c>
      <c r="AQ76" s="72">
        <f t="shared" si="78"/>
        <v>1.3834098001371492E-3</v>
      </c>
      <c r="AR76" s="72">
        <f t="shared" si="79"/>
        <v>1.3212215886964913E-3</v>
      </c>
      <c r="AS76" s="72">
        <f t="shared" si="80"/>
        <v>1.210894624341221E-3</v>
      </c>
      <c r="AT76" s="72">
        <f t="shared" si="81"/>
        <v>1.2007100732505124E-3</v>
      </c>
      <c r="AU76" s="72">
        <f t="shared" si="82"/>
        <v>1.1420247805327677E-3</v>
      </c>
      <c r="AV76" s="72">
        <f t="shared" si="83"/>
        <v>1.0649329064583975E-3</v>
      </c>
      <c r="AW76" s="72">
        <f t="shared" si="84"/>
        <v>1.0650673370152701E-3</v>
      </c>
      <c r="AX76" s="72">
        <f t="shared" si="85"/>
        <v>5.6726596460846684E-4</v>
      </c>
      <c r="AY76" s="72">
        <f t="shared" si="86"/>
        <v>7.6645330667260252E-4</v>
      </c>
      <c r="AZ76" s="72">
        <f t="shared" si="87"/>
        <v>1.4527811681494384E-3</v>
      </c>
      <c r="BA76" s="72">
        <f t="shared" si="88"/>
        <v>3.9684110521641348E-3</v>
      </c>
      <c r="BB76" s="72">
        <f t="shared" si="89"/>
        <v>6.4923129196663197E-3</v>
      </c>
      <c r="BC76" s="72">
        <f t="shared" si="90"/>
        <v>1.2276128776005774E-2</v>
      </c>
      <c r="BD76" s="72">
        <f t="shared" si="91"/>
        <v>1.7147228820990661E-2</v>
      </c>
      <c r="BE76" s="72">
        <f t="shared" si="92"/>
        <v>2.2853837439020825E-2</v>
      </c>
      <c r="BF76" s="72">
        <f t="shared" si="93"/>
        <v>5.1599115015484053E-4</v>
      </c>
      <c r="BG76" s="72">
        <f t="shared" si="94"/>
        <v>6.9170490006857459E-4</v>
      </c>
      <c r="BH76" s="72">
        <f t="shared" si="95"/>
        <v>1.3212215886964913E-3</v>
      </c>
      <c r="BI76" s="72">
        <f t="shared" si="96"/>
        <v>3.6326838730236632E-3</v>
      </c>
      <c r="BJ76" s="72">
        <f t="shared" si="97"/>
        <v>6.003550366252562E-3</v>
      </c>
      <c r="BK76" s="72">
        <f t="shared" si="98"/>
        <v>1.1420247805327677E-2</v>
      </c>
      <c r="BL76" s="72">
        <f t="shared" si="99"/>
        <v>1.5973993596875961E-2</v>
      </c>
      <c r="BM76" s="72">
        <f t="shared" si="100"/>
        <v>2.1301346740305403E-2</v>
      </c>
      <c r="BN76" s="70">
        <f t="shared" si="101"/>
        <v>0.55681433981743789</v>
      </c>
      <c r="BO76" s="70">
        <f t="shared" si="102"/>
        <v>0.21172021570661376</v>
      </c>
      <c r="BP76" s="70">
        <f t="shared" si="103"/>
        <v>0.92728017561211329</v>
      </c>
    </row>
    <row r="77" spans="1:68" x14ac:dyDescent="0.25">
      <c r="A77" s="68">
        <v>45320</v>
      </c>
      <c r="B77" s="67">
        <v>6.84</v>
      </c>
      <c r="C77" s="67">
        <v>6.73</v>
      </c>
      <c r="D77" s="67">
        <v>6.72</v>
      </c>
      <c r="E77" s="67">
        <v>6.23</v>
      </c>
      <c r="F77" s="67">
        <v>6</v>
      </c>
      <c r="G77" s="67">
        <v>6.3</v>
      </c>
      <c r="H77" s="67">
        <v>6.41</v>
      </c>
      <c r="I77" s="67">
        <v>6.43</v>
      </c>
      <c r="J77" s="71">
        <f t="shared" si="104"/>
        <v>-1.7000000000000071E-3</v>
      </c>
      <c r="K77" s="71">
        <f t="shared" si="105"/>
        <v>3.9999999999999758E-4</v>
      </c>
      <c r="L77" s="71">
        <f t="shared" si="106"/>
        <v>0</v>
      </c>
      <c r="M77" s="71">
        <f t="shared" si="107"/>
        <v>-1.0000000000000009E-3</v>
      </c>
      <c r="N77" s="71">
        <f t="shared" si="108"/>
        <v>-8.9999999999999802E-4</v>
      </c>
      <c r="O77" s="71">
        <f t="shared" si="109"/>
        <v>-8.9999999999999802E-4</v>
      </c>
      <c r="P77" s="71">
        <f t="shared" si="110"/>
        <v>-1.0000000000000148E-3</v>
      </c>
      <c r="Q77" s="71">
        <f t="shared" si="111"/>
        <v>-8.9999999999999802E-4</v>
      </c>
      <c r="R77" s="71">
        <f t="shared" si="112"/>
        <v>-1.5924316043686702E-3</v>
      </c>
      <c r="S77" s="71">
        <f t="shared" si="113"/>
        <v>3.7470726433748696E-4</v>
      </c>
      <c r="T77" s="71">
        <f t="shared" si="114"/>
        <v>0</v>
      </c>
      <c r="U77" s="71">
        <f t="shared" si="115"/>
        <v>-9.4179701819106733E-4</v>
      </c>
      <c r="V77" s="71">
        <f t="shared" si="116"/>
        <v>-8.4941725648936001E-4</v>
      </c>
      <c r="W77" s="71">
        <f t="shared" si="117"/>
        <v>-8.4701901445386493E-4</v>
      </c>
      <c r="X77" s="71">
        <f t="shared" si="118"/>
        <v>-9.4020315312647084E-4</v>
      </c>
      <c r="Y77" s="71">
        <f t="shared" si="119"/>
        <v>-8.4598397676063886E-4</v>
      </c>
      <c r="Z77" s="72">
        <f t="shared" si="61"/>
        <v>2.9317763516461075E-2</v>
      </c>
      <c r="AA77" s="72">
        <f t="shared" si="62"/>
        <v>2.9828739314033646E-2</v>
      </c>
      <c r="AB77" s="72">
        <f t="shared" si="63"/>
        <v>2.7632051482854889E-2</v>
      </c>
      <c r="AC77" s="72">
        <f t="shared" si="64"/>
        <v>1.3904474141599447E-2</v>
      </c>
      <c r="AD77" s="72">
        <f t="shared" si="65"/>
        <v>1.1185514333798184E-2</v>
      </c>
      <c r="AE77" s="72">
        <f t="shared" si="66"/>
        <v>7.776815182472304E-3</v>
      </c>
      <c r="AF77" s="72">
        <f t="shared" si="67"/>
        <v>6.0880185464934388E-3</v>
      </c>
      <c r="AG77" s="72">
        <f t="shared" si="68"/>
        <v>5.6436858389529929E-3</v>
      </c>
      <c r="AH77" s="72">
        <f t="shared" si="69"/>
        <v>2.3794605056896073E-3</v>
      </c>
      <c r="AI77" s="72">
        <f t="shared" si="70"/>
        <v>1.5329320909723847E-3</v>
      </c>
      <c r="AJ77" s="72">
        <f t="shared" si="71"/>
        <v>1.4531218624045032E-3</v>
      </c>
      <c r="AK77" s="72">
        <f t="shared" si="72"/>
        <v>1.3251089752728186E-3</v>
      </c>
      <c r="AL77" s="72">
        <f t="shared" si="73"/>
        <v>1.3057301790888791E-3</v>
      </c>
      <c r="AM77" s="72">
        <f t="shared" si="74"/>
        <v>1.2357079301814084E-3</v>
      </c>
      <c r="AN77" s="72">
        <f t="shared" si="75"/>
        <v>1.1517672735572137E-3</v>
      </c>
      <c r="AO77" s="72">
        <f t="shared" si="76"/>
        <v>1.151263977480199E-3</v>
      </c>
      <c r="AP77" s="72">
        <f t="shared" si="77"/>
        <v>2.1578264495025062E-3</v>
      </c>
      <c r="AQ77" s="72">
        <f t="shared" si="78"/>
        <v>1.3834305319480151E-3</v>
      </c>
      <c r="AR77" s="72">
        <f t="shared" si="79"/>
        <v>1.321518417809794E-3</v>
      </c>
      <c r="AS77" s="72">
        <f t="shared" si="80"/>
        <v>1.2129835261803464E-3</v>
      </c>
      <c r="AT77" s="72">
        <f t="shared" si="81"/>
        <v>1.2074327068654785E-3</v>
      </c>
      <c r="AU77" s="72">
        <f t="shared" si="82"/>
        <v>1.1495585765208146E-3</v>
      </c>
      <c r="AV77" s="72">
        <f t="shared" si="83"/>
        <v>1.0729784033665628E-3</v>
      </c>
      <c r="AW77" s="72">
        <f t="shared" si="84"/>
        <v>1.0730721306598768E-3</v>
      </c>
      <c r="AX77" s="72">
        <f t="shared" si="85"/>
        <v>5.9486512642240182E-4</v>
      </c>
      <c r="AY77" s="72">
        <f t="shared" si="86"/>
        <v>7.6646604548619233E-4</v>
      </c>
      <c r="AZ77" s="72">
        <f t="shared" si="87"/>
        <v>1.4531218624045032E-3</v>
      </c>
      <c r="BA77" s="72">
        <f t="shared" si="88"/>
        <v>3.9753269258184561E-3</v>
      </c>
      <c r="BB77" s="72">
        <f t="shared" si="89"/>
        <v>6.5286508954443953E-3</v>
      </c>
      <c r="BC77" s="72">
        <f t="shared" si="90"/>
        <v>1.2357079301814084E-2</v>
      </c>
      <c r="BD77" s="72">
        <f t="shared" si="91"/>
        <v>1.7276509103358206E-2</v>
      </c>
      <c r="BE77" s="72">
        <f t="shared" si="92"/>
        <v>2.302527954960398E-2</v>
      </c>
      <c r="BF77" s="72">
        <f t="shared" si="93"/>
        <v>5.3945661237562656E-4</v>
      </c>
      <c r="BG77" s="72">
        <f t="shared" si="94"/>
        <v>6.9171526597400755E-4</v>
      </c>
      <c r="BH77" s="72">
        <f t="shared" si="95"/>
        <v>1.321518417809794E-3</v>
      </c>
      <c r="BI77" s="72">
        <f t="shared" si="96"/>
        <v>3.638950578541039E-3</v>
      </c>
      <c r="BJ77" s="72">
        <f t="shared" si="97"/>
        <v>6.037163534327393E-3</v>
      </c>
      <c r="BK77" s="72">
        <f t="shared" si="98"/>
        <v>1.1495585765208146E-2</v>
      </c>
      <c r="BL77" s="72">
        <f t="shared" si="99"/>
        <v>1.6094676050498441E-2</v>
      </c>
      <c r="BM77" s="72">
        <f t="shared" si="100"/>
        <v>2.1461442613197535E-2</v>
      </c>
      <c r="BN77" s="70">
        <f t="shared" si="101"/>
        <v>0.55692823756187415</v>
      </c>
      <c r="BO77" s="70">
        <f t="shared" si="102"/>
        <v>0.21265102325827737</v>
      </c>
      <c r="BP77" s="70">
        <f t="shared" si="103"/>
        <v>0.92673200949276058</v>
      </c>
    </row>
    <row r="78" spans="1:68" x14ac:dyDescent="0.25">
      <c r="A78" s="68">
        <v>45317</v>
      </c>
      <c r="B78" s="67">
        <v>6.67</v>
      </c>
      <c r="C78" s="67">
        <v>6.77</v>
      </c>
      <c r="D78" s="67">
        <v>6.72</v>
      </c>
      <c r="E78" s="67">
        <v>6.13</v>
      </c>
      <c r="F78" s="67">
        <v>5.91</v>
      </c>
      <c r="G78" s="67">
        <v>6.21</v>
      </c>
      <c r="H78" s="67">
        <v>6.31</v>
      </c>
      <c r="I78" s="67">
        <v>6.34</v>
      </c>
      <c r="J78" s="71">
        <f t="shared" si="104"/>
        <v>1.0000000000000286E-4</v>
      </c>
      <c r="K78" s="71">
        <f t="shared" si="105"/>
        <v>0</v>
      </c>
      <c r="L78" s="71">
        <f t="shared" si="106"/>
        <v>2.0000000000000573E-4</v>
      </c>
      <c r="M78" s="71">
        <f t="shared" si="107"/>
        <v>-3.0000000000000165E-4</v>
      </c>
      <c r="N78" s="71">
        <f t="shared" si="108"/>
        <v>-3.0000000000000165E-4</v>
      </c>
      <c r="O78" s="71">
        <f t="shared" si="109"/>
        <v>-1.0000000000000286E-4</v>
      </c>
      <c r="P78" s="71">
        <f t="shared" si="110"/>
        <v>0</v>
      </c>
      <c r="Q78" s="71">
        <f t="shared" si="111"/>
        <v>-1.0000000000000286E-4</v>
      </c>
      <c r="R78" s="71">
        <f t="shared" si="112"/>
        <v>9.3742676422112819E-5</v>
      </c>
      <c r="S78" s="71">
        <f t="shared" si="113"/>
        <v>0</v>
      </c>
      <c r="T78" s="71">
        <f t="shared" si="114"/>
        <v>1.8738873848527031E-4</v>
      </c>
      <c r="U78" s="71">
        <f t="shared" si="115"/>
        <v>-2.8271215379361842E-4</v>
      </c>
      <c r="V78" s="71">
        <f t="shared" si="116"/>
        <v>-2.8329949667727525E-4</v>
      </c>
      <c r="W78" s="71">
        <f t="shared" si="117"/>
        <v>-9.4157525609729026E-5</v>
      </c>
      <c r="X78" s="71">
        <f t="shared" si="118"/>
        <v>0</v>
      </c>
      <c r="Y78" s="71">
        <f t="shared" si="119"/>
        <v>-9.4042413197564182E-5</v>
      </c>
      <c r="Z78" s="72">
        <f t="shared" si="61"/>
        <v>2.927518890611017E-2</v>
      </c>
      <c r="AA78" s="72">
        <f t="shared" si="62"/>
        <v>2.9774145215609074E-2</v>
      </c>
      <c r="AB78" s="72">
        <f t="shared" si="63"/>
        <v>2.7574593105885524E-2</v>
      </c>
      <c r="AC78" s="72">
        <f t="shared" si="64"/>
        <v>1.3836546242486043E-2</v>
      </c>
      <c r="AD78" s="72">
        <f t="shared" si="65"/>
        <v>1.1130210779991091E-2</v>
      </c>
      <c r="AE78" s="72">
        <f t="shared" si="66"/>
        <v>7.7471718588965344E-3</v>
      </c>
      <c r="AF78" s="72">
        <f t="shared" si="67"/>
        <v>6.0656715914396428E-3</v>
      </c>
      <c r="AG78" s="72">
        <f t="shared" si="68"/>
        <v>5.623547570952481E-3</v>
      </c>
      <c r="AH78" s="72">
        <f t="shared" si="69"/>
        <v>2.3771955586120394E-3</v>
      </c>
      <c r="AI78" s="72">
        <f t="shared" si="70"/>
        <v>1.5459105367599615E-3</v>
      </c>
      <c r="AJ78" s="72">
        <f t="shared" si="71"/>
        <v>1.4542947898699575E-3</v>
      </c>
      <c r="AK78" s="72">
        <f t="shared" si="72"/>
        <v>1.3254673393687348E-3</v>
      </c>
      <c r="AL78" s="72">
        <f t="shared" si="73"/>
        <v>1.3042709526252011E-3</v>
      </c>
      <c r="AM78" s="72">
        <f t="shared" si="74"/>
        <v>1.2343790236901946E-3</v>
      </c>
      <c r="AN78" s="72">
        <f t="shared" si="75"/>
        <v>1.1509482665570192E-3</v>
      </c>
      <c r="AO78" s="72">
        <f t="shared" si="76"/>
        <v>1.1508006689082042E-3</v>
      </c>
      <c r="AP78" s="72">
        <f t="shared" si="77"/>
        <v>2.155569309972565E-3</v>
      </c>
      <c r="AQ78" s="72">
        <f t="shared" si="78"/>
        <v>1.3946087753357033E-3</v>
      </c>
      <c r="AR78" s="72">
        <f t="shared" si="79"/>
        <v>1.3225346726201456E-3</v>
      </c>
      <c r="AS78" s="72">
        <f t="shared" si="80"/>
        <v>1.2131978103978763E-3</v>
      </c>
      <c r="AT78" s="72">
        <f t="shared" si="81"/>
        <v>1.206029196916925E-3</v>
      </c>
      <c r="AU78" s="72">
        <f t="shared" si="82"/>
        <v>1.1482917092610625E-3</v>
      </c>
      <c r="AV78" s="72">
        <f t="shared" si="83"/>
        <v>1.0721868267357818E-3</v>
      </c>
      <c r="AW78" s="72">
        <f t="shared" si="84"/>
        <v>1.0726197048761359E-3</v>
      </c>
      <c r="AX78" s="72">
        <f t="shared" si="85"/>
        <v>5.9429888965300984E-4</v>
      </c>
      <c r="AY78" s="72">
        <f t="shared" si="86"/>
        <v>7.7295526837998076E-4</v>
      </c>
      <c r="AZ78" s="72">
        <f t="shared" si="87"/>
        <v>1.4542947898699575E-3</v>
      </c>
      <c r="BA78" s="72">
        <f t="shared" si="88"/>
        <v>3.9764020181062044E-3</v>
      </c>
      <c r="BB78" s="72">
        <f t="shared" si="89"/>
        <v>6.5213547631260051E-3</v>
      </c>
      <c r="BC78" s="72">
        <f t="shared" si="90"/>
        <v>1.2343790236901946E-2</v>
      </c>
      <c r="BD78" s="72">
        <f t="shared" si="91"/>
        <v>1.7264223998355289E-2</v>
      </c>
      <c r="BE78" s="72">
        <f t="shared" si="92"/>
        <v>2.3016013378164085E-2</v>
      </c>
      <c r="BF78" s="72">
        <f t="shared" si="93"/>
        <v>5.3889232749314124E-4</v>
      </c>
      <c r="BG78" s="72">
        <f t="shared" si="94"/>
        <v>6.9730438766785164E-4</v>
      </c>
      <c r="BH78" s="72">
        <f t="shared" si="95"/>
        <v>1.3225346726201456E-3</v>
      </c>
      <c r="BI78" s="72">
        <f t="shared" si="96"/>
        <v>3.6395934311936285E-3</v>
      </c>
      <c r="BJ78" s="72">
        <f t="shared" si="97"/>
        <v>6.0301459845846245E-3</v>
      </c>
      <c r="BK78" s="72">
        <f t="shared" si="98"/>
        <v>1.1482917092610625E-2</v>
      </c>
      <c r="BL78" s="72">
        <f t="shared" si="99"/>
        <v>1.6082802401036725E-2</v>
      </c>
      <c r="BM78" s="72">
        <f t="shared" si="100"/>
        <v>2.1452394097522719E-2</v>
      </c>
      <c r="BN78" s="70">
        <f t="shared" si="101"/>
        <v>0.55726771733743707</v>
      </c>
      <c r="BO78" s="70">
        <f t="shared" si="102"/>
        <v>0.21422089671819924</v>
      </c>
      <c r="BP78" s="70">
        <f t="shared" si="103"/>
        <v>0.92517630460081235</v>
      </c>
    </row>
    <row r="79" spans="1:68" x14ac:dyDescent="0.25">
      <c r="A79" s="68">
        <v>45316</v>
      </c>
      <c r="B79" s="67">
        <v>6.68</v>
      </c>
      <c r="C79" s="67">
        <v>6.77</v>
      </c>
      <c r="D79" s="67">
        <v>6.74</v>
      </c>
      <c r="E79" s="67">
        <v>6.1</v>
      </c>
      <c r="F79" s="67">
        <v>5.88</v>
      </c>
      <c r="G79" s="67">
        <v>6.2</v>
      </c>
      <c r="H79" s="67">
        <v>6.31</v>
      </c>
      <c r="I79" s="67">
        <v>6.33</v>
      </c>
      <c r="J79" s="71">
        <f t="shared" si="104"/>
        <v>1.8000000000000099E-3</v>
      </c>
      <c r="K79" s="71">
        <f t="shared" si="105"/>
        <v>0</v>
      </c>
      <c r="L79" s="71">
        <f t="shared" si="106"/>
        <v>0</v>
      </c>
      <c r="M79" s="71">
        <f t="shared" si="107"/>
        <v>-1.0999999999999968E-3</v>
      </c>
      <c r="N79" s="71">
        <f t="shared" si="108"/>
        <v>-1.2999999999999956E-3</v>
      </c>
      <c r="O79" s="71">
        <f t="shared" si="109"/>
        <v>-1.1000000000000038E-3</v>
      </c>
      <c r="P79" s="71">
        <f t="shared" si="110"/>
        <v>-9.9999999999998701E-4</v>
      </c>
      <c r="Q79" s="71">
        <f t="shared" si="111"/>
        <v>-9.9999999999999395E-4</v>
      </c>
      <c r="R79" s="71">
        <f t="shared" si="112"/>
        <v>1.6858672158118241E-3</v>
      </c>
      <c r="S79" s="71">
        <f t="shared" si="113"/>
        <v>0</v>
      </c>
      <c r="T79" s="71">
        <f t="shared" si="114"/>
        <v>0</v>
      </c>
      <c r="U79" s="71">
        <f t="shared" si="115"/>
        <v>-1.0372955807738313E-3</v>
      </c>
      <c r="V79" s="71">
        <f t="shared" si="116"/>
        <v>-1.2285594325130026E-3</v>
      </c>
      <c r="W79" s="71">
        <f t="shared" si="117"/>
        <v>-1.036318336658374E-3</v>
      </c>
      <c r="X79" s="71">
        <f t="shared" si="118"/>
        <v>-9.4108796706546553E-4</v>
      </c>
      <c r="Y79" s="71">
        <f t="shared" si="119"/>
        <v>-9.4091087107262147E-4</v>
      </c>
      <c r="Z79" s="72">
        <f t="shared" si="61"/>
        <v>2.9218484764537547E-2</v>
      </c>
      <c r="AA79" s="72">
        <f t="shared" si="62"/>
        <v>2.9708105811594127E-2</v>
      </c>
      <c r="AB79" s="72">
        <f t="shared" si="63"/>
        <v>2.751173770913342E-2</v>
      </c>
      <c r="AC79" s="72">
        <f t="shared" si="64"/>
        <v>1.3755663777704381E-2</v>
      </c>
      <c r="AD79" s="72">
        <f t="shared" si="65"/>
        <v>1.1068087079662463E-2</v>
      </c>
      <c r="AE79" s="72">
        <f t="shared" si="66"/>
        <v>7.7119600865756255E-3</v>
      </c>
      <c r="AF79" s="72">
        <f t="shared" si="67"/>
        <v>6.0368406219976712E-3</v>
      </c>
      <c r="AG79" s="72">
        <f t="shared" si="68"/>
        <v>5.5975795085780487E-3</v>
      </c>
      <c r="AH79" s="72">
        <f t="shared" si="69"/>
        <v>2.3771753685664946E-3</v>
      </c>
      <c r="AI79" s="72">
        <f t="shared" si="70"/>
        <v>1.5458234816843597E-3</v>
      </c>
      <c r="AJ79" s="72">
        <f t="shared" si="71"/>
        <v>1.4542913386154769E-3</v>
      </c>
      <c r="AK79" s="72">
        <f t="shared" si="72"/>
        <v>1.3252618954517944E-3</v>
      </c>
      <c r="AL79" s="72">
        <f t="shared" si="73"/>
        <v>1.3053086000786322E-3</v>
      </c>
      <c r="AM79" s="72">
        <f t="shared" si="74"/>
        <v>1.2355068572465645E-3</v>
      </c>
      <c r="AN79" s="72">
        <f t="shared" si="75"/>
        <v>1.1546218876191004E-3</v>
      </c>
      <c r="AO79" s="72">
        <f t="shared" si="76"/>
        <v>1.1580849170392117E-3</v>
      </c>
      <c r="AP79" s="72">
        <f t="shared" si="77"/>
        <v>2.1555511561828105E-3</v>
      </c>
      <c r="AQ79" s="72">
        <f t="shared" si="78"/>
        <v>1.3945302659802163E-3</v>
      </c>
      <c r="AR79" s="72">
        <f t="shared" si="79"/>
        <v>1.3225317228602459E-3</v>
      </c>
      <c r="AS79" s="72">
        <f t="shared" si="80"/>
        <v>1.2129938547056763E-3</v>
      </c>
      <c r="AT79" s="72">
        <f t="shared" si="81"/>
        <v>1.2069790864836418E-3</v>
      </c>
      <c r="AU79" s="72">
        <f t="shared" si="82"/>
        <v>1.1493405267332349E-3</v>
      </c>
      <c r="AV79" s="72">
        <f t="shared" si="83"/>
        <v>1.0756120925979635E-3</v>
      </c>
      <c r="AW79" s="72">
        <f t="shared" si="84"/>
        <v>1.0794105994717698E-3</v>
      </c>
      <c r="AX79" s="72">
        <f t="shared" si="85"/>
        <v>5.9429384214162366E-4</v>
      </c>
      <c r="AY79" s="72">
        <f t="shared" si="86"/>
        <v>7.7291174084217985E-4</v>
      </c>
      <c r="AZ79" s="72">
        <f t="shared" si="87"/>
        <v>1.4542913386154769E-3</v>
      </c>
      <c r="BA79" s="72">
        <f t="shared" si="88"/>
        <v>3.975785686355383E-3</v>
      </c>
      <c r="BB79" s="72">
        <f t="shared" si="89"/>
        <v>6.5265430003931613E-3</v>
      </c>
      <c r="BC79" s="72">
        <f t="shared" si="90"/>
        <v>1.2355068572465645E-2</v>
      </c>
      <c r="BD79" s="72">
        <f t="shared" si="91"/>
        <v>1.7319328314286505E-2</v>
      </c>
      <c r="BE79" s="72">
        <f t="shared" si="92"/>
        <v>2.3161698340784236E-2</v>
      </c>
      <c r="BF79" s="72">
        <f t="shared" si="93"/>
        <v>5.3888778904570263E-4</v>
      </c>
      <c r="BG79" s="72">
        <f t="shared" si="94"/>
        <v>6.9726513299010816E-4</v>
      </c>
      <c r="BH79" s="72">
        <f t="shared" si="95"/>
        <v>1.3225317228602459E-3</v>
      </c>
      <c r="BI79" s="72">
        <f t="shared" si="96"/>
        <v>3.638981564117029E-3</v>
      </c>
      <c r="BJ79" s="72">
        <f t="shared" si="97"/>
        <v>6.0348954324182091E-3</v>
      </c>
      <c r="BK79" s="72">
        <f t="shared" si="98"/>
        <v>1.1493405267332349E-2</v>
      </c>
      <c r="BL79" s="72">
        <f t="shared" si="99"/>
        <v>1.6134181388969451E-2</v>
      </c>
      <c r="BM79" s="72">
        <f t="shared" si="100"/>
        <v>2.1588211989435398E-2</v>
      </c>
      <c r="BN79" s="70">
        <f t="shared" si="101"/>
        <v>0.55726947484927225</v>
      </c>
      <c r="BO79" s="70">
        <f t="shared" si="102"/>
        <v>0.21421861215126198</v>
      </c>
      <c r="BP79" s="70">
        <f t="shared" si="103"/>
        <v>0.92470697762264553</v>
      </c>
    </row>
    <row r="80" spans="1:68" x14ac:dyDescent="0.25">
      <c r="A80" s="68">
        <v>45315</v>
      </c>
      <c r="B80" s="67">
        <v>6.86</v>
      </c>
      <c r="C80" s="67">
        <v>6.77</v>
      </c>
      <c r="D80" s="67">
        <v>6.74</v>
      </c>
      <c r="E80" s="67">
        <v>5.99</v>
      </c>
      <c r="F80" s="67">
        <v>5.75</v>
      </c>
      <c r="G80" s="67">
        <v>6.09</v>
      </c>
      <c r="H80" s="67">
        <v>6.21</v>
      </c>
      <c r="I80" s="67">
        <v>6.23</v>
      </c>
      <c r="J80" s="71">
        <f t="shared" si="104"/>
        <v>0</v>
      </c>
      <c r="K80" s="71">
        <f t="shared" si="105"/>
        <v>1.5000000000000013E-3</v>
      </c>
      <c r="L80" s="71">
        <f t="shared" si="106"/>
        <v>-2.0000000000000573E-4</v>
      </c>
      <c r="M80" s="71">
        <f t="shared" si="107"/>
        <v>-6.0000000000000331E-4</v>
      </c>
      <c r="N80" s="71">
        <f t="shared" si="108"/>
        <v>-7.0000000000000617E-4</v>
      </c>
      <c r="O80" s="71">
        <f t="shared" si="109"/>
        <v>-3.9999999999999758E-4</v>
      </c>
      <c r="P80" s="71">
        <f t="shared" si="110"/>
        <v>-5.0000000000000044E-4</v>
      </c>
      <c r="Q80" s="71">
        <f t="shared" si="111"/>
        <v>-5.0000000000000738E-4</v>
      </c>
      <c r="R80" s="71">
        <f t="shared" si="112"/>
        <v>0</v>
      </c>
      <c r="S80" s="71">
        <f t="shared" si="113"/>
        <v>1.4039030805070149E-3</v>
      </c>
      <c r="T80" s="71">
        <f t="shared" si="114"/>
        <v>-1.8738873848518582E-4</v>
      </c>
      <c r="U80" s="71">
        <f t="shared" si="115"/>
        <v>-5.6625143075890189E-4</v>
      </c>
      <c r="V80" s="71">
        <f t="shared" si="116"/>
        <v>-6.6215771231760596E-4</v>
      </c>
      <c r="W80" s="71">
        <f t="shared" si="117"/>
        <v>-3.7710946048865468E-4</v>
      </c>
      <c r="X80" s="71">
        <f t="shared" si="118"/>
        <v>-4.7087630949608562E-4</v>
      </c>
      <c r="Y80" s="71">
        <f t="shared" si="119"/>
        <v>-4.7078763639653043E-4</v>
      </c>
      <c r="Z80" s="72">
        <f t="shared" si="61"/>
        <v>2.9160954370579303E-2</v>
      </c>
      <c r="AA80" s="72">
        <f t="shared" si="62"/>
        <v>2.964017420510303E-2</v>
      </c>
      <c r="AB80" s="72">
        <f t="shared" si="63"/>
        <v>2.7448521792237997E-2</v>
      </c>
      <c r="AC80" s="72">
        <f t="shared" si="64"/>
        <v>1.3671687710686345E-2</v>
      </c>
      <c r="AD80" s="72">
        <f t="shared" si="65"/>
        <v>1.1003981934746644E-2</v>
      </c>
      <c r="AE80" s="72">
        <f t="shared" si="66"/>
        <v>7.6759479087035263E-3</v>
      </c>
      <c r="AF80" s="72">
        <f t="shared" si="67"/>
        <v>6.0079656745458451E-3</v>
      </c>
      <c r="AG80" s="72">
        <f t="shared" si="68"/>
        <v>5.5716095509527408E-3</v>
      </c>
      <c r="AH80" s="72">
        <f t="shared" si="69"/>
        <v>2.3752093828274972E-3</v>
      </c>
      <c r="AI80" s="72">
        <f t="shared" si="70"/>
        <v>1.5460132108047889E-3</v>
      </c>
      <c r="AJ80" s="72">
        <f t="shared" si="71"/>
        <v>1.4544891254228754E-3</v>
      </c>
      <c r="AK80" s="72">
        <f t="shared" si="72"/>
        <v>1.3235529678667871E-3</v>
      </c>
      <c r="AL80" s="72">
        <f t="shared" si="73"/>
        <v>1.3030903343010296E-3</v>
      </c>
      <c r="AM80" s="72">
        <f t="shared" si="74"/>
        <v>1.2340575040623949E-3</v>
      </c>
      <c r="AN80" s="72">
        <f t="shared" si="75"/>
        <v>1.1534633756457202E-3</v>
      </c>
      <c r="AO80" s="72">
        <f t="shared" si="76"/>
        <v>1.1564227201799047E-3</v>
      </c>
      <c r="AP80" s="72">
        <f t="shared" si="77"/>
        <v>2.1536298922017498E-3</v>
      </c>
      <c r="AQ80" s="72">
        <f t="shared" si="78"/>
        <v>1.3946969843818323E-3</v>
      </c>
      <c r="AR80" s="72">
        <f t="shared" si="79"/>
        <v>1.3227046452095955E-3</v>
      </c>
      <c r="AS80" s="72">
        <f t="shared" si="80"/>
        <v>1.2113058122027924E-3</v>
      </c>
      <c r="AT80" s="72">
        <f t="shared" si="81"/>
        <v>1.2048126273465883E-3</v>
      </c>
      <c r="AU80" s="72">
        <f t="shared" si="82"/>
        <v>1.1479435586399709E-3</v>
      </c>
      <c r="AV80" s="72">
        <f t="shared" si="83"/>
        <v>1.074498454112921E-3</v>
      </c>
      <c r="AW80" s="72">
        <f t="shared" si="84"/>
        <v>1.0778289051788172E-3</v>
      </c>
      <c r="AX80" s="72">
        <f t="shared" si="85"/>
        <v>5.9380234570687431E-4</v>
      </c>
      <c r="AY80" s="72">
        <f t="shared" si="86"/>
        <v>7.7300660540239447E-4</v>
      </c>
      <c r="AZ80" s="72">
        <f t="shared" si="87"/>
        <v>1.4544891254228754E-3</v>
      </c>
      <c r="BA80" s="72">
        <f t="shared" si="88"/>
        <v>3.9706589036003614E-3</v>
      </c>
      <c r="BB80" s="72">
        <f t="shared" si="89"/>
        <v>6.5154516715051477E-3</v>
      </c>
      <c r="BC80" s="72">
        <f t="shared" si="90"/>
        <v>1.2340575040623948E-2</v>
      </c>
      <c r="BD80" s="72">
        <f t="shared" si="91"/>
        <v>1.7301950634685804E-2</v>
      </c>
      <c r="BE80" s="72">
        <f t="shared" si="92"/>
        <v>2.3128454403598092E-2</v>
      </c>
      <c r="BF80" s="72">
        <f t="shared" si="93"/>
        <v>5.3840747305043744E-4</v>
      </c>
      <c r="BG80" s="72">
        <f t="shared" si="94"/>
        <v>6.9734849219091615E-4</v>
      </c>
      <c r="BH80" s="72">
        <f t="shared" si="95"/>
        <v>1.3227046452095955E-3</v>
      </c>
      <c r="BI80" s="72">
        <f t="shared" si="96"/>
        <v>3.6339174366083775E-3</v>
      </c>
      <c r="BJ80" s="72">
        <f t="shared" si="97"/>
        <v>6.0240631367329414E-3</v>
      </c>
      <c r="BK80" s="72">
        <f t="shared" si="98"/>
        <v>1.147943558639971E-2</v>
      </c>
      <c r="BL80" s="72">
        <f t="shared" si="99"/>
        <v>1.6117476811693815E-2</v>
      </c>
      <c r="BM80" s="72">
        <f t="shared" si="100"/>
        <v>2.1556578103576342E-2</v>
      </c>
      <c r="BN80" s="70">
        <f t="shared" si="101"/>
        <v>0.55738003278040349</v>
      </c>
      <c r="BO80" s="70">
        <f t="shared" si="102"/>
        <v>0.21440497335538344</v>
      </c>
      <c r="BP80" s="70">
        <f t="shared" si="103"/>
        <v>0.92449130034832083</v>
      </c>
    </row>
    <row r="81" spans="1:68" x14ac:dyDescent="0.25">
      <c r="A81" s="68">
        <v>45314</v>
      </c>
      <c r="B81" s="67">
        <v>6.86</v>
      </c>
      <c r="C81" s="67">
        <v>6.92</v>
      </c>
      <c r="D81" s="67">
        <v>6.72</v>
      </c>
      <c r="E81" s="67">
        <v>5.93</v>
      </c>
      <c r="F81" s="67">
        <v>5.68</v>
      </c>
      <c r="G81" s="67">
        <v>6.05</v>
      </c>
      <c r="H81" s="67">
        <v>6.16</v>
      </c>
      <c r="I81" s="67">
        <v>6.18</v>
      </c>
      <c r="J81" s="71">
        <f t="shared" si="104"/>
        <v>1.9999999999999185E-4</v>
      </c>
      <c r="K81" s="71">
        <f t="shared" si="105"/>
        <v>-2.9999999999999472E-4</v>
      </c>
      <c r="L81" s="71">
        <f t="shared" si="106"/>
        <v>-2.9999999999999472E-4</v>
      </c>
      <c r="M81" s="71">
        <f t="shared" si="107"/>
        <v>-1.0000000000000009E-3</v>
      </c>
      <c r="N81" s="71">
        <f t="shared" si="108"/>
        <v>-1.1999999999999997E-3</v>
      </c>
      <c r="O81" s="71">
        <f t="shared" si="109"/>
        <v>-1.1999999999999997E-3</v>
      </c>
      <c r="P81" s="71">
        <f t="shared" si="110"/>
        <v>-1.0000000000000078E-3</v>
      </c>
      <c r="Q81" s="71">
        <f t="shared" si="111"/>
        <v>-1.0999999999999899E-3</v>
      </c>
      <c r="R81" s="71">
        <f t="shared" si="112"/>
        <v>1.8714325871030282E-4</v>
      </c>
      <c r="S81" s="71">
        <f t="shared" si="113"/>
        <v>-2.8062298486385151E-4</v>
      </c>
      <c r="T81" s="71">
        <f t="shared" si="114"/>
        <v>-2.8114896394370464E-4</v>
      </c>
      <c r="U81" s="71">
        <f t="shared" si="115"/>
        <v>-9.4446550277150381E-4</v>
      </c>
      <c r="V81" s="71">
        <f t="shared" si="116"/>
        <v>-1.1361485789464813E-3</v>
      </c>
      <c r="W81" s="71">
        <f t="shared" si="117"/>
        <v>-1.1321824022868499E-3</v>
      </c>
      <c r="X81" s="71">
        <f t="shared" si="118"/>
        <v>-9.4241831496824256E-4</v>
      </c>
      <c r="Y81" s="71">
        <f t="shared" si="119"/>
        <v>-1.0365136381466924E-3</v>
      </c>
      <c r="Z81" s="72">
        <f t="shared" si="61"/>
        <v>2.9110866813964943E-2</v>
      </c>
      <c r="AA81" s="72">
        <f t="shared" si="62"/>
        <v>2.9568908795185377E-2</v>
      </c>
      <c r="AB81" s="72">
        <f t="shared" si="63"/>
        <v>2.7381868390311381E-2</v>
      </c>
      <c r="AC81" s="72">
        <f t="shared" si="64"/>
        <v>1.3575181025340522E-2</v>
      </c>
      <c r="AD81" s="72">
        <f t="shared" si="65"/>
        <v>1.0928631932769814E-2</v>
      </c>
      <c r="AE81" s="72">
        <f t="shared" si="66"/>
        <v>7.6320784189191516E-3</v>
      </c>
      <c r="AF81" s="72">
        <f t="shared" si="67"/>
        <v>5.9717454860007436E-3</v>
      </c>
      <c r="AG81" s="72">
        <f t="shared" si="68"/>
        <v>5.5382525262017554E-3</v>
      </c>
      <c r="AH81" s="72">
        <f t="shared" si="69"/>
        <v>2.3751752422626472E-3</v>
      </c>
      <c r="AI81" s="72">
        <f t="shared" si="70"/>
        <v>1.5440616427899018E-3</v>
      </c>
      <c r="AJ81" s="72">
        <f t="shared" si="71"/>
        <v>1.454795566362643E-3</v>
      </c>
      <c r="AK81" s="72">
        <f t="shared" si="72"/>
        <v>1.3267870542481221E-3</v>
      </c>
      <c r="AL81" s="72">
        <f t="shared" si="73"/>
        <v>1.3050835179769778E-3</v>
      </c>
      <c r="AM81" s="72">
        <f t="shared" si="74"/>
        <v>1.2348960752660318E-3</v>
      </c>
      <c r="AN81" s="72">
        <f t="shared" si="75"/>
        <v>1.1532936600842883E-3</v>
      </c>
      <c r="AO81" s="72">
        <f t="shared" si="76"/>
        <v>1.1568642538401651E-3</v>
      </c>
      <c r="AP81" s="72">
        <f t="shared" si="77"/>
        <v>2.1535994796770788E-3</v>
      </c>
      <c r="AQ81" s="72">
        <f t="shared" si="78"/>
        <v>1.3927762323690859E-3</v>
      </c>
      <c r="AR81" s="72">
        <f t="shared" si="79"/>
        <v>1.3229568514355758E-3</v>
      </c>
      <c r="AS81" s="72">
        <f t="shared" si="80"/>
        <v>1.2142013479503259E-3</v>
      </c>
      <c r="AT81" s="72">
        <f t="shared" si="81"/>
        <v>1.2066266954903625E-3</v>
      </c>
      <c r="AU81" s="72">
        <f t="shared" si="82"/>
        <v>1.1487188377430507E-3</v>
      </c>
      <c r="AV81" s="72">
        <f t="shared" si="83"/>
        <v>1.0743310457520684E-3</v>
      </c>
      <c r="AW81" s="72">
        <f t="shared" si="84"/>
        <v>1.0782314311287304E-3</v>
      </c>
      <c r="AX81" s="72">
        <f t="shared" si="85"/>
        <v>5.937938105656618E-4</v>
      </c>
      <c r="AY81" s="72">
        <f t="shared" si="86"/>
        <v>7.7203082139495091E-4</v>
      </c>
      <c r="AZ81" s="72">
        <f t="shared" si="87"/>
        <v>1.454795566362643E-3</v>
      </c>
      <c r="BA81" s="72">
        <f t="shared" si="88"/>
        <v>3.9803611627443666E-3</v>
      </c>
      <c r="BB81" s="72">
        <f t="shared" si="89"/>
        <v>6.5254175898848887E-3</v>
      </c>
      <c r="BC81" s="72">
        <f t="shared" si="90"/>
        <v>1.2348960752660319E-2</v>
      </c>
      <c r="BD81" s="72">
        <f t="shared" si="91"/>
        <v>1.7299404901264324E-2</v>
      </c>
      <c r="BE81" s="72">
        <f t="shared" si="92"/>
        <v>2.31372850768033E-2</v>
      </c>
      <c r="BF81" s="72">
        <f t="shared" si="93"/>
        <v>5.3839986991926971E-4</v>
      </c>
      <c r="BG81" s="72">
        <f t="shared" si="94"/>
        <v>6.9638811618454293E-4</v>
      </c>
      <c r="BH81" s="72">
        <f t="shared" si="95"/>
        <v>1.3229568514355758E-3</v>
      </c>
      <c r="BI81" s="72">
        <f t="shared" si="96"/>
        <v>3.6426040438509778E-3</v>
      </c>
      <c r="BJ81" s="72">
        <f t="shared" si="97"/>
        <v>6.033133477451812E-3</v>
      </c>
      <c r="BK81" s="72">
        <f t="shared" si="98"/>
        <v>1.1487188377430506E-2</v>
      </c>
      <c r="BL81" s="72">
        <f t="shared" si="99"/>
        <v>1.6114965686281027E-2</v>
      </c>
      <c r="BM81" s="72">
        <f t="shared" si="100"/>
        <v>2.1564628622574609E-2</v>
      </c>
      <c r="BN81" s="70">
        <f t="shared" si="101"/>
        <v>0.55907833981038457</v>
      </c>
      <c r="BO81" s="70">
        <f t="shared" si="102"/>
        <v>0.21530939710933689</v>
      </c>
      <c r="BP81" s="70">
        <f t="shared" si="103"/>
        <v>0.92472870590830847</v>
      </c>
    </row>
    <row r="82" spans="1:68" x14ac:dyDescent="0.25">
      <c r="A82" s="68">
        <v>45313</v>
      </c>
      <c r="B82" s="67">
        <v>6.88</v>
      </c>
      <c r="C82" s="67">
        <v>6.89</v>
      </c>
      <c r="D82" s="67">
        <v>6.69</v>
      </c>
      <c r="E82" s="67">
        <v>5.83</v>
      </c>
      <c r="F82" s="67">
        <v>5.56</v>
      </c>
      <c r="G82" s="67">
        <v>5.93</v>
      </c>
      <c r="H82" s="67">
        <v>6.06</v>
      </c>
      <c r="I82" s="67">
        <v>6.07</v>
      </c>
      <c r="J82" s="71">
        <f t="shared" si="104"/>
        <v>2.0000000000000573E-4</v>
      </c>
      <c r="K82" s="71">
        <f t="shared" si="105"/>
        <v>1.9999999999999185E-4</v>
      </c>
      <c r="L82" s="71">
        <f t="shared" si="106"/>
        <v>1.2999999999999956E-3</v>
      </c>
      <c r="M82" s="71">
        <f t="shared" si="107"/>
        <v>1.0000000000000286E-4</v>
      </c>
      <c r="N82" s="71">
        <f t="shared" si="108"/>
        <v>5.0000000000000738E-4</v>
      </c>
      <c r="O82" s="71">
        <f t="shared" si="109"/>
        <v>3.9999999999999758E-4</v>
      </c>
      <c r="P82" s="71">
        <f t="shared" si="110"/>
        <v>4.0000000000000452E-4</v>
      </c>
      <c r="Q82" s="71">
        <f t="shared" si="111"/>
        <v>5.0000000000000044E-4</v>
      </c>
      <c r="R82" s="71">
        <f t="shared" si="112"/>
        <v>1.8710824266383272E-4</v>
      </c>
      <c r="S82" s="71">
        <f t="shared" si="113"/>
        <v>1.8709073955417574E-4</v>
      </c>
      <c r="T82" s="71">
        <f t="shared" si="114"/>
        <v>1.2177417082544337E-3</v>
      </c>
      <c r="U82" s="71">
        <f t="shared" si="115"/>
        <v>9.4486701067048113E-5</v>
      </c>
      <c r="V82" s="71">
        <f t="shared" si="116"/>
        <v>4.7355212325980386E-4</v>
      </c>
      <c r="W82" s="71">
        <f t="shared" si="117"/>
        <v>3.7753657833999209E-4</v>
      </c>
      <c r="X82" s="71">
        <f t="shared" si="118"/>
        <v>3.7707391095346729E-4</v>
      </c>
      <c r="Y82" s="71">
        <f t="shared" si="119"/>
        <v>4.7127575216010075E-4</v>
      </c>
      <c r="Z82" s="72">
        <f t="shared" si="61"/>
        <v>2.9058817764883768E-2</v>
      </c>
      <c r="AA82" s="72">
        <f t="shared" si="62"/>
        <v>2.9504429517054086E-2</v>
      </c>
      <c r="AB82" s="72">
        <f t="shared" si="63"/>
        <v>2.7309860131099355E-2</v>
      </c>
      <c r="AC82" s="72">
        <f t="shared" si="64"/>
        <v>1.3467016041016905E-2</v>
      </c>
      <c r="AD82" s="72">
        <f t="shared" si="65"/>
        <v>1.0845559274174686E-2</v>
      </c>
      <c r="AE82" s="72">
        <f t="shared" si="66"/>
        <v>7.5848417472124847E-3</v>
      </c>
      <c r="AF82" s="72">
        <f t="shared" si="67"/>
        <v>5.9313397954102939E-3</v>
      </c>
      <c r="AG82" s="72">
        <f t="shared" si="68"/>
        <v>5.5002418542720918E-3</v>
      </c>
      <c r="AH82" s="72">
        <f t="shared" si="69"/>
        <v>2.3756466952503134E-3</v>
      </c>
      <c r="AI82" s="72">
        <f t="shared" si="70"/>
        <v>1.5445394079007834E-3</v>
      </c>
      <c r="AJ82" s="72">
        <f t="shared" si="71"/>
        <v>1.4558233219175115E-3</v>
      </c>
      <c r="AK82" s="72">
        <f t="shared" si="72"/>
        <v>1.3264584902028624E-3</v>
      </c>
      <c r="AL82" s="72">
        <f t="shared" si="73"/>
        <v>1.3040422033564578E-3</v>
      </c>
      <c r="AM82" s="72">
        <f t="shared" si="74"/>
        <v>1.237304435512804E-3</v>
      </c>
      <c r="AN82" s="72">
        <f t="shared" si="75"/>
        <v>1.1540800162281666E-3</v>
      </c>
      <c r="AO82" s="72">
        <f t="shared" si="76"/>
        <v>1.1558412550339997E-3</v>
      </c>
      <c r="AP82" s="72">
        <f t="shared" si="77"/>
        <v>2.1540131275338287E-3</v>
      </c>
      <c r="AQ82" s="72">
        <f t="shared" si="78"/>
        <v>1.3931361934628288E-3</v>
      </c>
      <c r="AR82" s="72">
        <f t="shared" si="79"/>
        <v>1.3237800013540977E-3</v>
      </c>
      <c r="AS82" s="72">
        <f t="shared" si="80"/>
        <v>1.2137892084114726E-3</v>
      </c>
      <c r="AT82" s="72">
        <f t="shared" si="81"/>
        <v>1.2055623193314481E-3</v>
      </c>
      <c r="AU82" s="72">
        <f t="shared" si="82"/>
        <v>1.1509150719766349E-3</v>
      </c>
      <c r="AV82" s="72">
        <f t="shared" si="83"/>
        <v>1.0750311604016034E-3</v>
      </c>
      <c r="AW82" s="72">
        <f t="shared" si="84"/>
        <v>1.0772344474449416E-3</v>
      </c>
      <c r="AX82" s="72">
        <f t="shared" si="85"/>
        <v>5.9391167381257835E-4</v>
      </c>
      <c r="AY82" s="72">
        <f t="shared" si="86"/>
        <v>7.722697039503917E-4</v>
      </c>
      <c r="AZ82" s="72">
        <f t="shared" si="87"/>
        <v>1.4558233219175115E-3</v>
      </c>
      <c r="BA82" s="72">
        <f t="shared" si="88"/>
        <v>3.9793754706085871E-3</v>
      </c>
      <c r="BB82" s="72">
        <f t="shared" si="89"/>
        <v>6.5202110167822888E-3</v>
      </c>
      <c r="BC82" s="72">
        <f t="shared" si="90"/>
        <v>1.2373044355128041E-2</v>
      </c>
      <c r="BD82" s="72">
        <f t="shared" si="91"/>
        <v>1.73112002434225E-2</v>
      </c>
      <c r="BE82" s="72">
        <f t="shared" si="92"/>
        <v>2.3116825100679993E-2</v>
      </c>
      <c r="BF82" s="72">
        <f t="shared" si="93"/>
        <v>5.3850328188345719E-4</v>
      </c>
      <c r="BG82" s="72">
        <f t="shared" si="94"/>
        <v>6.9656809673141439E-4</v>
      </c>
      <c r="BH82" s="72">
        <f t="shared" si="95"/>
        <v>1.3237800013540977E-3</v>
      </c>
      <c r="BI82" s="72">
        <f t="shared" si="96"/>
        <v>3.6413676252344176E-3</v>
      </c>
      <c r="BJ82" s="72">
        <f t="shared" si="97"/>
        <v>6.0278115966572402E-3</v>
      </c>
      <c r="BK82" s="72">
        <f t="shared" si="98"/>
        <v>1.150915071976635E-2</v>
      </c>
      <c r="BL82" s="72">
        <f t="shared" si="99"/>
        <v>1.6125467406024052E-2</v>
      </c>
      <c r="BM82" s="72">
        <f t="shared" si="100"/>
        <v>2.1544688948898834E-2</v>
      </c>
      <c r="BN82" s="70">
        <f t="shared" si="101"/>
        <v>0.5594137715609252</v>
      </c>
      <c r="BO82" s="70">
        <f t="shared" si="102"/>
        <v>0.21170953760761646</v>
      </c>
      <c r="BP82" s="70">
        <f t="shared" si="103"/>
        <v>0.92466438303428589</v>
      </c>
    </row>
    <row r="83" spans="1:68" x14ac:dyDescent="0.25">
      <c r="A83" s="68">
        <v>45310</v>
      </c>
      <c r="B83" s="67">
        <v>6.9</v>
      </c>
      <c r="C83" s="67">
        <v>6.91</v>
      </c>
      <c r="D83" s="67">
        <v>6.82</v>
      </c>
      <c r="E83" s="67">
        <v>5.84</v>
      </c>
      <c r="F83" s="67">
        <v>5.61</v>
      </c>
      <c r="G83" s="67">
        <v>5.97</v>
      </c>
      <c r="H83" s="67">
        <v>6.1</v>
      </c>
      <c r="I83" s="67">
        <v>6.12</v>
      </c>
      <c r="J83" s="71">
        <f t="shared" si="104"/>
        <v>0</v>
      </c>
      <c r="K83" s="71">
        <f t="shared" si="105"/>
        <v>0</v>
      </c>
      <c r="L83" s="71">
        <f t="shared" si="106"/>
        <v>1.0000000000000286E-4</v>
      </c>
      <c r="M83" s="71">
        <f t="shared" si="107"/>
        <v>-1.9999999999999879E-4</v>
      </c>
      <c r="N83" s="71">
        <f t="shared" si="108"/>
        <v>-4.0000000000000452E-4</v>
      </c>
      <c r="O83" s="71">
        <f t="shared" si="109"/>
        <v>-2.9999999999999472E-4</v>
      </c>
      <c r="P83" s="71">
        <f t="shared" si="110"/>
        <v>-2.9999999999999472E-4</v>
      </c>
      <c r="Q83" s="71">
        <f t="shared" si="111"/>
        <v>-2.0000000000000573E-4</v>
      </c>
      <c r="R83" s="71">
        <f t="shared" si="112"/>
        <v>0</v>
      </c>
      <c r="S83" s="71">
        <f t="shared" si="113"/>
        <v>0</v>
      </c>
      <c r="T83" s="71">
        <f t="shared" si="114"/>
        <v>9.3611046171896746E-5</v>
      </c>
      <c r="U83" s="71">
        <f t="shared" si="115"/>
        <v>-1.8898233071457278E-4</v>
      </c>
      <c r="V83" s="71">
        <f t="shared" si="116"/>
        <v>-3.7882375677954656E-4</v>
      </c>
      <c r="W83" s="71">
        <f t="shared" si="117"/>
        <v>-2.8313907036419859E-4</v>
      </c>
      <c r="X83" s="71">
        <f t="shared" si="118"/>
        <v>-2.827921025585725E-4</v>
      </c>
      <c r="Y83" s="71">
        <f t="shared" si="119"/>
        <v>-1.8848364960141569E-4</v>
      </c>
      <c r="Z83" s="72">
        <f t="shared" si="61"/>
        <v>2.9003729102276953E-2</v>
      </c>
      <c r="AA83" s="72">
        <f t="shared" si="62"/>
        <v>2.9439677889381288E-2</v>
      </c>
      <c r="AB83" s="72">
        <f t="shared" si="63"/>
        <v>2.7238235067439116E-2</v>
      </c>
      <c r="AC83" s="72">
        <f t="shared" si="64"/>
        <v>1.3345408199359626E-2</v>
      </c>
      <c r="AD83" s="72">
        <f t="shared" si="65"/>
        <v>1.075097720606139E-2</v>
      </c>
      <c r="AE83" s="72">
        <f t="shared" si="66"/>
        <v>7.5292645695080014E-3</v>
      </c>
      <c r="AF83" s="72">
        <f t="shared" si="67"/>
        <v>5.8830778877398951E-3</v>
      </c>
      <c r="AG83" s="72">
        <f t="shared" si="68"/>
        <v>5.4528162477460495E-3</v>
      </c>
      <c r="AH83" s="72">
        <f t="shared" si="69"/>
        <v>2.3758942696436953E-3</v>
      </c>
      <c r="AI83" s="72">
        <f t="shared" si="70"/>
        <v>1.5475245305513763E-3</v>
      </c>
      <c r="AJ83" s="72">
        <f t="shared" si="71"/>
        <v>1.4617637451904632E-3</v>
      </c>
      <c r="AK83" s="72">
        <f t="shared" si="72"/>
        <v>1.3451127748025716E-3</v>
      </c>
      <c r="AL83" s="72">
        <f t="shared" si="73"/>
        <v>1.3427838895139236E-3</v>
      </c>
      <c r="AM83" s="72">
        <f t="shared" si="74"/>
        <v>1.2756794474222139E-3</v>
      </c>
      <c r="AN83" s="72">
        <f t="shared" si="75"/>
        <v>1.1859532185977777E-3</v>
      </c>
      <c r="AO83" s="72">
        <f t="shared" si="76"/>
        <v>1.1833068897934237E-3</v>
      </c>
      <c r="AP83" s="72">
        <f t="shared" si="77"/>
        <v>2.1542204116446898E-3</v>
      </c>
      <c r="AQ83" s="72">
        <f t="shared" si="78"/>
        <v>1.395663199856452E-3</v>
      </c>
      <c r="AR83" s="72">
        <f t="shared" si="79"/>
        <v>1.3286136419880528E-3</v>
      </c>
      <c r="AS83" s="72">
        <f t="shared" si="80"/>
        <v>1.2306802851805164E-3</v>
      </c>
      <c r="AT83" s="72">
        <f t="shared" si="81"/>
        <v>1.2413684404742724E-3</v>
      </c>
      <c r="AU83" s="72">
        <f t="shared" si="82"/>
        <v>1.1866498672392753E-3</v>
      </c>
      <c r="AV83" s="72">
        <f t="shared" si="83"/>
        <v>1.1047085925204537E-3</v>
      </c>
      <c r="AW83" s="72">
        <f t="shared" si="84"/>
        <v>1.1027740796488634E-3</v>
      </c>
      <c r="AX83" s="72">
        <f t="shared" si="85"/>
        <v>5.9397356741092383E-4</v>
      </c>
      <c r="AY83" s="72">
        <f t="shared" si="86"/>
        <v>7.7376226527568813E-4</v>
      </c>
      <c r="AZ83" s="72">
        <f t="shared" si="87"/>
        <v>1.4617637451904632E-3</v>
      </c>
      <c r="BA83" s="72">
        <f t="shared" si="88"/>
        <v>4.0353383244077145E-3</v>
      </c>
      <c r="BB83" s="72">
        <f t="shared" si="89"/>
        <v>6.7139194475696181E-3</v>
      </c>
      <c r="BC83" s="72">
        <f t="shared" si="90"/>
        <v>1.2756794474222139E-2</v>
      </c>
      <c r="BD83" s="72">
        <f t="shared" si="91"/>
        <v>1.7789298278966664E-2</v>
      </c>
      <c r="BE83" s="72">
        <f t="shared" si="92"/>
        <v>2.3666137795868472E-2</v>
      </c>
      <c r="BF83" s="72">
        <f t="shared" si="93"/>
        <v>5.3855510291117245E-4</v>
      </c>
      <c r="BG83" s="72">
        <f t="shared" si="94"/>
        <v>6.9783159992822601E-4</v>
      </c>
      <c r="BH83" s="72">
        <f t="shared" si="95"/>
        <v>1.3286136419880528E-3</v>
      </c>
      <c r="BI83" s="72">
        <f t="shared" si="96"/>
        <v>3.6920408555415492E-3</v>
      </c>
      <c r="BJ83" s="72">
        <f t="shared" si="97"/>
        <v>6.2068422023713616E-3</v>
      </c>
      <c r="BK83" s="72">
        <f t="shared" si="98"/>
        <v>1.1866498672392752E-2</v>
      </c>
      <c r="BL83" s="72">
        <f t="shared" si="99"/>
        <v>1.6570628887806808E-2</v>
      </c>
      <c r="BM83" s="72">
        <f t="shared" si="100"/>
        <v>2.2055481592977266E-2</v>
      </c>
      <c r="BN83" s="70">
        <f t="shared" si="101"/>
        <v>0.56232947799154709</v>
      </c>
      <c r="BO83" s="70">
        <f t="shared" si="102"/>
        <v>0.2241626548250073</v>
      </c>
      <c r="BP83" s="70">
        <f t="shared" si="103"/>
        <v>0.92522011155186579</v>
      </c>
    </row>
    <row r="84" spans="1:68" x14ac:dyDescent="0.25">
      <c r="A84" s="68">
        <v>45309</v>
      </c>
      <c r="B84" s="67">
        <v>6.9</v>
      </c>
      <c r="C84" s="67">
        <v>6.91</v>
      </c>
      <c r="D84" s="67">
        <v>6.83</v>
      </c>
      <c r="E84" s="67">
        <v>5.82</v>
      </c>
      <c r="F84" s="67">
        <v>5.57</v>
      </c>
      <c r="G84" s="67">
        <v>5.94</v>
      </c>
      <c r="H84" s="67">
        <v>6.07</v>
      </c>
      <c r="I84" s="67">
        <v>6.1</v>
      </c>
      <c r="J84" s="71">
        <f t="shared" si="104"/>
        <v>6.999999999999923E-4</v>
      </c>
      <c r="K84" s="71">
        <f t="shared" si="105"/>
        <v>1.0000000000000286E-4</v>
      </c>
      <c r="L84" s="71">
        <f t="shared" si="106"/>
        <v>8.9999999999999802E-4</v>
      </c>
      <c r="M84" s="71">
        <f t="shared" si="107"/>
        <v>-2.0000000000000573E-4</v>
      </c>
      <c r="N84" s="71">
        <f t="shared" si="108"/>
        <v>-3.0000000000000165E-4</v>
      </c>
      <c r="O84" s="71">
        <f t="shared" si="109"/>
        <v>-3.0000000000000165E-4</v>
      </c>
      <c r="P84" s="71">
        <f t="shared" si="110"/>
        <v>-3.0000000000000165E-4</v>
      </c>
      <c r="Q84" s="71">
        <f t="shared" si="111"/>
        <v>-5.0000000000000044E-4</v>
      </c>
      <c r="R84" s="71">
        <f t="shared" si="112"/>
        <v>6.5460328703998707E-4</v>
      </c>
      <c r="S84" s="71">
        <f t="shared" si="113"/>
        <v>9.3532245309831E-5</v>
      </c>
      <c r="T84" s="71">
        <f t="shared" si="114"/>
        <v>8.4210531292208928E-4</v>
      </c>
      <c r="U84" s="71">
        <f t="shared" si="115"/>
        <v>-1.8901805178661343E-4</v>
      </c>
      <c r="V84" s="71">
        <f t="shared" si="116"/>
        <v>-2.8421202408185245E-4</v>
      </c>
      <c r="W84" s="71">
        <f t="shared" si="117"/>
        <v>-2.8321926080269674E-4</v>
      </c>
      <c r="X84" s="71">
        <f t="shared" si="118"/>
        <v>-2.8287209655398831E-4</v>
      </c>
      <c r="Y84" s="71">
        <f t="shared" si="119"/>
        <v>-4.713646092459614E-4</v>
      </c>
      <c r="Z84" s="72">
        <f t="shared" si="61"/>
        <v>2.8950192613558582E-2</v>
      </c>
      <c r="AA84" s="72">
        <f t="shared" si="62"/>
        <v>2.9380124921198601E-2</v>
      </c>
      <c r="AB84" s="72">
        <f t="shared" si="63"/>
        <v>2.7181966970345427E-2</v>
      </c>
      <c r="AC84" s="72">
        <f t="shared" si="64"/>
        <v>1.3232440514224373E-2</v>
      </c>
      <c r="AD84" s="72">
        <f t="shared" si="65"/>
        <v>1.0664697081946464E-2</v>
      </c>
      <c r="AE84" s="72">
        <f t="shared" si="66"/>
        <v>7.4765764471345399E-3</v>
      </c>
      <c r="AF84" s="72">
        <f t="shared" si="67"/>
        <v>5.8399658457146909E-3</v>
      </c>
      <c r="AG84" s="72">
        <f t="shared" si="68"/>
        <v>5.4139546555970995E-3</v>
      </c>
      <c r="AH84" s="72">
        <f t="shared" si="69"/>
        <v>2.3759450357117907E-3</v>
      </c>
      <c r="AI84" s="72">
        <f t="shared" si="70"/>
        <v>1.5474664535523263E-3</v>
      </c>
      <c r="AJ84" s="72">
        <f t="shared" si="71"/>
        <v>1.4620260713782778E-3</v>
      </c>
      <c r="AK84" s="72">
        <f t="shared" si="72"/>
        <v>1.3569197679546275E-3</v>
      </c>
      <c r="AL84" s="72">
        <f t="shared" si="73"/>
        <v>1.3539912256590905E-3</v>
      </c>
      <c r="AM84" s="72">
        <f t="shared" si="74"/>
        <v>1.2899803050928527E-3</v>
      </c>
      <c r="AN84" s="72">
        <f t="shared" si="75"/>
        <v>1.2078566756522685E-3</v>
      </c>
      <c r="AO84" s="72">
        <f t="shared" si="76"/>
        <v>1.2053556481530301E-3</v>
      </c>
      <c r="AP84" s="72">
        <f t="shared" si="77"/>
        <v>2.1542650822488994E-3</v>
      </c>
      <c r="AQ84" s="72">
        <f t="shared" si="78"/>
        <v>1.3956116259708376E-3</v>
      </c>
      <c r="AR84" s="72">
        <f t="shared" si="79"/>
        <v>1.3288454498553422E-3</v>
      </c>
      <c r="AS84" s="72">
        <f t="shared" si="80"/>
        <v>1.2413921030800751E-3</v>
      </c>
      <c r="AT84" s="72">
        <f t="shared" si="81"/>
        <v>1.2517053778397925E-3</v>
      </c>
      <c r="AU84" s="72">
        <f t="shared" si="82"/>
        <v>1.1999448140418939E-3</v>
      </c>
      <c r="AV84" s="72">
        <f t="shared" si="83"/>
        <v>1.125093557821002E-3</v>
      </c>
      <c r="AW84" s="72">
        <f t="shared" si="84"/>
        <v>1.1232792064732025E-3</v>
      </c>
      <c r="AX84" s="72">
        <f t="shared" si="85"/>
        <v>5.9398625892794767E-4</v>
      </c>
      <c r="AY84" s="72">
        <f t="shared" si="86"/>
        <v>7.7373322677616314E-4</v>
      </c>
      <c r="AZ84" s="72">
        <f t="shared" si="87"/>
        <v>1.4620260713782778E-3</v>
      </c>
      <c r="BA84" s="72">
        <f t="shared" si="88"/>
        <v>4.0707593038638822E-3</v>
      </c>
      <c r="BB84" s="72">
        <f t="shared" si="89"/>
        <v>6.769956128295453E-3</v>
      </c>
      <c r="BC84" s="72">
        <f t="shared" si="90"/>
        <v>1.2899803050928527E-2</v>
      </c>
      <c r="BD84" s="72">
        <f t="shared" si="91"/>
        <v>1.8117850134784029E-2</v>
      </c>
      <c r="BE84" s="72">
        <f t="shared" si="92"/>
        <v>2.4107112963060603E-2</v>
      </c>
      <c r="BF84" s="72">
        <f t="shared" si="93"/>
        <v>5.3856627056222484E-4</v>
      </c>
      <c r="BG84" s="72">
        <f t="shared" si="94"/>
        <v>6.978058129854188E-4</v>
      </c>
      <c r="BH84" s="72">
        <f t="shared" si="95"/>
        <v>1.3288454498553422E-3</v>
      </c>
      <c r="BI84" s="72">
        <f t="shared" si="96"/>
        <v>3.7241763092402255E-3</v>
      </c>
      <c r="BJ84" s="72">
        <f t="shared" si="97"/>
        <v>6.2585268891989631E-3</v>
      </c>
      <c r="BK84" s="72">
        <f t="shared" si="98"/>
        <v>1.199944814041894E-2</v>
      </c>
      <c r="BL84" s="72">
        <f t="shared" si="99"/>
        <v>1.6876403367315031E-2</v>
      </c>
      <c r="BM84" s="72">
        <f t="shared" si="100"/>
        <v>2.2465584129464051E-2</v>
      </c>
      <c r="BN84" s="70">
        <f t="shared" si="101"/>
        <v>0.56231719718666562</v>
      </c>
      <c r="BO84" s="70">
        <f t="shared" si="102"/>
        <v>0.22471508198674905</v>
      </c>
      <c r="BP84" s="70">
        <f t="shared" si="103"/>
        <v>0.92650072577645859</v>
      </c>
    </row>
    <row r="85" spans="1:68" x14ac:dyDescent="0.25">
      <c r="A85" s="68">
        <v>45308</v>
      </c>
      <c r="B85" s="67">
        <v>6.97</v>
      </c>
      <c r="C85" s="67">
        <v>6.92</v>
      </c>
      <c r="D85" s="67">
        <v>6.92</v>
      </c>
      <c r="E85" s="67">
        <v>5.8</v>
      </c>
      <c r="F85" s="67">
        <v>5.54</v>
      </c>
      <c r="G85" s="67">
        <v>5.91</v>
      </c>
      <c r="H85" s="67">
        <v>6.04</v>
      </c>
      <c r="I85" s="67">
        <v>6.05</v>
      </c>
      <c r="J85" s="71">
        <f t="shared" si="104"/>
        <v>0</v>
      </c>
      <c r="K85" s="71">
        <f t="shared" si="105"/>
        <v>3.0000000000000859E-4</v>
      </c>
      <c r="L85" s="71">
        <f t="shared" si="106"/>
        <v>-1.1000000000000038E-3</v>
      </c>
      <c r="M85" s="71">
        <f t="shared" si="107"/>
        <v>1.0000000000000286E-4</v>
      </c>
      <c r="N85" s="71">
        <f t="shared" si="108"/>
        <v>-9.9999999999995925E-5</v>
      </c>
      <c r="O85" s="71">
        <f t="shared" si="109"/>
        <v>-2.700000000000001E-3</v>
      </c>
      <c r="P85" s="71">
        <f t="shared" si="110"/>
        <v>-4.0000000000000452E-4</v>
      </c>
      <c r="Q85" s="71">
        <f t="shared" si="111"/>
        <v>-1.9999999999999879E-4</v>
      </c>
      <c r="R85" s="71">
        <f t="shared" si="112"/>
        <v>0</v>
      </c>
      <c r="S85" s="71">
        <f t="shared" si="113"/>
        <v>2.8054425769646484E-4</v>
      </c>
      <c r="T85" s="71">
        <f t="shared" si="114"/>
        <v>-1.029336169114021E-3</v>
      </c>
      <c r="U85" s="71">
        <f t="shared" si="115"/>
        <v>9.4513491871189227E-5</v>
      </c>
      <c r="V85" s="71">
        <f t="shared" si="116"/>
        <v>-9.4755294522922567E-5</v>
      </c>
      <c r="W85" s="71">
        <f t="shared" si="117"/>
        <v>-2.5525894266462835E-3</v>
      </c>
      <c r="X85" s="71">
        <f t="shared" si="118"/>
        <v>-3.7728730875762523E-4</v>
      </c>
      <c r="Y85" s="71">
        <f t="shared" si="119"/>
        <v>-1.8860807298463412E-4</v>
      </c>
      <c r="Z85" s="72">
        <f t="shared" ref="Z85:Z148" si="120">STDEVA(B85:B337)/100</f>
        <v>2.88939605642148E-2</v>
      </c>
      <c r="AA85" s="72">
        <f t="shared" ref="AA85:AA148" si="121">STDEVA(C85:C337)/100</f>
        <v>2.9318219792391697E-2</v>
      </c>
      <c r="AB85" s="72">
        <f t="shared" ref="AB85:AB148" si="122">STDEVA(D85:D337)/100</f>
        <v>2.712258986150743E-2</v>
      </c>
      <c r="AC85" s="72">
        <f t="shared" ref="AC85:AC148" si="123">STDEVA(E85:E337)/100</f>
        <v>1.3106615662092772E-2</v>
      </c>
      <c r="AD85" s="72">
        <f t="shared" ref="AD85:AD148" si="124">STDEVA(F85:F337)/100</f>
        <v>1.0569008350444433E-2</v>
      </c>
      <c r="AE85" s="72">
        <f t="shared" ref="AE85:AE148" si="125">STDEVA(G85:G337)/100</f>
        <v>7.4187408621458444E-3</v>
      </c>
      <c r="AF85" s="72">
        <f t="shared" ref="AF85:AF148" si="126">STDEVA(H85:H337)/100</f>
        <v>5.7904894593359913E-3</v>
      </c>
      <c r="AG85" s="72">
        <f t="shared" ref="AG85:AG148" si="127">STDEVA(I85:I337)/100</f>
        <v>5.3674044347123227E-3</v>
      </c>
      <c r="AH85" s="72">
        <f t="shared" ref="AH85:AH148" si="128">STDEVA(J85:J337)</f>
        <v>2.3799929932344132E-3</v>
      </c>
      <c r="AI85" s="72">
        <f t="shared" ref="AI85:AI148" si="129">STDEVA(K85:K337)</f>
        <v>1.5476081454393099E-3</v>
      </c>
      <c r="AJ85" s="72">
        <f t="shared" ref="AJ85:AJ148" si="130">STDEVA(L85:L337)</f>
        <v>1.4615857228181559E-3</v>
      </c>
      <c r="AK85" s="72">
        <f t="shared" ref="AK85:AK148" si="131">STDEVA(M85:M337)</f>
        <v>1.3628706468425743E-3</v>
      </c>
      <c r="AL85" s="72">
        <f t="shared" ref="AL85:AL148" si="132">STDEVA(N85:N337)</f>
        <v>1.3614737017537887E-3</v>
      </c>
      <c r="AM85" s="72">
        <f t="shared" ref="AM85:AM148" si="133">STDEVA(O85:O337)</f>
        <v>1.2982776333862111E-3</v>
      </c>
      <c r="AN85" s="72">
        <f t="shared" ref="AN85:AN148" si="134">STDEVA(P85:P337)</f>
        <v>1.2217878472284415E-3</v>
      </c>
      <c r="AO85" s="72">
        <f t="shared" ref="AO85:AO148" si="135">STDEVA(Q85:Q337)</f>
        <v>1.2220377693347522E-3</v>
      </c>
      <c r="AP85" s="72">
        <f t="shared" ref="AP85:AP148" si="136">STDEVA(R85:R337)</f>
        <v>2.1577483102794164E-3</v>
      </c>
      <c r="AQ85" s="72">
        <f t="shared" ref="AQ85:AQ148" si="137">STDEVA(S85:S337)</f>
        <v>1.395739198582061E-3</v>
      </c>
      <c r="AR85" s="72">
        <f t="shared" ref="AR85:AR148" si="138">STDEVA(T85:T337)</f>
        <v>1.3284018414195917E-3</v>
      </c>
      <c r="AS85" s="72">
        <f t="shared" ref="AS85:AS148" si="139">STDEVA(U85:U337)</f>
        <v>1.2468129055730973E-3</v>
      </c>
      <c r="AT85" s="72">
        <f t="shared" ref="AT85:AT148" si="140">STDEVA(V85:V337)</f>
        <v>1.2586401674342625E-3</v>
      </c>
      <c r="AU85" s="72">
        <f t="shared" ref="AU85:AU148" si="141">STDEVA(W85:W337)</f>
        <v>1.2076952917327874E-3</v>
      </c>
      <c r="AV85" s="72">
        <f t="shared" ref="AV85:AV148" si="142">STDEVA(X85:X337)</f>
        <v>1.138136504474358E-3</v>
      </c>
      <c r="AW85" s="72">
        <f t="shared" ref="AW85:AW148" si="143">STDEVA(Y85:Y337)</f>
        <v>1.1388845984677662E-3</v>
      </c>
      <c r="AX85" s="72">
        <f t="shared" ref="AX85:AX148" si="144">AX$2*AH85</f>
        <v>5.9499824830860329E-4</v>
      </c>
      <c r="AY85" s="72">
        <f t="shared" ref="AY85:AY148" si="145">AY$2*AI85</f>
        <v>7.7380407271965496E-4</v>
      </c>
      <c r="AZ85" s="72">
        <f t="shared" ref="AZ85:AZ148" si="146">AZ$2*AJ85</f>
        <v>1.4615857228181559E-3</v>
      </c>
      <c r="BA85" s="72">
        <f t="shared" ref="BA85:BA148" si="147">BA$2*AK85</f>
        <v>4.0886119405277224E-3</v>
      </c>
      <c r="BB85" s="72">
        <f t="shared" ref="BB85:BB148" si="148">BB$2*AL85</f>
        <v>6.8073685087689439E-3</v>
      </c>
      <c r="BC85" s="72">
        <f t="shared" ref="BC85:BC148" si="149">BC$2*AM85</f>
        <v>1.2982776333862111E-2</v>
      </c>
      <c r="BD85" s="72">
        <f t="shared" ref="BD85:BD148" si="150">BD$2*AN85</f>
        <v>1.8326817708426622E-2</v>
      </c>
      <c r="BE85" s="72">
        <f t="shared" ref="BE85:BE148" si="151">BE$2*AO85</f>
        <v>2.4440755386695046E-2</v>
      </c>
      <c r="BF85" s="72">
        <f t="shared" ref="BF85:BF148" si="152">BF$2*AP85</f>
        <v>5.3943707756985411E-4</v>
      </c>
      <c r="BG85" s="72">
        <f t="shared" ref="BG85:BG148" si="153">BG$2*AQ85</f>
        <v>6.9786959929103048E-4</v>
      </c>
      <c r="BH85" s="72">
        <f t="shared" ref="BH85:BH148" si="154">BH$2*AR85</f>
        <v>1.3284018414195917E-3</v>
      </c>
      <c r="BI85" s="72">
        <f t="shared" ref="BI85:BI148" si="155">BI$2*AS85</f>
        <v>3.740438716719292E-3</v>
      </c>
      <c r="BJ85" s="72">
        <f t="shared" ref="BJ85:BJ148" si="156">BJ$2*AT85</f>
        <v>6.2932008371713128E-3</v>
      </c>
      <c r="BK85" s="72">
        <f t="shared" ref="BK85:BK148" si="157">BK$2*AU85</f>
        <v>1.2076952917327874E-2</v>
      </c>
      <c r="BL85" s="72">
        <f t="shared" ref="BL85:BL148" si="158">BL$2*AV85</f>
        <v>1.7072047567115368E-2</v>
      </c>
      <c r="BM85" s="72">
        <f t="shared" ref="BM85:BM148" si="159">BM$2*AW85</f>
        <v>2.2777691969355324E-2</v>
      </c>
      <c r="BN85" s="70">
        <f t="shared" ref="BN85:BN148" si="160">CORREL(S85:S337,T85:T337)</f>
        <v>0.56283109900034001</v>
      </c>
      <c r="BO85" s="70">
        <f t="shared" ref="BO85:BO148" si="161">CORREL(T85:T337,U85:U337)</f>
        <v>0.2253799465128638</v>
      </c>
      <c r="BP85" s="70">
        <f t="shared" ref="BP85:BP148" si="162">CORREL(U85:U337,V85:V337)</f>
        <v>0.92715459242916176</v>
      </c>
    </row>
    <row r="86" spans="1:68" x14ac:dyDescent="0.25">
      <c r="A86" s="68">
        <v>45307</v>
      </c>
      <c r="B86" s="67">
        <v>6.97</v>
      </c>
      <c r="C86" s="67">
        <v>6.95</v>
      </c>
      <c r="D86" s="67">
        <v>6.81</v>
      </c>
      <c r="E86" s="67">
        <v>5.81</v>
      </c>
      <c r="F86" s="67">
        <v>5.53</v>
      </c>
      <c r="G86" s="67">
        <v>5.64</v>
      </c>
      <c r="H86" s="67">
        <v>6</v>
      </c>
      <c r="I86" s="67">
        <v>6.03</v>
      </c>
      <c r="J86" s="71">
        <f t="shared" si="104"/>
        <v>0</v>
      </c>
      <c r="K86" s="71">
        <f t="shared" si="105"/>
        <v>-2.0000000000000573E-4</v>
      </c>
      <c r="L86" s="71">
        <f t="shared" si="106"/>
        <v>1.0000000000000286E-4</v>
      </c>
      <c r="M86" s="71">
        <f t="shared" si="107"/>
        <v>-5.9999999999999637E-4</v>
      </c>
      <c r="N86" s="71">
        <f t="shared" si="108"/>
        <v>-6.9999999999999923E-4</v>
      </c>
      <c r="O86" s="71">
        <f t="shared" si="109"/>
        <v>-4.0000000000000452E-4</v>
      </c>
      <c r="P86" s="71">
        <f t="shared" si="110"/>
        <v>-5.9999999999999637E-4</v>
      </c>
      <c r="Q86" s="71">
        <f t="shared" si="111"/>
        <v>-6.9999999999999923E-4</v>
      </c>
      <c r="R86" s="71">
        <f t="shared" si="112"/>
        <v>0</v>
      </c>
      <c r="S86" s="71">
        <f t="shared" si="113"/>
        <v>-1.8702075984962366E-4</v>
      </c>
      <c r="T86" s="71">
        <f t="shared" si="114"/>
        <v>9.3619810020195463E-5</v>
      </c>
      <c r="U86" s="71">
        <f t="shared" si="115"/>
        <v>-5.6721498968293328E-4</v>
      </c>
      <c r="V86" s="71">
        <f t="shared" si="116"/>
        <v>-6.6353858067504632E-4</v>
      </c>
      <c r="W86" s="71">
        <f t="shared" si="117"/>
        <v>-3.7871615677033789E-4</v>
      </c>
      <c r="X86" s="71">
        <f t="shared" si="118"/>
        <v>-5.6619799568664506E-4</v>
      </c>
      <c r="Y86" s="71">
        <f t="shared" si="119"/>
        <v>-6.6040853383785925E-4</v>
      </c>
      <c r="Z86" s="72">
        <f t="shared" si="120"/>
        <v>2.8832387056644496E-2</v>
      </c>
      <c r="AA86" s="72">
        <f t="shared" si="121"/>
        <v>2.9253745271285912E-2</v>
      </c>
      <c r="AB86" s="72">
        <f t="shared" si="122"/>
        <v>2.7065654613178926E-2</v>
      </c>
      <c r="AC86" s="72">
        <f t="shared" si="123"/>
        <v>1.2971606775769839E-2</v>
      </c>
      <c r="AD86" s="72">
        <f t="shared" si="124"/>
        <v>1.0467543430149866E-2</v>
      </c>
      <c r="AE86" s="72">
        <f t="shared" si="125"/>
        <v>7.3595337912597493E-3</v>
      </c>
      <c r="AF86" s="72">
        <f t="shared" si="126"/>
        <v>5.7418263249941325E-3</v>
      </c>
      <c r="AG86" s="72">
        <f t="shared" si="127"/>
        <v>5.3193552119366154E-3</v>
      </c>
      <c r="AH86" s="72">
        <f t="shared" si="128"/>
        <v>2.3862422508631113E-3</v>
      </c>
      <c r="AI86" s="72">
        <f t="shared" si="129"/>
        <v>1.5477045249961772E-3</v>
      </c>
      <c r="AJ86" s="72">
        <f t="shared" si="130"/>
        <v>1.4591342346490577E-3</v>
      </c>
      <c r="AK86" s="72">
        <f t="shared" si="131"/>
        <v>1.3633118169950123E-3</v>
      </c>
      <c r="AL86" s="72">
        <f t="shared" si="132"/>
        <v>1.3678393099852417E-3</v>
      </c>
      <c r="AM86" s="72">
        <f t="shared" si="133"/>
        <v>1.2930072489281681E-3</v>
      </c>
      <c r="AN86" s="72">
        <f t="shared" si="134"/>
        <v>1.2283462946119036E-3</v>
      </c>
      <c r="AO86" s="72">
        <f t="shared" si="135"/>
        <v>1.2288233808449645E-3</v>
      </c>
      <c r="AP86" s="72">
        <f t="shared" si="136"/>
        <v>2.1630903077503446E-3</v>
      </c>
      <c r="AQ86" s="72">
        <f t="shared" si="137"/>
        <v>1.3958262432982801E-3</v>
      </c>
      <c r="AR86" s="72">
        <f t="shared" si="138"/>
        <v>1.3260637527094496E-3</v>
      </c>
      <c r="AS86" s="72">
        <f t="shared" si="139"/>
        <v>1.2472112030075496E-3</v>
      </c>
      <c r="AT86" s="72">
        <f t="shared" si="140"/>
        <v>1.2645329646109645E-3</v>
      </c>
      <c r="AU86" s="72">
        <f t="shared" si="141"/>
        <v>1.2024634736594176E-3</v>
      </c>
      <c r="AV86" s="72">
        <f t="shared" si="142"/>
        <v>1.1442752619387807E-3</v>
      </c>
      <c r="AW86" s="72">
        <f t="shared" si="143"/>
        <v>1.1452385014481946E-3</v>
      </c>
      <c r="AX86" s="72">
        <f t="shared" si="144"/>
        <v>5.9656056271577783E-4</v>
      </c>
      <c r="AY86" s="72">
        <f t="shared" si="145"/>
        <v>7.7385226249808859E-4</v>
      </c>
      <c r="AZ86" s="72">
        <f t="shared" si="146"/>
        <v>1.4591342346490577E-3</v>
      </c>
      <c r="BA86" s="72">
        <f t="shared" si="147"/>
        <v>4.0899354509850369E-3</v>
      </c>
      <c r="BB86" s="72">
        <f t="shared" si="148"/>
        <v>6.8391965499262084E-3</v>
      </c>
      <c r="BC86" s="72">
        <f t="shared" si="149"/>
        <v>1.2930072489281682E-2</v>
      </c>
      <c r="BD86" s="72">
        <f t="shared" si="150"/>
        <v>1.8425194419178555E-2</v>
      </c>
      <c r="BE86" s="72">
        <f t="shared" si="151"/>
        <v>2.457646761689929E-2</v>
      </c>
      <c r="BF86" s="72">
        <f t="shared" si="152"/>
        <v>5.4077257693758616E-4</v>
      </c>
      <c r="BG86" s="72">
        <f t="shared" si="153"/>
        <v>6.9791312164914007E-4</v>
      </c>
      <c r="BH86" s="72">
        <f t="shared" si="154"/>
        <v>1.3260637527094496E-3</v>
      </c>
      <c r="BI86" s="72">
        <f t="shared" si="155"/>
        <v>3.7416336090226486E-3</v>
      </c>
      <c r="BJ86" s="72">
        <f t="shared" si="156"/>
        <v>6.3226648230548226E-3</v>
      </c>
      <c r="BK86" s="72">
        <f t="shared" si="157"/>
        <v>1.2024634736594177E-2</v>
      </c>
      <c r="BL86" s="72">
        <f t="shared" si="158"/>
        <v>1.7164128929081712E-2</v>
      </c>
      <c r="BM86" s="72">
        <f t="shared" si="159"/>
        <v>2.2904770028963892E-2</v>
      </c>
      <c r="BN86" s="70">
        <f t="shared" si="160"/>
        <v>0.56400441270693902</v>
      </c>
      <c r="BO86" s="70">
        <f t="shared" si="161"/>
        <v>0.22528026871884332</v>
      </c>
      <c r="BP86" s="70">
        <f t="shared" si="162"/>
        <v>0.92497624582612592</v>
      </c>
    </row>
    <row r="87" spans="1:68" x14ac:dyDescent="0.25">
      <c r="A87" s="68">
        <v>45306</v>
      </c>
      <c r="B87" s="67">
        <v>6.97</v>
      </c>
      <c r="C87" s="67">
        <v>6.93</v>
      </c>
      <c r="D87" s="67">
        <v>6.82</v>
      </c>
      <c r="E87" s="67">
        <v>5.75</v>
      </c>
      <c r="F87" s="67">
        <v>5.46</v>
      </c>
      <c r="G87" s="67">
        <v>5.6</v>
      </c>
      <c r="H87" s="67">
        <v>5.94</v>
      </c>
      <c r="I87" s="67">
        <v>5.96</v>
      </c>
      <c r="J87" s="71">
        <f t="shared" si="104"/>
        <v>0</v>
      </c>
      <c r="K87" s="71">
        <f t="shared" si="105"/>
        <v>0</v>
      </c>
      <c r="L87" s="71">
        <f t="shared" si="106"/>
        <v>4.0000000000001146E-4</v>
      </c>
      <c r="M87" s="71">
        <f t="shared" si="107"/>
        <v>0</v>
      </c>
      <c r="N87" s="71">
        <f t="shared" si="108"/>
        <v>9.9999999999995925E-5</v>
      </c>
      <c r="O87" s="71">
        <f t="shared" si="109"/>
        <v>-6.999999999999923E-4</v>
      </c>
      <c r="P87" s="71">
        <f t="shared" si="110"/>
        <v>-5.0000000000000738E-4</v>
      </c>
      <c r="Q87" s="71">
        <f t="shared" si="111"/>
        <v>-5.0000000000000044E-4</v>
      </c>
      <c r="R87" s="71">
        <f t="shared" si="112"/>
        <v>0</v>
      </c>
      <c r="S87" s="71">
        <f t="shared" si="113"/>
        <v>0</v>
      </c>
      <c r="T87" s="71">
        <f t="shared" si="114"/>
        <v>3.7439161800097555E-4</v>
      </c>
      <c r="U87" s="71">
        <f t="shared" si="115"/>
        <v>0</v>
      </c>
      <c r="V87" s="71">
        <f t="shared" si="116"/>
        <v>9.4818186199040764E-5</v>
      </c>
      <c r="W87" s="71">
        <f t="shared" si="117"/>
        <v>-6.6309858916244527E-4</v>
      </c>
      <c r="X87" s="71">
        <f t="shared" si="118"/>
        <v>-4.7207667401750537E-4</v>
      </c>
      <c r="Y87" s="71">
        <f t="shared" si="119"/>
        <v>-4.7198754829122887E-4</v>
      </c>
      <c r="Z87" s="72">
        <f t="shared" si="120"/>
        <v>2.8778796542503152E-2</v>
      </c>
      <c r="AA87" s="72">
        <f t="shared" si="121"/>
        <v>2.9188222488117109E-2</v>
      </c>
      <c r="AB87" s="72">
        <f t="shared" si="122"/>
        <v>2.6999368511017842E-2</v>
      </c>
      <c r="AC87" s="72">
        <f t="shared" si="123"/>
        <v>1.2835889782307699E-2</v>
      </c>
      <c r="AD87" s="72">
        <f t="shared" si="124"/>
        <v>1.0364567011002079E-2</v>
      </c>
      <c r="AE87" s="72">
        <f t="shared" si="125"/>
        <v>7.2732468778087655E-3</v>
      </c>
      <c r="AF87" s="72">
        <f t="shared" si="126"/>
        <v>5.6853325175177695E-3</v>
      </c>
      <c r="AG87" s="72">
        <f t="shared" si="127"/>
        <v>5.2655328910890852E-3</v>
      </c>
      <c r="AH87" s="72">
        <f t="shared" si="128"/>
        <v>2.3861905864316609E-3</v>
      </c>
      <c r="AI87" s="72">
        <f t="shared" si="129"/>
        <v>1.5475121652996535E-3</v>
      </c>
      <c r="AJ87" s="72">
        <f t="shared" si="130"/>
        <v>1.4591009111694338E-3</v>
      </c>
      <c r="AK87" s="72">
        <f t="shared" si="131"/>
        <v>1.367988141507301E-3</v>
      </c>
      <c r="AL87" s="72">
        <f t="shared" si="132"/>
        <v>1.3824996524100781E-3</v>
      </c>
      <c r="AM87" s="72">
        <f t="shared" si="133"/>
        <v>1.3066319899983918E-3</v>
      </c>
      <c r="AN87" s="72">
        <f t="shared" si="134"/>
        <v>1.2389445862546781E-3</v>
      </c>
      <c r="AO87" s="72">
        <f t="shared" si="135"/>
        <v>1.2400700382358331E-3</v>
      </c>
      <c r="AP87" s="72">
        <f t="shared" si="136"/>
        <v>2.1630438549403077E-3</v>
      </c>
      <c r="AQ87" s="72">
        <f t="shared" si="137"/>
        <v>1.3956440047278337E-3</v>
      </c>
      <c r="AR87" s="72">
        <f t="shared" si="138"/>
        <v>1.3260360588826217E-3</v>
      </c>
      <c r="AS87" s="72">
        <f t="shared" si="139"/>
        <v>1.2513961842188063E-3</v>
      </c>
      <c r="AT87" s="72">
        <f t="shared" si="140"/>
        <v>1.2779973548389487E-3</v>
      </c>
      <c r="AU87" s="72">
        <f t="shared" si="141"/>
        <v>1.215121357792108E-3</v>
      </c>
      <c r="AV87" s="72">
        <f t="shared" si="142"/>
        <v>1.1541438504746122E-3</v>
      </c>
      <c r="AW87" s="72">
        <f t="shared" si="143"/>
        <v>1.155703625471776E-3</v>
      </c>
      <c r="AX87" s="72">
        <f t="shared" si="144"/>
        <v>5.9654764660791522E-4</v>
      </c>
      <c r="AY87" s="72">
        <f t="shared" si="145"/>
        <v>7.7375608264982677E-4</v>
      </c>
      <c r="AZ87" s="72">
        <f t="shared" si="146"/>
        <v>1.4591009111694338E-3</v>
      </c>
      <c r="BA87" s="72">
        <f t="shared" si="147"/>
        <v>4.1039644245219027E-3</v>
      </c>
      <c r="BB87" s="72">
        <f t="shared" si="148"/>
        <v>6.9124982620503905E-3</v>
      </c>
      <c r="BC87" s="72">
        <f t="shared" si="149"/>
        <v>1.3066319899983917E-2</v>
      </c>
      <c r="BD87" s="72">
        <f t="shared" si="150"/>
        <v>1.8584168793820171E-2</v>
      </c>
      <c r="BE87" s="72">
        <f t="shared" si="151"/>
        <v>2.4801400764716663E-2</v>
      </c>
      <c r="BF87" s="72">
        <f t="shared" si="152"/>
        <v>5.4076096373507692E-4</v>
      </c>
      <c r="BG87" s="72">
        <f t="shared" si="153"/>
        <v>6.9782200236391686E-4</v>
      </c>
      <c r="BH87" s="72">
        <f t="shared" si="154"/>
        <v>1.3260360588826217E-3</v>
      </c>
      <c r="BI87" s="72">
        <f t="shared" si="155"/>
        <v>3.7541885526564192E-3</v>
      </c>
      <c r="BJ87" s="72">
        <f t="shared" si="156"/>
        <v>6.3899867741947433E-3</v>
      </c>
      <c r="BK87" s="72">
        <f t="shared" si="157"/>
        <v>1.215121357792108E-2</v>
      </c>
      <c r="BL87" s="72">
        <f t="shared" si="158"/>
        <v>1.7312157757119185E-2</v>
      </c>
      <c r="BM87" s="72">
        <f t="shared" si="159"/>
        <v>2.3114072509435521E-2</v>
      </c>
      <c r="BN87" s="70">
        <f t="shared" si="160"/>
        <v>0.56398427147331898</v>
      </c>
      <c r="BO87" s="70">
        <f t="shared" si="161"/>
        <v>0.22396832011349149</v>
      </c>
      <c r="BP87" s="70">
        <f t="shared" si="162"/>
        <v>0.92416458167548499</v>
      </c>
    </row>
    <row r="88" spans="1:68" x14ac:dyDescent="0.25">
      <c r="A88" s="68">
        <v>45303</v>
      </c>
      <c r="B88" s="67">
        <v>6.97</v>
      </c>
      <c r="C88" s="67">
        <v>6.93</v>
      </c>
      <c r="D88" s="67">
        <v>6.86</v>
      </c>
      <c r="E88" s="67">
        <v>5.75</v>
      </c>
      <c r="F88" s="67">
        <v>5.47</v>
      </c>
      <c r="G88" s="67">
        <v>5.53</v>
      </c>
      <c r="H88" s="67">
        <v>5.89</v>
      </c>
      <c r="I88" s="67">
        <v>5.91</v>
      </c>
      <c r="J88" s="71">
        <f t="shared" si="104"/>
        <v>5.0000000000000044E-4</v>
      </c>
      <c r="K88" s="71">
        <f t="shared" si="105"/>
        <v>6.0000000000000331E-4</v>
      </c>
      <c r="L88" s="71">
        <f t="shared" si="106"/>
        <v>1.4999999999999875E-3</v>
      </c>
      <c r="M88" s="71">
        <f t="shared" si="107"/>
        <v>6.9999999999999923E-4</v>
      </c>
      <c r="N88" s="71">
        <f t="shared" si="108"/>
        <v>5.0000000000000044E-4</v>
      </c>
      <c r="O88" s="71">
        <f t="shared" si="109"/>
        <v>6.999999999999923E-4</v>
      </c>
      <c r="P88" s="71">
        <f t="shared" si="110"/>
        <v>6.0000000000001025E-4</v>
      </c>
      <c r="Q88" s="71">
        <f t="shared" si="111"/>
        <v>5.0000000000000044E-4</v>
      </c>
      <c r="R88" s="71">
        <f t="shared" si="112"/>
        <v>4.6731156511906936E-4</v>
      </c>
      <c r="S88" s="71">
        <f t="shared" si="113"/>
        <v>5.6095738195003568E-4</v>
      </c>
      <c r="T88" s="71">
        <f t="shared" si="114"/>
        <v>1.4027215092846069E-3</v>
      </c>
      <c r="U88" s="71">
        <f t="shared" si="115"/>
        <v>6.6171954959833826E-4</v>
      </c>
      <c r="V88" s="71">
        <f t="shared" si="116"/>
        <v>4.7395612053624699E-4</v>
      </c>
      <c r="W88" s="71">
        <f t="shared" si="117"/>
        <v>6.6309858916232416E-4</v>
      </c>
      <c r="X88" s="71">
        <f t="shared" si="118"/>
        <v>5.6646527194519286E-4</v>
      </c>
      <c r="Y88" s="71">
        <f t="shared" si="119"/>
        <v>4.7198754829122058E-4</v>
      </c>
      <c r="Z88" s="72">
        <f t="shared" si="120"/>
        <v>2.872355096997933E-2</v>
      </c>
      <c r="AA88" s="72">
        <f t="shared" si="121"/>
        <v>2.911880040428811E-2</v>
      </c>
      <c r="AB88" s="72">
        <f t="shared" si="122"/>
        <v>2.6931576994073034E-2</v>
      </c>
      <c r="AC88" s="72">
        <f t="shared" si="123"/>
        <v>1.2696325483500675E-2</v>
      </c>
      <c r="AD88" s="72">
        <f t="shared" si="124"/>
        <v>1.0258497141332104E-2</v>
      </c>
      <c r="AE88" s="72">
        <f t="shared" si="125"/>
        <v>7.1826217504815052E-3</v>
      </c>
      <c r="AF88" s="72">
        <f t="shared" si="126"/>
        <v>5.6220148194867734E-3</v>
      </c>
      <c r="AG88" s="72">
        <f t="shared" si="127"/>
        <v>5.2047956779119652E-3</v>
      </c>
      <c r="AH88" s="72">
        <f t="shared" si="128"/>
        <v>2.3863087688146536E-3</v>
      </c>
      <c r="AI88" s="72">
        <f t="shared" si="129"/>
        <v>1.5477045249961772E-3</v>
      </c>
      <c r="AJ88" s="72">
        <f t="shared" si="130"/>
        <v>1.4591791663941152E-3</v>
      </c>
      <c r="AK88" s="72">
        <f t="shared" si="131"/>
        <v>1.3692273550377054E-3</v>
      </c>
      <c r="AL88" s="72">
        <f t="shared" si="132"/>
        <v>1.3860674397327489E-3</v>
      </c>
      <c r="AM88" s="72">
        <f t="shared" si="133"/>
        <v>1.3087271672961376E-3</v>
      </c>
      <c r="AN88" s="72">
        <f t="shared" si="134"/>
        <v>1.2417468302409519E-3</v>
      </c>
      <c r="AO88" s="72">
        <f t="shared" si="135"/>
        <v>1.2420219081107689E-3</v>
      </c>
      <c r="AP88" s="72">
        <f t="shared" si="136"/>
        <v>2.1631473403557703E-3</v>
      </c>
      <c r="AQ88" s="72">
        <f t="shared" si="137"/>
        <v>1.395812285462755E-3</v>
      </c>
      <c r="AR88" s="72">
        <f t="shared" si="138"/>
        <v>1.3261026890235136E-3</v>
      </c>
      <c r="AS88" s="72">
        <f t="shared" si="139"/>
        <v>1.2525102241235356E-3</v>
      </c>
      <c r="AT88" s="72">
        <f t="shared" si="140"/>
        <v>1.2812652864493406E-3</v>
      </c>
      <c r="AU88" s="72">
        <f t="shared" si="141"/>
        <v>1.2170243693923268E-3</v>
      </c>
      <c r="AV88" s="72">
        <f t="shared" si="142"/>
        <v>1.1567324523864932E-3</v>
      </c>
      <c r="AW88" s="72">
        <f t="shared" si="143"/>
        <v>1.1575022525391904E-3</v>
      </c>
      <c r="AX88" s="72">
        <f t="shared" si="144"/>
        <v>5.965771922036634E-4</v>
      </c>
      <c r="AY88" s="72">
        <f t="shared" si="145"/>
        <v>7.7385226249808859E-4</v>
      </c>
      <c r="AZ88" s="72">
        <f t="shared" si="146"/>
        <v>1.4591791663941152E-3</v>
      </c>
      <c r="BA88" s="72">
        <f t="shared" si="147"/>
        <v>4.1076820651131159E-3</v>
      </c>
      <c r="BB88" s="72">
        <f t="shared" si="148"/>
        <v>6.9303371986637443E-3</v>
      </c>
      <c r="BC88" s="72">
        <f t="shared" si="149"/>
        <v>1.3087271672961377E-2</v>
      </c>
      <c r="BD88" s="72">
        <f t="shared" si="150"/>
        <v>1.862620245361428E-2</v>
      </c>
      <c r="BE88" s="72">
        <f t="shared" si="151"/>
        <v>2.4840438162215379E-2</v>
      </c>
      <c r="BF88" s="72">
        <f t="shared" si="152"/>
        <v>5.4078683508894257E-4</v>
      </c>
      <c r="BG88" s="72">
        <f t="shared" si="153"/>
        <v>6.9790614273137748E-4</v>
      </c>
      <c r="BH88" s="72">
        <f t="shared" si="154"/>
        <v>1.3261026890235136E-3</v>
      </c>
      <c r="BI88" s="72">
        <f t="shared" si="155"/>
        <v>3.7575306723706065E-3</v>
      </c>
      <c r="BJ88" s="72">
        <f t="shared" si="156"/>
        <v>6.4063264322467024E-3</v>
      </c>
      <c r="BK88" s="72">
        <f t="shared" si="157"/>
        <v>1.2170243693923267E-2</v>
      </c>
      <c r="BL88" s="72">
        <f t="shared" si="158"/>
        <v>1.7350986785797398E-2</v>
      </c>
      <c r="BM88" s="72">
        <f t="shared" si="159"/>
        <v>2.3150045050783809E-2</v>
      </c>
      <c r="BN88" s="70">
        <f t="shared" si="160"/>
        <v>0.56418086105125409</v>
      </c>
      <c r="BO88" s="70">
        <f t="shared" si="161"/>
        <v>0.22330165973880928</v>
      </c>
      <c r="BP88" s="70">
        <f t="shared" si="162"/>
        <v>0.92403810441397538</v>
      </c>
    </row>
    <row r="89" spans="1:68" x14ac:dyDescent="0.25">
      <c r="A89" s="68">
        <v>45302</v>
      </c>
      <c r="B89" s="67">
        <v>7.02</v>
      </c>
      <c r="C89" s="67">
        <v>6.99</v>
      </c>
      <c r="D89" s="67">
        <v>7.01</v>
      </c>
      <c r="E89" s="67">
        <v>5.82</v>
      </c>
      <c r="F89" s="67">
        <v>5.52</v>
      </c>
      <c r="G89" s="67">
        <v>5.6</v>
      </c>
      <c r="H89" s="67">
        <v>5.95</v>
      </c>
      <c r="I89" s="67">
        <v>5.96</v>
      </c>
      <c r="J89" s="71">
        <f t="shared" si="104"/>
        <v>0</v>
      </c>
      <c r="K89" s="71">
        <f t="shared" si="105"/>
        <v>0</v>
      </c>
      <c r="L89" s="71">
        <f t="shared" si="106"/>
        <v>-9.9999999999988987E-5</v>
      </c>
      <c r="M89" s="71">
        <f t="shared" si="107"/>
        <v>2.0999999999999977E-3</v>
      </c>
      <c r="N89" s="71">
        <f t="shared" si="108"/>
        <v>2.1000000000000046E-3</v>
      </c>
      <c r="O89" s="71">
        <f t="shared" si="109"/>
        <v>2.2000000000000075E-3</v>
      </c>
      <c r="P89" s="71">
        <f t="shared" si="110"/>
        <v>1.899999999999992E-3</v>
      </c>
      <c r="Q89" s="71">
        <f t="shared" si="111"/>
        <v>2.0999999999999977E-3</v>
      </c>
      <c r="R89" s="71">
        <f t="shared" si="112"/>
        <v>0</v>
      </c>
      <c r="S89" s="71">
        <f t="shared" si="113"/>
        <v>0</v>
      </c>
      <c r="T89" s="71">
        <f t="shared" si="114"/>
        <v>-9.3453577003646212E-5</v>
      </c>
      <c r="U89" s="71">
        <f t="shared" si="115"/>
        <v>1.9825354617211428E-3</v>
      </c>
      <c r="V89" s="71">
        <f t="shared" si="116"/>
        <v>1.9881663353758803E-3</v>
      </c>
      <c r="W89" s="71">
        <f t="shared" si="117"/>
        <v>2.0811662038244493E-3</v>
      </c>
      <c r="X89" s="71">
        <f t="shared" si="118"/>
        <v>1.791692685440566E-3</v>
      </c>
      <c r="Y89" s="71">
        <f t="shared" si="119"/>
        <v>1.9799186216126448E-3</v>
      </c>
      <c r="Z89" s="72">
        <f t="shared" si="120"/>
        <v>2.8665197574400735E-2</v>
      </c>
      <c r="AA89" s="72">
        <f t="shared" si="121"/>
        <v>2.904585094497622E-2</v>
      </c>
      <c r="AB89" s="72">
        <f t="shared" si="122"/>
        <v>2.6863279914543726E-2</v>
      </c>
      <c r="AC89" s="72">
        <f t="shared" si="123"/>
        <v>1.2556420420247247E-2</v>
      </c>
      <c r="AD89" s="72">
        <f t="shared" si="124"/>
        <v>1.0155230212619847E-2</v>
      </c>
      <c r="AE89" s="72">
        <f t="shared" si="125"/>
        <v>7.0850401836308587E-3</v>
      </c>
      <c r="AF89" s="72">
        <f t="shared" si="126"/>
        <v>5.5544335086245818E-3</v>
      </c>
      <c r="AG89" s="72">
        <f t="shared" si="127"/>
        <v>5.1399306422084236E-3</v>
      </c>
      <c r="AH89" s="72">
        <f t="shared" si="128"/>
        <v>2.3979013713844662E-3</v>
      </c>
      <c r="AI89" s="72">
        <f t="shared" si="129"/>
        <v>1.54774637881261E-3</v>
      </c>
      <c r="AJ89" s="72">
        <f t="shared" si="130"/>
        <v>1.4571537134431957E-3</v>
      </c>
      <c r="AK89" s="72">
        <f t="shared" si="131"/>
        <v>1.3689741713045496E-3</v>
      </c>
      <c r="AL89" s="72">
        <f t="shared" si="132"/>
        <v>1.3858739218939292E-3</v>
      </c>
      <c r="AM89" s="72">
        <f t="shared" si="133"/>
        <v>1.3083085920783961E-3</v>
      </c>
      <c r="AN89" s="72">
        <f t="shared" si="134"/>
        <v>1.2415920879480752E-3</v>
      </c>
      <c r="AO89" s="72">
        <f t="shared" si="135"/>
        <v>1.2418986484268458E-3</v>
      </c>
      <c r="AP89" s="72">
        <f t="shared" si="136"/>
        <v>2.1731500659134214E-3</v>
      </c>
      <c r="AQ89" s="72">
        <f t="shared" si="137"/>
        <v>1.3958326545539766E-3</v>
      </c>
      <c r="AR89" s="72">
        <f t="shared" si="138"/>
        <v>1.3241261576089332E-3</v>
      </c>
      <c r="AS89" s="72">
        <f t="shared" si="139"/>
        <v>1.2522435491034969E-3</v>
      </c>
      <c r="AT89" s="72">
        <f t="shared" si="140"/>
        <v>1.2810744534763408E-3</v>
      </c>
      <c r="AU89" s="72">
        <f t="shared" si="141"/>
        <v>1.2166120415595678E-3</v>
      </c>
      <c r="AV89" s="72">
        <f t="shared" si="142"/>
        <v>1.1565740347990012E-3</v>
      </c>
      <c r="AW89" s="72">
        <f t="shared" si="143"/>
        <v>1.1573780953845854E-3</v>
      </c>
      <c r="AX89" s="72">
        <f t="shared" si="144"/>
        <v>5.9947534284611654E-4</v>
      </c>
      <c r="AY89" s="72">
        <f t="shared" si="145"/>
        <v>7.7387318940630499E-4</v>
      </c>
      <c r="AZ89" s="72">
        <f t="shared" si="146"/>
        <v>1.4571537134431957E-3</v>
      </c>
      <c r="BA89" s="72">
        <f t="shared" si="147"/>
        <v>4.1069225139136484E-3</v>
      </c>
      <c r="BB89" s="72">
        <f t="shared" si="148"/>
        <v>6.9293696094696461E-3</v>
      </c>
      <c r="BC89" s="72">
        <f t="shared" si="149"/>
        <v>1.3083085920783961E-2</v>
      </c>
      <c r="BD89" s="72">
        <f t="shared" si="150"/>
        <v>1.8623881319221127E-2</v>
      </c>
      <c r="BE89" s="72">
        <f t="shared" si="151"/>
        <v>2.4837972968536917E-2</v>
      </c>
      <c r="BF89" s="72">
        <f t="shared" si="152"/>
        <v>5.4328751647835535E-4</v>
      </c>
      <c r="BG89" s="72">
        <f t="shared" si="153"/>
        <v>6.9791632727698831E-4</v>
      </c>
      <c r="BH89" s="72">
        <f t="shared" si="154"/>
        <v>1.3241261576089332E-3</v>
      </c>
      <c r="BI89" s="72">
        <f t="shared" si="155"/>
        <v>3.7567306473104906E-3</v>
      </c>
      <c r="BJ89" s="72">
        <f t="shared" si="156"/>
        <v>6.4053722673817039E-3</v>
      </c>
      <c r="BK89" s="72">
        <f t="shared" si="157"/>
        <v>1.2166120415595678E-2</v>
      </c>
      <c r="BL89" s="72">
        <f t="shared" si="158"/>
        <v>1.7348610521985018E-2</v>
      </c>
      <c r="BM89" s="72">
        <f t="shared" si="159"/>
        <v>2.3147561907691707E-2</v>
      </c>
      <c r="BN89" s="70">
        <f t="shared" si="160"/>
        <v>0.5643466996815194</v>
      </c>
      <c r="BO89" s="70">
        <f t="shared" si="161"/>
        <v>0.22215369916190494</v>
      </c>
      <c r="BP89" s="70">
        <f t="shared" si="162"/>
        <v>0.92397203369507996</v>
      </c>
    </row>
    <row r="90" spans="1:68" x14ac:dyDescent="0.25">
      <c r="A90" s="68">
        <v>45301</v>
      </c>
      <c r="B90" s="67">
        <v>7.02</v>
      </c>
      <c r="C90" s="67">
        <v>6.99</v>
      </c>
      <c r="D90" s="67">
        <v>7</v>
      </c>
      <c r="E90" s="67">
        <v>6.03</v>
      </c>
      <c r="F90" s="67">
        <v>5.73</v>
      </c>
      <c r="G90" s="67">
        <v>5.82</v>
      </c>
      <c r="H90" s="67">
        <v>6.14</v>
      </c>
      <c r="I90" s="67">
        <v>6.17</v>
      </c>
      <c r="J90" s="71">
        <f t="shared" si="104"/>
        <v>-1.0000000000000286E-4</v>
      </c>
      <c r="K90" s="71">
        <f t="shared" si="105"/>
        <v>1.0000000000000286E-4</v>
      </c>
      <c r="L90" s="71">
        <f t="shared" si="106"/>
        <v>6.999999999999923E-4</v>
      </c>
      <c r="M90" s="71">
        <f t="shared" si="107"/>
        <v>1.3000000000000025E-3</v>
      </c>
      <c r="N90" s="71">
        <f t="shared" si="108"/>
        <v>1.0999999999999968E-3</v>
      </c>
      <c r="O90" s="71">
        <f t="shared" si="109"/>
        <v>1.0000000000000009E-3</v>
      </c>
      <c r="P90" s="71">
        <f t="shared" si="110"/>
        <v>6.0000000000000331E-4</v>
      </c>
      <c r="Q90" s="71">
        <f t="shared" si="111"/>
        <v>5.0000000000000044E-4</v>
      </c>
      <c r="R90" s="71">
        <f t="shared" si="112"/>
        <v>-9.3444844248665601E-5</v>
      </c>
      <c r="S90" s="71">
        <f t="shared" si="113"/>
        <v>9.3462311390898087E-5</v>
      </c>
      <c r="T90" s="71">
        <f t="shared" si="114"/>
        <v>6.5399170827239389E-4</v>
      </c>
      <c r="U90" s="71">
        <f t="shared" si="115"/>
        <v>1.2253170862453224E-3</v>
      </c>
      <c r="V90" s="71">
        <f t="shared" si="116"/>
        <v>1.0398450622650884E-3</v>
      </c>
      <c r="W90" s="71">
        <f t="shared" si="117"/>
        <v>9.4455471271240896E-4</v>
      </c>
      <c r="X90" s="71">
        <f t="shared" si="118"/>
        <v>5.6513140808963486E-4</v>
      </c>
      <c r="Y90" s="71">
        <f t="shared" si="119"/>
        <v>4.7083196877133345E-4</v>
      </c>
      <c r="Z90" s="72">
        <f t="shared" si="120"/>
        <v>2.8595691083251964E-2</v>
      </c>
      <c r="AA90" s="72">
        <f t="shared" si="121"/>
        <v>2.8973235576309934E-2</v>
      </c>
      <c r="AB90" s="72">
        <f t="shared" si="122"/>
        <v>2.6801497856379624E-2</v>
      </c>
      <c r="AC90" s="72">
        <f t="shared" si="123"/>
        <v>1.2421376234240344E-2</v>
      </c>
      <c r="AD90" s="72">
        <f t="shared" si="124"/>
        <v>1.0054687124431496E-2</v>
      </c>
      <c r="AE90" s="72">
        <f t="shared" si="125"/>
        <v>6.9933035782058775E-3</v>
      </c>
      <c r="AF90" s="72">
        <f t="shared" si="126"/>
        <v>5.4922423031062515E-3</v>
      </c>
      <c r="AG90" s="72">
        <f t="shared" si="127"/>
        <v>5.0795267194228668E-3</v>
      </c>
      <c r="AH90" s="72">
        <f t="shared" si="128"/>
        <v>2.3978700395392264E-3</v>
      </c>
      <c r="AI90" s="72">
        <f t="shared" si="129"/>
        <v>1.5476894249153246E-3</v>
      </c>
      <c r="AJ90" s="72">
        <f t="shared" si="130"/>
        <v>1.4572251846309248E-3</v>
      </c>
      <c r="AK90" s="72">
        <f t="shared" si="131"/>
        <v>1.3635377549724135E-3</v>
      </c>
      <c r="AL90" s="72">
        <f t="shared" si="132"/>
        <v>1.3822557081044616E-3</v>
      </c>
      <c r="AM90" s="72">
        <f t="shared" si="133"/>
        <v>1.3017745493078565E-3</v>
      </c>
      <c r="AN90" s="72">
        <f t="shared" si="134"/>
        <v>1.2364933751306368E-3</v>
      </c>
      <c r="AO90" s="72">
        <f t="shared" si="135"/>
        <v>1.2355473537329085E-3</v>
      </c>
      <c r="AP90" s="72">
        <f t="shared" si="136"/>
        <v>2.1731220774958869E-3</v>
      </c>
      <c r="AQ90" s="72">
        <f t="shared" si="137"/>
        <v>1.3957820743147396E-3</v>
      </c>
      <c r="AR90" s="72">
        <f t="shared" si="138"/>
        <v>1.3241660751797965E-3</v>
      </c>
      <c r="AS90" s="72">
        <f t="shared" si="139"/>
        <v>1.2469284898501455E-3</v>
      </c>
      <c r="AT90" s="72">
        <f t="shared" si="140"/>
        <v>1.2774421074171489E-3</v>
      </c>
      <c r="AU90" s="72">
        <f t="shared" si="141"/>
        <v>1.2103070902526236E-3</v>
      </c>
      <c r="AV90" s="72">
        <f t="shared" si="142"/>
        <v>1.1516946965988333E-3</v>
      </c>
      <c r="AW90" s="72">
        <f t="shared" si="143"/>
        <v>1.1513080351864312E-3</v>
      </c>
      <c r="AX90" s="72">
        <f t="shared" si="144"/>
        <v>5.9946750988480659E-4</v>
      </c>
      <c r="AY90" s="72">
        <f t="shared" si="145"/>
        <v>7.738447124576623E-4</v>
      </c>
      <c r="AZ90" s="72">
        <f t="shared" si="146"/>
        <v>1.4572251846309248E-3</v>
      </c>
      <c r="BA90" s="72">
        <f t="shared" si="147"/>
        <v>4.0906132649172408E-3</v>
      </c>
      <c r="BB90" s="72">
        <f t="shared" si="148"/>
        <v>6.9112785405223073E-3</v>
      </c>
      <c r="BC90" s="72">
        <f t="shared" si="149"/>
        <v>1.3017745493078565E-2</v>
      </c>
      <c r="BD90" s="72">
        <f t="shared" si="150"/>
        <v>1.8547400626959552E-2</v>
      </c>
      <c r="BE90" s="72">
        <f t="shared" si="151"/>
        <v>2.4710947074658169E-2</v>
      </c>
      <c r="BF90" s="72">
        <f t="shared" si="152"/>
        <v>5.4328051937397172E-4</v>
      </c>
      <c r="BG90" s="72">
        <f t="shared" si="153"/>
        <v>6.9789103715736981E-4</v>
      </c>
      <c r="BH90" s="72">
        <f t="shared" si="154"/>
        <v>1.3241660751797965E-3</v>
      </c>
      <c r="BI90" s="72">
        <f t="shared" si="155"/>
        <v>3.7407854695504367E-3</v>
      </c>
      <c r="BJ90" s="72">
        <f t="shared" si="156"/>
        <v>6.3872105370857447E-3</v>
      </c>
      <c r="BK90" s="72">
        <f t="shared" si="157"/>
        <v>1.2103070902526237E-2</v>
      </c>
      <c r="BL90" s="72">
        <f t="shared" si="158"/>
        <v>1.72754204489825E-2</v>
      </c>
      <c r="BM90" s="72">
        <f t="shared" si="159"/>
        <v>2.3026160703728624E-2</v>
      </c>
      <c r="BN90" s="70">
        <f t="shared" si="160"/>
        <v>0.56404538170700858</v>
      </c>
      <c r="BO90" s="70">
        <f t="shared" si="161"/>
        <v>0.22444238982424039</v>
      </c>
      <c r="BP90" s="70">
        <f t="shared" si="162"/>
        <v>0.92158445565546732</v>
      </c>
    </row>
    <row r="91" spans="1:68" x14ac:dyDescent="0.25">
      <c r="A91" s="68">
        <v>45300</v>
      </c>
      <c r="B91" s="67">
        <v>7.01</v>
      </c>
      <c r="C91" s="67">
        <v>7</v>
      </c>
      <c r="D91" s="67">
        <v>7.07</v>
      </c>
      <c r="E91" s="67">
        <v>6.16</v>
      </c>
      <c r="F91" s="67">
        <v>5.84</v>
      </c>
      <c r="G91" s="67">
        <v>5.92</v>
      </c>
      <c r="H91" s="67">
        <v>6.2</v>
      </c>
      <c r="I91" s="67">
        <v>6.22</v>
      </c>
      <c r="J91" s="71">
        <f t="shared" si="104"/>
        <v>0</v>
      </c>
      <c r="K91" s="71">
        <f t="shared" si="105"/>
        <v>9.9999999999988987E-5</v>
      </c>
      <c r="L91" s="71">
        <f t="shared" si="106"/>
        <v>0</v>
      </c>
      <c r="M91" s="71">
        <f t="shared" si="107"/>
        <v>2.0000000000000018E-3</v>
      </c>
      <c r="N91" s="71">
        <f t="shared" si="108"/>
        <v>1.7000000000000001E-3</v>
      </c>
      <c r="O91" s="71">
        <f t="shared" si="109"/>
        <v>1.5999999999999973E-3</v>
      </c>
      <c r="P91" s="71">
        <f t="shared" si="110"/>
        <v>1.2999999999999956E-3</v>
      </c>
      <c r="Q91" s="71">
        <f t="shared" si="111"/>
        <v>1.0999999999999968E-3</v>
      </c>
      <c r="R91" s="71">
        <f t="shared" si="112"/>
        <v>0</v>
      </c>
      <c r="S91" s="71">
        <f t="shared" si="113"/>
        <v>9.3453577003562607E-5</v>
      </c>
      <c r="T91" s="71">
        <f t="shared" si="114"/>
        <v>0</v>
      </c>
      <c r="U91" s="71">
        <f t="shared" si="115"/>
        <v>1.8821763508669852E-3</v>
      </c>
      <c r="V91" s="71">
        <f t="shared" si="116"/>
        <v>1.6049094783060665E-3</v>
      </c>
      <c r="W91" s="71">
        <f t="shared" si="117"/>
        <v>1.5094342488543404E-3</v>
      </c>
      <c r="X91" s="71">
        <f t="shared" si="118"/>
        <v>1.2233568551562473E-3</v>
      </c>
      <c r="Y91" s="71">
        <f t="shared" si="119"/>
        <v>1.0350506687415778E-3</v>
      </c>
      <c r="Z91" s="72">
        <f t="shared" si="120"/>
        <v>2.8524303826337735E-2</v>
      </c>
      <c r="AA91" s="72">
        <f t="shared" si="121"/>
        <v>2.8898230222964571E-2</v>
      </c>
      <c r="AB91" s="72">
        <f t="shared" si="122"/>
        <v>2.6739166057358883E-2</v>
      </c>
      <c r="AC91" s="72">
        <f t="shared" si="123"/>
        <v>1.2303088994555709E-2</v>
      </c>
      <c r="AD91" s="72">
        <f t="shared" si="124"/>
        <v>9.9749504001416366E-3</v>
      </c>
      <c r="AE91" s="72">
        <f t="shared" si="125"/>
        <v>6.9225437808124075E-3</v>
      </c>
      <c r="AF91" s="72">
        <f t="shared" si="126"/>
        <v>5.4472782380997394E-3</v>
      </c>
      <c r="AG91" s="72">
        <f t="shared" si="127"/>
        <v>5.038734523553072E-3</v>
      </c>
      <c r="AH91" s="72">
        <f t="shared" si="128"/>
        <v>2.3980153792159077E-3</v>
      </c>
      <c r="AI91" s="72">
        <f t="shared" si="129"/>
        <v>1.5476894249153246E-3</v>
      </c>
      <c r="AJ91" s="72">
        <f t="shared" si="130"/>
        <v>1.4570088228391875E-3</v>
      </c>
      <c r="AK91" s="72">
        <f t="shared" si="131"/>
        <v>1.3632188540428198E-3</v>
      </c>
      <c r="AL91" s="72">
        <f t="shared" si="132"/>
        <v>1.3889766833409857E-3</v>
      </c>
      <c r="AM91" s="72">
        <f t="shared" si="133"/>
        <v>1.3017745493078565E-3</v>
      </c>
      <c r="AN91" s="72">
        <f t="shared" si="134"/>
        <v>1.2363360723299612E-3</v>
      </c>
      <c r="AO91" s="72">
        <f t="shared" si="135"/>
        <v>1.2358953910646354E-3</v>
      </c>
      <c r="AP91" s="72">
        <f t="shared" si="136"/>
        <v>2.1732466079769984E-3</v>
      </c>
      <c r="AQ91" s="72">
        <f t="shared" si="137"/>
        <v>1.3957845826611452E-3</v>
      </c>
      <c r="AR91" s="72">
        <f t="shared" si="138"/>
        <v>1.3239480212911975E-3</v>
      </c>
      <c r="AS91" s="72">
        <f t="shared" si="139"/>
        <v>1.2464941502460685E-3</v>
      </c>
      <c r="AT91" s="72">
        <f t="shared" si="140"/>
        <v>1.2834822752454181E-3</v>
      </c>
      <c r="AU91" s="72">
        <f t="shared" si="141"/>
        <v>1.2102556404524727E-3</v>
      </c>
      <c r="AV91" s="72">
        <f t="shared" si="142"/>
        <v>1.1515353426642257E-3</v>
      </c>
      <c r="AW91" s="72">
        <f t="shared" si="143"/>
        <v>1.151620857098717E-3</v>
      </c>
      <c r="AX91" s="72">
        <f t="shared" si="144"/>
        <v>5.9950384480397692E-4</v>
      </c>
      <c r="AY91" s="72">
        <f t="shared" si="145"/>
        <v>7.738447124576623E-4</v>
      </c>
      <c r="AZ91" s="72">
        <f t="shared" si="146"/>
        <v>1.4570088228391875E-3</v>
      </c>
      <c r="BA91" s="72">
        <f t="shared" si="147"/>
        <v>4.0896565621284589E-3</v>
      </c>
      <c r="BB91" s="72">
        <f t="shared" si="148"/>
        <v>6.9448834167049282E-3</v>
      </c>
      <c r="BC91" s="72">
        <f t="shared" si="149"/>
        <v>1.3017745493078565E-2</v>
      </c>
      <c r="BD91" s="72">
        <f t="shared" si="150"/>
        <v>1.8545041084949417E-2</v>
      </c>
      <c r="BE91" s="72">
        <f t="shared" si="151"/>
        <v>2.4717907821292708E-2</v>
      </c>
      <c r="BF91" s="72">
        <f t="shared" si="152"/>
        <v>5.4331165199424959E-4</v>
      </c>
      <c r="BG91" s="72">
        <f t="shared" si="153"/>
        <v>6.978922913305726E-4</v>
      </c>
      <c r="BH91" s="72">
        <f t="shared" si="154"/>
        <v>1.3239480212911975E-3</v>
      </c>
      <c r="BI91" s="72">
        <f t="shared" si="155"/>
        <v>3.7394824507382056E-3</v>
      </c>
      <c r="BJ91" s="72">
        <f t="shared" si="156"/>
        <v>6.4174113762270907E-3</v>
      </c>
      <c r="BK91" s="72">
        <f t="shared" si="157"/>
        <v>1.2102556404524727E-2</v>
      </c>
      <c r="BL91" s="72">
        <f t="shared" si="158"/>
        <v>1.7273030139963386E-2</v>
      </c>
      <c r="BM91" s="72">
        <f t="shared" si="159"/>
        <v>2.3032417141974341E-2</v>
      </c>
      <c r="BN91" s="70">
        <f t="shared" si="160"/>
        <v>0.56432539232941892</v>
      </c>
      <c r="BO91" s="70">
        <f t="shared" si="161"/>
        <v>0.22313400258732774</v>
      </c>
      <c r="BP91" s="70">
        <f t="shared" si="162"/>
        <v>0.92021115329488967</v>
      </c>
    </row>
    <row r="92" spans="1:68" x14ac:dyDescent="0.25">
      <c r="A92" s="68">
        <v>45299</v>
      </c>
      <c r="B92" s="67">
        <v>7.01</v>
      </c>
      <c r="C92" s="67">
        <v>7.01</v>
      </c>
      <c r="D92" s="67">
        <v>7.07</v>
      </c>
      <c r="E92" s="67">
        <v>6.36</v>
      </c>
      <c r="F92" s="67">
        <v>6.01</v>
      </c>
      <c r="G92" s="67">
        <v>6.08</v>
      </c>
      <c r="H92" s="67">
        <v>6.33</v>
      </c>
      <c r="I92" s="67">
        <v>6.33</v>
      </c>
      <c r="J92" s="71">
        <f t="shared" si="104"/>
        <v>-3.9999999999999758E-4</v>
      </c>
      <c r="K92" s="71">
        <f t="shared" si="105"/>
        <v>3.9999999999999758E-4</v>
      </c>
      <c r="L92" s="71">
        <f t="shared" si="106"/>
        <v>1.0000000000000286E-4</v>
      </c>
      <c r="M92" s="71">
        <f t="shared" si="107"/>
        <v>3.9999999999999758E-4</v>
      </c>
      <c r="N92" s="71">
        <f t="shared" si="108"/>
        <v>3.9999999999999758E-4</v>
      </c>
      <c r="O92" s="71">
        <f t="shared" si="109"/>
        <v>8.9999999999999802E-4</v>
      </c>
      <c r="P92" s="71">
        <f t="shared" si="110"/>
        <v>8.0000000000000904E-4</v>
      </c>
      <c r="Q92" s="71">
        <f t="shared" si="111"/>
        <v>6.0000000000000331E-4</v>
      </c>
      <c r="R92" s="71">
        <f t="shared" si="112"/>
        <v>-3.738667208703777E-4</v>
      </c>
      <c r="S92" s="71">
        <f t="shared" si="113"/>
        <v>3.7372699678185221E-4</v>
      </c>
      <c r="T92" s="71">
        <f t="shared" si="114"/>
        <v>9.3392481973043307E-5</v>
      </c>
      <c r="U92" s="71">
        <f t="shared" si="115"/>
        <v>3.7601053272498779E-4</v>
      </c>
      <c r="V92" s="71">
        <f t="shared" si="116"/>
        <v>3.7725172568499554E-4</v>
      </c>
      <c r="W92" s="71">
        <f t="shared" si="117"/>
        <v>8.4805658792954514E-4</v>
      </c>
      <c r="X92" s="71">
        <f t="shared" si="118"/>
        <v>7.5209179064557959E-4</v>
      </c>
      <c r="Y92" s="71">
        <f t="shared" si="119"/>
        <v>5.6412186528009335E-4</v>
      </c>
      <c r="Z92" s="72">
        <f t="shared" si="120"/>
        <v>2.8449274556425558E-2</v>
      </c>
      <c r="AA92" s="72">
        <f t="shared" si="121"/>
        <v>2.8821394913425852E-2</v>
      </c>
      <c r="AB92" s="72">
        <f t="shared" si="122"/>
        <v>2.6678568019909976E-2</v>
      </c>
      <c r="AC92" s="72">
        <f t="shared" si="123"/>
        <v>1.2197869496955661E-2</v>
      </c>
      <c r="AD92" s="72">
        <f t="shared" si="124"/>
        <v>9.9123756507126584E-3</v>
      </c>
      <c r="AE92" s="72">
        <f t="shared" si="125"/>
        <v>6.8621498322296833E-3</v>
      </c>
      <c r="AF92" s="72">
        <f t="shared" si="126"/>
        <v>5.4076730125585002E-3</v>
      </c>
      <c r="AG92" s="72">
        <f t="shared" si="127"/>
        <v>5.003408525127072E-3</v>
      </c>
      <c r="AH92" s="72">
        <f t="shared" si="128"/>
        <v>2.3979693319548605E-3</v>
      </c>
      <c r="AI92" s="72">
        <f t="shared" si="129"/>
        <v>1.547828867040464E-3</v>
      </c>
      <c r="AJ92" s="72">
        <f t="shared" si="130"/>
        <v>1.458180882569611E-3</v>
      </c>
      <c r="AK92" s="72">
        <f t="shared" si="131"/>
        <v>1.3855299366471229E-3</v>
      </c>
      <c r="AL92" s="72">
        <f t="shared" si="132"/>
        <v>1.3972010507023753E-3</v>
      </c>
      <c r="AM92" s="72">
        <f t="shared" si="133"/>
        <v>1.3180810530227884E-3</v>
      </c>
      <c r="AN92" s="72">
        <f t="shared" si="134"/>
        <v>1.2467539885132788E-3</v>
      </c>
      <c r="AO92" s="72">
        <f t="shared" si="135"/>
        <v>1.2429251445131015E-3</v>
      </c>
      <c r="AP92" s="72">
        <f t="shared" si="136"/>
        <v>2.1732049628787799E-3</v>
      </c>
      <c r="AQ92" s="72">
        <f t="shared" si="137"/>
        <v>1.3959100478173104E-3</v>
      </c>
      <c r="AR92" s="72">
        <f t="shared" si="138"/>
        <v>1.3249576453867339E-3</v>
      </c>
      <c r="AS92" s="72">
        <f t="shared" si="139"/>
        <v>1.2661731476868729E-3</v>
      </c>
      <c r="AT92" s="72">
        <f t="shared" si="140"/>
        <v>1.2907257636618982E-3</v>
      </c>
      <c r="AU92" s="72">
        <f t="shared" si="141"/>
        <v>1.2250946617027732E-3</v>
      </c>
      <c r="AV92" s="72">
        <f t="shared" si="142"/>
        <v>1.1610775350844821E-3</v>
      </c>
      <c r="AW92" s="72">
        <f t="shared" si="143"/>
        <v>1.1580595580750444E-3</v>
      </c>
      <c r="AX92" s="72">
        <f t="shared" si="144"/>
        <v>5.9949233298871513E-4</v>
      </c>
      <c r="AY92" s="72">
        <f t="shared" si="145"/>
        <v>7.7391443352023198E-4</v>
      </c>
      <c r="AZ92" s="72">
        <f t="shared" si="146"/>
        <v>1.458180882569611E-3</v>
      </c>
      <c r="BA92" s="72">
        <f t="shared" si="147"/>
        <v>4.1565898099413688E-3</v>
      </c>
      <c r="BB92" s="72">
        <f t="shared" si="148"/>
        <v>6.9860052535118764E-3</v>
      </c>
      <c r="BC92" s="72">
        <f t="shared" si="149"/>
        <v>1.3180810530227884E-2</v>
      </c>
      <c r="BD92" s="72">
        <f t="shared" si="150"/>
        <v>1.8701309827699183E-2</v>
      </c>
      <c r="BE92" s="72">
        <f t="shared" si="151"/>
        <v>2.4858502890262032E-2</v>
      </c>
      <c r="BF92" s="72">
        <f t="shared" si="152"/>
        <v>5.4330124071969499E-4</v>
      </c>
      <c r="BG92" s="72">
        <f t="shared" si="153"/>
        <v>6.9795502390865522E-4</v>
      </c>
      <c r="BH92" s="72">
        <f t="shared" si="154"/>
        <v>1.3249576453867339E-3</v>
      </c>
      <c r="BI92" s="72">
        <f t="shared" si="155"/>
        <v>3.7985194430606188E-3</v>
      </c>
      <c r="BJ92" s="72">
        <f t="shared" si="156"/>
        <v>6.4536288183094908E-3</v>
      </c>
      <c r="BK92" s="72">
        <f t="shared" si="157"/>
        <v>1.2250946617027733E-2</v>
      </c>
      <c r="BL92" s="72">
        <f t="shared" si="158"/>
        <v>1.741616302626723E-2</v>
      </c>
      <c r="BM92" s="72">
        <f t="shared" si="159"/>
        <v>2.3161191161500887E-2</v>
      </c>
      <c r="BN92" s="70">
        <f t="shared" si="160"/>
        <v>0.56437909715284984</v>
      </c>
      <c r="BO92" s="70">
        <f t="shared" si="161"/>
        <v>0.21252603153021399</v>
      </c>
      <c r="BP92" s="70">
        <f t="shared" si="162"/>
        <v>0.91966360504569034</v>
      </c>
    </row>
    <row r="93" spans="1:68" x14ac:dyDescent="0.25">
      <c r="A93" s="68">
        <v>45296</v>
      </c>
      <c r="B93" s="67">
        <v>6.97</v>
      </c>
      <c r="C93" s="67">
        <v>7.05</v>
      </c>
      <c r="D93" s="67">
        <v>7.08</v>
      </c>
      <c r="E93" s="67">
        <v>6.4</v>
      </c>
      <c r="F93" s="67">
        <v>6.05</v>
      </c>
      <c r="G93" s="67">
        <v>6.17</v>
      </c>
      <c r="H93" s="67">
        <v>6.41</v>
      </c>
      <c r="I93" s="67">
        <v>6.39</v>
      </c>
      <c r="J93" s="71">
        <f t="shared" si="104"/>
        <v>-3.9999999999999758E-4</v>
      </c>
      <c r="K93" s="71">
        <f t="shared" si="105"/>
        <v>-6.999999999999923E-4</v>
      </c>
      <c r="L93" s="71">
        <f t="shared" si="106"/>
        <v>-1.0000000000000009E-3</v>
      </c>
      <c r="M93" s="71">
        <f t="shared" si="107"/>
        <v>-7.0000000000000617E-4</v>
      </c>
      <c r="N93" s="71">
        <f t="shared" si="108"/>
        <v>-5.9999999999999637E-4</v>
      </c>
      <c r="O93" s="71">
        <f t="shared" si="109"/>
        <v>-8.000000000000021E-4</v>
      </c>
      <c r="P93" s="71">
        <f t="shared" si="110"/>
        <v>-7.0000000000000617E-4</v>
      </c>
      <c r="Q93" s="71">
        <f t="shared" si="111"/>
        <v>-6.999999999999923E-4</v>
      </c>
      <c r="R93" s="71">
        <f t="shared" si="112"/>
        <v>-3.740065494743758E-4</v>
      </c>
      <c r="S93" s="71">
        <f t="shared" si="113"/>
        <v>-6.5411393258768362E-4</v>
      </c>
      <c r="T93" s="71">
        <f t="shared" si="114"/>
        <v>-9.3431754904757514E-4</v>
      </c>
      <c r="U93" s="71">
        <f t="shared" si="115"/>
        <v>-6.5811124454930156E-4</v>
      </c>
      <c r="V93" s="71">
        <f t="shared" si="116"/>
        <v>-5.6593097152786572E-4</v>
      </c>
      <c r="W93" s="71">
        <f t="shared" si="117"/>
        <v>-7.5379255430165675E-4</v>
      </c>
      <c r="X93" s="71">
        <f t="shared" si="118"/>
        <v>-6.5804937744784171E-4</v>
      </c>
      <c r="Y93" s="71">
        <f t="shared" si="119"/>
        <v>-6.5817312328494396E-4</v>
      </c>
      <c r="Z93" s="72">
        <f t="shared" si="120"/>
        <v>2.8372618262918588E-2</v>
      </c>
      <c r="AA93" s="72">
        <f t="shared" si="121"/>
        <v>2.8741998933032298E-2</v>
      </c>
      <c r="AB93" s="72">
        <f t="shared" si="122"/>
        <v>2.6612347332657542E-2</v>
      </c>
      <c r="AC93" s="72">
        <f t="shared" si="123"/>
        <v>1.2126946202766086E-2</v>
      </c>
      <c r="AD93" s="72">
        <f t="shared" si="124"/>
        <v>9.8765963789339255E-3</v>
      </c>
      <c r="AE93" s="72">
        <f t="shared" si="125"/>
        <v>6.829409339152364E-3</v>
      </c>
      <c r="AF93" s="72">
        <f t="shared" si="126"/>
        <v>5.38864219532192E-3</v>
      </c>
      <c r="AG93" s="72">
        <f t="shared" si="127"/>
        <v>4.9863810383095723E-3</v>
      </c>
      <c r="AH93" s="72">
        <f t="shared" si="128"/>
        <v>2.3978861306841598E-3</v>
      </c>
      <c r="AI93" s="72">
        <f t="shared" si="129"/>
        <v>1.549271598843023E-3</v>
      </c>
      <c r="AJ93" s="72">
        <f t="shared" si="130"/>
        <v>1.4583241509753683E-3</v>
      </c>
      <c r="AK93" s="72">
        <f t="shared" si="131"/>
        <v>1.4012433644121399E-3</v>
      </c>
      <c r="AL93" s="72">
        <f t="shared" si="132"/>
        <v>1.4263284198079676E-3</v>
      </c>
      <c r="AM93" s="72">
        <f t="shared" si="133"/>
        <v>1.3472963122615009E-3</v>
      </c>
      <c r="AN93" s="72">
        <f t="shared" si="134"/>
        <v>1.2702404832353657E-3</v>
      </c>
      <c r="AO93" s="72">
        <f t="shared" si="135"/>
        <v>1.2694143872787472E-3</v>
      </c>
      <c r="AP93" s="72">
        <f t="shared" si="136"/>
        <v>2.173100017171596E-3</v>
      </c>
      <c r="AQ93" s="72">
        <f t="shared" si="137"/>
        <v>1.3971590106392649E-3</v>
      </c>
      <c r="AR93" s="72">
        <f t="shared" si="138"/>
        <v>1.3250856724761049E-3</v>
      </c>
      <c r="AS93" s="72">
        <f t="shared" si="139"/>
        <v>1.2801738628275188E-3</v>
      </c>
      <c r="AT93" s="72">
        <f t="shared" si="140"/>
        <v>1.3169590504143055E-3</v>
      </c>
      <c r="AU93" s="72">
        <f t="shared" si="141"/>
        <v>1.2516895968639529E-3</v>
      </c>
      <c r="AV93" s="72">
        <f t="shared" si="142"/>
        <v>1.1825878965524745E-3</v>
      </c>
      <c r="AW93" s="72">
        <f t="shared" si="143"/>
        <v>1.1823489184319463E-3</v>
      </c>
      <c r="AX93" s="72">
        <f t="shared" si="144"/>
        <v>5.9947153267103995E-4</v>
      </c>
      <c r="AY93" s="72">
        <f t="shared" si="145"/>
        <v>7.7463579942151149E-4</v>
      </c>
      <c r="AZ93" s="72">
        <f t="shared" si="146"/>
        <v>1.4583241509753683E-3</v>
      </c>
      <c r="BA93" s="72">
        <f t="shared" si="147"/>
        <v>4.2037300932364196E-3</v>
      </c>
      <c r="BB93" s="72">
        <f t="shared" si="148"/>
        <v>7.1316420990398376E-3</v>
      </c>
      <c r="BC93" s="72">
        <f t="shared" si="149"/>
        <v>1.3472963122615009E-2</v>
      </c>
      <c r="BD93" s="72">
        <f t="shared" si="150"/>
        <v>1.9053607248530485E-2</v>
      </c>
      <c r="BE93" s="72">
        <f t="shared" si="151"/>
        <v>2.5388287745574944E-2</v>
      </c>
      <c r="BF93" s="72">
        <f t="shared" si="152"/>
        <v>5.4327500429289901E-4</v>
      </c>
      <c r="BG93" s="72">
        <f t="shared" si="153"/>
        <v>6.9857950531963245E-4</v>
      </c>
      <c r="BH93" s="72">
        <f t="shared" si="154"/>
        <v>1.3250856724761049E-3</v>
      </c>
      <c r="BI93" s="72">
        <f t="shared" si="155"/>
        <v>3.8405215884825565E-3</v>
      </c>
      <c r="BJ93" s="72">
        <f t="shared" si="156"/>
        <v>6.5847952520715278E-3</v>
      </c>
      <c r="BK93" s="72">
        <f t="shared" si="157"/>
        <v>1.2516895968639528E-2</v>
      </c>
      <c r="BL93" s="72">
        <f t="shared" si="158"/>
        <v>1.7738818448287119E-2</v>
      </c>
      <c r="BM93" s="72">
        <f t="shared" si="159"/>
        <v>2.3646978368638927E-2</v>
      </c>
      <c r="BN93" s="70">
        <f t="shared" si="160"/>
        <v>0.56452279097439295</v>
      </c>
      <c r="BO93" s="70">
        <f t="shared" si="161"/>
        <v>0.20796091397962871</v>
      </c>
      <c r="BP93" s="70">
        <f t="shared" si="162"/>
        <v>0.92078118826102784</v>
      </c>
    </row>
    <row r="94" spans="1:68" x14ac:dyDescent="0.25">
      <c r="A94" s="68">
        <v>45295</v>
      </c>
      <c r="B94" s="67">
        <v>6.93</v>
      </c>
      <c r="C94" s="67">
        <v>6.98</v>
      </c>
      <c r="D94" s="67">
        <v>6.98</v>
      </c>
      <c r="E94" s="67">
        <v>6.33</v>
      </c>
      <c r="F94" s="67">
        <v>5.99</v>
      </c>
      <c r="G94" s="67">
        <v>6.09</v>
      </c>
      <c r="H94" s="67">
        <v>6.34</v>
      </c>
      <c r="I94" s="67">
        <v>6.32</v>
      </c>
      <c r="J94" s="71">
        <f t="shared" si="104"/>
        <v>-8.0000000000000904E-4</v>
      </c>
      <c r="K94" s="71">
        <f t="shared" si="105"/>
        <v>-2.3999999999999994E-3</v>
      </c>
      <c r="L94" s="71">
        <f t="shared" si="106"/>
        <v>-4.2000000000000093E-3</v>
      </c>
      <c r="M94" s="71">
        <f t="shared" si="107"/>
        <v>0</v>
      </c>
      <c r="N94" s="71">
        <f t="shared" si="108"/>
        <v>1.9999999999999879E-4</v>
      </c>
      <c r="O94" s="71">
        <f t="shared" si="109"/>
        <v>1.0000000000000286E-4</v>
      </c>
      <c r="P94" s="71">
        <f t="shared" si="110"/>
        <v>0</v>
      </c>
      <c r="Q94" s="71">
        <f t="shared" si="111"/>
        <v>-3.0000000000000859E-4</v>
      </c>
      <c r="R94" s="71">
        <f t="shared" si="112"/>
        <v>-7.4843300340847474E-4</v>
      </c>
      <c r="S94" s="71">
        <f t="shared" si="113"/>
        <v>-2.2459301973054664E-3</v>
      </c>
      <c r="T94" s="71">
        <f t="shared" si="114"/>
        <v>-3.933694311025194E-3</v>
      </c>
      <c r="U94" s="71">
        <f t="shared" si="115"/>
        <v>0</v>
      </c>
      <c r="V94" s="71">
        <f t="shared" si="116"/>
        <v>1.8867924584272197E-4</v>
      </c>
      <c r="W94" s="71">
        <f t="shared" si="117"/>
        <v>9.4255148757372344E-5</v>
      </c>
      <c r="X94" s="71">
        <f t="shared" si="118"/>
        <v>0</v>
      </c>
      <c r="Y94" s="71">
        <f t="shared" si="119"/>
        <v>-2.8220685949959347E-4</v>
      </c>
      <c r="Z94" s="72">
        <f t="shared" si="120"/>
        <v>2.8293866989444777E-2</v>
      </c>
      <c r="AA94" s="72">
        <f t="shared" si="121"/>
        <v>2.8659390958831344E-2</v>
      </c>
      <c r="AB94" s="72">
        <f t="shared" si="122"/>
        <v>2.6543543815795226E-2</v>
      </c>
      <c r="AC94" s="72">
        <f t="shared" si="123"/>
        <v>1.2076372203868741E-2</v>
      </c>
      <c r="AD94" s="72">
        <f t="shared" si="124"/>
        <v>9.8725291743369907E-3</v>
      </c>
      <c r="AE94" s="72">
        <f t="shared" si="125"/>
        <v>6.8324501685598539E-3</v>
      </c>
      <c r="AF94" s="72">
        <f t="shared" si="126"/>
        <v>5.400023672375168E-3</v>
      </c>
      <c r="AG94" s="72">
        <f t="shared" si="127"/>
        <v>5.0020032062200901E-3</v>
      </c>
      <c r="AH94" s="72">
        <f t="shared" si="128"/>
        <v>2.4583995355829283E-3</v>
      </c>
      <c r="AI94" s="72">
        <f t="shared" si="129"/>
        <v>1.5481628284994035E-3</v>
      </c>
      <c r="AJ94" s="72">
        <f t="shared" si="130"/>
        <v>1.4561678283555751E-3</v>
      </c>
      <c r="AK94" s="72">
        <f t="shared" si="131"/>
        <v>1.4001603118668805E-3</v>
      </c>
      <c r="AL94" s="72">
        <f t="shared" si="132"/>
        <v>1.4258242454259034E-3</v>
      </c>
      <c r="AM94" s="72">
        <f t="shared" si="133"/>
        <v>1.3537665909173497E-3</v>
      </c>
      <c r="AN94" s="72">
        <f t="shared" si="134"/>
        <v>1.2706014844372799E-3</v>
      </c>
      <c r="AO94" s="72">
        <f t="shared" si="135"/>
        <v>1.2697798231572749E-3</v>
      </c>
      <c r="AP94" s="72">
        <f t="shared" si="136"/>
        <v>2.2257195496139695E-3</v>
      </c>
      <c r="AQ94" s="72">
        <f t="shared" si="137"/>
        <v>1.396099577390342E-3</v>
      </c>
      <c r="AR94" s="72">
        <f t="shared" si="138"/>
        <v>1.3230352142877661E-3</v>
      </c>
      <c r="AS94" s="72">
        <f t="shared" si="139"/>
        <v>1.2791348709722656E-3</v>
      </c>
      <c r="AT94" s="72">
        <f t="shared" si="140"/>
        <v>1.31645711010782E-3</v>
      </c>
      <c r="AU94" s="72">
        <f t="shared" si="141"/>
        <v>1.2574911740418869E-3</v>
      </c>
      <c r="AV94" s="72">
        <f t="shared" si="142"/>
        <v>1.1828829784536832E-3</v>
      </c>
      <c r="AW94" s="72">
        <f t="shared" si="143"/>
        <v>1.1826485121574507E-3</v>
      </c>
      <c r="AX94" s="72">
        <f t="shared" si="144"/>
        <v>6.1459988389573207E-4</v>
      </c>
      <c r="AY94" s="72">
        <f t="shared" si="145"/>
        <v>7.7408141424970174E-4</v>
      </c>
      <c r="AZ94" s="72">
        <f t="shared" si="146"/>
        <v>1.4561678283555751E-3</v>
      </c>
      <c r="BA94" s="72">
        <f t="shared" si="147"/>
        <v>4.2004809356006416E-3</v>
      </c>
      <c r="BB94" s="72">
        <f t="shared" si="148"/>
        <v>7.129121227129517E-3</v>
      </c>
      <c r="BC94" s="72">
        <f t="shared" si="149"/>
        <v>1.3537665909173498E-2</v>
      </c>
      <c r="BD94" s="72">
        <f t="shared" si="150"/>
        <v>1.90590222665592E-2</v>
      </c>
      <c r="BE94" s="72">
        <f t="shared" si="151"/>
        <v>2.5395596463145501E-2</v>
      </c>
      <c r="BF94" s="72">
        <f t="shared" si="152"/>
        <v>5.5642988740349237E-4</v>
      </c>
      <c r="BG94" s="72">
        <f t="shared" si="153"/>
        <v>6.9804978869517098E-4</v>
      </c>
      <c r="BH94" s="72">
        <f t="shared" si="154"/>
        <v>1.3230352142877661E-3</v>
      </c>
      <c r="BI94" s="72">
        <f t="shared" si="155"/>
        <v>3.8374046129167967E-3</v>
      </c>
      <c r="BJ94" s="72">
        <f t="shared" si="156"/>
        <v>6.5822855505391006E-3</v>
      </c>
      <c r="BK94" s="72">
        <f t="shared" si="157"/>
        <v>1.257491174041887E-2</v>
      </c>
      <c r="BL94" s="72">
        <f t="shared" si="158"/>
        <v>1.7743244676805249E-2</v>
      </c>
      <c r="BM94" s="72">
        <f t="shared" si="159"/>
        <v>2.3652970243149014E-2</v>
      </c>
      <c r="BN94" s="70">
        <f t="shared" si="160"/>
        <v>0.56350424161751644</v>
      </c>
      <c r="BO94" s="70">
        <f t="shared" si="161"/>
        <v>0.20616877977527504</v>
      </c>
      <c r="BP94" s="70">
        <f t="shared" si="162"/>
        <v>0.92044291359785968</v>
      </c>
    </row>
    <row r="95" spans="1:68" x14ac:dyDescent="0.25">
      <c r="A95" s="68">
        <v>45294</v>
      </c>
      <c r="B95" s="67">
        <v>6.85</v>
      </c>
      <c r="C95" s="67">
        <v>6.74</v>
      </c>
      <c r="D95" s="67">
        <v>6.56</v>
      </c>
      <c r="E95" s="67">
        <v>6.33</v>
      </c>
      <c r="F95" s="67">
        <v>6.01</v>
      </c>
      <c r="G95" s="67">
        <v>6.1</v>
      </c>
      <c r="H95" s="67">
        <v>6.34</v>
      </c>
      <c r="I95" s="67">
        <v>6.29</v>
      </c>
      <c r="J95" s="71">
        <f t="shared" si="104"/>
        <v>-1.799999999999996E-3</v>
      </c>
      <c r="K95" s="71">
        <f t="shared" si="105"/>
        <v>-1.8000000000000099E-3</v>
      </c>
      <c r="L95" s="71">
        <f t="shared" si="106"/>
        <v>-3.9999999999999758E-4</v>
      </c>
      <c r="M95" s="71">
        <f t="shared" si="107"/>
        <v>-7.9999999999999516E-4</v>
      </c>
      <c r="N95" s="71">
        <f t="shared" si="108"/>
        <v>-5.9999999999999637E-4</v>
      </c>
      <c r="O95" s="71">
        <f t="shared" si="109"/>
        <v>-4.0000000000000452E-4</v>
      </c>
      <c r="P95" s="71">
        <f t="shared" si="110"/>
        <v>-1.9999999999999185E-4</v>
      </c>
      <c r="Q95" s="71">
        <f t="shared" si="111"/>
        <v>-2.9999999999999472E-4</v>
      </c>
      <c r="R95" s="71">
        <f t="shared" si="112"/>
        <v>-1.6860251277651798E-3</v>
      </c>
      <c r="S95" s="71">
        <f t="shared" si="113"/>
        <v>-1.6877641137197409E-3</v>
      </c>
      <c r="T95" s="71">
        <f t="shared" si="114"/>
        <v>-3.754458463475023E-4</v>
      </c>
      <c r="U95" s="71">
        <f t="shared" si="115"/>
        <v>-7.5265785846846819E-4</v>
      </c>
      <c r="V95" s="71">
        <f t="shared" si="116"/>
        <v>-5.6614457069811212E-4</v>
      </c>
      <c r="W95" s="71">
        <f t="shared" si="117"/>
        <v>-3.7707391095348871E-4</v>
      </c>
      <c r="X95" s="71">
        <f t="shared" si="118"/>
        <v>-1.8809367120251297E-4</v>
      </c>
      <c r="Y95" s="71">
        <f t="shared" si="119"/>
        <v>-2.8228652269311858E-4</v>
      </c>
      <c r="Z95" s="72">
        <f t="shared" si="120"/>
        <v>2.8190100220174815E-2</v>
      </c>
      <c r="AA95" s="72">
        <f t="shared" si="121"/>
        <v>2.8569828492117835E-2</v>
      </c>
      <c r="AB95" s="72">
        <f t="shared" si="122"/>
        <v>2.6467349841438663E-2</v>
      </c>
      <c r="AC95" s="72">
        <f t="shared" si="123"/>
        <v>1.2017510868562039E-2</v>
      </c>
      <c r="AD95" s="72">
        <f t="shared" si="124"/>
        <v>9.8659743704912223E-3</v>
      </c>
      <c r="AE95" s="72">
        <f t="shared" si="125"/>
        <v>6.8477875938636711E-3</v>
      </c>
      <c r="AF95" s="72">
        <f t="shared" si="126"/>
        <v>5.4134268931192988E-3</v>
      </c>
      <c r="AG95" s="72">
        <f t="shared" si="127"/>
        <v>5.0200819189709419E-3</v>
      </c>
      <c r="AH95" s="72">
        <f t="shared" si="128"/>
        <v>2.4575794302526617E-3</v>
      </c>
      <c r="AI95" s="72">
        <f t="shared" si="129"/>
        <v>1.5394591379907206E-3</v>
      </c>
      <c r="AJ95" s="72">
        <f t="shared" si="130"/>
        <v>1.4286564847004843E-3</v>
      </c>
      <c r="AK95" s="72">
        <f t="shared" si="131"/>
        <v>1.4045804225811841E-3</v>
      </c>
      <c r="AL95" s="72">
        <f t="shared" si="132"/>
        <v>1.429160976914736E-3</v>
      </c>
      <c r="AM95" s="72">
        <f t="shared" si="133"/>
        <v>1.3555903959302624E-3</v>
      </c>
      <c r="AN95" s="72">
        <f t="shared" si="134"/>
        <v>1.2721004434554444E-3</v>
      </c>
      <c r="AO95" s="72">
        <f t="shared" si="135"/>
        <v>1.2700824203230677E-3</v>
      </c>
      <c r="AP95" s="72">
        <f t="shared" si="136"/>
        <v>2.224934951713939E-3</v>
      </c>
      <c r="AQ95" s="72">
        <f t="shared" si="137"/>
        <v>1.3876332595663225E-3</v>
      </c>
      <c r="AR95" s="72">
        <f t="shared" si="138"/>
        <v>1.2965500454249373E-3</v>
      </c>
      <c r="AS95" s="72">
        <f t="shared" si="139"/>
        <v>1.2830915058386137E-3</v>
      </c>
      <c r="AT95" s="72">
        <f t="shared" si="140"/>
        <v>1.3194645290480244E-3</v>
      </c>
      <c r="AU95" s="72">
        <f t="shared" si="141"/>
        <v>1.259147633977291E-3</v>
      </c>
      <c r="AV95" s="72">
        <f t="shared" si="142"/>
        <v>1.1842539677834069E-3</v>
      </c>
      <c r="AW95" s="72">
        <f t="shared" si="143"/>
        <v>1.1829186475710381E-3</v>
      </c>
      <c r="AX95" s="72">
        <f t="shared" si="144"/>
        <v>6.1439485756316543E-4</v>
      </c>
      <c r="AY95" s="72">
        <f t="shared" si="145"/>
        <v>7.697295689953603E-4</v>
      </c>
      <c r="AZ95" s="72">
        <f t="shared" si="146"/>
        <v>1.4286564847004843E-3</v>
      </c>
      <c r="BA95" s="72">
        <f t="shared" si="147"/>
        <v>4.2137412677435522E-3</v>
      </c>
      <c r="BB95" s="72">
        <f t="shared" si="148"/>
        <v>7.1458048845736803E-3</v>
      </c>
      <c r="BC95" s="72">
        <f t="shared" si="149"/>
        <v>1.3555903959302625E-2</v>
      </c>
      <c r="BD95" s="72">
        <f t="shared" si="150"/>
        <v>1.9081506651831667E-2</v>
      </c>
      <c r="BE95" s="72">
        <f t="shared" si="151"/>
        <v>2.5401648406461353E-2</v>
      </c>
      <c r="BF95" s="72">
        <f t="shared" si="152"/>
        <v>5.5623373792848476E-4</v>
      </c>
      <c r="BG95" s="72">
        <f t="shared" si="153"/>
        <v>6.9381662978316126E-4</v>
      </c>
      <c r="BH95" s="72">
        <f t="shared" si="154"/>
        <v>1.2965500454249373E-3</v>
      </c>
      <c r="BI95" s="72">
        <f t="shared" si="155"/>
        <v>3.8492745175158411E-3</v>
      </c>
      <c r="BJ95" s="72">
        <f t="shared" si="156"/>
        <v>6.5973226452401218E-3</v>
      </c>
      <c r="BK95" s="72">
        <f t="shared" si="157"/>
        <v>1.259147633977291E-2</v>
      </c>
      <c r="BL95" s="72">
        <f t="shared" si="158"/>
        <v>1.7763809516751106E-2</v>
      </c>
      <c r="BM95" s="72">
        <f t="shared" si="159"/>
        <v>2.3658372951420762E-2</v>
      </c>
      <c r="BN95" s="70">
        <f t="shared" si="160"/>
        <v>0.55570233701430183</v>
      </c>
      <c r="BO95" s="70">
        <f t="shared" si="161"/>
        <v>0.20739145259305056</v>
      </c>
      <c r="BP95" s="70">
        <f t="shared" si="162"/>
        <v>0.92085761655115939</v>
      </c>
    </row>
    <row r="96" spans="1:68" x14ac:dyDescent="0.25">
      <c r="A96" s="68">
        <v>45293</v>
      </c>
      <c r="B96" s="67">
        <v>6.67</v>
      </c>
      <c r="C96" s="67">
        <v>6.56</v>
      </c>
      <c r="D96" s="67">
        <v>6.52</v>
      </c>
      <c r="E96" s="67">
        <v>6.25</v>
      </c>
      <c r="F96" s="67">
        <v>5.95</v>
      </c>
      <c r="G96" s="67">
        <v>6.06</v>
      </c>
      <c r="H96" s="67">
        <v>6.32</v>
      </c>
      <c r="I96" s="67">
        <v>6.26</v>
      </c>
      <c r="J96" s="71">
        <f t="shared" si="104"/>
        <v>-4.3999999999999942E-3</v>
      </c>
      <c r="K96" s="71">
        <f t="shared" si="105"/>
        <v>-2.9999999999999888E-3</v>
      </c>
      <c r="L96" s="71">
        <f t="shared" si="106"/>
        <v>-6.999999999999923E-4</v>
      </c>
      <c r="M96" s="71">
        <f t="shared" si="107"/>
        <v>-1.2999999999999956E-3</v>
      </c>
      <c r="N96" s="71">
        <f t="shared" si="108"/>
        <v>-1.7000000000000001E-3</v>
      </c>
      <c r="O96" s="71">
        <f t="shared" si="109"/>
        <v>-1.9999999999999879E-3</v>
      </c>
      <c r="P96" s="71">
        <f t="shared" si="110"/>
        <v>-2.1000000000000046E-3</v>
      </c>
      <c r="Q96" s="71">
        <f t="shared" si="111"/>
        <v>-1.8999999999999989E-3</v>
      </c>
      <c r="R96" s="71">
        <f t="shared" si="112"/>
        <v>-4.1334018454693595E-3</v>
      </c>
      <c r="S96" s="71">
        <f t="shared" si="113"/>
        <v>-2.8192857692817212E-3</v>
      </c>
      <c r="T96" s="71">
        <f t="shared" si="114"/>
        <v>-6.573696062429084E-4</v>
      </c>
      <c r="U96" s="71">
        <f t="shared" si="115"/>
        <v>-1.2242785349873356E-3</v>
      </c>
      <c r="V96" s="71">
        <f t="shared" si="116"/>
        <v>-1.6058190764742586E-3</v>
      </c>
      <c r="W96" s="71">
        <f t="shared" si="117"/>
        <v>-1.8875052791424106E-3</v>
      </c>
      <c r="X96" s="71">
        <f t="shared" si="118"/>
        <v>-1.9771225194908908E-3</v>
      </c>
      <c r="Y96" s="71">
        <f t="shared" si="119"/>
        <v>-1.7896675054183105E-3</v>
      </c>
      <c r="Z96" s="72">
        <f t="shared" si="120"/>
        <v>2.807984169413592E-2</v>
      </c>
      <c r="AA96" s="72">
        <f t="shared" si="121"/>
        <v>2.8465404159338153E-2</v>
      </c>
      <c r="AB96" s="72">
        <f t="shared" si="122"/>
        <v>2.6362396893073708E-2</v>
      </c>
      <c r="AC96" s="72">
        <f t="shared" si="123"/>
        <v>1.1946253587583272E-2</v>
      </c>
      <c r="AD96" s="72">
        <f t="shared" si="124"/>
        <v>9.8484474249675782E-3</v>
      </c>
      <c r="AE96" s="72">
        <f t="shared" si="125"/>
        <v>6.853095811631447E-3</v>
      </c>
      <c r="AF96" s="72">
        <f t="shared" si="126"/>
        <v>5.4181569277182299E-3</v>
      </c>
      <c r="AG96" s="72">
        <f t="shared" si="127"/>
        <v>5.0298358520096589E-3</v>
      </c>
      <c r="AH96" s="72">
        <f t="shared" si="128"/>
        <v>2.4564055883710616E-3</v>
      </c>
      <c r="AI96" s="72">
        <f t="shared" si="129"/>
        <v>1.5338472653232478E-3</v>
      </c>
      <c r="AJ96" s="72">
        <f t="shared" si="130"/>
        <v>1.4280481349120645E-3</v>
      </c>
      <c r="AK96" s="72">
        <f t="shared" si="131"/>
        <v>1.4041904205575255E-3</v>
      </c>
      <c r="AL96" s="72">
        <f t="shared" si="132"/>
        <v>1.4285524027844066E-3</v>
      </c>
      <c r="AM96" s="72">
        <f t="shared" si="133"/>
        <v>1.3569152598903774E-3</v>
      </c>
      <c r="AN96" s="72">
        <f t="shared" si="134"/>
        <v>1.2755468977361185E-3</v>
      </c>
      <c r="AO96" s="72">
        <f t="shared" si="135"/>
        <v>1.2708838926605878E-3</v>
      </c>
      <c r="AP96" s="72">
        <f t="shared" si="136"/>
        <v>2.2236316257054026E-3</v>
      </c>
      <c r="AQ96" s="72">
        <f t="shared" si="137"/>
        <v>1.3822084823633329E-3</v>
      </c>
      <c r="AR96" s="72">
        <f t="shared" si="138"/>
        <v>1.2959753132816096E-3</v>
      </c>
      <c r="AS96" s="72">
        <f t="shared" si="139"/>
        <v>1.2826422642655216E-3</v>
      </c>
      <c r="AT96" s="72">
        <f t="shared" si="140"/>
        <v>1.3188694090527731E-3</v>
      </c>
      <c r="AU96" s="72">
        <f t="shared" si="141"/>
        <v>1.2603249466468216E-3</v>
      </c>
      <c r="AV96" s="72">
        <f t="shared" si="142"/>
        <v>1.1873916856862099E-3</v>
      </c>
      <c r="AW96" s="72">
        <f t="shared" si="143"/>
        <v>1.1836403962625891E-3</v>
      </c>
      <c r="AX96" s="72">
        <f t="shared" si="144"/>
        <v>6.1410139709276539E-4</v>
      </c>
      <c r="AY96" s="72">
        <f t="shared" si="145"/>
        <v>7.6692363266162391E-4</v>
      </c>
      <c r="AZ96" s="72">
        <f t="shared" si="146"/>
        <v>1.4280481349120645E-3</v>
      </c>
      <c r="BA96" s="72">
        <f t="shared" si="147"/>
        <v>4.212571261672576E-3</v>
      </c>
      <c r="BB96" s="72">
        <f t="shared" si="148"/>
        <v>7.1427620139220323E-3</v>
      </c>
      <c r="BC96" s="72">
        <f t="shared" si="149"/>
        <v>1.3569152598903775E-2</v>
      </c>
      <c r="BD96" s="72">
        <f t="shared" si="150"/>
        <v>1.9133203466041779E-2</v>
      </c>
      <c r="BE96" s="72">
        <f t="shared" si="151"/>
        <v>2.5417677853211758E-2</v>
      </c>
      <c r="BF96" s="72">
        <f t="shared" si="152"/>
        <v>5.5590790642635066E-4</v>
      </c>
      <c r="BG96" s="72">
        <f t="shared" si="153"/>
        <v>6.9110424118166644E-4</v>
      </c>
      <c r="BH96" s="72">
        <f t="shared" si="154"/>
        <v>1.2959753132816096E-3</v>
      </c>
      <c r="BI96" s="72">
        <f t="shared" si="155"/>
        <v>3.8479267927965652E-3</v>
      </c>
      <c r="BJ96" s="72">
        <f t="shared" si="156"/>
        <v>6.5943470452638651E-3</v>
      </c>
      <c r="BK96" s="72">
        <f t="shared" si="157"/>
        <v>1.2603249466468217E-2</v>
      </c>
      <c r="BL96" s="72">
        <f t="shared" si="158"/>
        <v>1.7810875285293151E-2</v>
      </c>
      <c r="BM96" s="72">
        <f t="shared" si="159"/>
        <v>2.3672807925251782E-2</v>
      </c>
      <c r="BN96" s="70">
        <f t="shared" si="160"/>
        <v>0.5554151991811197</v>
      </c>
      <c r="BO96" s="70">
        <f t="shared" si="161"/>
        <v>0.20585757313882122</v>
      </c>
      <c r="BP96" s="70">
        <f t="shared" si="162"/>
        <v>0.92063358185549915</v>
      </c>
    </row>
    <row r="97" spans="1:68" x14ac:dyDescent="0.25">
      <c r="A97" s="68">
        <v>45289</v>
      </c>
      <c r="B97" s="67">
        <v>6.23</v>
      </c>
      <c r="C97" s="67">
        <v>6.26</v>
      </c>
      <c r="D97" s="67">
        <v>6.45</v>
      </c>
      <c r="E97" s="67">
        <v>6.12</v>
      </c>
      <c r="F97" s="67">
        <v>5.78</v>
      </c>
      <c r="G97" s="67">
        <v>5.86</v>
      </c>
      <c r="H97" s="67">
        <v>6.11</v>
      </c>
      <c r="I97" s="67">
        <v>6.07</v>
      </c>
      <c r="J97" s="71">
        <f t="shared" si="104"/>
        <v>0</v>
      </c>
      <c r="K97" s="71">
        <f t="shared" si="105"/>
        <v>0</v>
      </c>
      <c r="L97" s="71">
        <f t="shared" si="106"/>
        <v>-3.9999999999999758E-4</v>
      </c>
      <c r="M97" s="71">
        <f t="shared" si="107"/>
        <v>-4.0000000000000452E-4</v>
      </c>
      <c r="N97" s="71">
        <f t="shared" si="108"/>
        <v>-1.000000000000098E-4</v>
      </c>
      <c r="O97" s="71">
        <f t="shared" si="109"/>
        <v>-4.0000000000000452E-4</v>
      </c>
      <c r="P97" s="71">
        <f t="shared" si="110"/>
        <v>0</v>
      </c>
      <c r="Q97" s="71">
        <f t="shared" si="111"/>
        <v>-3.0000000000000165E-4</v>
      </c>
      <c r="R97" s="71">
        <f t="shared" si="112"/>
        <v>0</v>
      </c>
      <c r="S97" s="71">
        <f t="shared" si="113"/>
        <v>0</v>
      </c>
      <c r="T97" s="71">
        <f t="shared" si="114"/>
        <v>-3.7583388584823163E-4</v>
      </c>
      <c r="U97" s="71">
        <f t="shared" si="115"/>
        <v>-3.7700283198645237E-4</v>
      </c>
      <c r="V97" s="71">
        <f t="shared" si="116"/>
        <v>-9.4540297872389175E-5</v>
      </c>
      <c r="W97" s="71">
        <f t="shared" si="117"/>
        <v>-3.7792895385578828E-4</v>
      </c>
      <c r="X97" s="71">
        <f t="shared" si="118"/>
        <v>0</v>
      </c>
      <c r="Y97" s="71">
        <f t="shared" si="119"/>
        <v>-2.8287209655398831E-4</v>
      </c>
      <c r="Z97" s="72">
        <f t="shared" si="120"/>
        <v>2.7954128930019626E-2</v>
      </c>
      <c r="AA97" s="72">
        <f t="shared" si="121"/>
        <v>2.8346480253849355E-2</v>
      </c>
      <c r="AB97" s="72">
        <f t="shared" si="122"/>
        <v>2.6251458409709275E-2</v>
      </c>
      <c r="AC97" s="72">
        <f t="shared" si="123"/>
        <v>1.1870444652135673E-2</v>
      </c>
      <c r="AD97" s="72">
        <f t="shared" si="124"/>
        <v>9.8272891651016905E-3</v>
      </c>
      <c r="AE97" s="72">
        <f t="shared" si="125"/>
        <v>6.8636703154276888E-3</v>
      </c>
      <c r="AF97" s="72">
        <f t="shared" si="126"/>
        <v>5.4334029618445176E-3</v>
      </c>
      <c r="AG97" s="72">
        <f t="shared" si="127"/>
        <v>5.0438912071253846E-3</v>
      </c>
      <c r="AH97" s="72">
        <f t="shared" si="128"/>
        <v>2.482276216096741E-3</v>
      </c>
      <c r="AI97" s="72">
        <f t="shared" si="129"/>
        <v>1.5272148978203669E-3</v>
      </c>
      <c r="AJ97" s="72">
        <f t="shared" si="130"/>
        <v>1.4266833466925037E-3</v>
      </c>
      <c r="AK97" s="72">
        <f t="shared" si="131"/>
        <v>1.5060354975504568E-3</v>
      </c>
      <c r="AL97" s="72">
        <f t="shared" si="132"/>
        <v>1.4523252728510043E-3</v>
      </c>
      <c r="AM97" s="72">
        <f t="shared" si="133"/>
        <v>1.3762215740724104E-3</v>
      </c>
      <c r="AN97" s="72">
        <f t="shared" si="134"/>
        <v>1.2952123880598985E-3</v>
      </c>
      <c r="AO97" s="72">
        <f t="shared" si="135"/>
        <v>1.2918965904054193E-3</v>
      </c>
      <c r="AP97" s="72">
        <f t="shared" si="136"/>
        <v>2.2450244470238081E-3</v>
      </c>
      <c r="AQ97" s="72">
        <f t="shared" si="137"/>
        <v>1.3749247648118669E-3</v>
      </c>
      <c r="AR97" s="72">
        <f t="shared" si="138"/>
        <v>1.294674502900627E-3</v>
      </c>
      <c r="AS97" s="72">
        <f t="shared" si="139"/>
        <v>1.3740794603976278E-3</v>
      </c>
      <c r="AT97" s="72">
        <f t="shared" si="140"/>
        <v>1.340067468920922E-3</v>
      </c>
      <c r="AU97" s="72">
        <f t="shared" si="141"/>
        <v>1.2775540783620189E-3</v>
      </c>
      <c r="AV97" s="72">
        <f t="shared" si="142"/>
        <v>1.2051257289182084E-3</v>
      </c>
      <c r="AW97" s="72">
        <f t="shared" si="143"/>
        <v>1.2026709610502755E-3</v>
      </c>
      <c r="AX97" s="72">
        <f t="shared" si="144"/>
        <v>6.2056905402418526E-4</v>
      </c>
      <c r="AY97" s="72">
        <f t="shared" si="145"/>
        <v>7.6360744891018346E-4</v>
      </c>
      <c r="AZ97" s="72">
        <f t="shared" si="146"/>
        <v>1.4266833466925037E-3</v>
      </c>
      <c r="BA97" s="72">
        <f t="shared" si="147"/>
        <v>4.5181064926513703E-3</v>
      </c>
      <c r="BB97" s="72">
        <f t="shared" si="148"/>
        <v>7.2616263642550222E-3</v>
      </c>
      <c r="BC97" s="72">
        <f t="shared" si="149"/>
        <v>1.3762215740724105E-2</v>
      </c>
      <c r="BD97" s="72">
        <f t="shared" si="150"/>
        <v>1.9428185820898478E-2</v>
      </c>
      <c r="BE97" s="72">
        <f t="shared" si="151"/>
        <v>2.5837931808108387E-2</v>
      </c>
      <c r="BF97" s="72">
        <f t="shared" si="152"/>
        <v>5.6125611175595203E-4</v>
      </c>
      <c r="BG97" s="72">
        <f t="shared" si="153"/>
        <v>6.8746238240593343E-4</v>
      </c>
      <c r="BH97" s="72">
        <f t="shared" si="154"/>
        <v>1.294674502900627E-3</v>
      </c>
      <c r="BI97" s="72">
        <f t="shared" si="155"/>
        <v>4.1222383811928831E-3</v>
      </c>
      <c r="BJ97" s="72">
        <f t="shared" si="156"/>
        <v>6.7003373446046094E-3</v>
      </c>
      <c r="BK97" s="72">
        <f t="shared" si="157"/>
        <v>1.2775540783620188E-2</v>
      </c>
      <c r="BL97" s="72">
        <f t="shared" si="158"/>
        <v>1.8076885933773126E-2</v>
      </c>
      <c r="BM97" s="72">
        <f t="shared" si="159"/>
        <v>2.4053419221005509E-2</v>
      </c>
      <c r="BN97" s="70">
        <f t="shared" si="160"/>
        <v>0.55258427168346524</v>
      </c>
      <c r="BO97" s="70">
        <f t="shared" si="161"/>
        <v>0.18953211340796283</v>
      </c>
      <c r="BP97" s="70">
        <f t="shared" si="162"/>
        <v>0.91168709600644671</v>
      </c>
    </row>
    <row r="98" spans="1:68" x14ac:dyDescent="0.25">
      <c r="A98" s="68">
        <v>45288</v>
      </c>
      <c r="B98" s="67">
        <v>6.23</v>
      </c>
      <c r="C98" s="67">
        <v>6.26</v>
      </c>
      <c r="D98" s="67">
        <v>6.41</v>
      </c>
      <c r="E98" s="67">
        <v>6.08</v>
      </c>
      <c r="F98" s="67">
        <v>5.77</v>
      </c>
      <c r="G98" s="67">
        <v>5.82</v>
      </c>
      <c r="H98" s="67">
        <v>6.11</v>
      </c>
      <c r="I98" s="67">
        <v>6.04</v>
      </c>
      <c r="J98" s="71">
        <f t="shared" si="104"/>
        <v>-5.6999999999999967E-3</v>
      </c>
      <c r="K98" s="71">
        <f t="shared" si="105"/>
        <v>-1.3000000000000025E-3</v>
      </c>
      <c r="L98" s="71">
        <f t="shared" si="106"/>
        <v>-1.9000000000000059E-3</v>
      </c>
      <c r="M98" s="71">
        <f t="shared" si="107"/>
        <v>-1.2999999999999956E-3</v>
      </c>
      <c r="N98" s="71">
        <f t="shared" si="108"/>
        <v>-9.9999999999999395E-4</v>
      </c>
      <c r="O98" s="71">
        <f t="shared" si="109"/>
        <v>-5.0000000000000738E-4</v>
      </c>
      <c r="P98" s="71">
        <f t="shared" si="110"/>
        <v>-6.0000000000000331E-4</v>
      </c>
      <c r="Q98" s="71">
        <f t="shared" si="111"/>
        <v>-5.0000000000000044E-4</v>
      </c>
      <c r="R98" s="71">
        <f t="shared" si="112"/>
        <v>-5.3801630557522972E-3</v>
      </c>
      <c r="S98" s="71">
        <f t="shared" si="113"/>
        <v>-1.224163249066176E-3</v>
      </c>
      <c r="T98" s="71">
        <f t="shared" si="114"/>
        <v>-1.7871424593870722E-3</v>
      </c>
      <c r="U98" s="71">
        <f t="shared" si="115"/>
        <v>-1.2262417232441851E-3</v>
      </c>
      <c r="V98" s="71">
        <f t="shared" si="116"/>
        <v>-9.458948870221792E-4</v>
      </c>
      <c r="W98" s="71">
        <f t="shared" si="117"/>
        <v>-4.7261213602415707E-4</v>
      </c>
      <c r="X98" s="71">
        <f t="shared" si="118"/>
        <v>-5.6561087480738173E-4</v>
      </c>
      <c r="Y98" s="71">
        <f t="shared" si="119"/>
        <v>-4.7163138166116673E-4</v>
      </c>
      <c r="Z98" s="72">
        <f t="shared" si="120"/>
        <v>2.778947092803569E-2</v>
      </c>
      <c r="AA98" s="72">
        <f t="shared" si="121"/>
        <v>2.8195843939692714E-2</v>
      </c>
      <c r="AB98" s="72">
        <f t="shared" si="122"/>
        <v>2.6132998638801367E-2</v>
      </c>
      <c r="AC98" s="72">
        <f t="shared" si="123"/>
        <v>1.1740354983035012E-2</v>
      </c>
      <c r="AD98" s="72">
        <f t="shared" si="124"/>
        <v>9.7614366558563519E-3</v>
      </c>
      <c r="AE98" s="72">
        <f t="shared" si="125"/>
        <v>6.8215762844966669E-3</v>
      </c>
      <c r="AF98" s="72">
        <f t="shared" si="126"/>
        <v>5.3994827254321134E-3</v>
      </c>
      <c r="AG98" s="72">
        <f t="shared" si="127"/>
        <v>5.0074017928187975E-3</v>
      </c>
      <c r="AH98" s="72">
        <f t="shared" si="128"/>
        <v>2.4824345580679512E-3</v>
      </c>
      <c r="AI98" s="72">
        <f t="shared" si="129"/>
        <v>1.5508983774009525E-3</v>
      </c>
      <c r="AJ98" s="72">
        <f t="shared" si="130"/>
        <v>1.4271458945581221E-3</v>
      </c>
      <c r="AK98" s="72">
        <f t="shared" si="131"/>
        <v>1.5057130261679078E-3</v>
      </c>
      <c r="AL98" s="72">
        <f t="shared" si="132"/>
        <v>1.4522799130526041E-3</v>
      </c>
      <c r="AM98" s="72">
        <f t="shared" si="133"/>
        <v>1.3758920473296635E-3</v>
      </c>
      <c r="AN98" s="72">
        <f t="shared" si="134"/>
        <v>1.295469696330755E-3</v>
      </c>
      <c r="AO98" s="72">
        <f t="shared" si="135"/>
        <v>1.2918294494367365E-3</v>
      </c>
      <c r="AP98" s="72">
        <f t="shared" si="136"/>
        <v>2.2451601902796388E-3</v>
      </c>
      <c r="AQ98" s="72">
        <f t="shared" si="137"/>
        <v>1.3950918995103722E-3</v>
      </c>
      <c r="AR98" s="72">
        <f t="shared" si="138"/>
        <v>1.2949809282952031E-3</v>
      </c>
      <c r="AS98" s="72">
        <f t="shared" si="139"/>
        <v>1.373762315223703E-3</v>
      </c>
      <c r="AT98" s="72">
        <f t="shared" si="140"/>
        <v>1.3400219567857251E-3</v>
      </c>
      <c r="AU98" s="72">
        <f t="shared" si="141"/>
        <v>1.2772360742626702E-3</v>
      </c>
      <c r="AV98" s="72">
        <f t="shared" si="142"/>
        <v>1.205360889553031E-3</v>
      </c>
      <c r="AW98" s="72">
        <f t="shared" si="143"/>
        <v>1.2026013915658316E-3</v>
      </c>
      <c r="AX98" s="72">
        <f t="shared" si="144"/>
        <v>6.2060863951698779E-4</v>
      </c>
      <c r="AY98" s="72">
        <f t="shared" si="145"/>
        <v>7.7544918870047625E-4</v>
      </c>
      <c r="AZ98" s="72">
        <f t="shared" si="146"/>
        <v>1.4271458945581221E-3</v>
      </c>
      <c r="BA98" s="72">
        <f t="shared" si="147"/>
        <v>4.5171390785037234E-3</v>
      </c>
      <c r="BB98" s="72">
        <f t="shared" si="148"/>
        <v>7.2613995652630204E-3</v>
      </c>
      <c r="BC98" s="72">
        <f t="shared" si="149"/>
        <v>1.3758920473296635E-2</v>
      </c>
      <c r="BD98" s="72">
        <f t="shared" si="150"/>
        <v>1.9432045444961327E-2</v>
      </c>
      <c r="BE98" s="72">
        <f t="shared" si="151"/>
        <v>2.583658898873473E-2</v>
      </c>
      <c r="BF98" s="72">
        <f t="shared" si="152"/>
        <v>5.612900475699097E-4</v>
      </c>
      <c r="BG98" s="72">
        <f t="shared" si="153"/>
        <v>6.9754594975518611E-4</v>
      </c>
      <c r="BH98" s="72">
        <f t="shared" si="154"/>
        <v>1.2949809282952031E-3</v>
      </c>
      <c r="BI98" s="72">
        <f t="shared" si="155"/>
        <v>4.1212869456711092E-3</v>
      </c>
      <c r="BJ98" s="72">
        <f t="shared" si="156"/>
        <v>6.7001097839286261E-3</v>
      </c>
      <c r="BK98" s="72">
        <f t="shared" si="157"/>
        <v>1.2772360742626701E-2</v>
      </c>
      <c r="BL98" s="72">
        <f t="shared" si="158"/>
        <v>1.8080413343295465E-2</v>
      </c>
      <c r="BM98" s="72">
        <f t="shared" si="159"/>
        <v>2.405202783131663E-2</v>
      </c>
      <c r="BN98" s="70">
        <f t="shared" si="160"/>
        <v>0.55056054399557075</v>
      </c>
      <c r="BO98" s="70">
        <f t="shared" si="161"/>
        <v>0.18917402422906462</v>
      </c>
      <c r="BP98" s="70">
        <f t="shared" si="162"/>
        <v>0.91174413765926743</v>
      </c>
    </row>
    <row r="99" spans="1:68" x14ac:dyDescent="0.25">
      <c r="A99" s="68">
        <v>45287</v>
      </c>
      <c r="B99" s="67">
        <v>5.66</v>
      </c>
      <c r="C99" s="67">
        <v>6.13</v>
      </c>
      <c r="D99" s="67">
        <v>6.22</v>
      </c>
      <c r="E99" s="67">
        <v>5.95</v>
      </c>
      <c r="F99" s="67">
        <v>5.67</v>
      </c>
      <c r="G99" s="67">
        <v>5.77</v>
      </c>
      <c r="H99" s="67">
        <v>6.05</v>
      </c>
      <c r="I99" s="67">
        <v>5.99</v>
      </c>
      <c r="J99" s="71">
        <f t="shared" si="104"/>
        <v>1.0999999999999899E-3</v>
      </c>
      <c r="K99" s="71">
        <f t="shared" si="105"/>
        <v>1.9000000000000059E-3</v>
      </c>
      <c r="L99" s="71">
        <f t="shared" si="106"/>
        <v>1.4000000000000054E-3</v>
      </c>
      <c r="M99" s="71">
        <f t="shared" si="107"/>
        <v>3.9999999999999758E-4</v>
      </c>
      <c r="N99" s="71">
        <f t="shared" si="108"/>
        <v>9.9999999999995925E-5</v>
      </c>
      <c r="O99" s="71">
        <f t="shared" si="109"/>
        <v>1.000000000000098E-4</v>
      </c>
      <c r="P99" s="71">
        <f t="shared" si="110"/>
        <v>2.0000000000000573E-4</v>
      </c>
      <c r="Q99" s="71">
        <f t="shared" si="111"/>
        <v>0</v>
      </c>
      <c r="R99" s="71">
        <f t="shared" si="112"/>
        <v>1.0405336037919381E-3</v>
      </c>
      <c r="S99" s="71">
        <f t="shared" si="113"/>
        <v>1.7886566312588044E-3</v>
      </c>
      <c r="T99" s="71">
        <f t="shared" si="114"/>
        <v>1.317151380565997E-3</v>
      </c>
      <c r="U99" s="71">
        <f t="shared" si="115"/>
        <v>3.7746532485551353E-4</v>
      </c>
      <c r="V99" s="71">
        <f t="shared" si="116"/>
        <v>9.4629761130542766E-5</v>
      </c>
      <c r="W99" s="71">
        <f t="shared" si="117"/>
        <v>9.4540297872350971E-5</v>
      </c>
      <c r="X99" s="71">
        <f t="shared" si="118"/>
        <v>1.8857250668742452E-4</v>
      </c>
      <c r="Y99" s="71">
        <f t="shared" si="119"/>
        <v>0</v>
      </c>
      <c r="Z99" s="72">
        <f t="shared" si="120"/>
        <v>2.7622691439766905E-2</v>
      </c>
      <c r="AA99" s="72">
        <f t="shared" si="121"/>
        <v>2.8057328185520189E-2</v>
      </c>
      <c r="AB99" s="72">
        <f t="shared" si="122"/>
        <v>2.6012624440412607E-2</v>
      </c>
      <c r="AC99" s="72">
        <f t="shared" si="123"/>
        <v>1.1603998853176929E-2</v>
      </c>
      <c r="AD99" s="72">
        <f t="shared" si="124"/>
        <v>9.6937777528760295E-3</v>
      </c>
      <c r="AE99" s="72">
        <f t="shared" si="125"/>
        <v>6.7753978063167268E-3</v>
      </c>
      <c r="AF99" s="72">
        <f t="shared" si="126"/>
        <v>5.3671216429206966E-3</v>
      </c>
      <c r="AG99" s="72">
        <f t="shared" si="127"/>
        <v>4.9688447128369137E-3</v>
      </c>
      <c r="AH99" s="72">
        <f t="shared" si="128"/>
        <v>2.4542623334170453E-3</v>
      </c>
      <c r="AI99" s="72">
        <f t="shared" si="129"/>
        <v>1.5477799218533144E-3</v>
      </c>
      <c r="AJ99" s="72">
        <f t="shared" si="130"/>
        <v>1.4205109983135506E-3</v>
      </c>
      <c r="AK99" s="72">
        <f t="shared" si="131"/>
        <v>1.5036713962778539E-3</v>
      </c>
      <c r="AL99" s="72">
        <f t="shared" si="132"/>
        <v>1.4505720577797823E-3</v>
      </c>
      <c r="AM99" s="72">
        <f t="shared" si="133"/>
        <v>1.3763039719210531E-3</v>
      </c>
      <c r="AN99" s="72">
        <f t="shared" si="134"/>
        <v>1.2962344175432407E-3</v>
      </c>
      <c r="AO99" s="72">
        <f t="shared" si="135"/>
        <v>1.2922485074110957E-3</v>
      </c>
      <c r="AP99" s="72">
        <f t="shared" si="136"/>
        <v>2.2174471394993621E-3</v>
      </c>
      <c r="AQ99" s="72">
        <f t="shared" si="137"/>
        <v>1.392044569034486E-3</v>
      </c>
      <c r="AR99" s="72">
        <f t="shared" si="138"/>
        <v>1.2885645581535304E-3</v>
      </c>
      <c r="AS99" s="72">
        <f t="shared" si="139"/>
        <v>1.3717351840322098E-3</v>
      </c>
      <c r="AT99" s="72">
        <f t="shared" si="140"/>
        <v>1.3383695243950832E-3</v>
      </c>
      <c r="AU99" s="72">
        <f t="shared" si="141"/>
        <v>1.2775901851050672E-3</v>
      </c>
      <c r="AV99" s="72">
        <f t="shared" si="142"/>
        <v>1.2060412058278902E-3</v>
      </c>
      <c r="AW99" s="72">
        <f t="shared" si="143"/>
        <v>1.2029708158128895E-3</v>
      </c>
      <c r="AX99" s="72">
        <f t="shared" si="144"/>
        <v>6.1356558335426132E-4</v>
      </c>
      <c r="AY99" s="72">
        <f t="shared" si="145"/>
        <v>7.7388996092665719E-4</v>
      </c>
      <c r="AZ99" s="72">
        <f t="shared" si="146"/>
        <v>1.4205109983135506E-3</v>
      </c>
      <c r="BA99" s="72">
        <f t="shared" si="147"/>
        <v>4.5110141888335615E-3</v>
      </c>
      <c r="BB99" s="72">
        <f t="shared" si="148"/>
        <v>7.2528602888989116E-3</v>
      </c>
      <c r="BC99" s="72">
        <f t="shared" si="149"/>
        <v>1.3763039719210531E-2</v>
      </c>
      <c r="BD99" s="72">
        <f t="shared" si="150"/>
        <v>1.9443516263148612E-2</v>
      </c>
      <c r="BE99" s="72">
        <f t="shared" si="151"/>
        <v>2.5844970148221916E-2</v>
      </c>
      <c r="BF99" s="72">
        <f t="shared" si="152"/>
        <v>5.5436178487484054E-4</v>
      </c>
      <c r="BG99" s="72">
        <f t="shared" si="153"/>
        <v>6.9602228451724302E-4</v>
      </c>
      <c r="BH99" s="72">
        <f t="shared" si="154"/>
        <v>1.2885645581535304E-3</v>
      </c>
      <c r="BI99" s="72">
        <f t="shared" si="155"/>
        <v>4.1152055520966291E-3</v>
      </c>
      <c r="BJ99" s="72">
        <f t="shared" si="156"/>
        <v>6.6918476219754164E-3</v>
      </c>
      <c r="BK99" s="72">
        <f t="shared" si="157"/>
        <v>1.2775901851050672E-2</v>
      </c>
      <c r="BL99" s="72">
        <f t="shared" si="158"/>
        <v>1.8090618087418353E-2</v>
      </c>
      <c r="BM99" s="72">
        <f t="shared" si="159"/>
        <v>2.4059416316257791E-2</v>
      </c>
      <c r="BN99" s="70">
        <f t="shared" si="160"/>
        <v>0.54785194556606231</v>
      </c>
      <c r="BO99" s="70">
        <f t="shared" si="161"/>
        <v>0.18447719148426966</v>
      </c>
      <c r="BP99" s="70">
        <f t="shared" si="162"/>
        <v>0.91135578830687192</v>
      </c>
    </row>
    <row r="100" spans="1:68" x14ac:dyDescent="0.25">
      <c r="A100" s="68">
        <v>45282</v>
      </c>
      <c r="B100" s="67">
        <v>5.77</v>
      </c>
      <c r="C100" s="67">
        <v>6.32</v>
      </c>
      <c r="D100" s="67">
        <v>6.36</v>
      </c>
      <c r="E100" s="67">
        <v>5.99</v>
      </c>
      <c r="F100" s="67">
        <v>5.68</v>
      </c>
      <c r="G100" s="67">
        <v>5.78</v>
      </c>
      <c r="H100" s="67">
        <v>6.07</v>
      </c>
      <c r="I100" s="67">
        <v>5.99</v>
      </c>
      <c r="J100" s="71">
        <f t="shared" si="104"/>
        <v>1.000000000000098E-4</v>
      </c>
      <c r="K100" s="71">
        <f t="shared" si="105"/>
        <v>-1.0000000000001674E-4</v>
      </c>
      <c r="L100" s="71">
        <f t="shared" si="106"/>
        <v>0</v>
      </c>
      <c r="M100" s="71">
        <f t="shared" si="107"/>
        <v>-3.0000000000000165E-4</v>
      </c>
      <c r="N100" s="71">
        <f t="shared" si="108"/>
        <v>-9.9999999999995925E-5</v>
      </c>
      <c r="O100" s="71">
        <f t="shared" si="109"/>
        <v>4.9999999999999351E-4</v>
      </c>
      <c r="P100" s="71">
        <f t="shared" si="110"/>
        <v>-1.000000000000098E-4</v>
      </c>
      <c r="Q100" s="71">
        <f t="shared" si="111"/>
        <v>9.9999999999995925E-5</v>
      </c>
      <c r="R100" s="71">
        <f t="shared" si="112"/>
        <v>9.4540297872350971E-5</v>
      </c>
      <c r="S100" s="71">
        <f t="shared" si="113"/>
        <v>-9.4060104476034924E-5</v>
      </c>
      <c r="T100" s="71">
        <f t="shared" si="114"/>
        <v>0</v>
      </c>
      <c r="U100" s="71">
        <f t="shared" si="115"/>
        <v>-2.830856352945208E-4</v>
      </c>
      <c r="V100" s="71">
        <f t="shared" si="116"/>
        <v>-9.462976113044409E-5</v>
      </c>
      <c r="W100" s="71">
        <f t="shared" si="117"/>
        <v>4.725674677990976E-4</v>
      </c>
      <c r="X100" s="71">
        <f t="shared" si="118"/>
        <v>-9.4281808394934232E-5</v>
      </c>
      <c r="Y100" s="71">
        <f t="shared" si="119"/>
        <v>9.4344072903691876E-5</v>
      </c>
      <c r="Z100" s="72">
        <f t="shared" si="120"/>
        <v>2.7410758294975138E-2</v>
      </c>
      <c r="AA100" s="72">
        <f t="shared" si="121"/>
        <v>2.7904435831157134E-2</v>
      </c>
      <c r="AB100" s="72">
        <f t="shared" si="122"/>
        <v>2.5873740145871803E-2</v>
      </c>
      <c r="AC100" s="72">
        <f t="shared" si="123"/>
        <v>1.1448289099034181E-2</v>
      </c>
      <c r="AD100" s="72">
        <f t="shared" si="124"/>
        <v>9.6133676203284182E-3</v>
      </c>
      <c r="AE100" s="72">
        <f t="shared" si="125"/>
        <v>6.7170831260164121E-3</v>
      </c>
      <c r="AF100" s="72">
        <f t="shared" si="126"/>
        <v>5.3221987866588528E-3</v>
      </c>
      <c r="AG100" s="72">
        <f t="shared" si="127"/>
        <v>4.9189801618054326E-3</v>
      </c>
      <c r="AH100" s="72">
        <f t="shared" si="128"/>
        <v>2.4540803155395884E-3</v>
      </c>
      <c r="AI100" s="72">
        <f t="shared" si="129"/>
        <v>1.5445671308030565E-3</v>
      </c>
      <c r="AJ100" s="72">
        <f t="shared" si="130"/>
        <v>1.4188882725511066E-3</v>
      </c>
      <c r="AK100" s="72">
        <f t="shared" si="131"/>
        <v>1.5037602657827849E-3</v>
      </c>
      <c r="AL100" s="72">
        <f t="shared" si="132"/>
        <v>1.4505720577797823E-3</v>
      </c>
      <c r="AM100" s="72">
        <f t="shared" si="133"/>
        <v>1.3763223198713925E-3</v>
      </c>
      <c r="AN100" s="72">
        <f t="shared" si="134"/>
        <v>1.2962230432309375E-3</v>
      </c>
      <c r="AO100" s="72">
        <f t="shared" si="135"/>
        <v>1.2922594312068814E-3</v>
      </c>
      <c r="AP100" s="72">
        <f t="shared" si="136"/>
        <v>2.2172216361394984E-3</v>
      </c>
      <c r="AQ100" s="72">
        <f t="shared" si="137"/>
        <v>1.3888342520156887E-3</v>
      </c>
      <c r="AR100" s="72">
        <f t="shared" si="138"/>
        <v>1.2869376985521939E-3</v>
      </c>
      <c r="AS100" s="72">
        <f t="shared" si="139"/>
        <v>1.3718110713555173E-3</v>
      </c>
      <c r="AT100" s="72">
        <f t="shared" si="140"/>
        <v>1.3383699279511945E-3</v>
      </c>
      <c r="AU100" s="72">
        <f t="shared" si="141"/>
        <v>1.2776074302377654E-3</v>
      </c>
      <c r="AV100" s="72">
        <f t="shared" si="142"/>
        <v>1.2060298813052252E-3</v>
      </c>
      <c r="AW100" s="72">
        <f t="shared" si="143"/>
        <v>1.202980410495675E-3</v>
      </c>
      <c r="AX100" s="72">
        <f t="shared" si="144"/>
        <v>6.1352007888489709E-4</v>
      </c>
      <c r="AY100" s="72">
        <f t="shared" si="145"/>
        <v>7.7228356540152824E-4</v>
      </c>
      <c r="AZ100" s="72">
        <f t="shared" si="146"/>
        <v>1.4188882725511066E-3</v>
      </c>
      <c r="BA100" s="72">
        <f t="shared" si="147"/>
        <v>4.5112807973483552E-3</v>
      </c>
      <c r="BB100" s="72">
        <f t="shared" si="148"/>
        <v>7.2528602888989116E-3</v>
      </c>
      <c r="BC100" s="72">
        <f t="shared" si="149"/>
        <v>1.3763223198713925E-2</v>
      </c>
      <c r="BD100" s="72">
        <f t="shared" si="150"/>
        <v>1.9443345648464061E-2</v>
      </c>
      <c r="BE100" s="72">
        <f t="shared" si="151"/>
        <v>2.5845188624137629E-2</v>
      </c>
      <c r="BF100" s="72">
        <f t="shared" si="152"/>
        <v>5.543054090348746E-4</v>
      </c>
      <c r="BG100" s="72">
        <f t="shared" si="153"/>
        <v>6.9441712600784437E-4</v>
      </c>
      <c r="BH100" s="72">
        <f t="shared" si="154"/>
        <v>1.2869376985521939E-3</v>
      </c>
      <c r="BI100" s="72">
        <f t="shared" si="155"/>
        <v>4.1154332140665517E-3</v>
      </c>
      <c r="BJ100" s="72">
        <f t="shared" si="156"/>
        <v>6.6918496397559719E-3</v>
      </c>
      <c r="BK100" s="72">
        <f t="shared" si="157"/>
        <v>1.2776074302377654E-2</v>
      </c>
      <c r="BL100" s="72">
        <f t="shared" si="158"/>
        <v>1.8090448219578378E-2</v>
      </c>
      <c r="BM100" s="72">
        <f t="shared" si="159"/>
        <v>2.4059608209913499E-2</v>
      </c>
      <c r="BN100" s="70">
        <f t="shared" si="160"/>
        <v>0.54630000255592104</v>
      </c>
      <c r="BO100" s="70">
        <f t="shared" si="161"/>
        <v>0.18403719338080732</v>
      </c>
      <c r="BP100" s="70">
        <f t="shared" si="162"/>
        <v>0.91135696463686267</v>
      </c>
    </row>
    <row r="101" spans="1:68" x14ac:dyDescent="0.25">
      <c r="A101" s="68">
        <v>45281</v>
      </c>
      <c r="B101" s="67">
        <v>5.78</v>
      </c>
      <c r="C101" s="67">
        <v>6.31</v>
      </c>
      <c r="D101" s="67">
        <v>6.36</v>
      </c>
      <c r="E101" s="67">
        <v>5.96</v>
      </c>
      <c r="F101" s="67">
        <v>5.67</v>
      </c>
      <c r="G101" s="67">
        <v>5.83</v>
      </c>
      <c r="H101" s="67">
        <v>6.06</v>
      </c>
      <c r="I101" s="67">
        <v>6</v>
      </c>
      <c r="J101" s="71">
        <f t="shared" si="104"/>
        <v>-1.9000000000000059E-3</v>
      </c>
      <c r="K101" s="71">
        <f t="shared" si="105"/>
        <v>1.1000000000000038E-3</v>
      </c>
      <c r="L101" s="71">
        <f t="shared" si="106"/>
        <v>-4.0000000000000036E-3</v>
      </c>
      <c r="M101" s="71">
        <f t="shared" si="107"/>
        <v>-8.9999999999999802E-4</v>
      </c>
      <c r="N101" s="71">
        <f t="shared" si="108"/>
        <v>-8.9999999999999802E-4</v>
      </c>
      <c r="O101" s="71">
        <f t="shared" si="109"/>
        <v>-1.1999999999999997E-3</v>
      </c>
      <c r="P101" s="71">
        <f t="shared" si="110"/>
        <v>-1.7000000000000001E-3</v>
      </c>
      <c r="Q101" s="71">
        <f t="shared" si="111"/>
        <v>-1.8999999999999989E-3</v>
      </c>
      <c r="R101" s="71">
        <f t="shared" si="112"/>
        <v>-1.7977958194108578E-3</v>
      </c>
      <c r="S101" s="71">
        <f t="shared" si="113"/>
        <v>1.0341748677095708E-3</v>
      </c>
      <c r="T101" s="71">
        <f t="shared" si="114"/>
        <v>-3.7679019709500835E-3</v>
      </c>
      <c r="U101" s="71">
        <f t="shared" si="115"/>
        <v>-8.4973804858066374E-4</v>
      </c>
      <c r="V101" s="71">
        <f t="shared" si="116"/>
        <v>-8.5207105746912173E-4</v>
      </c>
      <c r="W101" s="71">
        <f t="shared" si="117"/>
        <v>-1.1345373250615648E-3</v>
      </c>
      <c r="X101" s="71">
        <f t="shared" si="118"/>
        <v>-1.6041522666208677E-3</v>
      </c>
      <c r="Y101" s="71">
        <f t="shared" si="119"/>
        <v>-1.7940611959968425E-3</v>
      </c>
      <c r="Z101" s="72">
        <f t="shared" si="120"/>
        <v>2.7203585908229144E-2</v>
      </c>
      <c r="AA101" s="72">
        <f t="shared" si="121"/>
        <v>2.7762232325551015E-2</v>
      </c>
      <c r="AB101" s="72">
        <f t="shared" si="122"/>
        <v>2.5743357825125421E-2</v>
      </c>
      <c r="AC101" s="72">
        <f t="shared" si="123"/>
        <v>1.1292055091411422E-2</v>
      </c>
      <c r="AD101" s="72">
        <f t="shared" si="124"/>
        <v>9.5315748668768595E-3</v>
      </c>
      <c r="AE101" s="72">
        <f t="shared" si="125"/>
        <v>6.6573743351609092E-3</v>
      </c>
      <c r="AF101" s="72">
        <f t="shared" si="126"/>
        <v>5.2776194580023061E-3</v>
      </c>
      <c r="AG101" s="72">
        <f t="shared" si="127"/>
        <v>4.8684186763059698E-3</v>
      </c>
      <c r="AH101" s="72">
        <f t="shared" si="128"/>
        <v>2.4632124903534326E-3</v>
      </c>
      <c r="AI101" s="72">
        <f t="shared" si="129"/>
        <v>1.5445671308030565E-3</v>
      </c>
      <c r="AJ101" s="72">
        <f t="shared" si="130"/>
        <v>1.4189869839010452E-3</v>
      </c>
      <c r="AK101" s="72">
        <f t="shared" si="131"/>
        <v>1.5036533505373155E-3</v>
      </c>
      <c r="AL101" s="72">
        <f t="shared" si="132"/>
        <v>1.4504929056580922E-3</v>
      </c>
      <c r="AM101" s="72">
        <f t="shared" si="133"/>
        <v>1.3763223198713925E-3</v>
      </c>
      <c r="AN101" s="72">
        <f t="shared" si="134"/>
        <v>1.2964393800675171E-3</v>
      </c>
      <c r="AO101" s="72">
        <f t="shared" si="135"/>
        <v>1.2924130828167611E-3</v>
      </c>
      <c r="AP101" s="72">
        <f t="shared" si="136"/>
        <v>2.2252950974442206E-3</v>
      </c>
      <c r="AQ101" s="72">
        <f t="shared" si="137"/>
        <v>1.3888273701999916E-3</v>
      </c>
      <c r="AR101" s="72">
        <f t="shared" si="138"/>
        <v>1.2870239337549965E-3</v>
      </c>
      <c r="AS101" s="72">
        <f t="shared" si="139"/>
        <v>1.3717010203943372E-3</v>
      </c>
      <c r="AT101" s="72">
        <f t="shared" si="140"/>
        <v>1.3382941574030928E-3</v>
      </c>
      <c r="AU101" s="72">
        <f t="shared" si="141"/>
        <v>1.2775934544915581E-3</v>
      </c>
      <c r="AV101" s="72">
        <f t="shared" si="142"/>
        <v>1.206226325466644E-3</v>
      </c>
      <c r="AW101" s="72">
        <f t="shared" si="143"/>
        <v>1.2031208667912874E-3</v>
      </c>
      <c r="AX101" s="72">
        <f t="shared" si="144"/>
        <v>6.1580312258835814E-4</v>
      </c>
      <c r="AY101" s="72">
        <f t="shared" si="145"/>
        <v>7.7228356540152824E-4</v>
      </c>
      <c r="AZ101" s="72">
        <f t="shared" si="146"/>
        <v>1.4189869839010452E-3</v>
      </c>
      <c r="BA101" s="72">
        <f t="shared" si="147"/>
        <v>4.510960051611947E-3</v>
      </c>
      <c r="BB101" s="72">
        <f t="shared" si="148"/>
        <v>7.252464528290461E-3</v>
      </c>
      <c r="BC101" s="72">
        <f t="shared" si="149"/>
        <v>1.3763223198713925E-2</v>
      </c>
      <c r="BD101" s="72">
        <f t="shared" si="150"/>
        <v>1.9446590701012758E-2</v>
      </c>
      <c r="BE101" s="72">
        <f t="shared" si="151"/>
        <v>2.5848261656335223E-2</v>
      </c>
      <c r="BF101" s="72">
        <f t="shared" si="152"/>
        <v>5.5632377436105516E-4</v>
      </c>
      <c r="BG101" s="72">
        <f t="shared" si="153"/>
        <v>6.9441368509999578E-4</v>
      </c>
      <c r="BH101" s="72">
        <f t="shared" si="154"/>
        <v>1.2870239337549965E-3</v>
      </c>
      <c r="BI101" s="72">
        <f t="shared" si="155"/>
        <v>4.1151030611830119E-3</v>
      </c>
      <c r="BJ101" s="72">
        <f t="shared" si="156"/>
        <v>6.6914707870154638E-3</v>
      </c>
      <c r="BK101" s="72">
        <f t="shared" si="157"/>
        <v>1.2775934544915581E-2</v>
      </c>
      <c r="BL101" s="72">
        <f t="shared" si="158"/>
        <v>1.809339488199966E-2</v>
      </c>
      <c r="BM101" s="72">
        <f t="shared" si="159"/>
        <v>2.4062417335825748E-2</v>
      </c>
      <c r="BN101" s="70">
        <f t="shared" si="160"/>
        <v>0.5463340326001328</v>
      </c>
      <c r="BO101" s="70">
        <f t="shared" si="161"/>
        <v>0.18404133065729919</v>
      </c>
      <c r="BP101" s="70">
        <f t="shared" si="162"/>
        <v>0.91123585904185356</v>
      </c>
    </row>
    <row r="102" spans="1:68" x14ac:dyDescent="0.25">
      <c r="A102" s="68">
        <v>45280</v>
      </c>
      <c r="B102" s="67">
        <v>5.59</v>
      </c>
      <c r="C102" s="67">
        <v>6.42</v>
      </c>
      <c r="D102" s="67">
        <v>5.96</v>
      </c>
      <c r="E102" s="67">
        <v>5.87</v>
      </c>
      <c r="F102" s="67">
        <v>5.58</v>
      </c>
      <c r="G102" s="67">
        <v>5.71</v>
      </c>
      <c r="H102" s="67">
        <v>5.89</v>
      </c>
      <c r="I102" s="67">
        <v>5.81</v>
      </c>
      <c r="J102" s="71">
        <f t="shared" si="104"/>
        <v>9.5000000000000015E-3</v>
      </c>
      <c r="K102" s="71">
        <f t="shared" si="105"/>
        <v>5.400000000000002E-3</v>
      </c>
      <c r="L102" s="71">
        <f t="shared" si="106"/>
        <v>9.1999999999999998E-3</v>
      </c>
      <c r="M102" s="71">
        <f t="shared" si="107"/>
        <v>2.3999999999999994E-3</v>
      </c>
      <c r="N102" s="71">
        <f t="shared" si="108"/>
        <v>2.0000000000000018E-3</v>
      </c>
      <c r="O102" s="71">
        <f t="shared" si="109"/>
        <v>2.3000000000000034E-3</v>
      </c>
      <c r="P102" s="71">
        <f t="shared" si="110"/>
        <v>2.0000000000000018E-3</v>
      </c>
      <c r="Q102" s="71">
        <f t="shared" si="111"/>
        <v>1.800000000000003E-3</v>
      </c>
      <c r="R102" s="71">
        <f t="shared" si="112"/>
        <v>8.9568316704298368E-3</v>
      </c>
      <c r="S102" s="71">
        <f t="shared" si="113"/>
        <v>5.0614036254644293E-3</v>
      </c>
      <c r="T102" s="71">
        <f t="shared" si="114"/>
        <v>8.6450453844666101E-3</v>
      </c>
      <c r="U102" s="71">
        <f t="shared" si="115"/>
        <v>2.2643655302105104E-3</v>
      </c>
      <c r="V102" s="71">
        <f t="shared" si="116"/>
        <v>1.8925062423636319E-3</v>
      </c>
      <c r="W102" s="71">
        <f t="shared" si="117"/>
        <v>2.1734003358088363E-3</v>
      </c>
      <c r="X102" s="71">
        <f t="shared" si="118"/>
        <v>1.8869710288171456E-3</v>
      </c>
      <c r="Y102" s="71">
        <f t="shared" si="119"/>
        <v>1.6997171230932345E-3</v>
      </c>
      <c r="Z102" s="72">
        <f t="shared" si="120"/>
        <v>2.6996471224231714E-2</v>
      </c>
      <c r="AA102" s="72">
        <f t="shared" si="121"/>
        <v>2.7614668918107647E-2</v>
      </c>
      <c r="AB102" s="72">
        <f t="shared" si="122"/>
        <v>2.5608293764277919E-2</v>
      </c>
      <c r="AC102" s="72">
        <f t="shared" si="123"/>
        <v>1.1127545335723001E-2</v>
      </c>
      <c r="AD102" s="72">
        <f t="shared" si="124"/>
        <v>9.4468935258988588E-3</v>
      </c>
      <c r="AE102" s="72">
        <f t="shared" si="125"/>
        <v>6.6037951528632368E-3</v>
      </c>
      <c r="AF102" s="72">
        <f t="shared" si="126"/>
        <v>5.2332235485840648E-3</v>
      </c>
      <c r="AG102" s="72">
        <f t="shared" si="127"/>
        <v>4.8195016493215934E-3</v>
      </c>
      <c r="AH102" s="72">
        <f t="shared" si="128"/>
        <v>2.4595228757239265E-3</v>
      </c>
      <c r="AI102" s="72">
        <f t="shared" si="129"/>
        <v>1.5438833570950074E-3</v>
      </c>
      <c r="AJ102" s="72">
        <f t="shared" si="130"/>
        <v>1.3945328076736944E-3</v>
      </c>
      <c r="AK102" s="72">
        <f t="shared" si="131"/>
        <v>1.5101146941075151E-3</v>
      </c>
      <c r="AL102" s="72">
        <f t="shared" si="132"/>
        <v>1.4558677094354685E-3</v>
      </c>
      <c r="AM102" s="72">
        <f t="shared" si="133"/>
        <v>1.3756221892488501E-3</v>
      </c>
      <c r="AN102" s="72">
        <f t="shared" si="134"/>
        <v>1.2922725396399346E-3</v>
      </c>
      <c r="AO102" s="72">
        <f t="shared" si="135"/>
        <v>1.2867044169030512E-3</v>
      </c>
      <c r="AP102" s="72">
        <f t="shared" si="136"/>
        <v>2.2216615264672311E-3</v>
      </c>
      <c r="AQ102" s="72">
        <f t="shared" si="137"/>
        <v>1.3881252706121963E-3</v>
      </c>
      <c r="AR102" s="72">
        <f t="shared" si="138"/>
        <v>1.2630168813683696E-3</v>
      </c>
      <c r="AS102" s="72">
        <f t="shared" si="139"/>
        <v>1.3775038730052761E-3</v>
      </c>
      <c r="AT102" s="72">
        <f t="shared" si="140"/>
        <v>1.3430417508082174E-3</v>
      </c>
      <c r="AU102" s="72">
        <f t="shared" si="141"/>
        <v>1.2768391748656798E-3</v>
      </c>
      <c r="AV102" s="72">
        <f t="shared" si="142"/>
        <v>1.2022172539437185E-3</v>
      </c>
      <c r="AW102" s="72">
        <f t="shared" si="143"/>
        <v>1.197645313059248E-3</v>
      </c>
      <c r="AX102" s="72">
        <f t="shared" si="144"/>
        <v>6.1488071893098164E-4</v>
      </c>
      <c r="AY102" s="72">
        <f t="shared" si="145"/>
        <v>7.7194167854750372E-4</v>
      </c>
      <c r="AZ102" s="72">
        <f t="shared" si="146"/>
        <v>1.3945328076736944E-3</v>
      </c>
      <c r="BA102" s="72">
        <f t="shared" si="147"/>
        <v>4.530344082322545E-3</v>
      </c>
      <c r="BB102" s="72">
        <f t="shared" si="148"/>
        <v>7.2793385471773423E-3</v>
      </c>
      <c r="BC102" s="72">
        <f t="shared" si="149"/>
        <v>1.3756221892488501E-2</v>
      </c>
      <c r="BD102" s="72">
        <f t="shared" si="150"/>
        <v>1.938408809459902E-2</v>
      </c>
      <c r="BE102" s="72">
        <f t="shared" si="151"/>
        <v>2.5734088338061026E-2</v>
      </c>
      <c r="BF102" s="72">
        <f t="shared" si="152"/>
        <v>5.5541538161680778E-4</v>
      </c>
      <c r="BG102" s="72">
        <f t="shared" si="153"/>
        <v>6.9406263530609816E-4</v>
      </c>
      <c r="BH102" s="72">
        <f t="shared" si="154"/>
        <v>1.2630168813683696E-3</v>
      </c>
      <c r="BI102" s="72">
        <f t="shared" si="155"/>
        <v>4.1325116190158283E-3</v>
      </c>
      <c r="BJ102" s="72">
        <f t="shared" si="156"/>
        <v>6.7152087540410868E-3</v>
      </c>
      <c r="BK102" s="72">
        <f t="shared" si="157"/>
        <v>1.2768391748656797E-2</v>
      </c>
      <c r="BL102" s="72">
        <f t="shared" si="158"/>
        <v>1.8033258809155777E-2</v>
      </c>
      <c r="BM102" s="72">
        <f t="shared" si="159"/>
        <v>2.3952906261184959E-2</v>
      </c>
      <c r="BN102" s="70">
        <f t="shared" si="160"/>
        <v>0.56453757307062746</v>
      </c>
      <c r="BO102" s="70">
        <f t="shared" si="161"/>
        <v>0.18260962938424954</v>
      </c>
      <c r="BP102" s="70">
        <f t="shared" si="162"/>
        <v>0.89224512532217159</v>
      </c>
    </row>
    <row r="103" spans="1:68" x14ac:dyDescent="0.25">
      <c r="A103" s="68">
        <v>45279</v>
      </c>
      <c r="B103" s="67">
        <v>6.54</v>
      </c>
      <c r="C103" s="67">
        <v>6.96</v>
      </c>
      <c r="D103" s="67">
        <v>6.88</v>
      </c>
      <c r="E103" s="67">
        <v>6.11</v>
      </c>
      <c r="F103" s="67">
        <v>5.78</v>
      </c>
      <c r="G103" s="67">
        <v>5.94</v>
      </c>
      <c r="H103" s="67">
        <v>6.09</v>
      </c>
      <c r="I103" s="67">
        <v>5.99</v>
      </c>
      <c r="J103" s="71">
        <f t="shared" si="104"/>
        <v>1.0000000000000286E-4</v>
      </c>
      <c r="K103" s="71">
        <f t="shared" si="105"/>
        <v>3.7000000000000088E-3</v>
      </c>
      <c r="L103" s="71">
        <f t="shared" si="106"/>
        <v>4.2999999999999983E-3</v>
      </c>
      <c r="M103" s="71">
        <f t="shared" si="107"/>
        <v>1.5999999999999903E-3</v>
      </c>
      <c r="N103" s="71">
        <f t="shared" si="108"/>
        <v>5.9999999999999637E-4</v>
      </c>
      <c r="O103" s="71">
        <f t="shared" si="109"/>
        <v>1.0000000000000286E-4</v>
      </c>
      <c r="P103" s="71">
        <f t="shared" si="110"/>
        <v>-1.9999999999999185E-4</v>
      </c>
      <c r="Q103" s="71">
        <f t="shared" si="111"/>
        <v>-9.9999999999995925E-5</v>
      </c>
      <c r="R103" s="71">
        <f t="shared" si="112"/>
        <v>9.3857055773360735E-5</v>
      </c>
      <c r="S103" s="71">
        <f t="shared" si="113"/>
        <v>3.4532676997454208E-3</v>
      </c>
      <c r="T103" s="71">
        <f t="shared" si="114"/>
        <v>4.0151321507003691E-3</v>
      </c>
      <c r="U103" s="71">
        <f t="shared" si="115"/>
        <v>1.5067334991048572E-3</v>
      </c>
      <c r="V103" s="71">
        <f t="shared" si="116"/>
        <v>5.6705416886637466E-4</v>
      </c>
      <c r="W103" s="71">
        <f t="shared" si="117"/>
        <v>9.4388597927692444E-5</v>
      </c>
      <c r="X103" s="71">
        <f t="shared" si="118"/>
        <v>-1.8853695380128391E-4</v>
      </c>
      <c r="Y103" s="71">
        <f t="shared" si="119"/>
        <v>-9.435297454749684E-5</v>
      </c>
      <c r="Z103" s="72">
        <f t="shared" si="120"/>
        <v>2.6770211965880471E-2</v>
      </c>
      <c r="AA103" s="72">
        <f t="shared" si="121"/>
        <v>2.7471101830586507E-2</v>
      </c>
      <c r="AB103" s="72">
        <f t="shared" si="122"/>
        <v>2.5433117085709767E-2</v>
      </c>
      <c r="AC103" s="72">
        <f t="shared" si="123"/>
        <v>1.0942497353060321E-2</v>
      </c>
      <c r="AD103" s="72">
        <f t="shared" si="124"/>
        <v>9.3640707798337136E-3</v>
      </c>
      <c r="AE103" s="72">
        <f t="shared" si="125"/>
        <v>6.5281103924828545E-3</v>
      </c>
      <c r="AF103" s="72">
        <f t="shared" si="126"/>
        <v>5.1650718229706329E-3</v>
      </c>
      <c r="AG103" s="72">
        <f t="shared" si="127"/>
        <v>4.7431369381775758E-3</v>
      </c>
      <c r="AH103" s="72">
        <f t="shared" si="128"/>
        <v>2.389408867257109E-3</v>
      </c>
      <c r="AI103" s="72">
        <f t="shared" si="129"/>
        <v>1.5100403249740943E-3</v>
      </c>
      <c r="AJ103" s="72">
        <f t="shared" si="130"/>
        <v>1.2782951622628523E-3</v>
      </c>
      <c r="AK103" s="72">
        <f t="shared" si="131"/>
        <v>1.5054434137529206E-3</v>
      </c>
      <c r="AL103" s="72">
        <f t="shared" si="132"/>
        <v>1.4569555347807048E-3</v>
      </c>
      <c r="AM103" s="72">
        <f t="shared" si="133"/>
        <v>1.3739195059970426E-3</v>
      </c>
      <c r="AN103" s="72">
        <f t="shared" si="134"/>
        <v>1.2920419089070966E-3</v>
      </c>
      <c r="AO103" s="72">
        <f t="shared" si="135"/>
        <v>1.2894920310821932E-3</v>
      </c>
      <c r="AP103" s="72">
        <f t="shared" si="136"/>
        <v>2.1524630057561008E-3</v>
      </c>
      <c r="AQ103" s="72">
        <f t="shared" si="137"/>
        <v>1.3548957242060569E-3</v>
      </c>
      <c r="AR103" s="72">
        <f t="shared" si="138"/>
        <v>1.1488611616614721E-3</v>
      </c>
      <c r="AS103" s="72">
        <f t="shared" si="139"/>
        <v>1.3728093160796668E-3</v>
      </c>
      <c r="AT103" s="72">
        <f t="shared" si="140"/>
        <v>1.3437131557608914E-3</v>
      </c>
      <c r="AU103" s="72">
        <f t="shared" si="141"/>
        <v>1.2749530259864089E-3</v>
      </c>
      <c r="AV103" s="72">
        <f t="shared" si="142"/>
        <v>1.2018029327825282E-3</v>
      </c>
      <c r="AW103" s="72">
        <f t="shared" si="143"/>
        <v>1.2000494763601485E-3</v>
      </c>
      <c r="AX103" s="72">
        <f t="shared" si="144"/>
        <v>5.9735221681427725E-4</v>
      </c>
      <c r="AY103" s="72">
        <f t="shared" si="145"/>
        <v>7.5502016248704716E-4</v>
      </c>
      <c r="AZ103" s="72">
        <f t="shared" si="146"/>
        <v>1.2782951622628523E-3</v>
      </c>
      <c r="BA103" s="72">
        <f t="shared" si="147"/>
        <v>4.5163302412587619E-3</v>
      </c>
      <c r="BB103" s="72">
        <f t="shared" si="148"/>
        <v>7.2847776739035242E-3</v>
      </c>
      <c r="BC103" s="72">
        <f t="shared" si="149"/>
        <v>1.3739195059970425E-2</v>
      </c>
      <c r="BD103" s="72">
        <f t="shared" si="150"/>
        <v>1.9380628633606449E-2</v>
      </c>
      <c r="BE103" s="72">
        <f t="shared" si="151"/>
        <v>2.5789840621643863E-2</v>
      </c>
      <c r="BF103" s="72">
        <f t="shared" si="152"/>
        <v>5.3811575143902519E-4</v>
      </c>
      <c r="BG103" s="72">
        <f t="shared" si="153"/>
        <v>6.7744786210302847E-4</v>
      </c>
      <c r="BH103" s="72">
        <f t="shared" si="154"/>
        <v>1.1488611616614721E-3</v>
      </c>
      <c r="BI103" s="72">
        <f t="shared" si="155"/>
        <v>4.1184279482390004E-3</v>
      </c>
      <c r="BJ103" s="72">
        <f t="shared" si="156"/>
        <v>6.7185657788044577E-3</v>
      </c>
      <c r="BK103" s="72">
        <f t="shared" si="157"/>
        <v>1.2749530259864089E-2</v>
      </c>
      <c r="BL103" s="72">
        <f t="shared" si="158"/>
        <v>1.8027043991737924E-2</v>
      </c>
      <c r="BM103" s="72">
        <f t="shared" si="159"/>
        <v>2.4000989527202969E-2</v>
      </c>
      <c r="BN103" s="70">
        <f t="shared" si="160"/>
        <v>0.53370037857590169</v>
      </c>
      <c r="BO103" s="70">
        <f t="shared" si="161"/>
        <v>0.15903729677314288</v>
      </c>
      <c r="BP103" s="70">
        <f t="shared" si="162"/>
        <v>0.89140519900960802</v>
      </c>
    </row>
    <row r="104" spans="1:68" x14ac:dyDescent="0.25">
      <c r="A104" s="68">
        <v>45278</v>
      </c>
      <c r="B104" s="67">
        <v>6.55</v>
      </c>
      <c r="C104" s="67">
        <v>7.33</v>
      </c>
      <c r="D104" s="67">
        <v>7.31</v>
      </c>
      <c r="E104" s="67">
        <v>6.27</v>
      </c>
      <c r="F104" s="67">
        <v>5.84</v>
      </c>
      <c r="G104" s="67">
        <v>5.95</v>
      </c>
      <c r="H104" s="67">
        <v>6.07</v>
      </c>
      <c r="I104" s="67">
        <v>5.98</v>
      </c>
      <c r="J104" s="71">
        <f t="shared" si="104"/>
        <v>0</v>
      </c>
      <c r="K104" s="71">
        <f t="shared" si="105"/>
        <v>-6.0000000000000331E-4</v>
      </c>
      <c r="L104" s="71">
        <f t="shared" si="106"/>
        <v>1.0000000000000286E-4</v>
      </c>
      <c r="M104" s="71">
        <f t="shared" si="107"/>
        <v>3.0000000000000859E-4</v>
      </c>
      <c r="N104" s="71">
        <f t="shared" si="108"/>
        <v>-1.0000000000000286E-4</v>
      </c>
      <c r="O104" s="71">
        <f t="shared" si="109"/>
        <v>-3.0000000000000165E-4</v>
      </c>
      <c r="P104" s="71">
        <f t="shared" si="110"/>
        <v>-4.0000000000000452E-4</v>
      </c>
      <c r="Q104" s="71">
        <f t="shared" si="111"/>
        <v>-3.0000000000000165E-4</v>
      </c>
      <c r="R104" s="71">
        <f t="shared" si="112"/>
        <v>0</v>
      </c>
      <c r="S104" s="71">
        <f t="shared" si="113"/>
        <v>-5.5917988409506715E-4</v>
      </c>
      <c r="T104" s="71">
        <f t="shared" si="114"/>
        <v>9.318361838736656E-5</v>
      </c>
      <c r="U104" s="71">
        <f t="shared" si="115"/>
        <v>2.8225996329846089E-4</v>
      </c>
      <c r="V104" s="71">
        <f t="shared" si="116"/>
        <v>-9.4486701067072237E-5</v>
      </c>
      <c r="W104" s="71">
        <f t="shared" si="117"/>
        <v>-2.8319252561020026E-4</v>
      </c>
      <c r="X104" s="71">
        <f t="shared" si="118"/>
        <v>-3.7718057967194832E-4</v>
      </c>
      <c r="Y104" s="71">
        <f t="shared" si="119"/>
        <v>-2.8311235030791632E-4</v>
      </c>
      <c r="Z104" s="72">
        <f t="shared" si="120"/>
        <v>2.6612329627661517E-2</v>
      </c>
      <c r="AA104" s="72">
        <f t="shared" si="121"/>
        <v>2.736273531341717E-2</v>
      </c>
      <c r="AB104" s="72">
        <f t="shared" si="122"/>
        <v>2.5322026902027926E-2</v>
      </c>
      <c r="AC104" s="72">
        <f t="shared" si="123"/>
        <v>1.0778211064046726E-2</v>
      </c>
      <c r="AD104" s="72">
        <f t="shared" si="124"/>
        <v>9.286987490352434E-3</v>
      </c>
      <c r="AE104" s="72">
        <f t="shared" si="125"/>
        <v>6.4646468687750858E-3</v>
      </c>
      <c r="AF104" s="72">
        <f t="shared" si="126"/>
        <v>5.1081790916110113E-3</v>
      </c>
      <c r="AG104" s="72">
        <f t="shared" si="127"/>
        <v>4.6752478845357324E-3</v>
      </c>
      <c r="AH104" s="72">
        <f t="shared" si="128"/>
        <v>2.3894783165491983E-3</v>
      </c>
      <c r="AI104" s="72">
        <f t="shared" si="129"/>
        <v>1.5026375372505336E-3</v>
      </c>
      <c r="AJ104" s="72">
        <f t="shared" si="130"/>
        <v>1.2528519445071668E-3</v>
      </c>
      <c r="AK104" s="72">
        <f t="shared" si="131"/>
        <v>1.5026425475676889E-3</v>
      </c>
      <c r="AL104" s="72">
        <f t="shared" si="132"/>
        <v>1.4567617435907502E-3</v>
      </c>
      <c r="AM104" s="72">
        <f t="shared" si="133"/>
        <v>1.3739781834824069E-3</v>
      </c>
      <c r="AN104" s="72">
        <f t="shared" si="134"/>
        <v>1.2919282777879891E-3</v>
      </c>
      <c r="AO104" s="72">
        <f t="shared" si="135"/>
        <v>1.2894690417714302E-3</v>
      </c>
      <c r="AP104" s="72">
        <f t="shared" si="136"/>
        <v>2.1525269694903197E-3</v>
      </c>
      <c r="AQ104" s="72">
        <f t="shared" si="137"/>
        <v>1.3467572406360465E-3</v>
      </c>
      <c r="AR104" s="72">
        <f t="shared" si="138"/>
        <v>1.1240560476927944E-3</v>
      </c>
      <c r="AS104" s="72">
        <f t="shared" si="139"/>
        <v>1.3700744981592827E-3</v>
      </c>
      <c r="AT104" s="72">
        <f t="shared" si="140"/>
        <v>1.3435153409847992E-3</v>
      </c>
      <c r="AU104" s="72">
        <f t="shared" si="141"/>
        <v>1.2750061858596755E-3</v>
      </c>
      <c r="AV104" s="72">
        <f t="shared" si="142"/>
        <v>1.2016947961551723E-3</v>
      </c>
      <c r="AW104" s="72">
        <f t="shared" si="143"/>
        <v>1.2000267867078244E-3</v>
      </c>
      <c r="AX104" s="72">
        <f t="shared" si="144"/>
        <v>5.9736957913729958E-4</v>
      </c>
      <c r="AY104" s="72">
        <f t="shared" si="145"/>
        <v>7.5131876862526679E-4</v>
      </c>
      <c r="AZ104" s="72">
        <f t="shared" si="146"/>
        <v>1.2528519445071668E-3</v>
      </c>
      <c r="BA104" s="72">
        <f t="shared" si="147"/>
        <v>4.5079276427030662E-3</v>
      </c>
      <c r="BB104" s="72">
        <f t="shared" si="148"/>
        <v>7.2838087179537513E-3</v>
      </c>
      <c r="BC104" s="72">
        <f t="shared" si="149"/>
        <v>1.3739781834824069E-2</v>
      </c>
      <c r="BD104" s="72">
        <f t="shared" si="150"/>
        <v>1.9378924166819838E-2</v>
      </c>
      <c r="BE104" s="72">
        <f t="shared" si="151"/>
        <v>2.5789380835428602E-2</v>
      </c>
      <c r="BF104" s="72">
        <f t="shared" si="152"/>
        <v>5.3813174237257993E-4</v>
      </c>
      <c r="BG104" s="72">
        <f t="shared" si="153"/>
        <v>6.7337862031802327E-4</v>
      </c>
      <c r="BH104" s="72">
        <f t="shared" si="154"/>
        <v>1.1240560476927944E-3</v>
      </c>
      <c r="BI104" s="72">
        <f t="shared" si="155"/>
        <v>4.1102234944778481E-3</v>
      </c>
      <c r="BJ104" s="72">
        <f t="shared" si="156"/>
        <v>6.7175767049239962E-3</v>
      </c>
      <c r="BK104" s="72">
        <f t="shared" si="157"/>
        <v>1.2750061858596754E-2</v>
      </c>
      <c r="BL104" s="72">
        <f t="shared" si="158"/>
        <v>1.8025421942327584E-2</v>
      </c>
      <c r="BM104" s="72">
        <f t="shared" si="159"/>
        <v>2.4000535734156489E-2</v>
      </c>
      <c r="BN104" s="70">
        <f t="shared" si="160"/>
        <v>0.51795609959400968</v>
      </c>
      <c r="BO104" s="70">
        <f t="shared" si="161"/>
        <v>0.14936711233105865</v>
      </c>
      <c r="BP104" s="70">
        <f t="shared" si="162"/>
        <v>0.89209987590168605</v>
      </c>
    </row>
    <row r="105" spans="1:68" x14ac:dyDescent="0.25">
      <c r="A105" s="68">
        <v>45275</v>
      </c>
      <c r="B105" s="67">
        <v>6.55</v>
      </c>
      <c r="C105" s="67">
        <v>7.27</v>
      </c>
      <c r="D105" s="67">
        <v>7.32</v>
      </c>
      <c r="E105" s="67">
        <v>6.3</v>
      </c>
      <c r="F105" s="67">
        <v>5.83</v>
      </c>
      <c r="G105" s="67">
        <v>5.92</v>
      </c>
      <c r="H105" s="67">
        <v>6.03</v>
      </c>
      <c r="I105" s="67">
        <v>5.95</v>
      </c>
      <c r="J105" s="71">
        <f t="shared" si="104"/>
        <v>0</v>
      </c>
      <c r="K105" s="71">
        <f t="shared" si="105"/>
        <v>1.8999999999999989E-3</v>
      </c>
      <c r="L105" s="71">
        <f t="shared" si="106"/>
        <v>1.2999999999999956E-3</v>
      </c>
      <c r="M105" s="71">
        <f t="shared" si="107"/>
        <v>2.7999999999999969E-3</v>
      </c>
      <c r="N105" s="71">
        <f t="shared" si="108"/>
        <v>2.1000000000000046E-3</v>
      </c>
      <c r="O105" s="71">
        <f t="shared" si="109"/>
        <v>2.0999999999999977E-3</v>
      </c>
      <c r="P105" s="71">
        <f t="shared" si="110"/>
        <v>1.4999999999999944E-3</v>
      </c>
      <c r="Q105" s="71">
        <f t="shared" si="111"/>
        <v>2.0000000000000018E-3</v>
      </c>
      <c r="R105" s="71">
        <f t="shared" si="112"/>
        <v>0</v>
      </c>
      <c r="S105" s="71">
        <f t="shared" si="113"/>
        <v>1.7696646913376217E-3</v>
      </c>
      <c r="T105" s="71">
        <f t="shared" si="114"/>
        <v>1.2105975310962545E-3</v>
      </c>
      <c r="U105" s="71">
        <f t="shared" si="115"/>
        <v>2.6305915207340998E-3</v>
      </c>
      <c r="V105" s="71">
        <f t="shared" si="116"/>
        <v>1.9823483151917174E-3</v>
      </c>
      <c r="W105" s="71">
        <f t="shared" si="117"/>
        <v>1.9806655850330983E-3</v>
      </c>
      <c r="X105" s="71">
        <f t="shared" si="118"/>
        <v>1.4136942178186078E-3</v>
      </c>
      <c r="Y105" s="71">
        <f t="shared" si="119"/>
        <v>1.8859034349570491E-3</v>
      </c>
      <c r="Z105" s="72">
        <f t="shared" si="120"/>
        <v>2.6452450038815724E-2</v>
      </c>
      <c r="AA105" s="72">
        <f t="shared" si="121"/>
        <v>2.7267440763750601E-2</v>
      </c>
      <c r="AB105" s="72">
        <f t="shared" si="122"/>
        <v>2.5237132251532596E-2</v>
      </c>
      <c r="AC105" s="72">
        <f t="shared" si="123"/>
        <v>1.0627831000191088E-2</v>
      </c>
      <c r="AD105" s="72">
        <f t="shared" si="124"/>
        <v>9.2152631390742517E-3</v>
      </c>
      <c r="AE105" s="72">
        <f t="shared" si="125"/>
        <v>6.401609033532654E-3</v>
      </c>
      <c r="AF105" s="72">
        <f t="shared" si="126"/>
        <v>5.047889518800374E-3</v>
      </c>
      <c r="AG105" s="72">
        <f t="shared" si="127"/>
        <v>4.6048408844241214E-3</v>
      </c>
      <c r="AH105" s="72">
        <f t="shared" si="128"/>
        <v>2.389858348292044E-3</v>
      </c>
      <c r="AI105" s="72">
        <f t="shared" si="129"/>
        <v>1.5017448078305986E-3</v>
      </c>
      <c r="AJ105" s="72">
        <f t="shared" si="130"/>
        <v>1.2531456122858668E-3</v>
      </c>
      <c r="AK105" s="72">
        <f t="shared" si="131"/>
        <v>1.5041092259702794E-3</v>
      </c>
      <c r="AL105" s="72">
        <f t="shared" si="132"/>
        <v>1.4576484504009873E-3</v>
      </c>
      <c r="AM105" s="72">
        <f t="shared" si="133"/>
        <v>1.3751865651482262E-3</v>
      </c>
      <c r="AN105" s="72">
        <f t="shared" si="134"/>
        <v>1.2930380599797207E-3</v>
      </c>
      <c r="AO105" s="72">
        <f t="shared" si="135"/>
        <v>1.2917484628296586E-3</v>
      </c>
      <c r="AP105" s="72">
        <f t="shared" si="136"/>
        <v>2.1528681685561261E-3</v>
      </c>
      <c r="AQ105" s="72">
        <f t="shared" si="137"/>
        <v>1.3459041379109587E-3</v>
      </c>
      <c r="AR105" s="72">
        <f t="shared" si="138"/>
        <v>1.1243175412384606E-3</v>
      </c>
      <c r="AS105" s="72">
        <f t="shared" si="139"/>
        <v>1.3714042966624491E-3</v>
      </c>
      <c r="AT105" s="72">
        <f t="shared" si="140"/>
        <v>1.3443194932459136E-3</v>
      </c>
      <c r="AU105" s="72">
        <f t="shared" si="141"/>
        <v>1.2761086238317846E-3</v>
      </c>
      <c r="AV105" s="72">
        <f t="shared" si="142"/>
        <v>1.2027111790078079E-3</v>
      </c>
      <c r="AW105" s="72">
        <f t="shared" si="143"/>
        <v>1.2021293138546882E-3</v>
      </c>
      <c r="AX105" s="72">
        <f t="shared" si="144"/>
        <v>5.97464587073011E-4</v>
      </c>
      <c r="AY105" s="72">
        <f t="shared" si="145"/>
        <v>7.508724039152993E-4</v>
      </c>
      <c r="AZ105" s="72">
        <f t="shared" si="146"/>
        <v>1.2531456122858668E-3</v>
      </c>
      <c r="BA105" s="72">
        <f t="shared" si="147"/>
        <v>4.5123276779108386E-3</v>
      </c>
      <c r="BB105" s="72">
        <f t="shared" si="148"/>
        <v>7.2882422520049363E-3</v>
      </c>
      <c r="BC105" s="72">
        <f t="shared" si="149"/>
        <v>1.3751865651482263E-2</v>
      </c>
      <c r="BD105" s="72">
        <f t="shared" si="150"/>
        <v>1.9395570899695812E-2</v>
      </c>
      <c r="BE105" s="72">
        <f t="shared" si="151"/>
        <v>2.5834969256593173E-2</v>
      </c>
      <c r="BF105" s="72">
        <f t="shared" si="152"/>
        <v>5.3821704213903154E-4</v>
      </c>
      <c r="BG105" s="72">
        <f t="shared" si="153"/>
        <v>6.7295206895547934E-4</v>
      </c>
      <c r="BH105" s="72">
        <f t="shared" si="154"/>
        <v>1.1243175412384606E-3</v>
      </c>
      <c r="BI105" s="72">
        <f t="shared" si="155"/>
        <v>4.1142128899873467E-3</v>
      </c>
      <c r="BJ105" s="72">
        <f t="shared" si="156"/>
        <v>6.7215974662295681E-3</v>
      </c>
      <c r="BK105" s="72">
        <f t="shared" si="157"/>
        <v>1.2761086238317846E-2</v>
      </c>
      <c r="BL105" s="72">
        <f t="shared" si="158"/>
        <v>1.8040667685117119E-2</v>
      </c>
      <c r="BM105" s="72">
        <f t="shared" si="159"/>
        <v>2.4042586277093766E-2</v>
      </c>
      <c r="BN105" s="70">
        <f t="shared" si="160"/>
        <v>0.51812466200729956</v>
      </c>
      <c r="BO105" s="70">
        <f t="shared" si="161"/>
        <v>0.14822025612398326</v>
      </c>
      <c r="BP105" s="70">
        <f t="shared" si="162"/>
        <v>0.88916470854995022</v>
      </c>
    </row>
    <row r="106" spans="1:68" x14ac:dyDescent="0.25">
      <c r="A106" s="68">
        <v>45274</v>
      </c>
      <c r="B106" s="67">
        <v>6.55</v>
      </c>
      <c r="C106" s="67">
        <v>7.46</v>
      </c>
      <c r="D106" s="67">
        <v>7.45</v>
      </c>
      <c r="E106" s="67">
        <v>6.58</v>
      </c>
      <c r="F106" s="67">
        <v>6.04</v>
      </c>
      <c r="G106" s="67">
        <v>6.13</v>
      </c>
      <c r="H106" s="67">
        <v>6.18</v>
      </c>
      <c r="I106" s="67">
        <v>6.15</v>
      </c>
      <c r="J106" s="71">
        <f t="shared" si="104"/>
        <v>2.0000000000000018E-3</v>
      </c>
      <c r="K106" s="71">
        <f t="shared" si="105"/>
        <v>2.3999999999999994E-3</v>
      </c>
      <c r="L106" s="71">
        <f t="shared" si="106"/>
        <v>2.2000000000000075E-3</v>
      </c>
      <c r="M106" s="71">
        <f t="shared" si="107"/>
        <v>2.6000000000000051E-3</v>
      </c>
      <c r="N106" s="71">
        <f t="shared" si="108"/>
        <v>3.0999999999999986E-3</v>
      </c>
      <c r="O106" s="71">
        <f t="shared" si="109"/>
        <v>3.0999999999999986E-3</v>
      </c>
      <c r="P106" s="71">
        <f t="shared" si="110"/>
        <v>3.2999999999999974E-3</v>
      </c>
      <c r="Q106" s="71">
        <f t="shared" si="111"/>
        <v>3.1999999999999876E-3</v>
      </c>
      <c r="R106" s="71">
        <f t="shared" si="112"/>
        <v>1.8752935641075724E-3</v>
      </c>
      <c r="S106" s="71">
        <f t="shared" si="113"/>
        <v>2.2308988616675284E-3</v>
      </c>
      <c r="T106" s="71">
        <f t="shared" si="114"/>
        <v>2.0453707391061065E-3</v>
      </c>
      <c r="U106" s="71">
        <f t="shared" si="115"/>
        <v>2.436511373123893E-3</v>
      </c>
      <c r="V106" s="71">
        <f t="shared" si="116"/>
        <v>2.9191602254212958E-3</v>
      </c>
      <c r="W106" s="71">
        <f t="shared" si="117"/>
        <v>2.9166883357573587E-3</v>
      </c>
      <c r="X106" s="71">
        <f t="shared" si="118"/>
        <v>3.1031102995488437E-3</v>
      </c>
      <c r="Y106" s="71">
        <f t="shared" si="119"/>
        <v>3.0100671772495071E-3</v>
      </c>
      <c r="Z106" s="72">
        <f t="shared" si="120"/>
        <v>2.6289512997238678E-2</v>
      </c>
      <c r="AA106" s="72">
        <f t="shared" si="121"/>
        <v>2.7165441296400365E-2</v>
      </c>
      <c r="AB106" s="72">
        <f t="shared" si="122"/>
        <v>2.514915124475943E-2</v>
      </c>
      <c r="AC106" s="72">
        <f t="shared" si="123"/>
        <v>1.0479065828052138E-2</v>
      </c>
      <c r="AD106" s="72">
        <f t="shared" si="124"/>
        <v>9.1357372561279779E-3</v>
      </c>
      <c r="AE106" s="72">
        <f t="shared" si="125"/>
        <v>6.3288155650060608E-3</v>
      </c>
      <c r="AF106" s="72">
        <f t="shared" si="126"/>
        <v>4.9780350403336258E-3</v>
      </c>
      <c r="AG106" s="72">
        <f t="shared" si="127"/>
        <v>4.5236028710464241E-3</v>
      </c>
      <c r="AH106" s="72">
        <f t="shared" si="128"/>
        <v>2.3898322927776183E-3</v>
      </c>
      <c r="AI106" s="72">
        <f t="shared" si="129"/>
        <v>1.4986027748138731E-3</v>
      </c>
      <c r="AJ106" s="72">
        <f t="shared" si="130"/>
        <v>1.2515223178903685E-3</v>
      </c>
      <c r="AK106" s="72">
        <f t="shared" si="131"/>
        <v>1.5041092259702794E-3</v>
      </c>
      <c r="AL106" s="72">
        <f t="shared" si="132"/>
        <v>1.4553196658103893E-3</v>
      </c>
      <c r="AM106" s="72">
        <f t="shared" si="133"/>
        <v>1.3746226717921111E-3</v>
      </c>
      <c r="AN106" s="72">
        <f t="shared" si="134"/>
        <v>1.2926150110234415E-3</v>
      </c>
      <c r="AO106" s="72">
        <f t="shared" si="135"/>
        <v>1.2887419301764384E-3</v>
      </c>
      <c r="AP106" s="72">
        <f t="shared" si="136"/>
        <v>2.1528442841332253E-3</v>
      </c>
      <c r="AQ106" s="72">
        <f t="shared" si="137"/>
        <v>1.3427951912958281E-3</v>
      </c>
      <c r="AR106" s="72">
        <f t="shared" si="138"/>
        <v>1.1227189046729637E-3</v>
      </c>
      <c r="AS106" s="72">
        <f t="shared" si="139"/>
        <v>1.3708232378452554E-3</v>
      </c>
      <c r="AT106" s="72">
        <f t="shared" si="140"/>
        <v>1.3418697286269197E-3</v>
      </c>
      <c r="AU106" s="72">
        <f t="shared" si="141"/>
        <v>1.2753338134523112E-3</v>
      </c>
      <c r="AV106" s="72">
        <f t="shared" si="142"/>
        <v>1.2022160930149494E-3</v>
      </c>
      <c r="AW106" s="72">
        <f t="shared" si="143"/>
        <v>1.1991654759934375E-3</v>
      </c>
      <c r="AX106" s="72">
        <f t="shared" si="144"/>
        <v>5.9745807319440457E-4</v>
      </c>
      <c r="AY106" s="72">
        <f t="shared" si="145"/>
        <v>7.4930138740693657E-4</v>
      </c>
      <c r="AZ106" s="72">
        <f t="shared" si="146"/>
        <v>1.2515223178903685E-3</v>
      </c>
      <c r="BA106" s="72">
        <f t="shared" si="147"/>
        <v>4.5123276779108386E-3</v>
      </c>
      <c r="BB106" s="72">
        <f t="shared" si="148"/>
        <v>7.2765983290519467E-3</v>
      </c>
      <c r="BC106" s="72">
        <f t="shared" si="149"/>
        <v>1.3746226717921112E-2</v>
      </c>
      <c r="BD106" s="72">
        <f t="shared" si="150"/>
        <v>1.9389225165351621E-2</v>
      </c>
      <c r="BE106" s="72">
        <f t="shared" si="151"/>
        <v>2.577483860352877E-2</v>
      </c>
      <c r="BF106" s="72">
        <f t="shared" si="152"/>
        <v>5.3821107103330633E-4</v>
      </c>
      <c r="BG106" s="72">
        <f t="shared" si="153"/>
        <v>6.7139759564791403E-4</v>
      </c>
      <c r="BH106" s="72">
        <f t="shared" si="154"/>
        <v>1.1227189046729637E-3</v>
      </c>
      <c r="BI106" s="72">
        <f t="shared" si="155"/>
        <v>4.1124697135357657E-3</v>
      </c>
      <c r="BJ106" s="72">
        <f t="shared" si="156"/>
        <v>6.7093486431345989E-3</v>
      </c>
      <c r="BK106" s="72">
        <f t="shared" si="157"/>
        <v>1.2753338134523111E-2</v>
      </c>
      <c r="BL106" s="72">
        <f t="shared" si="158"/>
        <v>1.8033241395224241E-2</v>
      </c>
      <c r="BM106" s="72">
        <f t="shared" si="159"/>
        <v>2.398330951986875E-2</v>
      </c>
      <c r="BN106" s="70">
        <f t="shared" si="160"/>
        <v>0.51641216916831756</v>
      </c>
      <c r="BO106" s="70">
        <f t="shared" si="161"/>
        <v>0.14071966398997862</v>
      </c>
      <c r="BP106" s="70">
        <f t="shared" si="162"/>
        <v>0.88811469651950459</v>
      </c>
    </row>
    <row r="107" spans="1:68" x14ac:dyDescent="0.25">
      <c r="A107" s="68">
        <v>45273</v>
      </c>
      <c r="B107" s="67">
        <v>6.75</v>
      </c>
      <c r="C107" s="67">
        <v>7.7</v>
      </c>
      <c r="D107" s="67">
        <v>7.67</v>
      </c>
      <c r="E107" s="67">
        <v>6.84</v>
      </c>
      <c r="F107" s="67">
        <v>6.35</v>
      </c>
      <c r="G107" s="67">
        <v>6.44</v>
      </c>
      <c r="H107" s="67">
        <v>6.51</v>
      </c>
      <c r="I107" s="67">
        <v>6.47</v>
      </c>
      <c r="J107" s="71">
        <f t="shared" si="104"/>
        <v>0</v>
      </c>
      <c r="K107" s="71">
        <f t="shared" si="105"/>
        <v>1.0000000000000286E-4</v>
      </c>
      <c r="L107" s="71">
        <f t="shared" si="106"/>
        <v>9.9999999999988987E-5</v>
      </c>
      <c r="M107" s="71">
        <f t="shared" si="107"/>
        <v>-1.0000000000000286E-4</v>
      </c>
      <c r="N107" s="71">
        <f t="shared" si="108"/>
        <v>0</v>
      </c>
      <c r="O107" s="71">
        <f t="shared" si="109"/>
        <v>-2.0000000000000573E-4</v>
      </c>
      <c r="P107" s="71">
        <f t="shared" si="110"/>
        <v>0</v>
      </c>
      <c r="Q107" s="71">
        <f t="shared" si="111"/>
        <v>-9.9999999999988987E-5</v>
      </c>
      <c r="R107" s="71">
        <f t="shared" si="112"/>
        <v>0</v>
      </c>
      <c r="S107" s="71">
        <f t="shared" si="113"/>
        <v>9.2846200336009526E-5</v>
      </c>
      <c r="T107" s="71">
        <f t="shared" si="114"/>
        <v>9.2872068792120046E-5</v>
      </c>
      <c r="U107" s="71">
        <f t="shared" si="115"/>
        <v>-9.3602283964009509E-5</v>
      </c>
      <c r="V107" s="71">
        <f t="shared" si="116"/>
        <v>0</v>
      </c>
      <c r="W107" s="71">
        <f t="shared" si="117"/>
        <v>-1.8791694126520989E-4</v>
      </c>
      <c r="X107" s="71">
        <f t="shared" si="118"/>
        <v>0</v>
      </c>
      <c r="Y107" s="71">
        <f t="shared" si="119"/>
        <v>-9.3927581903435197E-5</v>
      </c>
      <c r="Z107" s="72">
        <f t="shared" si="120"/>
        <v>2.6123996349503142E-2</v>
      </c>
      <c r="AA107" s="72">
        <f t="shared" si="121"/>
        <v>2.7071551526725194E-2</v>
      </c>
      <c r="AB107" s="72">
        <f t="shared" si="122"/>
        <v>2.5066618573525257E-2</v>
      </c>
      <c r="AC107" s="72">
        <f t="shared" si="123"/>
        <v>1.0362921489164401E-2</v>
      </c>
      <c r="AD107" s="72">
        <f t="shared" si="124"/>
        <v>9.0830405466725325E-3</v>
      </c>
      <c r="AE107" s="72">
        <f t="shared" si="125"/>
        <v>6.2855237018315689E-3</v>
      </c>
      <c r="AF107" s="72">
        <f t="shared" si="126"/>
        <v>4.9277087482671204E-3</v>
      </c>
      <c r="AG107" s="72">
        <f t="shared" si="127"/>
        <v>4.4691645214928761E-3</v>
      </c>
      <c r="AH107" s="72">
        <f t="shared" si="128"/>
        <v>2.3874494734744105E-3</v>
      </c>
      <c r="AI107" s="72">
        <f t="shared" si="129"/>
        <v>1.4980180142489909E-3</v>
      </c>
      <c r="AJ107" s="72">
        <f t="shared" si="130"/>
        <v>1.2468943790761439E-3</v>
      </c>
      <c r="AK107" s="72">
        <f t="shared" si="131"/>
        <v>1.5031578947137189E-3</v>
      </c>
      <c r="AL107" s="72">
        <f t="shared" si="132"/>
        <v>1.4468969850165623E-3</v>
      </c>
      <c r="AM107" s="72">
        <f t="shared" si="133"/>
        <v>1.3623755699791048E-3</v>
      </c>
      <c r="AN107" s="72">
        <f t="shared" si="134"/>
        <v>1.2802077429996323E-3</v>
      </c>
      <c r="AO107" s="72">
        <f t="shared" si="135"/>
        <v>1.2763596852183037E-3</v>
      </c>
      <c r="AP107" s="72">
        <f t="shared" si="136"/>
        <v>2.1504828269851613E-3</v>
      </c>
      <c r="AQ107" s="72">
        <f t="shared" si="137"/>
        <v>1.34165339202734E-3</v>
      </c>
      <c r="AR107" s="72">
        <f t="shared" si="138"/>
        <v>1.118088471919158E-3</v>
      </c>
      <c r="AS107" s="72">
        <f t="shared" si="139"/>
        <v>1.3695155033420176E-3</v>
      </c>
      <c r="AT107" s="72">
        <f t="shared" si="140"/>
        <v>1.3335530032712079E-3</v>
      </c>
      <c r="AU107" s="72">
        <f t="shared" si="141"/>
        <v>1.2636057358854423E-3</v>
      </c>
      <c r="AV107" s="72">
        <f t="shared" si="142"/>
        <v>1.1903128520572551E-3</v>
      </c>
      <c r="AW107" s="72">
        <f t="shared" si="143"/>
        <v>1.1873101796588484E-3</v>
      </c>
      <c r="AX107" s="72">
        <f t="shared" si="144"/>
        <v>5.9686236836860264E-4</v>
      </c>
      <c r="AY107" s="72">
        <f t="shared" si="145"/>
        <v>7.4900900712449546E-4</v>
      </c>
      <c r="AZ107" s="72">
        <f t="shared" si="146"/>
        <v>1.2468943790761439E-3</v>
      </c>
      <c r="BA107" s="72">
        <f t="shared" si="147"/>
        <v>4.5094736841411569E-3</v>
      </c>
      <c r="BB107" s="72">
        <f t="shared" si="148"/>
        <v>7.2344849250828118E-3</v>
      </c>
      <c r="BC107" s="72">
        <f t="shared" si="149"/>
        <v>1.3623755699791048E-2</v>
      </c>
      <c r="BD107" s="72">
        <f t="shared" si="150"/>
        <v>1.9203116144994484E-2</v>
      </c>
      <c r="BE107" s="72">
        <f t="shared" si="151"/>
        <v>2.5527193704366073E-2</v>
      </c>
      <c r="BF107" s="72">
        <f t="shared" si="152"/>
        <v>5.3762070674629034E-4</v>
      </c>
      <c r="BG107" s="72">
        <f t="shared" si="153"/>
        <v>6.7082669601367E-4</v>
      </c>
      <c r="BH107" s="72">
        <f t="shared" si="154"/>
        <v>1.118088471919158E-3</v>
      </c>
      <c r="BI107" s="72">
        <f t="shared" si="155"/>
        <v>4.1085465100260529E-3</v>
      </c>
      <c r="BJ107" s="72">
        <f t="shared" si="156"/>
        <v>6.6677650163560389E-3</v>
      </c>
      <c r="BK107" s="72">
        <f t="shared" si="157"/>
        <v>1.2636057358854423E-2</v>
      </c>
      <c r="BL107" s="72">
        <f t="shared" si="158"/>
        <v>1.7854692780858827E-2</v>
      </c>
      <c r="BM107" s="72">
        <f t="shared" si="159"/>
        <v>2.3746203593176966E-2</v>
      </c>
      <c r="BN107" s="70">
        <f t="shared" si="160"/>
        <v>0.5133235008799607</v>
      </c>
      <c r="BO107" s="70">
        <f t="shared" si="161"/>
        <v>0.13508293547672315</v>
      </c>
      <c r="BP107" s="70">
        <f t="shared" si="162"/>
        <v>0.88725434521824864</v>
      </c>
    </row>
    <row r="108" spans="1:68" x14ac:dyDescent="0.25">
      <c r="A108" s="68">
        <v>45272</v>
      </c>
      <c r="B108" s="67">
        <v>6.75</v>
      </c>
      <c r="C108" s="67">
        <v>7.71</v>
      </c>
      <c r="D108" s="67">
        <v>7.68</v>
      </c>
      <c r="E108" s="67">
        <v>6.83</v>
      </c>
      <c r="F108" s="67">
        <v>6.35</v>
      </c>
      <c r="G108" s="67">
        <v>6.42</v>
      </c>
      <c r="H108" s="67">
        <v>6.51</v>
      </c>
      <c r="I108" s="67">
        <v>6.46</v>
      </c>
      <c r="J108" s="71">
        <f t="shared" si="104"/>
        <v>5.0999999999999934E-3</v>
      </c>
      <c r="K108" s="71">
        <f t="shared" si="105"/>
        <v>1.6999999999999932E-3</v>
      </c>
      <c r="L108" s="71">
        <f t="shared" si="106"/>
        <v>8.9999999999999802E-4</v>
      </c>
      <c r="M108" s="71">
        <f t="shared" si="107"/>
        <v>1.2000000000000066E-3</v>
      </c>
      <c r="N108" s="71">
        <f t="shared" si="108"/>
        <v>1.1000000000000038E-3</v>
      </c>
      <c r="O108" s="71">
        <f t="shared" si="109"/>
        <v>1.2000000000000066E-3</v>
      </c>
      <c r="P108" s="71">
        <f t="shared" si="110"/>
        <v>1.2000000000000066E-3</v>
      </c>
      <c r="Q108" s="71">
        <f t="shared" si="111"/>
        <v>1.2999999999999956E-3</v>
      </c>
      <c r="R108" s="71">
        <f t="shared" si="112"/>
        <v>4.7661414460453107E-3</v>
      </c>
      <c r="S108" s="71">
        <f t="shared" si="113"/>
        <v>1.577067908850371E-3</v>
      </c>
      <c r="T108" s="71">
        <f t="shared" si="114"/>
        <v>8.3546071232288731E-4</v>
      </c>
      <c r="U108" s="71">
        <f t="shared" si="115"/>
        <v>1.1226495706186572E-3</v>
      </c>
      <c r="V108" s="71">
        <f t="shared" si="116"/>
        <v>1.0337860983652652E-3</v>
      </c>
      <c r="W108" s="71">
        <f t="shared" si="117"/>
        <v>1.1269723206297547E-3</v>
      </c>
      <c r="X108" s="71">
        <f t="shared" si="118"/>
        <v>1.1260205750139259E-3</v>
      </c>
      <c r="Y108" s="71">
        <f t="shared" si="119"/>
        <v>1.2203709564340515E-3</v>
      </c>
      <c r="Z108" s="72">
        <f t="shared" si="120"/>
        <v>2.596964330566922E-2</v>
      </c>
      <c r="AA108" s="72">
        <f t="shared" si="121"/>
        <v>2.6983928761040481E-2</v>
      </c>
      <c r="AB108" s="72">
        <f t="shared" si="122"/>
        <v>2.4992447582477477E-2</v>
      </c>
      <c r="AC108" s="72">
        <f t="shared" si="123"/>
        <v>1.0262972751570733E-2</v>
      </c>
      <c r="AD108" s="72">
        <f t="shared" si="124"/>
        <v>9.0459827688161073E-3</v>
      </c>
      <c r="AE108" s="72">
        <f t="shared" si="125"/>
        <v>6.2632213128210636E-3</v>
      </c>
      <c r="AF108" s="72">
        <f t="shared" si="126"/>
        <v>4.8994334259279473E-3</v>
      </c>
      <c r="AG108" s="72">
        <f t="shared" si="127"/>
        <v>4.4386384609656545E-3</v>
      </c>
      <c r="AH108" s="72">
        <f t="shared" si="128"/>
        <v>2.3879487175678315E-3</v>
      </c>
      <c r="AI108" s="72">
        <f t="shared" si="129"/>
        <v>1.5165322712920185E-3</v>
      </c>
      <c r="AJ108" s="72">
        <f t="shared" si="130"/>
        <v>1.2493662362255285E-3</v>
      </c>
      <c r="AK108" s="72">
        <f t="shared" si="131"/>
        <v>1.6841731612549269E-3</v>
      </c>
      <c r="AL108" s="72">
        <f t="shared" si="132"/>
        <v>1.5485550601535372E-3</v>
      </c>
      <c r="AM108" s="72">
        <f t="shared" si="133"/>
        <v>1.437851422686316E-3</v>
      </c>
      <c r="AN108" s="72">
        <f t="shared" si="134"/>
        <v>1.3697269405201439E-3</v>
      </c>
      <c r="AO108" s="72">
        <f t="shared" si="135"/>
        <v>1.3594997382270937E-3</v>
      </c>
      <c r="AP108" s="72">
        <f t="shared" si="136"/>
        <v>2.1509193994840598E-3</v>
      </c>
      <c r="AQ108" s="72">
        <f t="shared" si="137"/>
        <v>1.3575181001551991E-3</v>
      </c>
      <c r="AR108" s="72">
        <f t="shared" si="138"/>
        <v>1.1201906599843338E-3</v>
      </c>
      <c r="AS108" s="72">
        <f t="shared" si="139"/>
        <v>1.5326547277302724E-3</v>
      </c>
      <c r="AT108" s="72">
        <f t="shared" si="140"/>
        <v>1.4249621655664389E-3</v>
      </c>
      <c r="AU108" s="72">
        <f t="shared" si="141"/>
        <v>1.3322852827385621E-3</v>
      </c>
      <c r="AV108" s="72">
        <f t="shared" si="142"/>
        <v>1.2725303629700418E-3</v>
      </c>
      <c r="AW108" s="72">
        <f t="shared" si="143"/>
        <v>1.2637337947835297E-3</v>
      </c>
      <c r="AX108" s="72">
        <f t="shared" si="144"/>
        <v>5.9698717939195788E-4</v>
      </c>
      <c r="AY108" s="72">
        <f t="shared" si="145"/>
        <v>7.5826613564600924E-4</v>
      </c>
      <c r="AZ108" s="72">
        <f t="shared" si="146"/>
        <v>1.2493662362255285E-3</v>
      </c>
      <c r="BA108" s="72">
        <f t="shared" si="147"/>
        <v>5.0525194837647809E-3</v>
      </c>
      <c r="BB108" s="72">
        <f t="shared" si="148"/>
        <v>7.7427753007676854E-3</v>
      </c>
      <c r="BC108" s="72">
        <f t="shared" si="149"/>
        <v>1.437851422686316E-2</v>
      </c>
      <c r="BD108" s="72">
        <f t="shared" si="150"/>
        <v>2.054590410780216E-2</v>
      </c>
      <c r="BE108" s="72">
        <f t="shared" si="151"/>
        <v>2.7189994764541876E-2</v>
      </c>
      <c r="BF108" s="72">
        <f t="shared" si="152"/>
        <v>5.3772984987101495E-4</v>
      </c>
      <c r="BG108" s="72">
        <f t="shared" si="153"/>
        <v>6.7875905007759954E-4</v>
      </c>
      <c r="BH108" s="72">
        <f t="shared" si="154"/>
        <v>1.1201906599843338E-3</v>
      </c>
      <c r="BI108" s="72">
        <f t="shared" si="155"/>
        <v>4.5979641831908171E-3</v>
      </c>
      <c r="BJ108" s="72">
        <f t="shared" si="156"/>
        <v>7.1248108278321948E-3</v>
      </c>
      <c r="BK108" s="72">
        <f t="shared" si="157"/>
        <v>1.3322852827385621E-2</v>
      </c>
      <c r="BL108" s="72">
        <f t="shared" si="158"/>
        <v>1.9087955444550629E-2</v>
      </c>
      <c r="BM108" s="72">
        <f t="shared" si="159"/>
        <v>2.5274675895670597E-2</v>
      </c>
      <c r="BN108" s="70">
        <f t="shared" si="160"/>
        <v>0.5157351184050144</v>
      </c>
      <c r="BO108" s="70">
        <f t="shared" si="161"/>
        <v>0.14809872615095029</v>
      </c>
      <c r="BP108" s="70">
        <f t="shared" si="162"/>
        <v>0.90016359119156542</v>
      </c>
    </row>
    <row r="109" spans="1:68" x14ac:dyDescent="0.25">
      <c r="A109" s="68">
        <v>45271</v>
      </c>
      <c r="B109" s="67">
        <v>7.26</v>
      </c>
      <c r="C109" s="67">
        <v>7.88</v>
      </c>
      <c r="D109" s="67">
        <v>7.77</v>
      </c>
      <c r="E109" s="67">
        <v>6.95</v>
      </c>
      <c r="F109" s="67">
        <v>6.46</v>
      </c>
      <c r="G109" s="67">
        <v>6.54</v>
      </c>
      <c r="H109" s="67">
        <v>6.63</v>
      </c>
      <c r="I109" s="67">
        <v>6.59</v>
      </c>
      <c r="J109" s="71">
        <f t="shared" si="104"/>
        <v>1.0000000000000286E-4</v>
      </c>
      <c r="K109" s="71">
        <f t="shared" si="105"/>
        <v>5.0000000000000044E-4</v>
      </c>
      <c r="L109" s="71">
        <f t="shared" si="106"/>
        <v>-9.9999999999988987E-5</v>
      </c>
      <c r="M109" s="71">
        <f t="shared" si="107"/>
        <v>0</v>
      </c>
      <c r="N109" s="71">
        <f t="shared" si="108"/>
        <v>-4.0000000000001146E-4</v>
      </c>
      <c r="O109" s="71">
        <f t="shared" si="109"/>
        <v>-8.9999999999999802E-4</v>
      </c>
      <c r="P109" s="71">
        <f t="shared" si="110"/>
        <v>-3.9999999999999758E-4</v>
      </c>
      <c r="Q109" s="71">
        <f t="shared" si="111"/>
        <v>-1.9999999999999185E-4</v>
      </c>
      <c r="R109" s="71">
        <f t="shared" si="112"/>
        <v>9.3227054558782656E-5</v>
      </c>
      <c r="S109" s="71">
        <f t="shared" si="113"/>
        <v>4.6337056572562645E-4</v>
      </c>
      <c r="T109" s="71">
        <f t="shared" si="114"/>
        <v>-9.2794506631947284E-5</v>
      </c>
      <c r="U109" s="71">
        <f t="shared" si="115"/>
        <v>0</v>
      </c>
      <c r="V109" s="71">
        <f t="shared" si="116"/>
        <v>-3.7579857638799923E-4</v>
      </c>
      <c r="W109" s="71">
        <f t="shared" si="117"/>
        <v>-8.4511014936451332E-4</v>
      </c>
      <c r="X109" s="71">
        <f t="shared" si="118"/>
        <v>-3.7519932904267272E-4</v>
      </c>
      <c r="Y109" s="71">
        <f t="shared" si="119"/>
        <v>-1.8765246818060568E-4</v>
      </c>
      <c r="Z109" s="72">
        <f t="shared" si="120"/>
        <v>2.5813607533585879E-2</v>
      </c>
      <c r="AA109" s="72">
        <f t="shared" si="121"/>
        <v>2.6907474971849438E-2</v>
      </c>
      <c r="AB109" s="72">
        <f t="shared" si="122"/>
        <v>2.4921887454771915E-2</v>
      </c>
      <c r="AC109" s="72">
        <f t="shared" si="123"/>
        <v>1.0214956253599083E-2</v>
      </c>
      <c r="AD109" s="72">
        <f t="shared" si="124"/>
        <v>9.0729337722196528E-3</v>
      </c>
      <c r="AE109" s="72">
        <f t="shared" si="125"/>
        <v>6.2948991805732522E-3</v>
      </c>
      <c r="AF109" s="72">
        <f t="shared" si="126"/>
        <v>4.9198916742346725E-3</v>
      </c>
      <c r="AG109" s="72">
        <f t="shared" si="127"/>
        <v>4.4574341475081105E-3</v>
      </c>
      <c r="AH109" s="72">
        <f t="shared" si="128"/>
        <v>2.3679146045895026E-3</v>
      </c>
      <c r="AI109" s="72">
        <f t="shared" si="129"/>
        <v>1.5149602175491715E-3</v>
      </c>
      <c r="AJ109" s="72">
        <f t="shared" si="130"/>
        <v>1.2507597289716735E-3</v>
      </c>
      <c r="AK109" s="72">
        <f t="shared" si="131"/>
        <v>1.6865366464564728E-3</v>
      </c>
      <c r="AL109" s="72">
        <f t="shared" si="132"/>
        <v>1.5508944331843616E-3</v>
      </c>
      <c r="AM109" s="72">
        <f t="shared" si="133"/>
        <v>1.4385555028836111E-3</v>
      </c>
      <c r="AN109" s="72">
        <f t="shared" si="134"/>
        <v>1.3702737330619995E-3</v>
      </c>
      <c r="AO109" s="72">
        <f t="shared" si="135"/>
        <v>1.3587126744651734E-3</v>
      </c>
      <c r="AP109" s="72">
        <f t="shared" si="136"/>
        <v>2.1314505380404421E-3</v>
      </c>
      <c r="AQ109" s="72">
        <f t="shared" si="137"/>
        <v>1.3558738924175952E-3</v>
      </c>
      <c r="AR109" s="72">
        <f t="shared" si="138"/>
        <v>1.1213275185668937E-3</v>
      </c>
      <c r="AS109" s="72">
        <f t="shared" si="139"/>
        <v>1.5346833142582874E-3</v>
      </c>
      <c r="AT109" s="72">
        <f t="shared" si="140"/>
        <v>1.4269828328686343E-3</v>
      </c>
      <c r="AU109" s="72">
        <f t="shared" si="141"/>
        <v>1.3328469772480808E-3</v>
      </c>
      <c r="AV109" s="72">
        <f t="shared" si="142"/>
        <v>1.2729673159689028E-3</v>
      </c>
      <c r="AW109" s="72">
        <f t="shared" si="143"/>
        <v>1.2629397355269347E-3</v>
      </c>
      <c r="AX109" s="72">
        <f t="shared" si="144"/>
        <v>5.9197865114737566E-4</v>
      </c>
      <c r="AY109" s="72">
        <f t="shared" si="145"/>
        <v>7.5748010877458574E-4</v>
      </c>
      <c r="AZ109" s="72">
        <f t="shared" si="146"/>
        <v>1.2507597289716735E-3</v>
      </c>
      <c r="BA109" s="72">
        <f t="shared" si="147"/>
        <v>5.0596099393694187E-3</v>
      </c>
      <c r="BB109" s="72">
        <f t="shared" si="148"/>
        <v>7.7544721659218076E-3</v>
      </c>
      <c r="BC109" s="72">
        <f t="shared" si="149"/>
        <v>1.438555502883611E-2</v>
      </c>
      <c r="BD109" s="72">
        <f t="shared" si="150"/>
        <v>2.0554105995929994E-2</v>
      </c>
      <c r="BE109" s="72">
        <f t="shared" si="151"/>
        <v>2.7174253489303468E-2</v>
      </c>
      <c r="BF109" s="72">
        <f t="shared" si="152"/>
        <v>5.3286263451011052E-4</v>
      </c>
      <c r="BG109" s="72">
        <f t="shared" si="153"/>
        <v>6.7793694620879759E-4</v>
      </c>
      <c r="BH109" s="72">
        <f t="shared" si="154"/>
        <v>1.1213275185668937E-3</v>
      </c>
      <c r="BI109" s="72">
        <f t="shared" si="155"/>
        <v>4.6040499427748623E-3</v>
      </c>
      <c r="BJ109" s="72">
        <f t="shared" si="156"/>
        <v>7.1349141643431719E-3</v>
      </c>
      <c r="BK109" s="72">
        <f t="shared" si="157"/>
        <v>1.3328469772480808E-2</v>
      </c>
      <c r="BL109" s="72">
        <f t="shared" si="158"/>
        <v>1.9094509739533541E-2</v>
      </c>
      <c r="BM109" s="72">
        <f t="shared" si="159"/>
        <v>2.5258794710538695E-2</v>
      </c>
      <c r="BN109" s="70">
        <f t="shared" si="160"/>
        <v>0.51587735615007013</v>
      </c>
      <c r="BO109" s="70">
        <f t="shared" si="161"/>
        <v>0.15006705805769416</v>
      </c>
      <c r="BP109" s="70">
        <f t="shared" si="162"/>
        <v>0.90043639848234391</v>
      </c>
    </row>
    <row r="110" spans="1:68" x14ac:dyDescent="0.25">
      <c r="A110" s="68">
        <v>45268</v>
      </c>
      <c r="B110" s="67">
        <v>7.27</v>
      </c>
      <c r="C110" s="67">
        <v>7.93</v>
      </c>
      <c r="D110" s="67">
        <v>7.76</v>
      </c>
      <c r="E110" s="67">
        <v>6.95</v>
      </c>
      <c r="F110" s="67">
        <v>6.42</v>
      </c>
      <c r="G110" s="67">
        <v>6.45</v>
      </c>
      <c r="H110" s="67">
        <v>6.59</v>
      </c>
      <c r="I110" s="67">
        <v>6.57</v>
      </c>
      <c r="J110" s="71">
        <f t="shared" si="104"/>
        <v>0</v>
      </c>
      <c r="K110" s="71">
        <f t="shared" si="105"/>
        <v>0</v>
      </c>
      <c r="L110" s="71">
        <f t="shared" si="106"/>
        <v>9.9999999999988987E-5</v>
      </c>
      <c r="M110" s="71">
        <f t="shared" si="107"/>
        <v>-6.0000000000000331E-4</v>
      </c>
      <c r="N110" s="71">
        <f t="shared" si="108"/>
        <v>-1.1999999999999927E-3</v>
      </c>
      <c r="O110" s="71">
        <f t="shared" si="109"/>
        <v>-1.2000000000000066E-3</v>
      </c>
      <c r="P110" s="71">
        <f t="shared" si="110"/>
        <v>-1.3999999999999985E-3</v>
      </c>
      <c r="Q110" s="71">
        <f t="shared" si="111"/>
        <v>-1.4000000000000123E-3</v>
      </c>
      <c r="R110" s="71">
        <f t="shared" si="112"/>
        <v>0</v>
      </c>
      <c r="S110" s="71">
        <f t="shared" si="113"/>
        <v>0</v>
      </c>
      <c r="T110" s="71">
        <f t="shared" si="114"/>
        <v>9.279450663209212E-5</v>
      </c>
      <c r="U110" s="71">
        <f t="shared" si="115"/>
        <v>-5.6116724256038563E-4</v>
      </c>
      <c r="V110" s="71">
        <f t="shared" si="116"/>
        <v>-1.1282438203211263E-3</v>
      </c>
      <c r="W110" s="71">
        <f t="shared" si="117"/>
        <v>-1.1279256764937429E-3</v>
      </c>
      <c r="X110" s="71">
        <f t="shared" si="118"/>
        <v>-1.3143073615570332E-3</v>
      </c>
      <c r="Y110" s="71">
        <f t="shared" si="119"/>
        <v>-1.3145541799119804E-3</v>
      </c>
      <c r="Z110" s="72">
        <f t="shared" si="120"/>
        <v>2.5689011932852116E-2</v>
      </c>
      <c r="AA110" s="72">
        <f t="shared" si="121"/>
        <v>2.683595849528482E-2</v>
      </c>
      <c r="AB110" s="72">
        <f t="shared" si="122"/>
        <v>2.4850796853874944E-2</v>
      </c>
      <c r="AC110" s="72">
        <f t="shared" si="123"/>
        <v>1.016456021659385E-2</v>
      </c>
      <c r="AD110" s="72">
        <f t="shared" si="124"/>
        <v>9.0923706805493623E-3</v>
      </c>
      <c r="AE110" s="72">
        <f t="shared" si="125"/>
        <v>6.3220175888021538E-3</v>
      </c>
      <c r="AF110" s="72">
        <f t="shared" si="126"/>
        <v>4.9367699050265005E-3</v>
      </c>
      <c r="AG110" s="72">
        <f t="shared" si="127"/>
        <v>4.4761754387820027E-3</v>
      </c>
      <c r="AH110" s="72">
        <f t="shared" si="128"/>
        <v>2.369278997144288E-3</v>
      </c>
      <c r="AI110" s="72">
        <f t="shared" si="129"/>
        <v>1.5165812941474489E-3</v>
      </c>
      <c r="AJ110" s="72">
        <f t="shared" si="130"/>
        <v>1.2519757896533635E-3</v>
      </c>
      <c r="AK110" s="72">
        <f t="shared" si="131"/>
        <v>1.7056550208434935E-3</v>
      </c>
      <c r="AL110" s="72">
        <f t="shared" si="132"/>
        <v>1.5789886103716188E-3</v>
      </c>
      <c r="AM110" s="72">
        <f t="shared" si="133"/>
        <v>1.4579901588639068E-3</v>
      </c>
      <c r="AN110" s="72">
        <f t="shared" si="134"/>
        <v>1.3810177363377898E-3</v>
      </c>
      <c r="AO110" s="72">
        <f t="shared" si="135"/>
        <v>1.3654623468963788E-3</v>
      </c>
      <c r="AP110" s="72">
        <f t="shared" si="136"/>
        <v>2.1326706849731517E-3</v>
      </c>
      <c r="AQ110" s="72">
        <f t="shared" si="137"/>
        <v>1.3572711172920272E-3</v>
      </c>
      <c r="AR110" s="72">
        <f t="shared" si="138"/>
        <v>1.1223801131887926E-3</v>
      </c>
      <c r="AS110" s="72">
        <f t="shared" si="139"/>
        <v>1.5518727345645586E-3</v>
      </c>
      <c r="AT110" s="72">
        <f t="shared" si="140"/>
        <v>1.4522595499825417E-3</v>
      </c>
      <c r="AU110" s="72">
        <f t="shared" si="141"/>
        <v>1.3504868021267139E-3</v>
      </c>
      <c r="AV110" s="72">
        <f t="shared" si="142"/>
        <v>1.282811729160729E-3</v>
      </c>
      <c r="AW110" s="72">
        <f t="shared" si="143"/>
        <v>1.2691275756504976E-3</v>
      </c>
      <c r="AX110" s="72">
        <f t="shared" si="144"/>
        <v>5.92319749286072E-4</v>
      </c>
      <c r="AY110" s="72">
        <f t="shared" si="145"/>
        <v>7.5829064707372447E-4</v>
      </c>
      <c r="AZ110" s="72">
        <f t="shared" si="146"/>
        <v>1.2519757896533635E-3</v>
      </c>
      <c r="BA110" s="72">
        <f t="shared" si="147"/>
        <v>5.1169650625304802E-3</v>
      </c>
      <c r="BB110" s="72">
        <f t="shared" si="148"/>
        <v>7.894943051858094E-3</v>
      </c>
      <c r="BC110" s="72">
        <f t="shared" si="149"/>
        <v>1.4579901588639067E-2</v>
      </c>
      <c r="BD110" s="72">
        <f t="shared" si="150"/>
        <v>2.0715266045066846E-2</v>
      </c>
      <c r="BE110" s="72">
        <f t="shared" si="151"/>
        <v>2.7309246937927578E-2</v>
      </c>
      <c r="BF110" s="72">
        <f t="shared" si="152"/>
        <v>5.3316767124328792E-4</v>
      </c>
      <c r="BG110" s="72">
        <f t="shared" si="153"/>
        <v>6.7863555864601359E-4</v>
      </c>
      <c r="BH110" s="72">
        <f t="shared" si="154"/>
        <v>1.1223801131887926E-3</v>
      </c>
      <c r="BI110" s="72">
        <f t="shared" si="155"/>
        <v>4.6556182036936759E-3</v>
      </c>
      <c r="BJ110" s="72">
        <f t="shared" si="156"/>
        <v>7.2612977499127082E-3</v>
      </c>
      <c r="BK110" s="72">
        <f t="shared" si="157"/>
        <v>1.3504868021267139E-2</v>
      </c>
      <c r="BL110" s="72">
        <f t="shared" si="158"/>
        <v>1.9242175937410934E-2</v>
      </c>
      <c r="BM110" s="72">
        <f t="shared" si="159"/>
        <v>2.5382551513009954E-2</v>
      </c>
      <c r="BN110" s="70">
        <f t="shared" si="160"/>
        <v>0.51724097739683517</v>
      </c>
      <c r="BO110" s="70">
        <f t="shared" si="161"/>
        <v>0.15509840767075994</v>
      </c>
      <c r="BP110" s="70">
        <f t="shared" si="162"/>
        <v>0.90262590902662876</v>
      </c>
    </row>
    <row r="111" spans="1:68" x14ac:dyDescent="0.25">
      <c r="A111" s="68">
        <v>45267</v>
      </c>
      <c r="B111" s="67">
        <v>7.27</v>
      </c>
      <c r="C111" s="67">
        <v>7.93</v>
      </c>
      <c r="D111" s="67">
        <v>7.77</v>
      </c>
      <c r="E111" s="67">
        <v>6.89</v>
      </c>
      <c r="F111" s="67">
        <v>6.3</v>
      </c>
      <c r="G111" s="67">
        <v>6.33</v>
      </c>
      <c r="H111" s="67">
        <v>6.45</v>
      </c>
      <c r="I111" s="67">
        <v>6.43</v>
      </c>
      <c r="J111" s="71">
        <f t="shared" si="104"/>
        <v>6.0000000000000331E-4</v>
      </c>
      <c r="K111" s="71">
        <f t="shared" si="105"/>
        <v>2.0000000000000573E-4</v>
      </c>
      <c r="L111" s="71">
        <f t="shared" si="106"/>
        <v>1.0000000000000148E-3</v>
      </c>
      <c r="M111" s="71">
        <f t="shared" si="107"/>
        <v>2.0000000000000018E-3</v>
      </c>
      <c r="N111" s="71">
        <f t="shared" si="108"/>
        <v>2.0999999999999908E-3</v>
      </c>
      <c r="O111" s="71">
        <f t="shared" si="109"/>
        <v>1.8999999999999989E-3</v>
      </c>
      <c r="P111" s="71">
        <f t="shared" si="110"/>
        <v>1.799999999999996E-3</v>
      </c>
      <c r="Q111" s="71">
        <f t="shared" si="111"/>
        <v>1.8000000000000099E-3</v>
      </c>
      <c r="R111" s="71">
        <f t="shared" si="112"/>
        <v>5.591798840950922E-4</v>
      </c>
      <c r="S111" s="71">
        <f t="shared" si="113"/>
        <v>1.8528812356149549E-4</v>
      </c>
      <c r="T111" s="71">
        <f t="shared" si="114"/>
        <v>9.2747177859728595E-4</v>
      </c>
      <c r="U111" s="71">
        <f t="shared" si="115"/>
        <v>1.8693341269293607E-3</v>
      </c>
      <c r="V111" s="71">
        <f t="shared" si="116"/>
        <v>1.9735921071720964E-3</v>
      </c>
      <c r="W111" s="71">
        <f t="shared" si="117"/>
        <v>1.7852952827367913E-3</v>
      </c>
      <c r="X111" s="71">
        <f t="shared" si="118"/>
        <v>1.6895066905997212E-3</v>
      </c>
      <c r="Y111" s="71">
        <f t="shared" si="119"/>
        <v>1.6898239094308572E-3</v>
      </c>
      <c r="Z111" s="72">
        <f t="shared" si="120"/>
        <v>2.5562398998328285E-2</v>
      </c>
      <c r="AA111" s="72">
        <f t="shared" si="121"/>
        <v>2.6761898201918898E-2</v>
      </c>
      <c r="AB111" s="72">
        <f t="shared" si="122"/>
        <v>2.4774044684776557E-2</v>
      </c>
      <c r="AC111" s="72">
        <f t="shared" si="123"/>
        <v>1.0090393866045091E-2</v>
      </c>
      <c r="AD111" s="72">
        <f t="shared" si="124"/>
        <v>9.0717969467551899E-3</v>
      </c>
      <c r="AE111" s="72">
        <f t="shared" si="125"/>
        <v>6.3110115118560324E-3</v>
      </c>
      <c r="AF111" s="72">
        <f t="shared" si="126"/>
        <v>4.930195078762056E-3</v>
      </c>
      <c r="AG111" s="72">
        <f t="shared" si="127"/>
        <v>4.4750119388319376E-3</v>
      </c>
      <c r="AH111" s="72">
        <f t="shared" si="128"/>
        <v>2.3692943556622771E-3</v>
      </c>
      <c r="AI111" s="72">
        <f t="shared" si="129"/>
        <v>1.5179160925654826E-3</v>
      </c>
      <c r="AJ111" s="72">
        <f t="shared" si="130"/>
        <v>1.2664357075935992E-3</v>
      </c>
      <c r="AK111" s="72">
        <f t="shared" si="131"/>
        <v>1.7247761815934292E-3</v>
      </c>
      <c r="AL111" s="72">
        <f t="shared" si="132"/>
        <v>1.5950832015055535E-3</v>
      </c>
      <c r="AM111" s="72">
        <f t="shared" si="133"/>
        <v>1.4641427001969222E-3</v>
      </c>
      <c r="AN111" s="72">
        <f t="shared" si="134"/>
        <v>1.384660481027544E-3</v>
      </c>
      <c r="AO111" s="72">
        <f t="shared" si="135"/>
        <v>1.3697892327625097E-3</v>
      </c>
      <c r="AP111" s="72">
        <f t="shared" si="136"/>
        <v>2.1326821743248812E-3</v>
      </c>
      <c r="AQ111" s="72">
        <f t="shared" si="137"/>
        <v>1.3584315093093443E-3</v>
      </c>
      <c r="AR111" s="72">
        <f t="shared" si="138"/>
        <v>1.1349234379926735E-3</v>
      </c>
      <c r="AS111" s="72">
        <f t="shared" si="139"/>
        <v>1.5691549362767633E-3</v>
      </c>
      <c r="AT111" s="72">
        <f t="shared" si="140"/>
        <v>1.4667534024289421E-3</v>
      </c>
      <c r="AU111" s="72">
        <f t="shared" si="141"/>
        <v>1.3560397424150486E-3</v>
      </c>
      <c r="AV111" s="72">
        <f t="shared" si="142"/>
        <v>1.2860849452941919E-3</v>
      </c>
      <c r="AW111" s="72">
        <f t="shared" si="143"/>
        <v>1.27302724072722E-3</v>
      </c>
      <c r="AX111" s="72">
        <f t="shared" si="144"/>
        <v>5.9232358891556927E-4</v>
      </c>
      <c r="AY111" s="72">
        <f t="shared" si="145"/>
        <v>7.5895804628274132E-4</v>
      </c>
      <c r="AZ111" s="72">
        <f t="shared" si="146"/>
        <v>1.2664357075935992E-3</v>
      </c>
      <c r="BA111" s="72">
        <f t="shared" si="147"/>
        <v>5.1743285447802875E-3</v>
      </c>
      <c r="BB111" s="72">
        <f t="shared" si="148"/>
        <v>7.9754160075277674E-3</v>
      </c>
      <c r="BC111" s="72">
        <f t="shared" si="149"/>
        <v>1.4641427001969222E-2</v>
      </c>
      <c r="BD111" s="72">
        <f t="shared" si="150"/>
        <v>2.076990721541316E-2</v>
      </c>
      <c r="BE111" s="72">
        <f t="shared" si="151"/>
        <v>2.7395784655250194E-2</v>
      </c>
      <c r="BF111" s="72">
        <f t="shared" si="152"/>
        <v>5.3317054358122031E-4</v>
      </c>
      <c r="BG111" s="72">
        <f t="shared" si="153"/>
        <v>6.7921575465467213E-4</v>
      </c>
      <c r="BH111" s="72">
        <f t="shared" si="154"/>
        <v>1.1349234379926735E-3</v>
      </c>
      <c r="BI111" s="72">
        <f t="shared" si="155"/>
        <v>4.7074648088302898E-3</v>
      </c>
      <c r="BJ111" s="72">
        <f t="shared" si="156"/>
        <v>7.3337670121447103E-3</v>
      </c>
      <c r="BK111" s="72">
        <f t="shared" si="157"/>
        <v>1.3560397424150486E-2</v>
      </c>
      <c r="BL111" s="72">
        <f t="shared" si="158"/>
        <v>1.9291274179412878E-2</v>
      </c>
      <c r="BM111" s="72">
        <f t="shared" si="159"/>
        <v>2.5460544814544399E-2</v>
      </c>
      <c r="BN111" s="70">
        <f t="shared" si="160"/>
        <v>0.51733077992541388</v>
      </c>
      <c r="BO111" s="70">
        <f t="shared" si="161"/>
        <v>0.17385458726960054</v>
      </c>
      <c r="BP111" s="70">
        <f t="shared" si="162"/>
        <v>0.90498858475415511</v>
      </c>
    </row>
    <row r="112" spans="1:68" x14ac:dyDescent="0.25">
      <c r="A112" s="68">
        <v>45266</v>
      </c>
      <c r="B112" s="67">
        <v>7.33</v>
      </c>
      <c r="C112" s="67">
        <v>7.95</v>
      </c>
      <c r="D112" s="67">
        <v>7.87</v>
      </c>
      <c r="E112" s="67">
        <v>7.09</v>
      </c>
      <c r="F112" s="67">
        <v>6.51</v>
      </c>
      <c r="G112" s="67">
        <v>6.52</v>
      </c>
      <c r="H112" s="67">
        <v>6.63</v>
      </c>
      <c r="I112" s="67">
        <v>6.61</v>
      </c>
      <c r="J112" s="71">
        <f t="shared" si="104"/>
        <v>1.9999999999999185E-4</v>
      </c>
      <c r="K112" s="71">
        <f t="shared" si="105"/>
        <v>3.0000000000000859E-4</v>
      </c>
      <c r="L112" s="71">
        <f t="shared" si="106"/>
        <v>4.9999999999998657E-4</v>
      </c>
      <c r="M112" s="71">
        <f t="shared" si="107"/>
        <v>0</v>
      </c>
      <c r="N112" s="71">
        <f t="shared" si="108"/>
        <v>-1.9999999999999185E-4</v>
      </c>
      <c r="O112" s="71">
        <f t="shared" si="109"/>
        <v>-2.9999999999999472E-4</v>
      </c>
      <c r="P112" s="71">
        <f t="shared" si="110"/>
        <v>-3.9999999999999758E-4</v>
      </c>
      <c r="Q112" s="71">
        <f t="shared" si="111"/>
        <v>-3.9999999999999758E-4</v>
      </c>
      <c r="R112" s="71">
        <f t="shared" si="112"/>
        <v>1.8632383135693727E-4</v>
      </c>
      <c r="S112" s="71">
        <f t="shared" si="113"/>
        <v>2.7786782932468678E-4</v>
      </c>
      <c r="T112" s="71">
        <f t="shared" si="114"/>
        <v>4.6341351216268366E-4</v>
      </c>
      <c r="U112" s="71">
        <f t="shared" si="115"/>
        <v>0</v>
      </c>
      <c r="V112" s="71">
        <f t="shared" si="116"/>
        <v>-1.8779342778196359E-4</v>
      </c>
      <c r="W112" s="71">
        <f t="shared" si="117"/>
        <v>-2.8167691843909118E-4</v>
      </c>
      <c r="X112" s="71">
        <f t="shared" si="118"/>
        <v>-3.7519932904267272E-4</v>
      </c>
      <c r="Y112" s="71">
        <f t="shared" si="119"/>
        <v>-3.7526972951887138E-4</v>
      </c>
      <c r="Z112" s="72">
        <f t="shared" si="120"/>
        <v>2.5434172688483345E-2</v>
      </c>
      <c r="AA112" s="72">
        <f t="shared" si="121"/>
        <v>2.6682941256541221E-2</v>
      </c>
      <c r="AB112" s="72">
        <f t="shared" si="122"/>
        <v>2.468619911005035E-2</v>
      </c>
      <c r="AC112" s="72">
        <f t="shared" si="123"/>
        <v>9.9927375755454965E-3</v>
      </c>
      <c r="AD112" s="72">
        <f t="shared" si="124"/>
        <v>9.0184878879128808E-3</v>
      </c>
      <c r="AE112" s="72">
        <f t="shared" si="125"/>
        <v>6.2748330921547158E-3</v>
      </c>
      <c r="AF112" s="72">
        <f t="shared" si="126"/>
        <v>4.9008936639212079E-3</v>
      </c>
      <c r="AG112" s="72">
        <f t="shared" si="127"/>
        <v>4.447704510476185E-3</v>
      </c>
      <c r="AH112" s="72">
        <f t="shared" si="128"/>
        <v>2.3724000268072246E-3</v>
      </c>
      <c r="AI112" s="72">
        <f t="shared" si="129"/>
        <v>1.5179386185843688E-3</v>
      </c>
      <c r="AJ112" s="72">
        <f t="shared" si="130"/>
        <v>1.2655033936441772E-3</v>
      </c>
      <c r="AK112" s="72">
        <f t="shared" si="131"/>
        <v>1.7209066050366234E-3</v>
      </c>
      <c r="AL112" s="72">
        <f t="shared" si="132"/>
        <v>1.5909502562499722E-3</v>
      </c>
      <c r="AM112" s="72">
        <f t="shared" si="133"/>
        <v>1.4613587369903581E-3</v>
      </c>
      <c r="AN112" s="72">
        <f t="shared" si="134"/>
        <v>1.3832940451902977E-3</v>
      </c>
      <c r="AO112" s="72">
        <f t="shared" si="135"/>
        <v>1.3684082910518738E-3</v>
      </c>
      <c r="AP112" s="72">
        <f t="shared" si="136"/>
        <v>2.1354450482608304E-3</v>
      </c>
      <c r="AQ112" s="72">
        <f t="shared" si="137"/>
        <v>1.3584532745697534E-3</v>
      </c>
      <c r="AR112" s="72">
        <f t="shared" si="138"/>
        <v>1.1340130893447277E-3</v>
      </c>
      <c r="AS112" s="72">
        <f t="shared" si="139"/>
        <v>1.565422973658139E-3</v>
      </c>
      <c r="AT112" s="72">
        <f t="shared" si="140"/>
        <v>1.4627336055610934E-3</v>
      </c>
      <c r="AU112" s="72">
        <f t="shared" si="141"/>
        <v>1.35331704648501E-3</v>
      </c>
      <c r="AV112" s="72">
        <f t="shared" si="142"/>
        <v>1.2847046105183041E-3</v>
      </c>
      <c r="AW112" s="72">
        <f t="shared" si="143"/>
        <v>1.2716320039820506E-3</v>
      </c>
      <c r="AX112" s="72">
        <f t="shared" si="144"/>
        <v>5.9310000670180615E-4</v>
      </c>
      <c r="AY112" s="72">
        <f t="shared" si="145"/>
        <v>7.5896930929218438E-4</v>
      </c>
      <c r="AZ112" s="72">
        <f t="shared" si="146"/>
        <v>1.2655033936441772E-3</v>
      </c>
      <c r="BA112" s="72">
        <f t="shared" si="147"/>
        <v>5.1627198151098699E-3</v>
      </c>
      <c r="BB112" s="72">
        <f t="shared" si="148"/>
        <v>7.9547512812498614E-3</v>
      </c>
      <c r="BC112" s="72">
        <f t="shared" si="149"/>
        <v>1.4613587369903581E-2</v>
      </c>
      <c r="BD112" s="72">
        <f t="shared" si="150"/>
        <v>2.0749410677854466E-2</v>
      </c>
      <c r="BE112" s="72">
        <f t="shared" si="151"/>
        <v>2.7368165821037474E-2</v>
      </c>
      <c r="BF112" s="72">
        <f t="shared" si="152"/>
        <v>5.3386126206520759E-4</v>
      </c>
      <c r="BG112" s="72">
        <f t="shared" si="153"/>
        <v>6.7922663728487668E-4</v>
      </c>
      <c r="BH112" s="72">
        <f t="shared" si="154"/>
        <v>1.1340130893447277E-3</v>
      </c>
      <c r="BI112" s="72">
        <f t="shared" si="155"/>
        <v>4.6962689209744174E-3</v>
      </c>
      <c r="BJ112" s="72">
        <f t="shared" si="156"/>
        <v>7.3136680278054669E-3</v>
      </c>
      <c r="BK112" s="72">
        <f t="shared" si="157"/>
        <v>1.35331704648501E-2</v>
      </c>
      <c r="BL112" s="72">
        <f t="shared" si="158"/>
        <v>1.9270569157774562E-2</v>
      </c>
      <c r="BM112" s="72">
        <f t="shared" si="159"/>
        <v>2.5432640079641012E-2</v>
      </c>
      <c r="BN112" s="70">
        <f t="shared" si="160"/>
        <v>0.51776976160116051</v>
      </c>
      <c r="BO112" s="70">
        <f t="shared" si="161"/>
        <v>0.17150979230422622</v>
      </c>
      <c r="BP112" s="70">
        <f t="shared" si="162"/>
        <v>0.90348026886976851</v>
      </c>
    </row>
    <row r="113" spans="1:68" x14ac:dyDescent="0.25">
      <c r="A113" s="68">
        <v>45265</v>
      </c>
      <c r="B113" s="67">
        <v>7.35</v>
      </c>
      <c r="C113" s="67">
        <v>7.98</v>
      </c>
      <c r="D113" s="67">
        <v>7.92</v>
      </c>
      <c r="E113" s="67">
        <v>7.09</v>
      </c>
      <c r="F113" s="67">
        <v>6.49</v>
      </c>
      <c r="G113" s="67">
        <v>6.49</v>
      </c>
      <c r="H113" s="67">
        <v>6.59</v>
      </c>
      <c r="I113" s="67">
        <v>6.57</v>
      </c>
      <c r="J113" s="71">
        <f t="shared" si="104"/>
        <v>5.0000000000001432E-4</v>
      </c>
      <c r="K113" s="71">
        <f t="shared" si="105"/>
        <v>-1.0000000000001674E-4</v>
      </c>
      <c r="L113" s="71">
        <f t="shared" si="106"/>
        <v>5.0000000000000044E-4</v>
      </c>
      <c r="M113" s="71">
        <f t="shared" si="107"/>
        <v>6.999999999999923E-4</v>
      </c>
      <c r="N113" s="71">
        <f t="shared" si="108"/>
        <v>8.0000000000000904E-4</v>
      </c>
      <c r="O113" s="71">
        <f t="shared" si="109"/>
        <v>1.0000000000000009E-3</v>
      </c>
      <c r="P113" s="71">
        <f t="shared" si="110"/>
        <v>1.0000000000000009E-3</v>
      </c>
      <c r="Q113" s="71">
        <f t="shared" si="111"/>
        <v>9.9999999999998701E-4</v>
      </c>
      <c r="R113" s="71">
        <f t="shared" si="112"/>
        <v>4.6565774997441874E-4</v>
      </c>
      <c r="S113" s="71">
        <f t="shared" si="113"/>
        <v>-9.2614031092085576E-5</v>
      </c>
      <c r="T113" s="71">
        <f t="shared" si="114"/>
        <v>4.6319885954860683E-4</v>
      </c>
      <c r="U113" s="71">
        <f t="shared" si="115"/>
        <v>6.5344226362452776E-4</v>
      </c>
      <c r="V113" s="71">
        <f t="shared" si="116"/>
        <v>7.50962205572611E-4</v>
      </c>
      <c r="W113" s="71">
        <f t="shared" si="117"/>
        <v>9.3861467375310316E-4</v>
      </c>
      <c r="X113" s="71">
        <f t="shared" si="118"/>
        <v>9.3773450232436924E-4</v>
      </c>
      <c r="Y113" s="71">
        <f t="shared" si="119"/>
        <v>9.3791040452651799E-4</v>
      </c>
      <c r="Z113" s="72">
        <f t="shared" si="120"/>
        <v>2.5307022764781209E-2</v>
      </c>
      <c r="AA113" s="72">
        <f t="shared" si="121"/>
        <v>2.6603115290239347E-2</v>
      </c>
      <c r="AB113" s="72">
        <f t="shared" si="122"/>
        <v>2.4602997985640605E-2</v>
      </c>
      <c r="AC113" s="72">
        <f t="shared" si="123"/>
        <v>9.9098896964774381E-3</v>
      </c>
      <c r="AD113" s="72">
        <f t="shared" si="124"/>
        <v>8.9847792186081889E-3</v>
      </c>
      <c r="AE113" s="72">
        <f t="shared" si="125"/>
        <v>6.2590831418646246E-3</v>
      </c>
      <c r="AF113" s="72">
        <f t="shared" si="126"/>
        <v>4.891865994481207E-3</v>
      </c>
      <c r="AG113" s="72">
        <f t="shared" si="127"/>
        <v>4.4427932734959381E-3</v>
      </c>
      <c r="AH113" s="72">
        <f t="shared" si="128"/>
        <v>2.3725121528778382E-3</v>
      </c>
      <c r="AI113" s="72">
        <f t="shared" si="129"/>
        <v>1.5269511363773627E-3</v>
      </c>
      <c r="AJ113" s="72">
        <f t="shared" si="130"/>
        <v>1.2835483600146882E-3</v>
      </c>
      <c r="AK113" s="72">
        <f t="shared" si="131"/>
        <v>1.7431373511092509E-3</v>
      </c>
      <c r="AL113" s="72">
        <f t="shared" si="132"/>
        <v>1.6170826807126312E-3</v>
      </c>
      <c r="AM113" s="72">
        <f t="shared" si="133"/>
        <v>1.4835482347495175E-3</v>
      </c>
      <c r="AN113" s="72">
        <f t="shared" si="134"/>
        <v>1.4020275844782331E-3</v>
      </c>
      <c r="AO113" s="72">
        <f t="shared" si="135"/>
        <v>1.3873464677106977E-3</v>
      </c>
      <c r="AP113" s="72">
        <f t="shared" si="136"/>
        <v>2.1355466623606714E-3</v>
      </c>
      <c r="AQ113" s="72">
        <f t="shared" si="137"/>
        <v>1.3662648373678231E-3</v>
      </c>
      <c r="AR113" s="72">
        <f t="shared" si="138"/>
        <v>1.1497180163221635E-3</v>
      </c>
      <c r="AS113" s="72">
        <f t="shared" si="139"/>
        <v>1.5857109994825357E-3</v>
      </c>
      <c r="AT113" s="72">
        <f t="shared" si="140"/>
        <v>1.4865822116610669E-3</v>
      </c>
      <c r="AU113" s="72">
        <f t="shared" si="141"/>
        <v>1.3737069159535861E-3</v>
      </c>
      <c r="AV113" s="72">
        <f t="shared" si="142"/>
        <v>1.301998746574267E-3</v>
      </c>
      <c r="AW113" s="72">
        <f t="shared" si="143"/>
        <v>1.2891080740883984E-3</v>
      </c>
      <c r="AX113" s="72">
        <f t="shared" si="144"/>
        <v>5.9312803821945956E-4</v>
      </c>
      <c r="AY113" s="72">
        <f t="shared" si="145"/>
        <v>7.6347556818868133E-4</v>
      </c>
      <c r="AZ113" s="72">
        <f t="shared" si="146"/>
        <v>1.2835483600146882E-3</v>
      </c>
      <c r="BA113" s="72">
        <f t="shared" si="147"/>
        <v>5.2294120533277529E-3</v>
      </c>
      <c r="BB113" s="72">
        <f t="shared" si="148"/>
        <v>8.0854134035631565E-3</v>
      </c>
      <c r="BC113" s="72">
        <f t="shared" si="149"/>
        <v>1.4835482347495176E-2</v>
      </c>
      <c r="BD113" s="72">
        <f t="shared" si="150"/>
        <v>2.1030413767173496E-2</v>
      </c>
      <c r="BE113" s="72">
        <f t="shared" si="151"/>
        <v>2.7746929354213953E-2</v>
      </c>
      <c r="BF113" s="72">
        <f t="shared" si="152"/>
        <v>5.3388666559016785E-4</v>
      </c>
      <c r="BG113" s="72">
        <f t="shared" si="153"/>
        <v>6.8313241868391157E-4</v>
      </c>
      <c r="BH113" s="72">
        <f t="shared" si="154"/>
        <v>1.1497180163221635E-3</v>
      </c>
      <c r="BI113" s="72">
        <f t="shared" si="155"/>
        <v>4.7571329984476074E-3</v>
      </c>
      <c r="BJ113" s="72">
        <f t="shared" si="156"/>
        <v>7.4329110583053349E-3</v>
      </c>
      <c r="BK113" s="72">
        <f t="shared" si="157"/>
        <v>1.3737069159535861E-2</v>
      </c>
      <c r="BL113" s="72">
        <f t="shared" si="158"/>
        <v>1.9529981198614006E-2</v>
      </c>
      <c r="BM113" s="72">
        <f t="shared" si="159"/>
        <v>2.5782161481767967E-2</v>
      </c>
      <c r="BN113" s="70">
        <f t="shared" si="160"/>
        <v>0.52539677267072016</v>
      </c>
      <c r="BO113" s="70">
        <f t="shared" si="161"/>
        <v>0.19343681777996438</v>
      </c>
      <c r="BP113" s="70">
        <f t="shared" si="162"/>
        <v>0.90608589426906294</v>
      </c>
    </row>
    <row r="114" spans="1:68" x14ac:dyDescent="0.25">
      <c r="A114" s="68">
        <v>45264</v>
      </c>
      <c r="B114" s="67">
        <v>7.4</v>
      </c>
      <c r="C114" s="67">
        <v>7.97</v>
      </c>
      <c r="D114" s="67">
        <v>7.97</v>
      </c>
      <c r="E114" s="67">
        <v>7.16</v>
      </c>
      <c r="F114" s="67">
        <v>6.57</v>
      </c>
      <c r="G114" s="67">
        <v>6.59</v>
      </c>
      <c r="H114" s="67">
        <v>6.69</v>
      </c>
      <c r="I114" s="67">
        <v>6.67</v>
      </c>
      <c r="J114" s="71">
        <f t="shared" si="104"/>
        <v>0</v>
      </c>
      <c r="K114" s="71">
        <f t="shared" si="105"/>
        <v>5.0000000000000044E-4</v>
      </c>
      <c r="L114" s="71">
        <f t="shared" si="106"/>
        <v>4.0000000000001146E-4</v>
      </c>
      <c r="M114" s="71">
        <f t="shared" si="107"/>
        <v>2.2000000000000075E-3</v>
      </c>
      <c r="N114" s="71">
        <f t="shared" si="108"/>
        <v>1.6999999999999932E-3</v>
      </c>
      <c r="O114" s="71">
        <f t="shared" si="109"/>
        <v>1.799999999999996E-3</v>
      </c>
      <c r="P114" s="71">
        <f t="shared" si="110"/>
        <v>1.5999999999999903E-3</v>
      </c>
      <c r="Q114" s="71">
        <f t="shared" si="111"/>
        <v>1.6000000000000042E-3</v>
      </c>
      <c r="R114" s="71">
        <f t="shared" si="112"/>
        <v>0</v>
      </c>
      <c r="S114" s="71">
        <f t="shared" si="113"/>
        <v>4.6298440569617365E-4</v>
      </c>
      <c r="T114" s="71">
        <f t="shared" si="114"/>
        <v>3.704046713338595E-4</v>
      </c>
      <c r="U114" s="71">
        <f t="shared" si="115"/>
        <v>2.0509003180154035E-3</v>
      </c>
      <c r="V114" s="71">
        <f t="shared" si="116"/>
        <v>1.5939246729337769E-3</v>
      </c>
      <c r="W114" s="71">
        <f t="shared" si="117"/>
        <v>1.6872894891656913E-3</v>
      </c>
      <c r="X114" s="71">
        <f t="shared" si="118"/>
        <v>1.4985485617867915E-3</v>
      </c>
      <c r="Y114" s="71">
        <f t="shared" si="119"/>
        <v>1.4988293204045732E-3</v>
      </c>
      <c r="Z114" s="72">
        <f t="shared" si="120"/>
        <v>2.5179319148958053E-2</v>
      </c>
      <c r="AA114" s="72">
        <f t="shared" si="121"/>
        <v>2.6515753295852314E-2</v>
      </c>
      <c r="AB114" s="72">
        <f t="shared" si="122"/>
        <v>2.4511569384495904E-2</v>
      </c>
      <c r="AC114" s="72">
        <f t="shared" si="123"/>
        <v>9.8161363596982239E-3</v>
      </c>
      <c r="AD114" s="72">
        <f t="shared" si="124"/>
        <v>8.9289170646449506E-3</v>
      </c>
      <c r="AE114" s="72">
        <f t="shared" si="125"/>
        <v>6.2217272939359769E-3</v>
      </c>
      <c r="AF114" s="72">
        <f t="shared" si="126"/>
        <v>4.864296965409215E-3</v>
      </c>
      <c r="AG114" s="72">
        <f t="shared" si="127"/>
        <v>4.4162384153983341E-3</v>
      </c>
      <c r="AH114" s="72">
        <f t="shared" si="128"/>
        <v>2.3724776429418365E-3</v>
      </c>
      <c r="AI114" s="72">
        <f t="shared" si="129"/>
        <v>1.538624268686389E-3</v>
      </c>
      <c r="AJ114" s="72">
        <f t="shared" si="130"/>
        <v>1.2938477393110196E-3</v>
      </c>
      <c r="AK114" s="72">
        <f t="shared" si="131"/>
        <v>1.7476963587158534E-3</v>
      </c>
      <c r="AL114" s="72">
        <f t="shared" si="132"/>
        <v>1.6195837842964429E-3</v>
      </c>
      <c r="AM114" s="72">
        <f t="shared" si="133"/>
        <v>1.4852371800984762E-3</v>
      </c>
      <c r="AN114" s="72">
        <f t="shared" si="134"/>
        <v>1.4029231714290538E-3</v>
      </c>
      <c r="AO114" s="72">
        <f t="shared" si="135"/>
        <v>1.3890195935738097E-3</v>
      </c>
      <c r="AP114" s="72">
        <f t="shared" si="136"/>
        <v>2.1355087858338563E-3</v>
      </c>
      <c r="AQ114" s="72">
        <f t="shared" si="137"/>
        <v>1.3764158778100982E-3</v>
      </c>
      <c r="AR114" s="72">
        <f t="shared" si="138"/>
        <v>1.1587270738045751E-3</v>
      </c>
      <c r="AS114" s="72">
        <f t="shared" si="139"/>
        <v>1.5898790512237151E-3</v>
      </c>
      <c r="AT114" s="72">
        <f t="shared" si="140"/>
        <v>1.4888533674191726E-3</v>
      </c>
      <c r="AU114" s="72">
        <f t="shared" si="141"/>
        <v>1.3752344753778874E-3</v>
      </c>
      <c r="AV114" s="72">
        <f t="shared" si="142"/>
        <v>1.3028044660209862E-3</v>
      </c>
      <c r="AW114" s="72">
        <f t="shared" si="143"/>
        <v>1.2906345099118522E-3</v>
      </c>
      <c r="AX114" s="72">
        <f t="shared" si="144"/>
        <v>5.9311941073545912E-4</v>
      </c>
      <c r="AY114" s="72">
        <f t="shared" si="145"/>
        <v>7.6931213434319452E-4</v>
      </c>
      <c r="AZ114" s="72">
        <f t="shared" si="146"/>
        <v>1.2938477393110196E-3</v>
      </c>
      <c r="BA114" s="72">
        <f t="shared" si="147"/>
        <v>5.2430890761475599E-3</v>
      </c>
      <c r="BB114" s="72">
        <f t="shared" si="148"/>
        <v>8.0979189214822143E-3</v>
      </c>
      <c r="BC114" s="72">
        <f t="shared" si="149"/>
        <v>1.4852371800984763E-2</v>
      </c>
      <c r="BD114" s="72">
        <f t="shared" si="150"/>
        <v>2.1043847571435806E-2</v>
      </c>
      <c r="BE114" s="72">
        <f t="shared" si="151"/>
        <v>2.7780391871476195E-2</v>
      </c>
      <c r="BF114" s="72">
        <f t="shared" si="152"/>
        <v>5.3387719645846406E-4</v>
      </c>
      <c r="BG114" s="72">
        <f t="shared" si="153"/>
        <v>6.8820793890504912E-4</v>
      </c>
      <c r="BH114" s="72">
        <f t="shared" si="154"/>
        <v>1.1587270738045751E-3</v>
      </c>
      <c r="BI114" s="72">
        <f t="shared" si="155"/>
        <v>4.7696371536711454E-3</v>
      </c>
      <c r="BJ114" s="72">
        <f t="shared" si="156"/>
        <v>7.4442668370958628E-3</v>
      </c>
      <c r="BK114" s="72">
        <f t="shared" si="157"/>
        <v>1.3752344753778874E-2</v>
      </c>
      <c r="BL114" s="72">
        <f t="shared" si="158"/>
        <v>1.9542066990314792E-2</v>
      </c>
      <c r="BM114" s="72">
        <f t="shared" si="159"/>
        <v>2.5812690198237044E-2</v>
      </c>
      <c r="BN114" s="70">
        <f t="shared" si="160"/>
        <v>0.53296013104813456</v>
      </c>
      <c r="BO114" s="70">
        <f t="shared" si="161"/>
        <v>0.20058938796737164</v>
      </c>
      <c r="BP114" s="70">
        <f t="shared" si="162"/>
        <v>0.90639449376991577</v>
      </c>
    </row>
    <row r="115" spans="1:68" x14ac:dyDescent="0.25">
      <c r="A115" s="68">
        <v>45261</v>
      </c>
      <c r="B115" s="67">
        <v>7.4</v>
      </c>
      <c r="C115" s="67">
        <v>8.02</v>
      </c>
      <c r="D115" s="67">
        <v>8.01</v>
      </c>
      <c r="E115" s="67">
        <v>7.38</v>
      </c>
      <c r="F115" s="67">
        <v>6.74</v>
      </c>
      <c r="G115" s="67">
        <v>6.77</v>
      </c>
      <c r="H115" s="67">
        <v>6.85</v>
      </c>
      <c r="I115" s="67">
        <v>6.83</v>
      </c>
      <c r="J115" s="71">
        <f t="shared" si="104"/>
        <v>0</v>
      </c>
      <c r="K115" s="71">
        <f t="shared" si="105"/>
        <v>-1.9999999999999185E-4</v>
      </c>
      <c r="L115" s="71">
        <f t="shared" si="106"/>
        <v>0</v>
      </c>
      <c r="M115" s="71">
        <f t="shared" si="107"/>
        <v>9.9999999999988987E-5</v>
      </c>
      <c r="N115" s="71">
        <f t="shared" si="108"/>
        <v>1.0000000000000286E-4</v>
      </c>
      <c r="O115" s="71">
        <f t="shared" si="109"/>
        <v>-1.0000000000000286E-4</v>
      </c>
      <c r="P115" s="71">
        <f t="shared" si="110"/>
        <v>0</v>
      </c>
      <c r="Q115" s="71">
        <f t="shared" si="111"/>
        <v>0</v>
      </c>
      <c r="R115" s="71">
        <f t="shared" si="112"/>
        <v>0</v>
      </c>
      <c r="S115" s="71">
        <f t="shared" si="113"/>
        <v>-1.8516804052539428E-4</v>
      </c>
      <c r="T115" s="71">
        <f t="shared" si="114"/>
        <v>0</v>
      </c>
      <c r="U115" s="71">
        <f t="shared" si="115"/>
        <v>9.3122875701653654E-5</v>
      </c>
      <c r="V115" s="71">
        <f t="shared" si="116"/>
        <v>9.3681202935045653E-5</v>
      </c>
      <c r="W115" s="71">
        <f t="shared" si="117"/>
        <v>-9.3663653887616797E-5</v>
      </c>
      <c r="X115" s="71">
        <f t="shared" si="118"/>
        <v>0</v>
      </c>
      <c r="Y115" s="71">
        <f t="shared" si="119"/>
        <v>0</v>
      </c>
      <c r="Z115" s="72">
        <f t="shared" si="120"/>
        <v>2.5053020681849246E-2</v>
      </c>
      <c r="AA115" s="72">
        <f t="shared" si="121"/>
        <v>2.6418643901468464E-2</v>
      </c>
      <c r="AB115" s="72">
        <f t="shared" si="122"/>
        <v>2.4415467328284771E-2</v>
      </c>
      <c r="AC115" s="72">
        <f t="shared" si="123"/>
        <v>9.7251339871722506E-3</v>
      </c>
      <c r="AD115" s="72">
        <f t="shared" si="124"/>
        <v>8.8734703683900715E-3</v>
      </c>
      <c r="AE115" s="72">
        <f t="shared" si="125"/>
        <v>6.1869050747254831E-3</v>
      </c>
      <c r="AF115" s="72">
        <f t="shared" si="126"/>
        <v>4.840402969765875E-3</v>
      </c>
      <c r="AG115" s="72">
        <f t="shared" si="127"/>
        <v>4.3925678622953367E-3</v>
      </c>
      <c r="AH115" s="72">
        <f t="shared" si="128"/>
        <v>2.3724776429418365E-3</v>
      </c>
      <c r="AI115" s="72">
        <f t="shared" si="129"/>
        <v>1.5386242686863888E-3</v>
      </c>
      <c r="AJ115" s="72">
        <f t="shared" si="130"/>
        <v>1.2939250791859864E-3</v>
      </c>
      <c r="AK115" s="72">
        <f t="shared" si="131"/>
        <v>1.7442917757239326E-3</v>
      </c>
      <c r="AL115" s="72">
        <f t="shared" si="132"/>
        <v>1.6223890741121523E-3</v>
      </c>
      <c r="AM115" s="72">
        <f t="shared" si="133"/>
        <v>1.4919502935836619E-3</v>
      </c>
      <c r="AN115" s="72">
        <f t="shared" si="134"/>
        <v>1.417311939933296E-3</v>
      </c>
      <c r="AO115" s="72">
        <f t="shared" si="135"/>
        <v>1.402562343730464E-3</v>
      </c>
      <c r="AP115" s="72">
        <f t="shared" si="136"/>
        <v>2.1355087858338563E-3</v>
      </c>
      <c r="AQ115" s="72">
        <f t="shared" si="137"/>
        <v>1.3763993911819229E-3</v>
      </c>
      <c r="AR115" s="72">
        <f t="shared" si="138"/>
        <v>1.1587832111986328E-3</v>
      </c>
      <c r="AS115" s="72">
        <f t="shared" si="139"/>
        <v>1.5865575682916897E-3</v>
      </c>
      <c r="AT115" s="72">
        <f t="shared" si="140"/>
        <v>1.4912910512537699E-3</v>
      </c>
      <c r="AU115" s="72">
        <f t="shared" si="141"/>
        <v>1.3813131761131025E-3</v>
      </c>
      <c r="AV115" s="72">
        <f t="shared" si="142"/>
        <v>1.3160528621960184E-3</v>
      </c>
      <c r="AW115" s="72">
        <f t="shared" si="143"/>
        <v>1.3031011465778643E-3</v>
      </c>
      <c r="AX115" s="72">
        <f t="shared" si="144"/>
        <v>5.9311941073545912E-4</v>
      </c>
      <c r="AY115" s="72">
        <f t="shared" si="145"/>
        <v>7.6931213434319442E-4</v>
      </c>
      <c r="AZ115" s="72">
        <f t="shared" si="146"/>
        <v>1.2939250791859864E-3</v>
      </c>
      <c r="BA115" s="72">
        <f t="shared" si="147"/>
        <v>5.232875327171798E-3</v>
      </c>
      <c r="BB115" s="72">
        <f t="shared" si="148"/>
        <v>8.1119453705607615E-3</v>
      </c>
      <c r="BC115" s="72">
        <f t="shared" si="149"/>
        <v>1.4919502935836618E-2</v>
      </c>
      <c r="BD115" s="72">
        <f t="shared" si="150"/>
        <v>2.1259679098999441E-2</v>
      </c>
      <c r="BE115" s="72">
        <f t="shared" si="151"/>
        <v>2.8051246874609279E-2</v>
      </c>
      <c r="BF115" s="72">
        <f t="shared" si="152"/>
        <v>5.3387719645846406E-4</v>
      </c>
      <c r="BG115" s="72">
        <f t="shared" si="153"/>
        <v>6.8819969559096147E-4</v>
      </c>
      <c r="BH115" s="72">
        <f t="shared" si="154"/>
        <v>1.1587832111986328E-3</v>
      </c>
      <c r="BI115" s="72">
        <f t="shared" si="155"/>
        <v>4.7596727048750693E-3</v>
      </c>
      <c r="BJ115" s="72">
        <f t="shared" si="156"/>
        <v>7.4564552562688497E-3</v>
      </c>
      <c r="BK115" s="72">
        <f t="shared" si="157"/>
        <v>1.3813131761131026E-2</v>
      </c>
      <c r="BL115" s="72">
        <f t="shared" si="158"/>
        <v>1.9740792932940277E-2</v>
      </c>
      <c r="BM115" s="72">
        <f t="shared" si="159"/>
        <v>2.6062022931557287E-2</v>
      </c>
      <c r="BN115" s="70">
        <f t="shared" si="160"/>
        <v>0.53297443342098594</v>
      </c>
      <c r="BO115" s="70">
        <f t="shared" si="161"/>
        <v>0.20081575040618388</v>
      </c>
      <c r="BP115" s="70">
        <f t="shared" si="162"/>
        <v>0.90558369381569226</v>
      </c>
    </row>
    <row r="116" spans="1:68" x14ac:dyDescent="0.25">
      <c r="A116" s="68">
        <v>45260</v>
      </c>
      <c r="B116" s="67">
        <v>7.4</v>
      </c>
      <c r="C116" s="67">
        <v>8</v>
      </c>
      <c r="D116" s="67">
        <v>8.01</v>
      </c>
      <c r="E116" s="67">
        <v>7.39</v>
      </c>
      <c r="F116" s="67">
        <v>6.75</v>
      </c>
      <c r="G116" s="67">
        <v>6.76</v>
      </c>
      <c r="H116" s="67">
        <v>6.85</v>
      </c>
      <c r="I116" s="67">
        <v>6.83</v>
      </c>
      <c r="J116" s="71">
        <f t="shared" si="104"/>
        <v>2.9999999999998084E-4</v>
      </c>
      <c r="K116" s="71">
        <f t="shared" si="105"/>
        <v>-1.0000000000000286E-4</v>
      </c>
      <c r="L116" s="71">
        <f t="shared" si="106"/>
        <v>-2.9999999999999472E-4</v>
      </c>
      <c r="M116" s="71">
        <f t="shared" si="107"/>
        <v>2.0000000000000573E-4</v>
      </c>
      <c r="N116" s="71">
        <f t="shared" si="108"/>
        <v>1.9999999999999185E-4</v>
      </c>
      <c r="O116" s="71">
        <f t="shared" si="109"/>
        <v>2.0000000000000573E-4</v>
      </c>
      <c r="P116" s="71">
        <f t="shared" si="110"/>
        <v>2.0000000000000573E-4</v>
      </c>
      <c r="Q116" s="71">
        <f t="shared" si="111"/>
        <v>1.0000000000000286E-4</v>
      </c>
      <c r="R116" s="71">
        <f t="shared" si="112"/>
        <v>2.7929060368666946E-4</v>
      </c>
      <c r="S116" s="71">
        <f t="shared" si="113"/>
        <v>-9.2596879551263682E-5</v>
      </c>
      <c r="T116" s="71">
        <f t="shared" si="114"/>
        <v>-2.7779064024177256E-4</v>
      </c>
      <c r="U116" s="71">
        <f t="shared" si="115"/>
        <v>1.8621973983039305E-4</v>
      </c>
      <c r="V116" s="71">
        <f t="shared" si="116"/>
        <v>1.8733608147727726E-4</v>
      </c>
      <c r="W116" s="71">
        <f t="shared" si="117"/>
        <v>1.8731853571683676E-4</v>
      </c>
      <c r="X116" s="71">
        <f t="shared" si="118"/>
        <v>1.8716077164866962E-4</v>
      </c>
      <c r="Y116" s="71">
        <f t="shared" si="119"/>
        <v>9.3602283964055248E-5</v>
      </c>
      <c r="Z116" s="72">
        <f t="shared" si="120"/>
        <v>2.4924993295810105E-2</v>
      </c>
      <c r="AA116" s="72">
        <f t="shared" si="121"/>
        <v>2.6323512333792428E-2</v>
      </c>
      <c r="AB116" s="72">
        <f t="shared" si="122"/>
        <v>2.4320853628102684E-2</v>
      </c>
      <c r="AC116" s="72">
        <f t="shared" si="123"/>
        <v>9.6515488429943456E-3</v>
      </c>
      <c r="AD116" s="72">
        <f t="shared" si="124"/>
        <v>8.8360180799458132E-3</v>
      </c>
      <c r="AE116" s="72">
        <f t="shared" si="125"/>
        <v>6.1727201810691835E-3</v>
      </c>
      <c r="AF116" s="72">
        <f t="shared" si="126"/>
        <v>4.8368086897274147E-3</v>
      </c>
      <c r="AG116" s="72">
        <f t="shared" si="127"/>
        <v>4.3910043774603516E-3</v>
      </c>
      <c r="AH116" s="72">
        <f t="shared" si="128"/>
        <v>2.3733997187542462E-3</v>
      </c>
      <c r="AI116" s="72">
        <f t="shared" si="129"/>
        <v>1.5386242686863888E-3</v>
      </c>
      <c r="AJ116" s="72">
        <f t="shared" si="130"/>
        <v>1.2960579834657975E-3</v>
      </c>
      <c r="AK116" s="72">
        <f t="shared" si="131"/>
        <v>1.7579882301878879E-3</v>
      </c>
      <c r="AL116" s="72">
        <f t="shared" si="132"/>
        <v>1.6347476178722236E-3</v>
      </c>
      <c r="AM116" s="72">
        <f t="shared" si="133"/>
        <v>1.4965078449411862E-3</v>
      </c>
      <c r="AN116" s="72">
        <f t="shared" si="134"/>
        <v>1.4231430996478928E-3</v>
      </c>
      <c r="AO116" s="72">
        <f t="shared" si="135"/>
        <v>1.4059266163433612E-3</v>
      </c>
      <c r="AP116" s="72">
        <f t="shared" si="136"/>
        <v>2.136336683170302E-3</v>
      </c>
      <c r="AQ116" s="72">
        <f t="shared" si="137"/>
        <v>1.3763898184369666E-3</v>
      </c>
      <c r="AR116" s="72">
        <f t="shared" si="138"/>
        <v>1.1606612979334283E-3</v>
      </c>
      <c r="AS116" s="72">
        <f t="shared" si="139"/>
        <v>1.5991596834837121E-3</v>
      </c>
      <c r="AT116" s="72">
        <f t="shared" si="140"/>
        <v>1.5026353049650276E-3</v>
      </c>
      <c r="AU116" s="72">
        <f t="shared" si="141"/>
        <v>1.3855136885491393E-3</v>
      </c>
      <c r="AV116" s="72">
        <f t="shared" si="142"/>
        <v>1.3214429777840785E-3</v>
      </c>
      <c r="AW116" s="72">
        <f t="shared" si="143"/>
        <v>1.306210256876438E-3</v>
      </c>
      <c r="AX116" s="72">
        <f t="shared" si="144"/>
        <v>5.9334992968856155E-4</v>
      </c>
      <c r="AY116" s="72">
        <f t="shared" si="145"/>
        <v>7.6931213434319442E-4</v>
      </c>
      <c r="AZ116" s="72">
        <f t="shared" si="146"/>
        <v>1.2960579834657975E-3</v>
      </c>
      <c r="BA116" s="72">
        <f t="shared" si="147"/>
        <v>5.2739646905636635E-3</v>
      </c>
      <c r="BB116" s="72">
        <f t="shared" si="148"/>
        <v>8.173738089361119E-3</v>
      </c>
      <c r="BC116" s="72">
        <f t="shared" si="149"/>
        <v>1.4965078449411862E-2</v>
      </c>
      <c r="BD116" s="72">
        <f t="shared" si="150"/>
        <v>2.1347146494718392E-2</v>
      </c>
      <c r="BE116" s="72">
        <f t="shared" si="151"/>
        <v>2.8118532326867222E-2</v>
      </c>
      <c r="BF116" s="72">
        <f t="shared" si="152"/>
        <v>5.3408417079257549E-4</v>
      </c>
      <c r="BG116" s="72">
        <f t="shared" si="153"/>
        <v>6.8819490921848332E-4</v>
      </c>
      <c r="BH116" s="72">
        <f t="shared" si="154"/>
        <v>1.1606612979334283E-3</v>
      </c>
      <c r="BI116" s="72">
        <f t="shared" si="155"/>
        <v>4.7974790504511367E-3</v>
      </c>
      <c r="BJ116" s="72">
        <f t="shared" si="156"/>
        <v>7.5131765248251381E-3</v>
      </c>
      <c r="BK116" s="72">
        <f t="shared" si="157"/>
        <v>1.3855136885491393E-2</v>
      </c>
      <c r="BL116" s="72">
        <f t="shared" si="158"/>
        <v>1.9821644666761177E-2</v>
      </c>
      <c r="BM116" s="72">
        <f t="shared" si="159"/>
        <v>2.612420513752876E-2</v>
      </c>
      <c r="BN116" s="70">
        <f t="shared" si="160"/>
        <v>0.53292576844987161</v>
      </c>
      <c r="BO116" s="70">
        <f t="shared" si="161"/>
        <v>0.20614580273172831</v>
      </c>
      <c r="BP116" s="70">
        <f t="shared" si="162"/>
        <v>0.90703138879278311</v>
      </c>
    </row>
    <row r="117" spans="1:68" x14ac:dyDescent="0.25">
      <c r="A117" s="68">
        <v>45259</v>
      </c>
      <c r="B117" s="67">
        <v>7.43</v>
      </c>
      <c r="C117" s="67">
        <v>7.99</v>
      </c>
      <c r="D117" s="67">
        <v>7.98</v>
      </c>
      <c r="E117" s="67">
        <v>7.41</v>
      </c>
      <c r="F117" s="67">
        <v>6.77</v>
      </c>
      <c r="G117" s="67">
        <v>6.78</v>
      </c>
      <c r="H117" s="67">
        <v>6.87</v>
      </c>
      <c r="I117" s="67">
        <v>6.84</v>
      </c>
      <c r="J117" s="71">
        <f t="shared" si="104"/>
        <v>2.0000000000000018E-3</v>
      </c>
      <c r="K117" s="71">
        <f t="shared" si="105"/>
        <v>1.6000000000000042E-3</v>
      </c>
      <c r="L117" s="71">
        <f t="shared" si="106"/>
        <v>8.9999999999999802E-4</v>
      </c>
      <c r="M117" s="71">
        <f t="shared" si="107"/>
        <v>2.1000000000000046E-3</v>
      </c>
      <c r="N117" s="71">
        <f t="shared" si="108"/>
        <v>1.7000000000000071E-3</v>
      </c>
      <c r="O117" s="71">
        <f t="shared" si="109"/>
        <v>1.7000000000000071E-3</v>
      </c>
      <c r="P117" s="71">
        <f t="shared" si="110"/>
        <v>1.6000000000000042E-3</v>
      </c>
      <c r="Q117" s="71">
        <f t="shared" si="111"/>
        <v>1.6999999999999932E-3</v>
      </c>
      <c r="R117" s="71">
        <f t="shared" si="112"/>
        <v>1.8599465977558896E-3</v>
      </c>
      <c r="S117" s="71">
        <f t="shared" si="113"/>
        <v>1.4805221543992065E-3</v>
      </c>
      <c r="T117" s="71">
        <f t="shared" si="114"/>
        <v>8.3314052493323675E-4</v>
      </c>
      <c r="U117" s="71">
        <f t="shared" si="115"/>
        <v>1.9532164513180053E-3</v>
      </c>
      <c r="V117" s="71">
        <f t="shared" si="116"/>
        <v>1.5909413303742818E-3</v>
      </c>
      <c r="W117" s="71">
        <f t="shared" si="117"/>
        <v>1.5907924563744076E-3</v>
      </c>
      <c r="X117" s="71">
        <f t="shared" si="118"/>
        <v>1.4960264594789351E-3</v>
      </c>
      <c r="Y117" s="71">
        <f t="shared" si="119"/>
        <v>1.5898997971498499E-3</v>
      </c>
      <c r="Z117" s="72">
        <f t="shared" si="120"/>
        <v>2.4795105796759677E-2</v>
      </c>
      <c r="AA117" s="72">
        <f t="shared" si="121"/>
        <v>2.6224629152078006E-2</v>
      </c>
      <c r="AB117" s="72">
        <f t="shared" si="122"/>
        <v>2.4222171628622492E-2</v>
      </c>
      <c r="AC117" s="72">
        <f t="shared" si="123"/>
        <v>9.5770230945366758E-3</v>
      </c>
      <c r="AD117" s="72">
        <f t="shared" si="124"/>
        <v>8.7893975157221135E-3</v>
      </c>
      <c r="AE117" s="72">
        <f t="shared" si="125"/>
        <v>6.1507830296462281E-3</v>
      </c>
      <c r="AF117" s="72">
        <f t="shared" si="126"/>
        <v>4.8252375131993897E-3</v>
      </c>
      <c r="AG117" s="72">
        <f t="shared" si="127"/>
        <v>4.3822428417976912E-3</v>
      </c>
      <c r="AH117" s="72">
        <f t="shared" si="128"/>
        <v>2.3738647849425899E-3</v>
      </c>
      <c r="AI117" s="72">
        <f t="shared" si="129"/>
        <v>1.5493793142704925E-3</v>
      </c>
      <c r="AJ117" s="72">
        <f t="shared" si="130"/>
        <v>1.2971950657416976E-3</v>
      </c>
      <c r="AK117" s="72">
        <f t="shared" si="131"/>
        <v>1.7580506831872771E-3</v>
      </c>
      <c r="AL117" s="72">
        <f t="shared" si="132"/>
        <v>1.6358860081184812E-3</v>
      </c>
      <c r="AM117" s="72">
        <f t="shared" si="133"/>
        <v>1.4979510024017264E-3</v>
      </c>
      <c r="AN117" s="72">
        <f t="shared" si="134"/>
        <v>1.4238650280289178E-3</v>
      </c>
      <c r="AO117" s="72">
        <f t="shared" si="135"/>
        <v>1.4071644096422594E-3</v>
      </c>
      <c r="AP117" s="72">
        <f t="shared" si="136"/>
        <v>2.1367542706714373E-3</v>
      </c>
      <c r="AQ117" s="72">
        <f t="shared" si="137"/>
        <v>1.3857831362457725E-3</v>
      </c>
      <c r="AR117" s="72">
        <f t="shared" si="138"/>
        <v>1.1616452312722871E-3</v>
      </c>
      <c r="AS117" s="72">
        <f t="shared" si="139"/>
        <v>1.5992168826914691E-3</v>
      </c>
      <c r="AT117" s="72">
        <f t="shared" si="140"/>
        <v>1.5036842475054297E-3</v>
      </c>
      <c r="AU117" s="72">
        <f t="shared" si="141"/>
        <v>1.3868469545864259E-3</v>
      </c>
      <c r="AV117" s="72">
        <f t="shared" si="142"/>
        <v>1.3221114773735746E-3</v>
      </c>
      <c r="AW117" s="72">
        <f t="shared" si="143"/>
        <v>1.3073567171600082E-3</v>
      </c>
      <c r="AX117" s="72">
        <f t="shared" si="144"/>
        <v>5.9346619623564748E-4</v>
      </c>
      <c r="AY117" s="72">
        <f t="shared" si="145"/>
        <v>7.7468965713524624E-4</v>
      </c>
      <c r="AZ117" s="72">
        <f t="shared" si="146"/>
        <v>1.2971950657416976E-3</v>
      </c>
      <c r="BA117" s="72">
        <f t="shared" si="147"/>
        <v>5.274152049561831E-3</v>
      </c>
      <c r="BB117" s="72">
        <f t="shared" si="148"/>
        <v>8.1794300405924059E-3</v>
      </c>
      <c r="BC117" s="72">
        <f t="shared" si="149"/>
        <v>1.4979510024017264E-2</v>
      </c>
      <c r="BD117" s="72">
        <f t="shared" si="150"/>
        <v>2.1357975420433765E-2</v>
      </c>
      <c r="BE117" s="72">
        <f t="shared" si="151"/>
        <v>2.8143288192845187E-2</v>
      </c>
      <c r="BF117" s="72">
        <f t="shared" si="152"/>
        <v>5.3418856766785934E-4</v>
      </c>
      <c r="BG117" s="72">
        <f t="shared" si="153"/>
        <v>6.9289156812288625E-4</v>
      </c>
      <c r="BH117" s="72">
        <f t="shared" si="154"/>
        <v>1.1616452312722871E-3</v>
      </c>
      <c r="BI117" s="72">
        <f t="shared" si="155"/>
        <v>4.7976506480744072E-3</v>
      </c>
      <c r="BJ117" s="72">
        <f t="shared" si="156"/>
        <v>7.5184212375271481E-3</v>
      </c>
      <c r="BK117" s="72">
        <f t="shared" si="157"/>
        <v>1.386846954586426E-2</v>
      </c>
      <c r="BL117" s="72">
        <f t="shared" si="158"/>
        <v>1.9831672160603619E-2</v>
      </c>
      <c r="BM117" s="72">
        <f t="shared" si="159"/>
        <v>2.6147134343200165E-2</v>
      </c>
      <c r="BN117" s="70">
        <f t="shared" si="160"/>
        <v>0.53415365724385289</v>
      </c>
      <c r="BO117" s="70">
        <f t="shared" si="161"/>
        <v>0.20654852620331882</v>
      </c>
      <c r="BP117" s="70">
        <f t="shared" si="162"/>
        <v>0.90670936378251155</v>
      </c>
    </row>
    <row r="118" spans="1:68" x14ac:dyDescent="0.25">
      <c r="A118" s="68">
        <v>45258</v>
      </c>
      <c r="B118" s="67">
        <v>7.63</v>
      </c>
      <c r="C118" s="67">
        <v>8.15</v>
      </c>
      <c r="D118" s="67">
        <v>8.07</v>
      </c>
      <c r="E118" s="67">
        <v>7.62</v>
      </c>
      <c r="F118" s="67">
        <v>6.94</v>
      </c>
      <c r="G118" s="67">
        <v>6.95</v>
      </c>
      <c r="H118" s="67">
        <v>7.03</v>
      </c>
      <c r="I118" s="67">
        <v>7.01</v>
      </c>
      <c r="J118" s="71">
        <f t="shared" si="104"/>
        <v>1.5000000000000152E-3</v>
      </c>
      <c r="K118" s="71">
        <f t="shared" si="105"/>
        <v>4.9999999999998657E-4</v>
      </c>
      <c r="L118" s="71">
        <f t="shared" si="106"/>
        <v>1.9999999999999185E-4</v>
      </c>
      <c r="M118" s="71">
        <f t="shared" si="107"/>
        <v>2.9999999999999472E-4</v>
      </c>
      <c r="N118" s="71">
        <f t="shared" si="108"/>
        <v>1.9999999999999185E-4</v>
      </c>
      <c r="O118" s="71">
        <f t="shared" si="109"/>
        <v>5.9999999999998943E-4</v>
      </c>
      <c r="P118" s="71">
        <f t="shared" si="110"/>
        <v>6.0000000000000331E-4</v>
      </c>
      <c r="Q118" s="71">
        <f t="shared" si="111"/>
        <v>6.0000000000000331E-4</v>
      </c>
      <c r="R118" s="71">
        <f t="shared" si="112"/>
        <v>1.3926932291439299E-3</v>
      </c>
      <c r="S118" s="71">
        <f t="shared" si="113"/>
        <v>4.6221401331344693E-4</v>
      </c>
      <c r="T118" s="71">
        <f t="shared" si="114"/>
        <v>1.8504811303733917E-4</v>
      </c>
      <c r="U118" s="71">
        <f t="shared" si="115"/>
        <v>2.7871974909831953E-4</v>
      </c>
      <c r="V118" s="71">
        <f t="shared" si="116"/>
        <v>1.8700327310216199E-4</v>
      </c>
      <c r="W118" s="71">
        <f t="shared" si="117"/>
        <v>5.6085251049522219E-4</v>
      </c>
      <c r="X118" s="71">
        <f t="shared" si="118"/>
        <v>5.6043341649925082E-4</v>
      </c>
      <c r="Y118" s="71">
        <f t="shared" si="119"/>
        <v>5.605381312686668E-4</v>
      </c>
      <c r="Z118" s="72">
        <f t="shared" si="120"/>
        <v>2.4665450026207073E-2</v>
      </c>
      <c r="AA118" s="72">
        <f t="shared" si="121"/>
        <v>2.6117493144367575E-2</v>
      </c>
      <c r="AB118" s="72">
        <f t="shared" si="122"/>
        <v>2.4118155799612316E-2</v>
      </c>
      <c r="AC118" s="72">
        <f t="shared" si="123"/>
        <v>9.5031171311965711E-3</v>
      </c>
      <c r="AD118" s="72">
        <f t="shared" si="124"/>
        <v>8.7414866582033336E-3</v>
      </c>
      <c r="AE118" s="72">
        <f t="shared" si="125"/>
        <v>6.126811502375872E-3</v>
      </c>
      <c r="AF118" s="72">
        <f t="shared" si="126"/>
        <v>4.812524929598278E-3</v>
      </c>
      <c r="AG118" s="72">
        <f t="shared" si="127"/>
        <v>4.3706138240033913E-3</v>
      </c>
      <c r="AH118" s="72">
        <f t="shared" si="128"/>
        <v>2.3782564164546932E-3</v>
      </c>
      <c r="AI118" s="72">
        <f t="shared" si="129"/>
        <v>1.5469870576857506E-3</v>
      </c>
      <c r="AJ118" s="72">
        <f t="shared" si="130"/>
        <v>1.2965528577755085E-3</v>
      </c>
      <c r="AK118" s="72">
        <f t="shared" si="131"/>
        <v>1.7533718065883182E-3</v>
      </c>
      <c r="AL118" s="72">
        <f t="shared" si="132"/>
        <v>1.6326987439608327E-3</v>
      </c>
      <c r="AM118" s="72">
        <f t="shared" si="133"/>
        <v>1.4943600181955587E-3</v>
      </c>
      <c r="AN118" s="72">
        <f t="shared" si="134"/>
        <v>1.4204455197655401E-3</v>
      </c>
      <c r="AO118" s="72">
        <f t="shared" si="135"/>
        <v>1.4032497036696142E-3</v>
      </c>
      <c r="AP118" s="72">
        <f t="shared" si="136"/>
        <v>2.1405169499983854E-3</v>
      </c>
      <c r="AQ118" s="72">
        <f t="shared" si="137"/>
        <v>1.3834704963694713E-3</v>
      </c>
      <c r="AR118" s="72">
        <f t="shared" si="138"/>
        <v>1.1610150839055831E-3</v>
      </c>
      <c r="AS118" s="72">
        <f t="shared" si="139"/>
        <v>1.5947647797818151E-3</v>
      </c>
      <c r="AT118" s="72">
        <f t="shared" si="140"/>
        <v>1.5006441941172856E-3</v>
      </c>
      <c r="AU118" s="72">
        <f t="shared" si="141"/>
        <v>1.3834488994502862E-3</v>
      </c>
      <c r="AV118" s="72">
        <f t="shared" si="142"/>
        <v>1.3188911780680299E-3</v>
      </c>
      <c r="AW118" s="72">
        <f t="shared" si="143"/>
        <v>1.3036704908840737E-3</v>
      </c>
      <c r="AX118" s="72">
        <f t="shared" si="144"/>
        <v>5.9456410411367331E-4</v>
      </c>
      <c r="AY118" s="72">
        <f t="shared" si="145"/>
        <v>7.734935288428753E-4</v>
      </c>
      <c r="AZ118" s="72">
        <f t="shared" si="146"/>
        <v>1.2965528577755085E-3</v>
      </c>
      <c r="BA118" s="72">
        <f t="shared" si="147"/>
        <v>5.2601154197649547E-3</v>
      </c>
      <c r="BB118" s="72">
        <f t="shared" si="148"/>
        <v>8.1634937198041633E-3</v>
      </c>
      <c r="BC118" s="72">
        <f t="shared" si="149"/>
        <v>1.4943600181955587E-2</v>
      </c>
      <c r="BD118" s="72">
        <f t="shared" si="150"/>
        <v>2.1306682796483102E-2</v>
      </c>
      <c r="BE118" s="72">
        <f t="shared" si="151"/>
        <v>2.8064994073392285E-2</v>
      </c>
      <c r="BF118" s="72">
        <f t="shared" si="152"/>
        <v>5.3512923749959634E-4</v>
      </c>
      <c r="BG118" s="72">
        <f t="shared" si="153"/>
        <v>6.9173524818473564E-4</v>
      </c>
      <c r="BH118" s="72">
        <f t="shared" si="154"/>
        <v>1.1610150839055831E-3</v>
      </c>
      <c r="BI118" s="72">
        <f t="shared" si="155"/>
        <v>4.7842943393454455E-3</v>
      </c>
      <c r="BJ118" s="72">
        <f t="shared" si="156"/>
        <v>7.5032209705864278E-3</v>
      </c>
      <c r="BK118" s="72">
        <f t="shared" si="157"/>
        <v>1.3834488994502861E-2</v>
      </c>
      <c r="BL118" s="72">
        <f t="shared" si="158"/>
        <v>1.9783367671020451E-2</v>
      </c>
      <c r="BM118" s="72">
        <f t="shared" si="159"/>
        <v>2.6073409817681473E-2</v>
      </c>
      <c r="BN118" s="70">
        <f t="shared" si="160"/>
        <v>0.53339021602313441</v>
      </c>
      <c r="BO118" s="70">
        <f t="shared" si="161"/>
        <v>0.2045878617402247</v>
      </c>
      <c r="BP118" s="70">
        <f t="shared" si="162"/>
        <v>0.9063080962822031</v>
      </c>
    </row>
    <row r="119" spans="1:68" x14ac:dyDescent="0.25">
      <c r="A119" s="68">
        <v>45257</v>
      </c>
      <c r="B119" s="67">
        <v>7.78</v>
      </c>
      <c r="C119" s="67">
        <v>8.1999999999999993</v>
      </c>
      <c r="D119" s="67">
        <v>8.09</v>
      </c>
      <c r="E119" s="67">
        <v>7.65</v>
      </c>
      <c r="F119" s="67">
        <v>6.96</v>
      </c>
      <c r="G119" s="67">
        <v>7.01</v>
      </c>
      <c r="H119" s="67">
        <v>7.09</v>
      </c>
      <c r="I119" s="67">
        <v>7.07</v>
      </c>
      <c r="J119" s="71">
        <f t="shared" si="104"/>
        <v>1.9999999999999185E-4</v>
      </c>
      <c r="K119" s="71">
        <f t="shared" si="105"/>
        <v>0</v>
      </c>
      <c r="L119" s="71">
        <f t="shared" si="106"/>
        <v>0</v>
      </c>
      <c r="M119" s="71">
        <f t="shared" si="107"/>
        <v>6.999999999999923E-4</v>
      </c>
      <c r="N119" s="71">
        <f t="shared" si="108"/>
        <v>6.0000000000000331E-4</v>
      </c>
      <c r="O119" s="71">
        <f t="shared" si="109"/>
        <v>5.0000000000000044E-4</v>
      </c>
      <c r="P119" s="71">
        <f t="shared" si="110"/>
        <v>3.9999999999999758E-4</v>
      </c>
      <c r="Q119" s="71">
        <f t="shared" si="111"/>
        <v>5.0000000000000044E-4</v>
      </c>
      <c r="R119" s="71">
        <f t="shared" si="112"/>
        <v>1.8554596954611658E-4</v>
      </c>
      <c r="S119" s="71">
        <f t="shared" si="113"/>
        <v>0</v>
      </c>
      <c r="T119" s="71">
        <f t="shared" si="114"/>
        <v>0</v>
      </c>
      <c r="U119" s="71">
        <f t="shared" si="115"/>
        <v>6.5004413302615336E-4</v>
      </c>
      <c r="V119" s="71">
        <f t="shared" si="116"/>
        <v>5.6080008947100317E-4</v>
      </c>
      <c r="W119" s="71">
        <f t="shared" si="117"/>
        <v>4.6713692632524919E-4</v>
      </c>
      <c r="X119" s="71">
        <f t="shared" si="118"/>
        <v>3.7344786168309451E-4</v>
      </c>
      <c r="Y119" s="71">
        <f t="shared" si="119"/>
        <v>4.6687521273839223E-4</v>
      </c>
      <c r="Z119" s="72">
        <f t="shared" si="120"/>
        <v>2.4547765951822283E-2</v>
      </c>
      <c r="AA119" s="72">
        <f t="shared" si="121"/>
        <v>2.6017647420326858E-2</v>
      </c>
      <c r="AB119" s="72">
        <f t="shared" si="122"/>
        <v>2.4017494218722124E-2</v>
      </c>
      <c r="AC119" s="72">
        <f t="shared" si="123"/>
        <v>9.444002860917922E-3</v>
      </c>
      <c r="AD119" s="72">
        <f t="shared" si="124"/>
        <v>8.703589942341999E-3</v>
      </c>
      <c r="AE119" s="72">
        <f t="shared" si="125"/>
        <v>6.1115560526784378E-3</v>
      </c>
      <c r="AF119" s="72">
        <f t="shared" si="126"/>
        <v>4.8070105273627477E-3</v>
      </c>
      <c r="AG119" s="72">
        <f t="shared" si="127"/>
        <v>4.367028359898076E-3</v>
      </c>
      <c r="AH119" s="72">
        <f t="shared" si="128"/>
        <v>2.3767176155370254E-3</v>
      </c>
      <c r="AI119" s="72">
        <f t="shared" si="129"/>
        <v>1.553592260367886E-3</v>
      </c>
      <c r="AJ119" s="72">
        <f t="shared" si="130"/>
        <v>1.2975570293079304E-3</v>
      </c>
      <c r="AK119" s="72">
        <f t="shared" si="131"/>
        <v>1.7534373759224382E-3</v>
      </c>
      <c r="AL119" s="72">
        <f t="shared" si="132"/>
        <v>1.6326987439608327E-3</v>
      </c>
      <c r="AM119" s="72">
        <f t="shared" si="133"/>
        <v>1.4939506182315859E-3</v>
      </c>
      <c r="AN119" s="72">
        <f t="shared" si="134"/>
        <v>1.4200930100169281E-3</v>
      </c>
      <c r="AO119" s="72">
        <f t="shared" si="135"/>
        <v>1.402830709091008E-3</v>
      </c>
      <c r="AP119" s="72">
        <f t="shared" si="136"/>
        <v>2.1390380235921766E-3</v>
      </c>
      <c r="AQ119" s="72">
        <f t="shared" si="137"/>
        <v>1.3892593738918759E-3</v>
      </c>
      <c r="AR119" s="72">
        <f t="shared" si="138"/>
        <v>1.1618860258715579E-3</v>
      </c>
      <c r="AS119" s="72">
        <f t="shared" si="139"/>
        <v>1.5948230476553725E-3</v>
      </c>
      <c r="AT119" s="72">
        <f t="shared" si="140"/>
        <v>1.5006432408243577E-3</v>
      </c>
      <c r="AU119" s="72">
        <f t="shared" si="141"/>
        <v>1.3830621728525691E-3</v>
      </c>
      <c r="AV119" s="72">
        <f t="shared" si="142"/>
        <v>1.3185583976419069E-3</v>
      </c>
      <c r="AW119" s="72">
        <f t="shared" si="143"/>
        <v>1.3032761270748061E-3</v>
      </c>
      <c r="AX119" s="72">
        <f t="shared" si="144"/>
        <v>5.9417940388425635E-4</v>
      </c>
      <c r="AY119" s="72">
        <f t="shared" si="145"/>
        <v>7.7679613018394301E-4</v>
      </c>
      <c r="AZ119" s="72">
        <f t="shared" si="146"/>
        <v>1.2975570293079304E-3</v>
      </c>
      <c r="BA119" s="72">
        <f t="shared" si="147"/>
        <v>5.2603121277673146E-3</v>
      </c>
      <c r="BB119" s="72">
        <f t="shared" si="148"/>
        <v>8.1634937198041633E-3</v>
      </c>
      <c r="BC119" s="72">
        <f t="shared" si="149"/>
        <v>1.4939506182315859E-2</v>
      </c>
      <c r="BD119" s="72">
        <f t="shared" si="150"/>
        <v>2.1301395150253921E-2</v>
      </c>
      <c r="BE119" s="72">
        <f t="shared" si="151"/>
        <v>2.805661418182016E-2</v>
      </c>
      <c r="BF119" s="72">
        <f t="shared" si="152"/>
        <v>5.3475950589804415E-4</v>
      </c>
      <c r="BG119" s="72">
        <f t="shared" si="153"/>
        <v>6.9462968694593795E-4</v>
      </c>
      <c r="BH119" s="72">
        <f t="shared" si="154"/>
        <v>1.1618860258715579E-3</v>
      </c>
      <c r="BI119" s="72">
        <f t="shared" si="155"/>
        <v>4.7844691429661176E-3</v>
      </c>
      <c r="BJ119" s="72">
        <f t="shared" si="156"/>
        <v>7.503216204121789E-3</v>
      </c>
      <c r="BK119" s="72">
        <f t="shared" si="157"/>
        <v>1.3830621728525691E-2</v>
      </c>
      <c r="BL119" s="72">
        <f t="shared" si="158"/>
        <v>1.9778375964628604E-2</v>
      </c>
      <c r="BM119" s="72">
        <f t="shared" si="159"/>
        <v>2.6065522541496123E-2</v>
      </c>
      <c r="BN119" s="70">
        <f t="shared" si="160"/>
        <v>0.52719307354130884</v>
      </c>
      <c r="BO119" s="70">
        <f t="shared" si="161"/>
        <v>0.20489604748145249</v>
      </c>
      <c r="BP119" s="70">
        <f t="shared" si="162"/>
        <v>0.90629218345400775</v>
      </c>
    </row>
    <row r="120" spans="1:68" x14ac:dyDescent="0.25">
      <c r="A120" s="68">
        <v>45254</v>
      </c>
      <c r="B120" s="67">
        <v>7.8</v>
      </c>
      <c r="C120" s="67">
        <v>8.1999999999999993</v>
      </c>
      <c r="D120" s="67">
        <v>8.09</v>
      </c>
      <c r="E120" s="67">
        <v>7.72</v>
      </c>
      <c r="F120" s="67">
        <v>7.02</v>
      </c>
      <c r="G120" s="67">
        <v>7.06</v>
      </c>
      <c r="H120" s="67">
        <v>7.13</v>
      </c>
      <c r="I120" s="67">
        <v>7.12</v>
      </c>
      <c r="J120" s="71">
        <f t="shared" si="104"/>
        <v>2.9999999999999472E-4</v>
      </c>
      <c r="K120" s="71">
        <f t="shared" si="105"/>
        <v>-9.9999999999988987E-5</v>
      </c>
      <c r="L120" s="71">
        <f t="shared" si="106"/>
        <v>0</v>
      </c>
      <c r="M120" s="71">
        <f t="shared" si="107"/>
        <v>-7.9999999999999516E-4</v>
      </c>
      <c r="N120" s="71">
        <f t="shared" si="108"/>
        <v>-1.1999999999999927E-3</v>
      </c>
      <c r="O120" s="71">
        <f t="shared" si="109"/>
        <v>-8.9999999999999802E-4</v>
      </c>
      <c r="P120" s="71">
        <f t="shared" si="110"/>
        <v>-5.0000000000000044E-4</v>
      </c>
      <c r="Q120" s="71">
        <f t="shared" si="111"/>
        <v>-5.0000000000000044E-4</v>
      </c>
      <c r="R120" s="71">
        <f t="shared" si="112"/>
        <v>2.7825441908413997E-4</v>
      </c>
      <c r="S120" s="71">
        <f t="shared" si="113"/>
        <v>-9.2425712899073741E-5</v>
      </c>
      <c r="T120" s="71">
        <f t="shared" si="114"/>
        <v>0</v>
      </c>
      <c r="U120" s="71">
        <f t="shared" si="115"/>
        <v>-7.4294208469304144E-4</v>
      </c>
      <c r="V120" s="71">
        <f t="shared" si="116"/>
        <v>-1.1219148521590537E-3</v>
      </c>
      <c r="W120" s="71">
        <f t="shared" si="117"/>
        <v>-8.4100364719566089E-4</v>
      </c>
      <c r="X120" s="71">
        <f t="shared" si="118"/>
        <v>-4.6683162231496748E-4</v>
      </c>
      <c r="Y120" s="71">
        <f t="shared" si="119"/>
        <v>-4.6687521273832392E-4</v>
      </c>
      <c r="Z120" s="72">
        <f t="shared" si="120"/>
        <v>2.4437938240767856E-2</v>
      </c>
      <c r="AA120" s="72">
        <f t="shared" si="121"/>
        <v>2.5915436048522554E-2</v>
      </c>
      <c r="AB120" s="72">
        <f t="shared" si="122"/>
        <v>2.391800118716611E-2</v>
      </c>
      <c r="AC120" s="72">
        <f t="shared" si="123"/>
        <v>9.3859979136715482E-3</v>
      </c>
      <c r="AD120" s="72">
        <f t="shared" si="124"/>
        <v>8.6665613184754835E-3</v>
      </c>
      <c r="AE120" s="72">
        <f t="shared" si="125"/>
        <v>6.0988549022451587E-3</v>
      </c>
      <c r="AF120" s="72">
        <f t="shared" si="126"/>
        <v>4.804244325175496E-3</v>
      </c>
      <c r="AG120" s="72">
        <f t="shared" si="127"/>
        <v>4.3660843746051248E-3</v>
      </c>
      <c r="AH120" s="72">
        <f t="shared" si="128"/>
        <v>2.376714645826364E-3</v>
      </c>
      <c r="AI120" s="72">
        <f t="shared" si="129"/>
        <v>1.5597586687004607E-3</v>
      </c>
      <c r="AJ120" s="72">
        <f t="shared" si="130"/>
        <v>1.3055887868818608E-3</v>
      </c>
      <c r="AK120" s="72">
        <f t="shared" si="131"/>
        <v>1.7529954287477101E-3</v>
      </c>
      <c r="AL120" s="72">
        <f t="shared" si="132"/>
        <v>1.6339110399297822E-3</v>
      </c>
      <c r="AM120" s="72">
        <f t="shared" si="133"/>
        <v>1.4957695955523556E-3</v>
      </c>
      <c r="AN120" s="72">
        <f t="shared" si="134"/>
        <v>1.421500207378065E-3</v>
      </c>
      <c r="AO120" s="72">
        <f t="shared" si="135"/>
        <v>1.4044530025605266E-3</v>
      </c>
      <c r="AP120" s="72">
        <f t="shared" si="136"/>
        <v>2.1390350150584155E-3</v>
      </c>
      <c r="AQ120" s="72">
        <f t="shared" si="137"/>
        <v>1.3946316218555607E-3</v>
      </c>
      <c r="AR120" s="72">
        <f t="shared" si="138"/>
        <v>1.1688747792168008E-3</v>
      </c>
      <c r="AS120" s="72">
        <f t="shared" si="139"/>
        <v>1.5944027551338493E-3</v>
      </c>
      <c r="AT120" s="72">
        <f t="shared" si="140"/>
        <v>1.5017467623252394E-3</v>
      </c>
      <c r="AU120" s="72">
        <f t="shared" si="141"/>
        <v>1.3847362710604429E-3</v>
      </c>
      <c r="AV120" s="72">
        <f t="shared" si="142"/>
        <v>1.3198578263181769E-3</v>
      </c>
      <c r="AW120" s="72">
        <f t="shared" si="143"/>
        <v>1.3047725216675226E-3</v>
      </c>
      <c r="AX120" s="72">
        <f t="shared" si="144"/>
        <v>5.94178661456591E-4</v>
      </c>
      <c r="AY120" s="72">
        <f t="shared" si="145"/>
        <v>7.7987933435023037E-4</v>
      </c>
      <c r="AZ120" s="72">
        <f t="shared" si="146"/>
        <v>1.3055887868818608E-3</v>
      </c>
      <c r="BA120" s="72">
        <f t="shared" si="147"/>
        <v>5.2589862862431301E-3</v>
      </c>
      <c r="BB120" s="72">
        <f t="shared" si="148"/>
        <v>8.1695551996489105E-3</v>
      </c>
      <c r="BC120" s="72">
        <f t="shared" si="149"/>
        <v>1.4957695955523556E-2</v>
      </c>
      <c r="BD120" s="72">
        <f t="shared" si="150"/>
        <v>2.1322503110670975E-2</v>
      </c>
      <c r="BE120" s="72">
        <f t="shared" si="151"/>
        <v>2.8089060051210531E-2</v>
      </c>
      <c r="BF120" s="72">
        <f t="shared" si="152"/>
        <v>5.3475875376460388E-4</v>
      </c>
      <c r="BG120" s="72">
        <f t="shared" si="153"/>
        <v>6.9731581092778033E-4</v>
      </c>
      <c r="BH120" s="72">
        <f t="shared" si="154"/>
        <v>1.1688747792168008E-3</v>
      </c>
      <c r="BI120" s="72">
        <f t="shared" si="155"/>
        <v>4.7832082654015477E-3</v>
      </c>
      <c r="BJ120" s="72">
        <f t="shared" si="156"/>
        <v>7.5087338116261969E-3</v>
      </c>
      <c r="BK120" s="72">
        <f t="shared" si="157"/>
        <v>1.3847362710604428E-2</v>
      </c>
      <c r="BL120" s="72">
        <f t="shared" si="158"/>
        <v>1.9797867394772652E-2</v>
      </c>
      <c r="BM120" s="72">
        <f t="shared" si="159"/>
        <v>2.6095450433350452E-2</v>
      </c>
      <c r="BN120" s="70">
        <f t="shared" si="160"/>
        <v>0.53159702963423472</v>
      </c>
      <c r="BO120" s="70">
        <f t="shared" si="161"/>
        <v>0.20450525871242015</v>
      </c>
      <c r="BP120" s="70">
        <f t="shared" si="162"/>
        <v>0.90559553298737927</v>
      </c>
    </row>
    <row r="121" spans="1:68" x14ac:dyDescent="0.25">
      <c r="A121" s="68">
        <v>45253</v>
      </c>
      <c r="B121" s="67">
        <v>7.83</v>
      </c>
      <c r="C121" s="67">
        <v>8.19</v>
      </c>
      <c r="D121" s="67">
        <v>8.09</v>
      </c>
      <c r="E121" s="67">
        <v>7.64</v>
      </c>
      <c r="F121" s="67">
        <v>6.9</v>
      </c>
      <c r="G121" s="67">
        <v>6.97</v>
      </c>
      <c r="H121" s="67">
        <v>7.08</v>
      </c>
      <c r="I121" s="67">
        <v>7.07</v>
      </c>
      <c r="J121" s="71">
        <f t="shared" si="104"/>
        <v>0</v>
      </c>
      <c r="K121" s="71">
        <f t="shared" si="105"/>
        <v>9.9999999999988987E-5</v>
      </c>
      <c r="L121" s="71">
        <f t="shared" si="106"/>
        <v>5.0000000000000044E-4</v>
      </c>
      <c r="M121" s="71">
        <f t="shared" si="107"/>
        <v>-1.9999999999999879E-3</v>
      </c>
      <c r="N121" s="71">
        <f t="shared" si="108"/>
        <v>-1.4000000000000123E-3</v>
      </c>
      <c r="O121" s="71">
        <f t="shared" si="109"/>
        <v>-1.6000000000000042E-3</v>
      </c>
      <c r="P121" s="71">
        <f t="shared" si="110"/>
        <v>-1.5000000000000013E-3</v>
      </c>
      <c r="Q121" s="71">
        <f t="shared" si="111"/>
        <v>-1.3999999999999985E-3</v>
      </c>
      <c r="R121" s="71">
        <f t="shared" si="112"/>
        <v>0</v>
      </c>
      <c r="S121" s="71">
        <f t="shared" si="113"/>
        <v>9.2425712899026904E-5</v>
      </c>
      <c r="T121" s="71">
        <f t="shared" si="114"/>
        <v>4.6247052574722368E-4</v>
      </c>
      <c r="U121" s="71">
        <f t="shared" si="115"/>
        <v>-1.8597736437228997E-3</v>
      </c>
      <c r="V121" s="71">
        <f t="shared" si="116"/>
        <v>-1.31049349467604E-3</v>
      </c>
      <c r="W121" s="71">
        <f t="shared" si="117"/>
        <v>-1.496866216435386E-3</v>
      </c>
      <c r="X121" s="71">
        <f t="shared" si="118"/>
        <v>-1.4018038835865302E-3</v>
      </c>
      <c r="Y121" s="71">
        <f t="shared" si="119"/>
        <v>-1.3084114016134653E-3</v>
      </c>
      <c r="Z121" s="72">
        <f t="shared" si="120"/>
        <v>2.4328041684629514E-2</v>
      </c>
      <c r="AA121" s="72">
        <f t="shared" si="121"/>
        <v>2.5815330120180512E-2</v>
      </c>
      <c r="AB121" s="72">
        <f t="shared" si="122"/>
        <v>2.3821857004308437E-2</v>
      </c>
      <c r="AC121" s="72">
        <f t="shared" si="123"/>
        <v>9.3320033973549321E-3</v>
      </c>
      <c r="AD121" s="72">
        <f t="shared" si="124"/>
        <v>8.6347874460253743E-3</v>
      </c>
      <c r="AE121" s="72">
        <f t="shared" si="125"/>
        <v>6.091529779323682E-3</v>
      </c>
      <c r="AF121" s="72">
        <f t="shared" si="126"/>
        <v>4.8059678195945983E-3</v>
      </c>
      <c r="AG121" s="72">
        <f t="shared" si="127"/>
        <v>4.3710075219577354E-3</v>
      </c>
      <c r="AH121" s="72">
        <f t="shared" si="128"/>
        <v>2.3772656286163213E-3</v>
      </c>
      <c r="AI121" s="72">
        <f t="shared" si="129"/>
        <v>1.5609077369185189E-3</v>
      </c>
      <c r="AJ121" s="72">
        <f t="shared" si="130"/>
        <v>1.3307546115363385E-3</v>
      </c>
      <c r="AK121" s="72">
        <f t="shared" si="131"/>
        <v>1.7734878383760663E-3</v>
      </c>
      <c r="AL121" s="72">
        <f t="shared" si="132"/>
        <v>1.66283759279999E-3</v>
      </c>
      <c r="AM121" s="72">
        <f t="shared" si="133"/>
        <v>1.5182627289223555E-3</v>
      </c>
      <c r="AN121" s="72">
        <f t="shared" si="134"/>
        <v>1.4435543112405653E-3</v>
      </c>
      <c r="AO121" s="72">
        <f t="shared" si="135"/>
        <v>1.4290591268661882E-3</v>
      </c>
      <c r="AP121" s="72">
        <f t="shared" si="136"/>
        <v>2.1395315332960576E-3</v>
      </c>
      <c r="AQ121" s="72">
        <f t="shared" si="137"/>
        <v>1.3956393524161036E-3</v>
      </c>
      <c r="AR121" s="72">
        <f t="shared" si="138"/>
        <v>1.190942944932719E-3</v>
      </c>
      <c r="AS121" s="72">
        <f t="shared" si="139"/>
        <v>1.6133547673506297E-3</v>
      </c>
      <c r="AT121" s="72">
        <f t="shared" si="140"/>
        <v>1.52841957600971E-3</v>
      </c>
      <c r="AU121" s="72">
        <f t="shared" si="141"/>
        <v>1.4055532418019397E-3</v>
      </c>
      <c r="AV121" s="72">
        <f t="shared" si="142"/>
        <v>1.3403207553816293E-3</v>
      </c>
      <c r="AW121" s="72">
        <f t="shared" si="143"/>
        <v>1.3275994113920305E-3</v>
      </c>
      <c r="AX121" s="72">
        <f t="shared" si="144"/>
        <v>5.9431640715408031E-4</v>
      </c>
      <c r="AY121" s="72">
        <f t="shared" si="145"/>
        <v>7.8045386845925944E-4</v>
      </c>
      <c r="AZ121" s="72">
        <f t="shared" si="146"/>
        <v>1.3307546115363385E-3</v>
      </c>
      <c r="BA121" s="72">
        <f t="shared" si="147"/>
        <v>5.3204635151281989E-3</v>
      </c>
      <c r="BB121" s="72">
        <f t="shared" si="148"/>
        <v>8.31418796399995E-3</v>
      </c>
      <c r="BC121" s="72">
        <f t="shared" si="149"/>
        <v>1.5182627289223555E-2</v>
      </c>
      <c r="BD121" s="72">
        <f t="shared" si="150"/>
        <v>2.1653314668608481E-2</v>
      </c>
      <c r="BE121" s="72">
        <f t="shared" si="151"/>
        <v>2.8581182537323765E-2</v>
      </c>
      <c r="BF121" s="72">
        <f t="shared" si="152"/>
        <v>5.3488288332401439E-4</v>
      </c>
      <c r="BG121" s="72">
        <f t="shared" si="153"/>
        <v>6.9781967620805181E-4</v>
      </c>
      <c r="BH121" s="72">
        <f t="shared" si="154"/>
        <v>1.190942944932719E-3</v>
      </c>
      <c r="BI121" s="72">
        <f t="shared" si="155"/>
        <v>4.8400643020518885E-3</v>
      </c>
      <c r="BJ121" s="72">
        <f t="shared" si="156"/>
        <v>7.6420978800485501E-3</v>
      </c>
      <c r="BK121" s="72">
        <f t="shared" si="157"/>
        <v>1.4055532418019398E-2</v>
      </c>
      <c r="BL121" s="72">
        <f t="shared" si="158"/>
        <v>2.0104811330724441E-2</v>
      </c>
      <c r="BM121" s="72">
        <f t="shared" si="159"/>
        <v>2.655198822784061E-2</v>
      </c>
      <c r="BN121" s="70">
        <f t="shared" si="160"/>
        <v>0.52890953062600154</v>
      </c>
      <c r="BO121" s="70">
        <f t="shared" si="161"/>
        <v>0.22798233196505832</v>
      </c>
      <c r="BP121" s="70">
        <f t="shared" si="162"/>
        <v>0.9078134997359949</v>
      </c>
    </row>
    <row r="122" spans="1:68" x14ac:dyDescent="0.25">
      <c r="A122" s="68">
        <v>45252</v>
      </c>
      <c r="B122" s="67">
        <v>7.83</v>
      </c>
      <c r="C122" s="67">
        <v>8.1999999999999993</v>
      </c>
      <c r="D122" s="67">
        <v>8.14</v>
      </c>
      <c r="E122" s="67">
        <v>7.44</v>
      </c>
      <c r="F122" s="67">
        <v>6.76</v>
      </c>
      <c r="G122" s="67">
        <v>6.81</v>
      </c>
      <c r="H122" s="67">
        <v>6.93</v>
      </c>
      <c r="I122" s="67">
        <v>6.93</v>
      </c>
      <c r="J122" s="71">
        <f t="shared" si="104"/>
        <v>7.0000000000000617E-4</v>
      </c>
      <c r="K122" s="71">
        <f t="shared" si="105"/>
        <v>1.4000000000000123E-3</v>
      </c>
      <c r="L122" s="71">
        <f t="shared" si="106"/>
        <v>2.9999999999999472E-4</v>
      </c>
      <c r="M122" s="71">
        <f t="shared" si="107"/>
        <v>-1.2000000000000066E-3</v>
      </c>
      <c r="N122" s="71">
        <f t="shared" si="108"/>
        <v>-1.799999999999996E-3</v>
      </c>
      <c r="O122" s="71">
        <f t="shared" si="109"/>
        <v>-1.5999999999999903E-3</v>
      </c>
      <c r="P122" s="71">
        <f t="shared" si="110"/>
        <v>-1.3999999999999985E-3</v>
      </c>
      <c r="Q122" s="71">
        <f t="shared" si="111"/>
        <v>-1.3999999999999985E-3</v>
      </c>
      <c r="R122" s="71">
        <f t="shared" si="112"/>
        <v>6.4895937010781284E-4</v>
      </c>
      <c r="S122" s="71">
        <f t="shared" si="113"/>
        <v>1.2930638173714348E-3</v>
      </c>
      <c r="T122" s="71">
        <f t="shared" si="114"/>
        <v>2.7737968833959936E-4</v>
      </c>
      <c r="U122" s="71">
        <f t="shared" si="115"/>
        <v>-1.1175266575588817E-3</v>
      </c>
      <c r="V122" s="71">
        <f t="shared" si="116"/>
        <v>-1.6874476676871624E-3</v>
      </c>
      <c r="W122" s="71">
        <f t="shared" si="117"/>
        <v>-1.4991101842445609E-3</v>
      </c>
      <c r="X122" s="71">
        <f t="shared" si="118"/>
        <v>-1.3101255851112532E-3</v>
      </c>
      <c r="Y122" s="71">
        <f t="shared" si="119"/>
        <v>-1.3101255851112532E-3</v>
      </c>
      <c r="Z122" s="72">
        <f t="shared" si="120"/>
        <v>2.4219206988225044E-2</v>
      </c>
      <c r="AA122" s="72">
        <f t="shared" si="121"/>
        <v>2.5711358996156272E-2</v>
      </c>
      <c r="AB122" s="72">
        <f t="shared" si="122"/>
        <v>2.3715882710296655E-2</v>
      </c>
      <c r="AC122" s="72">
        <f t="shared" si="123"/>
        <v>9.2780014684810917E-3</v>
      </c>
      <c r="AD122" s="72">
        <f t="shared" si="124"/>
        <v>8.5896562754672352E-3</v>
      </c>
      <c r="AE122" s="72">
        <f t="shared" si="125"/>
        <v>6.0726338488418068E-3</v>
      </c>
      <c r="AF122" s="72">
        <f t="shared" si="126"/>
        <v>4.7984793466684869E-3</v>
      </c>
      <c r="AG122" s="72">
        <f t="shared" si="127"/>
        <v>4.3643783973674284E-3</v>
      </c>
      <c r="AH122" s="72">
        <f t="shared" si="128"/>
        <v>2.3776931296656829E-3</v>
      </c>
      <c r="AI122" s="72">
        <f t="shared" si="129"/>
        <v>1.6042841547439254E-3</v>
      </c>
      <c r="AJ122" s="72">
        <f t="shared" si="130"/>
        <v>1.3495555823227637E-3</v>
      </c>
      <c r="AK122" s="72">
        <f t="shared" si="131"/>
        <v>1.7760205550211719E-3</v>
      </c>
      <c r="AL122" s="72">
        <f t="shared" si="132"/>
        <v>1.6631205452180772E-3</v>
      </c>
      <c r="AM122" s="72">
        <f t="shared" si="133"/>
        <v>1.5159698430060196E-3</v>
      </c>
      <c r="AN122" s="72">
        <f t="shared" si="134"/>
        <v>1.441960128386949E-3</v>
      </c>
      <c r="AO122" s="72">
        <f t="shared" si="135"/>
        <v>1.4288839453636616E-3</v>
      </c>
      <c r="AP122" s="72">
        <f t="shared" si="136"/>
        <v>2.1399184658916783E-3</v>
      </c>
      <c r="AQ122" s="72">
        <f t="shared" si="137"/>
        <v>1.4338149216085751E-3</v>
      </c>
      <c r="AR122" s="72">
        <f t="shared" si="138"/>
        <v>1.2075276078963315E-3</v>
      </c>
      <c r="AS122" s="72">
        <f t="shared" si="139"/>
        <v>1.6155908905127899E-3</v>
      </c>
      <c r="AT122" s="72">
        <f t="shared" si="140"/>
        <v>1.5286136852884537E-3</v>
      </c>
      <c r="AU122" s="72">
        <f t="shared" si="141"/>
        <v>1.4033658203893844E-3</v>
      </c>
      <c r="AV122" s="72">
        <f t="shared" si="142"/>
        <v>1.3388051401863406E-3</v>
      </c>
      <c r="AW122" s="72">
        <f t="shared" si="143"/>
        <v>1.3274085332309368E-3</v>
      </c>
      <c r="AX122" s="72">
        <f t="shared" si="144"/>
        <v>5.9442328241642072E-4</v>
      </c>
      <c r="AY122" s="72">
        <f t="shared" si="145"/>
        <v>8.0214207737196272E-4</v>
      </c>
      <c r="AZ122" s="72">
        <f t="shared" si="146"/>
        <v>1.3495555823227637E-3</v>
      </c>
      <c r="BA122" s="72">
        <f t="shared" si="147"/>
        <v>5.3280616650635158E-3</v>
      </c>
      <c r="BB122" s="72">
        <f t="shared" si="148"/>
        <v>8.3156027260903858E-3</v>
      </c>
      <c r="BC122" s="72">
        <f t="shared" si="149"/>
        <v>1.5159698430060197E-2</v>
      </c>
      <c r="BD122" s="72">
        <f t="shared" si="150"/>
        <v>2.1629401925804235E-2</v>
      </c>
      <c r="BE122" s="72">
        <f t="shared" si="151"/>
        <v>2.8577678907273231E-2</v>
      </c>
      <c r="BF122" s="72">
        <f t="shared" si="152"/>
        <v>5.3497961647291958E-4</v>
      </c>
      <c r="BG122" s="72">
        <f t="shared" si="153"/>
        <v>7.1690746080428755E-4</v>
      </c>
      <c r="BH122" s="72">
        <f t="shared" si="154"/>
        <v>1.2075276078963315E-3</v>
      </c>
      <c r="BI122" s="72">
        <f t="shared" si="155"/>
        <v>4.8467726715383692E-3</v>
      </c>
      <c r="BJ122" s="72">
        <f t="shared" si="156"/>
        <v>7.643068426442268E-3</v>
      </c>
      <c r="BK122" s="72">
        <f t="shared" si="157"/>
        <v>1.4033658203893844E-2</v>
      </c>
      <c r="BL122" s="72">
        <f t="shared" si="158"/>
        <v>2.0082077102795109E-2</v>
      </c>
      <c r="BM122" s="72">
        <f t="shared" si="159"/>
        <v>2.6548170664618738E-2</v>
      </c>
      <c r="BN122" s="70">
        <f t="shared" si="160"/>
        <v>0.54584065907948121</v>
      </c>
      <c r="BO122" s="70">
        <f t="shared" si="161"/>
        <v>0.21058560725051553</v>
      </c>
      <c r="BP122" s="70">
        <f t="shared" si="162"/>
        <v>0.90758421977553549</v>
      </c>
    </row>
    <row r="123" spans="1:68" x14ac:dyDescent="0.25">
      <c r="A123" s="68">
        <v>45251</v>
      </c>
      <c r="B123" s="67">
        <v>7.9</v>
      </c>
      <c r="C123" s="67">
        <v>8.34</v>
      </c>
      <c r="D123" s="67">
        <v>8.17</v>
      </c>
      <c r="E123" s="67">
        <v>7.32</v>
      </c>
      <c r="F123" s="67">
        <v>6.58</v>
      </c>
      <c r="G123" s="67">
        <v>6.65</v>
      </c>
      <c r="H123" s="67">
        <v>6.79</v>
      </c>
      <c r="I123" s="67">
        <v>6.79</v>
      </c>
      <c r="J123" s="71">
        <f t="shared" si="104"/>
        <v>5.0000000000000044E-4</v>
      </c>
      <c r="K123" s="71">
        <f t="shared" si="105"/>
        <v>-2.9999999999999472E-4</v>
      </c>
      <c r="L123" s="71">
        <f t="shared" si="106"/>
        <v>1.0000000000000286E-4</v>
      </c>
      <c r="M123" s="71">
        <f t="shared" si="107"/>
        <v>1.0000000000000009E-3</v>
      </c>
      <c r="N123" s="71">
        <f t="shared" si="108"/>
        <v>2.0000000000000018E-3</v>
      </c>
      <c r="O123" s="71">
        <f t="shared" si="109"/>
        <v>1.8999999999999989E-3</v>
      </c>
      <c r="P123" s="71">
        <f t="shared" si="110"/>
        <v>1.799999999999996E-3</v>
      </c>
      <c r="Q123" s="71">
        <f t="shared" si="111"/>
        <v>1.6999999999999932E-3</v>
      </c>
      <c r="R123" s="71">
        <f t="shared" si="112"/>
        <v>4.6328469672735599E-4</v>
      </c>
      <c r="S123" s="71">
        <f t="shared" si="113"/>
        <v>-2.7694438210706284E-4</v>
      </c>
      <c r="T123" s="71">
        <f t="shared" si="114"/>
        <v>9.2442801082802558E-5</v>
      </c>
      <c r="U123" s="71">
        <f t="shared" si="115"/>
        <v>9.3135891989002046E-4</v>
      </c>
      <c r="V123" s="71">
        <f t="shared" si="116"/>
        <v>1.8747662034039804E-3</v>
      </c>
      <c r="W123" s="71">
        <f t="shared" si="117"/>
        <v>1.7799433244006606E-3</v>
      </c>
      <c r="X123" s="71">
        <f t="shared" si="118"/>
        <v>1.6841321345855765E-3</v>
      </c>
      <c r="Y123" s="71">
        <f t="shared" si="119"/>
        <v>1.5906436102336473E-3</v>
      </c>
      <c r="Z123" s="72">
        <f t="shared" si="120"/>
        <v>2.4109675884053227E-2</v>
      </c>
      <c r="AA123" s="72">
        <f t="shared" si="121"/>
        <v>2.5599307690600911E-2</v>
      </c>
      <c r="AB123" s="72">
        <f t="shared" si="122"/>
        <v>2.3606491517095166E-2</v>
      </c>
      <c r="AC123" s="72">
        <f t="shared" si="123"/>
        <v>9.2031681247392479E-3</v>
      </c>
      <c r="AD123" s="72">
        <f t="shared" si="124"/>
        <v>8.5347006134816779E-3</v>
      </c>
      <c r="AE123" s="72">
        <f t="shared" si="125"/>
        <v>6.0452144123200159E-3</v>
      </c>
      <c r="AF123" s="72">
        <f t="shared" si="126"/>
        <v>4.7853280401633025E-3</v>
      </c>
      <c r="AG123" s="72">
        <f t="shared" si="127"/>
        <v>4.3532647284938459E-3</v>
      </c>
      <c r="AH123" s="72">
        <f t="shared" si="128"/>
        <v>2.4479071060959962E-3</v>
      </c>
      <c r="AI123" s="72">
        <f t="shared" si="129"/>
        <v>1.6032650863778163E-3</v>
      </c>
      <c r="AJ123" s="72">
        <f t="shared" si="130"/>
        <v>1.3546411705401063E-3</v>
      </c>
      <c r="AK123" s="72">
        <f t="shared" si="131"/>
        <v>1.7742503844941034E-3</v>
      </c>
      <c r="AL123" s="72">
        <f t="shared" si="132"/>
        <v>1.6640584711466566E-3</v>
      </c>
      <c r="AM123" s="72">
        <f t="shared" si="133"/>
        <v>1.5278848812334573E-3</v>
      </c>
      <c r="AN123" s="72">
        <f t="shared" si="134"/>
        <v>1.4602353088756471E-3</v>
      </c>
      <c r="AO123" s="72">
        <f t="shared" si="135"/>
        <v>1.4473242465831467E-3</v>
      </c>
      <c r="AP123" s="72">
        <f t="shared" si="136"/>
        <v>2.2026517354757622E-3</v>
      </c>
      <c r="AQ123" s="72">
        <f t="shared" si="137"/>
        <v>1.4327654776088597E-3</v>
      </c>
      <c r="AR123" s="72">
        <f t="shared" si="138"/>
        <v>1.2120418117382253E-3</v>
      </c>
      <c r="AS123" s="72">
        <f t="shared" si="139"/>
        <v>1.6139038207468675E-3</v>
      </c>
      <c r="AT123" s="72">
        <f t="shared" si="140"/>
        <v>1.5293661562935607E-3</v>
      </c>
      <c r="AU123" s="72">
        <f t="shared" si="141"/>
        <v>1.4144022371679447E-3</v>
      </c>
      <c r="AV123" s="72">
        <f t="shared" si="142"/>
        <v>1.355827328719616E-3</v>
      </c>
      <c r="AW123" s="72">
        <f t="shared" si="143"/>
        <v>1.3445750094390081E-3</v>
      </c>
      <c r="AX123" s="72">
        <f t="shared" si="144"/>
        <v>6.1197677652399904E-4</v>
      </c>
      <c r="AY123" s="72">
        <f t="shared" si="145"/>
        <v>8.0163254318890817E-4</v>
      </c>
      <c r="AZ123" s="72">
        <f t="shared" si="146"/>
        <v>1.3546411705401063E-3</v>
      </c>
      <c r="BA123" s="72">
        <f t="shared" si="147"/>
        <v>5.3227511534823108E-3</v>
      </c>
      <c r="BB123" s="72">
        <f t="shared" si="148"/>
        <v>8.3202923557332831E-3</v>
      </c>
      <c r="BC123" s="72">
        <f t="shared" si="149"/>
        <v>1.5278848812334572E-2</v>
      </c>
      <c r="BD123" s="72">
        <f t="shared" si="150"/>
        <v>2.1903529633134706E-2</v>
      </c>
      <c r="BE123" s="72">
        <f t="shared" si="151"/>
        <v>2.8946484931662936E-2</v>
      </c>
      <c r="BF123" s="72">
        <f t="shared" si="152"/>
        <v>5.5066293386894056E-4</v>
      </c>
      <c r="BG123" s="72">
        <f t="shared" si="153"/>
        <v>7.1638273880442985E-4</v>
      </c>
      <c r="BH123" s="72">
        <f t="shared" si="154"/>
        <v>1.2120418117382253E-3</v>
      </c>
      <c r="BI123" s="72">
        <f t="shared" si="155"/>
        <v>4.841711462240602E-3</v>
      </c>
      <c r="BJ123" s="72">
        <f t="shared" si="156"/>
        <v>7.6468307814678031E-3</v>
      </c>
      <c r="BK123" s="72">
        <f t="shared" si="157"/>
        <v>1.4144022371679447E-2</v>
      </c>
      <c r="BL123" s="72">
        <f t="shared" si="158"/>
        <v>2.0337409930794241E-2</v>
      </c>
      <c r="BM123" s="72">
        <f t="shared" si="159"/>
        <v>2.6891500188780164E-2</v>
      </c>
      <c r="BN123" s="70">
        <f t="shared" si="160"/>
        <v>0.54108636910677943</v>
      </c>
      <c r="BO123" s="70">
        <f t="shared" si="161"/>
        <v>0.20990837289921604</v>
      </c>
      <c r="BP123" s="70">
        <f t="shared" si="162"/>
        <v>0.90439681678807871</v>
      </c>
    </row>
    <row r="124" spans="1:68" x14ac:dyDescent="0.25">
      <c r="A124" s="68">
        <v>45250</v>
      </c>
      <c r="B124" s="67">
        <v>7.95</v>
      </c>
      <c r="C124" s="67">
        <v>8.31</v>
      </c>
      <c r="D124" s="67">
        <v>8.18</v>
      </c>
      <c r="E124" s="67">
        <v>7.42</v>
      </c>
      <c r="F124" s="67">
        <v>6.78</v>
      </c>
      <c r="G124" s="67">
        <v>6.84</v>
      </c>
      <c r="H124" s="67">
        <v>6.97</v>
      </c>
      <c r="I124" s="67">
        <v>6.96</v>
      </c>
      <c r="J124" s="71">
        <f t="shared" si="104"/>
        <v>1.0000000000000286E-4</v>
      </c>
      <c r="K124" s="71">
        <f t="shared" si="105"/>
        <v>0</v>
      </c>
      <c r="L124" s="71">
        <f t="shared" si="106"/>
        <v>0</v>
      </c>
      <c r="M124" s="71">
        <f t="shared" si="107"/>
        <v>-1.0000000000000286E-4</v>
      </c>
      <c r="N124" s="71">
        <f t="shared" si="108"/>
        <v>1.0000000000000286E-4</v>
      </c>
      <c r="O124" s="71">
        <f t="shared" si="109"/>
        <v>9.9999999999988987E-5</v>
      </c>
      <c r="P124" s="71">
        <f t="shared" si="110"/>
        <v>-1.0000000000000286E-4</v>
      </c>
      <c r="Q124" s="71">
        <f t="shared" si="111"/>
        <v>-9.9999999999988987E-5</v>
      </c>
      <c r="R124" s="71">
        <f t="shared" si="112"/>
        <v>9.2631188987808911E-5</v>
      </c>
      <c r="S124" s="71">
        <f t="shared" si="113"/>
        <v>0</v>
      </c>
      <c r="T124" s="71">
        <f t="shared" si="114"/>
        <v>0</v>
      </c>
      <c r="U124" s="71">
        <f t="shared" si="115"/>
        <v>-9.3096867357591611E-5</v>
      </c>
      <c r="V124" s="71">
        <f t="shared" si="116"/>
        <v>9.3646111413607118E-5</v>
      </c>
      <c r="W124" s="71">
        <f t="shared" si="117"/>
        <v>9.3593523396448967E-5</v>
      </c>
      <c r="X124" s="71">
        <f t="shared" si="118"/>
        <v>-9.3488524351909247E-5</v>
      </c>
      <c r="Y124" s="71">
        <f t="shared" si="119"/>
        <v>-9.3497265272836903E-5</v>
      </c>
      <c r="Z124" s="72">
        <f t="shared" si="120"/>
        <v>2.4002333555802328E-2</v>
      </c>
      <c r="AA124" s="72">
        <f t="shared" si="121"/>
        <v>2.5494681972843641E-2</v>
      </c>
      <c r="AB124" s="72">
        <f t="shared" si="122"/>
        <v>2.3495688841309415E-2</v>
      </c>
      <c r="AC124" s="72">
        <f t="shared" si="123"/>
        <v>9.1167901169498366E-3</v>
      </c>
      <c r="AD124" s="72">
        <f t="shared" si="124"/>
        <v>8.4647636582898238E-3</v>
      </c>
      <c r="AE124" s="72">
        <f t="shared" si="125"/>
        <v>6.0074057908995181E-3</v>
      </c>
      <c r="AF124" s="72">
        <f t="shared" si="126"/>
        <v>4.7665621586971355E-3</v>
      </c>
      <c r="AG124" s="72">
        <f t="shared" si="127"/>
        <v>4.3348071521104401E-3</v>
      </c>
      <c r="AH124" s="72">
        <f t="shared" si="128"/>
        <v>2.4479829689151972E-3</v>
      </c>
      <c r="AI124" s="72">
        <f t="shared" si="129"/>
        <v>1.6516307458721538E-3</v>
      </c>
      <c r="AJ124" s="72">
        <f t="shared" si="130"/>
        <v>1.3856534370628706E-3</v>
      </c>
      <c r="AK124" s="72">
        <f t="shared" si="131"/>
        <v>1.8526893446804821E-3</v>
      </c>
      <c r="AL124" s="72">
        <f t="shared" si="132"/>
        <v>1.7562824947221151E-3</v>
      </c>
      <c r="AM124" s="72">
        <f t="shared" si="133"/>
        <v>1.6036796378022093E-3</v>
      </c>
      <c r="AN124" s="72">
        <f t="shared" si="134"/>
        <v>1.5225847497662786E-3</v>
      </c>
      <c r="AO124" s="72">
        <f t="shared" si="135"/>
        <v>1.5052001169053033E-3</v>
      </c>
      <c r="AP124" s="72">
        <f t="shared" si="136"/>
        <v>2.2027130782135826E-3</v>
      </c>
      <c r="AQ124" s="72">
        <f t="shared" si="137"/>
        <v>1.4751275189498142E-3</v>
      </c>
      <c r="AR124" s="72">
        <f t="shared" si="138"/>
        <v>1.2393830776154093E-3</v>
      </c>
      <c r="AS124" s="72">
        <f t="shared" si="139"/>
        <v>1.6857893015743762E-3</v>
      </c>
      <c r="AT124" s="72">
        <f t="shared" si="140"/>
        <v>1.6141256457797152E-3</v>
      </c>
      <c r="AU124" s="72">
        <f t="shared" si="141"/>
        <v>1.4845796935318261E-3</v>
      </c>
      <c r="AV124" s="72">
        <f t="shared" si="142"/>
        <v>1.4137664895382028E-3</v>
      </c>
      <c r="AW124" s="72">
        <f t="shared" si="143"/>
        <v>1.3983455541137252E-3</v>
      </c>
      <c r="AX124" s="72">
        <f t="shared" si="144"/>
        <v>6.1199574222879931E-4</v>
      </c>
      <c r="AY124" s="72">
        <f t="shared" si="145"/>
        <v>8.2581537293607691E-4</v>
      </c>
      <c r="AZ124" s="72">
        <f t="shared" si="146"/>
        <v>1.3856534370628706E-3</v>
      </c>
      <c r="BA124" s="72">
        <f t="shared" si="147"/>
        <v>5.5580680340414461E-3</v>
      </c>
      <c r="BB124" s="72">
        <f t="shared" si="148"/>
        <v>8.781412473610575E-3</v>
      </c>
      <c r="BC124" s="72">
        <f t="shared" si="149"/>
        <v>1.6036796378022092E-2</v>
      </c>
      <c r="BD124" s="72">
        <f t="shared" si="150"/>
        <v>2.283877124649418E-2</v>
      </c>
      <c r="BE124" s="72">
        <f t="shared" si="151"/>
        <v>3.0104002338106065E-2</v>
      </c>
      <c r="BF124" s="72">
        <f t="shared" si="152"/>
        <v>5.5067826955339564E-4</v>
      </c>
      <c r="BG124" s="72">
        <f t="shared" si="153"/>
        <v>7.3756375947490712E-4</v>
      </c>
      <c r="BH124" s="72">
        <f t="shared" si="154"/>
        <v>1.2393830776154093E-3</v>
      </c>
      <c r="BI124" s="72">
        <f t="shared" si="155"/>
        <v>5.0573679047231281E-3</v>
      </c>
      <c r="BJ124" s="72">
        <f t="shared" si="156"/>
        <v>8.0706282288985753E-3</v>
      </c>
      <c r="BK124" s="72">
        <f t="shared" si="157"/>
        <v>1.4845796935318262E-2</v>
      </c>
      <c r="BL124" s="72">
        <f t="shared" si="158"/>
        <v>2.1206497343073043E-2</v>
      </c>
      <c r="BM124" s="72">
        <f t="shared" si="159"/>
        <v>2.7966911082274504E-2</v>
      </c>
      <c r="BN124" s="70">
        <f t="shared" si="160"/>
        <v>0.56375606720503113</v>
      </c>
      <c r="BO124" s="70">
        <f t="shared" si="161"/>
        <v>0.25735003941066198</v>
      </c>
      <c r="BP124" s="70">
        <f t="shared" si="162"/>
        <v>0.91329064369269186</v>
      </c>
    </row>
    <row r="125" spans="1:68" x14ac:dyDescent="0.25">
      <c r="A125" s="68">
        <v>45247</v>
      </c>
      <c r="B125" s="67">
        <v>7.96</v>
      </c>
      <c r="C125" s="67">
        <v>8.31</v>
      </c>
      <c r="D125" s="67">
        <v>8.18</v>
      </c>
      <c r="E125" s="67">
        <v>7.41</v>
      </c>
      <c r="F125" s="67">
        <v>6.79</v>
      </c>
      <c r="G125" s="67">
        <v>6.85</v>
      </c>
      <c r="H125" s="67">
        <v>6.96</v>
      </c>
      <c r="I125" s="67">
        <v>6.95</v>
      </c>
      <c r="J125" s="71">
        <f t="shared" si="104"/>
        <v>-1.0000000000000286E-4</v>
      </c>
      <c r="K125" s="71">
        <f t="shared" si="105"/>
        <v>0</v>
      </c>
      <c r="L125" s="71">
        <f t="shared" si="106"/>
        <v>1.9999999999999185E-4</v>
      </c>
      <c r="M125" s="71">
        <f t="shared" si="107"/>
        <v>8.0000000000000904E-4</v>
      </c>
      <c r="N125" s="71">
        <f t="shared" si="108"/>
        <v>7.0000000000000617E-4</v>
      </c>
      <c r="O125" s="71">
        <f t="shared" si="109"/>
        <v>8.0000000000000904E-4</v>
      </c>
      <c r="P125" s="71">
        <f t="shared" si="110"/>
        <v>3.0000000000000859E-4</v>
      </c>
      <c r="Q125" s="71">
        <f t="shared" si="111"/>
        <v>2.9999999999999472E-4</v>
      </c>
      <c r="R125" s="71">
        <f t="shared" si="112"/>
        <v>-9.2631188987707619E-5</v>
      </c>
      <c r="S125" s="71">
        <f t="shared" si="113"/>
        <v>0</v>
      </c>
      <c r="T125" s="71">
        <f t="shared" si="114"/>
        <v>1.8485996910016936E-4</v>
      </c>
      <c r="U125" s="71">
        <f t="shared" si="115"/>
        <v>7.4453237501635207E-4</v>
      </c>
      <c r="V125" s="71">
        <f t="shared" si="116"/>
        <v>6.5527734617147745E-4</v>
      </c>
      <c r="W125" s="71">
        <f t="shared" si="117"/>
        <v>7.4843300340842009E-4</v>
      </c>
      <c r="X125" s="71">
        <f t="shared" si="118"/>
        <v>2.8043935682753025E-4</v>
      </c>
      <c r="Y125" s="71">
        <f t="shared" si="119"/>
        <v>2.8046557468941187E-4</v>
      </c>
      <c r="Z125" s="72">
        <f t="shared" si="120"/>
        <v>2.3896257937631425E-2</v>
      </c>
      <c r="AA125" s="72">
        <f t="shared" si="121"/>
        <v>2.5395596314917248E-2</v>
      </c>
      <c r="AB125" s="72">
        <f t="shared" si="122"/>
        <v>2.3389306335511745E-2</v>
      </c>
      <c r="AC125" s="72">
        <f t="shared" si="123"/>
        <v>9.0426950676335219E-3</v>
      </c>
      <c r="AD125" s="72">
        <f t="shared" si="124"/>
        <v>8.4255780859946519E-3</v>
      </c>
      <c r="AE125" s="72">
        <f t="shared" si="125"/>
        <v>5.9920418237351522E-3</v>
      </c>
      <c r="AF125" s="72">
        <f t="shared" si="126"/>
        <v>4.7625339599372723E-3</v>
      </c>
      <c r="AG125" s="72">
        <f t="shared" si="127"/>
        <v>4.333290658406614E-3</v>
      </c>
      <c r="AH125" s="72">
        <f t="shared" si="128"/>
        <v>2.4479818156129098E-3</v>
      </c>
      <c r="AI125" s="72">
        <f t="shared" si="129"/>
        <v>1.6520189193283117E-3</v>
      </c>
      <c r="AJ125" s="72">
        <f t="shared" si="130"/>
        <v>1.3857507806870595E-3</v>
      </c>
      <c r="AK125" s="72">
        <f t="shared" si="131"/>
        <v>1.8713766671968779E-3</v>
      </c>
      <c r="AL125" s="72">
        <f t="shared" si="132"/>
        <v>1.7678102510256435E-3</v>
      </c>
      <c r="AM125" s="72">
        <f t="shared" si="133"/>
        <v>1.6110029905459602E-3</v>
      </c>
      <c r="AN125" s="72">
        <f t="shared" si="134"/>
        <v>1.5270449165957624E-3</v>
      </c>
      <c r="AO125" s="72">
        <f t="shared" si="135"/>
        <v>1.5107423234215522E-3</v>
      </c>
      <c r="AP125" s="72">
        <f t="shared" si="136"/>
        <v>2.2027119520194932E-3</v>
      </c>
      <c r="AQ125" s="72">
        <f t="shared" si="137"/>
        <v>1.4754584135931905E-3</v>
      </c>
      <c r="AR125" s="72">
        <f t="shared" si="138"/>
        <v>1.2394638270085633E-3</v>
      </c>
      <c r="AS125" s="72">
        <f t="shared" si="139"/>
        <v>1.7027119978890448E-3</v>
      </c>
      <c r="AT125" s="72">
        <f t="shared" si="140"/>
        <v>1.624612798898879E-3</v>
      </c>
      <c r="AU125" s="72">
        <f t="shared" si="141"/>
        <v>1.4913013582299258E-3</v>
      </c>
      <c r="AV125" s="72">
        <f t="shared" si="142"/>
        <v>1.4178791475508155E-3</v>
      </c>
      <c r="AW125" s="72">
        <f t="shared" si="143"/>
        <v>1.4034554656199749E-3</v>
      </c>
      <c r="AX125" s="72">
        <f t="shared" si="144"/>
        <v>6.1199545390322745E-4</v>
      </c>
      <c r="AY125" s="72">
        <f t="shared" si="145"/>
        <v>8.2600945966415586E-4</v>
      </c>
      <c r="AZ125" s="72">
        <f t="shared" si="146"/>
        <v>1.3857507806870595E-3</v>
      </c>
      <c r="BA125" s="72">
        <f t="shared" si="147"/>
        <v>5.614130001590634E-3</v>
      </c>
      <c r="BB125" s="72">
        <f t="shared" si="148"/>
        <v>8.8390512551282177E-3</v>
      </c>
      <c r="BC125" s="72">
        <f t="shared" si="149"/>
        <v>1.6110029905459601E-2</v>
      </c>
      <c r="BD125" s="72">
        <f t="shared" si="150"/>
        <v>2.2905673748936435E-2</v>
      </c>
      <c r="BE125" s="72">
        <f t="shared" si="151"/>
        <v>3.0214846468431044E-2</v>
      </c>
      <c r="BF125" s="72">
        <f t="shared" si="152"/>
        <v>5.5067798800487329E-4</v>
      </c>
      <c r="BG125" s="72">
        <f t="shared" si="153"/>
        <v>7.3772920679659527E-4</v>
      </c>
      <c r="BH125" s="72">
        <f t="shared" si="154"/>
        <v>1.2394638270085633E-3</v>
      </c>
      <c r="BI125" s="72">
        <f t="shared" si="155"/>
        <v>5.1081359936671344E-3</v>
      </c>
      <c r="BJ125" s="72">
        <f t="shared" si="156"/>
        <v>8.1230639944943946E-3</v>
      </c>
      <c r="BK125" s="72">
        <f t="shared" si="157"/>
        <v>1.4913013582299257E-2</v>
      </c>
      <c r="BL125" s="72">
        <f t="shared" si="158"/>
        <v>2.1268187213262232E-2</v>
      </c>
      <c r="BM125" s="72">
        <f t="shared" si="159"/>
        <v>2.8069109312399497E-2</v>
      </c>
      <c r="BN125" s="70">
        <f t="shared" si="160"/>
        <v>0.56384769187209327</v>
      </c>
      <c r="BO125" s="70">
        <f t="shared" si="161"/>
        <v>0.25670988442473841</v>
      </c>
      <c r="BP125" s="70">
        <f t="shared" si="162"/>
        <v>0.91435114731774381</v>
      </c>
    </row>
    <row r="126" spans="1:68" x14ac:dyDescent="0.25">
      <c r="A126" s="68">
        <v>45246</v>
      </c>
      <c r="B126" s="67">
        <v>7.95</v>
      </c>
      <c r="C126" s="67">
        <v>8.31</v>
      </c>
      <c r="D126" s="67">
        <v>8.1999999999999993</v>
      </c>
      <c r="E126" s="67">
        <v>7.49</v>
      </c>
      <c r="F126" s="67">
        <v>6.86</v>
      </c>
      <c r="G126" s="67">
        <v>6.93</v>
      </c>
      <c r="H126" s="67">
        <v>6.99</v>
      </c>
      <c r="I126" s="67">
        <v>6.98</v>
      </c>
      <c r="J126" s="71">
        <f t="shared" si="104"/>
        <v>1.0000000000000286E-4</v>
      </c>
      <c r="K126" s="71">
        <f t="shared" si="105"/>
        <v>0</v>
      </c>
      <c r="L126" s="71">
        <f t="shared" si="106"/>
        <v>2.0000000000001961E-4</v>
      </c>
      <c r="M126" s="71">
        <f t="shared" si="107"/>
        <v>1.1999999999999927E-3</v>
      </c>
      <c r="N126" s="71">
        <f t="shared" si="108"/>
        <v>1.0999999999999899E-3</v>
      </c>
      <c r="O126" s="71">
        <f t="shared" si="109"/>
        <v>1.0000000000000009E-3</v>
      </c>
      <c r="P126" s="71">
        <f t="shared" si="110"/>
        <v>1.0999999999999899E-3</v>
      </c>
      <c r="Q126" s="71">
        <f t="shared" si="111"/>
        <v>1.1000000000000038E-3</v>
      </c>
      <c r="R126" s="71">
        <f t="shared" si="112"/>
        <v>9.2631188987808911E-5</v>
      </c>
      <c r="S126" s="71">
        <f t="shared" si="113"/>
        <v>0</v>
      </c>
      <c r="T126" s="71">
        <f t="shared" si="114"/>
        <v>1.8482580220799687E-4</v>
      </c>
      <c r="U126" s="71">
        <f t="shared" si="115"/>
        <v>1.1157602273288931E-3</v>
      </c>
      <c r="V126" s="71">
        <f t="shared" si="116"/>
        <v>1.0288547884142526E-3</v>
      </c>
      <c r="W126" s="71">
        <f t="shared" si="117"/>
        <v>9.3475422771908175E-4</v>
      </c>
      <c r="X126" s="71">
        <f t="shared" si="118"/>
        <v>1.0276053031877442E-3</v>
      </c>
      <c r="Y126" s="71">
        <f t="shared" si="119"/>
        <v>1.0277013096794386E-3</v>
      </c>
      <c r="Z126" s="72">
        <f t="shared" si="120"/>
        <v>2.3789393124536047E-2</v>
      </c>
      <c r="AA126" s="72">
        <f t="shared" si="121"/>
        <v>2.5296118266396633E-2</v>
      </c>
      <c r="AB126" s="72">
        <f t="shared" si="122"/>
        <v>2.3281804864128817E-2</v>
      </c>
      <c r="AC126" s="72">
        <f t="shared" si="123"/>
        <v>8.9805605110868866E-3</v>
      </c>
      <c r="AD126" s="72">
        <f t="shared" si="124"/>
        <v>8.4013267731370394E-3</v>
      </c>
      <c r="AE126" s="72">
        <f t="shared" si="125"/>
        <v>5.9884380256311166E-3</v>
      </c>
      <c r="AF126" s="72">
        <f t="shared" si="126"/>
        <v>4.7661851738826193E-3</v>
      </c>
      <c r="AG126" s="72">
        <f t="shared" si="127"/>
        <v>4.341853782880262E-3</v>
      </c>
      <c r="AH126" s="72">
        <f t="shared" si="128"/>
        <v>2.4485226547686567E-3</v>
      </c>
      <c r="AI126" s="72">
        <f t="shared" si="129"/>
        <v>1.6520189193283117E-3</v>
      </c>
      <c r="AJ126" s="72">
        <f t="shared" si="130"/>
        <v>1.3860829426245106E-3</v>
      </c>
      <c r="AK126" s="72">
        <f t="shared" si="131"/>
        <v>1.8796614682127632E-3</v>
      </c>
      <c r="AL126" s="72">
        <f t="shared" si="132"/>
        <v>1.7683278823770777E-3</v>
      </c>
      <c r="AM126" s="72">
        <f t="shared" si="133"/>
        <v>1.6110614057594295E-3</v>
      </c>
      <c r="AN126" s="72">
        <f t="shared" si="134"/>
        <v>1.5281193316910239E-3</v>
      </c>
      <c r="AO126" s="72">
        <f t="shared" si="135"/>
        <v>1.5120887074634034E-3</v>
      </c>
      <c r="AP126" s="72">
        <f t="shared" si="136"/>
        <v>2.2031929917073105E-3</v>
      </c>
      <c r="AQ126" s="72">
        <f t="shared" si="137"/>
        <v>1.4754584135931905E-3</v>
      </c>
      <c r="AR126" s="72">
        <f t="shared" si="138"/>
        <v>1.2397601296340707E-3</v>
      </c>
      <c r="AS126" s="72">
        <f t="shared" si="139"/>
        <v>1.7101340734576105E-3</v>
      </c>
      <c r="AT126" s="72">
        <f t="shared" si="140"/>
        <v>1.6250656940086795E-3</v>
      </c>
      <c r="AU126" s="72">
        <f t="shared" si="141"/>
        <v>1.4913358158917805E-3</v>
      </c>
      <c r="AV126" s="72">
        <f t="shared" si="142"/>
        <v>1.4188680098522314E-3</v>
      </c>
      <c r="AW126" s="72">
        <f t="shared" si="143"/>
        <v>1.4046947214818065E-3</v>
      </c>
      <c r="AX126" s="72">
        <f t="shared" si="144"/>
        <v>6.1213066369216417E-4</v>
      </c>
      <c r="AY126" s="72">
        <f t="shared" si="145"/>
        <v>8.2600945966415586E-4</v>
      </c>
      <c r="AZ126" s="72">
        <f t="shared" si="146"/>
        <v>1.3860829426245106E-3</v>
      </c>
      <c r="BA126" s="72">
        <f t="shared" si="147"/>
        <v>5.6389844046382896E-3</v>
      </c>
      <c r="BB126" s="72">
        <f t="shared" si="148"/>
        <v>8.8416394118853887E-3</v>
      </c>
      <c r="BC126" s="72">
        <f t="shared" si="149"/>
        <v>1.6110614057594296E-2</v>
      </c>
      <c r="BD126" s="72">
        <f t="shared" si="150"/>
        <v>2.2921789975365359E-2</v>
      </c>
      <c r="BE126" s="72">
        <f t="shared" si="151"/>
        <v>3.0241774149268069E-2</v>
      </c>
      <c r="BF126" s="72">
        <f t="shared" si="152"/>
        <v>5.5079824792682763E-4</v>
      </c>
      <c r="BG126" s="72">
        <f t="shared" si="153"/>
        <v>7.3772920679659527E-4</v>
      </c>
      <c r="BH126" s="72">
        <f t="shared" si="154"/>
        <v>1.2397601296340707E-3</v>
      </c>
      <c r="BI126" s="72">
        <f t="shared" si="155"/>
        <v>5.130402220372832E-3</v>
      </c>
      <c r="BJ126" s="72">
        <f t="shared" si="156"/>
        <v>8.1253284700433977E-3</v>
      </c>
      <c r="BK126" s="72">
        <f t="shared" si="157"/>
        <v>1.4913358158917804E-2</v>
      </c>
      <c r="BL126" s="72">
        <f t="shared" si="158"/>
        <v>2.1283020147783473E-2</v>
      </c>
      <c r="BM126" s="72">
        <f t="shared" si="159"/>
        <v>2.809389442963613E-2</v>
      </c>
      <c r="BN126" s="70">
        <f t="shared" si="160"/>
        <v>0.56388909580079716</v>
      </c>
      <c r="BO126" s="70">
        <f t="shared" si="161"/>
        <v>0.2534107740249345</v>
      </c>
      <c r="BP126" s="70">
        <f t="shared" si="162"/>
        <v>0.90654691295449108</v>
      </c>
    </row>
    <row r="127" spans="1:68" x14ac:dyDescent="0.25">
      <c r="A127" s="68">
        <v>45245</v>
      </c>
      <c r="B127" s="67">
        <v>7.96</v>
      </c>
      <c r="C127" s="67">
        <v>8.31</v>
      </c>
      <c r="D127" s="67">
        <v>8.2200000000000006</v>
      </c>
      <c r="E127" s="67">
        <v>7.61</v>
      </c>
      <c r="F127" s="67">
        <v>6.97</v>
      </c>
      <c r="G127" s="67">
        <v>7.03</v>
      </c>
      <c r="H127" s="67">
        <v>7.1</v>
      </c>
      <c r="I127" s="67">
        <v>7.09</v>
      </c>
      <c r="J127" s="71">
        <f t="shared" si="104"/>
        <v>0</v>
      </c>
      <c r="K127" s="71">
        <f t="shared" si="105"/>
        <v>3.999999999999837E-4</v>
      </c>
      <c r="L127" s="71">
        <f t="shared" si="106"/>
        <v>2.9999999999999472E-4</v>
      </c>
      <c r="M127" s="71">
        <f t="shared" si="107"/>
        <v>1.0999999999999899E-3</v>
      </c>
      <c r="N127" s="71">
        <f t="shared" si="108"/>
        <v>1.8000000000000099E-3</v>
      </c>
      <c r="O127" s="71">
        <f t="shared" si="109"/>
        <v>1.6000000000000042E-3</v>
      </c>
      <c r="P127" s="71">
        <f t="shared" si="110"/>
        <v>1.2000000000000066E-3</v>
      </c>
      <c r="Q127" s="71">
        <f t="shared" si="111"/>
        <v>1.2999999999999956E-3</v>
      </c>
      <c r="R127" s="71">
        <f t="shared" si="112"/>
        <v>0</v>
      </c>
      <c r="S127" s="71">
        <f t="shared" si="113"/>
        <v>3.6924213472227976E-4</v>
      </c>
      <c r="T127" s="71">
        <f t="shared" si="114"/>
        <v>2.7717466800992834E-4</v>
      </c>
      <c r="U127" s="71">
        <f t="shared" si="115"/>
        <v>1.0216877310972555E-3</v>
      </c>
      <c r="V127" s="71">
        <f t="shared" si="116"/>
        <v>1.681300601546342E-3</v>
      </c>
      <c r="W127" s="71">
        <f t="shared" si="117"/>
        <v>1.4937917071439436E-3</v>
      </c>
      <c r="X127" s="71">
        <f t="shared" si="118"/>
        <v>1.1198209456885855E-3</v>
      </c>
      <c r="Y127" s="71">
        <f t="shared" si="119"/>
        <v>1.2131959866081921E-3</v>
      </c>
      <c r="Z127" s="72">
        <f t="shared" si="120"/>
        <v>2.368001505077829E-2</v>
      </c>
      <c r="AA127" s="72">
        <f t="shared" si="121"/>
        <v>2.5194659874487581E-2</v>
      </c>
      <c r="AB127" s="72">
        <f t="shared" si="122"/>
        <v>2.3173154085447976E-2</v>
      </c>
      <c r="AC127" s="72">
        <f t="shared" si="123"/>
        <v>8.9382031191079757E-3</v>
      </c>
      <c r="AD127" s="72">
        <f t="shared" si="124"/>
        <v>8.3765011043387388E-3</v>
      </c>
      <c r="AE127" s="72">
        <f t="shared" si="125"/>
        <v>5.9849763284870504E-3</v>
      </c>
      <c r="AF127" s="72">
        <f t="shared" si="126"/>
        <v>4.7663964417408037E-3</v>
      </c>
      <c r="AG127" s="72">
        <f t="shared" si="127"/>
        <v>4.3456507027273637E-3</v>
      </c>
      <c r="AH127" s="72">
        <f t="shared" si="128"/>
        <v>2.4485727477779095E-3</v>
      </c>
      <c r="AI127" s="72">
        <f t="shared" si="129"/>
        <v>1.6562857587345435E-3</v>
      </c>
      <c r="AJ127" s="72">
        <f t="shared" si="130"/>
        <v>1.3861949656671078E-3</v>
      </c>
      <c r="AK127" s="72">
        <f t="shared" si="131"/>
        <v>1.8791429541277086E-3</v>
      </c>
      <c r="AL127" s="72">
        <f t="shared" si="132"/>
        <v>1.7683136905644486E-3</v>
      </c>
      <c r="AM127" s="72">
        <f t="shared" si="133"/>
        <v>1.6106823506614883E-3</v>
      </c>
      <c r="AN127" s="72">
        <f t="shared" si="134"/>
        <v>1.5270350560770488E-3</v>
      </c>
      <c r="AO127" s="72">
        <f t="shared" si="135"/>
        <v>1.5111449945087196E-3</v>
      </c>
      <c r="AP127" s="72">
        <f t="shared" si="136"/>
        <v>2.2032385648468305E-3</v>
      </c>
      <c r="AQ127" s="72">
        <f t="shared" si="137"/>
        <v>1.4791975533331289E-3</v>
      </c>
      <c r="AR127" s="72">
        <f t="shared" si="138"/>
        <v>1.2398610148218608E-3</v>
      </c>
      <c r="AS127" s="72">
        <f t="shared" si="139"/>
        <v>1.7096035434914481E-3</v>
      </c>
      <c r="AT127" s="72">
        <f t="shared" si="140"/>
        <v>1.6250050612636332E-3</v>
      </c>
      <c r="AU127" s="72">
        <f t="shared" si="141"/>
        <v>1.4909593495936837E-3</v>
      </c>
      <c r="AV127" s="72">
        <f t="shared" si="142"/>
        <v>1.4178421855520716E-3</v>
      </c>
      <c r="AW127" s="72">
        <f t="shared" si="143"/>
        <v>1.4037987790078647E-3</v>
      </c>
      <c r="AX127" s="72">
        <f t="shared" si="144"/>
        <v>6.1214318694447736E-4</v>
      </c>
      <c r="AY127" s="72">
        <f t="shared" si="145"/>
        <v>8.2814287936727174E-4</v>
      </c>
      <c r="AZ127" s="72">
        <f t="shared" si="146"/>
        <v>1.3861949656671078E-3</v>
      </c>
      <c r="BA127" s="72">
        <f t="shared" si="147"/>
        <v>5.6374288623831257E-3</v>
      </c>
      <c r="BB127" s="72">
        <f t="shared" si="148"/>
        <v>8.8415684528222425E-3</v>
      </c>
      <c r="BC127" s="72">
        <f t="shared" si="149"/>
        <v>1.6106823506614885E-2</v>
      </c>
      <c r="BD127" s="72">
        <f t="shared" si="150"/>
        <v>2.2905525841155731E-2</v>
      </c>
      <c r="BE127" s="72">
        <f t="shared" si="151"/>
        <v>3.022289989017439E-2</v>
      </c>
      <c r="BF127" s="72">
        <f t="shared" si="152"/>
        <v>5.5080964121170762E-4</v>
      </c>
      <c r="BG127" s="72">
        <f t="shared" si="153"/>
        <v>7.3959877666656445E-4</v>
      </c>
      <c r="BH127" s="72">
        <f t="shared" si="154"/>
        <v>1.2398610148218608E-3</v>
      </c>
      <c r="BI127" s="72">
        <f t="shared" si="155"/>
        <v>5.1288106304743439E-3</v>
      </c>
      <c r="BJ127" s="72">
        <f t="shared" si="156"/>
        <v>8.1250253063181663E-3</v>
      </c>
      <c r="BK127" s="72">
        <f t="shared" si="157"/>
        <v>1.4909593495936837E-2</v>
      </c>
      <c r="BL127" s="72">
        <f t="shared" si="158"/>
        <v>2.1267632783281074E-2</v>
      </c>
      <c r="BM127" s="72">
        <f t="shared" si="159"/>
        <v>2.8075975580157293E-2</v>
      </c>
      <c r="BN127" s="70">
        <f t="shared" si="160"/>
        <v>0.56334105023035053</v>
      </c>
      <c r="BO127" s="70">
        <f t="shared" si="161"/>
        <v>0.25377912970746275</v>
      </c>
      <c r="BP127" s="70">
        <f t="shared" si="162"/>
        <v>0.90648279034682089</v>
      </c>
    </row>
    <row r="128" spans="1:68" x14ac:dyDescent="0.25">
      <c r="A128" s="68">
        <v>45244</v>
      </c>
      <c r="B128" s="67">
        <v>7.96</v>
      </c>
      <c r="C128" s="67">
        <v>8.35</v>
      </c>
      <c r="D128" s="67">
        <v>8.25</v>
      </c>
      <c r="E128" s="67">
        <v>7.72</v>
      </c>
      <c r="F128" s="67">
        <v>7.15</v>
      </c>
      <c r="G128" s="67">
        <v>7.19</v>
      </c>
      <c r="H128" s="67">
        <v>7.22</v>
      </c>
      <c r="I128" s="67">
        <v>7.22</v>
      </c>
      <c r="J128" s="71">
        <f t="shared" si="104"/>
        <v>8.9999999999999802E-4</v>
      </c>
      <c r="K128" s="71">
        <f t="shared" si="105"/>
        <v>1.0000000000000286E-4</v>
      </c>
      <c r="L128" s="71">
        <f t="shared" si="106"/>
        <v>1.1999999999999927E-3</v>
      </c>
      <c r="M128" s="71">
        <f t="shared" si="107"/>
        <v>2.0000000000000573E-4</v>
      </c>
      <c r="N128" s="71">
        <f t="shared" si="108"/>
        <v>0</v>
      </c>
      <c r="O128" s="71">
        <f t="shared" si="109"/>
        <v>0</v>
      </c>
      <c r="P128" s="71">
        <f t="shared" si="110"/>
        <v>2.0000000000000573E-4</v>
      </c>
      <c r="Q128" s="71">
        <f t="shared" si="111"/>
        <v>1.0000000000000286E-4</v>
      </c>
      <c r="R128" s="71">
        <f t="shared" si="112"/>
        <v>8.3329480309109389E-4</v>
      </c>
      <c r="S128" s="71">
        <f t="shared" si="113"/>
        <v>9.2289234526331281E-5</v>
      </c>
      <c r="T128" s="71">
        <f t="shared" si="114"/>
        <v>1.1079310523045465E-3</v>
      </c>
      <c r="U128" s="71">
        <f t="shared" si="115"/>
        <v>1.8564930898954995E-4</v>
      </c>
      <c r="V128" s="71">
        <f t="shared" si="116"/>
        <v>0</v>
      </c>
      <c r="W128" s="71">
        <f t="shared" si="117"/>
        <v>0</v>
      </c>
      <c r="X128" s="71">
        <f t="shared" si="118"/>
        <v>1.865149683667948E-4</v>
      </c>
      <c r="Y128" s="71">
        <f t="shared" si="119"/>
        <v>9.3261832662680207E-5</v>
      </c>
      <c r="Z128" s="72">
        <f t="shared" si="120"/>
        <v>2.3569676604657665E-2</v>
      </c>
      <c r="AA128" s="72">
        <f t="shared" si="121"/>
        <v>2.5088152750494794E-2</v>
      </c>
      <c r="AB128" s="72">
        <f t="shared" si="122"/>
        <v>2.3063687101461384E-2</v>
      </c>
      <c r="AC128" s="72">
        <f t="shared" si="123"/>
        <v>8.8999228445566601E-3</v>
      </c>
      <c r="AD128" s="72">
        <f t="shared" si="124"/>
        <v>8.3535925205415144E-3</v>
      </c>
      <c r="AE128" s="72">
        <f t="shared" si="125"/>
        <v>5.9827356340226116E-3</v>
      </c>
      <c r="AF128" s="72">
        <f t="shared" si="126"/>
        <v>4.7685520233634003E-3</v>
      </c>
      <c r="AG128" s="72">
        <f t="shared" si="127"/>
        <v>4.3505530973618088E-3</v>
      </c>
      <c r="AH128" s="72">
        <f t="shared" si="128"/>
        <v>2.4682884927247936E-3</v>
      </c>
      <c r="AI128" s="72">
        <f t="shared" si="129"/>
        <v>1.6563473116966375E-3</v>
      </c>
      <c r="AJ128" s="72">
        <f t="shared" si="130"/>
        <v>1.3886585416613654E-3</v>
      </c>
      <c r="AK128" s="72">
        <f t="shared" si="131"/>
        <v>1.8782049589624833E-3</v>
      </c>
      <c r="AL128" s="72">
        <f t="shared" si="132"/>
        <v>1.7655982976435211E-3</v>
      </c>
      <c r="AM128" s="72">
        <f t="shared" si="133"/>
        <v>1.6096513525076326E-3</v>
      </c>
      <c r="AN128" s="72">
        <f t="shared" si="134"/>
        <v>1.5264817378586816E-3</v>
      </c>
      <c r="AO128" s="72">
        <f t="shared" si="135"/>
        <v>1.5098106507994073E-3</v>
      </c>
      <c r="AP128" s="72">
        <f t="shared" si="136"/>
        <v>2.2208423986974169E-3</v>
      </c>
      <c r="AQ128" s="72">
        <f t="shared" si="137"/>
        <v>1.4792424370464402E-3</v>
      </c>
      <c r="AR128" s="72">
        <f t="shared" si="138"/>
        <v>1.2420086548713359E-3</v>
      </c>
      <c r="AS128" s="72">
        <f t="shared" si="139"/>
        <v>1.7087059843343441E-3</v>
      </c>
      <c r="AT128" s="72">
        <f t="shared" si="140"/>
        <v>1.6223997512494945E-3</v>
      </c>
      <c r="AU128" s="72">
        <f t="shared" si="141"/>
        <v>1.4899399530506911E-3</v>
      </c>
      <c r="AV128" s="72">
        <f t="shared" si="142"/>
        <v>1.4173036528490168E-3</v>
      </c>
      <c r="AW128" s="72">
        <f t="shared" si="143"/>
        <v>1.4025356026522349E-3</v>
      </c>
      <c r="AX128" s="72">
        <f t="shared" si="144"/>
        <v>6.170721231811984E-4</v>
      </c>
      <c r="AY128" s="72">
        <f t="shared" si="145"/>
        <v>8.2817365584831877E-4</v>
      </c>
      <c r="AZ128" s="72">
        <f t="shared" si="146"/>
        <v>1.3886585416613654E-3</v>
      </c>
      <c r="BA128" s="72">
        <f t="shared" si="147"/>
        <v>5.6346148768874494E-3</v>
      </c>
      <c r="BB128" s="72">
        <f t="shared" si="148"/>
        <v>8.8279914882176055E-3</v>
      </c>
      <c r="BC128" s="72">
        <f t="shared" si="149"/>
        <v>1.6096513525076326E-2</v>
      </c>
      <c r="BD128" s="72">
        <f t="shared" si="150"/>
        <v>2.2897226067880225E-2</v>
      </c>
      <c r="BE128" s="72">
        <f t="shared" si="151"/>
        <v>3.0196213015988148E-2</v>
      </c>
      <c r="BF128" s="72">
        <f t="shared" si="152"/>
        <v>5.5521059967435422E-4</v>
      </c>
      <c r="BG128" s="72">
        <f t="shared" si="153"/>
        <v>7.3962121852322012E-4</v>
      </c>
      <c r="BH128" s="72">
        <f t="shared" si="154"/>
        <v>1.2420086548713359E-3</v>
      </c>
      <c r="BI128" s="72">
        <f t="shared" si="155"/>
        <v>5.1261179530030319E-3</v>
      </c>
      <c r="BJ128" s="72">
        <f t="shared" si="156"/>
        <v>8.1119987562474731E-3</v>
      </c>
      <c r="BK128" s="72">
        <f t="shared" si="157"/>
        <v>1.4899399530506912E-2</v>
      </c>
      <c r="BL128" s="72">
        <f t="shared" si="158"/>
        <v>2.1259554792735252E-2</v>
      </c>
      <c r="BM128" s="72">
        <f t="shared" si="159"/>
        <v>2.8050712053044699E-2</v>
      </c>
      <c r="BN128" s="70">
        <f t="shared" si="160"/>
        <v>0.56297485916592593</v>
      </c>
      <c r="BO128" s="70">
        <f t="shared" si="161"/>
        <v>0.25383789164226833</v>
      </c>
      <c r="BP128" s="70">
        <f t="shared" si="162"/>
        <v>0.90655866290848663</v>
      </c>
    </row>
    <row r="129" spans="1:68" x14ac:dyDescent="0.25">
      <c r="A129" s="68">
        <v>45243</v>
      </c>
      <c r="B129" s="67">
        <v>8.0500000000000007</v>
      </c>
      <c r="C129" s="67">
        <v>8.36</v>
      </c>
      <c r="D129" s="67">
        <v>8.3699999999999992</v>
      </c>
      <c r="E129" s="67">
        <v>7.74</v>
      </c>
      <c r="F129" s="67">
        <v>7.15</v>
      </c>
      <c r="G129" s="67">
        <v>7.19</v>
      </c>
      <c r="H129" s="67">
        <v>7.24</v>
      </c>
      <c r="I129" s="67">
        <v>7.23</v>
      </c>
      <c r="J129" s="71">
        <f t="shared" si="104"/>
        <v>3.9999999999999758E-4</v>
      </c>
      <c r="K129" s="71">
        <f t="shared" si="105"/>
        <v>4.0000000000001146E-4</v>
      </c>
      <c r="L129" s="71">
        <f t="shared" si="106"/>
        <v>0</v>
      </c>
      <c r="M129" s="71">
        <f t="shared" si="107"/>
        <v>-2.9999999999999472E-4</v>
      </c>
      <c r="N129" s="71">
        <f t="shared" si="108"/>
        <v>-5.0000000000001432E-4</v>
      </c>
      <c r="O129" s="71">
        <f t="shared" si="109"/>
        <v>-5.0000000000001432E-4</v>
      </c>
      <c r="P129" s="71">
        <f t="shared" si="110"/>
        <v>-3.9999999999999758E-4</v>
      </c>
      <c r="Q129" s="71">
        <f t="shared" si="111"/>
        <v>-5.0000000000000044E-4</v>
      </c>
      <c r="R129" s="71">
        <f t="shared" si="112"/>
        <v>3.7013047521644918E-4</v>
      </c>
      <c r="S129" s="71">
        <f t="shared" si="113"/>
        <v>3.6907178865161082E-4</v>
      </c>
      <c r="T129" s="71">
        <f t="shared" si="114"/>
        <v>0</v>
      </c>
      <c r="U129" s="71">
        <f t="shared" si="115"/>
        <v>-2.7848688970888761E-4</v>
      </c>
      <c r="V129" s="71">
        <f t="shared" si="116"/>
        <v>-4.6674446588294014E-4</v>
      </c>
      <c r="W129" s="71">
        <f t="shared" si="117"/>
        <v>-4.6657025061395231E-4</v>
      </c>
      <c r="X129" s="71">
        <f t="shared" si="118"/>
        <v>-3.7306473105693444E-4</v>
      </c>
      <c r="Y129" s="71">
        <f t="shared" si="119"/>
        <v>-4.6639616535000045E-4</v>
      </c>
      <c r="Z129" s="72">
        <f t="shared" si="120"/>
        <v>2.3457773966918574E-2</v>
      </c>
      <c r="AA129" s="72">
        <f t="shared" si="121"/>
        <v>2.498296748979759E-2</v>
      </c>
      <c r="AB129" s="72">
        <f t="shared" si="122"/>
        <v>2.2956585204549251E-2</v>
      </c>
      <c r="AC129" s="72">
        <f t="shared" si="123"/>
        <v>8.8705937245435375E-3</v>
      </c>
      <c r="AD129" s="72">
        <f t="shared" si="124"/>
        <v>8.3445469254885708E-3</v>
      </c>
      <c r="AE129" s="72">
        <f t="shared" si="125"/>
        <v>5.9933888750578123E-3</v>
      </c>
      <c r="AF129" s="72">
        <f t="shared" si="126"/>
        <v>4.7785328025480708E-3</v>
      </c>
      <c r="AG129" s="72">
        <f t="shared" si="127"/>
        <v>4.3629428247716727E-3</v>
      </c>
      <c r="AH129" s="72">
        <f t="shared" si="128"/>
        <v>2.4678595250840376E-3</v>
      </c>
      <c r="AI129" s="72">
        <f t="shared" si="129"/>
        <v>1.6649716583173983E-3</v>
      </c>
      <c r="AJ129" s="72">
        <f t="shared" si="130"/>
        <v>1.3888411686387621E-3</v>
      </c>
      <c r="AK129" s="72">
        <f t="shared" si="131"/>
        <v>1.8897172059966587E-3</v>
      </c>
      <c r="AL129" s="72">
        <f t="shared" si="132"/>
        <v>1.7730779581738563E-3</v>
      </c>
      <c r="AM129" s="72">
        <f t="shared" si="133"/>
        <v>1.6210671520134423E-3</v>
      </c>
      <c r="AN129" s="72">
        <f t="shared" si="134"/>
        <v>1.533486150209424E-3</v>
      </c>
      <c r="AO129" s="72">
        <f t="shared" si="135"/>
        <v>1.5157481038908921E-3</v>
      </c>
      <c r="AP129" s="72">
        <f t="shared" si="136"/>
        <v>2.2204295037157773E-3</v>
      </c>
      <c r="AQ129" s="72">
        <f t="shared" si="137"/>
        <v>1.4868131456529821E-3</v>
      </c>
      <c r="AR129" s="72">
        <f t="shared" si="138"/>
        <v>1.2420566341030113E-3</v>
      </c>
      <c r="AS129" s="72">
        <f t="shared" si="139"/>
        <v>1.7190870339817272E-3</v>
      </c>
      <c r="AT129" s="72">
        <f t="shared" si="140"/>
        <v>1.6292207813939012E-3</v>
      </c>
      <c r="AU129" s="72">
        <f t="shared" si="141"/>
        <v>1.500431991957963E-3</v>
      </c>
      <c r="AV129" s="72">
        <f t="shared" si="142"/>
        <v>1.4237721290751373E-3</v>
      </c>
      <c r="AW129" s="72">
        <f t="shared" si="143"/>
        <v>1.4080203860078202E-3</v>
      </c>
      <c r="AX129" s="72">
        <f t="shared" si="144"/>
        <v>6.1696488127100941E-4</v>
      </c>
      <c r="AY129" s="72">
        <f t="shared" si="145"/>
        <v>8.3248582915869916E-4</v>
      </c>
      <c r="AZ129" s="72">
        <f t="shared" si="146"/>
        <v>1.3888411686387621E-3</v>
      </c>
      <c r="BA129" s="72">
        <f t="shared" si="147"/>
        <v>5.6691516179899759E-3</v>
      </c>
      <c r="BB129" s="72">
        <f t="shared" si="148"/>
        <v>8.8653897908692811E-3</v>
      </c>
      <c r="BC129" s="72">
        <f t="shared" si="149"/>
        <v>1.6210671520134425E-2</v>
      </c>
      <c r="BD129" s="72">
        <f t="shared" si="150"/>
        <v>2.3002292253141359E-2</v>
      </c>
      <c r="BE129" s="72">
        <f t="shared" si="151"/>
        <v>3.0314962077817843E-2</v>
      </c>
      <c r="BF129" s="72">
        <f t="shared" si="152"/>
        <v>5.5510737592894433E-4</v>
      </c>
      <c r="BG129" s="72">
        <f t="shared" si="153"/>
        <v>7.4340657282649105E-4</v>
      </c>
      <c r="BH129" s="72">
        <f t="shared" si="154"/>
        <v>1.2420566341030113E-3</v>
      </c>
      <c r="BI129" s="72">
        <f t="shared" si="155"/>
        <v>5.1572611019451813E-3</v>
      </c>
      <c r="BJ129" s="72">
        <f t="shared" si="156"/>
        <v>8.1461039069695065E-3</v>
      </c>
      <c r="BK129" s="72">
        <f t="shared" si="157"/>
        <v>1.500431991957963E-2</v>
      </c>
      <c r="BL129" s="72">
        <f t="shared" si="158"/>
        <v>2.1356581936127061E-2</v>
      </c>
      <c r="BM129" s="72">
        <f t="shared" si="159"/>
        <v>2.8160407720156405E-2</v>
      </c>
      <c r="BN129" s="70">
        <f t="shared" si="160"/>
        <v>0.56515665733354792</v>
      </c>
      <c r="BO129" s="70">
        <f t="shared" si="161"/>
        <v>0.25749020067435702</v>
      </c>
      <c r="BP129" s="70">
        <f t="shared" si="162"/>
        <v>0.9073614575778659</v>
      </c>
    </row>
    <row r="130" spans="1:68" x14ac:dyDescent="0.25">
      <c r="A130" s="68">
        <v>45240</v>
      </c>
      <c r="B130" s="67">
        <v>8.09</v>
      </c>
      <c r="C130" s="67">
        <v>8.4</v>
      </c>
      <c r="D130" s="67">
        <v>8.3699999999999992</v>
      </c>
      <c r="E130" s="67">
        <v>7.71</v>
      </c>
      <c r="F130" s="67">
        <v>7.1</v>
      </c>
      <c r="G130" s="67">
        <v>7.14</v>
      </c>
      <c r="H130" s="67">
        <v>7.2</v>
      </c>
      <c r="I130" s="67">
        <v>7.18</v>
      </c>
      <c r="J130" s="71">
        <f t="shared" si="104"/>
        <v>1.0000000000000286E-4</v>
      </c>
      <c r="K130" s="71">
        <f t="shared" si="105"/>
        <v>1.9999999999999185E-4</v>
      </c>
      <c r="L130" s="71">
        <f t="shared" si="106"/>
        <v>6.999999999999923E-4</v>
      </c>
      <c r="M130" s="71">
        <f t="shared" si="107"/>
        <v>7.9999999999999516E-4</v>
      </c>
      <c r="N130" s="71">
        <f t="shared" si="108"/>
        <v>6.0000000000000331E-4</v>
      </c>
      <c r="O130" s="71">
        <f t="shared" si="109"/>
        <v>2.0000000000000573E-4</v>
      </c>
      <c r="P130" s="71">
        <f t="shared" si="110"/>
        <v>9.9999999999988987E-5</v>
      </c>
      <c r="Q130" s="71">
        <f t="shared" si="111"/>
        <v>2.9999999999999472E-4</v>
      </c>
      <c r="R130" s="71">
        <f t="shared" si="112"/>
        <v>9.2511217050990946E-5</v>
      </c>
      <c r="S130" s="71">
        <f t="shared" si="113"/>
        <v>1.844848266462331E-4</v>
      </c>
      <c r="T130" s="71">
        <f t="shared" si="114"/>
        <v>6.4572669556107554E-4</v>
      </c>
      <c r="U130" s="71">
        <f t="shared" si="115"/>
        <v>7.4245943085835908E-4</v>
      </c>
      <c r="V130" s="71">
        <f t="shared" si="116"/>
        <v>5.6006722270512488E-4</v>
      </c>
      <c r="W130" s="71">
        <f t="shared" si="117"/>
        <v>1.8665422359383167E-4</v>
      </c>
      <c r="X130" s="71">
        <f t="shared" si="118"/>
        <v>9.3279231446703815E-5</v>
      </c>
      <c r="Y130" s="71">
        <f t="shared" si="119"/>
        <v>2.7986380144406962E-4</v>
      </c>
      <c r="Z130" s="72">
        <f t="shared" si="120"/>
        <v>2.3350135698300876E-2</v>
      </c>
      <c r="AA130" s="72">
        <f t="shared" si="121"/>
        <v>2.4872713260167791E-2</v>
      </c>
      <c r="AB130" s="72">
        <f t="shared" si="122"/>
        <v>2.2853595191188139E-2</v>
      </c>
      <c r="AC130" s="72">
        <f t="shared" si="123"/>
        <v>8.8262238203923697E-3</v>
      </c>
      <c r="AD130" s="72">
        <f t="shared" si="124"/>
        <v>8.3237886050359523E-3</v>
      </c>
      <c r="AE130" s="72">
        <f t="shared" si="125"/>
        <v>5.9905556250992986E-3</v>
      </c>
      <c r="AF130" s="72">
        <f t="shared" si="126"/>
        <v>4.7799610661032124E-3</v>
      </c>
      <c r="AG130" s="72">
        <f t="shared" si="127"/>
        <v>4.3662715355498915E-3</v>
      </c>
      <c r="AH130" s="72">
        <f t="shared" si="128"/>
        <v>2.4679493920345594E-3</v>
      </c>
      <c r="AI130" s="72">
        <f t="shared" si="129"/>
        <v>1.670743930524747E-3</v>
      </c>
      <c r="AJ130" s="72">
        <f t="shared" si="130"/>
        <v>1.3891858017535731E-3</v>
      </c>
      <c r="AK130" s="72">
        <f t="shared" si="131"/>
        <v>1.9124892077006593E-3</v>
      </c>
      <c r="AL130" s="72">
        <f t="shared" si="132"/>
        <v>1.883391005314832E-3</v>
      </c>
      <c r="AM130" s="72">
        <f t="shared" si="133"/>
        <v>1.7328565705494044E-3</v>
      </c>
      <c r="AN130" s="72">
        <f t="shared" si="134"/>
        <v>1.6073479245402571E-3</v>
      </c>
      <c r="AO130" s="72">
        <f t="shared" si="135"/>
        <v>1.5847039051999686E-3</v>
      </c>
      <c r="AP130" s="72">
        <f t="shared" si="136"/>
        <v>2.2205072180826076E-3</v>
      </c>
      <c r="AQ130" s="72">
        <f t="shared" si="137"/>
        <v>1.491841078696761E-3</v>
      </c>
      <c r="AR130" s="72">
        <f t="shared" si="138"/>
        <v>1.2423527722500096E-3</v>
      </c>
      <c r="AS130" s="72">
        <f t="shared" si="139"/>
        <v>1.7395587288285032E-3</v>
      </c>
      <c r="AT130" s="72">
        <f t="shared" si="140"/>
        <v>1.7290635172758819E-3</v>
      </c>
      <c r="AU130" s="72">
        <f t="shared" si="141"/>
        <v>1.6025455027157743E-3</v>
      </c>
      <c r="AV130" s="72">
        <f t="shared" si="142"/>
        <v>1.4916524470063623E-3</v>
      </c>
      <c r="AW130" s="72">
        <f t="shared" si="143"/>
        <v>1.4714095904093778E-3</v>
      </c>
      <c r="AX130" s="72">
        <f t="shared" si="144"/>
        <v>6.1698734800863986E-4</v>
      </c>
      <c r="AY130" s="72">
        <f t="shared" si="145"/>
        <v>8.3537196526237351E-4</v>
      </c>
      <c r="AZ130" s="72">
        <f t="shared" si="146"/>
        <v>1.3891858017535731E-3</v>
      </c>
      <c r="BA130" s="72">
        <f t="shared" si="147"/>
        <v>5.7374676231019776E-3</v>
      </c>
      <c r="BB130" s="72">
        <f t="shared" si="148"/>
        <v>9.4169550265741607E-3</v>
      </c>
      <c r="BC130" s="72">
        <f t="shared" si="149"/>
        <v>1.7328565705494046E-2</v>
      </c>
      <c r="BD130" s="72">
        <f t="shared" si="150"/>
        <v>2.4110218868103855E-2</v>
      </c>
      <c r="BE130" s="72">
        <f t="shared" si="151"/>
        <v>3.1694078103999372E-2</v>
      </c>
      <c r="BF130" s="72">
        <f t="shared" si="152"/>
        <v>5.5512680452065189E-4</v>
      </c>
      <c r="BG130" s="72">
        <f t="shared" si="153"/>
        <v>7.4592053934838048E-4</v>
      </c>
      <c r="BH130" s="72">
        <f t="shared" si="154"/>
        <v>1.2423527722500096E-3</v>
      </c>
      <c r="BI130" s="72">
        <f t="shared" si="155"/>
        <v>5.2186761864855095E-3</v>
      </c>
      <c r="BJ130" s="72">
        <f t="shared" si="156"/>
        <v>8.6453175863794099E-3</v>
      </c>
      <c r="BK130" s="72">
        <f t="shared" si="157"/>
        <v>1.6025455027157742E-2</v>
      </c>
      <c r="BL130" s="72">
        <f t="shared" si="158"/>
        <v>2.2374786705095434E-2</v>
      </c>
      <c r="BM130" s="72">
        <f t="shared" si="159"/>
        <v>2.9428191808187554E-2</v>
      </c>
      <c r="BN130" s="70">
        <f t="shared" si="160"/>
        <v>0.56510822590207355</v>
      </c>
      <c r="BO130" s="70">
        <f t="shared" si="161"/>
        <v>0.25786612527606179</v>
      </c>
      <c r="BP130" s="70">
        <f t="shared" si="162"/>
        <v>0.89615380916483778</v>
      </c>
    </row>
    <row r="131" spans="1:68" x14ac:dyDescent="0.25">
      <c r="A131" s="68">
        <v>45239</v>
      </c>
      <c r="B131" s="67">
        <v>8.1</v>
      </c>
      <c r="C131" s="67">
        <v>8.42</v>
      </c>
      <c r="D131" s="67">
        <v>8.44</v>
      </c>
      <c r="E131" s="67">
        <v>7.79</v>
      </c>
      <c r="F131" s="67">
        <v>7.16</v>
      </c>
      <c r="G131" s="67">
        <v>7.16</v>
      </c>
      <c r="H131" s="67">
        <v>7.21</v>
      </c>
      <c r="I131" s="67">
        <v>7.21</v>
      </c>
      <c r="J131" s="71">
        <f t="shared" ref="J131:J194" si="163">B132/100-B131/100</f>
        <v>0</v>
      </c>
      <c r="K131" s="71">
        <f t="shared" ref="K131:K194" si="164">C132/100-C131/100</f>
        <v>1.0000000000000286E-4</v>
      </c>
      <c r="L131" s="71">
        <f t="shared" ref="L131:L194" si="165">D132/100-D131/100</f>
        <v>-1.9999999999999185E-4</v>
      </c>
      <c r="M131" s="71">
        <f t="shared" ref="M131:M194" si="166">E132/100-E131/100</f>
        <v>1.0000000000000286E-4</v>
      </c>
      <c r="N131" s="71">
        <f t="shared" ref="N131:N194" si="167">F132/100-F131/100</f>
        <v>-2.0000000000000573E-4</v>
      </c>
      <c r="O131" s="71">
        <f t="shared" ref="O131:O194" si="168">G132/100-G131/100</f>
        <v>-9.9999999999988987E-5</v>
      </c>
      <c r="P131" s="71">
        <f t="shared" ref="P131:P194" si="169">H132/100-H131/100</f>
        <v>1.0000000000000286E-4</v>
      </c>
      <c r="Q131" s="71">
        <f t="shared" ref="Q131:Q194" si="170">I132/100-I131/100</f>
        <v>1.0000000000000286E-4</v>
      </c>
      <c r="R131" s="71">
        <f t="shared" ref="R131:R194" si="171">LN((1+B132/100)/(1+B131/100))</f>
        <v>0</v>
      </c>
      <c r="S131" s="71">
        <f t="shared" ref="S131:S194" si="172">LN((1+C132/100)/(1+C131/100))</f>
        <v>9.2229651898322027E-5</v>
      </c>
      <c r="T131" s="71">
        <f t="shared" ref="T131:T194" si="173">LN((1+D132/100)/(1+D131/100))</f>
        <v>-1.8445079827268364E-4</v>
      </c>
      <c r="U131" s="71">
        <f t="shared" ref="U131:U194" si="174">LN((1+E132/100)/(1+E131/100))</f>
        <v>9.2768681359642796E-5</v>
      </c>
      <c r="V131" s="71">
        <f t="shared" ref="V131:V194" si="175">LN((1+F132/100)/(1+F131/100))</f>
        <v>-1.8665422359385046E-4</v>
      </c>
      <c r="W131" s="71">
        <f t="shared" ref="W131:W194" si="176">LN((1+G132/100)/(1+G131/100))</f>
        <v>-9.3322756822144409E-5</v>
      </c>
      <c r="X131" s="71">
        <f t="shared" ref="X131:X194" si="177">LN((1+H132/100)/(1+H131/100))</f>
        <v>9.3270531243232516E-5</v>
      </c>
      <c r="Y131" s="71">
        <f t="shared" ref="Y131:Y194" si="178">LN((1+I132/100)/(1+I131/100))</f>
        <v>9.3270531243232516E-5</v>
      </c>
      <c r="Z131" s="72">
        <f t="shared" si="120"/>
        <v>2.3243841126696689E-2</v>
      </c>
      <c r="AA131" s="72">
        <f t="shared" si="121"/>
        <v>2.476656258947307E-2</v>
      </c>
      <c r="AB131" s="72">
        <f t="shared" si="122"/>
        <v>2.2749873194085266E-2</v>
      </c>
      <c r="AC131" s="72">
        <f t="shared" si="123"/>
        <v>8.8022430502317003E-3</v>
      </c>
      <c r="AD131" s="72">
        <f t="shared" si="124"/>
        <v>8.3613174590217963E-3</v>
      </c>
      <c r="AE131" s="72">
        <f t="shared" si="125"/>
        <v>6.0491673650928278E-3</v>
      </c>
      <c r="AF131" s="72">
        <f t="shared" si="126"/>
        <v>4.8264111532394516E-3</v>
      </c>
      <c r="AG131" s="72">
        <f t="shared" si="127"/>
        <v>4.4172378700839112E-3</v>
      </c>
      <c r="AH131" s="72">
        <f t="shared" si="128"/>
        <v>2.4680077338899123E-3</v>
      </c>
      <c r="AI131" s="72">
        <f t="shared" si="129"/>
        <v>1.6721983300913494E-3</v>
      </c>
      <c r="AJ131" s="72">
        <f t="shared" si="130"/>
        <v>1.3916751899665863E-3</v>
      </c>
      <c r="AK131" s="72">
        <f t="shared" si="131"/>
        <v>1.9259688424743721E-3</v>
      </c>
      <c r="AL131" s="72">
        <f t="shared" si="132"/>
        <v>1.9365032554899369E-3</v>
      </c>
      <c r="AM131" s="72">
        <f t="shared" si="133"/>
        <v>1.7672093956988915E-3</v>
      </c>
      <c r="AN131" s="72">
        <f t="shared" si="134"/>
        <v>1.6336346457267233E-3</v>
      </c>
      <c r="AO131" s="72">
        <f t="shared" si="135"/>
        <v>1.6090842363916974E-3</v>
      </c>
      <c r="AP131" s="72">
        <f t="shared" si="136"/>
        <v>2.2205588006313556E-3</v>
      </c>
      <c r="AQ131" s="72">
        <f t="shared" si="137"/>
        <v>1.4931001623791609E-3</v>
      </c>
      <c r="AR131" s="72">
        <f t="shared" si="138"/>
        <v>1.2444859740193496E-3</v>
      </c>
      <c r="AS131" s="72">
        <f t="shared" si="139"/>
        <v>1.7515559027930392E-3</v>
      </c>
      <c r="AT131" s="72">
        <f t="shared" si="140"/>
        <v>1.7763910326570854E-3</v>
      </c>
      <c r="AU131" s="72">
        <f t="shared" si="141"/>
        <v>1.6334988266386934E-3</v>
      </c>
      <c r="AV131" s="72">
        <f t="shared" si="142"/>
        <v>1.5155426666280227E-3</v>
      </c>
      <c r="AW131" s="72">
        <f t="shared" si="143"/>
        <v>1.4935818749256858E-3</v>
      </c>
      <c r="AX131" s="72">
        <f t="shared" si="144"/>
        <v>6.1700193347247808E-4</v>
      </c>
      <c r="AY131" s="72">
        <f t="shared" si="145"/>
        <v>8.360991650456747E-4</v>
      </c>
      <c r="AZ131" s="72">
        <f t="shared" si="146"/>
        <v>1.3916751899665863E-3</v>
      </c>
      <c r="BA131" s="72">
        <f t="shared" si="147"/>
        <v>5.7779065274231167E-3</v>
      </c>
      <c r="BB131" s="72">
        <f t="shared" si="148"/>
        <v>9.6825162774496851E-3</v>
      </c>
      <c r="BC131" s="72">
        <f t="shared" si="149"/>
        <v>1.7672093956988915E-2</v>
      </c>
      <c r="BD131" s="72">
        <f t="shared" si="150"/>
        <v>2.4504519685900849E-2</v>
      </c>
      <c r="BE131" s="72">
        <f t="shared" si="151"/>
        <v>3.2181684727833948E-2</v>
      </c>
      <c r="BF131" s="72">
        <f t="shared" si="152"/>
        <v>5.5513970015783889E-4</v>
      </c>
      <c r="BG131" s="72">
        <f t="shared" si="153"/>
        <v>7.4655008118958046E-4</v>
      </c>
      <c r="BH131" s="72">
        <f t="shared" si="154"/>
        <v>1.2444859740193496E-3</v>
      </c>
      <c r="BI131" s="72">
        <f t="shared" si="155"/>
        <v>5.2546677083791177E-3</v>
      </c>
      <c r="BJ131" s="72">
        <f t="shared" si="156"/>
        <v>8.8819551632854273E-3</v>
      </c>
      <c r="BK131" s="72">
        <f t="shared" si="157"/>
        <v>1.6334988266386935E-2</v>
      </c>
      <c r="BL131" s="72">
        <f t="shared" si="158"/>
        <v>2.2733139999420341E-2</v>
      </c>
      <c r="BM131" s="72">
        <f t="shared" si="159"/>
        <v>2.9871637498513716E-2</v>
      </c>
      <c r="BN131" s="70">
        <f t="shared" si="160"/>
        <v>0.56625712936652306</v>
      </c>
      <c r="BO131" s="70">
        <f t="shared" si="161"/>
        <v>0.26265679093735678</v>
      </c>
      <c r="BP131" s="70">
        <f t="shared" si="162"/>
        <v>0.89330125365032065</v>
      </c>
    </row>
    <row r="132" spans="1:68" x14ac:dyDescent="0.25">
      <c r="A132" s="68">
        <v>45238</v>
      </c>
      <c r="B132" s="67">
        <v>8.1</v>
      </c>
      <c r="C132" s="67">
        <v>8.43</v>
      </c>
      <c r="D132" s="67">
        <v>8.42</v>
      </c>
      <c r="E132" s="67">
        <v>7.8</v>
      </c>
      <c r="F132" s="67">
        <v>7.14</v>
      </c>
      <c r="G132" s="67">
        <v>7.15</v>
      </c>
      <c r="H132" s="67">
        <v>7.22</v>
      </c>
      <c r="I132" s="67">
        <v>7.22</v>
      </c>
      <c r="J132" s="71">
        <f t="shared" si="163"/>
        <v>-6.0000000000001719E-4</v>
      </c>
      <c r="K132" s="71">
        <f t="shared" si="164"/>
        <v>-1.2999999999999956E-3</v>
      </c>
      <c r="L132" s="71">
        <f t="shared" si="165"/>
        <v>-9.9999999999988987E-5</v>
      </c>
      <c r="M132" s="71">
        <f t="shared" si="166"/>
        <v>6.0000000000000331E-4</v>
      </c>
      <c r="N132" s="71">
        <f t="shared" si="167"/>
        <v>4.0000000000001146E-4</v>
      </c>
      <c r="O132" s="71">
        <f t="shared" si="168"/>
        <v>2.9999999999999472E-4</v>
      </c>
      <c r="P132" s="71">
        <f t="shared" si="169"/>
        <v>2.9999999999999472E-4</v>
      </c>
      <c r="Q132" s="71">
        <f t="shared" si="170"/>
        <v>2.0000000000000573E-4</v>
      </c>
      <c r="R132" s="71">
        <f t="shared" si="171"/>
        <v>-5.5519572074769284E-4</v>
      </c>
      <c r="S132" s="71">
        <f t="shared" si="172"/>
        <v>-1.1996494771456818E-3</v>
      </c>
      <c r="T132" s="71">
        <f t="shared" si="173"/>
        <v>-9.2238158991734634E-5</v>
      </c>
      <c r="U132" s="71">
        <f t="shared" si="174"/>
        <v>5.5643143418404139E-4</v>
      </c>
      <c r="V132" s="71">
        <f t="shared" si="175"/>
        <v>3.732736138901589E-4</v>
      </c>
      <c r="W132" s="71">
        <f t="shared" si="176"/>
        <v>2.7994214711843932E-4</v>
      </c>
      <c r="X132" s="71">
        <f t="shared" si="177"/>
        <v>2.797594087346738E-4</v>
      </c>
      <c r="Y132" s="71">
        <f t="shared" si="178"/>
        <v>1.865149683667948E-4</v>
      </c>
      <c r="Z132" s="72">
        <f t="shared" si="120"/>
        <v>2.3136750667388392E-2</v>
      </c>
      <c r="AA132" s="72">
        <f t="shared" si="121"/>
        <v>2.4661948897961181E-2</v>
      </c>
      <c r="AB132" s="72">
        <f t="shared" si="122"/>
        <v>2.2651446635806378E-2</v>
      </c>
      <c r="AC132" s="72">
        <f t="shared" si="123"/>
        <v>8.8087906283025406E-3</v>
      </c>
      <c r="AD132" s="72">
        <f t="shared" si="124"/>
        <v>8.4738994132242951E-3</v>
      </c>
      <c r="AE132" s="72">
        <f t="shared" si="125"/>
        <v>6.1700988764812293E-3</v>
      </c>
      <c r="AF132" s="72">
        <f t="shared" si="126"/>
        <v>4.9229831947692993E-3</v>
      </c>
      <c r="AG132" s="72">
        <f t="shared" si="127"/>
        <v>4.5202070512516158E-3</v>
      </c>
      <c r="AH132" s="72">
        <f t="shared" si="128"/>
        <v>2.4681423343470557E-3</v>
      </c>
      <c r="AI132" s="72">
        <f t="shared" si="129"/>
        <v>1.6744879535304522E-3</v>
      </c>
      <c r="AJ132" s="72">
        <f t="shared" si="130"/>
        <v>1.3916751899665863E-3</v>
      </c>
      <c r="AK132" s="72">
        <f t="shared" si="131"/>
        <v>1.9276144184281598E-3</v>
      </c>
      <c r="AL132" s="72">
        <f t="shared" si="132"/>
        <v>1.9388317711130424E-3</v>
      </c>
      <c r="AM132" s="72">
        <f t="shared" si="133"/>
        <v>1.7690336926651665E-3</v>
      </c>
      <c r="AN132" s="72">
        <f t="shared" si="134"/>
        <v>1.6357551273232804E-3</v>
      </c>
      <c r="AO132" s="72">
        <f t="shared" si="135"/>
        <v>1.6109336684110634E-3</v>
      </c>
      <c r="AP132" s="72">
        <f t="shared" si="136"/>
        <v>2.2206802585806435E-3</v>
      </c>
      <c r="AQ132" s="72">
        <f t="shared" si="137"/>
        <v>1.4951101204467075E-3</v>
      </c>
      <c r="AR132" s="72">
        <f t="shared" si="138"/>
        <v>1.244477667060697E-3</v>
      </c>
      <c r="AS132" s="72">
        <f t="shared" si="139"/>
        <v>1.7530138397375578E-3</v>
      </c>
      <c r="AT132" s="72">
        <f t="shared" si="140"/>
        <v>1.7784379880879287E-3</v>
      </c>
      <c r="AU132" s="72">
        <f t="shared" si="141"/>
        <v>1.6351280132180044E-3</v>
      </c>
      <c r="AV132" s="72">
        <f t="shared" si="142"/>
        <v>1.5174577217247204E-3</v>
      </c>
      <c r="AW132" s="72">
        <f t="shared" si="143"/>
        <v>1.4952538314753293E-3</v>
      </c>
      <c r="AX132" s="72">
        <f t="shared" si="144"/>
        <v>6.1703558358676392E-4</v>
      </c>
      <c r="AY132" s="72">
        <f t="shared" si="145"/>
        <v>8.372439767652261E-4</v>
      </c>
      <c r="AZ132" s="72">
        <f t="shared" si="146"/>
        <v>1.3916751899665863E-3</v>
      </c>
      <c r="BA132" s="72">
        <f t="shared" si="147"/>
        <v>5.7828432552844795E-3</v>
      </c>
      <c r="BB132" s="72">
        <f t="shared" si="148"/>
        <v>9.694158855565212E-3</v>
      </c>
      <c r="BC132" s="72">
        <f t="shared" si="149"/>
        <v>1.7690336926651666E-2</v>
      </c>
      <c r="BD132" s="72">
        <f t="shared" si="150"/>
        <v>2.4536326909849207E-2</v>
      </c>
      <c r="BE132" s="72">
        <f t="shared" si="151"/>
        <v>3.2218673368221269E-2</v>
      </c>
      <c r="BF132" s="72">
        <f t="shared" si="152"/>
        <v>5.5517006464516087E-4</v>
      </c>
      <c r="BG132" s="72">
        <f t="shared" si="153"/>
        <v>7.4755506022335376E-4</v>
      </c>
      <c r="BH132" s="72">
        <f t="shared" si="154"/>
        <v>1.244477667060697E-3</v>
      </c>
      <c r="BI132" s="72">
        <f t="shared" si="155"/>
        <v>5.2590415192126736E-3</v>
      </c>
      <c r="BJ132" s="72">
        <f t="shared" si="156"/>
        <v>8.8921899404396428E-3</v>
      </c>
      <c r="BK132" s="72">
        <f t="shared" si="157"/>
        <v>1.6351280132180044E-2</v>
      </c>
      <c r="BL132" s="72">
        <f t="shared" si="158"/>
        <v>2.2761865825870805E-2</v>
      </c>
      <c r="BM132" s="72">
        <f t="shared" si="159"/>
        <v>2.9905076629506588E-2</v>
      </c>
      <c r="BN132" s="70">
        <f t="shared" si="160"/>
        <v>0.56633774212966226</v>
      </c>
      <c r="BO132" s="70">
        <f t="shared" si="161"/>
        <v>0.26171466828766149</v>
      </c>
      <c r="BP132" s="70">
        <f t="shared" si="162"/>
        <v>0.89353051477527767</v>
      </c>
    </row>
    <row r="133" spans="1:68" x14ac:dyDescent="0.25">
      <c r="A133" s="68">
        <v>45237</v>
      </c>
      <c r="B133" s="67">
        <v>8.0399999999999991</v>
      </c>
      <c r="C133" s="67">
        <v>8.3000000000000007</v>
      </c>
      <c r="D133" s="67">
        <v>8.41</v>
      </c>
      <c r="E133" s="67">
        <v>7.86</v>
      </c>
      <c r="F133" s="67">
        <v>7.18</v>
      </c>
      <c r="G133" s="67">
        <v>7.18</v>
      </c>
      <c r="H133" s="67">
        <v>7.25</v>
      </c>
      <c r="I133" s="67">
        <v>7.24</v>
      </c>
      <c r="J133" s="71">
        <f t="shared" si="163"/>
        <v>0</v>
      </c>
      <c r="K133" s="71">
        <f t="shared" si="164"/>
        <v>-1.0000000000001674E-4</v>
      </c>
      <c r="L133" s="71">
        <f t="shared" si="165"/>
        <v>-2.1000000000000185E-3</v>
      </c>
      <c r="M133" s="71">
        <f t="shared" si="166"/>
        <v>1.9999999999999185E-4</v>
      </c>
      <c r="N133" s="71">
        <f t="shared" si="167"/>
        <v>0</v>
      </c>
      <c r="O133" s="71">
        <f t="shared" si="168"/>
        <v>-2.9999999999999472E-4</v>
      </c>
      <c r="P133" s="71">
        <f t="shared" si="169"/>
        <v>-2.9999999999999472E-4</v>
      </c>
      <c r="Q133" s="71">
        <f t="shared" si="170"/>
        <v>-2.0000000000000573E-4</v>
      </c>
      <c r="R133" s="71">
        <f t="shared" si="171"/>
        <v>0</v>
      </c>
      <c r="S133" s="71">
        <f t="shared" si="172"/>
        <v>-9.2340366656845836E-5</v>
      </c>
      <c r="T133" s="71">
        <f t="shared" si="173"/>
        <v>-1.9389692608192371E-3</v>
      </c>
      <c r="U133" s="71">
        <f t="shared" si="174"/>
        <v>1.8540836244816E-4</v>
      </c>
      <c r="V133" s="71">
        <f t="shared" si="175"/>
        <v>0</v>
      </c>
      <c r="W133" s="71">
        <f t="shared" si="176"/>
        <v>-2.7994214711839113E-4</v>
      </c>
      <c r="X133" s="71">
        <f t="shared" si="177"/>
        <v>-2.7975940873462967E-4</v>
      </c>
      <c r="Y133" s="71">
        <f t="shared" si="178"/>
        <v>-1.8651496836681776E-4</v>
      </c>
      <c r="Z133" s="72">
        <f t="shared" si="120"/>
        <v>2.3028585804677339E-2</v>
      </c>
      <c r="AA133" s="72">
        <f t="shared" si="121"/>
        <v>2.4553887321229092E-2</v>
      </c>
      <c r="AB133" s="72">
        <f t="shared" si="122"/>
        <v>2.2549480020336091E-2</v>
      </c>
      <c r="AC133" s="72">
        <f t="shared" si="123"/>
        <v>8.8252367995093044E-3</v>
      </c>
      <c r="AD133" s="72">
        <f t="shared" si="124"/>
        <v>8.6014678988925713E-3</v>
      </c>
      <c r="AE133" s="72">
        <f t="shared" si="125"/>
        <v>6.3049183018217582E-3</v>
      </c>
      <c r="AF133" s="72">
        <f t="shared" si="126"/>
        <v>5.0348937081244483E-3</v>
      </c>
      <c r="AG133" s="72">
        <f t="shared" si="127"/>
        <v>4.6378520416593431E-3</v>
      </c>
      <c r="AH133" s="72">
        <f t="shared" si="128"/>
        <v>2.4677718158523311E-3</v>
      </c>
      <c r="AI133" s="72">
        <f t="shared" si="129"/>
        <v>1.6718552775324518E-3</v>
      </c>
      <c r="AJ133" s="72">
        <f t="shared" si="130"/>
        <v>1.392100133559303E-3</v>
      </c>
      <c r="AK133" s="72">
        <f t="shared" si="131"/>
        <v>1.929589858271211E-3</v>
      </c>
      <c r="AL133" s="72">
        <f t="shared" si="132"/>
        <v>1.9393369145107803E-3</v>
      </c>
      <c r="AM133" s="72">
        <f t="shared" si="133"/>
        <v>1.7692613648143986E-3</v>
      </c>
      <c r="AN133" s="72">
        <f t="shared" si="134"/>
        <v>1.635704210426361E-3</v>
      </c>
      <c r="AO133" s="72">
        <f t="shared" si="135"/>
        <v>1.6110088321626228E-3</v>
      </c>
      <c r="AP133" s="72">
        <f t="shared" si="136"/>
        <v>2.2203258254099058E-3</v>
      </c>
      <c r="AQ133" s="72">
        <f t="shared" si="137"/>
        <v>1.4926133419775865E-3</v>
      </c>
      <c r="AR133" s="72">
        <f t="shared" si="138"/>
        <v>1.2448374074721497E-3</v>
      </c>
      <c r="AS133" s="72">
        <f t="shared" si="139"/>
        <v>1.7547442335666959E-3</v>
      </c>
      <c r="AT133" s="72">
        <f t="shared" si="140"/>
        <v>1.7788748322041974E-3</v>
      </c>
      <c r="AU133" s="72">
        <f t="shared" si="141"/>
        <v>1.6353277133794916E-3</v>
      </c>
      <c r="AV133" s="72">
        <f t="shared" si="142"/>
        <v>1.5174094826527426E-3</v>
      </c>
      <c r="AW133" s="72">
        <f t="shared" si="143"/>
        <v>1.4953213972258676E-3</v>
      </c>
      <c r="AX133" s="72">
        <f t="shared" si="144"/>
        <v>6.1694295396308278E-4</v>
      </c>
      <c r="AY133" s="72">
        <f t="shared" si="145"/>
        <v>8.3592763876622588E-4</v>
      </c>
      <c r="AZ133" s="72">
        <f t="shared" si="146"/>
        <v>1.392100133559303E-3</v>
      </c>
      <c r="BA133" s="72">
        <f t="shared" si="147"/>
        <v>5.7887695748136334E-3</v>
      </c>
      <c r="BB133" s="72">
        <f t="shared" si="148"/>
        <v>9.6966845725539007E-3</v>
      </c>
      <c r="BC133" s="72">
        <f t="shared" si="149"/>
        <v>1.7692613648143986E-2</v>
      </c>
      <c r="BD133" s="72">
        <f t="shared" si="150"/>
        <v>2.4535563156395414E-2</v>
      </c>
      <c r="BE133" s="72">
        <f t="shared" si="151"/>
        <v>3.2220176643252454E-2</v>
      </c>
      <c r="BF133" s="72">
        <f t="shared" si="152"/>
        <v>5.5508145635247644E-4</v>
      </c>
      <c r="BG133" s="72">
        <f t="shared" si="153"/>
        <v>7.4630667098879325E-4</v>
      </c>
      <c r="BH133" s="72">
        <f t="shared" si="154"/>
        <v>1.2448374074721497E-3</v>
      </c>
      <c r="BI133" s="72">
        <f t="shared" si="155"/>
        <v>5.2642327007000871E-3</v>
      </c>
      <c r="BJ133" s="72">
        <f t="shared" si="156"/>
        <v>8.8943741610209865E-3</v>
      </c>
      <c r="BK133" s="72">
        <f t="shared" si="157"/>
        <v>1.6353277133794916E-2</v>
      </c>
      <c r="BL133" s="72">
        <f t="shared" si="158"/>
        <v>2.276114223979114E-2</v>
      </c>
      <c r="BM133" s="72">
        <f t="shared" si="159"/>
        <v>2.9906427944517353E-2</v>
      </c>
      <c r="BN133" s="70">
        <f t="shared" si="160"/>
        <v>0.56626285386721797</v>
      </c>
      <c r="BO133" s="70">
        <f t="shared" si="161"/>
        <v>0.26286892363585262</v>
      </c>
      <c r="BP133" s="70">
        <f t="shared" si="162"/>
        <v>0.89341426658996059</v>
      </c>
    </row>
    <row r="134" spans="1:68" x14ac:dyDescent="0.25">
      <c r="A134" s="68">
        <v>45236</v>
      </c>
      <c r="B134" s="67">
        <v>8.0399999999999991</v>
      </c>
      <c r="C134" s="67">
        <v>8.2899999999999991</v>
      </c>
      <c r="D134" s="67">
        <v>8.1999999999999993</v>
      </c>
      <c r="E134" s="67">
        <v>7.88</v>
      </c>
      <c r="F134" s="67">
        <v>7.18</v>
      </c>
      <c r="G134" s="67">
        <v>7.15</v>
      </c>
      <c r="H134" s="67">
        <v>7.22</v>
      </c>
      <c r="I134" s="67">
        <v>7.22</v>
      </c>
      <c r="J134" s="71">
        <f t="shared" si="163"/>
        <v>1.0000000000001674E-4</v>
      </c>
      <c r="K134" s="71">
        <f t="shared" si="164"/>
        <v>-3.999999999999837E-4</v>
      </c>
      <c r="L134" s="71">
        <f t="shared" si="165"/>
        <v>0</v>
      </c>
      <c r="M134" s="71">
        <f t="shared" si="166"/>
        <v>-7.9999999999999516E-4</v>
      </c>
      <c r="N134" s="71">
        <f t="shared" si="167"/>
        <v>-7.0000000000000617E-4</v>
      </c>
      <c r="O134" s="71">
        <f t="shared" si="168"/>
        <v>-8.0000000000000904E-4</v>
      </c>
      <c r="P134" s="71">
        <f t="shared" si="169"/>
        <v>-1.2000000000000066E-3</v>
      </c>
      <c r="Q134" s="71">
        <f t="shared" si="170"/>
        <v>-1.1000000000000038E-3</v>
      </c>
      <c r="R134" s="71">
        <f t="shared" si="171"/>
        <v>9.2554028480142163E-5</v>
      </c>
      <c r="S134" s="71">
        <f t="shared" si="172"/>
        <v>-3.6944675768881344E-4</v>
      </c>
      <c r="T134" s="71">
        <f t="shared" si="173"/>
        <v>0</v>
      </c>
      <c r="U134" s="71">
        <f t="shared" si="174"/>
        <v>-7.4183979663232E-4</v>
      </c>
      <c r="V134" s="71">
        <f t="shared" si="175"/>
        <v>-6.5332029016604938E-4</v>
      </c>
      <c r="W134" s="71">
        <f t="shared" si="176"/>
        <v>-7.4689574940728712E-4</v>
      </c>
      <c r="X134" s="71">
        <f t="shared" si="177"/>
        <v>-1.1198209456886792E-3</v>
      </c>
      <c r="Y134" s="71">
        <f t="shared" si="178"/>
        <v>-1.0264546228535153E-3</v>
      </c>
      <c r="Z134" s="72">
        <f t="shared" si="120"/>
        <v>2.2915221695286713E-2</v>
      </c>
      <c r="AA134" s="72">
        <f t="shared" si="121"/>
        <v>2.443580887252185E-2</v>
      </c>
      <c r="AB134" s="72">
        <f t="shared" si="122"/>
        <v>2.2446429244614964E-2</v>
      </c>
      <c r="AC134" s="72">
        <f t="shared" si="123"/>
        <v>8.8575771484411016E-3</v>
      </c>
      <c r="AD134" s="72">
        <f t="shared" si="124"/>
        <v>8.7376874015980596E-3</v>
      </c>
      <c r="AE134" s="72">
        <f t="shared" si="125"/>
        <v>6.4442289019643181E-3</v>
      </c>
      <c r="AF134" s="72">
        <f t="shared" si="126"/>
        <v>5.1438621700984743E-3</v>
      </c>
      <c r="AG134" s="72">
        <f t="shared" si="127"/>
        <v>4.7490427511115638E-3</v>
      </c>
      <c r="AH134" s="72">
        <f t="shared" si="128"/>
        <v>2.4677612651115132E-3</v>
      </c>
      <c r="AI134" s="72">
        <f t="shared" si="129"/>
        <v>1.671943275302454E-3</v>
      </c>
      <c r="AJ134" s="72">
        <f t="shared" si="130"/>
        <v>1.3849647053566963E-3</v>
      </c>
      <c r="AK134" s="72">
        <f t="shared" si="131"/>
        <v>1.9771746317502961E-3</v>
      </c>
      <c r="AL134" s="72">
        <f t="shared" si="132"/>
        <v>1.9660717772411879E-3</v>
      </c>
      <c r="AM134" s="72">
        <f t="shared" si="133"/>
        <v>1.7885389667577185E-3</v>
      </c>
      <c r="AN134" s="72">
        <f t="shared" si="134"/>
        <v>1.661109595088109E-3</v>
      </c>
      <c r="AO134" s="72">
        <f t="shared" si="135"/>
        <v>1.6380571974581426E-3</v>
      </c>
      <c r="AP134" s="72">
        <f t="shared" si="136"/>
        <v>2.2203157873376539E-3</v>
      </c>
      <c r="AQ134" s="72">
        <f t="shared" si="137"/>
        <v>1.492680777023475E-3</v>
      </c>
      <c r="AR134" s="72">
        <f t="shared" si="138"/>
        <v>1.2380246441364986E-3</v>
      </c>
      <c r="AS134" s="72">
        <f t="shared" si="139"/>
        <v>1.7965905132223642E-3</v>
      </c>
      <c r="AT134" s="72">
        <f t="shared" si="140"/>
        <v>1.80232684151592E-3</v>
      </c>
      <c r="AU134" s="72">
        <f t="shared" si="141"/>
        <v>1.6524716412669022E-3</v>
      </c>
      <c r="AV134" s="72">
        <f t="shared" si="142"/>
        <v>1.5402419193963422E-3</v>
      </c>
      <c r="AW134" s="72">
        <f t="shared" si="143"/>
        <v>1.5196685849350829E-3</v>
      </c>
      <c r="AX134" s="72">
        <f t="shared" si="144"/>
        <v>6.169403162778783E-4</v>
      </c>
      <c r="AY134" s="72">
        <f t="shared" si="145"/>
        <v>8.3597163765122698E-4</v>
      </c>
      <c r="AZ134" s="72">
        <f t="shared" si="146"/>
        <v>1.3849647053566963E-3</v>
      </c>
      <c r="BA134" s="72">
        <f t="shared" si="147"/>
        <v>5.9315238952508884E-3</v>
      </c>
      <c r="BB134" s="72">
        <f t="shared" si="148"/>
        <v>9.8303588862059393E-3</v>
      </c>
      <c r="BC134" s="72">
        <f t="shared" si="149"/>
        <v>1.7885389667577186E-2</v>
      </c>
      <c r="BD134" s="72">
        <f t="shared" si="150"/>
        <v>2.4916643926321636E-2</v>
      </c>
      <c r="BE134" s="72">
        <f t="shared" si="151"/>
        <v>3.2761143949162852E-2</v>
      </c>
      <c r="BF134" s="72">
        <f t="shared" si="152"/>
        <v>5.5507894683441347E-4</v>
      </c>
      <c r="BG134" s="72">
        <f t="shared" si="153"/>
        <v>7.463403885117375E-4</v>
      </c>
      <c r="BH134" s="72">
        <f t="shared" si="154"/>
        <v>1.2380246441364986E-3</v>
      </c>
      <c r="BI134" s="72">
        <f t="shared" si="155"/>
        <v>5.3897715396670921E-3</v>
      </c>
      <c r="BJ134" s="72">
        <f t="shared" si="156"/>
        <v>9.0116342075796003E-3</v>
      </c>
      <c r="BK134" s="72">
        <f t="shared" si="157"/>
        <v>1.6524716412669022E-2</v>
      </c>
      <c r="BL134" s="72">
        <f t="shared" si="158"/>
        <v>2.3103628790945133E-2</v>
      </c>
      <c r="BM134" s="72">
        <f t="shared" si="159"/>
        <v>3.0393371698701658E-2</v>
      </c>
      <c r="BN134" s="70">
        <f t="shared" si="160"/>
        <v>0.56846416564421631</v>
      </c>
      <c r="BO134" s="70">
        <f t="shared" si="161"/>
        <v>0.26318854310032525</v>
      </c>
      <c r="BP134" s="70">
        <f t="shared" si="162"/>
        <v>0.89578092494919204</v>
      </c>
    </row>
    <row r="135" spans="1:68" x14ac:dyDescent="0.25">
      <c r="A135" s="68">
        <v>45233</v>
      </c>
      <c r="B135" s="67">
        <v>8.0500000000000007</v>
      </c>
      <c r="C135" s="67">
        <v>8.25</v>
      </c>
      <c r="D135" s="67">
        <v>8.1999999999999993</v>
      </c>
      <c r="E135" s="67">
        <v>7.8</v>
      </c>
      <c r="F135" s="67">
        <v>7.11</v>
      </c>
      <c r="G135" s="67">
        <v>7.07</v>
      </c>
      <c r="H135" s="67">
        <v>7.1</v>
      </c>
      <c r="I135" s="67">
        <v>7.11</v>
      </c>
      <c r="J135" s="71">
        <f t="shared" si="163"/>
        <v>-3.9999999999999758E-4</v>
      </c>
      <c r="K135" s="71">
        <f t="shared" si="164"/>
        <v>-1.0000000000000286E-4</v>
      </c>
      <c r="L135" s="71">
        <f t="shared" si="165"/>
        <v>1.0000000000001674E-4</v>
      </c>
      <c r="M135" s="71">
        <f t="shared" si="166"/>
        <v>1.8000000000000099E-3</v>
      </c>
      <c r="N135" s="71">
        <f t="shared" si="167"/>
        <v>1.8000000000000099E-3</v>
      </c>
      <c r="O135" s="71">
        <f t="shared" si="168"/>
        <v>2.2000000000000075E-3</v>
      </c>
      <c r="P135" s="71">
        <f t="shared" si="169"/>
        <v>2.1000000000000046E-3</v>
      </c>
      <c r="Q135" s="71">
        <f t="shared" si="170"/>
        <v>2.1000000000000046E-3</v>
      </c>
      <c r="R135" s="71">
        <f t="shared" si="171"/>
        <v>-3.7026752251219006E-4</v>
      </c>
      <c r="S135" s="71">
        <f t="shared" si="172"/>
        <v>-9.2383020066604831E-5</v>
      </c>
      <c r="T135" s="71">
        <f t="shared" si="173"/>
        <v>9.2417171176248597E-5</v>
      </c>
      <c r="U135" s="71">
        <f t="shared" si="174"/>
        <v>1.6683663152441822E-3</v>
      </c>
      <c r="V135" s="71">
        <f t="shared" si="175"/>
        <v>1.6791048721166851E-3</v>
      </c>
      <c r="W135" s="71">
        <f t="shared" si="176"/>
        <v>2.0526224784760713E-3</v>
      </c>
      <c r="X135" s="71">
        <f t="shared" si="177"/>
        <v>1.9588644853329716E-3</v>
      </c>
      <c r="Y135" s="71">
        <f t="shared" si="178"/>
        <v>1.9586817808850232E-3</v>
      </c>
      <c r="Z135" s="72">
        <f t="shared" si="120"/>
        <v>2.2800419674561048E-2</v>
      </c>
      <c r="AA135" s="72">
        <f t="shared" si="121"/>
        <v>2.4315908924297774E-2</v>
      </c>
      <c r="AB135" s="72">
        <f t="shared" si="122"/>
        <v>2.2328827308081976E-2</v>
      </c>
      <c r="AC135" s="72">
        <f t="shared" si="123"/>
        <v>8.9612621963554209E-3</v>
      </c>
      <c r="AD135" s="72">
        <f t="shared" si="124"/>
        <v>8.9393576707494718E-3</v>
      </c>
      <c r="AE135" s="72">
        <f t="shared" si="125"/>
        <v>6.6395695073070441E-3</v>
      </c>
      <c r="AF135" s="72">
        <f t="shared" si="126"/>
        <v>5.316469875350005E-3</v>
      </c>
      <c r="AG135" s="72">
        <f t="shared" si="127"/>
        <v>4.9288906061547852E-3</v>
      </c>
      <c r="AH135" s="72">
        <f t="shared" si="128"/>
        <v>2.467849356057511E-3</v>
      </c>
      <c r="AI135" s="72">
        <f t="shared" si="129"/>
        <v>1.6715634820608088E-3</v>
      </c>
      <c r="AJ135" s="72">
        <f t="shared" si="130"/>
        <v>1.3866405919525059E-3</v>
      </c>
      <c r="AK135" s="72">
        <f t="shared" si="131"/>
        <v>1.9816382949192158E-3</v>
      </c>
      <c r="AL135" s="72">
        <f t="shared" si="132"/>
        <v>1.968256781396427E-3</v>
      </c>
      <c r="AM135" s="72">
        <f t="shared" si="133"/>
        <v>1.7882228818997289E-3</v>
      </c>
      <c r="AN135" s="72">
        <f t="shared" si="134"/>
        <v>1.6643072891581168E-3</v>
      </c>
      <c r="AO135" s="72">
        <f t="shared" si="135"/>
        <v>1.6416365348575813E-3</v>
      </c>
      <c r="AP135" s="72">
        <f t="shared" si="136"/>
        <v>2.2203957107364116E-3</v>
      </c>
      <c r="AQ135" s="72">
        <f t="shared" si="137"/>
        <v>1.4923181767703385E-3</v>
      </c>
      <c r="AR135" s="72">
        <f t="shared" si="138"/>
        <v>1.2394713905903604E-3</v>
      </c>
      <c r="AS135" s="72">
        <f t="shared" si="139"/>
        <v>1.8004098478041416E-3</v>
      </c>
      <c r="AT135" s="72">
        <f t="shared" si="140"/>
        <v>1.8041682705870329E-3</v>
      </c>
      <c r="AU135" s="72">
        <f t="shared" si="141"/>
        <v>1.6521372589329987E-3</v>
      </c>
      <c r="AV135" s="72">
        <f t="shared" si="142"/>
        <v>1.5430063406703346E-3</v>
      </c>
      <c r="AW135" s="72">
        <f t="shared" si="143"/>
        <v>1.5227942110179523E-3</v>
      </c>
      <c r="AX135" s="72">
        <f t="shared" si="144"/>
        <v>6.1696233901437775E-4</v>
      </c>
      <c r="AY135" s="72">
        <f t="shared" si="145"/>
        <v>8.3578174103040442E-4</v>
      </c>
      <c r="AZ135" s="72">
        <f t="shared" si="146"/>
        <v>1.3866405919525059E-3</v>
      </c>
      <c r="BA135" s="72">
        <f t="shared" si="147"/>
        <v>5.9449148847576473E-3</v>
      </c>
      <c r="BB135" s="72">
        <f t="shared" si="148"/>
        <v>9.8412839069821345E-3</v>
      </c>
      <c r="BC135" s="72">
        <f t="shared" si="149"/>
        <v>1.788222881899729E-2</v>
      </c>
      <c r="BD135" s="72">
        <f t="shared" si="150"/>
        <v>2.4964609337371751E-2</v>
      </c>
      <c r="BE135" s="72">
        <f t="shared" si="151"/>
        <v>3.2832730697151626E-2</v>
      </c>
      <c r="BF135" s="72">
        <f t="shared" si="152"/>
        <v>5.5509892768410289E-4</v>
      </c>
      <c r="BG135" s="72">
        <f t="shared" si="153"/>
        <v>7.4615908838516923E-4</v>
      </c>
      <c r="BH135" s="72">
        <f t="shared" si="154"/>
        <v>1.2394713905903604E-3</v>
      </c>
      <c r="BI135" s="72">
        <f t="shared" si="155"/>
        <v>5.4012295434124249E-3</v>
      </c>
      <c r="BJ135" s="72">
        <f t="shared" si="156"/>
        <v>9.0208413529351654E-3</v>
      </c>
      <c r="BK135" s="72">
        <f t="shared" si="157"/>
        <v>1.6521372589329987E-2</v>
      </c>
      <c r="BL135" s="72">
        <f t="shared" si="158"/>
        <v>2.3145095110055018E-2</v>
      </c>
      <c r="BM135" s="72">
        <f t="shared" si="159"/>
        <v>3.0455884220359046E-2</v>
      </c>
      <c r="BN135" s="70">
        <f t="shared" si="160"/>
        <v>0.56808348028329791</v>
      </c>
      <c r="BO135" s="70">
        <f t="shared" si="161"/>
        <v>0.26559084542782313</v>
      </c>
      <c r="BP135" s="70">
        <f t="shared" si="162"/>
        <v>0.8959342002466959</v>
      </c>
    </row>
    <row r="136" spans="1:68" x14ac:dyDescent="0.25">
      <c r="A136" s="68">
        <v>45232</v>
      </c>
      <c r="B136" s="67">
        <v>8.01</v>
      </c>
      <c r="C136" s="67">
        <v>8.24</v>
      </c>
      <c r="D136" s="67">
        <v>8.2100000000000009</v>
      </c>
      <c r="E136" s="67">
        <v>7.98</v>
      </c>
      <c r="F136" s="67">
        <v>7.29</v>
      </c>
      <c r="G136" s="67">
        <v>7.29</v>
      </c>
      <c r="H136" s="67">
        <v>7.31</v>
      </c>
      <c r="I136" s="67">
        <v>7.32</v>
      </c>
      <c r="J136" s="71">
        <f t="shared" si="163"/>
        <v>2.9999999999998084E-4</v>
      </c>
      <c r="K136" s="71">
        <f t="shared" si="164"/>
        <v>-2.5999999999999912E-3</v>
      </c>
      <c r="L136" s="71">
        <f t="shared" si="165"/>
        <v>-2.2000000000000075E-3</v>
      </c>
      <c r="M136" s="71">
        <f t="shared" si="166"/>
        <v>1.6999999999999932E-3</v>
      </c>
      <c r="N136" s="71">
        <f t="shared" si="167"/>
        <v>1.8999999999999989E-3</v>
      </c>
      <c r="O136" s="71">
        <f t="shared" si="168"/>
        <v>1.8999999999999989E-3</v>
      </c>
      <c r="P136" s="71">
        <f t="shared" si="169"/>
        <v>1.8000000000000099E-3</v>
      </c>
      <c r="Q136" s="71">
        <f t="shared" si="170"/>
        <v>1.799999999999996E-3</v>
      </c>
      <c r="R136" s="71">
        <f t="shared" si="171"/>
        <v>2.7771349403196563E-4</v>
      </c>
      <c r="S136" s="71">
        <f t="shared" si="172"/>
        <v>-2.4049590723916022E-3</v>
      </c>
      <c r="T136" s="71">
        <f t="shared" si="173"/>
        <v>-2.0351533388889755E-3</v>
      </c>
      <c r="U136" s="71">
        <f t="shared" si="174"/>
        <v>1.5731276089266924E-3</v>
      </c>
      <c r="V136" s="71">
        <f t="shared" si="175"/>
        <v>1.7693350986355376E-3</v>
      </c>
      <c r="W136" s="71">
        <f t="shared" si="176"/>
        <v>1.7693350986355376E-3</v>
      </c>
      <c r="X136" s="71">
        <f t="shared" si="177"/>
        <v>1.67597804593612E-3</v>
      </c>
      <c r="Y136" s="71">
        <f t="shared" si="178"/>
        <v>1.6758220102942275E-3</v>
      </c>
      <c r="Z136" s="72">
        <f t="shared" si="120"/>
        <v>2.268499953360498E-2</v>
      </c>
      <c r="AA136" s="72">
        <f t="shared" si="121"/>
        <v>2.419181666079789E-2</v>
      </c>
      <c r="AB136" s="72">
        <f t="shared" si="122"/>
        <v>2.2211632719862675E-2</v>
      </c>
      <c r="AC136" s="72">
        <f t="shared" si="123"/>
        <v>9.0852007346277804E-3</v>
      </c>
      <c r="AD136" s="72">
        <f t="shared" si="124"/>
        <v>9.1564338278711903E-3</v>
      </c>
      <c r="AE136" s="72">
        <f t="shared" si="125"/>
        <v>6.8372703536353331E-3</v>
      </c>
      <c r="AF136" s="72">
        <f t="shared" si="126"/>
        <v>5.5139908687659618E-3</v>
      </c>
      <c r="AG136" s="72">
        <f t="shared" si="127"/>
        <v>5.1352041684884341E-3</v>
      </c>
      <c r="AH136" s="72">
        <f t="shared" si="128"/>
        <v>2.4677102904150133E-3</v>
      </c>
      <c r="AI136" s="72">
        <f t="shared" si="129"/>
        <v>1.6722169018884899E-3</v>
      </c>
      <c r="AJ136" s="72">
        <f t="shared" si="130"/>
        <v>1.3866405919525059E-3</v>
      </c>
      <c r="AK136" s="72">
        <f t="shared" si="131"/>
        <v>1.980628074971633E-3</v>
      </c>
      <c r="AL136" s="72">
        <f t="shared" si="132"/>
        <v>1.9695731186358777E-3</v>
      </c>
      <c r="AM136" s="72">
        <f t="shared" si="133"/>
        <v>1.7864143178974914E-3</v>
      </c>
      <c r="AN136" s="72">
        <f t="shared" si="134"/>
        <v>1.6664455904571108E-3</v>
      </c>
      <c r="AO136" s="72">
        <f t="shared" si="135"/>
        <v>1.6443472594102747E-3</v>
      </c>
      <c r="AP136" s="72">
        <f t="shared" si="136"/>
        <v>2.2202608704886876E-3</v>
      </c>
      <c r="AQ136" s="72">
        <f t="shared" si="137"/>
        <v>1.4928899418468762E-3</v>
      </c>
      <c r="AR136" s="72">
        <f t="shared" si="138"/>
        <v>1.2394726258621103E-3</v>
      </c>
      <c r="AS136" s="72">
        <f t="shared" si="139"/>
        <v>1.7993318113605516E-3</v>
      </c>
      <c r="AT136" s="72">
        <f t="shared" si="140"/>
        <v>1.8051175317600611E-3</v>
      </c>
      <c r="AU136" s="72">
        <f t="shared" si="141"/>
        <v>1.650268187854576E-3</v>
      </c>
      <c r="AV136" s="72">
        <f t="shared" si="142"/>
        <v>1.5447084290709616E-3</v>
      </c>
      <c r="AW136" s="72">
        <f t="shared" si="143"/>
        <v>1.5250170690925757E-3</v>
      </c>
      <c r="AX136" s="72">
        <f t="shared" si="144"/>
        <v>6.1692757260375334E-4</v>
      </c>
      <c r="AY136" s="72">
        <f t="shared" si="145"/>
        <v>8.3610845094424496E-4</v>
      </c>
      <c r="AZ136" s="72">
        <f t="shared" si="146"/>
        <v>1.3866405919525059E-3</v>
      </c>
      <c r="BA136" s="72">
        <f t="shared" si="147"/>
        <v>5.9418842249148989E-3</v>
      </c>
      <c r="BB136" s="72">
        <f t="shared" si="148"/>
        <v>9.8478655931793883E-3</v>
      </c>
      <c r="BC136" s="72">
        <f t="shared" si="149"/>
        <v>1.7864143178974914E-2</v>
      </c>
      <c r="BD136" s="72">
        <f t="shared" si="150"/>
        <v>2.4996683856856664E-2</v>
      </c>
      <c r="BE136" s="72">
        <f t="shared" si="151"/>
        <v>3.2886945188205494E-2</v>
      </c>
      <c r="BF136" s="72">
        <f t="shared" si="152"/>
        <v>5.550652176221719E-4</v>
      </c>
      <c r="BG136" s="72">
        <f t="shared" si="153"/>
        <v>7.4644497092343808E-4</v>
      </c>
      <c r="BH136" s="72">
        <f t="shared" si="154"/>
        <v>1.2394726258621103E-3</v>
      </c>
      <c r="BI136" s="72">
        <f t="shared" si="155"/>
        <v>5.3979954340816552E-3</v>
      </c>
      <c r="BJ136" s="72">
        <f t="shared" si="156"/>
        <v>9.0255876588003058E-3</v>
      </c>
      <c r="BK136" s="72">
        <f t="shared" si="157"/>
        <v>1.6502681878545759E-2</v>
      </c>
      <c r="BL136" s="72">
        <f t="shared" si="158"/>
        <v>2.3170626436064424E-2</v>
      </c>
      <c r="BM136" s="72">
        <f t="shared" si="159"/>
        <v>3.0500341381851512E-2</v>
      </c>
      <c r="BN136" s="70">
        <f t="shared" si="160"/>
        <v>0.56795636689579188</v>
      </c>
      <c r="BO136" s="70">
        <f t="shared" si="161"/>
        <v>0.26618363263778938</v>
      </c>
      <c r="BP136" s="70">
        <f t="shared" si="162"/>
        <v>0.8956818689866527</v>
      </c>
    </row>
    <row r="137" spans="1:68" x14ac:dyDescent="0.25">
      <c r="A137" s="68">
        <v>45230</v>
      </c>
      <c r="B137" s="67">
        <v>8.0399999999999991</v>
      </c>
      <c r="C137" s="67">
        <v>7.98</v>
      </c>
      <c r="D137" s="67">
        <v>7.99</v>
      </c>
      <c r="E137" s="67">
        <v>8.15</v>
      </c>
      <c r="F137" s="67">
        <v>7.48</v>
      </c>
      <c r="G137" s="67">
        <v>7.48</v>
      </c>
      <c r="H137" s="67">
        <v>7.49</v>
      </c>
      <c r="I137" s="67">
        <v>7.5</v>
      </c>
      <c r="J137" s="71">
        <f t="shared" si="163"/>
        <v>-2.0999999999999908E-3</v>
      </c>
      <c r="K137" s="71">
        <f t="shared" si="164"/>
        <v>9.9999999999988987E-5</v>
      </c>
      <c r="L137" s="71">
        <f t="shared" si="165"/>
        <v>-7.0000000000000617E-4</v>
      </c>
      <c r="M137" s="71">
        <f t="shared" si="166"/>
        <v>1.6999999999999932E-3</v>
      </c>
      <c r="N137" s="71">
        <f t="shared" si="167"/>
        <v>1.1999999999999927E-3</v>
      </c>
      <c r="O137" s="71">
        <f t="shared" si="168"/>
        <v>1.0999999999999899E-3</v>
      </c>
      <c r="P137" s="71">
        <f t="shared" si="169"/>
        <v>9.9999999999998701E-4</v>
      </c>
      <c r="Q137" s="71">
        <f t="shared" si="170"/>
        <v>1.0000000000000009E-3</v>
      </c>
      <c r="R137" s="71">
        <f t="shared" si="171"/>
        <v>-1.9456160304338632E-3</v>
      </c>
      <c r="S137" s="71">
        <f t="shared" si="172"/>
        <v>9.2605454527412492E-5</v>
      </c>
      <c r="T137" s="71">
        <f t="shared" si="173"/>
        <v>-6.4841834516807771E-4</v>
      </c>
      <c r="U137" s="71">
        <f t="shared" si="174"/>
        <v>1.570656764897118E-3</v>
      </c>
      <c r="V137" s="71">
        <f t="shared" si="175"/>
        <v>1.1158639803937266E-3</v>
      </c>
      <c r="W137" s="71">
        <f t="shared" si="176"/>
        <v>1.0229228585274151E-3</v>
      </c>
      <c r="X137" s="71">
        <f t="shared" si="177"/>
        <v>9.2988662084573376E-4</v>
      </c>
      <c r="Y137" s="71">
        <f t="shared" si="178"/>
        <v>9.2980015996674921E-4</v>
      </c>
      <c r="Z137" s="72">
        <f t="shared" si="120"/>
        <v>2.2565737834109395E-2</v>
      </c>
      <c r="AA137" s="72">
        <f t="shared" si="121"/>
        <v>2.4063725808891732E-2</v>
      </c>
      <c r="AB137" s="72">
        <f t="shared" si="122"/>
        <v>2.2092875064494418E-2</v>
      </c>
      <c r="AC137" s="72">
        <f t="shared" si="123"/>
        <v>9.2030433874584275E-3</v>
      </c>
      <c r="AD137" s="72">
        <f t="shared" si="124"/>
        <v>9.3492503456273548E-3</v>
      </c>
      <c r="AE137" s="72">
        <f t="shared" si="125"/>
        <v>7.0130389974441517E-3</v>
      </c>
      <c r="AF137" s="72">
        <f t="shared" si="126"/>
        <v>5.6722182203697256E-3</v>
      </c>
      <c r="AG137" s="72">
        <f t="shared" si="127"/>
        <v>5.2972015666925979E-3</v>
      </c>
      <c r="AH137" s="72">
        <f t="shared" si="128"/>
        <v>2.4677760742710881E-3</v>
      </c>
      <c r="AI137" s="72">
        <f t="shared" si="129"/>
        <v>1.6828172864871889E-3</v>
      </c>
      <c r="AJ137" s="72">
        <f t="shared" si="130"/>
        <v>1.3784641582566526E-3</v>
      </c>
      <c r="AK137" s="72">
        <f t="shared" si="131"/>
        <v>1.9838497968122978E-3</v>
      </c>
      <c r="AL137" s="72">
        <f t="shared" si="132"/>
        <v>1.9708497401277818E-3</v>
      </c>
      <c r="AM137" s="72">
        <f t="shared" si="133"/>
        <v>1.7943120705474645E-3</v>
      </c>
      <c r="AN137" s="72">
        <f t="shared" si="134"/>
        <v>1.6836877879860214E-3</v>
      </c>
      <c r="AO137" s="72">
        <f t="shared" si="135"/>
        <v>1.6607684075057221E-3</v>
      </c>
      <c r="AP137" s="72">
        <f t="shared" si="136"/>
        <v>2.2203190012115592E-3</v>
      </c>
      <c r="AQ137" s="72">
        <f t="shared" si="137"/>
        <v>1.5014770893348483E-3</v>
      </c>
      <c r="AR137" s="72">
        <f t="shared" si="138"/>
        <v>1.2316673562154914E-3</v>
      </c>
      <c r="AS137" s="72">
        <f t="shared" si="139"/>
        <v>1.8019933520170689E-3</v>
      </c>
      <c r="AT137" s="72">
        <f t="shared" si="140"/>
        <v>1.8060247790062285E-3</v>
      </c>
      <c r="AU137" s="72">
        <f t="shared" si="141"/>
        <v>1.6571388212419801E-3</v>
      </c>
      <c r="AV137" s="72">
        <f t="shared" si="142"/>
        <v>1.5600999031306771E-3</v>
      </c>
      <c r="AW137" s="72">
        <f t="shared" si="143"/>
        <v>1.5396943010246389E-3</v>
      </c>
      <c r="AX137" s="72">
        <f t="shared" si="144"/>
        <v>6.1694401856777202E-4</v>
      </c>
      <c r="AY137" s="72">
        <f t="shared" si="145"/>
        <v>8.4140864324359443E-4</v>
      </c>
      <c r="AZ137" s="72">
        <f t="shared" si="146"/>
        <v>1.3784641582566526E-3</v>
      </c>
      <c r="BA137" s="72">
        <f t="shared" si="147"/>
        <v>5.9515493904368933E-3</v>
      </c>
      <c r="BB137" s="72">
        <f t="shared" si="148"/>
        <v>9.8542487006389092E-3</v>
      </c>
      <c r="BC137" s="72">
        <f t="shared" si="149"/>
        <v>1.7943120705474644E-2</v>
      </c>
      <c r="BD137" s="72">
        <f t="shared" si="150"/>
        <v>2.5255316819790322E-2</v>
      </c>
      <c r="BE137" s="72">
        <f t="shared" si="151"/>
        <v>3.3215368150114444E-2</v>
      </c>
      <c r="BF137" s="72">
        <f t="shared" si="152"/>
        <v>5.5507975030288979E-4</v>
      </c>
      <c r="BG137" s="72">
        <f t="shared" si="153"/>
        <v>7.5073854466742415E-4</v>
      </c>
      <c r="BH137" s="72">
        <f t="shared" si="154"/>
        <v>1.2316673562154914E-3</v>
      </c>
      <c r="BI137" s="72">
        <f t="shared" si="155"/>
        <v>5.4059800560512065E-3</v>
      </c>
      <c r="BJ137" s="72">
        <f t="shared" si="156"/>
        <v>9.0301238950311422E-3</v>
      </c>
      <c r="BK137" s="72">
        <f t="shared" si="157"/>
        <v>1.65713882124198E-2</v>
      </c>
      <c r="BL137" s="72">
        <f t="shared" si="158"/>
        <v>2.3401498546960157E-2</v>
      </c>
      <c r="BM137" s="72">
        <f t="shared" si="159"/>
        <v>3.0793886020492777E-2</v>
      </c>
      <c r="BN137" s="70">
        <f t="shared" si="160"/>
        <v>0.5581106635950519</v>
      </c>
      <c r="BO137" s="70">
        <f t="shared" si="161"/>
        <v>0.27417322702416985</v>
      </c>
      <c r="BP137" s="70">
        <f t="shared" si="162"/>
        <v>0.89586864825827728</v>
      </c>
    </row>
    <row r="138" spans="1:68" x14ac:dyDescent="0.25">
      <c r="A138" s="68">
        <v>45229</v>
      </c>
      <c r="B138" s="67">
        <v>7.83</v>
      </c>
      <c r="C138" s="67">
        <v>7.99</v>
      </c>
      <c r="D138" s="67">
        <v>7.92</v>
      </c>
      <c r="E138" s="67">
        <v>8.32</v>
      </c>
      <c r="F138" s="67">
        <v>7.6</v>
      </c>
      <c r="G138" s="67">
        <v>7.59</v>
      </c>
      <c r="H138" s="67">
        <v>7.59</v>
      </c>
      <c r="I138" s="67">
        <v>7.6</v>
      </c>
      <c r="J138" s="71">
        <f t="shared" si="163"/>
        <v>-1.9999999999999185E-4</v>
      </c>
      <c r="K138" s="71">
        <f t="shared" si="164"/>
        <v>1.0000000000000286E-4</v>
      </c>
      <c r="L138" s="71">
        <f t="shared" si="165"/>
        <v>1.4000000000000123E-3</v>
      </c>
      <c r="M138" s="71">
        <f t="shared" si="166"/>
        <v>3.9999999999999758E-4</v>
      </c>
      <c r="N138" s="71">
        <f t="shared" si="167"/>
        <v>-2.9999999999999472E-4</v>
      </c>
      <c r="O138" s="71">
        <f t="shared" si="168"/>
        <v>-1.9999999999999185E-4</v>
      </c>
      <c r="P138" s="71">
        <f t="shared" si="169"/>
        <v>-3.9999999999999758E-4</v>
      </c>
      <c r="Q138" s="71">
        <f t="shared" si="170"/>
        <v>-5.0000000000000044E-4</v>
      </c>
      <c r="R138" s="71">
        <f t="shared" si="171"/>
        <v>-1.8549434295436643E-4</v>
      </c>
      <c r="S138" s="71">
        <f t="shared" si="172"/>
        <v>9.259687955140799E-5</v>
      </c>
      <c r="T138" s="71">
        <f t="shared" si="173"/>
        <v>1.2964165164192972E-3</v>
      </c>
      <c r="U138" s="71">
        <f t="shared" si="174"/>
        <v>3.6920805292935864E-4</v>
      </c>
      <c r="V138" s="71">
        <f t="shared" si="175"/>
        <v>-2.788492837698967E-4</v>
      </c>
      <c r="W138" s="71">
        <f t="shared" si="176"/>
        <v>-1.8590816190372373E-4</v>
      </c>
      <c r="X138" s="71">
        <f t="shared" si="177"/>
        <v>-3.7185089207895537E-4</v>
      </c>
      <c r="Y138" s="71">
        <f t="shared" si="178"/>
        <v>-4.647920139451945E-4</v>
      </c>
      <c r="Z138" s="72">
        <f t="shared" si="120"/>
        <v>2.2447152567421726E-2</v>
      </c>
      <c r="AA138" s="72">
        <f t="shared" si="121"/>
        <v>2.3910142998357517E-2</v>
      </c>
      <c r="AB138" s="72">
        <f t="shared" si="122"/>
        <v>2.1955500341186415E-2</v>
      </c>
      <c r="AC138" s="72">
        <f t="shared" si="123"/>
        <v>9.3020294083399138E-3</v>
      </c>
      <c r="AD138" s="72">
        <f t="shared" si="124"/>
        <v>9.5192368657524735E-3</v>
      </c>
      <c r="AE138" s="72">
        <f t="shared" si="125"/>
        <v>7.1468495461486058E-3</v>
      </c>
      <c r="AF138" s="72">
        <f t="shared" si="126"/>
        <v>5.7734328454572929E-3</v>
      </c>
      <c r="AG138" s="72">
        <f t="shared" si="127"/>
        <v>5.4002140932526387E-3</v>
      </c>
      <c r="AH138" s="72">
        <f t="shared" si="128"/>
        <v>2.4637585804888461E-3</v>
      </c>
      <c r="AI138" s="72">
        <f t="shared" si="129"/>
        <v>1.6828172864871889E-3</v>
      </c>
      <c r="AJ138" s="72">
        <f t="shared" si="130"/>
        <v>1.3772839343519851E-3</v>
      </c>
      <c r="AK138" s="72">
        <f t="shared" si="131"/>
        <v>1.985244916251325E-3</v>
      </c>
      <c r="AL138" s="72">
        <f t="shared" si="132"/>
        <v>1.9706502130960001E-3</v>
      </c>
      <c r="AM138" s="72">
        <f t="shared" si="133"/>
        <v>1.7933850679321987E-3</v>
      </c>
      <c r="AN138" s="72">
        <f t="shared" si="134"/>
        <v>1.6827977131988483E-3</v>
      </c>
      <c r="AO138" s="72">
        <f t="shared" si="135"/>
        <v>1.6598829570427529E-3</v>
      </c>
      <c r="AP138" s="72">
        <f t="shared" si="136"/>
        <v>2.216492793754828E-3</v>
      </c>
      <c r="AQ138" s="72">
        <f t="shared" si="137"/>
        <v>1.5014780013879515E-3</v>
      </c>
      <c r="AR138" s="72">
        <f t="shared" si="138"/>
        <v>1.2305466735215171E-3</v>
      </c>
      <c r="AS138" s="72">
        <f t="shared" si="139"/>
        <v>1.8030418279452957E-3</v>
      </c>
      <c r="AT138" s="72">
        <f t="shared" si="140"/>
        <v>1.8057662769334214E-3</v>
      </c>
      <c r="AU138" s="72">
        <f t="shared" si="141"/>
        <v>1.6562598100737266E-3</v>
      </c>
      <c r="AV138" s="72">
        <f t="shared" si="142"/>
        <v>1.5592638197942633E-3</v>
      </c>
      <c r="AW138" s="72">
        <f t="shared" si="143"/>
        <v>1.5388635323660515E-3</v>
      </c>
      <c r="AX138" s="72">
        <f t="shared" si="144"/>
        <v>6.1593964512221154E-4</v>
      </c>
      <c r="AY138" s="72">
        <f t="shared" si="145"/>
        <v>8.4140864324359443E-4</v>
      </c>
      <c r="AZ138" s="72">
        <f t="shared" si="146"/>
        <v>1.3772839343519851E-3</v>
      </c>
      <c r="BA138" s="72">
        <f t="shared" si="147"/>
        <v>5.9557347487539745E-3</v>
      </c>
      <c r="BB138" s="72">
        <f t="shared" si="148"/>
        <v>9.8532510654800003E-3</v>
      </c>
      <c r="BC138" s="72">
        <f t="shared" si="149"/>
        <v>1.7933850679321989E-2</v>
      </c>
      <c r="BD138" s="72">
        <f t="shared" si="150"/>
        <v>2.5241965697982725E-2</v>
      </c>
      <c r="BE138" s="72">
        <f t="shared" si="151"/>
        <v>3.3197659140855054E-2</v>
      </c>
      <c r="BF138" s="72">
        <f t="shared" si="152"/>
        <v>5.5412319843870699E-4</v>
      </c>
      <c r="BG138" s="72">
        <f t="shared" si="153"/>
        <v>7.5073900069397574E-4</v>
      </c>
      <c r="BH138" s="72">
        <f t="shared" si="154"/>
        <v>1.2305466735215171E-3</v>
      </c>
      <c r="BI138" s="72">
        <f t="shared" si="155"/>
        <v>5.409125483835887E-3</v>
      </c>
      <c r="BJ138" s="72">
        <f t="shared" si="156"/>
        <v>9.0288313846671065E-3</v>
      </c>
      <c r="BK138" s="72">
        <f t="shared" si="157"/>
        <v>1.6562598100737267E-2</v>
      </c>
      <c r="BL138" s="72">
        <f t="shared" si="158"/>
        <v>2.338895729691395E-2</v>
      </c>
      <c r="BM138" s="72">
        <f t="shared" si="159"/>
        <v>3.0777270647321033E-2</v>
      </c>
      <c r="BN138" s="70">
        <f t="shared" si="160"/>
        <v>0.55848739615795617</v>
      </c>
      <c r="BO138" s="70">
        <f t="shared" si="161"/>
        <v>0.27609067060638742</v>
      </c>
      <c r="BP138" s="70">
        <f t="shared" si="162"/>
        <v>0.89555844994597689</v>
      </c>
    </row>
    <row r="139" spans="1:68" x14ac:dyDescent="0.25">
      <c r="A139" s="68">
        <v>45226</v>
      </c>
      <c r="B139" s="67">
        <v>7.81</v>
      </c>
      <c r="C139" s="67">
        <v>8</v>
      </c>
      <c r="D139" s="67">
        <v>8.06</v>
      </c>
      <c r="E139" s="67">
        <v>8.36</v>
      </c>
      <c r="F139" s="67">
        <v>7.57</v>
      </c>
      <c r="G139" s="67">
        <v>7.57</v>
      </c>
      <c r="H139" s="67">
        <v>7.55</v>
      </c>
      <c r="I139" s="67">
        <v>7.55</v>
      </c>
      <c r="J139" s="71">
        <f t="shared" si="163"/>
        <v>-2.0000000000000573E-4</v>
      </c>
      <c r="K139" s="71">
        <f t="shared" si="164"/>
        <v>-2.3000000000000104E-3</v>
      </c>
      <c r="L139" s="71">
        <f t="shared" si="165"/>
        <v>-2.3999999999999994E-3</v>
      </c>
      <c r="M139" s="71">
        <f t="shared" si="166"/>
        <v>1.2000000000000066E-3</v>
      </c>
      <c r="N139" s="71">
        <f t="shared" si="167"/>
        <v>1.9999999999999879E-3</v>
      </c>
      <c r="O139" s="71">
        <f t="shared" si="168"/>
        <v>1.4999999999999875E-3</v>
      </c>
      <c r="P139" s="71">
        <f t="shared" si="169"/>
        <v>1.5000000000000013E-3</v>
      </c>
      <c r="Q139" s="71">
        <f t="shared" si="170"/>
        <v>1.5000000000000013E-3</v>
      </c>
      <c r="R139" s="71">
        <f t="shared" si="171"/>
        <v>-1.8552875748950723E-4</v>
      </c>
      <c r="S139" s="71">
        <f t="shared" si="172"/>
        <v>-2.1319005154793133E-3</v>
      </c>
      <c r="T139" s="71">
        <f t="shared" si="173"/>
        <v>-2.2234583923970361E-3</v>
      </c>
      <c r="U139" s="71">
        <f t="shared" si="174"/>
        <v>1.106806975191269E-3</v>
      </c>
      <c r="V139" s="71">
        <f t="shared" si="175"/>
        <v>1.8575281648262477E-3</v>
      </c>
      <c r="W139" s="71">
        <f t="shared" si="176"/>
        <v>1.3934694994838491E-3</v>
      </c>
      <c r="X139" s="71">
        <f t="shared" si="177"/>
        <v>1.3937284486038831E-3</v>
      </c>
      <c r="Y139" s="71">
        <f t="shared" si="178"/>
        <v>1.3937284486038831E-3</v>
      </c>
      <c r="Z139" s="72">
        <f t="shared" si="120"/>
        <v>2.2312797781817193E-2</v>
      </c>
      <c r="AA139" s="72">
        <f t="shared" si="121"/>
        <v>2.3754790879253453E-2</v>
      </c>
      <c r="AB139" s="72">
        <f t="shared" si="122"/>
        <v>2.1810137426159937E-2</v>
      </c>
      <c r="AC139" s="72">
        <f t="shared" si="123"/>
        <v>9.4300787193953624E-3</v>
      </c>
      <c r="AD139" s="72">
        <f t="shared" si="124"/>
        <v>9.7021362283355381E-3</v>
      </c>
      <c r="AE139" s="72">
        <f t="shared" si="125"/>
        <v>7.2848657133132945E-3</v>
      </c>
      <c r="AF139" s="72">
        <f t="shared" si="126"/>
        <v>5.8771334827043085E-3</v>
      </c>
      <c r="AG139" s="72">
        <f t="shared" si="127"/>
        <v>5.4969300844970766E-3</v>
      </c>
      <c r="AH139" s="72">
        <f t="shared" si="128"/>
        <v>2.4636665234089141E-3</v>
      </c>
      <c r="AI139" s="72">
        <f t="shared" si="129"/>
        <v>1.6833905896381082E-3</v>
      </c>
      <c r="AJ139" s="72">
        <f t="shared" si="130"/>
        <v>1.3789633546604705E-3</v>
      </c>
      <c r="AK139" s="72">
        <f t="shared" si="131"/>
        <v>1.9853920215892325E-3</v>
      </c>
      <c r="AL139" s="72">
        <f t="shared" si="132"/>
        <v>1.9725761941453666E-3</v>
      </c>
      <c r="AM139" s="72">
        <f t="shared" si="133"/>
        <v>1.7986185105054646E-3</v>
      </c>
      <c r="AN139" s="72">
        <f t="shared" si="134"/>
        <v>1.6902854967558944E-3</v>
      </c>
      <c r="AO139" s="72">
        <f t="shared" si="135"/>
        <v>1.6745674768111384E-3</v>
      </c>
      <c r="AP139" s="72">
        <f t="shared" si="136"/>
        <v>2.2164060150172854E-3</v>
      </c>
      <c r="AQ139" s="72">
        <f t="shared" si="137"/>
        <v>1.5019751973360273E-3</v>
      </c>
      <c r="AR139" s="72">
        <f t="shared" si="138"/>
        <v>1.2318377299861262E-3</v>
      </c>
      <c r="AS139" s="72">
        <f t="shared" si="139"/>
        <v>1.8031674265785204E-3</v>
      </c>
      <c r="AT139" s="72">
        <f t="shared" si="140"/>
        <v>1.8074512398155837E-3</v>
      </c>
      <c r="AU139" s="72">
        <f t="shared" si="141"/>
        <v>1.6609425360252163E-3</v>
      </c>
      <c r="AV139" s="72">
        <f t="shared" si="142"/>
        <v>1.5660339022073085E-3</v>
      </c>
      <c r="AW139" s="72">
        <f t="shared" si="143"/>
        <v>1.552189573623108E-3</v>
      </c>
      <c r="AX139" s="72">
        <f t="shared" si="144"/>
        <v>6.1591663085222852E-4</v>
      </c>
      <c r="AY139" s="72">
        <f t="shared" si="145"/>
        <v>8.416952948190541E-4</v>
      </c>
      <c r="AZ139" s="72">
        <f t="shared" si="146"/>
        <v>1.3789633546604705E-3</v>
      </c>
      <c r="BA139" s="72">
        <f t="shared" si="147"/>
        <v>5.9561760647676969E-3</v>
      </c>
      <c r="BB139" s="72">
        <f t="shared" si="148"/>
        <v>9.8628809707268332E-3</v>
      </c>
      <c r="BC139" s="72">
        <f t="shared" si="149"/>
        <v>1.7986185105054647E-2</v>
      </c>
      <c r="BD139" s="72">
        <f t="shared" si="150"/>
        <v>2.5354282451338417E-2</v>
      </c>
      <c r="BE139" s="72">
        <f t="shared" si="151"/>
        <v>3.3491349536222764E-2</v>
      </c>
      <c r="BF139" s="72">
        <f t="shared" si="152"/>
        <v>5.5410150375432134E-4</v>
      </c>
      <c r="BG139" s="72">
        <f t="shared" si="153"/>
        <v>7.5098759866801365E-4</v>
      </c>
      <c r="BH139" s="72">
        <f t="shared" si="154"/>
        <v>1.2318377299861262E-3</v>
      </c>
      <c r="BI139" s="72">
        <f t="shared" si="155"/>
        <v>5.4095022797355612E-3</v>
      </c>
      <c r="BJ139" s="72">
        <f t="shared" si="156"/>
        <v>9.0372561990779178E-3</v>
      </c>
      <c r="BK139" s="72">
        <f t="shared" si="157"/>
        <v>1.6609425360252162E-2</v>
      </c>
      <c r="BL139" s="72">
        <f t="shared" si="158"/>
        <v>2.3490508533109626E-2</v>
      </c>
      <c r="BM139" s="72">
        <f t="shared" si="159"/>
        <v>3.1043791472462161E-2</v>
      </c>
      <c r="BN139" s="70">
        <f t="shared" si="160"/>
        <v>0.55602715403465452</v>
      </c>
      <c r="BO139" s="70">
        <f t="shared" si="161"/>
        <v>0.27636764436326128</v>
      </c>
      <c r="BP139" s="70">
        <f t="shared" si="162"/>
        <v>0.89542859506488726</v>
      </c>
    </row>
    <row r="140" spans="1:68" x14ac:dyDescent="0.25">
      <c r="A140" s="68">
        <v>45225</v>
      </c>
      <c r="B140" s="67">
        <v>7.79</v>
      </c>
      <c r="C140" s="67">
        <v>7.77</v>
      </c>
      <c r="D140" s="67">
        <v>7.82</v>
      </c>
      <c r="E140" s="67">
        <v>8.48</v>
      </c>
      <c r="F140" s="67">
        <v>7.77</v>
      </c>
      <c r="G140" s="67">
        <v>7.72</v>
      </c>
      <c r="H140" s="67">
        <v>7.7</v>
      </c>
      <c r="I140" s="67">
        <v>7.7</v>
      </c>
      <c r="J140" s="71">
        <f t="shared" si="163"/>
        <v>3.9999999999999758E-4</v>
      </c>
      <c r="K140" s="71">
        <f t="shared" si="164"/>
        <v>-1.9999999999999185E-4</v>
      </c>
      <c r="L140" s="71">
        <f t="shared" si="165"/>
        <v>0</v>
      </c>
      <c r="M140" s="71">
        <f t="shared" si="166"/>
        <v>-1.9999999999999185E-4</v>
      </c>
      <c r="N140" s="71">
        <f t="shared" si="167"/>
        <v>-2.9999999999999472E-4</v>
      </c>
      <c r="O140" s="71">
        <f t="shared" si="168"/>
        <v>-5.9999999999998943E-4</v>
      </c>
      <c r="P140" s="71">
        <f t="shared" si="169"/>
        <v>-8.9999999999999802E-4</v>
      </c>
      <c r="Q140" s="71">
        <f t="shared" si="170"/>
        <v>-8.9999999999999802E-4</v>
      </c>
      <c r="R140" s="71">
        <f t="shared" si="171"/>
        <v>3.7102310044382177E-4</v>
      </c>
      <c r="S140" s="71">
        <f t="shared" si="172"/>
        <v>-1.8559762488336176E-4</v>
      </c>
      <c r="T140" s="71">
        <f t="shared" si="173"/>
        <v>0</v>
      </c>
      <c r="U140" s="71">
        <f t="shared" si="174"/>
        <v>-1.8438277917081405E-4</v>
      </c>
      <c r="V140" s="71">
        <f t="shared" si="175"/>
        <v>-2.7840935635287312E-4</v>
      </c>
      <c r="W140" s="71">
        <f t="shared" si="176"/>
        <v>-5.5715481058686751E-4</v>
      </c>
      <c r="X140" s="71">
        <f t="shared" si="177"/>
        <v>-8.3600395004183512E-4</v>
      </c>
      <c r="Y140" s="71">
        <f t="shared" si="178"/>
        <v>-8.3600395004183512E-4</v>
      </c>
      <c r="Z140" s="72">
        <f t="shared" si="120"/>
        <v>2.2175262991130061E-2</v>
      </c>
      <c r="AA140" s="72">
        <f t="shared" si="121"/>
        <v>2.3598420567713579E-2</v>
      </c>
      <c r="AB140" s="72">
        <f t="shared" si="122"/>
        <v>2.1669440519424807E-2</v>
      </c>
      <c r="AC140" s="72">
        <f t="shared" si="123"/>
        <v>9.5524948955840183E-3</v>
      </c>
      <c r="AD140" s="72">
        <f t="shared" si="124"/>
        <v>9.8621430028579676E-3</v>
      </c>
      <c r="AE140" s="72">
        <f t="shared" si="125"/>
        <v>7.3945639837955327E-3</v>
      </c>
      <c r="AF140" s="72">
        <f t="shared" si="126"/>
        <v>5.9513269309593312E-3</v>
      </c>
      <c r="AG140" s="72">
        <f t="shared" si="127"/>
        <v>5.5552802836627479E-3</v>
      </c>
      <c r="AH140" s="72">
        <f t="shared" si="128"/>
        <v>2.4635738898874993E-3</v>
      </c>
      <c r="AI140" s="72">
        <f t="shared" si="129"/>
        <v>1.6807381698328173E-3</v>
      </c>
      <c r="AJ140" s="72">
        <f t="shared" si="130"/>
        <v>1.3696394517787346E-3</v>
      </c>
      <c r="AK140" s="72">
        <f t="shared" si="131"/>
        <v>1.9975209712897153E-3</v>
      </c>
      <c r="AL140" s="72">
        <f t="shared" si="132"/>
        <v>1.9761834803801088E-3</v>
      </c>
      <c r="AM140" s="72">
        <f t="shared" si="133"/>
        <v>1.798319024641095E-3</v>
      </c>
      <c r="AN140" s="72">
        <f t="shared" si="134"/>
        <v>1.6883305003126503E-3</v>
      </c>
      <c r="AO140" s="72">
        <f t="shared" si="135"/>
        <v>1.6720701978298991E-3</v>
      </c>
      <c r="AP140" s="72">
        <f t="shared" si="136"/>
        <v>2.2163186777384154E-3</v>
      </c>
      <c r="AQ140" s="72">
        <f t="shared" si="137"/>
        <v>1.4990700315413979E-3</v>
      </c>
      <c r="AR140" s="72">
        <f t="shared" si="138"/>
        <v>1.2228611046411428E-3</v>
      </c>
      <c r="AS140" s="72">
        <f t="shared" si="139"/>
        <v>1.8136371522921237E-3</v>
      </c>
      <c r="AT140" s="72">
        <f t="shared" si="140"/>
        <v>1.8103637340165552E-3</v>
      </c>
      <c r="AU140" s="72">
        <f t="shared" si="141"/>
        <v>1.6605828362695363E-3</v>
      </c>
      <c r="AV140" s="72">
        <f t="shared" si="142"/>
        <v>1.5641979742145595E-3</v>
      </c>
      <c r="AW140" s="72">
        <f t="shared" si="143"/>
        <v>1.5498626737237753E-3</v>
      </c>
      <c r="AX140" s="72">
        <f t="shared" si="144"/>
        <v>6.1589347247187484E-4</v>
      </c>
      <c r="AY140" s="72">
        <f t="shared" si="145"/>
        <v>8.4036908491640864E-4</v>
      </c>
      <c r="AZ140" s="72">
        <f t="shared" si="146"/>
        <v>1.3696394517787346E-3</v>
      </c>
      <c r="BA140" s="72">
        <f t="shared" si="147"/>
        <v>5.992562913869146E-3</v>
      </c>
      <c r="BB140" s="72">
        <f t="shared" si="148"/>
        <v>9.8809174019005436E-3</v>
      </c>
      <c r="BC140" s="72">
        <f t="shared" si="149"/>
        <v>1.798319024641095E-2</v>
      </c>
      <c r="BD140" s="72">
        <f t="shared" si="150"/>
        <v>2.5324957504689754E-2</v>
      </c>
      <c r="BE140" s="72">
        <f t="shared" si="151"/>
        <v>3.3441403956597983E-2</v>
      </c>
      <c r="BF140" s="72">
        <f t="shared" si="152"/>
        <v>5.5407966943460385E-4</v>
      </c>
      <c r="BG140" s="72">
        <f t="shared" si="153"/>
        <v>7.4953501577069894E-4</v>
      </c>
      <c r="BH140" s="72">
        <f t="shared" si="154"/>
        <v>1.2228611046411428E-3</v>
      </c>
      <c r="BI140" s="72">
        <f t="shared" si="155"/>
        <v>5.4409114568763715E-3</v>
      </c>
      <c r="BJ140" s="72">
        <f t="shared" si="156"/>
        <v>9.0518186700827754E-3</v>
      </c>
      <c r="BK140" s="72">
        <f t="shared" si="157"/>
        <v>1.6605828362695363E-2</v>
      </c>
      <c r="BL140" s="72">
        <f t="shared" si="158"/>
        <v>2.3462969613218393E-2</v>
      </c>
      <c r="BM140" s="72">
        <f t="shared" si="159"/>
        <v>3.0997253474475506E-2</v>
      </c>
      <c r="BN140" s="70">
        <f t="shared" si="160"/>
        <v>0.54713346402231433</v>
      </c>
      <c r="BO140" s="70">
        <f t="shared" si="161"/>
        <v>0.28394138286277659</v>
      </c>
      <c r="BP140" s="70">
        <f t="shared" si="162"/>
        <v>0.89608240347439294</v>
      </c>
    </row>
    <row r="141" spans="1:68" x14ac:dyDescent="0.25">
      <c r="A141" s="68">
        <v>45224</v>
      </c>
      <c r="B141" s="67">
        <v>7.83</v>
      </c>
      <c r="C141" s="67">
        <v>7.75</v>
      </c>
      <c r="D141" s="67">
        <v>7.82</v>
      </c>
      <c r="E141" s="67">
        <v>8.4600000000000009</v>
      </c>
      <c r="F141" s="67">
        <v>7.74</v>
      </c>
      <c r="G141" s="67">
        <v>7.66</v>
      </c>
      <c r="H141" s="67">
        <v>7.61</v>
      </c>
      <c r="I141" s="67">
        <v>7.61</v>
      </c>
      <c r="J141" s="71">
        <f t="shared" si="163"/>
        <v>-2.9999999999999472E-4</v>
      </c>
      <c r="K141" s="71">
        <f t="shared" si="164"/>
        <v>0</v>
      </c>
      <c r="L141" s="71">
        <f t="shared" si="165"/>
        <v>9.9999999999988987E-5</v>
      </c>
      <c r="M141" s="71">
        <f t="shared" si="166"/>
        <v>1.0000000000000286E-4</v>
      </c>
      <c r="N141" s="71">
        <f t="shared" si="167"/>
        <v>-3.9999999999999758E-4</v>
      </c>
      <c r="O141" s="71">
        <f t="shared" si="168"/>
        <v>-5.0000000000000044E-4</v>
      </c>
      <c r="P141" s="71">
        <f t="shared" si="169"/>
        <v>-3.9999999999999758E-4</v>
      </c>
      <c r="Q141" s="71">
        <f t="shared" si="170"/>
        <v>-2.9999999999999472E-4</v>
      </c>
      <c r="R141" s="71">
        <f t="shared" si="171"/>
        <v>-2.7825441908416355E-4</v>
      </c>
      <c r="S141" s="71">
        <f t="shared" si="172"/>
        <v>0</v>
      </c>
      <c r="T141" s="71">
        <f t="shared" si="173"/>
        <v>9.2742870458362901E-5</v>
      </c>
      <c r="U141" s="71">
        <f t="shared" si="174"/>
        <v>9.2195639211597235E-5</v>
      </c>
      <c r="V141" s="71">
        <f t="shared" si="175"/>
        <v>-3.7133309004481021E-4</v>
      </c>
      <c r="W141" s="71">
        <f t="shared" si="176"/>
        <v>-4.6453292051028998E-4</v>
      </c>
      <c r="X141" s="71">
        <f t="shared" si="177"/>
        <v>-3.7178176838675674E-4</v>
      </c>
      <c r="Y141" s="71">
        <f t="shared" si="178"/>
        <v>-2.7882336720430639E-4</v>
      </c>
      <c r="Z141" s="72">
        <f t="shared" si="120"/>
        <v>2.2034460374724091E-2</v>
      </c>
      <c r="AA141" s="72">
        <f t="shared" si="121"/>
        <v>2.3420195115399566E-2</v>
      </c>
      <c r="AB141" s="72">
        <f t="shared" si="122"/>
        <v>2.1508815485982286E-2</v>
      </c>
      <c r="AC141" s="72">
        <f t="shared" si="123"/>
        <v>9.7211279245760542E-3</v>
      </c>
      <c r="AD141" s="72">
        <f t="shared" si="124"/>
        <v>1.0058249510277086E-2</v>
      </c>
      <c r="AE141" s="72">
        <f t="shared" si="125"/>
        <v>7.5189829405815671E-3</v>
      </c>
      <c r="AF141" s="72">
        <f t="shared" si="126"/>
        <v>6.0309171392811034E-3</v>
      </c>
      <c r="AG141" s="72">
        <f t="shared" si="127"/>
        <v>5.6128028420543274E-3</v>
      </c>
      <c r="AH141" s="72">
        <f t="shared" si="128"/>
        <v>2.4636234221968407E-3</v>
      </c>
      <c r="AI141" s="72">
        <f t="shared" si="129"/>
        <v>1.703151476345285E-3</v>
      </c>
      <c r="AJ141" s="72">
        <f t="shared" si="130"/>
        <v>1.3706984457746406E-3</v>
      </c>
      <c r="AK141" s="72">
        <f t="shared" si="131"/>
        <v>2.0097116615124737E-3</v>
      </c>
      <c r="AL141" s="72">
        <f t="shared" si="132"/>
        <v>1.9858091031340276E-3</v>
      </c>
      <c r="AM141" s="72">
        <f t="shared" si="133"/>
        <v>1.8136314537768186E-3</v>
      </c>
      <c r="AN141" s="72">
        <f t="shared" si="134"/>
        <v>1.7002487242530088E-3</v>
      </c>
      <c r="AO141" s="72">
        <f t="shared" si="135"/>
        <v>1.680592769595937E-3</v>
      </c>
      <c r="AP141" s="72">
        <f t="shared" si="136"/>
        <v>2.2163576406350693E-3</v>
      </c>
      <c r="AQ141" s="72">
        <f t="shared" si="137"/>
        <v>1.5186770205919287E-3</v>
      </c>
      <c r="AR141" s="72">
        <f t="shared" si="138"/>
        <v>1.2237695157376991E-3</v>
      </c>
      <c r="AS141" s="72">
        <f t="shared" si="139"/>
        <v>1.8241604812206478E-3</v>
      </c>
      <c r="AT141" s="72">
        <f t="shared" si="140"/>
        <v>1.8187213977108193E-3</v>
      </c>
      <c r="AU141" s="72">
        <f t="shared" si="141"/>
        <v>1.6741959033723312E-3</v>
      </c>
      <c r="AV141" s="72">
        <f t="shared" si="142"/>
        <v>1.5749255501779735E-3</v>
      </c>
      <c r="AW141" s="72">
        <f t="shared" si="143"/>
        <v>1.5575786377077351E-3</v>
      </c>
      <c r="AX141" s="72">
        <f t="shared" si="144"/>
        <v>6.1590585554921018E-4</v>
      </c>
      <c r="AY141" s="72">
        <f t="shared" si="145"/>
        <v>8.5157573817264251E-4</v>
      </c>
      <c r="AZ141" s="72">
        <f t="shared" si="146"/>
        <v>1.3706984457746406E-3</v>
      </c>
      <c r="BA141" s="72">
        <f t="shared" si="147"/>
        <v>6.0291349845374206E-3</v>
      </c>
      <c r="BB141" s="72">
        <f t="shared" si="148"/>
        <v>9.9290455156701377E-3</v>
      </c>
      <c r="BC141" s="72">
        <f t="shared" si="149"/>
        <v>1.8136314537768185E-2</v>
      </c>
      <c r="BD141" s="72">
        <f t="shared" si="150"/>
        <v>2.5503730863795131E-2</v>
      </c>
      <c r="BE141" s="72">
        <f t="shared" si="151"/>
        <v>3.3611855391918737E-2</v>
      </c>
      <c r="BF141" s="72">
        <f t="shared" si="152"/>
        <v>5.5408941015876732E-4</v>
      </c>
      <c r="BG141" s="72">
        <f t="shared" si="153"/>
        <v>7.5933851029596437E-4</v>
      </c>
      <c r="BH141" s="72">
        <f t="shared" si="154"/>
        <v>1.2237695157376991E-3</v>
      </c>
      <c r="BI141" s="72">
        <f t="shared" si="155"/>
        <v>5.4724814436619435E-3</v>
      </c>
      <c r="BJ141" s="72">
        <f t="shared" si="156"/>
        <v>9.0936069885540968E-3</v>
      </c>
      <c r="BK141" s="72">
        <f t="shared" si="157"/>
        <v>1.6741959033723313E-2</v>
      </c>
      <c r="BL141" s="72">
        <f t="shared" si="158"/>
        <v>2.3623883252669602E-2</v>
      </c>
      <c r="BM141" s="72">
        <f t="shared" si="159"/>
        <v>3.1151572754154703E-2</v>
      </c>
      <c r="BN141" s="70">
        <f t="shared" si="160"/>
        <v>0.54592131857895287</v>
      </c>
      <c r="BO141" s="70">
        <f t="shared" si="161"/>
        <v>0.28627294498292205</v>
      </c>
      <c r="BP141" s="70">
        <f t="shared" si="162"/>
        <v>0.89710042262533007</v>
      </c>
    </row>
    <row r="142" spans="1:68" x14ac:dyDescent="0.25">
      <c r="A142" s="68">
        <v>45223</v>
      </c>
      <c r="B142" s="67">
        <v>7.8</v>
      </c>
      <c r="C142" s="67">
        <v>7.75</v>
      </c>
      <c r="D142" s="67">
        <v>7.83</v>
      </c>
      <c r="E142" s="67">
        <v>8.4700000000000006</v>
      </c>
      <c r="F142" s="67">
        <v>7.7</v>
      </c>
      <c r="G142" s="67">
        <v>7.61</v>
      </c>
      <c r="H142" s="67">
        <v>7.57</v>
      </c>
      <c r="I142" s="67">
        <v>7.58</v>
      </c>
      <c r="J142" s="71">
        <f t="shared" si="163"/>
        <v>-9.7000000000000003E-3</v>
      </c>
      <c r="K142" s="71">
        <f t="shared" si="164"/>
        <v>-1.0000000000000286E-4</v>
      </c>
      <c r="L142" s="71">
        <f t="shared" si="165"/>
        <v>1.0000000000000286E-4</v>
      </c>
      <c r="M142" s="71">
        <f t="shared" si="166"/>
        <v>-1.0000000000000286E-4</v>
      </c>
      <c r="N142" s="71">
        <f t="shared" si="167"/>
        <v>0</v>
      </c>
      <c r="O142" s="71">
        <f t="shared" si="168"/>
        <v>2.9999999999999472E-4</v>
      </c>
      <c r="P142" s="71">
        <f t="shared" si="169"/>
        <v>1.9999999999999185E-4</v>
      </c>
      <c r="Q142" s="71">
        <f t="shared" si="170"/>
        <v>2.9999999999999472E-4</v>
      </c>
      <c r="R142" s="71">
        <f t="shared" si="171"/>
        <v>-9.0388725171007354E-3</v>
      </c>
      <c r="S142" s="71">
        <f t="shared" si="172"/>
        <v>-9.2811731469448938E-5</v>
      </c>
      <c r="T142" s="71">
        <f t="shared" si="173"/>
        <v>9.273427001582808E-5</v>
      </c>
      <c r="U142" s="71">
        <f t="shared" si="174"/>
        <v>-9.2195639211595527E-5</v>
      </c>
      <c r="V142" s="71">
        <f t="shared" si="175"/>
        <v>0</v>
      </c>
      <c r="W142" s="71">
        <f t="shared" si="176"/>
        <v>2.7874564640407908E-4</v>
      </c>
      <c r="X142" s="71">
        <f t="shared" si="177"/>
        <v>1.8590816190368128E-4</v>
      </c>
      <c r="Y142" s="71">
        <f t="shared" si="178"/>
        <v>2.7882336720438684E-4</v>
      </c>
      <c r="Z142" s="72">
        <f t="shared" si="120"/>
        <v>2.18943694147841E-2</v>
      </c>
      <c r="AA142" s="72">
        <f t="shared" si="121"/>
        <v>2.3242265517654195E-2</v>
      </c>
      <c r="AB142" s="72">
        <f t="shared" si="122"/>
        <v>2.1347138801893633E-2</v>
      </c>
      <c r="AC142" s="72">
        <f t="shared" si="123"/>
        <v>9.9309924013619103E-3</v>
      </c>
      <c r="AD142" s="72">
        <f t="shared" si="124"/>
        <v>1.0290207269244738E-2</v>
      </c>
      <c r="AE142" s="72">
        <f t="shared" si="125"/>
        <v>7.6870262566747782E-3</v>
      </c>
      <c r="AF142" s="72">
        <f t="shared" si="126"/>
        <v>6.1467913922101484E-3</v>
      </c>
      <c r="AG142" s="72">
        <f t="shared" si="127"/>
        <v>5.6986318186962003E-3</v>
      </c>
      <c r="AH142" s="72">
        <f t="shared" si="128"/>
        <v>2.4635173530782634E-3</v>
      </c>
      <c r="AI142" s="72">
        <f t="shared" si="129"/>
        <v>1.7031334260614501E-3</v>
      </c>
      <c r="AJ142" s="72">
        <f t="shared" si="130"/>
        <v>1.3707241921120878E-3</v>
      </c>
      <c r="AK142" s="72">
        <f t="shared" si="131"/>
        <v>2.0129609365879724E-3</v>
      </c>
      <c r="AL142" s="72">
        <f t="shared" si="132"/>
        <v>1.9865267838687192E-3</v>
      </c>
      <c r="AM142" s="72">
        <f t="shared" si="133"/>
        <v>1.8150276141087813E-3</v>
      </c>
      <c r="AN142" s="72">
        <f t="shared" si="134"/>
        <v>1.703432059985114E-3</v>
      </c>
      <c r="AO142" s="72">
        <f t="shared" si="135"/>
        <v>1.6835934168913332E-3</v>
      </c>
      <c r="AP142" s="72">
        <f t="shared" si="136"/>
        <v>2.2162537060671865E-3</v>
      </c>
      <c r="AQ142" s="72">
        <f t="shared" si="137"/>
        <v>1.518656728373416E-3</v>
      </c>
      <c r="AR142" s="72">
        <f t="shared" si="138"/>
        <v>1.2237893122984485E-3</v>
      </c>
      <c r="AS142" s="72">
        <f t="shared" si="139"/>
        <v>1.826947310482715E-3</v>
      </c>
      <c r="AT142" s="72">
        <f t="shared" si="140"/>
        <v>1.8193176299344577E-3</v>
      </c>
      <c r="AU142" s="72">
        <f t="shared" si="141"/>
        <v>1.6754123900302109E-3</v>
      </c>
      <c r="AV142" s="72">
        <f t="shared" si="142"/>
        <v>1.5777756416496544E-3</v>
      </c>
      <c r="AW142" s="72">
        <f t="shared" si="143"/>
        <v>1.5602874559808232E-3</v>
      </c>
      <c r="AX142" s="72">
        <f t="shared" si="144"/>
        <v>6.1587933826956584E-4</v>
      </c>
      <c r="AY142" s="72">
        <f t="shared" si="145"/>
        <v>8.5156671303072507E-4</v>
      </c>
      <c r="AZ142" s="72">
        <f t="shared" si="146"/>
        <v>1.3707241921120878E-3</v>
      </c>
      <c r="BA142" s="72">
        <f t="shared" si="147"/>
        <v>6.0388828097639171E-3</v>
      </c>
      <c r="BB142" s="72">
        <f t="shared" si="148"/>
        <v>9.9326339193435958E-3</v>
      </c>
      <c r="BC142" s="72">
        <f t="shared" si="149"/>
        <v>1.8150276141087811E-2</v>
      </c>
      <c r="BD142" s="72">
        <f t="shared" si="150"/>
        <v>2.5551480899776709E-2</v>
      </c>
      <c r="BE142" s="72">
        <f t="shared" si="151"/>
        <v>3.3671868337826663E-2</v>
      </c>
      <c r="BF142" s="72">
        <f t="shared" si="152"/>
        <v>5.5406342651679664E-4</v>
      </c>
      <c r="BG142" s="72">
        <f t="shared" si="153"/>
        <v>7.59328364186708E-4</v>
      </c>
      <c r="BH142" s="72">
        <f t="shared" si="154"/>
        <v>1.2237893122984485E-3</v>
      </c>
      <c r="BI142" s="72">
        <f t="shared" si="155"/>
        <v>5.4808419314481454E-3</v>
      </c>
      <c r="BJ142" s="72">
        <f t="shared" si="156"/>
        <v>9.0965881496722877E-3</v>
      </c>
      <c r="BK142" s="72">
        <f t="shared" si="157"/>
        <v>1.675412390030211E-2</v>
      </c>
      <c r="BL142" s="72">
        <f t="shared" si="158"/>
        <v>2.3666634624744817E-2</v>
      </c>
      <c r="BM142" s="72">
        <f t="shared" si="159"/>
        <v>3.1205749119616464E-2</v>
      </c>
      <c r="BN142" s="70">
        <f t="shared" si="160"/>
        <v>0.54592527193586093</v>
      </c>
      <c r="BO142" s="70">
        <f t="shared" si="161"/>
        <v>0.28625445089063545</v>
      </c>
      <c r="BP142" s="70">
        <f t="shared" si="162"/>
        <v>0.89713402702434275</v>
      </c>
    </row>
    <row r="143" spans="1:68" x14ac:dyDescent="0.25">
      <c r="A143" s="68">
        <v>45219</v>
      </c>
      <c r="B143" s="67">
        <v>6.83</v>
      </c>
      <c r="C143" s="67">
        <v>7.74</v>
      </c>
      <c r="D143" s="67">
        <v>7.84</v>
      </c>
      <c r="E143" s="67">
        <v>8.4600000000000009</v>
      </c>
      <c r="F143" s="67">
        <v>7.7</v>
      </c>
      <c r="G143" s="67">
        <v>7.64</v>
      </c>
      <c r="H143" s="67">
        <v>7.59</v>
      </c>
      <c r="I143" s="67">
        <v>7.61</v>
      </c>
      <c r="J143" s="71">
        <f t="shared" si="163"/>
        <v>-2.0000000000000573E-4</v>
      </c>
      <c r="K143" s="71">
        <f t="shared" si="164"/>
        <v>1.0000000000000286E-4</v>
      </c>
      <c r="L143" s="71">
        <f t="shared" si="165"/>
        <v>3.0000000000000859E-4</v>
      </c>
      <c r="M143" s="71">
        <f t="shared" si="166"/>
        <v>1.0000000000000286E-4</v>
      </c>
      <c r="N143" s="71">
        <f t="shared" si="167"/>
        <v>-9.9999999999988987E-5</v>
      </c>
      <c r="O143" s="71">
        <f t="shared" si="168"/>
        <v>0</v>
      </c>
      <c r="P143" s="71">
        <f t="shared" si="169"/>
        <v>1.0000000000000286E-4</v>
      </c>
      <c r="Q143" s="71">
        <f t="shared" si="170"/>
        <v>0</v>
      </c>
      <c r="R143" s="71">
        <f t="shared" si="171"/>
        <v>-1.8723085619193997E-4</v>
      </c>
      <c r="S143" s="71">
        <f t="shared" si="172"/>
        <v>9.2811731469554702E-5</v>
      </c>
      <c r="T143" s="71">
        <f t="shared" si="173"/>
        <v>2.7815122334072078E-4</v>
      </c>
      <c r="U143" s="71">
        <f t="shared" si="174"/>
        <v>9.2195639211597235E-5</v>
      </c>
      <c r="V143" s="71">
        <f t="shared" si="175"/>
        <v>-9.2854821553268804E-5</v>
      </c>
      <c r="W143" s="71">
        <f t="shared" si="176"/>
        <v>0</v>
      </c>
      <c r="X143" s="71">
        <f t="shared" si="177"/>
        <v>9.2941121866240437E-5</v>
      </c>
      <c r="Y143" s="71">
        <f t="shared" si="178"/>
        <v>0</v>
      </c>
      <c r="Z143" s="72">
        <f t="shared" si="120"/>
        <v>2.175000172713094E-2</v>
      </c>
      <c r="AA143" s="72">
        <f t="shared" si="121"/>
        <v>2.3061475595208804E-2</v>
      </c>
      <c r="AB143" s="72">
        <f t="shared" si="122"/>
        <v>2.118365625877968E-2</v>
      </c>
      <c r="AC143" s="72">
        <f t="shared" si="123"/>
        <v>1.0161047559608194E-2</v>
      </c>
      <c r="AD143" s="72">
        <f t="shared" si="124"/>
        <v>1.0529107060385108E-2</v>
      </c>
      <c r="AE143" s="72">
        <f t="shared" si="125"/>
        <v>7.8675990460866964E-3</v>
      </c>
      <c r="AF143" s="72">
        <f t="shared" si="126"/>
        <v>6.2818728423079681E-3</v>
      </c>
      <c r="AG143" s="72">
        <f t="shared" si="127"/>
        <v>5.8017076338544079E-3</v>
      </c>
      <c r="AH143" s="72">
        <f t="shared" si="128"/>
        <v>2.3838773582497059E-3</v>
      </c>
      <c r="AI143" s="72">
        <f t="shared" si="129"/>
        <v>1.7041244351116019E-3</v>
      </c>
      <c r="AJ143" s="72">
        <f t="shared" si="130"/>
        <v>1.3708148153730702E-3</v>
      </c>
      <c r="AK143" s="72">
        <f t="shared" si="131"/>
        <v>2.0164651782376168E-3</v>
      </c>
      <c r="AL143" s="72">
        <f t="shared" si="132"/>
        <v>1.9865432066251917E-3</v>
      </c>
      <c r="AM143" s="72">
        <f t="shared" si="133"/>
        <v>1.8152451109212525E-3</v>
      </c>
      <c r="AN143" s="72">
        <f t="shared" si="134"/>
        <v>1.7037259464210157E-3</v>
      </c>
      <c r="AO143" s="72">
        <f t="shared" si="135"/>
        <v>1.6838631010925526E-3</v>
      </c>
      <c r="AP143" s="72">
        <f t="shared" si="136"/>
        <v>2.1393386620190014E-3</v>
      </c>
      <c r="AQ143" s="72">
        <f t="shared" si="137"/>
        <v>1.5195026550370394E-3</v>
      </c>
      <c r="AR143" s="72">
        <f t="shared" si="138"/>
        <v>1.2238641040723496E-3</v>
      </c>
      <c r="AS143" s="72">
        <f t="shared" si="139"/>
        <v>1.8299370841920654E-3</v>
      </c>
      <c r="AT143" s="72">
        <f t="shared" si="140"/>
        <v>1.8193292809772137E-3</v>
      </c>
      <c r="AU143" s="72">
        <f t="shared" si="141"/>
        <v>1.6756010190261557E-3</v>
      </c>
      <c r="AV143" s="72">
        <f t="shared" si="142"/>
        <v>1.5780375403172777E-3</v>
      </c>
      <c r="AW143" s="72">
        <f t="shared" si="143"/>
        <v>1.5605281544590626E-3</v>
      </c>
      <c r="AX143" s="72">
        <f t="shared" si="144"/>
        <v>5.9596933956242648E-4</v>
      </c>
      <c r="AY143" s="72">
        <f t="shared" si="145"/>
        <v>8.5206221755580096E-4</v>
      </c>
      <c r="AZ143" s="72">
        <f t="shared" si="146"/>
        <v>1.3708148153730702E-3</v>
      </c>
      <c r="BA143" s="72">
        <f t="shared" si="147"/>
        <v>6.0493955347128503E-3</v>
      </c>
      <c r="BB143" s="72">
        <f t="shared" si="148"/>
        <v>9.932716033125958E-3</v>
      </c>
      <c r="BC143" s="72">
        <f t="shared" si="149"/>
        <v>1.8152451109212524E-2</v>
      </c>
      <c r="BD143" s="72">
        <f t="shared" si="150"/>
        <v>2.5555889196315237E-2</v>
      </c>
      <c r="BE143" s="72">
        <f t="shared" si="151"/>
        <v>3.3677262021851048E-2</v>
      </c>
      <c r="BF143" s="72">
        <f t="shared" si="152"/>
        <v>5.3483466550475036E-4</v>
      </c>
      <c r="BG143" s="72">
        <f t="shared" si="153"/>
        <v>7.5975132751851971E-4</v>
      </c>
      <c r="BH143" s="72">
        <f t="shared" si="154"/>
        <v>1.2238641040723496E-3</v>
      </c>
      <c r="BI143" s="72">
        <f t="shared" si="155"/>
        <v>5.4898112525761968E-3</v>
      </c>
      <c r="BJ143" s="72">
        <f t="shared" si="156"/>
        <v>9.096646404886069E-3</v>
      </c>
      <c r="BK143" s="72">
        <f t="shared" si="157"/>
        <v>1.6756010190261558E-2</v>
      </c>
      <c r="BL143" s="72">
        <f t="shared" si="158"/>
        <v>2.3670563104759165E-2</v>
      </c>
      <c r="BM143" s="72">
        <f t="shared" si="159"/>
        <v>3.1210563089181249E-2</v>
      </c>
      <c r="BN143" s="70">
        <f t="shared" si="160"/>
        <v>0.54595971182202307</v>
      </c>
      <c r="BO143" s="70">
        <f t="shared" si="161"/>
        <v>0.28643439293512374</v>
      </c>
      <c r="BP143" s="70">
        <f t="shared" si="162"/>
        <v>0.89599806900451118</v>
      </c>
    </row>
    <row r="144" spans="1:68" x14ac:dyDescent="0.25">
      <c r="A144" s="68">
        <v>45218</v>
      </c>
      <c r="B144" s="67">
        <v>6.81</v>
      </c>
      <c r="C144" s="67">
        <v>7.75</v>
      </c>
      <c r="D144" s="67">
        <v>7.87</v>
      </c>
      <c r="E144" s="67">
        <v>8.4700000000000006</v>
      </c>
      <c r="F144" s="67">
        <v>7.69</v>
      </c>
      <c r="G144" s="67">
        <v>7.64</v>
      </c>
      <c r="H144" s="67">
        <v>7.6</v>
      </c>
      <c r="I144" s="67">
        <v>7.61</v>
      </c>
      <c r="J144" s="71">
        <f t="shared" si="163"/>
        <v>3.9999999999999758E-4</v>
      </c>
      <c r="K144" s="71">
        <f t="shared" si="164"/>
        <v>3.0000000000000859E-4</v>
      </c>
      <c r="L144" s="71">
        <f t="shared" si="165"/>
        <v>9.9999999999988987E-5</v>
      </c>
      <c r="M144" s="71">
        <f t="shared" si="166"/>
        <v>-1.6000000000000042E-3</v>
      </c>
      <c r="N144" s="71">
        <f t="shared" si="167"/>
        <v>-1.7000000000000209E-3</v>
      </c>
      <c r="O144" s="71">
        <f t="shared" si="168"/>
        <v>-1.5999999999999903E-3</v>
      </c>
      <c r="P144" s="71">
        <f t="shared" si="169"/>
        <v>-1.7000000000000071E-3</v>
      </c>
      <c r="Q144" s="71">
        <f t="shared" si="170"/>
        <v>-1.6999999999999932E-3</v>
      </c>
      <c r="R144" s="71">
        <f t="shared" si="171"/>
        <v>3.7442666355244029E-4</v>
      </c>
      <c r="S144" s="71">
        <f t="shared" si="172"/>
        <v>2.7838352149372829E-4</v>
      </c>
      <c r="T144" s="71">
        <f t="shared" si="173"/>
        <v>9.2699884191602491E-5</v>
      </c>
      <c r="U144" s="71">
        <f t="shared" si="174"/>
        <v>-1.4761512044804139E-3</v>
      </c>
      <c r="V144" s="71">
        <f t="shared" si="175"/>
        <v>-1.5798525659502162E-3</v>
      </c>
      <c r="W144" s="71">
        <f t="shared" si="176"/>
        <v>-1.4875421114146081E-3</v>
      </c>
      <c r="X144" s="71">
        <f t="shared" si="177"/>
        <v>-1.5811750492330412E-3</v>
      </c>
      <c r="Y144" s="71">
        <f t="shared" si="178"/>
        <v>-1.5810279973188181E-3</v>
      </c>
      <c r="Z144" s="72">
        <f t="shared" si="120"/>
        <v>2.1523249859680838E-2</v>
      </c>
      <c r="AA144" s="72">
        <f t="shared" si="121"/>
        <v>2.2878222823316263E-2</v>
      </c>
      <c r="AB144" s="72">
        <f t="shared" si="122"/>
        <v>2.1018550508113059E-2</v>
      </c>
      <c r="AC144" s="72">
        <f t="shared" si="123"/>
        <v>1.0411621221150883E-2</v>
      </c>
      <c r="AD144" s="72">
        <f t="shared" si="124"/>
        <v>1.0765095401397463E-2</v>
      </c>
      <c r="AE144" s="72">
        <f t="shared" si="125"/>
        <v>8.0507982971663831E-3</v>
      </c>
      <c r="AF144" s="72">
        <f t="shared" si="126"/>
        <v>6.4207909605735192E-3</v>
      </c>
      <c r="AG144" s="72">
        <f t="shared" si="127"/>
        <v>5.9092190211346039E-3</v>
      </c>
      <c r="AH144" s="72">
        <f t="shared" si="128"/>
        <v>2.3837544494161624E-3</v>
      </c>
      <c r="AI144" s="72">
        <f t="shared" si="129"/>
        <v>1.7044266683833461E-3</v>
      </c>
      <c r="AJ144" s="72">
        <f t="shared" si="130"/>
        <v>1.3708772870113758E-3</v>
      </c>
      <c r="AK144" s="72">
        <f t="shared" si="131"/>
        <v>2.0258768130825629E-3</v>
      </c>
      <c r="AL144" s="72">
        <f t="shared" si="132"/>
        <v>1.9883618974729351E-3</v>
      </c>
      <c r="AM144" s="72">
        <f t="shared" si="133"/>
        <v>1.8155233167694684E-3</v>
      </c>
      <c r="AN144" s="72">
        <f t="shared" si="134"/>
        <v>1.7043180767264739E-3</v>
      </c>
      <c r="AO144" s="72">
        <f t="shared" si="135"/>
        <v>1.6896867780353531E-3</v>
      </c>
      <c r="AP144" s="72">
        <f t="shared" si="136"/>
        <v>2.1392209772644354E-3</v>
      </c>
      <c r="AQ144" s="72">
        <f t="shared" si="137"/>
        <v>1.5197722095146543E-3</v>
      </c>
      <c r="AR144" s="72">
        <f t="shared" si="138"/>
        <v>1.2239195865358216E-3</v>
      </c>
      <c r="AS144" s="72">
        <f t="shared" si="139"/>
        <v>1.837953912888167E-3</v>
      </c>
      <c r="AT144" s="72">
        <f t="shared" si="140"/>
        <v>1.8209117234398845E-3</v>
      </c>
      <c r="AU144" s="72">
        <f t="shared" si="141"/>
        <v>1.6758485334412831E-3</v>
      </c>
      <c r="AV144" s="72">
        <f t="shared" si="142"/>
        <v>1.5785665677708087E-3</v>
      </c>
      <c r="AW144" s="72">
        <f t="shared" si="143"/>
        <v>1.5657686123936765E-3</v>
      </c>
      <c r="AX144" s="72">
        <f t="shared" si="144"/>
        <v>5.9593861235404059E-4</v>
      </c>
      <c r="AY144" s="72">
        <f t="shared" si="145"/>
        <v>8.5221333419167303E-4</v>
      </c>
      <c r="AZ144" s="72">
        <f t="shared" si="146"/>
        <v>1.3708772870113758E-3</v>
      </c>
      <c r="BA144" s="72">
        <f t="shared" si="147"/>
        <v>6.0776304392476891E-3</v>
      </c>
      <c r="BB144" s="72">
        <f t="shared" si="148"/>
        <v>9.9418094873646758E-3</v>
      </c>
      <c r="BC144" s="72">
        <f t="shared" si="149"/>
        <v>1.8155233167694684E-2</v>
      </c>
      <c r="BD144" s="72">
        <f t="shared" si="150"/>
        <v>2.5564771150897107E-2</v>
      </c>
      <c r="BE144" s="72">
        <f t="shared" si="151"/>
        <v>3.3793735560707062E-2</v>
      </c>
      <c r="BF144" s="72">
        <f t="shared" si="152"/>
        <v>5.3480524431610886E-4</v>
      </c>
      <c r="BG144" s="72">
        <f t="shared" si="153"/>
        <v>7.5988610475732714E-4</v>
      </c>
      <c r="BH144" s="72">
        <f t="shared" si="154"/>
        <v>1.2239195865358216E-3</v>
      </c>
      <c r="BI144" s="72">
        <f t="shared" si="155"/>
        <v>5.5138617386645012E-3</v>
      </c>
      <c r="BJ144" s="72">
        <f t="shared" si="156"/>
        <v>9.1045586171994222E-3</v>
      </c>
      <c r="BK144" s="72">
        <f t="shared" si="157"/>
        <v>1.6758485334412831E-2</v>
      </c>
      <c r="BL144" s="72">
        <f t="shared" si="158"/>
        <v>2.3678498516562129E-2</v>
      </c>
      <c r="BM144" s="72">
        <f t="shared" si="159"/>
        <v>3.1315372247873528E-2</v>
      </c>
      <c r="BN144" s="70">
        <f t="shared" si="160"/>
        <v>0.54605646208338254</v>
      </c>
      <c r="BO144" s="70">
        <f t="shared" si="161"/>
        <v>0.28422058515501997</v>
      </c>
      <c r="BP144" s="70">
        <f t="shared" si="162"/>
        <v>0.88731051757868973</v>
      </c>
    </row>
    <row r="145" spans="1:68" x14ac:dyDescent="0.25">
      <c r="A145" s="68">
        <v>45217</v>
      </c>
      <c r="B145" s="67">
        <v>6.85</v>
      </c>
      <c r="C145" s="67">
        <v>7.78</v>
      </c>
      <c r="D145" s="67">
        <v>7.88</v>
      </c>
      <c r="E145" s="67">
        <v>8.31</v>
      </c>
      <c r="F145" s="67">
        <v>7.52</v>
      </c>
      <c r="G145" s="67">
        <v>7.48</v>
      </c>
      <c r="H145" s="67">
        <v>7.43</v>
      </c>
      <c r="I145" s="67">
        <v>7.44</v>
      </c>
      <c r="J145" s="71">
        <f t="shared" si="163"/>
        <v>1.0000000000000148E-3</v>
      </c>
      <c r="K145" s="71">
        <f t="shared" si="164"/>
        <v>2.1999999999999936E-3</v>
      </c>
      <c r="L145" s="71">
        <f t="shared" si="165"/>
        <v>4.9000000000000016E-3</v>
      </c>
      <c r="M145" s="71">
        <f t="shared" si="166"/>
        <v>-6.0000000000000331E-4</v>
      </c>
      <c r="N145" s="71">
        <f t="shared" si="167"/>
        <v>-9.9999999999998701E-4</v>
      </c>
      <c r="O145" s="71">
        <f t="shared" si="168"/>
        <v>-1.2000000000000066E-3</v>
      </c>
      <c r="P145" s="71">
        <f t="shared" si="169"/>
        <v>-1.1999999999999927E-3</v>
      </c>
      <c r="Q145" s="71">
        <f t="shared" si="170"/>
        <v>-1.3000000000000095E-3</v>
      </c>
      <c r="R145" s="71">
        <f t="shared" si="171"/>
        <v>9.3545376325821405E-4</v>
      </c>
      <c r="S145" s="71">
        <f t="shared" si="172"/>
        <v>2.0391146188689794E-3</v>
      </c>
      <c r="T145" s="71">
        <f t="shared" si="173"/>
        <v>4.53179966337444E-3</v>
      </c>
      <c r="U145" s="71">
        <f t="shared" si="174"/>
        <v>-5.5411896504652027E-4</v>
      </c>
      <c r="V145" s="71">
        <f t="shared" si="175"/>
        <v>-9.3049229752602324E-4</v>
      </c>
      <c r="W145" s="71">
        <f t="shared" si="176"/>
        <v>-1.1171105239188646E-3</v>
      </c>
      <c r="X145" s="71">
        <f t="shared" si="177"/>
        <v>-1.1176307394150343E-3</v>
      </c>
      <c r="Y145" s="71">
        <f t="shared" si="178"/>
        <v>-1.210710275946183E-3</v>
      </c>
      <c r="Z145" s="72">
        <f t="shared" si="120"/>
        <v>2.1290488028268616E-2</v>
      </c>
      <c r="AA145" s="72">
        <f t="shared" si="121"/>
        <v>2.269158015847442E-2</v>
      </c>
      <c r="AB145" s="72">
        <f t="shared" si="122"/>
        <v>2.0852261155137011E-2</v>
      </c>
      <c r="AC145" s="72">
        <f t="shared" si="123"/>
        <v>1.0701244333157325E-2</v>
      </c>
      <c r="AD145" s="72">
        <f t="shared" si="124"/>
        <v>1.097719408932254E-2</v>
      </c>
      <c r="AE145" s="72">
        <f t="shared" si="125"/>
        <v>8.2230066091246341E-3</v>
      </c>
      <c r="AF145" s="72">
        <f t="shared" si="126"/>
        <v>6.5660232797539195E-3</v>
      </c>
      <c r="AG145" s="72">
        <f t="shared" si="127"/>
        <v>6.0425602219599172E-3</v>
      </c>
      <c r="AH145" s="72">
        <f t="shared" si="128"/>
        <v>2.3838385386925291E-3</v>
      </c>
      <c r="AI145" s="72">
        <f t="shared" si="129"/>
        <v>1.7045085676833593E-3</v>
      </c>
      <c r="AJ145" s="72">
        <f t="shared" si="130"/>
        <v>1.4096178197979645E-3</v>
      </c>
      <c r="AK145" s="72">
        <f t="shared" si="131"/>
        <v>2.0228883544788114E-3</v>
      </c>
      <c r="AL145" s="72">
        <f t="shared" si="132"/>
        <v>1.9848402808439044E-3</v>
      </c>
      <c r="AM145" s="72">
        <f t="shared" si="133"/>
        <v>1.8131205277251215E-3</v>
      </c>
      <c r="AN145" s="72">
        <f t="shared" si="134"/>
        <v>1.7043578331189383E-3</v>
      </c>
      <c r="AO145" s="72">
        <f t="shared" si="135"/>
        <v>1.692775639506534E-3</v>
      </c>
      <c r="AP145" s="72">
        <f t="shared" si="136"/>
        <v>2.1392941629692418E-3</v>
      </c>
      <c r="AQ145" s="72">
        <f t="shared" si="137"/>
        <v>1.5198387416036525E-3</v>
      </c>
      <c r="AR145" s="72">
        <f t="shared" si="138"/>
        <v>1.2578459894282529E-3</v>
      </c>
      <c r="AS145" s="72">
        <f t="shared" si="139"/>
        <v>1.8351426951374972E-3</v>
      </c>
      <c r="AT145" s="72">
        <f t="shared" si="140"/>
        <v>1.8176036080212177E-3</v>
      </c>
      <c r="AU145" s="72">
        <f t="shared" si="141"/>
        <v>1.6735580714547153E-3</v>
      </c>
      <c r="AV145" s="72">
        <f t="shared" si="142"/>
        <v>1.5784502371045768E-3</v>
      </c>
      <c r="AW145" s="72">
        <f t="shared" si="143"/>
        <v>1.5683987847247369E-3</v>
      </c>
      <c r="AX145" s="72">
        <f t="shared" si="144"/>
        <v>5.9595963467313226E-4</v>
      </c>
      <c r="AY145" s="72">
        <f t="shared" si="145"/>
        <v>8.5225428384167964E-4</v>
      </c>
      <c r="AZ145" s="72">
        <f t="shared" si="146"/>
        <v>1.4096178197979645E-3</v>
      </c>
      <c r="BA145" s="72">
        <f t="shared" si="147"/>
        <v>6.0686650634364341E-3</v>
      </c>
      <c r="BB145" s="72">
        <f t="shared" si="148"/>
        <v>9.924201404219523E-3</v>
      </c>
      <c r="BC145" s="72">
        <f t="shared" si="149"/>
        <v>1.8131205277251216E-2</v>
      </c>
      <c r="BD145" s="72">
        <f t="shared" si="150"/>
        <v>2.5565367496784074E-2</v>
      </c>
      <c r="BE145" s="72">
        <f t="shared" si="151"/>
        <v>3.385551279013068E-2</v>
      </c>
      <c r="BF145" s="72">
        <f t="shared" si="152"/>
        <v>5.3482354074231044E-4</v>
      </c>
      <c r="BG145" s="72">
        <f t="shared" si="153"/>
        <v>7.5991937080182627E-4</v>
      </c>
      <c r="BH145" s="72">
        <f t="shared" si="154"/>
        <v>1.2578459894282529E-3</v>
      </c>
      <c r="BI145" s="72">
        <f t="shared" si="155"/>
        <v>5.505428085412491E-3</v>
      </c>
      <c r="BJ145" s="72">
        <f t="shared" si="156"/>
        <v>9.0880180401060884E-3</v>
      </c>
      <c r="BK145" s="72">
        <f t="shared" si="157"/>
        <v>1.6735580714547154E-2</v>
      </c>
      <c r="BL145" s="72">
        <f t="shared" si="158"/>
        <v>2.3676753556568651E-2</v>
      </c>
      <c r="BM145" s="72">
        <f t="shared" si="159"/>
        <v>3.1367975694494739E-2</v>
      </c>
      <c r="BN145" s="70">
        <f t="shared" si="160"/>
        <v>0.5290433816267025</v>
      </c>
      <c r="BO145" s="70">
        <f t="shared" si="161"/>
        <v>0.27334094566634731</v>
      </c>
      <c r="BP145" s="70">
        <f t="shared" si="162"/>
        <v>0.88679104557776967</v>
      </c>
    </row>
    <row r="146" spans="1:68" x14ac:dyDescent="0.25">
      <c r="A146" s="68">
        <v>45216</v>
      </c>
      <c r="B146" s="67">
        <v>6.95</v>
      </c>
      <c r="C146" s="67">
        <v>8</v>
      </c>
      <c r="D146" s="67">
        <v>8.3699999999999992</v>
      </c>
      <c r="E146" s="67">
        <v>8.25</v>
      </c>
      <c r="F146" s="67">
        <v>7.42</v>
      </c>
      <c r="G146" s="67">
        <v>7.36</v>
      </c>
      <c r="H146" s="67">
        <v>7.31</v>
      </c>
      <c r="I146" s="67">
        <v>7.31</v>
      </c>
      <c r="J146" s="71">
        <f t="shared" si="163"/>
        <v>6.3E-3</v>
      </c>
      <c r="K146" s="71">
        <f t="shared" si="164"/>
        <v>4.7999999999999987E-3</v>
      </c>
      <c r="L146" s="71">
        <f t="shared" si="165"/>
        <v>1.0000000000000148E-3</v>
      </c>
      <c r="M146" s="71">
        <f t="shared" si="166"/>
        <v>3.999999999999837E-4</v>
      </c>
      <c r="N146" s="71">
        <f t="shared" si="167"/>
        <v>2.0000000000000573E-4</v>
      </c>
      <c r="O146" s="71">
        <f t="shared" si="168"/>
        <v>0</v>
      </c>
      <c r="P146" s="71">
        <f t="shared" si="169"/>
        <v>2.0000000000000573E-4</v>
      </c>
      <c r="Q146" s="71">
        <f t="shared" si="170"/>
        <v>2.0000000000000573E-4</v>
      </c>
      <c r="R146" s="71">
        <f t="shared" si="171"/>
        <v>5.873321316681771E-3</v>
      </c>
      <c r="S146" s="71">
        <f t="shared" si="172"/>
        <v>4.4345970678657748E-3</v>
      </c>
      <c r="T146" s="71">
        <f t="shared" si="173"/>
        <v>9.223391172223644E-4</v>
      </c>
      <c r="U146" s="71">
        <f t="shared" si="174"/>
        <v>3.6944675768873662E-4</v>
      </c>
      <c r="V146" s="71">
        <f t="shared" si="175"/>
        <v>1.8616773766871831E-4</v>
      </c>
      <c r="W146" s="71">
        <f t="shared" si="176"/>
        <v>0</v>
      </c>
      <c r="X146" s="71">
        <f t="shared" si="177"/>
        <v>1.8635855439704647E-4</v>
      </c>
      <c r="Y146" s="71">
        <f t="shared" si="178"/>
        <v>1.8635855439704647E-4</v>
      </c>
      <c r="Z146" s="72">
        <f t="shared" si="120"/>
        <v>2.1057445933362291E-2</v>
      </c>
      <c r="AA146" s="72">
        <f t="shared" si="121"/>
        <v>2.250448347463823E-2</v>
      </c>
      <c r="AB146" s="72">
        <f t="shared" si="122"/>
        <v>2.0673972983401175E-2</v>
      </c>
      <c r="AC146" s="72">
        <f t="shared" si="123"/>
        <v>1.0982209946813473E-2</v>
      </c>
      <c r="AD146" s="72">
        <f t="shared" si="124"/>
        <v>1.1177518794747094E-2</v>
      </c>
      <c r="AE146" s="72">
        <f t="shared" si="125"/>
        <v>8.3998418061161199E-3</v>
      </c>
      <c r="AF146" s="72">
        <f t="shared" si="126"/>
        <v>6.730841341984246E-3</v>
      </c>
      <c r="AG146" s="72">
        <f t="shared" si="127"/>
        <v>6.205155220813263E-3</v>
      </c>
      <c r="AH146" s="72">
        <f t="shared" si="128"/>
        <v>2.3832926951003817E-3</v>
      </c>
      <c r="AI146" s="72">
        <f t="shared" si="129"/>
        <v>1.7007168286786527E-3</v>
      </c>
      <c r="AJ146" s="72">
        <f t="shared" si="130"/>
        <v>1.3782737834869099E-3</v>
      </c>
      <c r="AK146" s="72">
        <f t="shared" si="131"/>
        <v>2.0223065908882456E-3</v>
      </c>
      <c r="AL146" s="72">
        <f t="shared" si="132"/>
        <v>1.9839064047035477E-3</v>
      </c>
      <c r="AM146" s="72">
        <f t="shared" si="133"/>
        <v>1.811202167255407E-3</v>
      </c>
      <c r="AN146" s="72">
        <f t="shared" si="134"/>
        <v>1.7023876716036599E-3</v>
      </c>
      <c r="AO146" s="72">
        <f t="shared" si="135"/>
        <v>1.6907763046017561E-3</v>
      </c>
      <c r="AP146" s="72">
        <f t="shared" si="136"/>
        <v>2.138755262246782E-3</v>
      </c>
      <c r="AQ146" s="72">
        <f t="shared" si="137"/>
        <v>1.5160983190445373E-3</v>
      </c>
      <c r="AR146" s="72">
        <f t="shared" si="138"/>
        <v>1.2277077648038587E-3</v>
      </c>
      <c r="AS146" s="72">
        <f t="shared" si="139"/>
        <v>1.8345944701411601E-3</v>
      </c>
      <c r="AT146" s="72">
        <f t="shared" si="140"/>
        <v>1.8166980105411049E-3</v>
      </c>
      <c r="AU146" s="72">
        <f t="shared" si="141"/>
        <v>1.6717617376403337E-3</v>
      </c>
      <c r="AV146" s="72">
        <f t="shared" si="142"/>
        <v>1.5766082596648991E-3</v>
      </c>
      <c r="AW146" s="72">
        <f t="shared" si="143"/>
        <v>1.5665170018709675E-3</v>
      </c>
      <c r="AX146" s="72">
        <f t="shared" si="144"/>
        <v>5.9582317377509543E-4</v>
      </c>
      <c r="AY146" s="72">
        <f t="shared" si="145"/>
        <v>8.5035841433932636E-4</v>
      </c>
      <c r="AZ146" s="72">
        <f t="shared" si="146"/>
        <v>1.3782737834869099E-3</v>
      </c>
      <c r="BA146" s="72">
        <f t="shared" si="147"/>
        <v>6.0669197726647365E-3</v>
      </c>
      <c r="BB146" s="72">
        <f t="shared" si="148"/>
        <v>9.9195320235177381E-3</v>
      </c>
      <c r="BC146" s="72">
        <f t="shared" si="149"/>
        <v>1.811202167255407E-2</v>
      </c>
      <c r="BD146" s="72">
        <f t="shared" si="150"/>
        <v>2.5535815074054898E-2</v>
      </c>
      <c r="BE146" s="72">
        <f t="shared" si="151"/>
        <v>3.3815526092035121E-2</v>
      </c>
      <c r="BF146" s="72">
        <f t="shared" si="152"/>
        <v>5.346888155616955E-4</v>
      </c>
      <c r="BG146" s="72">
        <f t="shared" si="153"/>
        <v>7.5804915952226866E-4</v>
      </c>
      <c r="BH146" s="72">
        <f t="shared" si="154"/>
        <v>1.2277077648038587E-3</v>
      </c>
      <c r="BI146" s="72">
        <f t="shared" si="155"/>
        <v>5.5037834104234799E-3</v>
      </c>
      <c r="BJ146" s="72">
        <f t="shared" si="156"/>
        <v>9.0834900527055253E-3</v>
      </c>
      <c r="BK146" s="72">
        <f t="shared" si="157"/>
        <v>1.6717617376403336E-2</v>
      </c>
      <c r="BL146" s="72">
        <f t="shared" si="158"/>
        <v>2.3649123894973485E-2</v>
      </c>
      <c r="BM146" s="72">
        <f t="shared" si="159"/>
        <v>3.1330340037419351E-2</v>
      </c>
      <c r="BN146" s="70">
        <f t="shared" si="160"/>
        <v>0.52680008702095538</v>
      </c>
      <c r="BO146" s="70">
        <f t="shared" si="161"/>
        <v>0.28575983623638734</v>
      </c>
      <c r="BP146" s="70">
        <f t="shared" si="162"/>
        <v>0.88633882063061853</v>
      </c>
    </row>
    <row r="147" spans="1:68" x14ac:dyDescent="0.25">
      <c r="A147" s="68">
        <v>45215</v>
      </c>
      <c r="B147" s="67">
        <v>7.58</v>
      </c>
      <c r="C147" s="67">
        <v>8.48</v>
      </c>
      <c r="D147" s="67">
        <v>8.4700000000000006</v>
      </c>
      <c r="E147" s="67">
        <v>8.2899999999999991</v>
      </c>
      <c r="F147" s="67">
        <v>7.44</v>
      </c>
      <c r="G147" s="67">
        <v>7.36</v>
      </c>
      <c r="H147" s="67">
        <v>7.33</v>
      </c>
      <c r="I147" s="67">
        <v>7.33</v>
      </c>
      <c r="J147" s="71">
        <f t="shared" si="163"/>
        <v>1.9999999999999185E-4</v>
      </c>
      <c r="K147" s="71">
        <f t="shared" si="164"/>
        <v>0</v>
      </c>
      <c r="L147" s="71">
        <f t="shared" si="165"/>
        <v>9.9999999999988987E-5</v>
      </c>
      <c r="M147" s="71">
        <f t="shared" si="166"/>
        <v>-3.999999999999837E-4</v>
      </c>
      <c r="N147" s="71">
        <f t="shared" si="167"/>
        <v>-5.0000000000001432E-4</v>
      </c>
      <c r="O147" s="71">
        <f t="shared" si="168"/>
        <v>-1.0000000000000286E-4</v>
      </c>
      <c r="P147" s="71">
        <f t="shared" si="169"/>
        <v>-3.9999999999999758E-4</v>
      </c>
      <c r="Q147" s="71">
        <f t="shared" si="170"/>
        <v>-3.0000000000000859E-4</v>
      </c>
      <c r="R147" s="71">
        <f t="shared" si="171"/>
        <v>1.8589088258745505E-4</v>
      </c>
      <c r="S147" s="71">
        <f t="shared" si="172"/>
        <v>0</v>
      </c>
      <c r="T147" s="71">
        <f t="shared" si="173"/>
        <v>9.2187139959182864E-5</v>
      </c>
      <c r="U147" s="71">
        <f t="shared" si="174"/>
        <v>-3.6944675768881344E-4</v>
      </c>
      <c r="V147" s="71">
        <f t="shared" si="175"/>
        <v>-4.65484344856989E-4</v>
      </c>
      <c r="W147" s="71">
        <f t="shared" si="176"/>
        <v>-9.3148898581646317E-5</v>
      </c>
      <c r="X147" s="71">
        <f t="shared" si="177"/>
        <v>-3.727518447781546E-4</v>
      </c>
      <c r="Y147" s="71">
        <f t="shared" si="178"/>
        <v>-2.7955085678025128E-4</v>
      </c>
      <c r="Z147" s="72">
        <f t="shared" si="120"/>
        <v>2.0829447708416139E-2</v>
      </c>
      <c r="AA147" s="72">
        <f t="shared" si="121"/>
        <v>2.2330732218579761E-2</v>
      </c>
      <c r="AB147" s="72">
        <f t="shared" si="122"/>
        <v>2.0531343874915158E-2</v>
      </c>
      <c r="AC147" s="72">
        <f t="shared" si="123"/>
        <v>1.1256245633010713E-2</v>
      </c>
      <c r="AD147" s="72">
        <f t="shared" si="124"/>
        <v>1.136116540799479E-2</v>
      </c>
      <c r="AE147" s="72">
        <f t="shared" si="125"/>
        <v>8.5680777794924518E-3</v>
      </c>
      <c r="AF147" s="72">
        <f t="shared" si="126"/>
        <v>6.8880877285805633E-3</v>
      </c>
      <c r="AG147" s="72">
        <f t="shared" si="127"/>
        <v>6.3687366742568507E-3</v>
      </c>
      <c r="AH147" s="72">
        <f t="shared" si="128"/>
        <v>2.3525495325215904E-3</v>
      </c>
      <c r="AI147" s="72">
        <f t="shared" si="129"/>
        <v>1.6910700716784863E-3</v>
      </c>
      <c r="AJ147" s="72">
        <f t="shared" si="130"/>
        <v>1.3786752125192179E-3</v>
      </c>
      <c r="AK147" s="72">
        <f t="shared" si="131"/>
        <v>2.0463582363542993E-3</v>
      </c>
      <c r="AL147" s="72">
        <f t="shared" si="132"/>
        <v>2.0184590314855444E-3</v>
      </c>
      <c r="AM147" s="72">
        <f t="shared" si="133"/>
        <v>1.8158391410543033E-3</v>
      </c>
      <c r="AN147" s="72">
        <f t="shared" si="134"/>
        <v>1.7040297230962718E-3</v>
      </c>
      <c r="AO147" s="72">
        <f t="shared" si="135"/>
        <v>1.6927332946008805E-3</v>
      </c>
      <c r="AP147" s="72">
        <f t="shared" si="136"/>
        <v>2.1088814125945882E-3</v>
      </c>
      <c r="AQ147" s="72">
        <f t="shared" si="137"/>
        <v>1.5055931826976217E-3</v>
      </c>
      <c r="AR147" s="72">
        <f t="shared" si="138"/>
        <v>1.2279896677593976E-3</v>
      </c>
      <c r="AS147" s="72">
        <f t="shared" si="139"/>
        <v>1.8549057819860983E-3</v>
      </c>
      <c r="AT147" s="72">
        <f t="shared" si="140"/>
        <v>1.846531651338479E-3</v>
      </c>
      <c r="AU147" s="72">
        <f t="shared" si="141"/>
        <v>1.6758433683540077E-3</v>
      </c>
      <c r="AV147" s="72">
        <f t="shared" si="142"/>
        <v>1.5780671898876738E-3</v>
      </c>
      <c r="AW147" s="72">
        <f t="shared" si="143"/>
        <v>1.5682594154282595E-3</v>
      </c>
      <c r="AX147" s="72">
        <f t="shared" si="144"/>
        <v>5.881373831303976E-4</v>
      </c>
      <c r="AY147" s="72">
        <f t="shared" si="145"/>
        <v>8.4553503583924315E-4</v>
      </c>
      <c r="AZ147" s="72">
        <f t="shared" si="146"/>
        <v>1.3786752125192179E-3</v>
      </c>
      <c r="BA147" s="72">
        <f t="shared" si="147"/>
        <v>6.1390747090628982E-3</v>
      </c>
      <c r="BB147" s="72">
        <f t="shared" si="148"/>
        <v>1.0092295157427721E-2</v>
      </c>
      <c r="BC147" s="72">
        <f t="shared" si="149"/>
        <v>1.8158391410543033E-2</v>
      </c>
      <c r="BD147" s="72">
        <f t="shared" si="150"/>
        <v>2.5560445846444076E-2</v>
      </c>
      <c r="BE147" s="72">
        <f t="shared" si="151"/>
        <v>3.3854665892017612E-2</v>
      </c>
      <c r="BF147" s="72">
        <f t="shared" si="152"/>
        <v>5.2722035314864705E-4</v>
      </c>
      <c r="BG147" s="72">
        <f t="shared" si="153"/>
        <v>7.5279659134881087E-4</v>
      </c>
      <c r="BH147" s="72">
        <f t="shared" si="154"/>
        <v>1.2279896677593976E-3</v>
      </c>
      <c r="BI147" s="72">
        <f t="shared" si="155"/>
        <v>5.5647173459582953E-3</v>
      </c>
      <c r="BJ147" s="72">
        <f t="shared" si="156"/>
        <v>9.2326582566923943E-3</v>
      </c>
      <c r="BK147" s="72">
        <f t="shared" si="157"/>
        <v>1.6758433683540075E-2</v>
      </c>
      <c r="BL147" s="72">
        <f t="shared" si="158"/>
        <v>2.3671007848315107E-2</v>
      </c>
      <c r="BM147" s="72">
        <f t="shared" si="159"/>
        <v>3.1365188308565189E-2</v>
      </c>
      <c r="BN147" s="70">
        <f t="shared" si="160"/>
        <v>0.52932533828425121</v>
      </c>
      <c r="BO147" s="70">
        <f t="shared" si="161"/>
        <v>0.27576868238097557</v>
      </c>
      <c r="BP147" s="70">
        <f t="shared" si="162"/>
        <v>0.88890848078315787</v>
      </c>
    </row>
    <row r="148" spans="1:68" x14ac:dyDescent="0.25">
      <c r="A148" s="68">
        <v>45212</v>
      </c>
      <c r="B148" s="67">
        <v>7.6</v>
      </c>
      <c r="C148" s="67">
        <v>8.48</v>
      </c>
      <c r="D148" s="67">
        <v>8.48</v>
      </c>
      <c r="E148" s="67">
        <v>8.25</v>
      </c>
      <c r="F148" s="67">
        <v>7.39</v>
      </c>
      <c r="G148" s="67">
        <v>7.35</v>
      </c>
      <c r="H148" s="67">
        <v>7.29</v>
      </c>
      <c r="I148" s="67">
        <v>7.3</v>
      </c>
      <c r="J148" s="71">
        <f t="shared" si="163"/>
        <v>4.7000000000000097E-3</v>
      </c>
      <c r="K148" s="71">
        <f t="shared" si="164"/>
        <v>1.0000000000000286E-4</v>
      </c>
      <c r="L148" s="71">
        <f t="shared" si="165"/>
        <v>3.9999999999999758E-4</v>
      </c>
      <c r="M148" s="71">
        <f t="shared" si="166"/>
        <v>-2.3000000000000104E-3</v>
      </c>
      <c r="N148" s="71">
        <f t="shared" si="167"/>
        <v>-2.0999999999999908E-3</v>
      </c>
      <c r="O148" s="71">
        <f t="shared" si="168"/>
        <v>-1.799999999999996E-3</v>
      </c>
      <c r="P148" s="71">
        <f t="shared" si="169"/>
        <v>-1.2000000000000066E-3</v>
      </c>
      <c r="Q148" s="71">
        <f t="shared" si="170"/>
        <v>-1.3999999999999985E-3</v>
      </c>
      <c r="R148" s="71">
        <f t="shared" si="171"/>
        <v>4.3585175873900551E-3</v>
      </c>
      <c r="S148" s="71">
        <f t="shared" si="172"/>
        <v>9.2178642273964642E-5</v>
      </c>
      <c r="T148" s="71">
        <f t="shared" si="173"/>
        <v>3.6866359864549188E-4</v>
      </c>
      <c r="U148" s="71">
        <f t="shared" si="174"/>
        <v>-2.1269717178541781E-3</v>
      </c>
      <c r="V148" s="71">
        <f t="shared" si="175"/>
        <v>-1.9574038034209686E-3</v>
      </c>
      <c r="W148" s="71">
        <f t="shared" si="176"/>
        <v>-1.6781655998841405E-3</v>
      </c>
      <c r="X148" s="71">
        <f t="shared" si="177"/>
        <v>-1.1190899237490737E-3</v>
      </c>
      <c r="Y148" s="71">
        <f t="shared" si="178"/>
        <v>-1.3056049602446088E-3</v>
      </c>
      <c r="Z148" s="72">
        <f t="shared" si="120"/>
        <v>2.065410904251401E-2</v>
      </c>
      <c r="AA148" s="72">
        <f t="shared" si="121"/>
        <v>2.2186417705952515E-2</v>
      </c>
      <c r="AB148" s="72">
        <f t="shared" si="122"/>
        <v>2.0392717509218224E-2</v>
      </c>
      <c r="AC148" s="72">
        <f t="shared" si="123"/>
        <v>1.1600008342687032E-2</v>
      </c>
      <c r="AD148" s="72">
        <f t="shared" si="124"/>
        <v>1.161775809507927E-2</v>
      </c>
      <c r="AE148" s="72">
        <f t="shared" si="125"/>
        <v>8.7593924923725919E-3</v>
      </c>
      <c r="AF148" s="72">
        <f t="shared" si="126"/>
        <v>7.0581585938138854E-3</v>
      </c>
      <c r="AG148" s="72">
        <f t="shared" si="127"/>
        <v>6.5469455533707019E-3</v>
      </c>
      <c r="AH148" s="72">
        <f t="shared" si="128"/>
        <v>2.3540736158028492E-3</v>
      </c>
      <c r="AI148" s="72">
        <f t="shared" si="129"/>
        <v>1.6978521323584206E-3</v>
      </c>
      <c r="AJ148" s="72">
        <f t="shared" si="130"/>
        <v>1.3787108211848588E-3</v>
      </c>
      <c r="AK148" s="72">
        <f t="shared" si="131"/>
        <v>2.2112601747247512E-3</v>
      </c>
      <c r="AL148" s="72">
        <f t="shared" si="132"/>
        <v>2.1416946153301345E-3</v>
      </c>
      <c r="AM148" s="72">
        <f t="shared" si="133"/>
        <v>1.8317712319058899E-3</v>
      </c>
      <c r="AN148" s="72">
        <f t="shared" si="134"/>
        <v>1.7044913599547403E-3</v>
      </c>
      <c r="AO148" s="72">
        <f t="shared" si="135"/>
        <v>1.6933017584284643E-3</v>
      </c>
      <c r="AP148" s="72">
        <f t="shared" si="136"/>
        <v>2.1102428721922386E-3</v>
      </c>
      <c r="AQ148" s="72">
        <f t="shared" si="137"/>
        <v>1.5115178116327319E-3</v>
      </c>
      <c r="AR148" s="72">
        <f t="shared" si="138"/>
        <v>1.2280227019598245E-3</v>
      </c>
      <c r="AS148" s="72">
        <f t="shared" si="139"/>
        <v>1.9959636238732524E-3</v>
      </c>
      <c r="AT148" s="72">
        <f t="shared" si="140"/>
        <v>1.9538349305031422E-3</v>
      </c>
      <c r="AU148" s="72">
        <f t="shared" si="141"/>
        <v>1.6899346115764188E-3</v>
      </c>
      <c r="AV148" s="72">
        <f t="shared" si="142"/>
        <v>1.5784679774233862E-3</v>
      </c>
      <c r="AW148" s="72">
        <f t="shared" si="143"/>
        <v>1.5687611040179062E-3</v>
      </c>
      <c r="AX148" s="72">
        <f t="shared" si="144"/>
        <v>5.885184039507123E-4</v>
      </c>
      <c r="AY148" s="72">
        <f t="shared" si="145"/>
        <v>8.4892606617921029E-4</v>
      </c>
      <c r="AZ148" s="72">
        <f t="shared" si="146"/>
        <v>1.3787108211848588E-3</v>
      </c>
      <c r="BA148" s="72">
        <f t="shared" si="147"/>
        <v>6.6337805241742532E-3</v>
      </c>
      <c r="BB148" s="72">
        <f t="shared" si="148"/>
        <v>1.0708473076650672E-2</v>
      </c>
      <c r="BC148" s="72">
        <f t="shared" si="149"/>
        <v>1.8317712319058901E-2</v>
      </c>
      <c r="BD148" s="72">
        <f t="shared" si="150"/>
        <v>2.5567370399321103E-2</v>
      </c>
      <c r="BE148" s="72">
        <f t="shared" si="151"/>
        <v>3.3866035168569286E-2</v>
      </c>
      <c r="BF148" s="72">
        <f t="shared" si="152"/>
        <v>5.2756071804805965E-4</v>
      </c>
      <c r="BG148" s="72">
        <f t="shared" si="153"/>
        <v>7.5575890581636596E-4</v>
      </c>
      <c r="BH148" s="72">
        <f t="shared" si="154"/>
        <v>1.2280227019598245E-3</v>
      </c>
      <c r="BI148" s="72">
        <f t="shared" si="155"/>
        <v>5.9878908716197573E-3</v>
      </c>
      <c r="BJ148" s="72">
        <f t="shared" si="156"/>
        <v>9.7691746525157101E-3</v>
      </c>
      <c r="BK148" s="72">
        <f t="shared" si="157"/>
        <v>1.6899346115764189E-2</v>
      </c>
      <c r="BL148" s="72">
        <f t="shared" si="158"/>
        <v>2.3677019661350794E-2</v>
      </c>
      <c r="BM148" s="72">
        <f t="shared" si="159"/>
        <v>3.1375222080358124E-2</v>
      </c>
      <c r="BN148" s="70">
        <f t="shared" si="160"/>
        <v>0.52649858485067846</v>
      </c>
      <c r="BO148" s="70">
        <f t="shared" si="161"/>
        <v>0.25919065015767712</v>
      </c>
      <c r="BP148" s="70">
        <f t="shared" si="162"/>
        <v>0.90141846453020236</v>
      </c>
    </row>
    <row r="149" spans="1:68" x14ac:dyDescent="0.25">
      <c r="A149" s="68">
        <v>45211</v>
      </c>
      <c r="B149" s="67">
        <v>8.07</v>
      </c>
      <c r="C149" s="67">
        <v>8.49</v>
      </c>
      <c r="D149" s="67">
        <v>8.52</v>
      </c>
      <c r="E149" s="67">
        <v>8.02</v>
      </c>
      <c r="F149" s="67">
        <v>7.18</v>
      </c>
      <c r="G149" s="67">
        <v>7.17</v>
      </c>
      <c r="H149" s="67">
        <v>7.17</v>
      </c>
      <c r="I149" s="67">
        <v>7.16</v>
      </c>
      <c r="J149" s="71">
        <f t="shared" si="163"/>
        <v>-4.0000000000001146E-4</v>
      </c>
      <c r="K149" s="71">
        <f t="shared" si="164"/>
        <v>-1.0000000000000286E-4</v>
      </c>
      <c r="L149" s="71">
        <f t="shared" si="165"/>
        <v>-1.0000000000000286E-4</v>
      </c>
      <c r="M149" s="71">
        <f t="shared" si="166"/>
        <v>1.4000000000000123E-3</v>
      </c>
      <c r="N149" s="71">
        <f t="shared" si="167"/>
        <v>1.2999999999999956E-3</v>
      </c>
      <c r="O149" s="71">
        <f t="shared" si="168"/>
        <v>1.0000000000000009E-3</v>
      </c>
      <c r="P149" s="71">
        <f t="shared" si="169"/>
        <v>3.9999999999999758E-4</v>
      </c>
      <c r="Q149" s="71">
        <f t="shared" si="170"/>
        <v>5.0000000000000044E-4</v>
      </c>
      <c r="R149" s="71">
        <f t="shared" si="171"/>
        <v>-3.7019898618066504E-4</v>
      </c>
      <c r="S149" s="71">
        <f t="shared" si="172"/>
        <v>-9.2178642273880264E-5</v>
      </c>
      <c r="T149" s="71">
        <f t="shared" si="173"/>
        <v>-9.2153158614758057E-5</v>
      </c>
      <c r="U149" s="71">
        <f t="shared" si="174"/>
        <v>1.2952171299087255E-3</v>
      </c>
      <c r="V149" s="71">
        <f t="shared" si="175"/>
        <v>1.2121778723316631E-3</v>
      </c>
      <c r="W149" s="71">
        <f t="shared" si="176"/>
        <v>9.32661884432061E-4</v>
      </c>
      <c r="X149" s="71">
        <f t="shared" si="177"/>
        <v>3.7316914324273269E-4</v>
      </c>
      <c r="Y149" s="71">
        <f t="shared" si="178"/>
        <v>4.6648319174029298E-4</v>
      </c>
      <c r="Z149" s="72">
        <f t="shared" ref="Z149:Z212" si="179">STDEVA(B149:B401)/100</f>
        <v>2.0476634421933898E-2</v>
      </c>
      <c r="AA149" s="72">
        <f t="shared" ref="AA149:AA212" si="180">STDEVA(C149:C401)/100</f>
        <v>2.2042590718226521E-2</v>
      </c>
      <c r="AB149" s="72">
        <f t="shared" ref="AB149:AB212" si="181">STDEVA(D149:D401)/100</f>
        <v>2.0252396476010827E-2</v>
      </c>
      <c r="AC149" s="72">
        <f t="shared" ref="AC149:AC212" si="182">STDEVA(E149:E401)/100</f>
        <v>1.1752199103278231E-2</v>
      </c>
      <c r="AD149" s="72">
        <f t="shared" ref="AD149:AD212" si="183">STDEVA(F149:F401)/100</f>
        <v>1.1732817060403848E-2</v>
      </c>
      <c r="AE149" s="72">
        <f t="shared" ref="AE149:AE212" si="184">STDEVA(G149:G401)/100</f>
        <v>8.8988475332926979E-3</v>
      </c>
      <c r="AF149" s="72">
        <f t="shared" ref="AF149:AF212" si="185">STDEVA(H149:H401)/100</f>
        <v>7.2123425502258346E-3</v>
      </c>
      <c r="AG149" s="72">
        <f t="shared" ref="AG149:AG212" si="186">STDEVA(I149:I401)/100</f>
        <v>6.7083328101819684E-3</v>
      </c>
      <c r="AH149" s="72">
        <f t="shared" ref="AH149:AH212" si="187">STDEVA(J149:J401)</f>
        <v>2.3365476233989553E-3</v>
      </c>
      <c r="AI149" s="72">
        <f t="shared" ref="AI149:AI212" si="188">STDEVA(K149:K401)</f>
        <v>1.6982497827136931E-3</v>
      </c>
      <c r="AJ149" s="72">
        <f t="shared" ref="AJ149:AJ212" si="189">STDEVA(L149:L401)</f>
        <v>1.3789568712713259E-3</v>
      </c>
      <c r="AK149" s="72">
        <f t="shared" ref="AK149:AK212" si="190">STDEVA(M149:M401)</f>
        <v>2.2221738576203797E-3</v>
      </c>
      <c r="AL149" s="72">
        <f t="shared" ref="AL149:AL212" si="191">STDEVA(N149:N401)</f>
        <v>2.1553541420165747E-3</v>
      </c>
      <c r="AM149" s="72">
        <f t="shared" ref="AM149:AM212" si="192">STDEVA(O149:O401)</f>
        <v>1.8309793590146198E-3</v>
      </c>
      <c r="AN149" s="72">
        <f t="shared" ref="AN149:AN212" si="193">STDEVA(P149:P401)</f>
        <v>1.7048079727579053E-3</v>
      </c>
      <c r="AO149" s="72">
        <f t="shared" ref="AO149:AO212" si="194">STDEVA(Q149:Q401)</f>
        <v>1.6914028285574736E-3</v>
      </c>
      <c r="AP149" s="72">
        <f t="shared" ref="AP149:AP212" si="195">STDEVA(R149:R401)</f>
        <v>2.0934066223484305E-3</v>
      </c>
      <c r="AQ149" s="72">
        <f t="shared" ref="AQ149:AQ212" si="196">STDEVA(S149:S401)</f>
        <v>1.5118708639473718E-3</v>
      </c>
      <c r="AR149" s="72">
        <f t="shared" ref="AR149:AR212" si="197">STDEVA(T149:T401)</f>
        <v>1.2282361820797586E-3</v>
      </c>
      <c r="AS149" s="72">
        <f t="shared" ref="AS149:AS212" si="198">STDEVA(U149:U401)</f>
        <v>2.0050701917215669E-3</v>
      </c>
      <c r="AT149" s="72">
        <f t="shared" ref="AT149:AT212" si="199">STDEVA(V149:V401)</f>
        <v>1.9656173952714651E-3</v>
      </c>
      <c r="AU149" s="72">
        <f t="shared" ref="AU149:AU212" si="200">STDEVA(W149:W401)</f>
        <v>1.6890272155996409E-3</v>
      </c>
      <c r="AV149" s="72">
        <f t="shared" ref="AV149:AV212" si="201">STDEVA(X149:X401)</f>
        <v>1.5786648525814016E-3</v>
      </c>
      <c r="AW149" s="72">
        <f t="shared" ref="AW149:AW212" si="202">STDEVA(Y149:Y401)</f>
        <v>1.5669503008042833E-3</v>
      </c>
      <c r="AX149" s="72">
        <f t="shared" ref="AX149:AX212" si="203">AX$2*AH149</f>
        <v>5.8413690584973883E-4</v>
      </c>
      <c r="AY149" s="72">
        <f t="shared" ref="AY149:AY212" si="204">AY$2*AI149</f>
        <v>8.4912489135684655E-4</v>
      </c>
      <c r="AZ149" s="72">
        <f t="shared" ref="AZ149:AZ212" si="205">AZ$2*AJ149</f>
        <v>1.3789568712713259E-3</v>
      </c>
      <c r="BA149" s="72">
        <f t="shared" ref="BA149:BA212" si="206">BA$2*AK149</f>
        <v>6.6665215728611386E-3</v>
      </c>
      <c r="BB149" s="72">
        <f t="shared" ref="BB149:BB212" si="207">BB$2*AL149</f>
        <v>1.0776770710082872E-2</v>
      </c>
      <c r="BC149" s="72">
        <f t="shared" ref="BC149:BC212" si="208">BC$2*AM149</f>
        <v>1.8309793590146197E-2</v>
      </c>
      <c r="BD149" s="72">
        <f t="shared" ref="BD149:BD212" si="209">BD$2*AN149</f>
        <v>2.557211959136858E-2</v>
      </c>
      <c r="BE149" s="72">
        <f t="shared" ref="BE149:BE212" si="210">BE$2*AO149</f>
        <v>3.382805657114947E-2</v>
      </c>
      <c r="BF149" s="72">
        <f t="shared" ref="BF149:BF212" si="211">BF$2*AP149</f>
        <v>5.2335165558710763E-4</v>
      </c>
      <c r="BG149" s="72">
        <f t="shared" ref="BG149:BG212" si="212">BG$2*AQ149</f>
        <v>7.5593543197368589E-4</v>
      </c>
      <c r="BH149" s="72">
        <f t="shared" ref="BH149:BH212" si="213">BH$2*AR149</f>
        <v>1.2282361820797586E-3</v>
      </c>
      <c r="BI149" s="72">
        <f t="shared" ref="BI149:BI212" si="214">BI$2*AS149</f>
        <v>6.0152105751647006E-3</v>
      </c>
      <c r="BJ149" s="72">
        <f t="shared" ref="BJ149:BJ212" si="215">BJ$2*AT149</f>
        <v>9.8280869763573246E-3</v>
      </c>
      <c r="BK149" s="72">
        <f t="shared" ref="BK149:BK212" si="216">BK$2*AU149</f>
        <v>1.6890272155996408E-2</v>
      </c>
      <c r="BL149" s="72">
        <f t="shared" ref="BL149:BL212" si="217">BL$2*AV149</f>
        <v>2.3679972788721023E-2</v>
      </c>
      <c r="BM149" s="72">
        <f t="shared" ref="BM149:BM212" si="218">BM$2*AW149</f>
        <v>3.1339006016085663E-2</v>
      </c>
      <c r="BN149" s="70">
        <f t="shared" ref="BN149:BN212" si="219">CORREL(S149:S401,T149:T401)</f>
        <v>0.52679281517943122</v>
      </c>
      <c r="BO149" s="70">
        <f t="shared" ref="BO149:BO212" si="220">CORREL(T149:T401,U149:U401)</f>
        <v>0.26133853674332536</v>
      </c>
      <c r="BP149" s="70">
        <f t="shared" ref="BP149:BP212" si="221">CORREL(U149:U401,V149:V401)</f>
        <v>0.90242355580693567</v>
      </c>
    </row>
    <row r="150" spans="1:68" x14ac:dyDescent="0.25">
      <c r="A150" s="68">
        <v>45210</v>
      </c>
      <c r="B150" s="67">
        <v>8.0299999999999994</v>
      </c>
      <c r="C150" s="67">
        <v>8.48</v>
      </c>
      <c r="D150" s="67">
        <v>8.51</v>
      </c>
      <c r="E150" s="67">
        <v>8.16</v>
      </c>
      <c r="F150" s="67">
        <v>7.31</v>
      </c>
      <c r="G150" s="67">
        <v>7.27</v>
      </c>
      <c r="H150" s="67">
        <v>7.21</v>
      </c>
      <c r="I150" s="67">
        <v>7.21</v>
      </c>
      <c r="J150" s="71">
        <f t="shared" si="163"/>
        <v>4.0000000000001146E-4</v>
      </c>
      <c r="K150" s="71">
        <f t="shared" si="164"/>
        <v>2.0000000000000573E-4</v>
      </c>
      <c r="L150" s="71">
        <f t="shared" si="165"/>
        <v>0</v>
      </c>
      <c r="M150" s="71">
        <f t="shared" si="166"/>
        <v>1.9999999999999879E-3</v>
      </c>
      <c r="N150" s="71">
        <f t="shared" si="167"/>
        <v>2.6000000000000051E-3</v>
      </c>
      <c r="O150" s="71">
        <f t="shared" si="168"/>
        <v>1.8999999999999989E-3</v>
      </c>
      <c r="P150" s="71">
        <f t="shared" si="169"/>
        <v>1.2999999999999956E-3</v>
      </c>
      <c r="Q150" s="71">
        <f t="shared" si="170"/>
        <v>1.2999999999999956E-3</v>
      </c>
      <c r="R150" s="71">
        <f t="shared" si="171"/>
        <v>3.7019898618069073E-4</v>
      </c>
      <c r="S150" s="71">
        <f t="shared" si="172"/>
        <v>1.8434878842877049E-4</v>
      </c>
      <c r="T150" s="71">
        <f t="shared" si="173"/>
        <v>0</v>
      </c>
      <c r="U150" s="71">
        <f t="shared" si="174"/>
        <v>1.8474049222404804E-3</v>
      </c>
      <c r="V150" s="71">
        <f t="shared" si="175"/>
        <v>2.4199565048781497E-3</v>
      </c>
      <c r="W150" s="71">
        <f t="shared" si="176"/>
        <v>1.7696646913376217E-3</v>
      </c>
      <c r="X150" s="71">
        <f t="shared" si="177"/>
        <v>1.2118388805343106E-3</v>
      </c>
      <c r="Y150" s="71">
        <f t="shared" si="178"/>
        <v>1.2118388805343106E-3</v>
      </c>
      <c r="Z150" s="72">
        <f t="shared" si="179"/>
        <v>2.0333854581354009E-2</v>
      </c>
      <c r="AA150" s="72">
        <f t="shared" si="180"/>
        <v>2.1896365509162127E-2</v>
      </c>
      <c r="AB150" s="72">
        <f t="shared" si="181"/>
        <v>2.0112316276704494E-2</v>
      </c>
      <c r="AC150" s="72">
        <f t="shared" si="182"/>
        <v>1.1844331647254312E-2</v>
      </c>
      <c r="AD150" s="72">
        <f t="shared" si="183"/>
        <v>1.1795893350803621E-2</v>
      </c>
      <c r="AE150" s="72">
        <f t="shared" si="184"/>
        <v>9.0110454977442231E-3</v>
      </c>
      <c r="AF150" s="72">
        <f t="shared" si="185"/>
        <v>7.3423565793297061E-3</v>
      </c>
      <c r="AG150" s="72">
        <f t="shared" si="186"/>
        <v>6.8516759503745939E-3</v>
      </c>
      <c r="AH150" s="72">
        <f t="shared" si="187"/>
        <v>2.3364778091406737E-3</v>
      </c>
      <c r="AI150" s="72">
        <f t="shared" si="188"/>
        <v>1.6984315347248879E-3</v>
      </c>
      <c r="AJ150" s="72">
        <f t="shared" si="189"/>
        <v>1.3847342213555694E-3</v>
      </c>
      <c r="AK150" s="72">
        <f t="shared" si="190"/>
        <v>2.222791233067305E-3</v>
      </c>
      <c r="AL150" s="72">
        <f t="shared" si="191"/>
        <v>2.1563579342838961E-3</v>
      </c>
      <c r="AM150" s="72">
        <f t="shared" si="192"/>
        <v>1.8323403022154914E-3</v>
      </c>
      <c r="AN150" s="72">
        <f t="shared" si="193"/>
        <v>1.7070087435681106E-3</v>
      </c>
      <c r="AO150" s="72">
        <f t="shared" si="194"/>
        <v>1.6926528641608644E-3</v>
      </c>
      <c r="AP150" s="72">
        <f t="shared" si="195"/>
        <v>2.0933295106662611E-3</v>
      </c>
      <c r="AQ150" s="72">
        <f t="shared" si="196"/>
        <v>1.5120290196591756E-3</v>
      </c>
      <c r="AR150" s="72">
        <f t="shared" si="197"/>
        <v>1.2332971559291684E-3</v>
      </c>
      <c r="AS150" s="72">
        <f t="shared" si="198"/>
        <v>2.0055117254301705E-3</v>
      </c>
      <c r="AT150" s="72">
        <f t="shared" si="199"/>
        <v>1.9664321175171624E-3</v>
      </c>
      <c r="AU150" s="72">
        <f t="shared" si="200"/>
        <v>1.6901971241689128E-3</v>
      </c>
      <c r="AV150" s="72">
        <f t="shared" si="201"/>
        <v>1.580631638707967E-3</v>
      </c>
      <c r="AW150" s="72">
        <f t="shared" si="202"/>
        <v>1.5680621681879567E-3</v>
      </c>
      <c r="AX150" s="72">
        <f t="shared" si="203"/>
        <v>5.8411945228516843E-4</v>
      </c>
      <c r="AY150" s="72">
        <f t="shared" si="204"/>
        <v>8.4921576736244394E-4</v>
      </c>
      <c r="AZ150" s="72">
        <f t="shared" si="205"/>
        <v>1.3847342213555694E-3</v>
      </c>
      <c r="BA150" s="72">
        <f t="shared" si="206"/>
        <v>6.6683736992019151E-3</v>
      </c>
      <c r="BB150" s="72">
        <f t="shared" si="207"/>
        <v>1.0781789671419481E-2</v>
      </c>
      <c r="BC150" s="72">
        <f t="shared" si="208"/>
        <v>1.8323403022154912E-2</v>
      </c>
      <c r="BD150" s="72">
        <f t="shared" si="209"/>
        <v>2.560513115352166E-2</v>
      </c>
      <c r="BE150" s="72">
        <f t="shared" si="210"/>
        <v>3.3853057283217289E-2</v>
      </c>
      <c r="BF150" s="72">
        <f t="shared" si="211"/>
        <v>5.2333237766656528E-4</v>
      </c>
      <c r="BG150" s="72">
        <f t="shared" si="212"/>
        <v>7.5601450982958778E-4</v>
      </c>
      <c r="BH150" s="72">
        <f t="shared" si="213"/>
        <v>1.2332971559291684E-3</v>
      </c>
      <c r="BI150" s="72">
        <f t="shared" si="214"/>
        <v>6.0165351762905116E-3</v>
      </c>
      <c r="BJ150" s="72">
        <f t="shared" si="215"/>
        <v>9.8321605875858128E-3</v>
      </c>
      <c r="BK150" s="72">
        <f t="shared" si="216"/>
        <v>1.6901971241689129E-2</v>
      </c>
      <c r="BL150" s="72">
        <f t="shared" si="217"/>
        <v>2.3709474580619505E-2</v>
      </c>
      <c r="BM150" s="72">
        <f t="shared" si="218"/>
        <v>3.1361243363759131E-2</v>
      </c>
      <c r="BN150" s="70">
        <f t="shared" si="219"/>
        <v>0.52277864544785935</v>
      </c>
      <c r="BO150" s="70">
        <f t="shared" si="220"/>
        <v>0.25688635965025264</v>
      </c>
      <c r="BP150" s="70">
        <f t="shared" si="221"/>
        <v>0.90248009812476881</v>
      </c>
    </row>
    <row r="151" spans="1:68" x14ac:dyDescent="0.25">
      <c r="A151" s="68">
        <v>45209</v>
      </c>
      <c r="B151" s="67">
        <v>8.07</v>
      </c>
      <c r="C151" s="67">
        <v>8.5</v>
      </c>
      <c r="D151" s="67">
        <v>8.51</v>
      </c>
      <c r="E151" s="67">
        <v>8.36</v>
      </c>
      <c r="F151" s="67">
        <v>7.57</v>
      </c>
      <c r="G151" s="67">
        <v>7.46</v>
      </c>
      <c r="H151" s="67">
        <v>7.34</v>
      </c>
      <c r="I151" s="67">
        <v>7.34</v>
      </c>
      <c r="J151" s="71">
        <f t="shared" si="163"/>
        <v>4.9999999999998657E-4</v>
      </c>
      <c r="K151" s="71">
        <f t="shared" si="164"/>
        <v>9.9999999999988987E-5</v>
      </c>
      <c r="L151" s="71">
        <f t="shared" si="165"/>
        <v>1.9999999999999185E-4</v>
      </c>
      <c r="M151" s="71">
        <f t="shared" si="166"/>
        <v>3.0000000000000027E-3</v>
      </c>
      <c r="N151" s="71">
        <f t="shared" si="167"/>
        <v>3.699999999999995E-3</v>
      </c>
      <c r="O151" s="71">
        <f t="shared" si="168"/>
        <v>2.8999999999999998E-3</v>
      </c>
      <c r="P151" s="71">
        <f t="shared" si="169"/>
        <v>2.7000000000000079E-3</v>
      </c>
      <c r="Q151" s="71">
        <f t="shared" si="170"/>
        <v>2.7000000000000079E-3</v>
      </c>
      <c r="R151" s="71">
        <f t="shared" si="171"/>
        <v>4.6255609317258839E-4</v>
      </c>
      <c r="S151" s="71">
        <f t="shared" si="172"/>
        <v>9.2161651602008476E-5</v>
      </c>
      <c r="T151" s="71">
        <f t="shared" si="173"/>
        <v>1.8429782580729382E-4</v>
      </c>
      <c r="U151" s="71">
        <f t="shared" si="174"/>
        <v>2.764723906482689E-3</v>
      </c>
      <c r="V151" s="71">
        <f t="shared" si="175"/>
        <v>3.4337187465825762E-3</v>
      </c>
      <c r="W151" s="71">
        <f t="shared" si="176"/>
        <v>2.6950436831815706E-3</v>
      </c>
      <c r="X151" s="71">
        <f t="shared" si="177"/>
        <v>2.5122134636182823E-3</v>
      </c>
      <c r="Y151" s="71">
        <f t="shared" si="178"/>
        <v>2.5122134636182823E-3</v>
      </c>
      <c r="Z151" s="72">
        <f t="shared" si="179"/>
        <v>2.0185672632708256E-2</v>
      </c>
      <c r="AA151" s="72">
        <f t="shared" si="180"/>
        <v>2.1746388832491401E-2</v>
      </c>
      <c r="AB151" s="72">
        <f t="shared" si="181"/>
        <v>1.9971624751614007E-2</v>
      </c>
      <c r="AC151" s="72">
        <f t="shared" si="182"/>
        <v>1.1928590872070157E-2</v>
      </c>
      <c r="AD151" s="72">
        <f t="shared" si="183"/>
        <v>1.1851879703772826E-2</v>
      </c>
      <c r="AE151" s="72">
        <f t="shared" si="184"/>
        <v>9.1104487983429874E-3</v>
      </c>
      <c r="AF151" s="72">
        <f t="shared" si="185"/>
        <v>7.4546306818091771E-3</v>
      </c>
      <c r="AG151" s="72">
        <f t="shared" si="186"/>
        <v>6.9792368834097817E-3</v>
      </c>
      <c r="AH151" s="72">
        <f t="shared" si="187"/>
        <v>2.3364386048348746E-3</v>
      </c>
      <c r="AI151" s="72">
        <f t="shared" si="188"/>
        <v>1.7003620957507955E-3</v>
      </c>
      <c r="AJ151" s="72">
        <f t="shared" si="189"/>
        <v>1.3853485714462118E-3</v>
      </c>
      <c r="AK151" s="72">
        <f t="shared" si="190"/>
        <v>2.2252021396704908E-3</v>
      </c>
      <c r="AL151" s="72">
        <f t="shared" si="191"/>
        <v>2.1592484018361406E-3</v>
      </c>
      <c r="AM151" s="72">
        <f t="shared" si="192"/>
        <v>1.8351603578755423E-3</v>
      </c>
      <c r="AN151" s="72">
        <f t="shared" si="193"/>
        <v>1.7109280882446484E-3</v>
      </c>
      <c r="AO151" s="72">
        <f t="shared" si="194"/>
        <v>1.6960986814408877E-3</v>
      </c>
      <c r="AP151" s="72">
        <f t="shared" si="195"/>
        <v>2.0932905236972217E-3</v>
      </c>
      <c r="AQ151" s="72">
        <f t="shared" si="196"/>
        <v>1.5137318059142018E-3</v>
      </c>
      <c r="AR151" s="72">
        <f t="shared" si="197"/>
        <v>1.2338416564810575E-3</v>
      </c>
      <c r="AS151" s="72">
        <f t="shared" si="198"/>
        <v>2.0074225258855925E-3</v>
      </c>
      <c r="AT151" s="72">
        <f t="shared" si="199"/>
        <v>1.9686886604290436E-3</v>
      </c>
      <c r="AU151" s="72">
        <f t="shared" si="200"/>
        <v>1.6925552816519486E-3</v>
      </c>
      <c r="AV151" s="72">
        <f t="shared" si="201"/>
        <v>1.5840808626506879E-3</v>
      </c>
      <c r="AW151" s="72">
        <f t="shared" si="202"/>
        <v>1.5710854907834487E-3</v>
      </c>
      <c r="AX151" s="72">
        <f t="shared" si="203"/>
        <v>5.8410965120871865E-4</v>
      </c>
      <c r="AY151" s="72">
        <f t="shared" si="204"/>
        <v>8.5018104787539775E-4</v>
      </c>
      <c r="AZ151" s="72">
        <f t="shared" si="205"/>
        <v>1.3853485714462118E-3</v>
      </c>
      <c r="BA151" s="72">
        <f t="shared" si="206"/>
        <v>6.6756064190114719E-3</v>
      </c>
      <c r="BB151" s="72">
        <f t="shared" si="207"/>
        <v>1.0796242009180702E-2</v>
      </c>
      <c r="BC151" s="72">
        <f t="shared" si="208"/>
        <v>1.8351603578755423E-2</v>
      </c>
      <c r="BD151" s="72">
        <f t="shared" si="209"/>
        <v>2.5663921323669726E-2</v>
      </c>
      <c r="BE151" s="72">
        <f t="shared" si="210"/>
        <v>3.3921973628817756E-2</v>
      </c>
      <c r="BF151" s="72">
        <f t="shared" si="211"/>
        <v>5.2332263092430542E-4</v>
      </c>
      <c r="BG151" s="72">
        <f t="shared" si="212"/>
        <v>7.5686590295710092E-4</v>
      </c>
      <c r="BH151" s="72">
        <f t="shared" si="213"/>
        <v>1.2338416564810575E-3</v>
      </c>
      <c r="BI151" s="72">
        <f t="shared" si="214"/>
        <v>6.0222675776567779E-3</v>
      </c>
      <c r="BJ151" s="72">
        <f t="shared" si="215"/>
        <v>9.8434433021452189E-3</v>
      </c>
      <c r="BK151" s="72">
        <f t="shared" si="216"/>
        <v>1.6925552816519487E-2</v>
      </c>
      <c r="BL151" s="72">
        <f t="shared" si="217"/>
        <v>2.3761212939760318E-2</v>
      </c>
      <c r="BM151" s="72">
        <f t="shared" si="218"/>
        <v>3.1421709815668976E-2</v>
      </c>
      <c r="BN151" s="70">
        <f t="shared" si="219"/>
        <v>0.52342779811845552</v>
      </c>
      <c r="BO151" s="70">
        <f t="shared" si="220"/>
        <v>0.25909135011339995</v>
      </c>
      <c r="BP151" s="70">
        <f t="shared" si="221"/>
        <v>0.9027109654775537</v>
      </c>
    </row>
    <row r="152" spans="1:68" x14ac:dyDescent="0.25">
      <c r="A152" s="68">
        <v>45208</v>
      </c>
      <c r="B152" s="67">
        <v>8.1199999999999992</v>
      </c>
      <c r="C152" s="67">
        <v>8.51</v>
      </c>
      <c r="D152" s="67">
        <v>8.5299999999999994</v>
      </c>
      <c r="E152" s="67">
        <v>8.66</v>
      </c>
      <c r="F152" s="67">
        <v>7.94</v>
      </c>
      <c r="G152" s="67">
        <v>7.75</v>
      </c>
      <c r="H152" s="67">
        <v>7.61</v>
      </c>
      <c r="I152" s="67">
        <v>7.61</v>
      </c>
      <c r="J152" s="71">
        <f t="shared" si="163"/>
        <v>-1.0000000000000286E-4</v>
      </c>
      <c r="K152" s="71">
        <f t="shared" si="164"/>
        <v>-9.9999999999988987E-5</v>
      </c>
      <c r="L152" s="71">
        <f t="shared" si="165"/>
        <v>0</v>
      </c>
      <c r="M152" s="71">
        <f t="shared" si="166"/>
        <v>-1.0999999999999899E-3</v>
      </c>
      <c r="N152" s="71">
        <f t="shared" si="167"/>
        <v>-7.9999999999999516E-4</v>
      </c>
      <c r="O152" s="71">
        <f t="shared" si="168"/>
        <v>-5.0000000000000044E-4</v>
      </c>
      <c r="P152" s="71">
        <f t="shared" si="169"/>
        <v>-2.9999999999999472E-4</v>
      </c>
      <c r="Q152" s="71">
        <f t="shared" si="170"/>
        <v>-2.9999999999999472E-4</v>
      </c>
      <c r="R152" s="71">
        <f t="shared" si="171"/>
        <v>-9.249410356680769E-5</v>
      </c>
      <c r="S152" s="71">
        <f t="shared" si="172"/>
        <v>-9.2161651602019846E-5</v>
      </c>
      <c r="T152" s="71">
        <f t="shared" si="173"/>
        <v>0</v>
      </c>
      <c r="U152" s="71">
        <f t="shared" si="174"/>
        <v>-1.0128447990762361E-3</v>
      </c>
      <c r="V152" s="71">
        <f t="shared" si="175"/>
        <v>-7.4142728141566683E-4</v>
      </c>
      <c r="W152" s="71">
        <f t="shared" si="176"/>
        <v>-4.6414482151428015E-4</v>
      </c>
      <c r="X152" s="71">
        <f t="shared" si="177"/>
        <v>-2.7882336720430639E-4</v>
      </c>
      <c r="Y152" s="71">
        <f t="shared" si="178"/>
        <v>-2.7882336720430639E-4</v>
      </c>
      <c r="Z152" s="72">
        <f t="shared" si="179"/>
        <v>2.0038459492606325E-2</v>
      </c>
      <c r="AA152" s="72">
        <f t="shared" si="180"/>
        <v>2.1594078358472137E-2</v>
      </c>
      <c r="AB152" s="72">
        <f t="shared" si="181"/>
        <v>1.9827635627466467E-2</v>
      </c>
      <c r="AC152" s="72">
        <f t="shared" si="182"/>
        <v>1.1999958709697389E-2</v>
      </c>
      <c r="AD152" s="72">
        <f t="shared" si="183"/>
        <v>1.1896346594648966E-2</v>
      </c>
      <c r="AE152" s="72">
        <f t="shared" si="184"/>
        <v>9.1916208429092434E-3</v>
      </c>
      <c r="AF152" s="72">
        <f t="shared" si="185"/>
        <v>7.5449971250767479E-3</v>
      </c>
      <c r="AG152" s="72">
        <f t="shared" si="186"/>
        <v>7.0830268088369931E-3</v>
      </c>
      <c r="AH152" s="72">
        <f t="shared" si="187"/>
        <v>2.336492846234107E-3</v>
      </c>
      <c r="AI152" s="72">
        <f t="shared" si="188"/>
        <v>1.7011281930103088E-3</v>
      </c>
      <c r="AJ152" s="72">
        <f t="shared" si="189"/>
        <v>1.3853929526407591E-3</v>
      </c>
      <c r="AK152" s="72">
        <f t="shared" si="190"/>
        <v>2.2195582721333202E-3</v>
      </c>
      <c r="AL152" s="72">
        <f t="shared" si="191"/>
        <v>2.15043996828978E-3</v>
      </c>
      <c r="AM152" s="72">
        <f t="shared" si="192"/>
        <v>1.8290457709274428E-3</v>
      </c>
      <c r="AN152" s="72">
        <f t="shared" si="193"/>
        <v>1.7058689928131038E-3</v>
      </c>
      <c r="AO152" s="72">
        <f t="shared" si="194"/>
        <v>1.6906339014982398E-3</v>
      </c>
      <c r="AP152" s="72">
        <f t="shared" si="195"/>
        <v>2.0933327455277409E-3</v>
      </c>
      <c r="AQ152" s="72">
        <f t="shared" si="196"/>
        <v>1.5143969986472154E-3</v>
      </c>
      <c r="AR152" s="72">
        <f t="shared" si="197"/>
        <v>1.2338820183538386E-3</v>
      </c>
      <c r="AS152" s="72">
        <f t="shared" si="198"/>
        <v>2.0020024372005151E-3</v>
      </c>
      <c r="AT152" s="72">
        <f t="shared" si="199"/>
        <v>1.9602147921577505E-3</v>
      </c>
      <c r="AU152" s="72">
        <f t="shared" si="200"/>
        <v>1.686730165171063E-3</v>
      </c>
      <c r="AV152" s="72">
        <f t="shared" si="201"/>
        <v>1.5792470772084146E-3</v>
      </c>
      <c r="AW152" s="72">
        <f t="shared" si="202"/>
        <v>1.5658864698329168E-3</v>
      </c>
      <c r="AX152" s="72">
        <f t="shared" si="203"/>
        <v>5.8412321155852675E-4</v>
      </c>
      <c r="AY152" s="72">
        <f t="shared" si="204"/>
        <v>8.505640965051544E-4</v>
      </c>
      <c r="AZ152" s="72">
        <f t="shared" si="205"/>
        <v>1.3853929526407591E-3</v>
      </c>
      <c r="BA152" s="72">
        <f t="shared" si="206"/>
        <v>6.6586748163999605E-3</v>
      </c>
      <c r="BB152" s="72">
        <f t="shared" si="207"/>
        <v>1.0752199841448901E-2</v>
      </c>
      <c r="BC152" s="72">
        <f t="shared" si="208"/>
        <v>1.8290457709274427E-2</v>
      </c>
      <c r="BD152" s="72">
        <f t="shared" si="209"/>
        <v>2.5588034892196555E-2</v>
      </c>
      <c r="BE152" s="72">
        <f t="shared" si="210"/>
        <v>3.3812678029964793E-2</v>
      </c>
      <c r="BF152" s="72">
        <f t="shared" si="211"/>
        <v>5.2333318638193523E-4</v>
      </c>
      <c r="BG152" s="72">
        <f t="shared" si="212"/>
        <v>7.5719849932360769E-4</v>
      </c>
      <c r="BH152" s="72">
        <f t="shared" si="213"/>
        <v>1.2338820183538386E-3</v>
      </c>
      <c r="BI152" s="72">
        <f t="shared" si="214"/>
        <v>6.0060073116015456E-3</v>
      </c>
      <c r="BJ152" s="72">
        <f t="shared" si="215"/>
        <v>9.8010739607887528E-3</v>
      </c>
      <c r="BK152" s="72">
        <f t="shared" si="216"/>
        <v>1.6867301651710631E-2</v>
      </c>
      <c r="BL152" s="72">
        <f t="shared" si="217"/>
        <v>2.3688706158126217E-2</v>
      </c>
      <c r="BM152" s="72">
        <f t="shared" si="218"/>
        <v>3.1317729396658334E-2</v>
      </c>
      <c r="BN152" s="70">
        <f t="shared" si="219"/>
        <v>0.52294080588570657</v>
      </c>
      <c r="BO152" s="70">
        <f t="shared" si="220"/>
        <v>0.25999223830809531</v>
      </c>
      <c r="BP152" s="70">
        <f t="shared" si="221"/>
        <v>0.90220634881681816</v>
      </c>
    </row>
    <row r="153" spans="1:68" x14ac:dyDescent="0.25">
      <c r="A153" s="68">
        <v>45205</v>
      </c>
      <c r="B153" s="67">
        <v>8.11</v>
      </c>
      <c r="C153" s="67">
        <v>8.5</v>
      </c>
      <c r="D153" s="67">
        <v>8.5299999999999994</v>
      </c>
      <c r="E153" s="67">
        <v>8.5500000000000007</v>
      </c>
      <c r="F153" s="67">
        <v>7.86</v>
      </c>
      <c r="G153" s="67">
        <v>7.7</v>
      </c>
      <c r="H153" s="67">
        <v>7.58</v>
      </c>
      <c r="I153" s="67">
        <v>7.58</v>
      </c>
      <c r="J153" s="71">
        <f t="shared" si="163"/>
        <v>0</v>
      </c>
      <c r="K153" s="71">
        <f t="shared" si="164"/>
        <v>9.9999999999988987E-5</v>
      </c>
      <c r="L153" s="71">
        <f t="shared" si="165"/>
        <v>1.0000000000000148E-3</v>
      </c>
      <c r="M153" s="71">
        <f t="shared" si="166"/>
        <v>0</v>
      </c>
      <c r="N153" s="71">
        <f t="shared" si="167"/>
        <v>-2.0000000000000573E-4</v>
      </c>
      <c r="O153" s="71">
        <f t="shared" si="168"/>
        <v>0</v>
      </c>
      <c r="P153" s="71">
        <f t="shared" si="169"/>
        <v>0</v>
      </c>
      <c r="Q153" s="71">
        <f t="shared" si="170"/>
        <v>0</v>
      </c>
      <c r="R153" s="71">
        <f t="shared" si="171"/>
        <v>0</v>
      </c>
      <c r="S153" s="71">
        <f t="shared" si="172"/>
        <v>9.2161651602008476E-5</v>
      </c>
      <c r="T153" s="71">
        <f t="shared" si="173"/>
        <v>9.2097998773600274E-4</v>
      </c>
      <c r="U153" s="71">
        <f t="shared" si="174"/>
        <v>0</v>
      </c>
      <c r="V153" s="71">
        <f t="shared" si="175"/>
        <v>-1.8544274508406345E-4</v>
      </c>
      <c r="W153" s="71">
        <f t="shared" si="176"/>
        <v>0</v>
      </c>
      <c r="X153" s="71">
        <f t="shared" si="177"/>
        <v>0</v>
      </c>
      <c r="Y153" s="71">
        <f t="shared" si="178"/>
        <v>0</v>
      </c>
      <c r="Z153" s="72">
        <f t="shared" si="179"/>
        <v>1.9893204200768861E-2</v>
      </c>
      <c r="AA153" s="72">
        <f t="shared" si="180"/>
        <v>2.1440893765555694E-2</v>
      </c>
      <c r="AB153" s="72">
        <f t="shared" si="181"/>
        <v>1.968254044881811E-2</v>
      </c>
      <c r="AC153" s="72">
        <f t="shared" si="182"/>
        <v>1.2072072616614117E-2</v>
      </c>
      <c r="AD153" s="72">
        <f t="shared" si="183"/>
        <v>1.1940803942591284E-2</v>
      </c>
      <c r="AE153" s="72">
        <f t="shared" si="184"/>
        <v>9.264768369031031E-3</v>
      </c>
      <c r="AF153" s="72">
        <f t="shared" si="185"/>
        <v>7.6228468700128031E-3</v>
      </c>
      <c r="AG153" s="72">
        <f t="shared" si="186"/>
        <v>7.1726926766305698E-3</v>
      </c>
      <c r="AH153" s="72">
        <f t="shared" si="187"/>
        <v>2.336541783247686E-3</v>
      </c>
      <c r="AI153" s="72">
        <f t="shared" si="188"/>
        <v>1.701083935316215E-3</v>
      </c>
      <c r="AJ153" s="72">
        <f t="shared" si="189"/>
        <v>1.3853691771776389E-3</v>
      </c>
      <c r="AK153" s="72">
        <f t="shared" si="190"/>
        <v>2.2188144553005407E-3</v>
      </c>
      <c r="AL153" s="72">
        <f t="shared" si="191"/>
        <v>2.1502824172493877E-3</v>
      </c>
      <c r="AM153" s="72">
        <f t="shared" si="192"/>
        <v>1.8295237012570574E-3</v>
      </c>
      <c r="AN153" s="72">
        <f t="shared" si="193"/>
        <v>1.7064014614607875E-3</v>
      </c>
      <c r="AO153" s="72">
        <f t="shared" si="194"/>
        <v>1.6911711669519082E-3</v>
      </c>
      <c r="AP153" s="72">
        <f t="shared" si="195"/>
        <v>2.0933757401566102E-3</v>
      </c>
      <c r="AQ153" s="72">
        <f t="shared" si="196"/>
        <v>1.5143514635619843E-3</v>
      </c>
      <c r="AR153" s="72">
        <f t="shared" si="197"/>
        <v>1.2338583803498469E-3</v>
      </c>
      <c r="AS153" s="72">
        <f t="shared" si="198"/>
        <v>2.001274079680552E-3</v>
      </c>
      <c r="AT153" s="72">
        <f t="shared" si="199"/>
        <v>1.9600435897333315E-3</v>
      </c>
      <c r="AU153" s="72">
        <f t="shared" si="200"/>
        <v>1.6871486574161938E-3</v>
      </c>
      <c r="AV153" s="72">
        <f t="shared" si="201"/>
        <v>1.5797239214163884E-3</v>
      </c>
      <c r="AW153" s="72">
        <f t="shared" si="202"/>
        <v>1.5663673813731071E-3</v>
      </c>
      <c r="AX153" s="72">
        <f t="shared" si="203"/>
        <v>5.8413544581192151E-4</v>
      </c>
      <c r="AY153" s="72">
        <f t="shared" si="204"/>
        <v>8.5054196765810752E-4</v>
      </c>
      <c r="AZ153" s="72">
        <f t="shared" si="205"/>
        <v>1.3853691771776389E-3</v>
      </c>
      <c r="BA153" s="72">
        <f t="shared" si="206"/>
        <v>6.6564433659016221E-3</v>
      </c>
      <c r="BB153" s="72">
        <f t="shared" si="207"/>
        <v>1.0751412086246939E-2</v>
      </c>
      <c r="BC153" s="72">
        <f t="shared" si="208"/>
        <v>1.8295237012570575E-2</v>
      </c>
      <c r="BD153" s="72">
        <f t="shared" si="209"/>
        <v>2.5596021921911814E-2</v>
      </c>
      <c r="BE153" s="72">
        <f t="shared" si="210"/>
        <v>3.3823423339038164E-2</v>
      </c>
      <c r="BF153" s="72">
        <f t="shared" si="211"/>
        <v>5.2334393503915256E-4</v>
      </c>
      <c r="BG153" s="72">
        <f t="shared" si="212"/>
        <v>7.5717573178099215E-4</v>
      </c>
      <c r="BH153" s="72">
        <f t="shared" si="213"/>
        <v>1.2338583803498469E-3</v>
      </c>
      <c r="BI153" s="72">
        <f t="shared" si="214"/>
        <v>6.0038222390416561E-3</v>
      </c>
      <c r="BJ153" s="72">
        <f t="shared" si="215"/>
        <v>9.8002179486666573E-3</v>
      </c>
      <c r="BK153" s="72">
        <f t="shared" si="216"/>
        <v>1.6871486574161938E-2</v>
      </c>
      <c r="BL153" s="72">
        <f t="shared" si="217"/>
        <v>2.3695858821245825E-2</v>
      </c>
      <c r="BM153" s="72">
        <f t="shared" si="218"/>
        <v>3.1327347627462143E-2</v>
      </c>
      <c r="BN153" s="70">
        <f t="shared" si="219"/>
        <v>0.52291836318719465</v>
      </c>
      <c r="BO153" s="70">
        <f t="shared" si="220"/>
        <v>0.25967132823315803</v>
      </c>
      <c r="BP153" s="70">
        <f t="shared" si="221"/>
        <v>0.90220255455301934</v>
      </c>
    </row>
    <row r="154" spans="1:68" x14ac:dyDescent="0.25">
      <c r="A154" s="68">
        <v>45204</v>
      </c>
      <c r="B154" s="67">
        <v>8.11</v>
      </c>
      <c r="C154" s="67">
        <v>8.51</v>
      </c>
      <c r="D154" s="67">
        <v>8.6300000000000008</v>
      </c>
      <c r="E154" s="67">
        <v>8.5500000000000007</v>
      </c>
      <c r="F154" s="67">
        <v>7.84</v>
      </c>
      <c r="G154" s="67">
        <v>7.7</v>
      </c>
      <c r="H154" s="67">
        <v>7.58</v>
      </c>
      <c r="I154" s="67">
        <v>7.58</v>
      </c>
      <c r="J154" s="71">
        <f t="shared" si="163"/>
        <v>2.0000000000001961E-4</v>
      </c>
      <c r="K154" s="71">
        <f t="shared" si="164"/>
        <v>0</v>
      </c>
      <c r="L154" s="71">
        <f t="shared" si="165"/>
        <v>0</v>
      </c>
      <c r="M154" s="71">
        <f t="shared" si="166"/>
        <v>-7.0000000000000617E-4</v>
      </c>
      <c r="N154" s="71">
        <f t="shared" si="167"/>
        <v>-5.9999999999998943E-4</v>
      </c>
      <c r="O154" s="71">
        <f t="shared" si="168"/>
        <v>-1.0000000000000009E-3</v>
      </c>
      <c r="P154" s="71">
        <f t="shared" si="169"/>
        <v>-8.0000000000000904E-4</v>
      </c>
      <c r="Q154" s="71">
        <f t="shared" si="170"/>
        <v>-8.0000000000000904E-4</v>
      </c>
      <c r="R154" s="71">
        <f t="shared" si="171"/>
        <v>1.8497965276573715E-4</v>
      </c>
      <c r="S154" s="71">
        <f t="shared" si="172"/>
        <v>0</v>
      </c>
      <c r="T154" s="71">
        <f t="shared" si="173"/>
        <v>0</v>
      </c>
      <c r="U154" s="71">
        <f t="shared" si="174"/>
        <v>-6.4507213221537667E-4</v>
      </c>
      <c r="V154" s="71">
        <f t="shared" si="175"/>
        <v>-5.5653465864625225E-4</v>
      </c>
      <c r="W154" s="71">
        <f t="shared" si="176"/>
        <v>-9.2893643465875126E-4</v>
      </c>
      <c r="X154" s="71">
        <f t="shared" si="177"/>
        <v>-7.4390927737916614E-4</v>
      </c>
      <c r="Y154" s="71">
        <f t="shared" si="178"/>
        <v>-7.4390927737916614E-4</v>
      </c>
      <c r="Z154" s="72">
        <f t="shared" si="179"/>
        <v>1.9745279165233616E-2</v>
      </c>
      <c r="AA154" s="72">
        <f t="shared" si="180"/>
        <v>2.1284631777623738E-2</v>
      </c>
      <c r="AB154" s="72">
        <f t="shared" si="181"/>
        <v>1.9535131692005131E-2</v>
      </c>
      <c r="AC154" s="72">
        <f t="shared" si="182"/>
        <v>1.213246772134992E-2</v>
      </c>
      <c r="AD154" s="72">
        <f t="shared" si="183"/>
        <v>1.1977828504461396E-2</v>
      </c>
      <c r="AE154" s="72">
        <f t="shared" si="184"/>
        <v>9.3297144008365005E-3</v>
      </c>
      <c r="AF154" s="72">
        <f t="shared" si="185"/>
        <v>7.6929097326264261E-3</v>
      </c>
      <c r="AG154" s="72">
        <f t="shared" si="186"/>
        <v>7.2536830558273032E-3</v>
      </c>
      <c r="AH154" s="72">
        <f t="shared" si="187"/>
        <v>2.3378225750409084E-3</v>
      </c>
      <c r="AI154" s="72">
        <f t="shared" si="188"/>
        <v>1.7243299812342904E-3</v>
      </c>
      <c r="AJ154" s="72">
        <f t="shared" si="189"/>
        <v>1.3854904277739687E-3</v>
      </c>
      <c r="AK154" s="72">
        <f t="shared" si="190"/>
        <v>2.2270198227500454E-3</v>
      </c>
      <c r="AL154" s="72">
        <f t="shared" si="191"/>
        <v>2.1542662271878364E-3</v>
      </c>
      <c r="AM154" s="72">
        <f t="shared" si="192"/>
        <v>1.8307852353782318E-3</v>
      </c>
      <c r="AN154" s="72">
        <f t="shared" si="193"/>
        <v>1.7065555999762434E-3</v>
      </c>
      <c r="AO154" s="72">
        <f t="shared" si="194"/>
        <v>1.6912514823750849E-3</v>
      </c>
      <c r="AP154" s="72">
        <f t="shared" si="195"/>
        <v>2.0945282735604694E-3</v>
      </c>
      <c r="AQ154" s="72">
        <f t="shared" si="196"/>
        <v>1.5348135555327985E-3</v>
      </c>
      <c r="AR154" s="72">
        <f t="shared" si="197"/>
        <v>1.2338936328894943E-3</v>
      </c>
      <c r="AS154" s="72">
        <f t="shared" si="198"/>
        <v>2.0085407801486614E-3</v>
      </c>
      <c r="AT154" s="72">
        <f t="shared" si="199"/>
        <v>1.9636312390713465E-3</v>
      </c>
      <c r="AU154" s="72">
        <f t="shared" si="200"/>
        <v>1.6882855051185606E-3</v>
      </c>
      <c r="AV154" s="72">
        <f t="shared" si="201"/>
        <v>1.5798634717535307E-3</v>
      </c>
      <c r="AW154" s="72">
        <f t="shared" si="202"/>
        <v>1.566440111885581E-3</v>
      </c>
      <c r="AX154" s="72">
        <f t="shared" si="203"/>
        <v>5.8445564376022709E-4</v>
      </c>
      <c r="AY154" s="72">
        <f t="shared" si="204"/>
        <v>8.6216499061714518E-4</v>
      </c>
      <c r="AZ154" s="72">
        <f t="shared" si="205"/>
        <v>1.3854904277739687E-3</v>
      </c>
      <c r="BA154" s="72">
        <f t="shared" si="206"/>
        <v>6.6810594682501362E-3</v>
      </c>
      <c r="BB154" s="72">
        <f t="shared" si="207"/>
        <v>1.0771331135939182E-2</v>
      </c>
      <c r="BC154" s="72">
        <f t="shared" si="208"/>
        <v>1.8307852353782319E-2</v>
      </c>
      <c r="BD154" s="72">
        <f t="shared" si="209"/>
        <v>2.559833399964365E-2</v>
      </c>
      <c r="BE154" s="72">
        <f t="shared" si="210"/>
        <v>3.3825029647501698E-2</v>
      </c>
      <c r="BF154" s="72">
        <f t="shared" si="211"/>
        <v>5.2363206839011736E-4</v>
      </c>
      <c r="BG154" s="72">
        <f t="shared" si="212"/>
        <v>7.6740677776639924E-4</v>
      </c>
      <c r="BH154" s="72">
        <f t="shared" si="213"/>
        <v>1.2338936328894943E-3</v>
      </c>
      <c r="BI154" s="72">
        <f t="shared" si="214"/>
        <v>6.0256223404459843E-3</v>
      </c>
      <c r="BJ154" s="72">
        <f t="shared" si="215"/>
        <v>9.8181561953567323E-3</v>
      </c>
      <c r="BK154" s="72">
        <f t="shared" si="216"/>
        <v>1.6882855051185607E-2</v>
      </c>
      <c r="BL154" s="72">
        <f t="shared" si="217"/>
        <v>2.3697952076302962E-2</v>
      </c>
      <c r="BM154" s="72">
        <f t="shared" si="218"/>
        <v>3.1328802237711617E-2</v>
      </c>
      <c r="BN154" s="70">
        <f t="shared" si="219"/>
        <v>0.52250446744349277</v>
      </c>
      <c r="BO154" s="70">
        <f t="shared" si="220"/>
        <v>0.26225018669446204</v>
      </c>
      <c r="BP154" s="70">
        <f t="shared" si="221"/>
        <v>0.90245762124459128</v>
      </c>
    </row>
    <row r="155" spans="1:68" x14ac:dyDescent="0.25">
      <c r="A155" s="68">
        <v>45203</v>
      </c>
      <c r="B155" s="67">
        <v>8.1300000000000008</v>
      </c>
      <c r="C155" s="67">
        <v>8.51</v>
      </c>
      <c r="D155" s="67">
        <v>8.6300000000000008</v>
      </c>
      <c r="E155" s="67">
        <v>8.48</v>
      </c>
      <c r="F155" s="67">
        <v>7.78</v>
      </c>
      <c r="G155" s="67">
        <v>7.6</v>
      </c>
      <c r="H155" s="67">
        <v>7.5</v>
      </c>
      <c r="I155" s="67">
        <v>7.5</v>
      </c>
      <c r="J155" s="71">
        <f t="shared" si="163"/>
        <v>1.9999999999999185E-4</v>
      </c>
      <c r="K155" s="71">
        <f t="shared" si="164"/>
        <v>1.9999999999999185E-4</v>
      </c>
      <c r="L155" s="71">
        <f t="shared" si="165"/>
        <v>5.0000000000000044E-4</v>
      </c>
      <c r="M155" s="71">
        <f t="shared" si="166"/>
        <v>-8.9999999999999802E-4</v>
      </c>
      <c r="N155" s="71">
        <f t="shared" si="167"/>
        <v>-8.9999999999999802E-4</v>
      </c>
      <c r="O155" s="71">
        <f t="shared" si="168"/>
        <v>-8.9999999999999802E-4</v>
      </c>
      <c r="P155" s="71">
        <f t="shared" si="169"/>
        <v>-9.9999999999998701E-4</v>
      </c>
      <c r="Q155" s="71">
        <f t="shared" si="170"/>
        <v>-9.9999999999998701E-4</v>
      </c>
      <c r="R155" s="71">
        <f t="shared" si="171"/>
        <v>1.849454416221357E-4</v>
      </c>
      <c r="S155" s="71">
        <f t="shared" si="172"/>
        <v>1.8429782580729382E-4</v>
      </c>
      <c r="T155" s="71">
        <f t="shared" si="173"/>
        <v>4.6017211248750733E-4</v>
      </c>
      <c r="U155" s="71">
        <f t="shared" si="174"/>
        <v>-8.2999036442674699E-4</v>
      </c>
      <c r="V155" s="71">
        <f t="shared" si="175"/>
        <v>-8.3538316456117684E-4</v>
      </c>
      <c r="W155" s="71">
        <f t="shared" si="176"/>
        <v>-8.3678123054746955E-4</v>
      </c>
      <c r="X155" s="71">
        <f t="shared" si="177"/>
        <v>-9.3066549295303951E-4</v>
      </c>
      <c r="Y155" s="71">
        <f t="shared" si="178"/>
        <v>-9.3066549295303951E-4</v>
      </c>
      <c r="Z155" s="72">
        <f t="shared" si="179"/>
        <v>1.9596259202745936E-2</v>
      </c>
      <c r="AA155" s="72">
        <f t="shared" si="180"/>
        <v>2.1123170242631398E-2</v>
      </c>
      <c r="AB155" s="72">
        <f t="shared" si="181"/>
        <v>1.9392000283905447E-2</v>
      </c>
      <c r="AC155" s="72">
        <f t="shared" si="182"/>
        <v>1.2170792353976723E-2</v>
      </c>
      <c r="AD155" s="72">
        <f t="shared" si="183"/>
        <v>1.2002496930029296E-2</v>
      </c>
      <c r="AE155" s="72">
        <f t="shared" si="184"/>
        <v>9.3862116429811338E-3</v>
      </c>
      <c r="AF155" s="72">
        <f t="shared" si="185"/>
        <v>7.7591833918808691E-3</v>
      </c>
      <c r="AG155" s="72">
        <f t="shared" si="186"/>
        <v>7.3312407825009028E-3</v>
      </c>
      <c r="AH155" s="72">
        <f t="shared" si="187"/>
        <v>2.337819757196935E-3</v>
      </c>
      <c r="AI155" s="72">
        <f t="shared" si="188"/>
        <v>1.7822793992398156E-3</v>
      </c>
      <c r="AJ155" s="72">
        <f t="shared" si="189"/>
        <v>1.3856457398334064E-3</v>
      </c>
      <c r="AK155" s="72">
        <f t="shared" si="190"/>
        <v>2.227752732808203E-3</v>
      </c>
      <c r="AL155" s="72">
        <f t="shared" si="191"/>
        <v>2.1571256868946698E-3</v>
      </c>
      <c r="AM155" s="72">
        <f t="shared" si="192"/>
        <v>1.8325773127627254E-3</v>
      </c>
      <c r="AN155" s="72">
        <f t="shared" si="193"/>
        <v>1.7067695509408469E-3</v>
      </c>
      <c r="AO155" s="72">
        <f t="shared" si="194"/>
        <v>1.6914674618627558E-3</v>
      </c>
      <c r="AP155" s="72">
        <f t="shared" si="195"/>
        <v>2.0945254137770108E-3</v>
      </c>
      <c r="AQ155" s="72">
        <f t="shared" si="196"/>
        <v>1.5862964003751396E-3</v>
      </c>
      <c r="AR155" s="72">
        <f t="shared" si="197"/>
        <v>1.2340320024371255E-3</v>
      </c>
      <c r="AS155" s="72">
        <f t="shared" si="198"/>
        <v>2.0091646665373959E-3</v>
      </c>
      <c r="AT155" s="72">
        <f t="shared" si="199"/>
        <v>1.9662010176654011E-3</v>
      </c>
      <c r="AU155" s="72">
        <f t="shared" si="200"/>
        <v>1.6898636860612111E-3</v>
      </c>
      <c r="AV155" s="72">
        <f t="shared" si="201"/>
        <v>1.580032645175691E-3</v>
      </c>
      <c r="AW155" s="72">
        <f t="shared" si="202"/>
        <v>1.5666106381149762E-3</v>
      </c>
      <c r="AX155" s="72">
        <f t="shared" si="203"/>
        <v>5.8445493929923376E-4</v>
      </c>
      <c r="AY155" s="72">
        <f t="shared" si="204"/>
        <v>8.9113969961990779E-4</v>
      </c>
      <c r="AZ155" s="72">
        <f t="shared" si="205"/>
        <v>1.3856457398334064E-3</v>
      </c>
      <c r="BA155" s="72">
        <f t="shared" si="206"/>
        <v>6.6832581984246093E-3</v>
      </c>
      <c r="BB155" s="72">
        <f t="shared" si="207"/>
        <v>1.0785628434473348E-2</v>
      </c>
      <c r="BC155" s="72">
        <f t="shared" si="208"/>
        <v>1.8325773127627253E-2</v>
      </c>
      <c r="BD155" s="72">
        <f t="shared" si="209"/>
        <v>2.5601543264112705E-2</v>
      </c>
      <c r="BE155" s="72">
        <f t="shared" si="210"/>
        <v>3.3829349237255113E-2</v>
      </c>
      <c r="BF155" s="72">
        <f t="shared" si="211"/>
        <v>5.2363135344425269E-4</v>
      </c>
      <c r="BG155" s="72">
        <f t="shared" si="212"/>
        <v>7.9314820018756978E-4</v>
      </c>
      <c r="BH155" s="72">
        <f t="shared" si="213"/>
        <v>1.2340320024371255E-3</v>
      </c>
      <c r="BI155" s="72">
        <f t="shared" si="214"/>
        <v>6.0274939996121882E-3</v>
      </c>
      <c r="BJ155" s="72">
        <f t="shared" si="215"/>
        <v>9.8310050883270057E-3</v>
      </c>
      <c r="BK155" s="72">
        <f t="shared" si="216"/>
        <v>1.6898636860612111E-2</v>
      </c>
      <c r="BL155" s="72">
        <f t="shared" si="217"/>
        <v>2.3700489677635363E-2</v>
      </c>
      <c r="BM155" s="72">
        <f t="shared" si="218"/>
        <v>3.1332212762299527E-2</v>
      </c>
      <c r="BN155" s="70">
        <f t="shared" si="219"/>
        <v>0.50972319141504474</v>
      </c>
      <c r="BO155" s="70">
        <f t="shared" si="220"/>
        <v>0.26253516593395559</v>
      </c>
      <c r="BP155" s="70">
        <f t="shared" si="221"/>
        <v>0.90240819193104937</v>
      </c>
    </row>
    <row r="156" spans="1:68" x14ac:dyDescent="0.25">
      <c r="A156" s="68">
        <v>45202</v>
      </c>
      <c r="B156" s="67">
        <v>8.15</v>
      </c>
      <c r="C156" s="67">
        <v>8.5299999999999994</v>
      </c>
      <c r="D156" s="67">
        <v>8.68</v>
      </c>
      <c r="E156" s="67">
        <v>8.39</v>
      </c>
      <c r="F156" s="67">
        <v>7.69</v>
      </c>
      <c r="G156" s="67">
        <v>7.51</v>
      </c>
      <c r="H156" s="67">
        <v>7.4</v>
      </c>
      <c r="I156" s="67">
        <v>7.4</v>
      </c>
      <c r="J156" s="71">
        <f t="shared" si="163"/>
        <v>0</v>
      </c>
      <c r="K156" s="71">
        <f t="shared" si="164"/>
        <v>1.0000000000000286E-4</v>
      </c>
      <c r="L156" s="71">
        <f t="shared" si="165"/>
        <v>6.999999999999923E-4</v>
      </c>
      <c r="M156" s="71">
        <f t="shared" si="166"/>
        <v>-1.1000000000000038E-3</v>
      </c>
      <c r="N156" s="71">
        <f t="shared" si="167"/>
        <v>-1.3000000000000095E-3</v>
      </c>
      <c r="O156" s="71">
        <f t="shared" si="168"/>
        <v>-1.0000000000000009E-3</v>
      </c>
      <c r="P156" s="71">
        <f t="shared" si="169"/>
        <v>-8.0000000000000904E-4</v>
      </c>
      <c r="Q156" s="71">
        <f t="shared" si="170"/>
        <v>-9.000000000000119E-4</v>
      </c>
      <c r="R156" s="71">
        <f t="shared" si="171"/>
        <v>0</v>
      </c>
      <c r="S156" s="71">
        <f t="shared" si="172"/>
        <v>9.2136177335168983E-5</v>
      </c>
      <c r="T156" s="71">
        <f t="shared" si="173"/>
        <v>6.4388541064641636E-4</v>
      </c>
      <c r="U156" s="71">
        <f t="shared" si="174"/>
        <v>-1.0153690815582061E-3</v>
      </c>
      <c r="V156" s="71">
        <f t="shared" si="175"/>
        <v>-1.2078979401255355E-3</v>
      </c>
      <c r="W156" s="71">
        <f t="shared" si="176"/>
        <v>-9.3057888718094909E-4</v>
      </c>
      <c r="X156" s="71">
        <f t="shared" si="177"/>
        <v>-7.4515651734103369E-4</v>
      </c>
      <c r="Y156" s="71">
        <f t="shared" si="178"/>
        <v>-8.3834013572834667E-4</v>
      </c>
      <c r="Z156" s="72">
        <f t="shared" si="179"/>
        <v>1.9446657435485952E-2</v>
      </c>
      <c r="AA156" s="72">
        <f t="shared" si="180"/>
        <v>2.0961603301619326E-2</v>
      </c>
      <c r="AB156" s="72">
        <f t="shared" si="181"/>
        <v>1.9246056515190887E-2</v>
      </c>
      <c r="AC156" s="72">
        <f t="shared" si="182"/>
        <v>1.2197727742511098E-2</v>
      </c>
      <c r="AD156" s="72">
        <f t="shared" si="183"/>
        <v>1.2015953631114559E-2</v>
      </c>
      <c r="AE156" s="72">
        <f t="shared" si="184"/>
        <v>9.4293425924252879E-3</v>
      </c>
      <c r="AF156" s="72">
        <f t="shared" si="185"/>
        <v>7.8162638245145161E-3</v>
      </c>
      <c r="AG156" s="72">
        <f t="shared" si="186"/>
        <v>7.3987768661703378E-3</v>
      </c>
      <c r="AH156" s="72">
        <f t="shared" si="187"/>
        <v>2.3380003607100784E-3</v>
      </c>
      <c r="AI156" s="72">
        <f t="shared" si="188"/>
        <v>1.7869585977793529E-3</v>
      </c>
      <c r="AJ156" s="72">
        <f t="shared" si="189"/>
        <v>1.3953255205283316E-3</v>
      </c>
      <c r="AK156" s="72">
        <f t="shared" si="190"/>
        <v>2.2289898516661189E-3</v>
      </c>
      <c r="AL156" s="72">
        <f t="shared" si="191"/>
        <v>2.1598942208729674E-3</v>
      </c>
      <c r="AM156" s="72">
        <f t="shared" si="192"/>
        <v>1.8400911502885462E-3</v>
      </c>
      <c r="AN156" s="72">
        <f t="shared" si="193"/>
        <v>1.7134040672620156E-3</v>
      </c>
      <c r="AO156" s="72">
        <f t="shared" si="194"/>
        <v>1.6975587997658278E-3</v>
      </c>
      <c r="AP156" s="72">
        <f t="shared" si="195"/>
        <v>2.0946855643609371E-3</v>
      </c>
      <c r="AQ156" s="72">
        <f t="shared" si="196"/>
        <v>1.5904574029982702E-3</v>
      </c>
      <c r="AR156" s="72">
        <f t="shared" si="197"/>
        <v>1.2424937982397199E-3</v>
      </c>
      <c r="AS156" s="72">
        <f t="shared" si="198"/>
        <v>2.0102076502463745E-3</v>
      </c>
      <c r="AT156" s="72">
        <f t="shared" si="199"/>
        <v>1.9686612012722723E-3</v>
      </c>
      <c r="AU156" s="72">
        <f t="shared" si="200"/>
        <v>1.6965935047215718E-3</v>
      </c>
      <c r="AV156" s="72">
        <f t="shared" si="201"/>
        <v>1.5859736923669199E-3</v>
      </c>
      <c r="AW156" s="72">
        <f t="shared" si="202"/>
        <v>1.5720579274843959E-3</v>
      </c>
      <c r="AX156" s="72">
        <f t="shared" si="203"/>
        <v>5.8450009017751959E-4</v>
      </c>
      <c r="AY156" s="72">
        <f t="shared" si="204"/>
        <v>8.9347929888967644E-4</v>
      </c>
      <c r="AZ156" s="72">
        <f t="shared" si="205"/>
        <v>1.3953255205283316E-3</v>
      </c>
      <c r="BA156" s="72">
        <f t="shared" si="206"/>
        <v>6.6869695549983572E-3</v>
      </c>
      <c r="BB156" s="72">
        <f t="shared" si="207"/>
        <v>1.0799471104364838E-2</v>
      </c>
      <c r="BC156" s="72">
        <f t="shared" si="208"/>
        <v>1.8400911502885461E-2</v>
      </c>
      <c r="BD156" s="72">
        <f t="shared" si="209"/>
        <v>2.5701061008930232E-2</v>
      </c>
      <c r="BE156" s="72">
        <f t="shared" si="210"/>
        <v>3.3951175995316558E-2</v>
      </c>
      <c r="BF156" s="72">
        <f t="shared" si="211"/>
        <v>5.2367139109023427E-4</v>
      </c>
      <c r="BG156" s="72">
        <f t="shared" si="212"/>
        <v>7.9522870149913508E-4</v>
      </c>
      <c r="BH156" s="72">
        <f t="shared" si="213"/>
        <v>1.2424937982397199E-3</v>
      </c>
      <c r="BI156" s="72">
        <f t="shared" si="214"/>
        <v>6.030622950739124E-3</v>
      </c>
      <c r="BJ156" s="72">
        <f t="shared" si="215"/>
        <v>9.8433060063613624E-3</v>
      </c>
      <c r="BK156" s="72">
        <f t="shared" si="216"/>
        <v>1.6965935047215719E-2</v>
      </c>
      <c r="BL156" s="72">
        <f t="shared" si="217"/>
        <v>2.3789605385503801E-2</v>
      </c>
      <c r="BM156" s="72">
        <f t="shared" si="218"/>
        <v>3.1441158549687917E-2</v>
      </c>
      <c r="BN156" s="70">
        <f t="shared" si="219"/>
        <v>0.51339468879062333</v>
      </c>
      <c r="BO156" s="70">
        <f t="shared" si="220"/>
        <v>0.26622363231238361</v>
      </c>
      <c r="BP156" s="70">
        <f t="shared" si="221"/>
        <v>0.90247939929090204</v>
      </c>
    </row>
    <row r="157" spans="1:68" x14ac:dyDescent="0.25">
      <c r="A157" s="68">
        <v>45201</v>
      </c>
      <c r="B157" s="67">
        <v>8.15</v>
      </c>
      <c r="C157" s="67">
        <v>8.5399999999999991</v>
      </c>
      <c r="D157" s="67">
        <v>8.75</v>
      </c>
      <c r="E157" s="67">
        <v>8.2799999999999994</v>
      </c>
      <c r="F157" s="67">
        <v>7.56</v>
      </c>
      <c r="G157" s="67">
        <v>7.41</v>
      </c>
      <c r="H157" s="67">
        <v>7.32</v>
      </c>
      <c r="I157" s="67">
        <v>7.31</v>
      </c>
      <c r="J157" s="71">
        <f t="shared" si="163"/>
        <v>1.9999999999999185E-4</v>
      </c>
      <c r="K157" s="71">
        <f t="shared" si="164"/>
        <v>0</v>
      </c>
      <c r="L157" s="71">
        <f t="shared" si="165"/>
        <v>-6.0000000000000331E-4</v>
      </c>
      <c r="M157" s="71">
        <f t="shared" si="166"/>
        <v>0</v>
      </c>
      <c r="N157" s="71">
        <f t="shared" si="167"/>
        <v>-2.0000000000000573E-4</v>
      </c>
      <c r="O157" s="71">
        <f t="shared" si="168"/>
        <v>-9.9999999999988987E-5</v>
      </c>
      <c r="P157" s="71">
        <f t="shared" si="169"/>
        <v>0</v>
      </c>
      <c r="Q157" s="71">
        <f t="shared" si="170"/>
        <v>0</v>
      </c>
      <c r="R157" s="71">
        <f t="shared" si="171"/>
        <v>1.8491124313067817E-4</v>
      </c>
      <c r="S157" s="71">
        <f t="shared" si="172"/>
        <v>0</v>
      </c>
      <c r="T157" s="71">
        <f t="shared" si="173"/>
        <v>-5.5187639369780469E-4</v>
      </c>
      <c r="U157" s="71">
        <f t="shared" si="174"/>
        <v>0</v>
      </c>
      <c r="V157" s="71">
        <f t="shared" si="175"/>
        <v>-1.8596001913207753E-4</v>
      </c>
      <c r="W157" s="71">
        <f t="shared" si="176"/>
        <v>-9.3105535191302717E-5</v>
      </c>
      <c r="X157" s="71">
        <f t="shared" si="177"/>
        <v>0</v>
      </c>
      <c r="Y157" s="71">
        <f t="shared" si="178"/>
        <v>0</v>
      </c>
      <c r="Z157" s="72">
        <f t="shared" si="179"/>
        <v>1.9295964838539025E-2</v>
      </c>
      <c r="AA157" s="72">
        <f t="shared" si="180"/>
        <v>2.0797508697632722E-2</v>
      </c>
      <c r="AB157" s="72">
        <f t="shared" si="181"/>
        <v>1.9105078276096431E-2</v>
      </c>
      <c r="AC157" s="72">
        <f t="shared" si="182"/>
        <v>1.2229790727090377E-2</v>
      </c>
      <c r="AD157" s="72">
        <f t="shared" si="183"/>
        <v>1.2035478522734972E-2</v>
      </c>
      <c r="AE157" s="72">
        <f t="shared" si="184"/>
        <v>9.4895365883439949E-3</v>
      </c>
      <c r="AF157" s="72">
        <f t="shared" si="185"/>
        <v>7.8930426144824192E-3</v>
      </c>
      <c r="AG157" s="72">
        <f t="shared" si="186"/>
        <v>7.4873639711073633E-3</v>
      </c>
      <c r="AH157" s="72">
        <f t="shared" si="187"/>
        <v>2.3379859370936764E-3</v>
      </c>
      <c r="AI157" s="72">
        <f t="shared" si="188"/>
        <v>1.7869811554800401E-3</v>
      </c>
      <c r="AJ157" s="72">
        <f t="shared" si="189"/>
        <v>1.3961436225794221E-3</v>
      </c>
      <c r="AK157" s="72">
        <f t="shared" si="190"/>
        <v>2.2309661557449855E-3</v>
      </c>
      <c r="AL157" s="72">
        <f t="shared" si="191"/>
        <v>2.1585365569659308E-3</v>
      </c>
      <c r="AM157" s="72">
        <f t="shared" si="192"/>
        <v>1.8394809065729735E-3</v>
      </c>
      <c r="AN157" s="72">
        <f t="shared" si="193"/>
        <v>1.7138598844771559E-3</v>
      </c>
      <c r="AO157" s="72">
        <f t="shared" si="194"/>
        <v>1.6975587997658276E-3</v>
      </c>
      <c r="AP157" s="72">
        <f t="shared" si="195"/>
        <v>2.0946723090287814E-3</v>
      </c>
      <c r="AQ157" s="72">
        <f t="shared" si="196"/>
        <v>1.5904783641107533E-3</v>
      </c>
      <c r="AR157" s="72">
        <f t="shared" si="197"/>
        <v>1.243167148659905E-3</v>
      </c>
      <c r="AS157" s="72">
        <f t="shared" si="198"/>
        <v>2.011894025348235E-3</v>
      </c>
      <c r="AT157" s="72">
        <f t="shared" si="199"/>
        <v>1.9673591964577105E-3</v>
      </c>
      <c r="AU157" s="72">
        <f t="shared" si="200"/>
        <v>1.6959970962424486E-3</v>
      </c>
      <c r="AV157" s="72">
        <f t="shared" si="201"/>
        <v>1.5863552431081627E-3</v>
      </c>
      <c r="AW157" s="72">
        <f t="shared" si="202"/>
        <v>1.5720203662742589E-3</v>
      </c>
      <c r="AX157" s="72">
        <f t="shared" si="203"/>
        <v>5.844964842734191E-4</v>
      </c>
      <c r="AY157" s="72">
        <f t="shared" si="204"/>
        <v>8.9349057774002004E-4</v>
      </c>
      <c r="AZ157" s="72">
        <f t="shared" si="205"/>
        <v>1.3961436225794221E-3</v>
      </c>
      <c r="BA157" s="72">
        <f t="shared" si="206"/>
        <v>6.6928984672349565E-3</v>
      </c>
      <c r="BB157" s="72">
        <f t="shared" si="207"/>
        <v>1.0792682784829654E-2</v>
      </c>
      <c r="BC157" s="72">
        <f t="shared" si="208"/>
        <v>1.8394809065729736E-2</v>
      </c>
      <c r="BD157" s="72">
        <f t="shared" si="209"/>
        <v>2.5707898267157338E-2</v>
      </c>
      <c r="BE157" s="72">
        <f t="shared" si="210"/>
        <v>3.3951175995316552E-2</v>
      </c>
      <c r="BF157" s="72">
        <f t="shared" si="211"/>
        <v>5.2366807725719535E-4</v>
      </c>
      <c r="BG157" s="72">
        <f t="shared" si="212"/>
        <v>7.9523918205537663E-4</v>
      </c>
      <c r="BH157" s="72">
        <f t="shared" si="213"/>
        <v>1.243167148659905E-3</v>
      </c>
      <c r="BI157" s="72">
        <f t="shared" si="214"/>
        <v>6.0356820760447049E-3</v>
      </c>
      <c r="BJ157" s="72">
        <f t="shared" si="215"/>
        <v>9.8367959822885515E-3</v>
      </c>
      <c r="BK157" s="72">
        <f t="shared" si="216"/>
        <v>1.6959970962424485E-2</v>
      </c>
      <c r="BL157" s="72">
        <f t="shared" si="217"/>
        <v>2.3795328646622441E-2</v>
      </c>
      <c r="BM157" s="72">
        <f t="shared" si="218"/>
        <v>3.1440407325485177E-2</v>
      </c>
      <c r="BN157" s="70">
        <f t="shared" si="219"/>
        <v>0.51293077541891285</v>
      </c>
      <c r="BO157" s="70">
        <f t="shared" si="220"/>
        <v>0.26450229047472196</v>
      </c>
      <c r="BP157" s="70">
        <f t="shared" si="221"/>
        <v>0.90194336727919922</v>
      </c>
    </row>
    <row r="158" spans="1:68" x14ac:dyDescent="0.25">
      <c r="A158" s="68">
        <v>45198</v>
      </c>
      <c r="B158" s="67">
        <v>8.17</v>
      </c>
      <c r="C158" s="67">
        <v>8.5399999999999991</v>
      </c>
      <c r="D158" s="67">
        <v>8.69</v>
      </c>
      <c r="E158" s="67">
        <v>8.2799999999999994</v>
      </c>
      <c r="F158" s="67">
        <v>7.54</v>
      </c>
      <c r="G158" s="67">
        <v>7.4</v>
      </c>
      <c r="H158" s="67">
        <v>7.32</v>
      </c>
      <c r="I158" s="67">
        <v>7.31</v>
      </c>
      <c r="J158" s="71">
        <f t="shared" si="163"/>
        <v>-1.799999999999996E-3</v>
      </c>
      <c r="K158" s="71">
        <f t="shared" si="164"/>
        <v>0</v>
      </c>
      <c r="L158" s="71">
        <f t="shared" si="165"/>
        <v>-3.999999999999837E-4</v>
      </c>
      <c r="M158" s="71">
        <f t="shared" si="166"/>
        <v>1.8000000000000099E-3</v>
      </c>
      <c r="N158" s="71">
        <f t="shared" si="167"/>
        <v>1.7000000000000071E-3</v>
      </c>
      <c r="O158" s="71">
        <f t="shared" si="168"/>
        <v>1.6999999999999932E-3</v>
      </c>
      <c r="P158" s="71">
        <f t="shared" si="169"/>
        <v>1.799999999999996E-3</v>
      </c>
      <c r="Q158" s="71">
        <f t="shared" si="170"/>
        <v>1.5000000000000013E-3</v>
      </c>
      <c r="R158" s="71">
        <f t="shared" si="171"/>
        <v>-1.6654333975298472E-3</v>
      </c>
      <c r="S158" s="71">
        <f t="shared" si="172"/>
        <v>0</v>
      </c>
      <c r="T158" s="71">
        <f t="shared" si="173"/>
        <v>-3.680868726569216E-4</v>
      </c>
      <c r="U158" s="71">
        <f t="shared" si="174"/>
        <v>1.6609766668142074E-3</v>
      </c>
      <c r="V158" s="71">
        <f t="shared" si="175"/>
        <v>1.5795589811469341E-3</v>
      </c>
      <c r="W158" s="71">
        <f t="shared" si="176"/>
        <v>1.5816163691497417E-3</v>
      </c>
      <c r="X158" s="71">
        <f t="shared" si="177"/>
        <v>1.6758220102942275E-3</v>
      </c>
      <c r="Y158" s="71">
        <f t="shared" si="178"/>
        <v>1.3968433616394988E-3</v>
      </c>
      <c r="Z158" s="72">
        <f t="shared" si="179"/>
        <v>1.9143036481298586E-2</v>
      </c>
      <c r="AA158" s="72">
        <f t="shared" si="180"/>
        <v>2.0631793198431652E-2</v>
      </c>
      <c r="AB158" s="72">
        <f t="shared" si="181"/>
        <v>1.8968707510234793E-2</v>
      </c>
      <c r="AC158" s="72">
        <f t="shared" si="182"/>
        <v>1.2243555572310286E-2</v>
      </c>
      <c r="AD158" s="72">
        <f t="shared" si="183"/>
        <v>1.2046107269886279E-2</v>
      </c>
      <c r="AE158" s="72">
        <f t="shared" si="184"/>
        <v>9.5408237701565396E-3</v>
      </c>
      <c r="AF158" s="72">
        <f t="shared" si="185"/>
        <v>7.9579769462064347E-3</v>
      </c>
      <c r="AG158" s="72">
        <f t="shared" si="186"/>
        <v>7.5638691284940808E-3</v>
      </c>
      <c r="AH158" s="72">
        <f t="shared" si="187"/>
        <v>2.3727263412543918E-3</v>
      </c>
      <c r="AI158" s="72">
        <f t="shared" si="188"/>
        <v>1.8555719634726028E-3</v>
      </c>
      <c r="AJ158" s="72">
        <f t="shared" si="189"/>
        <v>1.524857711671229E-3</v>
      </c>
      <c r="AK158" s="72">
        <f t="shared" si="190"/>
        <v>2.2309990582229265E-3</v>
      </c>
      <c r="AL158" s="72">
        <f t="shared" si="191"/>
        <v>2.158590473008952E-3</v>
      </c>
      <c r="AM158" s="72">
        <f t="shared" si="192"/>
        <v>1.8394809065729737E-3</v>
      </c>
      <c r="AN158" s="72">
        <f t="shared" si="193"/>
        <v>1.7138672058526936E-3</v>
      </c>
      <c r="AO158" s="72">
        <f t="shared" si="194"/>
        <v>1.6975506688807263E-3</v>
      </c>
      <c r="AP158" s="72">
        <f t="shared" si="195"/>
        <v>2.1260143250071703E-3</v>
      </c>
      <c r="AQ158" s="72">
        <f t="shared" si="196"/>
        <v>1.6519605124626947E-3</v>
      </c>
      <c r="AR158" s="72">
        <f t="shared" si="197"/>
        <v>1.356724496786968E-3</v>
      </c>
      <c r="AS158" s="72">
        <f t="shared" si="198"/>
        <v>2.0119236032064562E-3</v>
      </c>
      <c r="AT158" s="72">
        <f t="shared" si="199"/>
        <v>1.9674036190915662E-3</v>
      </c>
      <c r="AU158" s="72">
        <f t="shared" si="200"/>
        <v>1.6959962573319407E-3</v>
      </c>
      <c r="AV158" s="72">
        <f t="shared" si="201"/>
        <v>1.5863614994033393E-3</v>
      </c>
      <c r="AW158" s="72">
        <f t="shared" si="202"/>
        <v>1.5720128601065645E-3</v>
      </c>
      <c r="AX158" s="72">
        <f t="shared" si="203"/>
        <v>5.9318158531359796E-4</v>
      </c>
      <c r="AY158" s="72">
        <f t="shared" si="204"/>
        <v>9.2778598173630139E-4</v>
      </c>
      <c r="AZ158" s="72">
        <f t="shared" si="205"/>
        <v>1.524857711671229E-3</v>
      </c>
      <c r="BA158" s="72">
        <f t="shared" si="206"/>
        <v>6.6929971746687794E-3</v>
      </c>
      <c r="BB158" s="72">
        <f t="shared" si="207"/>
        <v>1.079295236504476E-2</v>
      </c>
      <c r="BC158" s="72">
        <f t="shared" si="208"/>
        <v>1.8394809065729736E-2</v>
      </c>
      <c r="BD158" s="72">
        <f t="shared" si="209"/>
        <v>2.5708008087790404E-2</v>
      </c>
      <c r="BE158" s="72">
        <f t="shared" si="210"/>
        <v>3.3951013377614525E-2</v>
      </c>
      <c r="BF158" s="72">
        <f t="shared" si="211"/>
        <v>5.3150358125179258E-4</v>
      </c>
      <c r="BG158" s="72">
        <f t="shared" si="212"/>
        <v>8.2598025623134737E-4</v>
      </c>
      <c r="BH158" s="72">
        <f t="shared" si="213"/>
        <v>1.356724496786968E-3</v>
      </c>
      <c r="BI158" s="72">
        <f t="shared" si="214"/>
        <v>6.0357708096193691E-3</v>
      </c>
      <c r="BJ158" s="72">
        <f t="shared" si="215"/>
        <v>9.8370180954578303E-3</v>
      </c>
      <c r="BK158" s="72">
        <f t="shared" si="216"/>
        <v>1.6959962573319408E-2</v>
      </c>
      <c r="BL158" s="72">
        <f t="shared" si="217"/>
        <v>2.379542249105009E-2</v>
      </c>
      <c r="BM158" s="72">
        <f t="shared" si="218"/>
        <v>3.144025720213129E-2</v>
      </c>
      <c r="BN158" s="70">
        <f t="shared" si="219"/>
        <v>0.56096964394444737</v>
      </c>
      <c r="BO158" s="70">
        <f t="shared" si="220"/>
        <v>0.24490557907939342</v>
      </c>
      <c r="BP158" s="70">
        <f t="shared" si="221"/>
        <v>0.90179929389152436</v>
      </c>
    </row>
    <row r="159" spans="1:68" x14ac:dyDescent="0.25">
      <c r="A159" s="68">
        <v>45197</v>
      </c>
      <c r="B159" s="67">
        <v>7.99</v>
      </c>
      <c r="C159" s="67">
        <v>8.5399999999999991</v>
      </c>
      <c r="D159" s="67">
        <v>8.65</v>
      </c>
      <c r="E159" s="67">
        <v>8.4600000000000009</v>
      </c>
      <c r="F159" s="67">
        <v>7.71</v>
      </c>
      <c r="G159" s="67">
        <v>7.57</v>
      </c>
      <c r="H159" s="67">
        <v>7.5</v>
      </c>
      <c r="I159" s="67">
        <v>7.46</v>
      </c>
      <c r="J159" s="71">
        <f t="shared" si="163"/>
        <v>-9.9999999999988987E-5</v>
      </c>
      <c r="K159" s="71">
        <f t="shared" si="164"/>
        <v>3.0000000000000859E-4</v>
      </c>
      <c r="L159" s="71">
        <f t="shared" si="165"/>
        <v>9.9999999999988987E-5</v>
      </c>
      <c r="M159" s="71">
        <f t="shared" si="166"/>
        <v>-2.8000000000000108E-3</v>
      </c>
      <c r="N159" s="71">
        <f t="shared" si="167"/>
        <v>-3.2999999999999974E-3</v>
      </c>
      <c r="O159" s="71">
        <f t="shared" si="168"/>
        <v>-2.7999999999999969E-3</v>
      </c>
      <c r="P159" s="71">
        <f t="shared" si="169"/>
        <v>-2.9999999999999888E-3</v>
      </c>
      <c r="Q159" s="71">
        <f t="shared" si="170"/>
        <v>-3.0999999999999917E-3</v>
      </c>
      <c r="R159" s="71">
        <f t="shared" si="171"/>
        <v>-9.2605454527421775E-5</v>
      </c>
      <c r="S159" s="71">
        <f t="shared" si="172"/>
        <v>2.7635760850226894E-4</v>
      </c>
      <c r="T159" s="71">
        <f t="shared" si="173"/>
        <v>9.203442093827811E-5</v>
      </c>
      <c r="U159" s="71">
        <f t="shared" si="174"/>
        <v>-2.5849349696335654E-3</v>
      </c>
      <c r="V159" s="71">
        <f t="shared" si="175"/>
        <v>-3.0684853682552177E-3</v>
      </c>
      <c r="W159" s="71">
        <f t="shared" si="176"/>
        <v>-2.6063497952593414E-3</v>
      </c>
      <c r="X159" s="71">
        <f t="shared" si="177"/>
        <v>-2.7945989310158002E-3</v>
      </c>
      <c r="Y159" s="71">
        <f t="shared" si="178"/>
        <v>-2.8889633810895003E-3</v>
      </c>
      <c r="Z159" s="72">
        <f t="shared" si="179"/>
        <v>1.8999928031404961E-2</v>
      </c>
      <c r="AA159" s="72">
        <f t="shared" si="180"/>
        <v>2.0475024878296458E-2</v>
      </c>
      <c r="AB159" s="72">
        <f t="shared" si="181"/>
        <v>1.8817446390598357E-2</v>
      </c>
      <c r="AC159" s="72">
        <f t="shared" si="182"/>
        <v>1.2255222468765774E-2</v>
      </c>
      <c r="AD159" s="72">
        <f t="shared" si="183"/>
        <v>1.2057383800369342E-2</v>
      </c>
      <c r="AE159" s="72">
        <f t="shared" si="184"/>
        <v>9.5899375520559771E-3</v>
      </c>
      <c r="AF159" s="72">
        <f t="shared" si="185"/>
        <v>8.0231582198700083E-3</v>
      </c>
      <c r="AG159" s="72">
        <f t="shared" si="186"/>
        <v>7.6395719022313803E-3</v>
      </c>
      <c r="AH159" s="72">
        <f t="shared" si="187"/>
        <v>2.3697471224119406E-3</v>
      </c>
      <c r="AI159" s="72">
        <f t="shared" si="188"/>
        <v>1.8574140998887127E-3</v>
      </c>
      <c r="AJ159" s="72">
        <f t="shared" si="189"/>
        <v>1.5261760221277234E-3</v>
      </c>
      <c r="AK159" s="72">
        <f t="shared" si="190"/>
        <v>2.2286172960800676E-3</v>
      </c>
      <c r="AL159" s="72">
        <f t="shared" si="191"/>
        <v>2.1573698385103542E-3</v>
      </c>
      <c r="AM159" s="72">
        <f t="shared" si="192"/>
        <v>1.8373513965320887E-3</v>
      </c>
      <c r="AN159" s="72">
        <f t="shared" si="193"/>
        <v>1.7113336068977009E-3</v>
      </c>
      <c r="AO159" s="72">
        <f t="shared" si="194"/>
        <v>1.6961007159059765E-3</v>
      </c>
      <c r="AP159" s="72">
        <f t="shared" si="195"/>
        <v>2.1231690186464939E-3</v>
      </c>
      <c r="AQ159" s="72">
        <f t="shared" si="196"/>
        <v>1.6536277097210623E-3</v>
      </c>
      <c r="AR159" s="72">
        <f t="shared" si="197"/>
        <v>1.3578848230054424E-3</v>
      </c>
      <c r="AS159" s="72">
        <f t="shared" si="198"/>
        <v>2.0096648277369302E-3</v>
      </c>
      <c r="AT159" s="72">
        <f t="shared" si="199"/>
        <v>1.966196073146098E-3</v>
      </c>
      <c r="AU159" s="72">
        <f t="shared" si="200"/>
        <v>1.6939698572910142E-3</v>
      </c>
      <c r="AV159" s="72">
        <f t="shared" si="201"/>
        <v>1.5839569378505098E-3</v>
      </c>
      <c r="AW159" s="72">
        <f t="shared" si="202"/>
        <v>1.5706228381169652E-3</v>
      </c>
      <c r="AX159" s="72">
        <f t="shared" si="203"/>
        <v>5.9243678060298514E-4</v>
      </c>
      <c r="AY159" s="72">
        <f t="shared" si="204"/>
        <v>9.2870704994435635E-4</v>
      </c>
      <c r="AZ159" s="72">
        <f t="shared" si="205"/>
        <v>1.5261760221277234E-3</v>
      </c>
      <c r="BA159" s="72">
        <f t="shared" si="206"/>
        <v>6.6858518882402032E-3</v>
      </c>
      <c r="BB159" s="72">
        <f t="shared" si="207"/>
        <v>1.0786849192551771E-2</v>
      </c>
      <c r="BC159" s="72">
        <f t="shared" si="208"/>
        <v>1.8373513965320887E-2</v>
      </c>
      <c r="BD159" s="72">
        <f t="shared" si="209"/>
        <v>2.5670004103465514E-2</v>
      </c>
      <c r="BE159" s="72">
        <f t="shared" si="210"/>
        <v>3.3922014318119531E-2</v>
      </c>
      <c r="BF159" s="72">
        <f t="shared" si="211"/>
        <v>5.3079225466162348E-4</v>
      </c>
      <c r="BG159" s="72">
        <f t="shared" si="212"/>
        <v>8.2681385486053113E-4</v>
      </c>
      <c r="BH159" s="72">
        <f t="shared" si="213"/>
        <v>1.3578848230054424E-3</v>
      </c>
      <c r="BI159" s="72">
        <f t="shared" si="214"/>
        <v>6.0289944832107902E-3</v>
      </c>
      <c r="BJ159" s="72">
        <f t="shared" si="215"/>
        <v>9.8309803657304906E-3</v>
      </c>
      <c r="BK159" s="72">
        <f t="shared" si="216"/>
        <v>1.6939698572910142E-2</v>
      </c>
      <c r="BL159" s="72">
        <f t="shared" si="217"/>
        <v>2.3759354067757647E-2</v>
      </c>
      <c r="BM159" s="72">
        <f t="shared" si="218"/>
        <v>3.1412456762339301E-2</v>
      </c>
      <c r="BN159" s="70">
        <f t="shared" si="219"/>
        <v>0.56196602118913852</v>
      </c>
      <c r="BO159" s="70">
        <f t="shared" si="220"/>
        <v>0.24653284278237844</v>
      </c>
      <c r="BP159" s="70">
        <f t="shared" si="221"/>
        <v>0.90136927847717774</v>
      </c>
    </row>
    <row r="160" spans="1:68" x14ac:dyDescent="0.25">
      <c r="A160" s="68">
        <v>45196</v>
      </c>
      <c r="B160" s="67">
        <v>7.98</v>
      </c>
      <c r="C160" s="67">
        <v>8.57</v>
      </c>
      <c r="D160" s="67">
        <v>8.66</v>
      </c>
      <c r="E160" s="67">
        <v>8.18</v>
      </c>
      <c r="F160" s="67">
        <v>7.38</v>
      </c>
      <c r="G160" s="67">
        <v>7.29</v>
      </c>
      <c r="H160" s="67">
        <v>7.2</v>
      </c>
      <c r="I160" s="67">
        <v>7.15</v>
      </c>
      <c r="J160" s="71">
        <f t="shared" si="163"/>
        <v>-2.0000000000000018E-3</v>
      </c>
      <c r="K160" s="71">
        <f t="shared" si="164"/>
        <v>3.9999999999999758E-4</v>
      </c>
      <c r="L160" s="71">
        <f t="shared" si="165"/>
        <v>0</v>
      </c>
      <c r="M160" s="71">
        <f t="shared" si="166"/>
        <v>-1.6999999999999932E-3</v>
      </c>
      <c r="N160" s="71">
        <f t="shared" si="167"/>
        <v>-2.2000000000000075E-3</v>
      </c>
      <c r="O160" s="71">
        <f t="shared" si="168"/>
        <v>-1.3000000000000095E-3</v>
      </c>
      <c r="P160" s="71">
        <f t="shared" si="169"/>
        <v>-1.4000000000000123E-3</v>
      </c>
      <c r="Q160" s="71">
        <f t="shared" si="170"/>
        <v>-1.3000000000000095E-3</v>
      </c>
      <c r="R160" s="71">
        <f t="shared" si="171"/>
        <v>-1.8539122847902414E-3</v>
      </c>
      <c r="S160" s="71">
        <f t="shared" si="172"/>
        <v>3.6835804818382526E-4</v>
      </c>
      <c r="T160" s="71">
        <f t="shared" si="173"/>
        <v>0</v>
      </c>
      <c r="U160" s="71">
        <f t="shared" si="174"/>
        <v>-1.5726910128981625E-3</v>
      </c>
      <c r="V160" s="71">
        <f t="shared" si="175"/>
        <v>-2.0509003180154144E-3</v>
      </c>
      <c r="W160" s="71">
        <f t="shared" si="176"/>
        <v>-1.2124039722467596E-3</v>
      </c>
      <c r="X160" s="71">
        <f t="shared" si="177"/>
        <v>-1.3068236714664767E-3</v>
      </c>
      <c r="Y160" s="71">
        <f t="shared" si="178"/>
        <v>-1.2139890364272817E-3</v>
      </c>
      <c r="Z160" s="72">
        <f t="shared" si="179"/>
        <v>1.8840505639142587E-2</v>
      </c>
      <c r="AA160" s="72">
        <f t="shared" si="180"/>
        <v>2.0319176541284786E-2</v>
      </c>
      <c r="AB160" s="72">
        <f t="shared" si="181"/>
        <v>1.8660929913222001E-2</v>
      </c>
      <c r="AC160" s="72">
        <f t="shared" si="182"/>
        <v>1.227314212282089E-2</v>
      </c>
      <c r="AD160" s="72">
        <f t="shared" si="183"/>
        <v>1.2069573069392749E-2</v>
      </c>
      <c r="AE160" s="72">
        <f t="shared" si="184"/>
        <v>9.6374700243914597E-3</v>
      </c>
      <c r="AF160" s="72">
        <f t="shared" si="185"/>
        <v>8.0838684841703905E-3</v>
      </c>
      <c r="AG160" s="72">
        <f t="shared" si="186"/>
        <v>7.7092122822096055E-3</v>
      </c>
      <c r="AH160" s="72">
        <f t="shared" si="187"/>
        <v>2.3831250674049339E-3</v>
      </c>
      <c r="AI160" s="72">
        <f t="shared" si="188"/>
        <v>1.866397512928519E-3</v>
      </c>
      <c r="AJ160" s="72">
        <f t="shared" si="189"/>
        <v>1.5451859430078848E-3</v>
      </c>
      <c r="AK160" s="72">
        <f t="shared" si="190"/>
        <v>2.2221471770376374E-3</v>
      </c>
      <c r="AL160" s="72">
        <f t="shared" si="191"/>
        <v>2.1479751603933552E-3</v>
      </c>
      <c r="AM160" s="72">
        <f t="shared" si="192"/>
        <v>1.8307268057878555E-3</v>
      </c>
      <c r="AN160" s="72">
        <f t="shared" si="193"/>
        <v>1.7063624880388054E-3</v>
      </c>
      <c r="AO160" s="72">
        <f t="shared" si="194"/>
        <v>1.6903473890749659E-3</v>
      </c>
      <c r="AP160" s="72">
        <f t="shared" si="195"/>
        <v>2.1353545976119364E-3</v>
      </c>
      <c r="AQ160" s="72">
        <f t="shared" si="196"/>
        <v>1.6617739918597485E-3</v>
      </c>
      <c r="AR160" s="72">
        <f t="shared" si="197"/>
        <v>1.3749070374997733E-3</v>
      </c>
      <c r="AS160" s="72">
        <f t="shared" si="198"/>
        <v>2.0034867041219002E-3</v>
      </c>
      <c r="AT160" s="72">
        <f t="shared" si="199"/>
        <v>1.9572271717235553E-3</v>
      </c>
      <c r="AU160" s="72">
        <f t="shared" si="200"/>
        <v>1.6876620842623132E-3</v>
      </c>
      <c r="AV160" s="72">
        <f t="shared" si="201"/>
        <v>1.5791072608639378E-3</v>
      </c>
      <c r="AW160" s="72">
        <f t="shared" si="202"/>
        <v>1.5650316244567191E-3</v>
      </c>
      <c r="AX160" s="72">
        <f t="shared" si="203"/>
        <v>5.9578126685123347E-4</v>
      </c>
      <c r="AY160" s="72">
        <f t="shared" si="204"/>
        <v>9.331987564642595E-4</v>
      </c>
      <c r="AZ160" s="72">
        <f t="shared" si="205"/>
        <v>1.5451859430078848E-3</v>
      </c>
      <c r="BA160" s="72">
        <f t="shared" si="206"/>
        <v>6.6664415311129127E-3</v>
      </c>
      <c r="BB160" s="72">
        <f t="shared" si="207"/>
        <v>1.0739875801966775E-2</v>
      </c>
      <c r="BC160" s="72">
        <f t="shared" si="208"/>
        <v>1.8307268057878554E-2</v>
      </c>
      <c r="BD160" s="72">
        <f t="shared" si="209"/>
        <v>2.559543732058208E-2</v>
      </c>
      <c r="BE160" s="72">
        <f t="shared" si="210"/>
        <v>3.3806947781499314E-2</v>
      </c>
      <c r="BF160" s="72">
        <f t="shared" si="211"/>
        <v>5.338386494029841E-4</v>
      </c>
      <c r="BG160" s="72">
        <f t="shared" si="212"/>
        <v>8.3088699592987424E-4</v>
      </c>
      <c r="BH160" s="72">
        <f t="shared" si="213"/>
        <v>1.3749070374997733E-3</v>
      </c>
      <c r="BI160" s="72">
        <f t="shared" si="214"/>
        <v>6.0104601123657005E-3</v>
      </c>
      <c r="BJ160" s="72">
        <f t="shared" si="215"/>
        <v>9.7861358586177755E-3</v>
      </c>
      <c r="BK160" s="72">
        <f t="shared" si="216"/>
        <v>1.6876620842623133E-2</v>
      </c>
      <c r="BL160" s="72">
        <f t="shared" si="217"/>
        <v>2.3686608912959067E-2</v>
      </c>
      <c r="BM160" s="72">
        <f t="shared" si="218"/>
        <v>3.1300632489134381E-2</v>
      </c>
      <c r="BN160" s="70">
        <f t="shared" si="219"/>
        <v>0.56784713131098019</v>
      </c>
      <c r="BO160" s="70">
        <f t="shared" si="220"/>
        <v>0.23897624189499628</v>
      </c>
      <c r="BP160" s="70">
        <f t="shared" si="221"/>
        <v>0.90074997005197188</v>
      </c>
    </row>
    <row r="161" spans="1:68" x14ac:dyDescent="0.25">
      <c r="A161" s="68">
        <v>45195</v>
      </c>
      <c r="B161" s="67">
        <v>7.78</v>
      </c>
      <c r="C161" s="67">
        <v>8.61</v>
      </c>
      <c r="D161" s="67">
        <v>8.66</v>
      </c>
      <c r="E161" s="67">
        <v>8.01</v>
      </c>
      <c r="F161" s="67">
        <v>7.16</v>
      </c>
      <c r="G161" s="67">
        <v>7.16</v>
      </c>
      <c r="H161" s="67">
        <v>7.06</v>
      </c>
      <c r="I161" s="67">
        <v>7.02</v>
      </c>
      <c r="J161" s="71">
        <f t="shared" si="163"/>
        <v>-7.9000000000000042E-3</v>
      </c>
      <c r="K161" s="71">
        <f t="shared" si="164"/>
        <v>-2.0999999999999908E-3</v>
      </c>
      <c r="L161" s="71">
        <f t="shared" si="165"/>
        <v>-1.6999999999999932E-3</v>
      </c>
      <c r="M161" s="71">
        <f t="shared" si="166"/>
        <v>-6.0000000000000331E-4</v>
      </c>
      <c r="N161" s="71">
        <f t="shared" si="167"/>
        <v>-1.2999999999999956E-3</v>
      </c>
      <c r="O161" s="71">
        <f t="shared" si="168"/>
        <v>-8.9999999999999802E-4</v>
      </c>
      <c r="P161" s="71">
        <f t="shared" si="169"/>
        <v>-6.999999999999923E-4</v>
      </c>
      <c r="Q161" s="71">
        <f t="shared" si="170"/>
        <v>-6.0000000000000331E-4</v>
      </c>
      <c r="R161" s="71">
        <f t="shared" si="171"/>
        <v>-7.3567403548354888E-3</v>
      </c>
      <c r="S161" s="71">
        <f t="shared" si="172"/>
        <v>-1.9353952863988811E-3</v>
      </c>
      <c r="T161" s="71">
        <f t="shared" si="173"/>
        <v>-1.5657382890177051E-3</v>
      </c>
      <c r="U161" s="71">
        <f t="shared" si="174"/>
        <v>-5.5565846956658548E-4</v>
      </c>
      <c r="V161" s="71">
        <f t="shared" si="175"/>
        <v>-1.2138756801238679E-3</v>
      </c>
      <c r="W161" s="71">
        <f t="shared" si="176"/>
        <v>-8.4021850622938285E-4</v>
      </c>
      <c r="X161" s="71">
        <f t="shared" si="177"/>
        <v>-6.5405281471995059E-4</v>
      </c>
      <c r="Y161" s="71">
        <f t="shared" si="178"/>
        <v>-5.6080008947095264E-4</v>
      </c>
      <c r="Z161" s="72">
        <f t="shared" si="179"/>
        <v>1.8689241478336348E-2</v>
      </c>
      <c r="AA161" s="72">
        <f t="shared" si="180"/>
        <v>2.0171791133613066E-2</v>
      </c>
      <c r="AB161" s="72">
        <f t="shared" si="181"/>
        <v>1.8506189093314848E-2</v>
      </c>
      <c r="AC161" s="72">
        <f t="shared" si="182"/>
        <v>1.2282973652444566E-2</v>
      </c>
      <c r="AD161" s="72">
        <f t="shared" si="183"/>
        <v>1.2073215264418742E-2</v>
      </c>
      <c r="AE161" s="72">
        <f t="shared" si="184"/>
        <v>9.6675139331566743E-3</v>
      </c>
      <c r="AF161" s="72">
        <f t="shared" si="185"/>
        <v>8.1210931043245709E-3</v>
      </c>
      <c r="AG161" s="72">
        <f t="shared" si="186"/>
        <v>7.7534396010920329E-3</v>
      </c>
      <c r="AH161" s="72">
        <f t="shared" si="187"/>
        <v>2.4025711257535175E-3</v>
      </c>
      <c r="AI161" s="72">
        <f t="shared" si="188"/>
        <v>1.866397512928519E-3</v>
      </c>
      <c r="AJ161" s="72">
        <f t="shared" si="189"/>
        <v>1.5451859430078848E-3</v>
      </c>
      <c r="AK161" s="72">
        <f t="shared" si="190"/>
        <v>2.2191200977880977E-3</v>
      </c>
      <c r="AL161" s="72">
        <f t="shared" si="191"/>
        <v>2.1430598749698137E-3</v>
      </c>
      <c r="AM161" s="72">
        <f t="shared" si="192"/>
        <v>1.8286241556917451E-3</v>
      </c>
      <c r="AN161" s="72">
        <f t="shared" si="193"/>
        <v>1.7038512378484616E-3</v>
      </c>
      <c r="AO161" s="72">
        <f t="shared" si="194"/>
        <v>1.6881984825009354E-3</v>
      </c>
      <c r="AP161" s="72">
        <f t="shared" si="195"/>
        <v>2.1528401347266353E-3</v>
      </c>
      <c r="AQ161" s="72">
        <f t="shared" si="196"/>
        <v>1.6617684010464635E-3</v>
      </c>
      <c r="AR161" s="72">
        <f t="shared" si="197"/>
        <v>1.3749070374997733E-3</v>
      </c>
      <c r="AS161" s="72">
        <f t="shared" si="198"/>
        <v>2.0006202580482423E-3</v>
      </c>
      <c r="AT161" s="72">
        <f t="shared" si="199"/>
        <v>1.952541493867526E-3</v>
      </c>
      <c r="AU161" s="72">
        <f t="shared" si="200"/>
        <v>1.6856810050579979E-3</v>
      </c>
      <c r="AV161" s="72">
        <f t="shared" si="201"/>
        <v>1.576744196073167E-3</v>
      </c>
      <c r="AW161" s="72">
        <f t="shared" si="202"/>
        <v>1.5630071431807341E-3</v>
      </c>
      <c r="AX161" s="72">
        <f t="shared" si="203"/>
        <v>6.0064278143837936E-4</v>
      </c>
      <c r="AY161" s="72">
        <f t="shared" si="204"/>
        <v>9.331987564642595E-4</v>
      </c>
      <c r="AZ161" s="72">
        <f t="shared" si="205"/>
        <v>1.5451859430078848E-3</v>
      </c>
      <c r="BA161" s="72">
        <f t="shared" si="206"/>
        <v>6.6573602933642931E-3</v>
      </c>
      <c r="BB161" s="72">
        <f t="shared" si="207"/>
        <v>1.0715299374849069E-2</v>
      </c>
      <c r="BC161" s="72">
        <f t="shared" si="208"/>
        <v>1.8286241556917451E-2</v>
      </c>
      <c r="BD161" s="72">
        <f t="shared" si="209"/>
        <v>2.5557768567726923E-2</v>
      </c>
      <c r="BE161" s="72">
        <f t="shared" si="210"/>
        <v>3.376396965001871E-2</v>
      </c>
      <c r="BF161" s="72">
        <f t="shared" si="211"/>
        <v>5.3821003368165882E-4</v>
      </c>
      <c r="BG161" s="72">
        <f t="shared" si="212"/>
        <v>8.3088420052323175E-4</v>
      </c>
      <c r="BH161" s="72">
        <f t="shared" si="213"/>
        <v>1.3749070374997733E-3</v>
      </c>
      <c r="BI161" s="72">
        <f t="shared" si="214"/>
        <v>6.001860774144727E-3</v>
      </c>
      <c r="BJ161" s="72">
        <f t="shared" si="215"/>
        <v>9.7627074693376302E-3</v>
      </c>
      <c r="BK161" s="72">
        <f t="shared" si="216"/>
        <v>1.6856810050579978E-2</v>
      </c>
      <c r="BL161" s="72">
        <f t="shared" si="217"/>
        <v>2.3651162941097505E-2</v>
      </c>
      <c r="BM161" s="72">
        <f t="shared" si="218"/>
        <v>3.1260142863614684E-2</v>
      </c>
      <c r="BN161" s="70">
        <f t="shared" si="219"/>
        <v>0.56785079750561496</v>
      </c>
      <c r="BO161" s="70">
        <f t="shared" si="220"/>
        <v>0.23905435076858395</v>
      </c>
      <c r="BP161" s="70">
        <f t="shared" si="221"/>
        <v>0.90042274585890791</v>
      </c>
    </row>
    <row r="162" spans="1:68" x14ac:dyDescent="0.25">
      <c r="A162" s="68">
        <v>45194</v>
      </c>
      <c r="B162" s="67">
        <v>6.99</v>
      </c>
      <c r="C162" s="67">
        <v>8.4</v>
      </c>
      <c r="D162" s="67">
        <v>8.49</v>
      </c>
      <c r="E162" s="67">
        <v>7.95</v>
      </c>
      <c r="F162" s="67">
        <v>7.03</v>
      </c>
      <c r="G162" s="67">
        <v>7.07</v>
      </c>
      <c r="H162" s="67">
        <v>6.99</v>
      </c>
      <c r="I162" s="67">
        <v>6.96</v>
      </c>
      <c r="J162" s="71">
        <f t="shared" si="163"/>
        <v>3.0999999999999917E-3</v>
      </c>
      <c r="K162" s="71">
        <f t="shared" si="164"/>
        <v>2.7999999999999969E-3</v>
      </c>
      <c r="L162" s="71">
        <f t="shared" si="165"/>
        <v>2.0999999999999908E-3</v>
      </c>
      <c r="M162" s="71">
        <f t="shared" si="166"/>
        <v>-3.0000000000000859E-4</v>
      </c>
      <c r="N162" s="71">
        <f t="shared" si="167"/>
        <v>-2.9999999999999472E-4</v>
      </c>
      <c r="O162" s="71">
        <f t="shared" si="168"/>
        <v>-3.9999999999999758E-4</v>
      </c>
      <c r="P162" s="71">
        <f t="shared" si="169"/>
        <v>-5.0000000000000044E-4</v>
      </c>
      <c r="Q162" s="71">
        <f t="shared" si="170"/>
        <v>-5.9999999999998943E-4</v>
      </c>
      <c r="R162" s="71">
        <f t="shared" si="171"/>
        <v>2.89327748613754E-3</v>
      </c>
      <c r="S162" s="71">
        <f t="shared" si="172"/>
        <v>2.5796955526010104E-3</v>
      </c>
      <c r="T162" s="71">
        <f t="shared" si="173"/>
        <v>1.93379129280434E-3</v>
      </c>
      <c r="U162" s="71">
        <f t="shared" si="174"/>
        <v>-2.7794506131593219E-4</v>
      </c>
      <c r="V162" s="71">
        <f t="shared" si="175"/>
        <v>-2.8033453437797961E-4</v>
      </c>
      <c r="W162" s="71">
        <f t="shared" si="176"/>
        <v>-3.7365717389436175E-4</v>
      </c>
      <c r="X162" s="71">
        <f t="shared" si="177"/>
        <v>-4.6744262992986341E-4</v>
      </c>
      <c r="Y162" s="71">
        <f t="shared" si="178"/>
        <v>-5.6111476268815171E-4</v>
      </c>
      <c r="Z162" s="72">
        <f t="shared" si="179"/>
        <v>1.8503436932223515E-2</v>
      </c>
      <c r="AA162" s="72">
        <f t="shared" si="180"/>
        <v>2.0024860074857688E-2</v>
      </c>
      <c r="AB162" s="72">
        <f t="shared" si="181"/>
        <v>1.8349240587895388E-2</v>
      </c>
      <c r="AC162" s="72">
        <f t="shared" si="182"/>
        <v>1.2281061838948561E-2</v>
      </c>
      <c r="AD162" s="72">
        <f t="shared" si="183"/>
        <v>1.2066357000579618E-2</v>
      </c>
      <c r="AE162" s="72">
        <f t="shared" si="184"/>
        <v>9.6924785839559505E-3</v>
      </c>
      <c r="AF162" s="72">
        <f t="shared" si="185"/>
        <v>8.1521595491015324E-3</v>
      </c>
      <c r="AG162" s="72">
        <f t="shared" si="186"/>
        <v>7.7908407528400085E-3</v>
      </c>
      <c r="AH162" s="72">
        <f t="shared" si="187"/>
        <v>2.3485223277702459E-3</v>
      </c>
      <c r="AI162" s="72">
        <f t="shared" si="188"/>
        <v>1.8613114209568885E-3</v>
      </c>
      <c r="AJ162" s="72">
        <f t="shared" si="189"/>
        <v>1.5408935217017473E-3</v>
      </c>
      <c r="AK162" s="72">
        <f t="shared" si="190"/>
        <v>2.2207620995176119E-3</v>
      </c>
      <c r="AL162" s="72">
        <f t="shared" si="191"/>
        <v>2.1466219411445404E-3</v>
      </c>
      <c r="AM162" s="72">
        <f t="shared" si="192"/>
        <v>1.8407381728923616E-3</v>
      </c>
      <c r="AN162" s="72">
        <f t="shared" si="193"/>
        <v>1.7196847686771113E-3</v>
      </c>
      <c r="AO162" s="72">
        <f t="shared" si="194"/>
        <v>1.7052432768638653E-3</v>
      </c>
      <c r="AP162" s="72">
        <f t="shared" si="195"/>
        <v>2.1005152317543994E-3</v>
      </c>
      <c r="AQ162" s="72">
        <f t="shared" si="196"/>
        <v>1.656918033334004E-3</v>
      </c>
      <c r="AR162" s="72">
        <f t="shared" si="197"/>
        <v>1.3708227692317461E-3</v>
      </c>
      <c r="AS162" s="72">
        <f t="shared" si="198"/>
        <v>2.0020572969803589E-3</v>
      </c>
      <c r="AT162" s="72">
        <f t="shared" si="199"/>
        <v>1.955667291051409E-3</v>
      </c>
      <c r="AU162" s="72">
        <f t="shared" si="200"/>
        <v>1.6966287334925507E-3</v>
      </c>
      <c r="AV162" s="72">
        <f t="shared" si="201"/>
        <v>1.5911390858559258E-3</v>
      </c>
      <c r="AW162" s="72">
        <f t="shared" si="202"/>
        <v>1.5785069020965809E-3</v>
      </c>
      <c r="AX162" s="72">
        <f t="shared" si="203"/>
        <v>5.8713058194256147E-4</v>
      </c>
      <c r="AY162" s="72">
        <f t="shared" si="204"/>
        <v>9.3065571047844426E-4</v>
      </c>
      <c r="AZ162" s="72">
        <f t="shared" si="205"/>
        <v>1.5408935217017473E-3</v>
      </c>
      <c r="BA162" s="72">
        <f t="shared" si="206"/>
        <v>6.6622862985528351E-3</v>
      </c>
      <c r="BB162" s="72">
        <f t="shared" si="207"/>
        <v>1.0733109705722702E-2</v>
      </c>
      <c r="BC162" s="72">
        <f t="shared" si="208"/>
        <v>1.8407381728923616E-2</v>
      </c>
      <c r="BD162" s="72">
        <f t="shared" si="209"/>
        <v>2.579527153015667E-2</v>
      </c>
      <c r="BE162" s="72">
        <f t="shared" si="210"/>
        <v>3.4104865537277304E-2</v>
      </c>
      <c r="BF162" s="72">
        <f t="shared" si="211"/>
        <v>5.2512880793859984E-4</v>
      </c>
      <c r="BG162" s="72">
        <f t="shared" si="212"/>
        <v>8.2845901666700201E-4</v>
      </c>
      <c r="BH162" s="72">
        <f t="shared" si="213"/>
        <v>1.3708227692317461E-3</v>
      </c>
      <c r="BI162" s="72">
        <f t="shared" si="214"/>
        <v>6.0061718909410772E-3</v>
      </c>
      <c r="BJ162" s="72">
        <f t="shared" si="215"/>
        <v>9.7783364552570459E-3</v>
      </c>
      <c r="BK162" s="72">
        <f t="shared" si="216"/>
        <v>1.6966287334925508E-2</v>
      </c>
      <c r="BL162" s="72">
        <f t="shared" si="217"/>
        <v>2.3867086287838887E-2</v>
      </c>
      <c r="BM162" s="72">
        <f t="shared" si="218"/>
        <v>3.1570138041931622E-2</v>
      </c>
      <c r="BN162" s="70">
        <f t="shared" si="219"/>
        <v>0.5652816532984567</v>
      </c>
      <c r="BO162" s="70">
        <f t="shared" si="220"/>
        <v>0.23815162100345441</v>
      </c>
      <c r="BP162" s="70">
        <f t="shared" si="221"/>
        <v>0.90050440169416379</v>
      </c>
    </row>
    <row r="163" spans="1:68" x14ac:dyDescent="0.25">
      <c r="A163" s="68">
        <v>45191</v>
      </c>
      <c r="B163" s="67">
        <v>7.3</v>
      </c>
      <c r="C163" s="67">
        <v>8.68</v>
      </c>
      <c r="D163" s="67">
        <v>8.6999999999999993</v>
      </c>
      <c r="E163" s="67">
        <v>7.92</v>
      </c>
      <c r="F163" s="67">
        <v>7</v>
      </c>
      <c r="G163" s="67">
        <v>7.03</v>
      </c>
      <c r="H163" s="67">
        <v>6.94</v>
      </c>
      <c r="I163" s="67">
        <v>6.9</v>
      </c>
      <c r="J163" s="71">
        <f t="shared" si="163"/>
        <v>1.2900000000000009E-2</v>
      </c>
      <c r="K163" s="71">
        <f t="shared" si="164"/>
        <v>3.1000000000000055E-3</v>
      </c>
      <c r="L163" s="71">
        <f t="shared" si="165"/>
        <v>1.5000000000000013E-3</v>
      </c>
      <c r="M163" s="71">
        <f t="shared" si="166"/>
        <v>1.3000000000000095E-3</v>
      </c>
      <c r="N163" s="71">
        <f t="shared" si="167"/>
        <v>5.9999999999998943E-4</v>
      </c>
      <c r="O163" s="71">
        <f t="shared" si="168"/>
        <v>2.9999999999999472E-4</v>
      </c>
      <c r="P163" s="71">
        <f t="shared" si="169"/>
        <v>-1.0000000000000286E-4</v>
      </c>
      <c r="Q163" s="71">
        <f t="shared" si="170"/>
        <v>9.9999999999988987E-5</v>
      </c>
      <c r="R163" s="71">
        <f t="shared" si="171"/>
        <v>1.1950672592156309E-2</v>
      </c>
      <c r="S163" s="71">
        <f t="shared" si="172"/>
        <v>2.8483503430733908E-3</v>
      </c>
      <c r="T163" s="71">
        <f t="shared" si="173"/>
        <v>1.378993553392819E-3</v>
      </c>
      <c r="U163" s="71">
        <f t="shared" si="174"/>
        <v>1.2038710533945176E-3</v>
      </c>
      <c r="V163" s="71">
        <f t="shared" si="175"/>
        <v>5.6059050332905977E-4</v>
      </c>
      <c r="W163" s="71">
        <f t="shared" si="176"/>
        <v>2.8025596895090273E-4</v>
      </c>
      <c r="X163" s="71">
        <f t="shared" si="177"/>
        <v>-9.3514752020234401E-5</v>
      </c>
      <c r="Y163" s="71">
        <f t="shared" si="178"/>
        <v>9.3540994408888826E-5</v>
      </c>
      <c r="Z163" s="72">
        <f t="shared" si="179"/>
        <v>1.8234062128548004E-2</v>
      </c>
      <c r="AA163" s="72">
        <f t="shared" si="180"/>
        <v>1.9859007434842462E-2</v>
      </c>
      <c r="AB163" s="72">
        <f t="shared" si="181"/>
        <v>1.8175289906481776E-2</v>
      </c>
      <c r="AC163" s="72">
        <f t="shared" si="182"/>
        <v>1.2265415684805112E-2</v>
      </c>
      <c r="AD163" s="72">
        <f t="shared" si="183"/>
        <v>1.2039925959707563E-2</v>
      </c>
      <c r="AE163" s="72">
        <f t="shared" si="184"/>
        <v>9.6950124233391895E-3</v>
      </c>
      <c r="AF163" s="72">
        <f t="shared" si="185"/>
        <v>8.1588759668518394E-3</v>
      </c>
      <c r="AG163" s="72">
        <f t="shared" si="186"/>
        <v>7.8016322748644595E-3</v>
      </c>
      <c r="AH163" s="72">
        <f t="shared" si="187"/>
        <v>2.3454567948237625E-3</v>
      </c>
      <c r="AI163" s="72">
        <f t="shared" si="188"/>
        <v>1.8536529439094084E-3</v>
      </c>
      <c r="AJ163" s="72">
        <f t="shared" si="189"/>
        <v>1.5376629761818662E-3</v>
      </c>
      <c r="AK163" s="72">
        <f t="shared" si="190"/>
        <v>2.2227246906679769E-3</v>
      </c>
      <c r="AL163" s="72">
        <f t="shared" si="191"/>
        <v>2.1512156658984958E-3</v>
      </c>
      <c r="AM163" s="72">
        <f t="shared" si="192"/>
        <v>1.8405317844345348E-3</v>
      </c>
      <c r="AN163" s="72">
        <f t="shared" si="193"/>
        <v>1.7193135144699351E-3</v>
      </c>
      <c r="AO163" s="72">
        <f t="shared" si="194"/>
        <v>1.7047233276078311E-3</v>
      </c>
      <c r="AP163" s="72">
        <f t="shared" si="195"/>
        <v>2.0972095780377779E-3</v>
      </c>
      <c r="AQ163" s="72">
        <f t="shared" si="196"/>
        <v>1.6496022298652252E-3</v>
      </c>
      <c r="AR163" s="72">
        <f t="shared" si="197"/>
        <v>1.36762834707574E-3</v>
      </c>
      <c r="AS163" s="72">
        <f t="shared" si="198"/>
        <v>2.0037846877797335E-3</v>
      </c>
      <c r="AT163" s="72">
        <f t="shared" si="199"/>
        <v>1.959798803403755E-3</v>
      </c>
      <c r="AU163" s="72">
        <f t="shared" si="200"/>
        <v>1.6964319928218904E-3</v>
      </c>
      <c r="AV163" s="72">
        <f t="shared" si="201"/>
        <v>1.5907890467162303E-3</v>
      </c>
      <c r="AW163" s="72">
        <f t="shared" si="202"/>
        <v>1.5780164588512573E-3</v>
      </c>
      <c r="AX163" s="72">
        <f t="shared" si="203"/>
        <v>5.8636419870594062E-4</v>
      </c>
      <c r="AY163" s="72">
        <f t="shared" si="204"/>
        <v>9.2682647195470422E-4</v>
      </c>
      <c r="AZ163" s="72">
        <f t="shared" si="205"/>
        <v>1.5376629761818662E-3</v>
      </c>
      <c r="BA163" s="72">
        <f t="shared" si="206"/>
        <v>6.6681740720039313E-3</v>
      </c>
      <c r="BB163" s="72">
        <f t="shared" si="207"/>
        <v>1.0756078329492479E-2</v>
      </c>
      <c r="BC163" s="72">
        <f t="shared" si="208"/>
        <v>1.8405317844345348E-2</v>
      </c>
      <c r="BD163" s="72">
        <f t="shared" si="209"/>
        <v>2.5789702717049025E-2</v>
      </c>
      <c r="BE163" s="72">
        <f t="shared" si="210"/>
        <v>3.4094466552156623E-2</v>
      </c>
      <c r="BF163" s="72">
        <f t="shared" si="211"/>
        <v>5.2430239450944446E-4</v>
      </c>
      <c r="BG163" s="72">
        <f t="shared" si="212"/>
        <v>8.2480111493261259E-4</v>
      </c>
      <c r="BH163" s="72">
        <f t="shared" si="213"/>
        <v>1.36762834707574E-3</v>
      </c>
      <c r="BI163" s="72">
        <f t="shared" si="214"/>
        <v>6.0113540633392002E-3</v>
      </c>
      <c r="BJ163" s="72">
        <f t="shared" si="215"/>
        <v>9.7989940170187754E-3</v>
      </c>
      <c r="BK163" s="72">
        <f t="shared" si="216"/>
        <v>1.6964319928218903E-2</v>
      </c>
      <c r="BL163" s="72">
        <f t="shared" si="217"/>
        <v>2.3861835700743454E-2</v>
      </c>
      <c r="BM163" s="72">
        <f t="shared" si="218"/>
        <v>3.156032917702515E-2</v>
      </c>
      <c r="BN163" s="70">
        <f t="shared" si="219"/>
        <v>0.5616791536602771</v>
      </c>
      <c r="BO163" s="70">
        <f t="shared" si="220"/>
        <v>0.24167574904166683</v>
      </c>
      <c r="BP163" s="70">
        <f t="shared" si="221"/>
        <v>0.90054279648595104</v>
      </c>
    </row>
    <row r="164" spans="1:68" x14ac:dyDescent="0.25">
      <c r="A164" s="68">
        <v>45190</v>
      </c>
      <c r="B164" s="67">
        <v>8.59</v>
      </c>
      <c r="C164" s="67">
        <v>8.99</v>
      </c>
      <c r="D164" s="67">
        <v>8.85</v>
      </c>
      <c r="E164" s="67">
        <v>8.0500000000000007</v>
      </c>
      <c r="F164" s="67">
        <v>7.06</v>
      </c>
      <c r="G164" s="67">
        <v>7.06</v>
      </c>
      <c r="H164" s="67">
        <v>6.93</v>
      </c>
      <c r="I164" s="67">
        <v>6.91</v>
      </c>
      <c r="J164" s="71">
        <f t="shared" si="163"/>
        <v>9.9999999999998701E-4</v>
      </c>
      <c r="K164" s="71">
        <f t="shared" si="164"/>
        <v>6.999999999999923E-4</v>
      </c>
      <c r="L164" s="71">
        <f t="shared" si="165"/>
        <v>7.0000000000000617E-4</v>
      </c>
      <c r="M164" s="71">
        <f t="shared" si="166"/>
        <v>-8.9999999999999802E-4</v>
      </c>
      <c r="N164" s="71">
        <f t="shared" si="167"/>
        <v>-7.9999999999999516E-4</v>
      </c>
      <c r="O164" s="71">
        <f t="shared" si="168"/>
        <v>-1.0000000000000009E-3</v>
      </c>
      <c r="P164" s="71">
        <f t="shared" si="169"/>
        <v>-1.0000000000000009E-3</v>
      </c>
      <c r="Q164" s="71">
        <f t="shared" si="170"/>
        <v>-1.0000000000000009E-3</v>
      </c>
      <c r="R164" s="71">
        <f t="shared" si="171"/>
        <v>9.2047134628628943E-4</v>
      </c>
      <c r="S164" s="71">
        <f t="shared" si="172"/>
        <v>6.4205459669510151E-4</v>
      </c>
      <c r="T164" s="71">
        <f t="shared" si="173"/>
        <v>6.4288012500235208E-4</v>
      </c>
      <c r="U164" s="71">
        <f t="shared" si="174"/>
        <v>-8.3329480309095988E-4</v>
      </c>
      <c r="V164" s="71">
        <f t="shared" si="175"/>
        <v>-7.4752386213109171E-4</v>
      </c>
      <c r="W164" s="71">
        <f t="shared" si="176"/>
        <v>-9.3449217154762114E-4</v>
      </c>
      <c r="X164" s="71">
        <f t="shared" si="177"/>
        <v>-9.3562881076904314E-4</v>
      </c>
      <c r="Y164" s="71">
        <f t="shared" si="178"/>
        <v>-9.3580392380428787E-4</v>
      </c>
      <c r="Z164" s="72">
        <f t="shared" si="179"/>
        <v>1.7988300854348695E-2</v>
      </c>
      <c r="AA164" s="72">
        <f t="shared" si="180"/>
        <v>1.9713826695593083E-2</v>
      </c>
      <c r="AB164" s="72">
        <f t="shared" si="181"/>
        <v>1.8015313943499891E-2</v>
      </c>
      <c r="AC164" s="72">
        <f t="shared" si="182"/>
        <v>1.2255861888777718E-2</v>
      </c>
      <c r="AD164" s="72">
        <f t="shared" si="183"/>
        <v>1.2021456234608863E-2</v>
      </c>
      <c r="AE164" s="72">
        <f t="shared" si="184"/>
        <v>9.6963796610202001E-3</v>
      </c>
      <c r="AF164" s="72">
        <f t="shared" si="185"/>
        <v>8.1628968355663377E-3</v>
      </c>
      <c r="AG164" s="72">
        <f t="shared" si="186"/>
        <v>7.8092495320995362E-3</v>
      </c>
      <c r="AH164" s="72">
        <f t="shared" si="187"/>
        <v>2.2034153516746961E-3</v>
      </c>
      <c r="AI164" s="72">
        <f t="shared" si="188"/>
        <v>1.8440046696409332E-3</v>
      </c>
      <c r="AJ164" s="72">
        <f t="shared" si="189"/>
        <v>1.5353028292781731E-3</v>
      </c>
      <c r="AK164" s="72">
        <f t="shared" si="190"/>
        <v>2.2217286452298124E-3</v>
      </c>
      <c r="AL164" s="72">
        <f t="shared" si="191"/>
        <v>2.1515069998228509E-3</v>
      </c>
      <c r="AM164" s="72">
        <f t="shared" si="192"/>
        <v>1.8408535426483275E-3</v>
      </c>
      <c r="AN164" s="72">
        <f t="shared" si="193"/>
        <v>1.719536550258677E-3</v>
      </c>
      <c r="AO164" s="72">
        <f t="shared" si="194"/>
        <v>1.7051036457685564E-3</v>
      </c>
      <c r="AP164" s="72">
        <f t="shared" si="195"/>
        <v>1.9604996155339685E-3</v>
      </c>
      <c r="AQ164" s="72">
        <f t="shared" si="196"/>
        <v>1.6404400554084911E-3</v>
      </c>
      <c r="AR164" s="72">
        <f t="shared" si="197"/>
        <v>1.3653764661385518E-3</v>
      </c>
      <c r="AS164" s="72">
        <f t="shared" si="198"/>
        <v>2.002822284865952E-3</v>
      </c>
      <c r="AT164" s="72">
        <f t="shared" si="199"/>
        <v>1.9600506521477989E-3</v>
      </c>
      <c r="AU164" s="72">
        <f t="shared" si="200"/>
        <v>1.6967233367448714E-3</v>
      </c>
      <c r="AV164" s="72">
        <f t="shared" si="201"/>
        <v>1.5909925973203278E-3</v>
      </c>
      <c r="AW164" s="72">
        <f t="shared" si="202"/>
        <v>1.5783646397725297E-3</v>
      </c>
      <c r="AX164" s="72">
        <f t="shared" si="203"/>
        <v>5.5085383791867403E-4</v>
      </c>
      <c r="AY164" s="72">
        <f t="shared" si="204"/>
        <v>9.220023348204666E-4</v>
      </c>
      <c r="AZ164" s="72">
        <f t="shared" si="205"/>
        <v>1.5353028292781731E-3</v>
      </c>
      <c r="BA164" s="72">
        <f t="shared" si="206"/>
        <v>6.6651859356894371E-3</v>
      </c>
      <c r="BB164" s="72">
        <f t="shared" si="207"/>
        <v>1.0757534999114254E-2</v>
      </c>
      <c r="BC164" s="72">
        <f t="shared" si="208"/>
        <v>1.8408535426483276E-2</v>
      </c>
      <c r="BD164" s="72">
        <f t="shared" si="209"/>
        <v>2.5793048253880155E-2</v>
      </c>
      <c r="BE164" s="72">
        <f t="shared" si="210"/>
        <v>3.410207291537113E-2</v>
      </c>
      <c r="BF164" s="72">
        <f t="shared" si="211"/>
        <v>4.9012490388349213E-4</v>
      </c>
      <c r="BG164" s="72">
        <f t="shared" si="212"/>
        <v>8.2022002770424556E-4</v>
      </c>
      <c r="BH164" s="72">
        <f t="shared" si="213"/>
        <v>1.3653764661385518E-3</v>
      </c>
      <c r="BI164" s="72">
        <f t="shared" si="214"/>
        <v>6.0084668545978565E-3</v>
      </c>
      <c r="BJ164" s="72">
        <f t="shared" si="215"/>
        <v>9.8002532607389947E-3</v>
      </c>
      <c r="BK164" s="72">
        <f t="shared" si="216"/>
        <v>1.6967233367448716E-2</v>
      </c>
      <c r="BL164" s="72">
        <f t="shared" si="217"/>
        <v>2.3864888959804917E-2</v>
      </c>
      <c r="BM164" s="72">
        <f t="shared" si="218"/>
        <v>3.1567292795450591E-2</v>
      </c>
      <c r="BN164" s="70">
        <f t="shared" si="219"/>
        <v>0.55963586574974244</v>
      </c>
      <c r="BO164" s="70">
        <f t="shared" si="220"/>
        <v>0.24035922106054353</v>
      </c>
      <c r="BP164" s="70">
        <f t="shared" si="221"/>
        <v>0.90065900095250928</v>
      </c>
    </row>
    <row r="165" spans="1:68" x14ac:dyDescent="0.25">
      <c r="A165" s="68">
        <v>45189</v>
      </c>
      <c r="B165" s="67">
        <v>8.69</v>
      </c>
      <c r="C165" s="67">
        <v>9.06</v>
      </c>
      <c r="D165" s="67">
        <v>8.92</v>
      </c>
      <c r="E165" s="67">
        <v>7.96</v>
      </c>
      <c r="F165" s="67">
        <v>6.98</v>
      </c>
      <c r="G165" s="67">
        <v>6.96</v>
      </c>
      <c r="H165" s="67">
        <v>6.83</v>
      </c>
      <c r="I165" s="67">
        <v>6.81</v>
      </c>
      <c r="J165" s="71">
        <f t="shared" si="163"/>
        <v>-9.9999999999988987E-5</v>
      </c>
      <c r="K165" s="71">
        <f t="shared" si="164"/>
        <v>8.9999999999999802E-4</v>
      </c>
      <c r="L165" s="71">
        <f t="shared" si="165"/>
        <v>2.9999999999999472E-4</v>
      </c>
      <c r="M165" s="71">
        <f t="shared" si="166"/>
        <v>3.9999999999999758E-4</v>
      </c>
      <c r="N165" s="71">
        <f t="shared" si="167"/>
        <v>0</v>
      </c>
      <c r="O165" s="71">
        <f t="shared" si="168"/>
        <v>-9.9999999999998701E-4</v>
      </c>
      <c r="P165" s="71">
        <f t="shared" si="169"/>
        <v>-8.9999999999999802E-4</v>
      </c>
      <c r="Q165" s="71">
        <f t="shared" si="170"/>
        <v>-1.0000000000000009E-3</v>
      </c>
      <c r="R165" s="71">
        <f t="shared" si="171"/>
        <v>-9.2009016948539312E-5</v>
      </c>
      <c r="S165" s="71">
        <f t="shared" si="172"/>
        <v>8.2489349803722674E-4</v>
      </c>
      <c r="T165" s="71">
        <f t="shared" si="173"/>
        <v>2.7539358507007157E-4</v>
      </c>
      <c r="U165" s="71">
        <f t="shared" si="174"/>
        <v>3.7043897441577122E-4</v>
      </c>
      <c r="V165" s="71">
        <f t="shared" si="175"/>
        <v>0</v>
      </c>
      <c r="W165" s="71">
        <f t="shared" si="176"/>
        <v>-9.3536626406234195E-4</v>
      </c>
      <c r="X165" s="71">
        <f t="shared" si="177"/>
        <v>-8.4281505199738655E-4</v>
      </c>
      <c r="Y165" s="71">
        <f t="shared" si="178"/>
        <v>-9.3668047313065104E-4</v>
      </c>
      <c r="Z165" s="72">
        <f t="shared" si="179"/>
        <v>1.7858443291627824E-2</v>
      </c>
      <c r="AA165" s="72">
        <f t="shared" si="180"/>
        <v>1.9592242187902675E-2</v>
      </c>
      <c r="AB165" s="72">
        <f t="shared" si="181"/>
        <v>1.7865704676873172E-2</v>
      </c>
      <c r="AC165" s="72">
        <f t="shared" si="182"/>
        <v>1.2250927346203325E-2</v>
      </c>
      <c r="AD165" s="72">
        <f t="shared" si="183"/>
        <v>1.2002190443576054E-2</v>
      </c>
      <c r="AE165" s="72">
        <f t="shared" si="184"/>
        <v>9.6960562178552093E-3</v>
      </c>
      <c r="AF165" s="72">
        <f t="shared" si="185"/>
        <v>8.1640166325395152E-3</v>
      </c>
      <c r="AG165" s="72">
        <f t="shared" si="186"/>
        <v>7.814125025172567E-3</v>
      </c>
      <c r="AH165" s="72">
        <f t="shared" si="187"/>
        <v>2.2027026842897719E-3</v>
      </c>
      <c r="AI165" s="72">
        <f t="shared" si="188"/>
        <v>1.915795798847632E-3</v>
      </c>
      <c r="AJ165" s="72">
        <f t="shared" si="189"/>
        <v>1.535105645998162E-3</v>
      </c>
      <c r="AK165" s="72">
        <f t="shared" si="190"/>
        <v>2.2213897524744554E-3</v>
      </c>
      <c r="AL165" s="72">
        <f t="shared" si="191"/>
        <v>2.1521037612437051E-3</v>
      </c>
      <c r="AM165" s="72">
        <f t="shared" si="192"/>
        <v>1.8413641842667413E-3</v>
      </c>
      <c r="AN165" s="72">
        <f t="shared" si="193"/>
        <v>1.719536550258677E-3</v>
      </c>
      <c r="AO165" s="72">
        <f t="shared" si="194"/>
        <v>1.7051036457685566E-3</v>
      </c>
      <c r="AP165" s="72">
        <f t="shared" si="195"/>
        <v>1.959818831907384E-3</v>
      </c>
      <c r="AQ165" s="72">
        <f t="shared" si="196"/>
        <v>1.7060996868901246E-3</v>
      </c>
      <c r="AR165" s="72">
        <f t="shared" si="197"/>
        <v>1.3651765869855201E-3</v>
      </c>
      <c r="AS165" s="72">
        <f t="shared" si="198"/>
        <v>2.0024674926397948E-3</v>
      </c>
      <c r="AT165" s="72">
        <f t="shared" si="199"/>
        <v>1.9605521088334062E-3</v>
      </c>
      <c r="AU165" s="72">
        <f t="shared" si="200"/>
        <v>1.6971456999216011E-3</v>
      </c>
      <c r="AV165" s="72">
        <f t="shared" si="201"/>
        <v>1.5909539598068705E-3</v>
      </c>
      <c r="AW165" s="72">
        <f t="shared" si="202"/>
        <v>1.5783258956927288E-3</v>
      </c>
      <c r="AX165" s="72">
        <f t="shared" si="203"/>
        <v>5.5067567107244299E-4</v>
      </c>
      <c r="AY165" s="72">
        <f t="shared" si="204"/>
        <v>9.57897899423816E-4</v>
      </c>
      <c r="AZ165" s="72">
        <f t="shared" si="205"/>
        <v>1.535105645998162E-3</v>
      </c>
      <c r="BA165" s="72">
        <f t="shared" si="206"/>
        <v>6.6641692574233666E-3</v>
      </c>
      <c r="BB165" s="72">
        <f t="shared" si="207"/>
        <v>1.0760518806218526E-2</v>
      </c>
      <c r="BC165" s="72">
        <f t="shared" si="208"/>
        <v>1.8413641842667413E-2</v>
      </c>
      <c r="BD165" s="72">
        <f t="shared" si="209"/>
        <v>2.5793048253880155E-2</v>
      </c>
      <c r="BE165" s="72">
        <f t="shared" si="210"/>
        <v>3.410207291537113E-2</v>
      </c>
      <c r="BF165" s="72">
        <f t="shared" si="211"/>
        <v>4.89954707976846E-4</v>
      </c>
      <c r="BG165" s="72">
        <f t="shared" si="212"/>
        <v>8.5304984344506231E-4</v>
      </c>
      <c r="BH165" s="72">
        <f t="shared" si="213"/>
        <v>1.3651765869855201E-3</v>
      </c>
      <c r="BI165" s="72">
        <f t="shared" si="214"/>
        <v>6.0074024779193849E-3</v>
      </c>
      <c r="BJ165" s="72">
        <f t="shared" si="215"/>
        <v>9.8027605441670315E-3</v>
      </c>
      <c r="BK165" s="72">
        <f t="shared" si="216"/>
        <v>1.6971456999216011E-2</v>
      </c>
      <c r="BL165" s="72">
        <f t="shared" si="217"/>
        <v>2.3864309397103056E-2</v>
      </c>
      <c r="BM165" s="72">
        <f t="shared" si="218"/>
        <v>3.1566517913854578E-2</v>
      </c>
      <c r="BN165" s="70">
        <f t="shared" si="219"/>
        <v>0.54248500329073379</v>
      </c>
      <c r="BO165" s="70">
        <f t="shared" si="220"/>
        <v>0.2416032818422808</v>
      </c>
      <c r="BP165" s="70">
        <f t="shared" si="221"/>
        <v>0.90059943812403975</v>
      </c>
    </row>
    <row r="166" spans="1:68" x14ac:dyDescent="0.25">
      <c r="A166" s="68">
        <v>45188</v>
      </c>
      <c r="B166" s="67">
        <v>8.68</v>
      </c>
      <c r="C166" s="67">
        <v>9.15</v>
      </c>
      <c r="D166" s="67">
        <v>8.9499999999999993</v>
      </c>
      <c r="E166" s="67">
        <v>8</v>
      </c>
      <c r="F166" s="67">
        <v>6.98</v>
      </c>
      <c r="G166" s="67">
        <v>6.86</v>
      </c>
      <c r="H166" s="67">
        <v>6.74</v>
      </c>
      <c r="I166" s="67">
        <v>6.71</v>
      </c>
      <c r="J166" s="71">
        <f t="shared" si="163"/>
        <v>5.9999999999999915E-3</v>
      </c>
      <c r="K166" s="71">
        <f t="shared" si="164"/>
        <v>1.7000000000000071E-3</v>
      </c>
      <c r="L166" s="71">
        <f t="shared" si="165"/>
        <v>2.1000000000000046E-3</v>
      </c>
      <c r="M166" s="71">
        <f t="shared" si="166"/>
        <v>7.9999999999999516E-4</v>
      </c>
      <c r="N166" s="71">
        <f t="shared" si="167"/>
        <v>6.0000000000000331E-4</v>
      </c>
      <c r="O166" s="71">
        <f t="shared" si="168"/>
        <v>3.9999999999999758E-4</v>
      </c>
      <c r="P166" s="71">
        <f t="shared" si="169"/>
        <v>5.0000000000000044E-4</v>
      </c>
      <c r="Q166" s="71">
        <f t="shared" si="170"/>
        <v>6.0000000000000331E-4</v>
      </c>
      <c r="R166" s="71">
        <f t="shared" si="171"/>
        <v>5.5056112643328435E-3</v>
      </c>
      <c r="S166" s="71">
        <f t="shared" si="172"/>
        <v>1.5562780639144509E-3</v>
      </c>
      <c r="T166" s="71">
        <f t="shared" si="173"/>
        <v>1.9256344495087222E-3</v>
      </c>
      <c r="U166" s="71">
        <f t="shared" si="174"/>
        <v>7.4046652772369196E-4</v>
      </c>
      <c r="V166" s="71">
        <f t="shared" si="175"/>
        <v>5.6069527681430135E-4</v>
      </c>
      <c r="W166" s="71">
        <f t="shared" si="176"/>
        <v>3.7425150137423979E-4</v>
      </c>
      <c r="X166" s="71">
        <f t="shared" si="177"/>
        <v>4.6831827765515544E-4</v>
      </c>
      <c r="Y166" s="71">
        <f t="shared" si="178"/>
        <v>5.6211356173751625E-4</v>
      </c>
      <c r="Z166" s="72">
        <f t="shared" si="179"/>
        <v>1.7734807631294928E-2</v>
      </c>
      <c r="AA166" s="72">
        <f t="shared" si="180"/>
        <v>1.9507814997463936E-2</v>
      </c>
      <c r="AB166" s="72">
        <f t="shared" si="181"/>
        <v>1.7720122100954739E-2</v>
      </c>
      <c r="AC166" s="72">
        <f t="shared" si="182"/>
        <v>1.2234370191320811E-2</v>
      </c>
      <c r="AD166" s="72">
        <f t="shared" si="183"/>
        <v>1.1971491901909223E-2</v>
      </c>
      <c r="AE166" s="72">
        <f t="shared" si="184"/>
        <v>9.6854034973230269E-3</v>
      </c>
      <c r="AF166" s="72">
        <f t="shared" si="185"/>
        <v>8.1557049123590179E-3</v>
      </c>
      <c r="AG166" s="72">
        <f t="shared" si="186"/>
        <v>7.8092061485985466E-3</v>
      </c>
      <c r="AH166" s="72">
        <f t="shared" si="187"/>
        <v>2.2369238577938828E-3</v>
      </c>
      <c r="AI166" s="72">
        <f t="shared" si="188"/>
        <v>1.915363635337785E-3</v>
      </c>
      <c r="AJ166" s="72">
        <f t="shared" si="189"/>
        <v>1.5359320117568102E-3</v>
      </c>
      <c r="AK166" s="72">
        <f t="shared" si="190"/>
        <v>2.2215150076112422E-3</v>
      </c>
      <c r="AL166" s="72">
        <f t="shared" si="191"/>
        <v>2.1522926611181005E-3</v>
      </c>
      <c r="AM166" s="72">
        <f t="shared" si="192"/>
        <v>1.8416678270574876E-3</v>
      </c>
      <c r="AN166" s="72">
        <f t="shared" si="193"/>
        <v>1.7190464720148954E-3</v>
      </c>
      <c r="AO166" s="72">
        <f t="shared" si="194"/>
        <v>1.704215184349319E-3</v>
      </c>
      <c r="AP166" s="72">
        <f t="shared" si="195"/>
        <v>1.9910521243574901E-3</v>
      </c>
      <c r="AQ166" s="72">
        <f t="shared" si="196"/>
        <v>1.7056849464635042E-3</v>
      </c>
      <c r="AR166" s="72">
        <f t="shared" si="197"/>
        <v>1.3659181125178401E-3</v>
      </c>
      <c r="AS166" s="72">
        <f t="shared" si="198"/>
        <v>2.002572252836982E-3</v>
      </c>
      <c r="AT166" s="72">
        <f t="shared" si="199"/>
        <v>1.9607207477012811E-3</v>
      </c>
      <c r="AU166" s="72">
        <f t="shared" si="200"/>
        <v>1.6973726973619416E-3</v>
      </c>
      <c r="AV166" s="72">
        <f t="shared" si="201"/>
        <v>1.590469949087089E-3</v>
      </c>
      <c r="AW166" s="72">
        <f t="shared" si="202"/>
        <v>1.5774695844601653E-3</v>
      </c>
      <c r="AX166" s="72">
        <f t="shared" si="203"/>
        <v>5.5923096444847071E-4</v>
      </c>
      <c r="AY166" s="72">
        <f t="shared" si="204"/>
        <v>9.576818176688925E-4</v>
      </c>
      <c r="AZ166" s="72">
        <f t="shared" si="205"/>
        <v>1.5359320117568102E-3</v>
      </c>
      <c r="BA166" s="72">
        <f t="shared" si="206"/>
        <v>6.6645450228337271E-3</v>
      </c>
      <c r="BB166" s="72">
        <f t="shared" si="207"/>
        <v>1.0761463305590503E-2</v>
      </c>
      <c r="BC166" s="72">
        <f t="shared" si="208"/>
        <v>1.8416678270574874E-2</v>
      </c>
      <c r="BD166" s="72">
        <f t="shared" si="209"/>
        <v>2.5785697080223432E-2</v>
      </c>
      <c r="BE166" s="72">
        <f t="shared" si="210"/>
        <v>3.4084303686986381E-2</v>
      </c>
      <c r="BF166" s="72">
        <f t="shared" si="211"/>
        <v>4.9776303108937253E-4</v>
      </c>
      <c r="BG166" s="72">
        <f t="shared" si="212"/>
        <v>8.528424732317521E-4</v>
      </c>
      <c r="BH166" s="72">
        <f t="shared" si="213"/>
        <v>1.3659181125178401E-3</v>
      </c>
      <c r="BI166" s="72">
        <f t="shared" si="214"/>
        <v>6.0077167585109465E-3</v>
      </c>
      <c r="BJ166" s="72">
        <f t="shared" si="215"/>
        <v>9.8036037385064063E-3</v>
      </c>
      <c r="BK166" s="72">
        <f t="shared" si="216"/>
        <v>1.6973726973619416E-2</v>
      </c>
      <c r="BL166" s="72">
        <f t="shared" si="217"/>
        <v>2.3857049236306334E-2</v>
      </c>
      <c r="BM166" s="72">
        <f t="shared" si="218"/>
        <v>3.1549391689203309E-2</v>
      </c>
      <c r="BN166" s="70">
        <f t="shared" si="219"/>
        <v>0.54272497641576378</v>
      </c>
      <c r="BO166" s="70">
        <f t="shared" si="220"/>
        <v>0.24097606230167223</v>
      </c>
      <c r="BP166" s="70">
        <f t="shared" si="221"/>
        <v>0.90067533268738276</v>
      </c>
    </row>
    <row r="167" spans="1:68" x14ac:dyDescent="0.25">
      <c r="A167" s="68">
        <v>45187</v>
      </c>
      <c r="B167" s="67">
        <v>9.2799999999999994</v>
      </c>
      <c r="C167" s="67">
        <v>9.32</v>
      </c>
      <c r="D167" s="67">
        <v>9.16</v>
      </c>
      <c r="E167" s="67">
        <v>8.08</v>
      </c>
      <c r="F167" s="67">
        <v>7.04</v>
      </c>
      <c r="G167" s="67">
        <v>6.9</v>
      </c>
      <c r="H167" s="67">
        <v>6.79</v>
      </c>
      <c r="I167" s="67">
        <v>6.77</v>
      </c>
      <c r="J167" s="71">
        <f t="shared" si="163"/>
        <v>4.0000000000001146E-4</v>
      </c>
      <c r="K167" s="71">
        <f t="shared" si="164"/>
        <v>0</v>
      </c>
      <c r="L167" s="71">
        <f t="shared" si="165"/>
        <v>1.9999999999999185E-4</v>
      </c>
      <c r="M167" s="71">
        <f t="shared" si="166"/>
        <v>0</v>
      </c>
      <c r="N167" s="71">
        <f t="shared" si="167"/>
        <v>-1.0000000000000286E-4</v>
      </c>
      <c r="O167" s="71">
        <f t="shared" si="168"/>
        <v>2.9999999999999472E-4</v>
      </c>
      <c r="P167" s="71">
        <f t="shared" si="169"/>
        <v>3.9999999999999758E-4</v>
      </c>
      <c r="Q167" s="71">
        <f t="shared" si="170"/>
        <v>3.0000000000000859E-4</v>
      </c>
      <c r="R167" s="71">
        <f t="shared" si="171"/>
        <v>3.659652373873093E-4</v>
      </c>
      <c r="S167" s="71">
        <f t="shared" si="172"/>
        <v>0</v>
      </c>
      <c r="T167" s="71">
        <f t="shared" si="173"/>
        <v>1.8320051347390972E-4</v>
      </c>
      <c r="U167" s="71">
        <f t="shared" si="174"/>
        <v>0</v>
      </c>
      <c r="V167" s="71">
        <f t="shared" si="175"/>
        <v>-9.3427383634030723E-5</v>
      </c>
      <c r="W167" s="71">
        <f t="shared" si="176"/>
        <v>2.8059673756565534E-4</v>
      </c>
      <c r="X167" s="71">
        <f t="shared" si="177"/>
        <v>3.7449677434210865E-4</v>
      </c>
      <c r="Y167" s="71">
        <f t="shared" si="178"/>
        <v>2.8093833588337352E-4</v>
      </c>
      <c r="Z167" s="72">
        <f t="shared" si="179"/>
        <v>1.7624935486415021E-2</v>
      </c>
      <c r="AA167" s="72">
        <f t="shared" si="180"/>
        <v>1.943213796965991E-2</v>
      </c>
      <c r="AB167" s="72">
        <f t="shared" si="181"/>
        <v>1.7575967349488814E-2</v>
      </c>
      <c r="AC167" s="72">
        <f t="shared" si="182"/>
        <v>1.2222017531038333E-2</v>
      </c>
      <c r="AD167" s="72">
        <f t="shared" si="183"/>
        <v>1.1942016284239791E-2</v>
      </c>
      <c r="AE167" s="72">
        <f t="shared" si="184"/>
        <v>9.6741798752263634E-3</v>
      </c>
      <c r="AF167" s="72">
        <f t="shared" si="185"/>
        <v>8.1453980992408619E-3</v>
      </c>
      <c r="AG167" s="72">
        <f t="shared" si="186"/>
        <v>7.8015698501155027E-3</v>
      </c>
      <c r="AH167" s="72">
        <f t="shared" si="187"/>
        <v>2.2092232189888377E-3</v>
      </c>
      <c r="AI167" s="72">
        <f t="shared" si="188"/>
        <v>1.9198124333272867E-3</v>
      </c>
      <c r="AJ167" s="72">
        <f t="shared" si="189"/>
        <v>1.5349589170295227E-3</v>
      </c>
      <c r="AK167" s="72">
        <f t="shared" si="190"/>
        <v>2.22113787930607E-3</v>
      </c>
      <c r="AL167" s="72">
        <f t="shared" si="191"/>
        <v>2.1521562350941734E-3</v>
      </c>
      <c r="AM167" s="72">
        <f t="shared" si="192"/>
        <v>1.8415661357212777E-3</v>
      </c>
      <c r="AN167" s="72">
        <f t="shared" si="193"/>
        <v>1.7188977423111854E-3</v>
      </c>
      <c r="AO167" s="72">
        <f t="shared" si="194"/>
        <v>1.7040184014827286E-3</v>
      </c>
      <c r="AP167" s="72">
        <f t="shared" si="195"/>
        <v>1.9647176215699703E-3</v>
      </c>
      <c r="AQ167" s="72">
        <f t="shared" si="196"/>
        <v>1.7097129284629712E-3</v>
      </c>
      <c r="AR167" s="72">
        <f t="shared" si="197"/>
        <v>1.3647806700477841E-3</v>
      </c>
      <c r="AS167" s="72">
        <f t="shared" si="198"/>
        <v>2.0022111157854939E-3</v>
      </c>
      <c r="AT167" s="72">
        <f t="shared" si="199"/>
        <v>1.960583668631805E-3</v>
      </c>
      <c r="AU167" s="72">
        <f t="shared" si="200"/>
        <v>1.697275461716905E-3</v>
      </c>
      <c r="AV167" s="72">
        <f t="shared" si="201"/>
        <v>1.5903259922749231E-3</v>
      </c>
      <c r="AW167" s="72">
        <f t="shared" si="202"/>
        <v>1.5772775899240922E-3</v>
      </c>
      <c r="AX167" s="72">
        <f t="shared" si="203"/>
        <v>5.5230580474720941E-4</v>
      </c>
      <c r="AY167" s="72">
        <f t="shared" si="204"/>
        <v>9.5990621666364336E-4</v>
      </c>
      <c r="AZ167" s="72">
        <f t="shared" si="205"/>
        <v>1.5349589170295227E-3</v>
      </c>
      <c r="BA167" s="72">
        <f t="shared" si="206"/>
        <v>6.6634136379182096E-3</v>
      </c>
      <c r="BB167" s="72">
        <f t="shared" si="207"/>
        <v>1.0760781175470868E-2</v>
      </c>
      <c r="BC167" s="72">
        <f t="shared" si="208"/>
        <v>1.8415661357212777E-2</v>
      </c>
      <c r="BD167" s="72">
        <f t="shared" si="209"/>
        <v>2.5783466134667782E-2</v>
      </c>
      <c r="BE167" s="72">
        <f t="shared" si="210"/>
        <v>3.408036802965457E-2</v>
      </c>
      <c r="BF167" s="72">
        <f t="shared" si="211"/>
        <v>4.9117940539249259E-4</v>
      </c>
      <c r="BG167" s="72">
        <f t="shared" si="212"/>
        <v>8.5485646423148558E-4</v>
      </c>
      <c r="BH167" s="72">
        <f t="shared" si="213"/>
        <v>1.3647806700477841E-3</v>
      </c>
      <c r="BI167" s="72">
        <f t="shared" si="214"/>
        <v>6.0066333473564812E-3</v>
      </c>
      <c r="BJ167" s="72">
        <f t="shared" si="215"/>
        <v>9.8029183431590245E-3</v>
      </c>
      <c r="BK167" s="72">
        <f t="shared" si="216"/>
        <v>1.6972754617169052E-2</v>
      </c>
      <c r="BL167" s="72">
        <f t="shared" si="217"/>
        <v>2.3854889884123848E-2</v>
      </c>
      <c r="BM167" s="72">
        <f t="shared" si="218"/>
        <v>3.1545551798481841E-2</v>
      </c>
      <c r="BN167" s="70">
        <f t="shared" si="219"/>
        <v>0.54370618281598904</v>
      </c>
      <c r="BO167" s="70">
        <f t="shared" si="220"/>
        <v>0.23951549629660709</v>
      </c>
      <c r="BP167" s="70">
        <f t="shared" si="221"/>
        <v>0.90061967018073585</v>
      </c>
    </row>
    <row r="168" spans="1:68" x14ac:dyDescent="0.25">
      <c r="A168" s="68">
        <v>45184</v>
      </c>
      <c r="B168" s="67">
        <v>9.32</v>
      </c>
      <c r="C168" s="67">
        <v>9.32</v>
      </c>
      <c r="D168" s="67">
        <v>9.18</v>
      </c>
      <c r="E168" s="67">
        <v>8.08</v>
      </c>
      <c r="F168" s="67">
        <v>7.03</v>
      </c>
      <c r="G168" s="67">
        <v>6.93</v>
      </c>
      <c r="H168" s="67">
        <v>6.83</v>
      </c>
      <c r="I168" s="67">
        <v>6.8</v>
      </c>
      <c r="J168" s="71">
        <f t="shared" si="163"/>
        <v>0</v>
      </c>
      <c r="K168" s="71">
        <f t="shared" si="164"/>
        <v>9.9999999999988987E-5</v>
      </c>
      <c r="L168" s="71">
        <f t="shared" si="165"/>
        <v>0</v>
      </c>
      <c r="M168" s="71">
        <f t="shared" si="166"/>
        <v>-1.5000000000000013E-3</v>
      </c>
      <c r="N168" s="71">
        <f t="shared" si="167"/>
        <v>-1.0000000000000009E-3</v>
      </c>
      <c r="O168" s="71">
        <f t="shared" si="168"/>
        <v>-1.0000000000000009E-3</v>
      </c>
      <c r="P168" s="71">
        <f t="shared" si="169"/>
        <v>-1.0000000000000009E-3</v>
      </c>
      <c r="Q168" s="71">
        <f t="shared" si="170"/>
        <v>-9.000000000000119E-4</v>
      </c>
      <c r="R168" s="71">
        <f t="shared" si="171"/>
        <v>0</v>
      </c>
      <c r="S168" s="71">
        <f t="shared" si="172"/>
        <v>9.147038652616599E-5</v>
      </c>
      <c r="T168" s="71">
        <f t="shared" si="173"/>
        <v>0</v>
      </c>
      <c r="U168" s="71">
        <f t="shared" si="174"/>
        <v>-1.38882481468856E-3</v>
      </c>
      <c r="V168" s="71">
        <f t="shared" si="175"/>
        <v>-9.3475422771912414E-4</v>
      </c>
      <c r="W168" s="71">
        <f t="shared" si="176"/>
        <v>-9.3562881076904314E-4</v>
      </c>
      <c r="X168" s="71">
        <f t="shared" si="177"/>
        <v>-9.3650503192256129E-4</v>
      </c>
      <c r="Y168" s="71">
        <f t="shared" si="178"/>
        <v>-8.4305189762100556E-4</v>
      </c>
      <c r="Z168" s="72">
        <f t="shared" si="179"/>
        <v>1.7550497665784121E-2</v>
      </c>
      <c r="AA168" s="72">
        <f t="shared" si="180"/>
        <v>1.9355743273408683E-2</v>
      </c>
      <c r="AB168" s="72">
        <f t="shared" si="181"/>
        <v>1.7444281046044653E-2</v>
      </c>
      <c r="AC168" s="72">
        <f t="shared" si="182"/>
        <v>1.2213526476740818E-2</v>
      </c>
      <c r="AD168" s="72">
        <f t="shared" si="183"/>
        <v>1.1916688574909103E-2</v>
      </c>
      <c r="AE168" s="72">
        <f t="shared" si="184"/>
        <v>9.6645912477039426E-3</v>
      </c>
      <c r="AF168" s="72">
        <f t="shared" si="185"/>
        <v>8.1382617715037367E-3</v>
      </c>
      <c r="AG168" s="72">
        <f t="shared" si="186"/>
        <v>7.7981975682047781E-3</v>
      </c>
      <c r="AH168" s="72">
        <f t="shared" si="187"/>
        <v>2.2112363416150697E-3</v>
      </c>
      <c r="AI168" s="72">
        <f t="shared" si="188"/>
        <v>1.923710450792422E-3</v>
      </c>
      <c r="AJ168" s="72">
        <f t="shared" si="189"/>
        <v>1.5437404089065541E-3</v>
      </c>
      <c r="AK168" s="72">
        <f t="shared" si="190"/>
        <v>2.221491637543854E-3</v>
      </c>
      <c r="AL168" s="72">
        <f t="shared" si="191"/>
        <v>2.1521562350941734E-3</v>
      </c>
      <c r="AM168" s="72">
        <f t="shared" si="192"/>
        <v>1.8415320670162254E-3</v>
      </c>
      <c r="AN168" s="72">
        <f t="shared" si="193"/>
        <v>1.7187948101716475E-3</v>
      </c>
      <c r="AO168" s="72">
        <f t="shared" si="194"/>
        <v>1.7039609638454312E-3</v>
      </c>
      <c r="AP168" s="72">
        <f t="shared" si="195"/>
        <v>1.9665518278688698E-3</v>
      </c>
      <c r="AQ168" s="72">
        <f t="shared" si="196"/>
        <v>1.7132806599160677E-3</v>
      </c>
      <c r="AR168" s="72">
        <f t="shared" si="197"/>
        <v>1.3726624881811313E-3</v>
      </c>
      <c r="AS168" s="72">
        <f t="shared" si="198"/>
        <v>2.0025271845491113E-3</v>
      </c>
      <c r="AT168" s="72">
        <f t="shared" si="199"/>
        <v>1.9605824803612844E-3</v>
      </c>
      <c r="AU168" s="72">
        <f t="shared" si="200"/>
        <v>1.697241990981671E-3</v>
      </c>
      <c r="AV168" s="72">
        <f t="shared" si="201"/>
        <v>1.5902272131711106E-3</v>
      </c>
      <c r="AW168" s="72">
        <f t="shared" si="202"/>
        <v>1.5772227772617013E-3</v>
      </c>
      <c r="AX168" s="72">
        <f t="shared" si="203"/>
        <v>5.5280908540376742E-4</v>
      </c>
      <c r="AY168" s="72">
        <f t="shared" si="204"/>
        <v>9.6185522539621099E-4</v>
      </c>
      <c r="AZ168" s="72">
        <f t="shared" si="205"/>
        <v>1.5437404089065541E-3</v>
      </c>
      <c r="BA168" s="72">
        <f t="shared" si="206"/>
        <v>6.6644749126315624E-3</v>
      </c>
      <c r="BB168" s="72">
        <f t="shared" si="207"/>
        <v>1.0760781175470868E-2</v>
      </c>
      <c r="BC168" s="72">
        <f t="shared" si="208"/>
        <v>1.8415320670162254E-2</v>
      </c>
      <c r="BD168" s="72">
        <f t="shared" si="209"/>
        <v>2.5781922152574712E-2</v>
      </c>
      <c r="BE168" s="72">
        <f t="shared" si="210"/>
        <v>3.4079219276908622E-2</v>
      </c>
      <c r="BF168" s="72">
        <f t="shared" si="211"/>
        <v>4.9163795696721745E-4</v>
      </c>
      <c r="BG168" s="72">
        <f t="shared" si="212"/>
        <v>8.5664032995803386E-4</v>
      </c>
      <c r="BH168" s="72">
        <f t="shared" si="213"/>
        <v>1.3726624881811313E-3</v>
      </c>
      <c r="BI168" s="72">
        <f t="shared" si="214"/>
        <v>6.0075815536473343E-3</v>
      </c>
      <c r="BJ168" s="72">
        <f t="shared" si="215"/>
        <v>9.8029124018064219E-3</v>
      </c>
      <c r="BK168" s="72">
        <f t="shared" si="216"/>
        <v>1.6972419909816711E-2</v>
      </c>
      <c r="BL168" s="72">
        <f t="shared" si="217"/>
        <v>2.3853408197566657E-2</v>
      </c>
      <c r="BM168" s="72">
        <f t="shared" si="218"/>
        <v>3.1544455545234024E-2</v>
      </c>
      <c r="BN168" s="70">
        <f t="shared" si="219"/>
        <v>0.53255610219093918</v>
      </c>
      <c r="BO168" s="70">
        <f t="shared" si="220"/>
        <v>0.24007267515156108</v>
      </c>
      <c r="BP168" s="70">
        <f t="shared" si="221"/>
        <v>0.9005726196583107</v>
      </c>
    </row>
    <row r="169" spans="1:68" x14ac:dyDescent="0.25">
      <c r="A169" s="68">
        <v>45183</v>
      </c>
      <c r="B169" s="67">
        <v>9.32</v>
      </c>
      <c r="C169" s="67">
        <v>9.33</v>
      </c>
      <c r="D169" s="67">
        <v>9.18</v>
      </c>
      <c r="E169" s="67">
        <v>7.93</v>
      </c>
      <c r="F169" s="67">
        <v>6.93</v>
      </c>
      <c r="G169" s="67">
        <v>6.83</v>
      </c>
      <c r="H169" s="67">
        <v>6.73</v>
      </c>
      <c r="I169" s="67">
        <v>6.71</v>
      </c>
      <c r="J169" s="71">
        <f t="shared" si="163"/>
        <v>9.9999999999988987E-5</v>
      </c>
      <c r="K169" s="71">
        <f t="shared" si="164"/>
        <v>5.0000000000001432E-4</v>
      </c>
      <c r="L169" s="71">
        <f t="shared" si="165"/>
        <v>5.0000000000001432E-4</v>
      </c>
      <c r="M169" s="71">
        <f t="shared" si="166"/>
        <v>1.4000000000000123E-3</v>
      </c>
      <c r="N169" s="71">
        <f t="shared" si="167"/>
        <v>1.6000000000000042E-3</v>
      </c>
      <c r="O169" s="71">
        <f t="shared" si="168"/>
        <v>1.7000000000000071E-3</v>
      </c>
      <c r="P169" s="71">
        <f t="shared" si="169"/>
        <v>1.799999999999996E-3</v>
      </c>
      <c r="Q169" s="71">
        <f t="shared" si="170"/>
        <v>1.7000000000000071E-3</v>
      </c>
      <c r="R169" s="71">
        <f t="shared" si="171"/>
        <v>9.147038652616599E-5</v>
      </c>
      <c r="S169" s="71">
        <f t="shared" si="172"/>
        <v>4.5722647223345165E-4</v>
      </c>
      <c r="T169" s="71">
        <f t="shared" si="173"/>
        <v>4.5785450184025522E-4</v>
      </c>
      <c r="U169" s="71">
        <f t="shared" si="174"/>
        <v>1.2962964778194114E-3</v>
      </c>
      <c r="V169" s="71">
        <f t="shared" si="175"/>
        <v>1.495187644218374E-3</v>
      </c>
      <c r="W169" s="71">
        <f t="shared" si="176"/>
        <v>1.5900485041101342E-3</v>
      </c>
      <c r="X169" s="71">
        <f t="shared" si="177"/>
        <v>1.6850780995350551E-3</v>
      </c>
      <c r="Y169" s="71">
        <f t="shared" si="178"/>
        <v>1.5918351598620374E-3</v>
      </c>
      <c r="Z169" s="72">
        <f t="shared" si="179"/>
        <v>1.7473773442751715E-2</v>
      </c>
      <c r="AA169" s="72">
        <f t="shared" si="180"/>
        <v>1.9270353017704182E-2</v>
      </c>
      <c r="AB169" s="72">
        <f t="shared" si="181"/>
        <v>1.7315962589082152E-2</v>
      </c>
      <c r="AC169" s="72">
        <f t="shared" si="182"/>
        <v>1.2200417105653004E-2</v>
      </c>
      <c r="AD169" s="72">
        <f t="shared" si="183"/>
        <v>1.188879303532824E-2</v>
      </c>
      <c r="AE169" s="72">
        <f t="shared" si="184"/>
        <v>9.6565417487034129E-3</v>
      </c>
      <c r="AF169" s="72">
        <f t="shared" si="185"/>
        <v>8.1333024200797802E-3</v>
      </c>
      <c r="AG169" s="72">
        <f t="shared" si="186"/>
        <v>7.7960700081913456E-3</v>
      </c>
      <c r="AH169" s="72">
        <f t="shared" si="187"/>
        <v>2.211428134118518E-3</v>
      </c>
      <c r="AI169" s="72">
        <f t="shared" si="188"/>
        <v>1.925338894216296E-3</v>
      </c>
      <c r="AJ169" s="72">
        <f t="shared" si="189"/>
        <v>1.5537783153140279E-3</v>
      </c>
      <c r="AK169" s="72">
        <f t="shared" si="190"/>
        <v>2.2200482888709329E-3</v>
      </c>
      <c r="AL169" s="72">
        <f t="shared" si="191"/>
        <v>2.1531360950027625E-3</v>
      </c>
      <c r="AM169" s="72">
        <f t="shared" si="192"/>
        <v>1.8429760273617792E-3</v>
      </c>
      <c r="AN169" s="72">
        <f t="shared" si="193"/>
        <v>1.7190548661912216E-3</v>
      </c>
      <c r="AO169" s="72">
        <f t="shared" si="194"/>
        <v>1.7047472494893324E-3</v>
      </c>
      <c r="AP169" s="72">
        <f t="shared" si="195"/>
        <v>1.9667271361056018E-3</v>
      </c>
      <c r="AQ169" s="72">
        <f t="shared" si="196"/>
        <v>1.7147713818941599E-3</v>
      </c>
      <c r="AR169" s="72">
        <f t="shared" si="197"/>
        <v>1.3817115997984727E-3</v>
      </c>
      <c r="AS169" s="72">
        <f t="shared" si="198"/>
        <v>2.0011048977438455E-3</v>
      </c>
      <c r="AT169" s="72">
        <f t="shared" si="199"/>
        <v>1.9614107017509237E-3</v>
      </c>
      <c r="AU169" s="72">
        <f t="shared" si="200"/>
        <v>1.6985109968792869E-3</v>
      </c>
      <c r="AV169" s="72">
        <f t="shared" si="201"/>
        <v>1.5904236270166741E-3</v>
      </c>
      <c r="AW169" s="72">
        <f t="shared" si="202"/>
        <v>1.5779086936203769E-3</v>
      </c>
      <c r="AX169" s="72">
        <f t="shared" si="203"/>
        <v>5.5285703352962951E-4</v>
      </c>
      <c r="AY169" s="72">
        <f t="shared" si="204"/>
        <v>9.6266944710814801E-4</v>
      </c>
      <c r="AZ169" s="72">
        <f t="shared" si="205"/>
        <v>1.5537783153140279E-3</v>
      </c>
      <c r="BA169" s="72">
        <f t="shared" si="206"/>
        <v>6.6601448666127987E-3</v>
      </c>
      <c r="BB169" s="72">
        <f t="shared" si="207"/>
        <v>1.0765680475013813E-2</v>
      </c>
      <c r="BC169" s="72">
        <f t="shared" si="208"/>
        <v>1.8429760273617792E-2</v>
      </c>
      <c r="BD169" s="72">
        <f t="shared" si="209"/>
        <v>2.5785822992868326E-2</v>
      </c>
      <c r="BE169" s="72">
        <f t="shared" si="210"/>
        <v>3.4094944989786644E-2</v>
      </c>
      <c r="BF169" s="72">
        <f t="shared" si="211"/>
        <v>4.9168178402640044E-4</v>
      </c>
      <c r="BG169" s="72">
        <f t="shared" si="212"/>
        <v>8.5738569094707994E-4</v>
      </c>
      <c r="BH169" s="72">
        <f t="shared" si="213"/>
        <v>1.3817115997984727E-3</v>
      </c>
      <c r="BI169" s="72">
        <f t="shared" si="214"/>
        <v>6.0033146932315365E-3</v>
      </c>
      <c r="BJ169" s="72">
        <f t="shared" si="215"/>
        <v>9.8070535087546179E-3</v>
      </c>
      <c r="BK169" s="72">
        <f t="shared" si="216"/>
        <v>1.6985109968792871E-2</v>
      </c>
      <c r="BL169" s="72">
        <f t="shared" si="217"/>
        <v>2.3856354405250111E-2</v>
      </c>
      <c r="BM169" s="72">
        <f t="shared" si="218"/>
        <v>3.1558173872407537E-2</v>
      </c>
      <c r="BN169" s="70">
        <f t="shared" si="219"/>
        <v>0.5333837143851754</v>
      </c>
      <c r="BO169" s="70">
        <f t="shared" si="220"/>
        <v>0.2418493167653927</v>
      </c>
      <c r="BP169" s="70">
        <f t="shared" si="221"/>
        <v>0.90052928328389115</v>
      </c>
    </row>
    <row r="170" spans="1:68" x14ac:dyDescent="0.25">
      <c r="A170" s="68">
        <v>45182</v>
      </c>
      <c r="B170" s="67">
        <v>9.33</v>
      </c>
      <c r="C170" s="67">
        <v>9.3800000000000008</v>
      </c>
      <c r="D170" s="67">
        <v>9.23</v>
      </c>
      <c r="E170" s="67">
        <v>8.07</v>
      </c>
      <c r="F170" s="67">
        <v>7.09</v>
      </c>
      <c r="G170" s="67">
        <v>7</v>
      </c>
      <c r="H170" s="67">
        <v>6.91</v>
      </c>
      <c r="I170" s="67">
        <v>6.88</v>
      </c>
      <c r="J170" s="71">
        <f t="shared" si="163"/>
        <v>-9.9999999999988987E-5</v>
      </c>
      <c r="K170" s="71">
        <f t="shared" si="164"/>
        <v>1.9999999999999185E-4</v>
      </c>
      <c r="L170" s="71">
        <f t="shared" si="165"/>
        <v>1.9999999999999185E-4</v>
      </c>
      <c r="M170" s="71">
        <f t="shared" si="166"/>
        <v>-8.0000000000000904E-4</v>
      </c>
      <c r="N170" s="71">
        <f t="shared" si="167"/>
        <v>-8.9999999999999802E-4</v>
      </c>
      <c r="O170" s="71">
        <f t="shared" si="168"/>
        <v>-2.0000000000000573E-4</v>
      </c>
      <c r="P170" s="71">
        <f t="shared" si="169"/>
        <v>-6.999999999999923E-4</v>
      </c>
      <c r="Q170" s="71">
        <f t="shared" si="170"/>
        <v>-7.0000000000000617E-4</v>
      </c>
      <c r="R170" s="71">
        <f t="shared" si="171"/>
        <v>-9.147038652611113E-5</v>
      </c>
      <c r="S170" s="71">
        <f t="shared" si="172"/>
        <v>1.8283206925418584E-4</v>
      </c>
      <c r="T170" s="71">
        <f t="shared" si="173"/>
        <v>1.8308312024776897E-4</v>
      </c>
      <c r="U170" s="71">
        <f t="shared" si="174"/>
        <v>-7.4053507040582262E-4</v>
      </c>
      <c r="V170" s="71">
        <f t="shared" si="175"/>
        <v>-8.4076795087734526E-4</v>
      </c>
      <c r="W170" s="71">
        <f t="shared" si="176"/>
        <v>-1.8693335880213454E-4</v>
      </c>
      <c r="X170" s="71">
        <f t="shared" si="177"/>
        <v>-6.5497078364829843E-4</v>
      </c>
      <c r="Y170" s="71">
        <f t="shared" si="178"/>
        <v>-6.5515468673144593E-4</v>
      </c>
      <c r="Z170" s="72">
        <f t="shared" si="179"/>
        <v>1.7397483029812505E-2</v>
      </c>
      <c r="AA170" s="72">
        <f t="shared" si="180"/>
        <v>1.9190187206594926E-2</v>
      </c>
      <c r="AB170" s="72">
        <f t="shared" si="181"/>
        <v>1.719160242463931E-2</v>
      </c>
      <c r="AC170" s="72">
        <f t="shared" si="182"/>
        <v>1.2170717414416192E-2</v>
      </c>
      <c r="AD170" s="72">
        <f t="shared" si="183"/>
        <v>1.1846760156521688E-2</v>
      </c>
      <c r="AE170" s="72">
        <f t="shared" si="184"/>
        <v>9.6361342908098113E-3</v>
      </c>
      <c r="AF170" s="72">
        <f t="shared" si="185"/>
        <v>8.1177447204414527E-3</v>
      </c>
      <c r="AG170" s="72">
        <f t="shared" si="186"/>
        <v>7.7830776937920076E-3</v>
      </c>
      <c r="AH170" s="72">
        <f t="shared" si="187"/>
        <v>2.2114904772856043E-3</v>
      </c>
      <c r="AI170" s="72">
        <f t="shared" si="188"/>
        <v>1.9262722583661164E-3</v>
      </c>
      <c r="AJ170" s="72">
        <f t="shared" si="189"/>
        <v>1.5576576795030544E-3</v>
      </c>
      <c r="AK170" s="72">
        <f t="shared" si="190"/>
        <v>2.2263390171785402E-3</v>
      </c>
      <c r="AL170" s="72">
        <f t="shared" si="191"/>
        <v>2.1538539484011812E-3</v>
      </c>
      <c r="AM170" s="72">
        <f t="shared" si="192"/>
        <v>1.8432119255928213E-3</v>
      </c>
      <c r="AN170" s="72">
        <f t="shared" si="193"/>
        <v>1.7174638023232417E-3</v>
      </c>
      <c r="AO170" s="72">
        <f t="shared" si="194"/>
        <v>1.7045146409578663E-3</v>
      </c>
      <c r="AP170" s="72">
        <f t="shared" si="195"/>
        <v>1.9667842000641615E-3</v>
      </c>
      <c r="AQ170" s="72">
        <f t="shared" si="196"/>
        <v>1.7156227812885323E-3</v>
      </c>
      <c r="AR170" s="72">
        <f t="shared" si="197"/>
        <v>1.3852143670485433E-3</v>
      </c>
      <c r="AS170" s="72">
        <f t="shared" si="198"/>
        <v>2.0066385912618089E-3</v>
      </c>
      <c r="AT170" s="72">
        <f t="shared" si="199"/>
        <v>1.9619549220828954E-3</v>
      </c>
      <c r="AU170" s="72">
        <f t="shared" si="200"/>
        <v>1.6986242239559019E-3</v>
      </c>
      <c r="AV170" s="72">
        <f t="shared" si="201"/>
        <v>1.5888584072527735E-3</v>
      </c>
      <c r="AW170" s="72">
        <f t="shared" si="202"/>
        <v>1.577601906958508E-3</v>
      </c>
      <c r="AX170" s="72">
        <f t="shared" si="203"/>
        <v>5.5287261932140106E-4</v>
      </c>
      <c r="AY170" s="72">
        <f t="shared" si="204"/>
        <v>9.631361291830582E-4</v>
      </c>
      <c r="AZ170" s="72">
        <f t="shared" si="205"/>
        <v>1.5576576795030544E-3</v>
      </c>
      <c r="BA170" s="72">
        <f t="shared" si="206"/>
        <v>6.6790170515356202E-3</v>
      </c>
      <c r="BB170" s="72">
        <f t="shared" si="207"/>
        <v>1.0769269742005906E-2</v>
      </c>
      <c r="BC170" s="72">
        <f t="shared" si="208"/>
        <v>1.8432119255928213E-2</v>
      </c>
      <c r="BD170" s="72">
        <f t="shared" si="209"/>
        <v>2.5761957034848626E-2</v>
      </c>
      <c r="BE170" s="72">
        <f t="shared" si="210"/>
        <v>3.4090292819157327E-2</v>
      </c>
      <c r="BF170" s="72">
        <f t="shared" si="211"/>
        <v>4.9169605001604037E-4</v>
      </c>
      <c r="BG170" s="72">
        <f t="shared" si="212"/>
        <v>8.5781139064426617E-4</v>
      </c>
      <c r="BH170" s="72">
        <f t="shared" si="213"/>
        <v>1.3852143670485433E-3</v>
      </c>
      <c r="BI170" s="72">
        <f t="shared" si="214"/>
        <v>6.019915773785427E-3</v>
      </c>
      <c r="BJ170" s="72">
        <f t="shared" si="215"/>
        <v>9.8097746104144762E-3</v>
      </c>
      <c r="BK170" s="72">
        <f t="shared" si="216"/>
        <v>1.6986242239559021E-2</v>
      </c>
      <c r="BL170" s="72">
        <f t="shared" si="217"/>
        <v>2.3832876108791604E-2</v>
      </c>
      <c r="BM170" s="72">
        <f t="shared" si="218"/>
        <v>3.1552038139170159E-2</v>
      </c>
      <c r="BN170" s="70">
        <f t="shared" si="219"/>
        <v>0.53406585059888012</v>
      </c>
      <c r="BO170" s="70">
        <f t="shared" si="220"/>
        <v>0.24599790133376054</v>
      </c>
      <c r="BP170" s="70">
        <f t="shared" si="221"/>
        <v>0.900328370640324</v>
      </c>
    </row>
    <row r="171" spans="1:68" x14ac:dyDescent="0.25">
      <c r="A171" s="68">
        <v>45181</v>
      </c>
      <c r="B171" s="67">
        <v>9.32</v>
      </c>
      <c r="C171" s="67">
        <v>9.4</v>
      </c>
      <c r="D171" s="67">
        <v>9.25</v>
      </c>
      <c r="E171" s="67">
        <v>7.99</v>
      </c>
      <c r="F171" s="67">
        <v>7</v>
      </c>
      <c r="G171" s="67">
        <v>6.98</v>
      </c>
      <c r="H171" s="67">
        <v>6.84</v>
      </c>
      <c r="I171" s="67">
        <v>6.81</v>
      </c>
      <c r="J171" s="71">
        <f t="shared" si="163"/>
        <v>0</v>
      </c>
      <c r="K171" s="71">
        <f t="shared" si="164"/>
        <v>2.9999999999999472E-4</v>
      </c>
      <c r="L171" s="71">
        <f t="shared" si="165"/>
        <v>0</v>
      </c>
      <c r="M171" s="71">
        <f t="shared" si="166"/>
        <v>-9.9999999999988987E-5</v>
      </c>
      <c r="N171" s="71">
        <f t="shared" si="167"/>
        <v>9.9999999999988987E-5</v>
      </c>
      <c r="O171" s="71">
        <f t="shared" si="168"/>
        <v>3.9999999999999758E-4</v>
      </c>
      <c r="P171" s="71">
        <f t="shared" si="169"/>
        <v>1.5000000000000013E-3</v>
      </c>
      <c r="Q171" s="71">
        <f t="shared" si="170"/>
        <v>1.6000000000000042E-3</v>
      </c>
      <c r="R171" s="71">
        <f t="shared" si="171"/>
        <v>0</v>
      </c>
      <c r="S171" s="71">
        <f t="shared" si="172"/>
        <v>2.7418544247068507E-4</v>
      </c>
      <c r="T171" s="71">
        <f t="shared" si="173"/>
        <v>0</v>
      </c>
      <c r="U171" s="71">
        <f t="shared" si="174"/>
        <v>-9.2605454527421775E-5</v>
      </c>
      <c r="V171" s="71">
        <f t="shared" si="175"/>
        <v>9.3453577003562607E-5</v>
      </c>
      <c r="W171" s="71">
        <f t="shared" si="176"/>
        <v>3.7383178005453847E-4</v>
      </c>
      <c r="X171" s="71">
        <f t="shared" si="177"/>
        <v>1.4029839087550784E-3</v>
      </c>
      <c r="Y171" s="71">
        <f t="shared" si="178"/>
        <v>1.4968662164354352E-3</v>
      </c>
      <c r="Z171" s="72">
        <f t="shared" si="179"/>
        <v>1.7321790141386132E-2</v>
      </c>
      <c r="AA171" s="72">
        <f t="shared" si="180"/>
        <v>1.9117611460288356E-2</v>
      </c>
      <c r="AB171" s="72">
        <f t="shared" si="181"/>
        <v>1.7074227588886506E-2</v>
      </c>
      <c r="AC171" s="72">
        <f t="shared" si="182"/>
        <v>1.2135221916151892E-2</v>
      </c>
      <c r="AD171" s="72">
        <f t="shared" si="183"/>
        <v>1.1807555872502751E-2</v>
      </c>
      <c r="AE171" s="72">
        <f t="shared" si="184"/>
        <v>9.6183935057769007E-3</v>
      </c>
      <c r="AF171" s="72">
        <f t="shared" si="185"/>
        <v>8.1064146338375147E-3</v>
      </c>
      <c r="AG171" s="72">
        <f t="shared" si="186"/>
        <v>7.7725089079160193E-3</v>
      </c>
      <c r="AH171" s="72">
        <f t="shared" si="187"/>
        <v>2.211466930357368E-3</v>
      </c>
      <c r="AI171" s="72">
        <f t="shared" si="188"/>
        <v>1.9264549688737369E-3</v>
      </c>
      <c r="AJ171" s="72">
        <f t="shared" si="189"/>
        <v>1.5589440275258944E-3</v>
      </c>
      <c r="AK171" s="72">
        <f t="shared" si="190"/>
        <v>2.2305268471114175E-3</v>
      </c>
      <c r="AL171" s="72">
        <f t="shared" si="191"/>
        <v>2.1546490180515848E-3</v>
      </c>
      <c r="AM171" s="72">
        <f t="shared" si="192"/>
        <v>1.8456120820985941E-3</v>
      </c>
      <c r="AN171" s="72">
        <f t="shared" si="193"/>
        <v>1.7225139752351738E-3</v>
      </c>
      <c r="AO171" s="72">
        <f t="shared" si="194"/>
        <v>1.7053274363295118E-3</v>
      </c>
      <c r="AP171" s="72">
        <f t="shared" si="195"/>
        <v>1.9667621278286365E-3</v>
      </c>
      <c r="AQ171" s="72">
        <f t="shared" si="196"/>
        <v>1.7157901461310899E-3</v>
      </c>
      <c r="AR171" s="72">
        <f t="shared" si="197"/>
        <v>1.3863752250028597E-3</v>
      </c>
      <c r="AS171" s="72">
        <f t="shared" si="198"/>
        <v>2.0103252764403531E-3</v>
      </c>
      <c r="AT171" s="72">
        <f t="shared" si="199"/>
        <v>1.9626242758971277E-3</v>
      </c>
      <c r="AU171" s="72">
        <f t="shared" si="200"/>
        <v>1.7008107787184294E-3</v>
      </c>
      <c r="AV171" s="72">
        <f t="shared" si="201"/>
        <v>1.5934596135428554E-3</v>
      </c>
      <c r="AW171" s="72">
        <f t="shared" si="202"/>
        <v>1.5783274263473633E-3</v>
      </c>
      <c r="AX171" s="72">
        <f t="shared" si="203"/>
        <v>5.52866732589342E-4</v>
      </c>
      <c r="AY171" s="72">
        <f t="shared" si="204"/>
        <v>9.6322748443686843E-4</v>
      </c>
      <c r="AZ171" s="72">
        <f t="shared" si="205"/>
        <v>1.5589440275258944E-3</v>
      </c>
      <c r="BA171" s="72">
        <f t="shared" si="206"/>
        <v>6.6915805413342525E-3</v>
      </c>
      <c r="BB171" s="72">
        <f t="shared" si="207"/>
        <v>1.0773245090257923E-2</v>
      </c>
      <c r="BC171" s="72">
        <f t="shared" si="208"/>
        <v>1.8456120820985942E-2</v>
      </c>
      <c r="BD171" s="72">
        <f t="shared" si="209"/>
        <v>2.5837709628527609E-2</v>
      </c>
      <c r="BE171" s="72">
        <f t="shared" si="210"/>
        <v>3.4106548726590233E-2</v>
      </c>
      <c r="BF171" s="72">
        <f t="shared" si="211"/>
        <v>4.9169053195715913E-4</v>
      </c>
      <c r="BG171" s="72">
        <f t="shared" si="212"/>
        <v>8.5789507306554495E-4</v>
      </c>
      <c r="BH171" s="72">
        <f t="shared" si="213"/>
        <v>1.3863752250028597E-3</v>
      </c>
      <c r="BI171" s="72">
        <f t="shared" si="214"/>
        <v>6.0309758293210589E-3</v>
      </c>
      <c r="BJ171" s="72">
        <f t="shared" si="215"/>
        <v>9.8131213794856384E-3</v>
      </c>
      <c r="BK171" s="72">
        <f t="shared" si="216"/>
        <v>1.7008107787184295E-2</v>
      </c>
      <c r="BL171" s="72">
        <f t="shared" si="217"/>
        <v>2.3901894203142832E-2</v>
      </c>
      <c r="BM171" s="72">
        <f t="shared" si="218"/>
        <v>3.1566548526947263E-2</v>
      </c>
      <c r="BN171" s="70">
        <f t="shared" si="219"/>
        <v>0.53293021390786222</v>
      </c>
      <c r="BO171" s="70">
        <f t="shared" si="220"/>
        <v>0.24819931208043697</v>
      </c>
      <c r="BP171" s="70">
        <f t="shared" si="221"/>
        <v>0.90020782953687573</v>
      </c>
    </row>
    <row r="172" spans="1:68" x14ac:dyDescent="0.25">
      <c r="A172" s="68">
        <v>45180</v>
      </c>
      <c r="B172" s="67">
        <v>9.32</v>
      </c>
      <c r="C172" s="67">
        <v>9.43</v>
      </c>
      <c r="D172" s="67">
        <v>9.25</v>
      </c>
      <c r="E172" s="67">
        <v>7.98</v>
      </c>
      <c r="F172" s="67">
        <v>7.01</v>
      </c>
      <c r="G172" s="67">
        <v>7.02</v>
      </c>
      <c r="H172" s="67">
        <v>6.99</v>
      </c>
      <c r="I172" s="67">
        <v>6.97</v>
      </c>
      <c r="J172" s="71">
        <f t="shared" si="163"/>
        <v>0</v>
      </c>
      <c r="K172" s="71">
        <f t="shared" si="164"/>
        <v>0</v>
      </c>
      <c r="L172" s="71">
        <f t="shared" si="165"/>
        <v>1.0000000000000286E-4</v>
      </c>
      <c r="M172" s="71">
        <f t="shared" si="166"/>
        <v>-5.0000000000001432E-4</v>
      </c>
      <c r="N172" s="71">
        <f t="shared" si="167"/>
        <v>-5.9999999999998943E-4</v>
      </c>
      <c r="O172" s="71">
        <f t="shared" si="168"/>
        <v>-6.0000000000000331E-4</v>
      </c>
      <c r="P172" s="71">
        <f t="shared" si="169"/>
        <v>-6.0000000000000331E-4</v>
      </c>
      <c r="Q172" s="71">
        <f t="shared" si="170"/>
        <v>-6.0000000000000331E-4</v>
      </c>
      <c r="R172" s="71">
        <f t="shared" si="171"/>
        <v>0</v>
      </c>
      <c r="S172" s="71">
        <f t="shared" si="172"/>
        <v>0</v>
      </c>
      <c r="T172" s="71">
        <f t="shared" si="173"/>
        <v>9.1528991872058481E-5</v>
      </c>
      <c r="U172" s="71">
        <f t="shared" si="174"/>
        <v>-4.6315595288613559E-4</v>
      </c>
      <c r="V172" s="71">
        <f t="shared" si="175"/>
        <v>-5.608525104951644E-4</v>
      </c>
      <c r="W172" s="71">
        <f t="shared" si="176"/>
        <v>-5.6080008947095264E-4</v>
      </c>
      <c r="X172" s="71">
        <f t="shared" si="177"/>
        <v>-5.6095738195003752E-4</v>
      </c>
      <c r="Y172" s="71">
        <f t="shared" si="178"/>
        <v>-5.6106229263110888E-4</v>
      </c>
      <c r="Z172" s="72">
        <f t="shared" si="179"/>
        <v>1.7244589319021661E-2</v>
      </c>
      <c r="AA172" s="72">
        <f t="shared" si="180"/>
        <v>1.9047927274938904E-2</v>
      </c>
      <c r="AB172" s="72">
        <f t="shared" si="181"/>
        <v>1.6954196385556352E-2</v>
      </c>
      <c r="AC172" s="72">
        <f t="shared" si="182"/>
        <v>1.2104574390990261E-2</v>
      </c>
      <c r="AD172" s="72">
        <f t="shared" si="183"/>
        <v>1.1766898817163942E-2</v>
      </c>
      <c r="AE172" s="72">
        <f t="shared" si="184"/>
        <v>9.6043993457896361E-3</v>
      </c>
      <c r="AF172" s="72">
        <f t="shared" si="185"/>
        <v>8.0998807365629689E-3</v>
      </c>
      <c r="AG172" s="72">
        <f t="shared" si="186"/>
        <v>7.7623153598188003E-3</v>
      </c>
      <c r="AH172" s="72">
        <f t="shared" si="187"/>
        <v>2.2289612119937006E-3</v>
      </c>
      <c r="AI172" s="72">
        <f t="shared" si="188"/>
        <v>1.9295435248893869E-3</v>
      </c>
      <c r="AJ172" s="72">
        <f t="shared" si="189"/>
        <v>1.5595709134944645E-3</v>
      </c>
      <c r="AK172" s="72">
        <f t="shared" si="190"/>
        <v>2.2422801178115931E-3</v>
      </c>
      <c r="AL172" s="72">
        <f t="shared" si="191"/>
        <v>2.1670006547370893E-3</v>
      </c>
      <c r="AM172" s="72">
        <f t="shared" si="192"/>
        <v>1.8494371692562418E-3</v>
      </c>
      <c r="AN172" s="72">
        <f t="shared" si="193"/>
        <v>1.7258689122009708E-3</v>
      </c>
      <c r="AO172" s="72">
        <f t="shared" si="194"/>
        <v>1.7112583585506646E-3</v>
      </c>
      <c r="AP172" s="72">
        <f t="shared" si="195"/>
        <v>1.9826598460490124E-3</v>
      </c>
      <c r="AQ172" s="72">
        <f t="shared" si="196"/>
        <v>1.7186189791297429E-3</v>
      </c>
      <c r="AR172" s="72">
        <f t="shared" si="197"/>
        <v>1.386939625397257E-3</v>
      </c>
      <c r="AS172" s="72">
        <f t="shared" si="198"/>
        <v>2.0207374731817432E-3</v>
      </c>
      <c r="AT172" s="72">
        <f t="shared" si="199"/>
        <v>1.9737480800071814E-3</v>
      </c>
      <c r="AU172" s="72">
        <f t="shared" si="200"/>
        <v>1.7042837899126869E-3</v>
      </c>
      <c r="AV172" s="72">
        <f t="shared" si="201"/>
        <v>1.5964342329786092E-3</v>
      </c>
      <c r="AW172" s="72">
        <f t="shared" si="202"/>
        <v>1.5836579530838651E-3</v>
      </c>
      <c r="AX172" s="72">
        <f t="shared" si="203"/>
        <v>5.5724030299842515E-4</v>
      </c>
      <c r="AY172" s="72">
        <f t="shared" si="204"/>
        <v>9.6477176244469344E-4</v>
      </c>
      <c r="AZ172" s="72">
        <f t="shared" si="205"/>
        <v>1.5595709134944645E-3</v>
      </c>
      <c r="BA172" s="72">
        <f t="shared" si="206"/>
        <v>6.7268403534347793E-3</v>
      </c>
      <c r="BB172" s="72">
        <f t="shared" si="207"/>
        <v>1.0835003273685447E-2</v>
      </c>
      <c r="BC172" s="72">
        <f t="shared" si="208"/>
        <v>1.849437169256242E-2</v>
      </c>
      <c r="BD172" s="72">
        <f t="shared" si="209"/>
        <v>2.5888033683014563E-2</v>
      </c>
      <c r="BE172" s="72">
        <f t="shared" si="210"/>
        <v>3.4225167171013295E-2</v>
      </c>
      <c r="BF172" s="72">
        <f t="shared" si="211"/>
        <v>4.9566496151225311E-4</v>
      </c>
      <c r="BG172" s="72">
        <f t="shared" si="212"/>
        <v>8.5930948956487144E-4</v>
      </c>
      <c r="BH172" s="72">
        <f t="shared" si="213"/>
        <v>1.386939625397257E-3</v>
      </c>
      <c r="BI172" s="72">
        <f t="shared" si="214"/>
        <v>6.0622124195452293E-3</v>
      </c>
      <c r="BJ172" s="72">
        <f t="shared" si="215"/>
        <v>9.868740400035908E-3</v>
      </c>
      <c r="BK172" s="72">
        <f t="shared" si="216"/>
        <v>1.7042837899126868E-2</v>
      </c>
      <c r="BL172" s="72">
        <f t="shared" si="217"/>
        <v>2.3946513494679137E-2</v>
      </c>
      <c r="BM172" s="72">
        <f t="shared" si="218"/>
        <v>3.1673159061677301E-2</v>
      </c>
      <c r="BN172" s="70">
        <f t="shared" si="219"/>
        <v>0.53353628873869507</v>
      </c>
      <c r="BO172" s="70">
        <f t="shared" si="220"/>
        <v>0.24971748518959258</v>
      </c>
      <c r="BP172" s="70">
        <f t="shared" si="221"/>
        <v>0.90129157830759965</v>
      </c>
    </row>
    <row r="173" spans="1:68" x14ac:dyDescent="0.25">
      <c r="A173" s="68">
        <v>45177</v>
      </c>
      <c r="B173" s="67">
        <v>9.32</v>
      </c>
      <c r="C173" s="67">
        <v>9.43</v>
      </c>
      <c r="D173" s="67">
        <v>9.26</v>
      </c>
      <c r="E173" s="67">
        <v>7.93</v>
      </c>
      <c r="F173" s="67">
        <v>6.95</v>
      </c>
      <c r="G173" s="67">
        <v>6.96</v>
      </c>
      <c r="H173" s="67">
        <v>6.93</v>
      </c>
      <c r="I173" s="67">
        <v>6.91</v>
      </c>
      <c r="J173" s="71">
        <f t="shared" si="163"/>
        <v>-1.0000000000000286E-4</v>
      </c>
      <c r="K173" s="71">
        <f t="shared" si="164"/>
        <v>3.0000000000000859E-4</v>
      </c>
      <c r="L173" s="71">
        <f t="shared" si="165"/>
        <v>-1.0000000000000286E-4</v>
      </c>
      <c r="M173" s="71">
        <f t="shared" si="166"/>
        <v>1.8999999999999989E-3</v>
      </c>
      <c r="N173" s="71">
        <f t="shared" si="167"/>
        <v>1.6999999999999932E-3</v>
      </c>
      <c r="O173" s="71">
        <f t="shared" si="168"/>
        <v>1.6000000000000042E-3</v>
      </c>
      <c r="P173" s="71">
        <f t="shared" si="169"/>
        <v>2.0999999999999908E-3</v>
      </c>
      <c r="Q173" s="71">
        <f t="shared" si="170"/>
        <v>2.0000000000000018E-3</v>
      </c>
      <c r="R173" s="71">
        <f t="shared" si="171"/>
        <v>-9.1478754123170398E-5</v>
      </c>
      <c r="S173" s="71">
        <f t="shared" si="172"/>
        <v>2.7411028542044383E-4</v>
      </c>
      <c r="T173" s="71">
        <f t="shared" si="173"/>
        <v>-9.1528991871991084E-5</v>
      </c>
      <c r="U173" s="71">
        <f t="shared" si="174"/>
        <v>1.758852570991872E-3</v>
      </c>
      <c r="V173" s="71">
        <f t="shared" si="175"/>
        <v>1.5882658545022419E-3</v>
      </c>
      <c r="W173" s="71">
        <f t="shared" si="176"/>
        <v>1.494768589229283E-3</v>
      </c>
      <c r="X173" s="71">
        <f t="shared" si="177"/>
        <v>1.9619756842491412E-3</v>
      </c>
      <c r="Y173" s="71">
        <f t="shared" si="178"/>
        <v>1.8689847511297068E-3</v>
      </c>
      <c r="Z173" s="72">
        <f t="shared" si="179"/>
        <v>1.7156753938953714E-2</v>
      </c>
      <c r="AA173" s="72">
        <f t="shared" si="180"/>
        <v>1.8971861264961781E-2</v>
      </c>
      <c r="AB173" s="72">
        <f t="shared" si="181"/>
        <v>1.6830791095234488E-2</v>
      </c>
      <c r="AC173" s="72">
        <f t="shared" si="182"/>
        <v>1.2093033555250153E-2</v>
      </c>
      <c r="AD173" s="72">
        <f t="shared" si="183"/>
        <v>1.1743018477644428E-2</v>
      </c>
      <c r="AE173" s="72">
        <f t="shared" si="184"/>
        <v>9.5998221556138179E-3</v>
      </c>
      <c r="AF173" s="72">
        <f t="shared" si="185"/>
        <v>8.1110087080690733E-3</v>
      </c>
      <c r="AG173" s="72">
        <f t="shared" si="186"/>
        <v>7.7719752337366858E-3</v>
      </c>
      <c r="AH173" s="72">
        <f t="shared" si="187"/>
        <v>2.4373222747017384E-3</v>
      </c>
      <c r="AI173" s="72">
        <f t="shared" si="188"/>
        <v>2.1144057737687333E-3</v>
      </c>
      <c r="AJ173" s="72">
        <f t="shared" si="189"/>
        <v>1.5816997030685049E-3</v>
      </c>
      <c r="AK173" s="72">
        <f t="shared" si="190"/>
        <v>2.2456385707636229E-3</v>
      </c>
      <c r="AL173" s="72">
        <f t="shared" si="191"/>
        <v>2.1754872648906422E-3</v>
      </c>
      <c r="AM173" s="72">
        <f t="shared" si="192"/>
        <v>1.8667436326258579E-3</v>
      </c>
      <c r="AN173" s="72">
        <f t="shared" si="193"/>
        <v>1.7443192013297728E-3</v>
      </c>
      <c r="AO173" s="72">
        <f t="shared" si="194"/>
        <v>1.731735462086181E-3</v>
      </c>
      <c r="AP173" s="72">
        <f t="shared" si="195"/>
        <v>2.1736977953363775E-3</v>
      </c>
      <c r="AQ173" s="72">
        <f t="shared" si="196"/>
        <v>1.889617427013933E-3</v>
      </c>
      <c r="AR173" s="72">
        <f t="shared" si="197"/>
        <v>1.4069904705346417E-3</v>
      </c>
      <c r="AS173" s="72">
        <f t="shared" si="198"/>
        <v>2.0236999108173008E-3</v>
      </c>
      <c r="AT173" s="72">
        <f t="shared" si="199"/>
        <v>1.9813792945963461E-3</v>
      </c>
      <c r="AU173" s="72">
        <f t="shared" si="200"/>
        <v>1.7200522796815948E-3</v>
      </c>
      <c r="AV173" s="72">
        <f t="shared" si="201"/>
        <v>1.6132752810833846E-3</v>
      </c>
      <c r="AW173" s="72">
        <f t="shared" si="202"/>
        <v>1.6023937048025105E-3</v>
      </c>
      <c r="AX173" s="72">
        <f t="shared" si="203"/>
        <v>6.0933056867543459E-4</v>
      </c>
      <c r="AY173" s="72">
        <f t="shared" si="204"/>
        <v>1.0572028868843667E-3</v>
      </c>
      <c r="AZ173" s="72">
        <f t="shared" si="205"/>
        <v>1.5816997030685049E-3</v>
      </c>
      <c r="BA173" s="72">
        <f t="shared" si="206"/>
        <v>6.7369157122908682E-3</v>
      </c>
      <c r="BB173" s="72">
        <f t="shared" si="207"/>
        <v>1.0877436324453212E-2</v>
      </c>
      <c r="BC173" s="72">
        <f t="shared" si="208"/>
        <v>1.8667436326258578E-2</v>
      </c>
      <c r="BD173" s="72">
        <f t="shared" si="209"/>
        <v>2.6164788019946591E-2</v>
      </c>
      <c r="BE173" s="72">
        <f t="shared" si="210"/>
        <v>3.463470924172362E-2</v>
      </c>
      <c r="BF173" s="72">
        <f t="shared" si="211"/>
        <v>5.4342444883409438E-4</v>
      </c>
      <c r="BG173" s="72">
        <f t="shared" si="212"/>
        <v>9.4480871350696651E-4</v>
      </c>
      <c r="BH173" s="72">
        <f t="shared" si="213"/>
        <v>1.4069904705346417E-3</v>
      </c>
      <c r="BI173" s="72">
        <f t="shared" si="214"/>
        <v>6.0710997324519029E-3</v>
      </c>
      <c r="BJ173" s="72">
        <f t="shared" si="215"/>
        <v>9.9068964729817303E-3</v>
      </c>
      <c r="BK173" s="72">
        <f t="shared" si="216"/>
        <v>1.7200522796815949E-2</v>
      </c>
      <c r="BL173" s="72">
        <f t="shared" si="217"/>
        <v>2.4199129216250771E-2</v>
      </c>
      <c r="BM173" s="72">
        <f t="shared" si="218"/>
        <v>3.2047874096050213E-2</v>
      </c>
      <c r="BN173" s="70">
        <f t="shared" si="219"/>
        <v>0.54826867328539286</v>
      </c>
      <c r="BO173" s="70">
        <f t="shared" si="220"/>
        <v>0.25544608723143136</v>
      </c>
      <c r="BP173" s="70">
        <f t="shared" si="221"/>
        <v>0.90127044462617145</v>
      </c>
    </row>
    <row r="174" spans="1:68" x14ac:dyDescent="0.25">
      <c r="A174" s="68">
        <v>45176</v>
      </c>
      <c r="B174" s="67">
        <v>9.31</v>
      </c>
      <c r="C174" s="67">
        <v>9.4600000000000009</v>
      </c>
      <c r="D174" s="67">
        <v>9.25</v>
      </c>
      <c r="E174" s="67">
        <v>8.1199999999999992</v>
      </c>
      <c r="F174" s="67">
        <v>7.12</v>
      </c>
      <c r="G174" s="67">
        <v>7.12</v>
      </c>
      <c r="H174" s="67">
        <v>7.14</v>
      </c>
      <c r="I174" s="67">
        <v>7.11</v>
      </c>
      <c r="J174" s="71">
        <f t="shared" si="163"/>
        <v>1.0000000000000286E-4</v>
      </c>
      <c r="K174" s="71">
        <f t="shared" si="164"/>
        <v>0</v>
      </c>
      <c r="L174" s="71">
        <f t="shared" si="165"/>
        <v>1.0000000000000286E-4</v>
      </c>
      <c r="M174" s="71">
        <f t="shared" si="166"/>
        <v>1.3000000000000095E-3</v>
      </c>
      <c r="N174" s="71">
        <f t="shared" si="167"/>
        <v>1.3999999999999985E-3</v>
      </c>
      <c r="O174" s="71">
        <f t="shared" si="168"/>
        <v>1.2000000000000066E-3</v>
      </c>
      <c r="P174" s="71">
        <f t="shared" si="169"/>
        <v>1.0000000000000148E-3</v>
      </c>
      <c r="Q174" s="71">
        <f t="shared" si="170"/>
        <v>1.1000000000000038E-3</v>
      </c>
      <c r="R174" s="71">
        <f t="shared" si="171"/>
        <v>9.1478754123156087E-5</v>
      </c>
      <c r="S174" s="71">
        <f t="shared" si="172"/>
        <v>0</v>
      </c>
      <c r="T174" s="71">
        <f t="shared" si="173"/>
        <v>9.1528991872058481E-5</v>
      </c>
      <c r="U174" s="71">
        <f t="shared" si="174"/>
        <v>1.2016454743524591E-3</v>
      </c>
      <c r="V174" s="71">
        <f t="shared" si="175"/>
        <v>1.3060921718620411E-3</v>
      </c>
      <c r="W174" s="71">
        <f t="shared" si="176"/>
        <v>1.1196119848416149E-3</v>
      </c>
      <c r="X174" s="71">
        <f t="shared" si="177"/>
        <v>9.3292291494441969E-4</v>
      </c>
      <c r="Y174" s="71">
        <f t="shared" si="178"/>
        <v>1.0264546228534611E-3</v>
      </c>
      <c r="Z174" s="72">
        <f t="shared" si="179"/>
        <v>1.7123288587357007E-2</v>
      </c>
      <c r="AA174" s="72">
        <f t="shared" si="180"/>
        <v>1.8974728579753835E-2</v>
      </c>
      <c r="AB174" s="72">
        <f t="shared" si="181"/>
        <v>1.67189234035615E-2</v>
      </c>
      <c r="AC174" s="72">
        <f t="shared" si="182"/>
        <v>1.2064539035512058E-2</v>
      </c>
      <c r="AD174" s="72">
        <f t="shared" si="183"/>
        <v>1.1699146782891176E-2</v>
      </c>
      <c r="AE174" s="72">
        <f t="shared" si="184"/>
        <v>9.5767856992971714E-3</v>
      </c>
      <c r="AF174" s="72">
        <f t="shared" si="185"/>
        <v>8.1008556089673459E-3</v>
      </c>
      <c r="AG174" s="72">
        <f t="shared" si="186"/>
        <v>7.7605051254247713E-3</v>
      </c>
      <c r="AH174" s="72">
        <f t="shared" si="187"/>
        <v>2.5518225066168613E-3</v>
      </c>
      <c r="AI174" s="72">
        <f t="shared" si="188"/>
        <v>2.1583280011009168E-3</v>
      </c>
      <c r="AJ174" s="72">
        <f t="shared" si="189"/>
        <v>1.6043623674018067E-3</v>
      </c>
      <c r="AK174" s="72">
        <f t="shared" si="190"/>
        <v>2.2450392154958281E-3</v>
      </c>
      <c r="AL174" s="72">
        <f t="shared" si="191"/>
        <v>2.1733245517530642E-3</v>
      </c>
      <c r="AM174" s="72">
        <f t="shared" si="192"/>
        <v>1.8648296330223463E-3</v>
      </c>
      <c r="AN174" s="72">
        <f t="shared" si="193"/>
        <v>1.7403935826266663E-3</v>
      </c>
      <c r="AO174" s="72">
        <f t="shared" si="194"/>
        <v>1.7297974801741133E-3</v>
      </c>
      <c r="AP174" s="72">
        <f t="shared" si="195"/>
        <v>2.2810792342984731E-3</v>
      </c>
      <c r="AQ174" s="72">
        <f t="shared" si="196"/>
        <v>1.9309282188947757E-3</v>
      </c>
      <c r="AR174" s="72">
        <f t="shared" si="197"/>
        <v>1.4276686416922991E-3</v>
      </c>
      <c r="AS174" s="72">
        <f t="shared" si="198"/>
        <v>2.0229968611633572E-3</v>
      </c>
      <c r="AT174" s="72">
        <f t="shared" si="199"/>
        <v>1.9792971383382476E-3</v>
      </c>
      <c r="AU174" s="72">
        <f t="shared" si="200"/>
        <v>1.7182180037047378E-3</v>
      </c>
      <c r="AV174" s="72">
        <f t="shared" si="201"/>
        <v>1.6095452682023696E-3</v>
      </c>
      <c r="AW174" s="72">
        <f t="shared" si="202"/>
        <v>1.6004998018451981E-3</v>
      </c>
      <c r="AX174" s="72">
        <f t="shared" si="203"/>
        <v>6.3795562665421534E-4</v>
      </c>
      <c r="AY174" s="72">
        <f t="shared" si="204"/>
        <v>1.0791640005504584E-3</v>
      </c>
      <c r="AZ174" s="72">
        <f t="shared" si="205"/>
        <v>1.6043623674018067E-3</v>
      </c>
      <c r="BA174" s="72">
        <f t="shared" si="206"/>
        <v>6.7351176464874839E-3</v>
      </c>
      <c r="BB174" s="72">
        <f t="shared" si="207"/>
        <v>1.0866622758765321E-2</v>
      </c>
      <c r="BC174" s="72">
        <f t="shared" si="208"/>
        <v>1.8648296330223461E-2</v>
      </c>
      <c r="BD174" s="72">
        <f t="shared" si="209"/>
        <v>2.6105903739399996E-2</v>
      </c>
      <c r="BE174" s="72">
        <f t="shared" si="210"/>
        <v>3.4595949603482265E-2</v>
      </c>
      <c r="BF174" s="72">
        <f t="shared" si="211"/>
        <v>5.7026980857461827E-4</v>
      </c>
      <c r="BG174" s="72">
        <f t="shared" si="212"/>
        <v>9.6546410944738786E-4</v>
      </c>
      <c r="BH174" s="72">
        <f t="shared" si="213"/>
        <v>1.4276686416922991E-3</v>
      </c>
      <c r="BI174" s="72">
        <f t="shared" si="214"/>
        <v>6.068990583490072E-3</v>
      </c>
      <c r="BJ174" s="72">
        <f t="shared" si="215"/>
        <v>9.896485691691239E-3</v>
      </c>
      <c r="BK174" s="72">
        <f t="shared" si="216"/>
        <v>1.7182180037047377E-2</v>
      </c>
      <c r="BL174" s="72">
        <f t="shared" si="217"/>
        <v>2.4143179023035543E-2</v>
      </c>
      <c r="BM174" s="72">
        <f t="shared" si="218"/>
        <v>3.2009996036903965E-2</v>
      </c>
      <c r="BN174" s="70">
        <f t="shared" si="219"/>
        <v>0.56378686055317817</v>
      </c>
      <c r="BO174" s="70">
        <f t="shared" si="220"/>
        <v>0.25950687943820966</v>
      </c>
      <c r="BP174" s="70">
        <f t="shared" si="221"/>
        <v>0.90057087109626632</v>
      </c>
    </row>
    <row r="175" spans="1:68" x14ac:dyDescent="0.25">
      <c r="A175" s="68">
        <v>45175</v>
      </c>
      <c r="B175" s="67">
        <v>9.32</v>
      </c>
      <c r="C175" s="67">
        <v>9.4600000000000009</v>
      </c>
      <c r="D175" s="67">
        <v>9.26</v>
      </c>
      <c r="E175" s="67">
        <v>8.25</v>
      </c>
      <c r="F175" s="67">
        <v>7.26</v>
      </c>
      <c r="G175" s="67">
        <v>7.24</v>
      </c>
      <c r="H175" s="67">
        <v>7.24</v>
      </c>
      <c r="I175" s="67">
        <v>7.22</v>
      </c>
      <c r="J175" s="71">
        <f t="shared" si="163"/>
        <v>-1.0000000000000286E-4</v>
      </c>
      <c r="K175" s="71">
        <f t="shared" si="164"/>
        <v>1.0000000000000286E-4</v>
      </c>
      <c r="L175" s="71">
        <f t="shared" si="165"/>
        <v>-1.0000000000000286E-4</v>
      </c>
      <c r="M175" s="71">
        <f t="shared" si="166"/>
        <v>-1.0000000000000286E-4</v>
      </c>
      <c r="N175" s="71">
        <f t="shared" si="167"/>
        <v>0</v>
      </c>
      <c r="O175" s="71">
        <f t="shared" si="168"/>
        <v>-2.0000000000000573E-4</v>
      </c>
      <c r="P175" s="71">
        <f t="shared" si="169"/>
        <v>-2.0000000000000573E-4</v>
      </c>
      <c r="Q175" s="71">
        <f t="shared" si="170"/>
        <v>-1.0000000000000286E-4</v>
      </c>
      <c r="R175" s="71">
        <f t="shared" si="171"/>
        <v>-9.1478754123170398E-5</v>
      </c>
      <c r="S175" s="71">
        <f t="shared" si="172"/>
        <v>9.1353400693862291E-5</v>
      </c>
      <c r="T175" s="71">
        <f t="shared" si="173"/>
        <v>-9.1528991871991084E-5</v>
      </c>
      <c r="U175" s="71">
        <f t="shared" si="174"/>
        <v>-9.2383020066604831E-5</v>
      </c>
      <c r="V175" s="71">
        <f t="shared" si="175"/>
        <v>0</v>
      </c>
      <c r="W175" s="71">
        <f t="shared" si="176"/>
        <v>-1.8651496836681776E-4</v>
      </c>
      <c r="X175" s="71">
        <f t="shared" si="177"/>
        <v>-1.8651496836681776E-4</v>
      </c>
      <c r="Y175" s="71">
        <f t="shared" si="178"/>
        <v>-9.3270531243252669E-5</v>
      </c>
      <c r="Z175" s="72">
        <f t="shared" si="179"/>
        <v>1.7169741866473388E-2</v>
      </c>
      <c r="AA175" s="72">
        <f t="shared" si="180"/>
        <v>1.9034329780889911E-2</v>
      </c>
      <c r="AB175" s="72">
        <f t="shared" si="181"/>
        <v>1.6621888652702817E-2</v>
      </c>
      <c r="AC175" s="72">
        <f t="shared" si="182"/>
        <v>1.2039608583924936E-2</v>
      </c>
      <c r="AD175" s="72">
        <f t="shared" si="183"/>
        <v>1.1664237452454856E-2</v>
      </c>
      <c r="AE175" s="72">
        <f t="shared" si="184"/>
        <v>9.5633329459425126E-3</v>
      </c>
      <c r="AF175" s="72">
        <f t="shared" si="185"/>
        <v>8.102332013173395E-3</v>
      </c>
      <c r="AG175" s="72">
        <f t="shared" si="186"/>
        <v>7.7621949897184496E-3</v>
      </c>
      <c r="AH175" s="72">
        <f t="shared" si="187"/>
        <v>2.5518225066168613E-3</v>
      </c>
      <c r="AI175" s="72">
        <f t="shared" si="188"/>
        <v>2.1583938400767727E-3</v>
      </c>
      <c r="AJ175" s="72">
        <f t="shared" si="189"/>
        <v>1.6043922827353311E-3</v>
      </c>
      <c r="AK175" s="72">
        <f t="shared" si="190"/>
        <v>2.2438955258515707E-3</v>
      </c>
      <c r="AL175" s="72">
        <f t="shared" si="191"/>
        <v>2.1724362510086828E-3</v>
      </c>
      <c r="AM175" s="72">
        <f t="shared" si="192"/>
        <v>1.8639483043421043E-3</v>
      </c>
      <c r="AN175" s="72">
        <f t="shared" si="193"/>
        <v>1.7397378205627361E-3</v>
      </c>
      <c r="AO175" s="72">
        <f t="shared" si="194"/>
        <v>1.729037372796423E-3</v>
      </c>
      <c r="AP175" s="72">
        <f t="shared" si="195"/>
        <v>2.2810793400029716E-3</v>
      </c>
      <c r="AQ175" s="72">
        <f t="shared" si="196"/>
        <v>1.9309905765720798E-3</v>
      </c>
      <c r="AR175" s="72">
        <f t="shared" si="197"/>
        <v>1.4276960972907469E-3</v>
      </c>
      <c r="AS175" s="72">
        <f t="shared" si="198"/>
        <v>2.0219060737963184E-3</v>
      </c>
      <c r="AT175" s="72">
        <f t="shared" si="199"/>
        <v>1.9784154498831198E-3</v>
      </c>
      <c r="AU175" s="72">
        <f t="shared" si="200"/>
        <v>1.7173702356759178E-3</v>
      </c>
      <c r="AV175" s="72">
        <f t="shared" si="201"/>
        <v>1.6089187710315283E-3</v>
      </c>
      <c r="AW175" s="72">
        <f t="shared" si="202"/>
        <v>1.5997723205421451E-3</v>
      </c>
      <c r="AX175" s="72">
        <f t="shared" si="203"/>
        <v>6.3795562665421534E-4</v>
      </c>
      <c r="AY175" s="72">
        <f t="shared" si="204"/>
        <v>1.0791969200383863E-3</v>
      </c>
      <c r="AZ175" s="72">
        <f t="shared" si="205"/>
        <v>1.6043922827353311E-3</v>
      </c>
      <c r="BA175" s="72">
        <f t="shared" si="206"/>
        <v>6.7316865775547121E-3</v>
      </c>
      <c r="BB175" s="72">
        <f t="shared" si="207"/>
        <v>1.0862181255043414E-2</v>
      </c>
      <c r="BC175" s="72">
        <f t="shared" si="208"/>
        <v>1.8639483043421043E-2</v>
      </c>
      <c r="BD175" s="72">
        <f t="shared" si="209"/>
        <v>2.6096067308441041E-2</v>
      </c>
      <c r="BE175" s="72">
        <f t="shared" si="210"/>
        <v>3.4580747455928457E-2</v>
      </c>
      <c r="BF175" s="72">
        <f t="shared" si="211"/>
        <v>5.702698350007429E-4</v>
      </c>
      <c r="BG175" s="72">
        <f t="shared" si="212"/>
        <v>9.6549528828603992E-4</v>
      </c>
      <c r="BH175" s="72">
        <f t="shared" si="213"/>
        <v>1.4276960972907469E-3</v>
      </c>
      <c r="BI175" s="72">
        <f t="shared" si="214"/>
        <v>6.0657182213889552E-3</v>
      </c>
      <c r="BJ175" s="72">
        <f t="shared" si="215"/>
        <v>9.8920772494155984E-3</v>
      </c>
      <c r="BK175" s="72">
        <f t="shared" si="216"/>
        <v>1.7173702356759177E-2</v>
      </c>
      <c r="BL175" s="72">
        <f t="shared" si="217"/>
        <v>2.4133781565472925E-2</v>
      </c>
      <c r="BM175" s="72">
        <f t="shared" si="218"/>
        <v>3.1995446410842898E-2</v>
      </c>
      <c r="BN175" s="70">
        <f t="shared" si="219"/>
        <v>0.56380816647424148</v>
      </c>
      <c r="BO175" s="70">
        <f t="shared" si="220"/>
        <v>0.25963073109610718</v>
      </c>
      <c r="BP175" s="70">
        <f t="shared" si="221"/>
        <v>0.90033898293979586</v>
      </c>
    </row>
    <row r="176" spans="1:68" x14ac:dyDescent="0.25">
      <c r="A176" s="68">
        <v>45174</v>
      </c>
      <c r="B176" s="67">
        <v>9.31</v>
      </c>
      <c r="C176" s="67">
        <v>9.4700000000000006</v>
      </c>
      <c r="D176" s="67">
        <v>9.25</v>
      </c>
      <c r="E176" s="67">
        <v>8.24</v>
      </c>
      <c r="F176" s="67">
        <v>7.26</v>
      </c>
      <c r="G176" s="67">
        <v>7.22</v>
      </c>
      <c r="H176" s="67">
        <v>7.22</v>
      </c>
      <c r="I176" s="67">
        <v>7.21</v>
      </c>
      <c r="J176" s="71">
        <f t="shared" si="163"/>
        <v>1.0000000000000286E-4</v>
      </c>
      <c r="K176" s="71">
        <f t="shared" si="164"/>
        <v>1.9999999999999185E-4</v>
      </c>
      <c r="L176" s="71">
        <f t="shared" si="165"/>
        <v>-1.0000000000000286E-4</v>
      </c>
      <c r="M176" s="71">
        <f t="shared" si="166"/>
        <v>-5.0000000000000044E-4</v>
      </c>
      <c r="N176" s="71">
        <f t="shared" si="167"/>
        <v>-2.9999999999999472E-4</v>
      </c>
      <c r="O176" s="71">
        <f t="shared" si="168"/>
        <v>-1.3999999999999985E-3</v>
      </c>
      <c r="P176" s="71">
        <f t="shared" si="169"/>
        <v>-1.0000000000000009E-3</v>
      </c>
      <c r="Q176" s="71">
        <f t="shared" si="170"/>
        <v>-1.1000000000000038E-3</v>
      </c>
      <c r="R176" s="71">
        <f t="shared" si="171"/>
        <v>9.1478754123156087E-5</v>
      </c>
      <c r="S176" s="71">
        <f t="shared" si="172"/>
        <v>1.8268176886763614E-4</v>
      </c>
      <c r="T176" s="71">
        <f t="shared" si="173"/>
        <v>-9.1537370195276927E-5</v>
      </c>
      <c r="U176" s="71">
        <f t="shared" si="174"/>
        <v>-4.6204316305047133E-4</v>
      </c>
      <c r="V176" s="71">
        <f t="shared" si="175"/>
        <v>-2.7973332272477285E-4</v>
      </c>
      <c r="W176" s="71">
        <f t="shared" si="176"/>
        <v>-1.3065797472399268E-3</v>
      </c>
      <c r="X176" s="71">
        <f t="shared" si="177"/>
        <v>-9.3309701647466281E-4</v>
      </c>
      <c r="Y176" s="71">
        <f t="shared" si="178"/>
        <v>-1.026550414445427E-3</v>
      </c>
      <c r="Z176" s="72">
        <f t="shared" si="179"/>
        <v>1.7215888429513368E-2</v>
      </c>
      <c r="AA176" s="72">
        <f t="shared" si="180"/>
        <v>1.9096282439560824E-2</v>
      </c>
      <c r="AB176" s="72">
        <f t="shared" si="181"/>
        <v>1.652533465586821E-2</v>
      </c>
      <c r="AC176" s="72">
        <f t="shared" si="182"/>
        <v>1.2020827532266598E-2</v>
      </c>
      <c r="AD176" s="72">
        <f t="shared" si="183"/>
        <v>1.1633882036657111E-2</v>
      </c>
      <c r="AE176" s="72">
        <f t="shared" si="184"/>
        <v>9.5527713152647638E-3</v>
      </c>
      <c r="AF176" s="72">
        <f t="shared" si="185"/>
        <v>8.1049794192154072E-3</v>
      </c>
      <c r="AG176" s="72">
        <f t="shared" si="186"/>
        <v>7.7649950864046155E-3</v>
      </c>
      <c r="AH176" s="72">
        <f t="shared" si="187"/>
        <v>2.5840878238602726E-3</v>
      </c>
      <c r="AI176" s="72">
        <f t="shared" si="188"/>
        <v>2.1644089787959003E-3</v>
      </c>
      <c r="AJ176" s="72">
        <f t="shared" si="189"/>
        <v>1.6166196600980855E-3</v>
      </c>
      <c r="AK176" s="72">
        <f t="shared" si="190"/>
        <v>2.2439630481003309E-3</v>
      </c>
      <c r="AL176" s="72">
        <f t="shared" si="191"/>
        <v>2.1724555280878705E-3</v>
      </c>
      <c r="AM176" s="72">
        <f t="shared" si="192"/>
        <v>1.8652319645821481E-3</v>
      </c>
      <c r="AN176" s="72">
        <f t="shared" si="193"/>
        <v>1.7404715365263977E-3</v>
      </c>
      <c r="AO176" s="72">
        <f t="shared" si="194"/>
        <v>1.7302648424795469E-3</v>
      </c>
      <c r="AP176" s="72">
        <f t="shared" si="195"/>
        <v>2.3118058106172098E-3</v>
      </c>
      <c r="AQ176" s="72">
        <f t="shared" si="196"/>
        <v>1.9366981291328383E-3</v>
      </c>
      <c r="AR176" s="72">
        <f t="shared" si="197"/>
        <v>1.4389245530376138E-3</v>
      </c>
      <c r="AS176" s="72">
        <f t="shared" si="198"/>
        <v>2.0219629053371819E-3</v>
      </c>
      <c r="AT176" s="72">
        <f t="shared" si="199"/>
        <v>1.9784321273258586E-3</v>
      </c>
      <c r="AU176" s="72">
        <f t="shared" si="200"/>
        <v>1.7185400675791668E-3</v>
      </c>
      <c r="AV176" s="72">
        <f t="shared" si="201"/>
        <v>1.6095880561131108E-3</v>
      </c>
      <c r="AW176" s="72">
        <f t="shared" si="202"/>
        <v>1.6008962078120986E-3</v>
      </c>
      <c r="AX176" s="72">
        <f t="shared" si="203"/>
        <v>6.4602195596506816E-4</v>
      </c>
      <c r="AY176" s="72">
        <f t="shared" si="204"/>
        <v>1.0822044893979501E-3</v>
      </c>
      <c r="AZ176" s="72">
        <f t="shared" si="205"/>
        <v>1.6166196600980855E-3</v>
      </c>
      <c r="BA176" s="72">
        <f t="shared" si="206"/>
        <v>6.7318891443009926E-3</v>
      </c>
      <c r="BB176" s="72">
        <f t="shared" si="207"/>
        <v>1.0862277640439353E-2</v>
      </c>
      <c r="BC176" s="72">
        <f t="shared" si="208"/>
        <v>1.865231964582148E-2</v>
      </c>
      <c r="BD176" s="72">
        <f t="shared" si="209"/>
        <v>2.6107073047895966E-2</v>
      </c>
      <c r="BE176" s="72">
        <f t="shared" si="210"/>
        <v>3.460529684959094E-2</v>
      </c>
      <c r="BF176" s="72">
        <f t="shared" si="211"/>
        <v>5.7795145265430244E-4</v>
      </c>
      <c r="BG176" s="72">
        <f t="shared" si="212"/>
        <v>9.6834906456641913E-4</v>
      </c>
      <c r="BH176" s="72">
        <f t="shared" si="213"/>
        <v>1.4389245530376138E-3</v>
      </c>
      <c r="BI176" s="72">
        <f t="shared" si="214"/>
        <v>6.0658887160115454E-3</v>
      </c>
      <c r="BJ176" s="72">
        <f t="shared" si="215"/>
        <v>9.8921606366292932E-3</v>
      </c>
      <c r="BK176" s="72">
        <f t="shared" si="216"/>
        <v>1.7185400675791669E-2</v>
      </c>
      <c r="BL176" s="72">
        <f t="shared" si="217"/>
        <v>2.4143820841696664E-2</v>
      </c>
      <c r="BM176" s="72">
        <f t="shared" si="218"/>
        <v>3.2017924156241974E-2</v>
      </c>
      <c r="BN176" s="70">
        <f t="shared" si="219"/>
        <v>0.56737533309342247</v>
      </c>
      <c r="BO176" s="70">
        <f t="shared" si="220"/>
        <v>0.25629724874739512</v>
      </c>
      <c r="BP176" s="70">
        <f t="shared" si="221"/>
        <v>0.90033692948129929</v>
      </c>
    </row>
    <row r="177" spans="1:68" x14ac:dyDescent="0.25">
      <c r="A177" s="68">
        <v>45173</v>
      </c>
      <c r="B177" s="67">
        <v>9.32</v>
      </c>
      <c r="C177" s="67">
        <v>9.49</v>
      </c>
      <c r="D177" s="67">
        <v>9.24</v>
      </c>
      <c r="E177" s="67">
        <v>8.19</v>
      </c>
      <c r="F177" s="67">
        <v>7.23</v>
      </c>
      <c r="G177" s="67">
        <v>7.08</v>
      </c>
      <c r="H177" s="67">
        <v>7.12</v>
      </c>
      <c r="I177" s="67">
        <v>7.1</v>
      </c>
      <c r="J177" s="71">
        <f t="shared" si="163"/>
        <v>-1.9999999999999185E-4</v>
      </c>
      <c r="K177" s="71">
        <f t="shared" si="164"/>
        <v>-1.9999999999999185E-4</v>
      </c>
      <c r="L177" s="71">
        <f t="shared" si="165"/>
        <v>-9.9999999999988987E-5</v>
      </c>
      <c r="M177" s="71">
        <f t="shared" si="166"/>
        <v>9.9999999999988987E-5</v>
      </c>
      <c r="N177" s="71">
        <f t="shared" si="167"/>
        <v>-7.0000000000000617E-4</v>
      </c>
      <c r="O177" s="71">
        <f t="shared" si="168"/>
        <v>-3.0000000000000859E-4</v>
      </c>
      <c r="P177" s="71">
        <f t="shared" si="169"/>
        <v>-3.9999999999999758E-4</v>
      </c>
      <c r="Q177" s="71">
        <f t="shared" si="170"/>
        <v>-5.9999999999998943E-4</v>
      </c>
      <c r="R177" s="71">
        <f t="shared" si="171"/>
        <v>-1.8296587737439999E-4</v>
      </c>
      <c r="S177" s="71">
        <f t="shared" si="172"/>
        <v>-1.8268176886752295E-4</v>
      </c>
      <c r="T177" s="71">
        <f t="shared" si="173"/>
        <v>-9.1545750052435463E-5</v>
      </c>
      <c r="U177" s="71">
        <f t="shared" si="174"/>
        <v>9.2425712899026904E-5</v>
      </c>
      <c r="V177" s="71">
        <f t="shared" si="175"/>
        <v>-6.5301555564621996E-4</v>
      </c>
      <c r="W177" s="71">
        <f t="shared" si="176"/>
        <v>-2.8020361645991298E-4</v>
      </c>
      <c r="X177" s="71">
        <f t="shared" si="177"/>
        <v>-3.7348273076531649E-4</v>
      </c>
      <c r="Y177" s="71">
        <f t="shared" si="178"/>
        <v>-5.6038107378465134E-4</v>
      </c>
      <c r="Z177" s="72">
        <f t="shared" si="179"/>
        <v>1.7318036638092033E-2</v>
      </c>
      <c r="AA177" s="72">
        <f t="shared" si="180"/>
        <v>1.9181755515371605E-2</v>
      </c>
      <c r="AB177" s="72">
        <f t="shared" si="181"/>
        <v>1.6442557643608004E-2</v>
      </c>
      <c r="AC177" s="72">
        <f t="shared" si="182"/>
        <v>1.2002419018681461E-2</v>
      </c>
      <c r="AD177" s="72">
        <f t="shared" si="183"/>
        <v>1.1603482151601167E-2</v>
      </c>
      <c r="AE177" s="72">
        <f t="shared" si="184"/>
        <v>9.5445769316833858E-3</v>
      </c>
      <c r="AF177" s="72">
        <f t="shared" si="185"/>
        <v>8.1099952156515002E-3</v>
      </c>
      <c r="AG177" s="72">
        <f t="shared" si="186"/>
        <v>7.7713068028116604E-3</v>
      </c>
      <c r="AH177" s="72">
        <f t="shared" si="187"/>
        <v>2.5840722852226205E-3</v>
      </c>
      <c r="AI177" s="72">
        <f t="shared" si="188"/>
        <v>2.164415500805989E-3</v>
      </c>
      <c r="AJ177" s="72">
        <f t="shared" si="189"/>
        <v>1.6166196600980857E-3</v>
      </c>
      <c r="AK177" s="72">
        <f t="shared" si="190"/>
        <v>2.2506959837053061E-3</v>
      </c>
      <c r="AL177" s="72">
        <f t="shared" si="191"/>
        <v>2.1780535886937648E-3</v>
      </c>
      <c r="AM177" s="72">
        <f t="shared" si="192"/>
        <v>1.8646479498586267E-3</v>
      </c>
      <c r="AN177" s="72">
        <f t="shared" si="193"/>
        <v>1.739848799186402E-3</v>
      </c>
      <c r="AO177" s="72">
        <f t="shared" si="194"/>
        <v>1.7295717773939483E-3</v>
      </c>
      <c r="AP177" s="72">
        <f t="shared" si="195"/>
        <v>2.3117912746259284E-3</v>
      </c>
      <c r="AQ177" s="72">
        <f t="shared" si="196"/>
        <v>1.9367053539552691E-3</v>
      </c>
      <c r="AR177" s="72">
        <f t="shared" si="197"/>
        <v>1.4389241768569538E-3</v>
      </c>
      <c r="AS177" s="72">
        <f t="shared" si="198"/>
        <v>2.0279555217247152E-3</v>
      </c>
      <c r="AT177" s="72">
        <f t="shared" si="199"/>
        <v>1.9835064306360393E-3</v>
      </c>
      <c r="AU177" s="72">
        <f t="shared" si="200"/>
        <v>1.7179370696585239E-3</v>
      </c>
      <c r="AV177" s="72">
        <f t="shared" si="201"/>
        <v>1.6089861191277443E-3</v>
      </c>
      <c r="AW177" s="72">
        <f t="shared" si="202"/>
        <v>1.6002245025810732E-3</v>
      </c>
      <c r="AX177" s="72">
        <f t="shared" si="203"/>
        <v>6.4601807130565511E-4</v>
      </c>
      <c r="AY177" s="72">
        <f t="shared" si="204"/>
        <v>1.0822077504029945E-3</v>
      </c>
      <c r="AZ177" s="72">
        <f t="shared" si="205"/>
        <v>1.6166196600980857E-3</v>
      </c>
      <c r="BA177" s="72">
        <f t="shared" si="206"/>
        <v>6.7520879511159182E-3</v>
      </c>
      <c r="BB177" s="72">
        <f t="shared" si="207"/>
        <v>1.0890267943468824E-2</v>
      </c>
      <c r="BC177" s="72">
        <f t="shared" si="208"/>
        <v>1.8646479498586267E-2</v>
      </c>
      <c r="BD177" s="72">
        <f t="shared" si="209"/>
        <v>2.6097731987796028E-2</v>
      </c>
      <c r="BE177" s="72">
        <f t="shared" si="210"/>
        <v>3.4591435547878968E-2</v>
      </c>
      <c r="BF177" s="72">
        <f t="shared" si="211"/>
        <v>5.7794781865648211E-4</v>
      </c>
      <c r="BG177" s="72">
        <f t="shared" si="212"/>
        <v>9.6835267697763456E-4</v>
      </c>
      <c r="BH177" s="72">
        <f t="shared" si="213"/>
        <v>1.4389241768569538E-3</v>
      </c>
      <c r="BI177" s="72">
        <f t="shared" si="214"/>
        <v>6.0838665651741456E-3</v>
      </c>
      <c r="BJ177" s="72">
        <f t="shared" si="215"/>
        <v>9.9175321531801974E-3</v>
      </c>
      <c r="BK177" s="72">
        <f t="shared" si="216"/>
        <v>1.717937069658524E-2</v>
      </c>
      <c r="BL177" s="72">
        <f t="shared" si="217"/>
        <v>2.4134791786916163E-2</v>
      </c>
      <c r="BM177" s="72">
        <f t="shared" si="218"/>
        <v>3.2004490051621468E-2</v>
      </c>
      <c r="BN177" s="70">
        <f t="shared" si="219"/>
        <v>0.56746162826584878</v>
      </c>
      <c r="BO177" s="70">
        <f t="shared" si="220"/>
        <v>0.25589700917460084</v>
      </c>
      <c r="BP177" s="70">
        <f t="shared" si="221"/>
        <v>0.90088284075312441</v>
      </c>
    </row>
    <row r="178" spans="1:68" x14ac:dyDescent="0.25">
      <c r="A178" s="68">
        <v>45170</v>
      </c>
      <c r="B178" s="67">
        <v>9.3000000000000007</v>
      </c>
      <c r="C178" s="67">
        <v>9.4700000000000006</v>
      </c>
      <c r="D178" s="67">
        <v>9.23</v>
      </c>
      <c r="E178" s="67">
        <v>8.1999999999999993</v>
      </c>
      <c r="F178" s="67">
        <v>7.16</v>
      </c>
      <c r="G178" s="67">
        <v>7.05</v>
      </c>
      <c r="H178" s="67">
        <v>7.08</v>
      </c>
      <c r="I178" s="67">
        <v>7.04</v>
      </c>
      <c r="J178" s="71">
        <f t="shared" si="163"/>
        <v>1.9999999999999185E-4</v>
      </c>
      <c r="K178" s="71">
        <f t="shared" si="164"/>
        <v>4.9999999999998657E-4</v>
      </c>
      <c r="L178" s="71">
        <f t="shared" si="165"/>
        <v>2.9999999999999472E-4</v>
      </c>
      <c r="M178" s="71">
        <f t="shared" si="166"/>
        <v>0</v>
      </c>
      <c r="N178" s="71">
        <f t="shared" si="167"/>
        <v>2.0000000000000573E-4</v>
      </c>
      <c r="O178" s="71">
        <f t="shared" si="168"/>
        <v>-9.9999999999988987E-5</v>
      </c>
      <c r="P178" s="71">
        <f t="shared" si="169"/>
        <v>1.0000000000000286E-4</v>
      </c>
      <c r="Q178" s="71">
        <f t="shared" si="170"/>
        <v>1.9999999999999185E-4</v>
      </c>
      <c r="R178" s="71">
        <f t="shared" si="171"/>
        <v>1.829658773744742E-4</v>
      </c>
      <c r="S178" s="71">
        <f t="shared" si="172"/>
        <v>4.5664186372732754E-4</v>
      </c>
      <c r="T178" s="71">
        <f t="shared" si="173"/>
        <v>2.7461211211982593E-4</v>
      </c>
      <c r="U178" s="71">
        <f t="shared" si="174"/>
        <v>0</v>
      </c>
      <c r="V178" s="71">
        <f t="shared" si="175"/>
        <v>1.8661939029612402E-4</v>
      </c>
      <c r="W178" s="71">
        <f t="shared" si="176"/>
        <v>-9.3418655773488116E-5</v>
      </c>
      <c r="X178" s="71">
        <f t="shared" si="177"/>
        <v>9.3383760631886615E-5</v>
      </c>
      <c r="Y178" s="71">
        <f t="shared" si="178"/>
        <v>1.8682858531680554E-4</v>
      </c>
      <c r="Z178" s="72">
        <f t="shared" si="179"/>
        <v>1.7421031664340104E-2</v>
      </c>
      <c r="AA178" s="72">
        <f t="shared" si="180"/>
        <v>1.9270870257771897E-2</v>
      </c>
      <c r="AB178" s="72">
        <f t="shared" si="181"/>
        <v>1.6358923150619053E-2</v>
      </c>
      <c r="AC178" s="72">
        <f t="shared" si="182"/>
        <v>1.1966426188767403E-2</v>
      </c>
      <c r="AD178" s="72">
        <f t="shared" si="183"/>
        <v>1.1561613236097635E-2</v>
      </c>
      <c r="AE178" s="72">
        <f t="shared" si="184"/>
        <v>9.5257720992163366E-3</v>
      </c>
      <c r="AF178" s="72">
        <f t="shared" si="185"/>
        <v>8.1082497013315272E-3</v>
      </c>
      <c r="AG178" s="72">
        <f t="shared" si="186"/>
        <v>7.770240019731609E-3</v>
      </c>
      <c r="AH178" s="72">
        <f t="shared" si="187"/>
        <v>2.5840570499832665E-3</v>
      </c>
      <c r="AI178" s="72">
        <f t="shared" si="188"/>
        <v>2.1643947752392587E-3</v>
      </c>
      <c r="AJ178" s="72">
        <f t="shared" si="189"/>
        <v>1.6165955013917822E-3</v>
      </c>
      <c r="AK178" s="72">
        <f t="shared" si="190"/>
        <v>2.2518141392271788E-3</v>
      </c>
      <c r="AL178" s="72">
        <f t="shared" si="191"/>
        <v>2.1779156075824387E-3</v>
      </c>
      <c r="AM178" s="72">
        <f t="shared" si="192"/>
        <v>1.8647378684146184E-3</v>
      </c>
      <c r="AN178" s="72">
        <f t="shared" si="193"/>
        <v>1.739848799186402E-3</v>
      </c>
      <c r="AO178" s="72">
        <f t="shared" si="194"/>
        <v>1.7294322966690989E-3</v>
      </c>
      <c r="AP178" s="72">
        <f t="shared" si="195"/>
        <v>2.3117771501250796E-3</v>
      </c>
      <c r="AQ178" s="72">
        <f t="shared" si="196"/>
        <v>1.9366861043768836E-3</v>
      </c>
      <c r="AR178" s="72">
        <f t="shared" si="197"/>
        <v>1.4389014923460069E-3</v>
      </c>
      <c r="AS178" s="72">
        <f t="shared" si="198"/>
        <v>2.0289588478530698E-3</v>
      </c>
      <c r="AT178" s="72">
        <f t="shared" si="199"/>
        <v>1.9833567777725789E-3</v>
      </c>
      <c r="AU178" s="72">
        <f t="shared" si="200"/>
        <v>1.7180157242762039E-3</v>
      </c>
      <c r="AV178" s="72">
        <f t="shared" si="201"/>
        <v>1.6089805402486165E-3</v>
      </c>
      <c r="AW178" s="72">
        <f t="shared" si="202"/>
        <v>1.6000849936953494E-3</v>
      </c>
      <c r="AX178" s="72">
        <f t="shared" si="203"/>
        <v>6.4601426249581663E-4</v>
      </c>
      <c r="AY178" s="72">
        <f t="shared" si="204"/>
        <v>1.0821973876196293E-3</v>
      </c>
      <c r="AZ178" s="72">
        <f t="shared" si="205"/>
        <v>1.6165955013917822E-3</v>
      </c>
      <c r="BA178" s="72">
        <f t="shared" si="206"/>
        <v>6.7554424176815365E-3</v>
      </c>
      <c r="BB178" s="72">
        <f t="shared" si="207"/>
        <v>1.0889578037912193E-2</v>
      </c>
      <c r="BC178" s="72">
        <f t="shared" si="208"/>
        <v>1.8647378684146183E-2</v>
      </c>
      <c r="BD178" s="72">
        <f t="shared" si="209"/>
        <v>2.6097731987796028E-2</v>
      </c>
      <c r="BE178" s="72">
        <f t="shared" si="210"/>
        <v>3.4588645933381977E-2</v>
      </c>
      <c r="BF178" s="72">
        <f t="shared" si="211"/>
        <v>5.7794428753126989E-4</v>
      </c>
      <c r="BG178" s="72">
        <f t="shared" si="212"/>
        <v>9.6834305218844181E-4</v>
      </c>
      <c r="BH178" s="72">
        <f t="shared" si="213"/>
        <v>1.4389014923460069E-3</v>
      </c>
      <c r="BI178" s="72">
        <f t="shared" si="214"/>
        <v>6.0868765435592095E-3</v>
      </c>
      <c r="BJ178" s="72">
        <f t="shared" si="215"/>
        <v>9.9167838888628949E-3</v>
      </c>
      <c r="BK178" s="72">
        <f t="shared" si="216"/>
        <v>1.7180157242762041E-2</v>
      </c>
      <c r="BL178" s="72">
        <f t="shared" si="217"/>
        <v>2.4134708103729249E-2</v>
      </c>
      <c r="BM178" s="72">
        <f t="shared" si="218"/>
        <v>3.200169987390699E-2</v>
      </c>
      <c r="BN178" s="70">
        <f t="shared" si="219"/>
        <v>0.56744613683916911</v>
      </c>
      <c r="BO178" s="70">
        <f t="shared" si="220"/>
        <v>0.25583096281856843</v>
      </c>
      <c r="BP178" s="70">
        <f t="shared" si="221"/>
        <v>0.90113237691415893</v>
      </c>
    </row>
    <row r="179" spans="1:68" x14ac:dyDescent="0.25">
      <c r="A179" s="68">
        <v>45169</v>
      </c>
      <c r="B179" s="67">
        <v>9.32</v>
      </c>
      <c r="C179" s="67">
        <v>9.52</v>
      </c>
      <c r="D179" s="67">
        <v>9.26</v>
      </c>
      <c r="E179" s="67">
        <v>8.1999999999999993</v>
      </c>
      <c r="F179" s="67">
        <v>7.18</v>
      </c>
      <c r="G179" s="67">
        <v>7.04</v>
      </c>
      <c r="H179" s="67">
        <v>7.09</v>
      </c>
      <c r="I179" s="67">
        <v>7.06</v>
      </c>
      <c r="J179" s="71">
        <f t="shared" si="163"/>
        <v>1.9999999999999185E-4</v>
      </c>
      <c r="K179" s="71">
        <f t="shared" si="164"/>
        <v>1.0000000000000286E-4</v>
      </c>
      <c r="L179" s="71">
        <f t="shared" si="165"/>
        <v>-2.2000000000000075E-3</v>
      </c>
      <c r="M179" s="71">
        <f t="shared" si="166"/>
        <v>7.0000000000000617E-4</v>
      </c>
      <c r="N179" s="71">
        <f t="shared" si="167"/>
        <v>8.9999999999999802E-4</v>
      </c>
      <c r="O179" s="71">
        <f t="shared" si="168"/>
        <v>8.9999999999999802E-4</v>
      </c>
      <c r="P179" s="71">
        <f t="shared" si="169"/>
        <v>1.1999999999999927E-3</v>
      </c>
      <c r="Q179" s="71">
        <f t="shared" si="170"/>
        <v>1.1000000000000038E-3</v>
      </c>
      <c r="R179" s="71">
        <f t="shared" si="171"/>
        <v>1.8293240698596223E-4</v>
      </c>
      <c r="S179" s="71">
        <f t="shared" si="172"/>
        <v>9.1303355461652141E-5</v>
      </c>
      <c r="T179" s="71">
        <f t="shared" si="173"/>
        <v>-2.0155755792943529E-3</v>
      </c>
      <c r="U179" s="71">
        <f t="shared" si="174"/>
        <v>6.4674091042563118E-4</v>
      </c>
      <c r="V179" s="71">
        <f t="shared" si="175"/>
        <v>8.3935654263354907E-4</v>
      </c>
      <c r="W179" s="71">
        <f t="shared" si="176"/>
        <v>8.4045389454832562E-4</v>
      </c>
      <c r="X179" s="71">
        <f t="shared" si="177"/>
        <v>1.1199254553649041E-3</v>
      </c>
      <c r="Y179" s="71">
        <f t="shared" si="178"/>
        <v>1.0269337596705997E-3</v>
      </c>
      <c r="Z179" s="72">
        <f t="shared" si="179"/>
        <v>1.7522917504495795E-2</v>
      </c>
      <c r="AA179" s="72">
        <f t="shared" si="180"/>
        <v>1.9358106406461607E-2</v>
      </c>
      <c r="AB179" s="72">
        <f t="shared" si="181"/>
        <v>1.6273872849195358E-2</v>
      </c>
      <c r="AC179" s="72">
        <f t="shared" si="182"/>
        <v>1.1925501621852221E-2</v>
      </c>
      <c r="AD179" s="72">
        <f t="shared" si="183"/>
        <v>1.1512338640016193E-2</v>
      </c>
      <c r="AE179" s="72">
        <f t="shared" si="184"/>
        <v>9.5038045518575816E-3</v>
      </c>
      <c r="AF179" s="72">
        <f t="shared" si="185"/>
        <v>8.103028787927612E-3</v>
      </c>
      <c r="AG179" s="72">
        <f t="shared" si="186"/>
        <v>7.7646000979426635E-3</v>
      </c>
      <c r="AH179" s="72">
        <f t="shared" si="187"/>
        <v>2.5840254866517803E-3</v>
      </c>
      <c r="AI179" s="72">
        <f t="shared" si="188"/>
        <v>2.1743766021853246E-3</v>
      </c>
      <c r="AJ179" s="72">
        <f t="shared" si="189"/>
        <v>1.6374139019629949E-3</v>
      </c>
      <c r="AK179" s="72">
        <f t="shared" si="190"/>
        <v>2.2689202131044002E-3</v>
      </c>
      <c r="AL179" s="72">
        <f t="shared" si="191"/>
        <v>2.181205761341821E-3</v>
      </c>
      <c r="AM179" s="72">
        <f t="shared" si="192"/>
        <v>1.8650541050412358E-3</v>
      </c>
      <c r="AN179" s="72">
        <f t="shared" si="193"/>
        <v>1.7403428431258302E-3</v>
      </c>
      <c r="AO179" s="72">
        <f t="shared" si="194"/>
        <v>1.729555181772443E-3</v>
      </c>
      <c r="AP179" s="72">
        <f t="shared" si="195"/>
        <v>2.3117479631828948E-3</v>
      </c>
      <c r="AQ179" s="72">
        <f t="shared" si="196"/>
        <v>1.946219174650548E-3</v>
      </c>
      <c r="AR179" s="72">
        <f t="shared" si="197"/>
        <v>1.4581376727816088E-3</v>
      </c>
      <c r="AS179" s="72">
        <f t="shared" si="198"/>
        <v>2.0443407311004943E-3</v>
      </c>
      <c r="AT179" s="72">
        <f t="shared" si="199"/>
        <v>1.9863574486499863E-3</v>
      </c>
      <c r="AU179" s="72">
        <f t="shared" si="200"/>
        <v>1.7183052948511138E-3</v>
      </c>
      <c r="AV179" s="72">
        <f t="shared" si="201"/>
        <v>1.6094340801826093E-3</v>
      </c>
      <c r="AW179" s="72">
        <f t="shared" si="202"/>
        <v>1.6001974138693141E-3</v>
      </c>
      <c r="AX179" s="72">
        <f t="shared" si="203"/>
        <v>6.4600637166294507E-4</v>
      </c>
      <c r="AY179" s="72">
        <f t="shared" si="204"/>
        <v>1.0871883010926623E-3</v>
      </c>
      <c r="AZ179" s="72">
        <f t="shared" si="205"/>
        <v>1.6374139019629949E-3</v>
      </c>
      <c r="BA179" s="72">
        <f t="shared" si="206"/>
        <v>6.8067606393132007E-3</v>
      </c>
      <c r="BB179" s="72">
        <f t="shared" si="207"/>
        <v>1.0906028806709106E-2</v>
      </c>
      <c r="BC179" s="72">
        <f t="shared" si="208"/>
        <v>1.8650541050412358E-2</v>
      </c>
      <c r="BD179" s="72">
        <f t="shared" si="209"/>
        <v>2.6105142646887451E-2</v>
      </c>
      <c r="BE179" s="72">
        <f t="shared" si="210"/>
        <v>3.4591103635448858E-2</v>
      </c>
      <c r="BF179" s="72">
        <f t="shared" si="211"/>
        <v>5.7793699079572371E-4</v>
      </c>
      <c r="BG179" s="72">
        <f t="shared" si="212"/>
        <v>9.7310958732527402E-4</v>
      </c>
      <c r="BH179" s="72">
        <f t="shared" si="213"/>
        <v>1.4581376727816088E-3</v>
      </c>
      <c r="BI179" s="72">
        <f t="shared" si="214"/>
        <v>6.1330221933014826E-3</v>
      </c>
      <c r="BJ179" s="72">
        <f t="shared" si="215"/>
        <v>9.9317872432499316E-3</v>
      </c>
      <c r="BK179" s="72">
        <f t="shared" si="216"/>
        <v>1.7183052948511138E-2</v>
      </c>
      <c r="BL179" s="72">
        <f t="shared" si="217"/>
        <v>2.4141511202739139E-2</v>
      </c>
      <c r="BM179" s="72">
        <f t="shared" si="218"/>
        <v>3.2003948277386285E-2</v>
      </c>
      <c r="BN179" s="70">
        <f t="shared" si="219"/>
        <v>0.57330278929400391</v>
      </c>
      <c r="BO179" s="70">
        <f t="shared" si="220"/>
        <v>0.27045975508154901</v>
      </c>
      <c r="BP179" s="70">
        <f t="shared" si="221"/>
        <v>0.89974974689232845</v>
      </c>
    </row>
    <row r="180" spans="1:68" x14ac:dyDescent="0.25">
      <c r="A180" s="68">
        <v>45168</v>
      </c>
      <c r="B180" s="67">
        <v>9.34</v>
      </c>
      <c r="C180" s="67">
        <v>9.5299999999999994</v>
      </c>
      <c r="D180" s="67">
        <v>9.0399999999999991</v>
      </c>
      <c r="E180" s="67">
        <v>8.27</v>
      </c>
      <c r="F180" s="67">
        <v>7.27</v>
      </c>
      <c r="G180" s="67">
        <v>7.13</v>
      </c>
      <c r="H180" s="67">
        <v>7.21</v>
      </c>
      <c r="I180" s="67">
        <v>7.17</v>
      </c>
      <c r="J180" s="71">
        <f t="shared" si="163"/>
        <v>-2.9999999999999472E-4</v>
      </c>
      <c r="K180" s="71">
        <f t="shared" si="164"/>
        <v>4.0000000000001146E-4</v>
      </c>
      <c r="L180" s="71">
        <f t="shared" si="165"/>
        <v>0</v>
      </c>
      <c r="M180" s="71">
        <f t="shared" si="166"/>
        <v>7.0000000000000617E-4</v>
      </c>
      <c r="N180" s="71">
        <f t="shared" si="167"/>
        <v>1.799999999999996E-3</v>
      </c>
      <c r="O180" s="71">
        <f t="shared" si="168"/>
        <v>7.9999999999999516E-4</v>
      </c>
      <c r="P180" s="71">
        <f t="shared" si="169"/>
        <v>2.0000000000000573E-4</v>
      </c>
      <c r="Q180" s="71">
        <f t="shared" si="170"/>
        <v>3.0000000000000859E-4</v>
      </c>
      <c r="R180" s="71">
        <f t="shared" si="171"/>
        <v>-2.7441116110907884E-4</v>
      </c>
      <c r="S180" s="71">
        <f t="shared" si="172"/>
        <v>3.6513008164669485E-4</v>
      </c>
      <c r="T180" s="71">
        <f t="shared" si="173"/>
        <v>0</v>
      </c>
      <c r="U180" s="71">
        <f t="shared" si="174"/>
        <v>6.4632290694579891E-4</v>
      </c>
      <c r="V180" s="71">
        <f t="shared" si="175"/>
        <v>1.6766024791816134E-3</v>
      </c>
      <c r="W180" s="71">
        <f t="shared" si="176"/>
        <v>7.464775936818147E-4</v>
      </c>
      <c r="X180" s="71">
        <f t="shared" si="177"/>
        <v>1.8653236390578156E-4</v>
      </c>
      <c r="Y180" s="71">
        <f t="shared" si="178"/>
        <v>2.7988991179584246E-4</v>
      </c>
      <c r="Z180" s="72">
        <f t="shared" si="179"/>
        <v>1.7627217807743355E-2</v>
      </c>
      <c r="AA180" s="72">
        <f t="shared" si="180"/>
        <v>1.9480148923530897E-2</v>
      </c>
      <c r="AB180" s="72">
        <f t="shared" si="181"/>
        <v>1.6215261787907685E-2</v>
      </c>
      <c r="AC180" s="72">
        <f t="shared" si="182"/>
        <v>1.1869461870781736E-2</v>
      </c>
      <c r="AD180" s="72">
        <f t="shared" si="183"/>
        <v>1.1458615527897087E-2</v>
      </c>
      <c r="AE180" s="72">
        <f t="shared" si="184"/>
        <v>9.4794843048816961E-3</v>
      </c>
      <c r="AF180" s="72">
        <f t="shared" si="185"/>
        <v>8.0958123931315542E-3</v>
      </c>
      <c r="AG180" s="72">
        <f t="shared" si="186"/>
        <v>7.7583701807287398E-3</v>
      </c>
      <c r="AH180" s="72">
        <f t="shared" si="187"/>
        <v>2.5839781409316511E-3</v>
      </c>
      <c r="AI180" s="72">
        <f t="shared" si="188"/>
        <v>2.1743766021853246E-3</v>
      </c>
      <c r="AJ180" s="72">
        <f t="shared" si="189"/>
        <v>1.6316995366421365E-3</v>
      </c>
      <c r="AK180" s="72">
        <f t="shared" si="190"/>
        <v>2.2688342842411696E-3</v>
      </c>
      <c r="AL180" s="72">
        <f t="shared" si="191"/>
        <v>2.1807041394808261E-3</v>
      </c>
      <c r="AM180" s="72">
        <f t="shared" si="192"/>
        <v>1.8644367209271759E-3</v>
      </c>
      <c r="AN180" s="72">
        <f t="shared" si="193"/>
        <v>1.7391890439650589E-3</v>
      </c>
      <c r="AO180" s="72">
        <f t="shared" si="194"/>
        <v>1.7284381933896718E-3</v>
      </c>
      <c r="AP180" s="72">
        <f t="shared" si="195"/>
        <v>2.3117036326281933E-3</v>
      </c>
      <c r="AQ180" s="72">
        <f t="shared" si="196"/>
        <v>1.9462195462041185E-3</v>
      </c>
      <c r="AR180" s="72">
        <f t="shared" si="197"/>
        <v>1.4527466174365199E-3</v>
      </c>
      <c r="AS180" s="72">
        <f t="shared" si="198"/>
        <v>2.0442490451828047E-3</v>
      </c>
      <c r="AT180" s="72">
        <f t="shared" si="199"/>
        <v>1.9858726566769611E-3</v>
      </c>
      <c r="AU180" s="72">
        <f t="shared" si="200"/>
        <v>1.7177160675848314E-3</v>
      </c>
      <c r="AV180" s="72">
        <f t="shared" si="201"/>
        <v>1.6083376661733691E-3</v>
      </c>
      <c r="AW180" s="72">
        <f t="shared" si="202"/>
        <v>1.599140862828451E-3</v>
      </c>
      <c r="AX180" s="72">
        <f t="shared" si="203"/>
        <v>6.4599453523291278E-4</v>
      </c>
      <c r="AY180" s="72">
        <f t="shared" si="204"/>
        <v>1.0871883010926623E-3</v>
      </c>
      <c r="AZ180" s="72">
        <f t="shared" si="205"/>
        <v>1.6316995366421365E-3</v>
      </c>
      <c r="BA180" s="72">
        <f t="shared" si="206"/>
        <v>6.8065028527235089E-3</v>
      </c>
      <c r="BB180" s="72">
        <f t="shared" si="207"/>
        <v>1.0903520697404131E-2</v>
      </c>
      <c r="BC180" s="72">
        <f t="shared" si="208"/>
        <v>1.8644367209271758E-2</v>
      </c>
      <c r="BD180" s="72">
        <f t="shared" si="209"/>
        <v>2.6087835659475884E-2</v>
      </c>
      <c r="BE180" s="72">
        <f t="shared" si="210"/>
        <v>3.4568763867793437E-2</v>
      </c>
      <c r="BF180" s="72">
        <f t="shared" si="211"/>
        <v>5.7792590815704834E-4</v>
      </c>
      <c r="BG180" s="72">
        <f t="shared" si="212"/>
        <v>9.7310977310205926E-4</v>
      </c>
      <c r="BH180" s="72">
        <f t="shared" si="213"/>
        <v>1.4527466174365199E-3</v>
      </c>
      <c r="BI180" s="72">
        <f t="shared" si="214"/>
        <v>6.1327471355484137E-3</v>
      </c>
      <c r="BJ180" s="72">
        <f t="shared" si="215"/>
        <v>9.9293632833848053E-3</v>
      </c>
      <c r="BK180" s="72">
        <f t="shared" si="216"/>
        <v>1.7177160675848315E-2</v>
      </c>
      <c r="BL180" s="72">
        <f t="shared" si="217"/>
        <v>2.4125064992600538E-2</v>
      </c>
      <c r="BM180" s="72">
        <f t="shared" si="218"/>
        <v>3.198281725656902E-2</v>
      </c>
      <c r="BN180" s="70">
        <f t="shared" si="219"/>
        <v>0.57574719604139646</v>
      </c>
      <c r="BO180" s="70">
        <f t="shared" si="220"/>
        <v>0.27327836872123307</v>
      </c>
      <c r="BP180" s="70">
        <f t="shared" si="221"/>
        <v>0.89948474813533208</v>
      </c>
    </row>
    <row r="181" spans="1:68" x14ac:dyDescent="0.25">
      <c r="A181" s="68">
        <v>45167</v>
      </c>
      <c r="B181" s="67">
        <v>9.31</v>
      </c>
      <c r="C181" s="67">
        <v>9.57</v>
      </c>
      <c r="D181" s="67">
        <v>9.0399999999999991</v>
      </c>
      <c r="E181" s="67">
        <v>8.34</v>
      </c>
      <c r="F181" s="67">
        <v>7.45</v>
      </c>
      <c r="G181" s="67">
        <v>7.21</v>
      </c>
      <c r="H181" s="67">
        <v>7.23</v>
      </c>
      <c r="I181" s="67">
        <v>7.2</v>
      </c>
      <c r="J181" s="71">
        <f t="shared" si="163"/>
        <v>-6.0000000000000331E-4</v>
      </c>
      <c r="K181" s="71">
        <f t="shared" si="164"/>
        <v>0</v>
      </c>
      <c r="L181" s="71">
        <f t="shared" si="165"/>
        <v>1.0000000000001674E-4</v>
      </c>
      <c r="M181" s="71">
        <f t="shared" si="166"/>
        <v>7.0000000000000617E-4</v>
      </c>
      <c r="N181" s="71">
        <f t="shared" si="167"/>
        <v>1.3999999999999985E-3</v>
      </c>
      <c r="O181" s="71">
        <f t="shared" si="168"/>
        <v>6.0000000000000331E-4</v>
      </c>
      <c r="P181" s="71">
        <f t="shared" si="169"/>
        <v>6.999999999999923E-4</v>
      </c>
      <c r="Q181" s="71">
        <f t="shared" si="170"/>
        <v>5.9999999999998943E-4</v>
      </c>
      <c r="R181" s="71">
        <f t="shared" si="171"/>
        <v>-5.4904833004452199E-4</v>
      </c>
      <c r="S181" s="71">
        <f t="shared" si="172"/>
        <v>0</v>
      </c>
      <c r="T181" s="71">
        <f t="shared" si="173"/>
        <v>9.1705259360773503E-5</v>
      </c>
      <c r="U181" s="71">
        <f t="shared" si="174"/>
        <v>6.4590544344765534E-4</v>
      </c>
      <c r="V181" s="71">
        <f t="shared" si="175"/>
        <v>1.3020835172984225E-3</v>
      </c>
      <c r="W181" s="71">
        <f t="shared" si="176"/>
        <v>5.5949274118935585E-4</v>
      </c>
      <c r="X181" s="71">
        <f t="shared" si="177"/>
        <v>6.525894045984335E-4</v>
      </c>
      <c r="Y181" s="71">
        <f t="shared" si="178"/>
        <v>5.5954491807735332E-4</v>
      </c>
      <c r="Z181" s="72">
        <f t="shared" si="179"/>
        <v>1.7732943600140251E-2</v>
      </c>
      <c r="AA181" s="72">
        <f t="shared" si="180"/>
        <v>1.9600956693330122E-2</v>
      </c>
      <c r="AB181" s="72">
        <f t="shared" si="181"/>
        <v>1.6140484211031082E-2</v>
      </c>
      <c r="AC181" s="72">
        <f t="shared" si="182"/>
        <v>1.1815830057694147E-2</v>
      </c>
      <c r="AD181" s="72">
        <f t="shared" si="183"/>
        <v>1.1410450160226883E-2</v>
      </c>
      <c r="AE181" s="72">
        <f t="shared" si="184"/>
        <v>9.4600194736684951E-3</v>
      </c>
      <c r="AF181" s="72">
        <f t="shared" si="185"/>
        <v>8.0947141635789518E-3</v>
      </c>
      <c r="AG181" s="72">
        <f t="shared" si="186"/>
        <v>7.7572456511057599E-3</v>
      </c>
      <c r="AH181" s="72">
        <f t="shared" si="187"/>
        <v>2.5862661324166825E-3</v>
      </c>
      <c r="AI181" s="72">
        <f t="shared" si="188"/>
        <v>2.1742362235464235E-3</v>
      </c>
      <c r="AJ181" s="72">
        <f t="shared" si="189"/>
        <v>1.6317208763702775E-3</v>
      </c>
      <c r="AK181" s="72">
        <f t="shared" si="190"/>
        <v>2.2690801026413266E-3</v>
      </c>
      <c r="AL181" s="72">
        <f t="shared" si="191"/>
        <v>2.1786227044020322E-3</v>
      </c>
      <c r="AM181" s="72">
        <f t="shared" si="192"/>
        <v>1.8646601467364049E-3</v>
      </c>
      <c r="AN181" s="72">
        <f t="shared" si="193"/>
        <v>1.7394006040541744E-3</v>
      </c>
      <c r="AO181" s="72">
        <f t="shared" si="194"/>
        <v>1.728716941079512E-3</v>
      </c>
      <c r="AP181" s="72">
        <f t="shared" si="195"/>
        <v>2.3139024555579599E-3</v>
      </c>
      <c r="AQ181" s="72">
        <f t="shared" si="196"/>
        <v>1.9460900943912981E-3</v>
      </c>
      <c r="AR181" s="72">
        <f t="shared" si="197"/>
        <v>1.4527664650434177E-3</v>
      </c>
      <c r="AS181" s="72">
        <f t="shared" si="198"/>
        <v>2.0444579461292968E-3</v>
      </c>
      <c r="AT181" s="72">
        <f t="shared" si="199"/>
        <v>1.9838649229610315E-3</v>
      </c>
      <c r="AU181" s="72">
        <f t="shared" si="200"/>
        <v>1.7179045136248316E-3</v>
      </c>
      <c r="AV181" s="72">
        <f t="shared" si="201"/>
        <v>1.6085312906919396E-3</v>
      </c>
      <c r="AW181" s="72">
        <f t="shared" si="202"/>
        <v>1.599395416458075E-3</v>
      </c>
      <c r="AX181" s="72">
        <f t="shared" si="203"/>
        <v>6.4656653310417062E-4</v>
      </c>
      <c r="AY181" s="72">
        <f t="shared" si="204"/>
        <v>1.0871181117732118E-3</v>
      </c>
      <c r="AZ181" s="72">
        <f t="shared" si="205"/>
        <v>1.6317208763702775E-3</v>
      </c>
      <c r="BA181" s="72">
        <f t="shared" si="206"/>
        <v>6.8072403079239797E-3</v>
      </c>
      <c r="BB181" s="72">
        <f t="shared" si="207"/>
        <v>1.089311352201016E-2</v>
      </c>
      <c r="BC181" s="72">
        <f t="shared" si="208"/>
        <v>1.8646601467364049E-2</v>
      </c>
      <c r="BD181" s="72">
        <f t="shared" si="209"/>
        <v>2.6091009060812617E-2</v>
      </c>
      <c r="BE181" s="72">
        <f t="shared" si="210"/>
        <v>3.4574338821590236E-2</v>
      </c>
      <c r="BF181" s="72">
        <f t="shared" si="211"/>
        <v>5.7847561388948998E-4</v>
      </c>
      <c r="BG181" s="72">
        <f t="shared" si="212"/>
        <v>9.7304504719564905E-4</v>
      </c>
      <c r="BH181" s="72">
        <f t="shared" si="213"/>
        <v>1.4527664650434177E-3</v>
      </c>
      <c r="BI181" s="72">
        <f t="shared" si="214"/>
        <v>6.1333738383878905E-3</v>
      </c>
      <c r="BJ181" s="72">
        <f t="shared" si="215"/>
        <v>9.9193246148051584E-3</v>
      </c>
      <c r="BK181" s="72">
        <f t="shared" si="216"/>
        <v>1.7179045136248315E-2</v>
      </c>
      <c r="BL181" s="72">
        <f t="shared" si="217"/>
        <v>2.4127969360379094E-2</v>
      </c>
      <c r="BM181" s="72">
        <f t="shared" si="218"/>
        <v>3.1987908329161499E-2</v>
      </c>
      <c r="BN181" s="70">
        <f t="shared" si="219"/>
        <v>0.57583713627766719</v>
      </c>
      <c r="BO181" s="70">
        <f t="shared" si="220"/>
        <v>0.27339339263214762</v>
      </c>
      <c r="BP181" s="70">
        <f t="shared" si="221"/>
        <v>0.89995136907777218</v>
      </c>
    </row>
    <row r="182" spans="1:68" x14ac:dyDescent="0.25">
      <c r="A182" s="68">
        <v>45166</v>
      </c>
      <c r="B182" s="67">
        <v>9.25</v>
      </c>
      <c r="C182" s="67">
        <v>9.57</v>
      </c>
      <c r="D182" s="67">
        <v>9.0500000000000007</v>
      </c>
      <c r="E182" s="67">
        <v>8.41</v>
      </c>
      <c r="F182" s="67">
        <v>7.59</v>
      </c>
      <c r="G182" s="67">
        <v>7.27</v>
      </c>
      <c r="H182" s="67">
        <v>7.3</v>
      </c>
      <c r="I182" s="67">
        <v>7.26</v>
      </c>
      <c r="J182" s="71">
        <f t="shared" si="163"/>
        <v>2.9999999999999472E-4</v>
      </c>
      <c r="K182" s="71">
        <f t="shared" si="164"/>
        <v>1.9999999999999185E-4</v>
      </c>
      <c r="L182" s="71">
        <f t="shared" si="165"/>
        <v>7.9999999999999516E-4</v>
      </c>
      <c r="M182" s="71">
        <f t="shared" si="166"/>
        <v>3.999999999999837E-4</v>
      </c>
      <c r="N182" s="71">
        <f t="shared" si="167"/>
        <v>7.0000000000000617E-4</v>
      </c>
      <c r="O182" s="71">
        <f t="shared" si="168"/>
        <v>3.9999999999999758E-4</v>
      </c>
      <c r="P182" s="71">
        <f t="shared" si="169"/>
        <v>3.0000000000000859E-4</v>
      </c>
      <c r="Q182" s="71">
        <f t="shared" si="170"/>
        <v>3.0000000000000859E-4</v>
      </c>
      <c r="R182" s="71">
        <f t="shared" si="171"/>
        <v>2.7456184678041346E-4</v>
      </c>
      <c r="S182" s="71">
        <f t="shared" si="172"/>
        <v>1.8251505799902064E-4</v>
      </c>
      <c r="T182" s="71">
        <f t="shared" si="173"/>
        <v>7.3333947736020839E-4</v>
      </c>
      <c r="U182" s="71">
        <f t="shared" si="174"/>
        <v>3.6890159968287604E-4</v>
      </c>
      <c r="V182" s="71">
        <f t="shared" si="175"/>
        <v>6.5040652699340721E-4</v>
      </c>
      <c r="W182" s="71">
        <f t="shared" si="176"/>
        <v>3.7282132969822175E-4</v>
      </c>
      <c r="X182" s="71">
        <f t="shared" si="177"/>
        <v>2.7955085678018585E-4</v>
      </c>
      <c r="Y182" s="71">
        <f t="shared" si="178"/>
        <v>2.7965509387563612E-4</v>
      </c>
      <c r="Z182" s="72">
        <f t="shared" si="179"/>
        <v>1.7852995584656105E-2</v>
      </c>
      <c r="AA182" s="72">
        <f t="shared" si="180"/>
        <v>1.9726342593914849E-2</v>
      </c>
      <c r="AB182" s="72">
        <f t="shared" si="181"/>
        <v>1.6065937053159493E-2</v>
      </c>
      <c r="AC182" s="72">
        <f t="shared" si="182"/>
        <v>1.1764013432749814E-2</v>
      </c>
      <c r="AD182" s="72">
        <f t="shared" si="183"/>
        <v>1.1370529341757174E-2</v>
      </c>
      <c r="AE182" s="72">
        <f t="shared" si="184"/>
        <v>9.4418740629678439E-3</v>
      </c>
      <c r="AF182" s="72">
        <f t="shared" si="185"/>
        <v>8.0926395365432009E-3</v>
      </c>
      <c r="AG182" s="72">
        <f t="shared" si="186"/>
        <v>7.7552013474195148E-3</v>
      </c>
      <c r="AH182" s="72">
        <f t="shared" si="187"/>
        <v>2.5861908083697023E-3</v>
      </c>
      <c r="AI182" s="72">
        <f t="shared" si="188"/>
        <v>2.1742341315043332E-3</v>
      </c>
      <c r="AJ182" s="72">
        <f t="shared" si="189"/>
        <v>1.6317843171571604E-3</v>
      </c>
      <c r="AK182" s="72">
        <f t="shared" si="190"/>
        <v>2.2760516122696537E-3</v>
      </c>
      <c r="AL182" s="72">
        <f t="shared" si="191"/>
        <v>2.1796159965610982E-3</v>
      </c>
      <c r="AM182" s="72">
        <f t="shared" si="192"/>
        <v>1.8684205515086018E-3</v>
      </c>
      <c r="AN182" s="72">
        <f t="shared" si="193"/>
        <v>1.7432413652069866E-3</v>
      </c>
      <c r="AO182" s="72">
        <f t="shared" si="194"/>
        <v>1.7327022371066625E-3</v>
      </c>
      <c r="AP182" s="72">
        <f t="shared" si="195"/>
        <v>2.3138364372074019E-3</v>
      </c>
      <c r="AQ182" s="72">
        <f t="shared" si="196"/>
        <v>1.9460881676765117E-3</v>
      </c>
      <c r="AR182" s="72">
        <f t="shared" si="197"/>
        <v>1.4528253597178033E-3</v>
      </c>
      <c r="AS182" s="72">
        <f t="shared" si="198"/>
        <v>2.0507661369112288E-3</v>
      </c>
      <c r="AT182" s="72">
        <f t="shared" si="199"/>
        <v>1.9847173618280887E-3</v>
      </c>
      <c r="AU182" s="72">
        <f t="shared" si="200"/>
        <v>1.721352483076188E-3</v>
      </c>
      <c r="AV182" s="72">
        <f t="shared" si="201"/>
        <v>1.6120508504779713E-3</v>
      </c>
      <c r="AW182" s="72">
        <f t="shared" si="202"/>
        <v>1.6030566734161369E-3</v>
      </c>
      <c r="AX182" s="72">
        <f t="shared" si="203"/>
        <v>6.4654770209242557E-4</v>
      </c>
      <c r="AY182" s="72">
        <f t="shared" si="204"/>
        <v>1.0871170657521666E-3</v>
      </c>
      <c r="AZ182" s="72">
        <f t="shared" si="205"/>
        <v>1.6317843171571604E-3</v>
      </c>
      <c r="BA182" s="72">
        <f t="shared" si="206"/>
        <v>6.828154836808961E-3</v>
      </c>
      <c r="BB182" s="72">
        <f t="shared" si="207"/>
        <v>1.0898079982805491E-2</v>
      </c>
      <c r="BC182" s="72">
        <f t="shared" si="208"/>
        <v>1.8684205515086018E-2</v>
      </c>
      <c r="BD182" s="72">
        <f t="shared" si="209"/>
        <v>2.61486204781048E-2</v>
      </c>
      <c r="BE182" s="72">
        <f t="shared" si="210"/>
        <v>3.4654044742133253E-2</v>
      </c>
      <c r="BF182" s="72">
        <f t="shared" si="211"/>
        <v>5.7845910930185047E-4</v>
      </c>
      <c r="BG182" s="72">
        <f t="shared" si="212"/>
        <v>9.7304408383825584E-4</v>
      </c>
      <c r="BH182" s="72">
        <f t="shared" si="213"/>
        <v>1.4528253597178033E-3</v>
      </c>
      <c r="BI182" s="72">
        <f t="shared" si="214"/>
        <v>6.1522984107336863E-3</v>
      </c>
      <c r="BJ182" s="72">
        <f t="shared" si="215"/>
        <v>9.9235868091404437E-3</v>
      </c>
      <c r="BK182" s="72">
        <f t="shared" si="216"/>
        <v>1.721352483076188E-2</v>
      </c>
      <c r="BL182" s="72">
        <f t="shared" si="217"/>
        <v>2.4180762757169572E-2</v>
      </c>
      <c r="BM182" s="72">
        <f t="shared" si="218"/>
        <v>3.206113346832274E-2</v>
      </c>
      <c r="BN182" s="70">
        <f t="shared" si="219"/>
        <v>0.57582068615408089</v>
      </c>
      <c r="BO182" s="70">
        <f t="shared" si="220"/>
        <v>0.27324820947547096</v>
      </c>
      <c r="BP182" s="70">
        <f t="shared" si="221"/>
        <v>0.90003554778821016</v>
      </c>
    </row>
    <row r="183" spans="1:68" x14ac:dyDescent="0.25">
      <c r="A183" s="68">
        <v>45163</v>
      </c>
      <c r="B183" s="67">
        <v>9.2799999999999994</v>
      </c>
      <c r="C183" s="67">
        <v>9.59</v>
      </c>
      <c r="D183" s="67">
        <v>9.1300000000000008</v>
      </c>
      <c r="E183" s="67">
        <v>8.4499999999999993</v>
      </c>
      <c r="F183" s="67">
        <v>7.66</v>
      </c>
      <c r="G183" s="67">
        <v>7.31</v>
      </c>
      <c r="H183" s="67">
        <v>7.33</v>
      </c>
      <c r="I183" s="67">
        <v>7.29</v>
      </c>
      <c r="J183" s="71">
        <f t="shared" si="163"/>
        <v>-2.9999999999999472E-4</v>
      </c>
      <c r="K183" s="71">
        <f t="shared" si="164"/>
        <v>1.0000000000000286E-4</v>
      </c>
      <c r="L183" s="71">
        <f t="shared" si="165"/>
        <v>1.0000000000000286E-4</v>
      </c>
      <c r="M183" s="71">
        <f t="shared" si="166"/>
        <v>3.0000000000000859E-4</v>
      </c>
      <c r="N183" s="71">
        <f t="shared" si="167"/>
        <v>3.0000000000000859E-4</v>
      </c>
      <c r="O183" s="71">
        <f t="shared" si="168"/>
        <v>2.0000000000000573E-4</v>
      </c>
      <c r="P183" s="71">
        <f t="shared" si="169"/>
        <v>3.9999999999999758E-4</v>
      </c>
      <c r="Q183" s="71">
        <f t="shared" si="170"/>
        <v>3.9999999999999758E-4</v>
      </c>
      <c r="R183" s="71">
        <f t="shared" si="171"/>
        <v>-2.7456184678038544E-4</v>
      </c>
      <c r="S183" s="71">
        <f t="shared" si="172"/>
        <v>9.1245038614292033E-5</v>
      </c>
      <c r="T183" s="71">
        <f t="shared" si="173"/>
        <v>9.1629633087416149E-5</v>
      </c>
      <c r="U183" s="71">
        <f t="shared" si="174"/>
        <v>2.7658691920205323E-4</v>
      </c>
      <c r="V183" s="71">
        <f t="shared" si="175"/>
        <v>2.7861620797822961E-4</v>
      </c>
      <c r="W183" s="71">
        <f t="shared" si="176"/>
        <v>1.8635855439704647E-4</v>
      </c>
      <c r="X183" s="71">
        <f t="shared" si="177"/>
        <v>3.7261295261118398E-4</v>
      </c>
      <c r="Y183" s="71">
        <f t="shared" si="178"/>
        <v>3.7275184477811427E-4</v>
      </c>
      <c r="Z183" s="72">
        <f t="shared" si="179"/>
        <v>1.7973068319840593E-2</v>
      </c>
      <c r="AA183" s="72">
        <f t="shared" si="180"/>
        <v>1.9851702075313896E-2</v>
      </c>
      <c r="AB183" s="72">
        <f t="shared" si="181"/>
        <v>1.5993214336857256E-2</v>
      </c>
      <c r="AC183" s="72">
        <f t="shared" si="182"/>
        <v>1.1711165117883806E-2</v>
      </c>
      <c r="AD183" s="72">
        <f t="shared" si="183"/>
        <v>1.1334667758930684E-2</v>
      </c>
      <c r="AE183" s="72">
        <f t="shared" si="184"/>
        <v>9.4226106256813363E-3</v>
      </c>
      <c r="AF183" s="72">
        <f t="shared" si="185"/>
        <v>8.0874979715212895E-3</v>
      </c>
      <c r="AG183" s="72">
        <f t="shared" si="186"/>
        <v>7.7499287502113311E-3</v>
      </c>
      <c r="AH183" s="72">
        <f t="shared" si="187"/>
        <v>2.5861112366231879E-3</v>
      </c>
      <c r="AI183" s="72">
        <f t="shared" si="188"/>
        <v>2.1741749763775661E-3</v>
      </c>
      <c r="AJ183" s="72">
        <f t="shared" si="189"/>
        <v>1.6310776782149025E-3</v>
      </c>
      <c r="AK183" s="72">
        <f t="shared" si="190"/>
        <v>2.2771780498584784E-3</v>
      </c>
      <c r="AL183" s="72">
        <f t="shared" si="191"/>
        <v>2.1817979940823174E-3</v>
      </c>
      <c r="AM183" s="72">
        <f t="shared" si="192"/>
        <v>1.8702221053615263E-3</v>
      </c>
      <c r="AN183" s="72">
        <f t="shared" si="193"/>
        <v>1.7452067488978979E-3</v>
      </c>
      <c r="AO183" s="72">
        <f t="shared" si="194"/>
        <v>1.73466943466365E-3</v>
      </c>
      <c r="AP183" s="72">
        <f t="shared" si="195"/>
        <v>2.3137621453006487E-3</v>
      </c>
      <c r="AQ183" s="72">
        <f t="shared" si="196"/>
        <v>1.9460329758221261E-3</v>
      </c>
      <c r="AR183" s="72">
        <f t="shared" si="197"/>
        <v>1.4521580798871427E-3</v>
      </c>
      <c r="AS183" s="72">
        <f t="shared" si="198"/>
        <v>2.0517884247476335E-3</v>
      </c>
      <c r="AT183" s="72">
        <f t="shared" si="199"/>
        <v>1.9867082930218067E-3</v>
      </c>
      <c r="AU183" s="72">
        <f t="shared" si="200"/>
        <v>1.7230102411679579E-3</v>
      </c>
      <c r="AV183" s="72">
        <f t="shared" si="201"/>
        <v>1.6138611435856985E-3</v>
      </c>
      <c r="AW183" s="72">
        <f t="shared" si="202"/>
        <v>1.6048714736052168E-3</v>
      </c>
      <c r="AX183" s="72">
        <f t="shared" si="203"/>
        <v>6.4652780915579698E-4</v>
      </c>
      <c r="AY183" s="72">
        <f t="shared" si="204"/>
        <v>1.0870874881887831E-3</v>
      </c>
      <c r="AZ183" s="72">
        <f t="shared" si="205"/>
        <v>1.6310776782149025E-3</v>
      </c>
      <c r="BA183" s="72">
        <f t="shared" si="206"/>
        <v>6.8315341495754356E-3</v>
      </c>
      <c r="BB183" s="72">
        <f t="shared" si="207"/>
        <v>1.0908989970411587E-2</v>
      </c>
      <c r="BC183" s="72">
        <f t="shared" si="208"/>
        <v>1.8702221053615263E-2</v>
      </c>
      <c r="BD183" s="72">
        <f t="shared" si="209"/>
        <v>2.6178101233468469E-2</v>
      </c>
      <c r="BE183" s="72">
        <f t="shared" si="210"/>
        <v>3.4693388693273E-2</v>
      </c>
      <c r="BF183" s="72">
        <f t="shared" si="211"/>
        <v>5.7844053632516218E-4</v>
      </c>
      <c r="BG183" s="72">
        <f t="shared" si="212"/>
        <v>9.7301648791106306E-4</v>
      </c>
      <c r="BH183" s="72">
        <f t="shared" si="213"/>
        <v>1.4521580798871427E-3</v>
      </c>
      <c r="BI183" s="72">
        <f t="shared" si="214"/>
        <v>6.1553652742429004E-3</v>
      </c>
      <c r="BJ183" s="72">
        <f t="shared" si="215"/>
        <v>9.9335414651090335E-3</v>
      </c>
      <c r="BK183" s="72">
        <f t="shared" si="216"/>
        <v>1.723010241167958E-2</v>
      </c>
      <c r="BL183" s="72">
        <f t="shared" si="217"/>
        <v>2.4207917153785476E-2</v>
      </c>
      <c r="BM183" s="72">
        <f t="shared" si="218"/>
        <v>3.2097429472104338E-2</v>
      </c>
      <c r="BN183" s="70">
        <f t="shared" si="219"/>
        <v>0.57587040116745891</v>
      </c>
      <c r="BO183" s="70">
        <f t="shared" si="220"/>
        <v>0.27287790460442729</v>
      </c>
      <c r="BP183" s="70">
        <f t="shared" si="221"/>
        <v>0.90010848899307794</v>
      </c>
    </row>
    <row r="184" spans="1:68" x14ac:dyDescent="0.25">
      <c r="A184" s="68">
        <v>45162</v>
      </c>
      <c r="B184" s="67">
        <v>9.25</v>
      </c>
      <c r="C184" s="67">
        <v>9.6</v>
      </c>
      <c r="D184" s="67">
        <v>9.14</v>
      </c>
      <c r="E184" s="67">
        <v>8.48</v>
      </c>
      <c r="F184" s="67">
        <v>7.69</v>
      </c>
      <c r="G184" s="67">
        <v>7.33</v>
      </c>
      <c r="H184" s="67">
        <v>7.37</v>
      </c>
      <c r="I184" s="67">
        <v>7.33</v>
      </c>
      <c r="J184" s="71">
        <f t="shared" si="163"/>
        <v>7.0000000000000617E-4</v>
      </c>
      <c r="K184" s="71">
        <f t="shared" si="164"/>
        <v>9.9999999999988987E-5</v>
      </c>
      <c r="L184" s="71">
        <f t="shared" si="165"/>
        <v>3.2999999999999974E-3</v>
      </c>
      <c r="M184" s="71">
        <f t="shared" si="166"/>
        <v>8.9999999999999802E-4</v>
      </c>
      <c r="N184" s="71">
        <f t="shared" si="167"/>
        <v>1.4999999999999875E-3</v>
      </c>
      <c r="O184" s="71">
        <f t="shared" si="168"/>
        <v>9.9999999999998701E-4</v>
      </c>
      <c r="P184" s="71">
        <f t="shared" si="169"/>
        <v>8.9999999999999802E-4</v>
      </c>
      <c r="Q184" s="71">
        <f t="shared" si="170"/>
        <v>9.9999999999998701E-4</v>
      </c>
      <c r="R184" s="71">
        <f t="shared" si="171"/>
        <v>6.4052708416776011E-4</v>
      </c>
      <c r="S184" s="71">
        <f t="shared" si="172"/>
        <v>9.1236713716844961E-5</v>
      </c>
      <c r="T184" s="71">
        <f t="shared" si="173"/>
        <v>3.0190773583802194E-3</v>
      </c>
      <c r="U184" s="71">
        <f t="shared" si="174"/>
        <v>8.2930205167550878E-4</v>
      </c>
      <c r="V184" s="71">
        <f t="shared" si="175"/>
        <v>1.3919178232074403E-3</v>
      </c>
      <c r="W184" s="71">
        <f t="shared" si="176"/>
        <v>9.3127218501809831E-4</v>
      </c>
      <c r="X184" s="71">
        <f t="shared" si="177"/>
        <v>8.3787185463115568E-4</v>
      </c>
      <c r="Y184" s="71">
        <f t="shared" si="178"/>
        <v>9.3127218501809831E-4</v>
      </c>
      <c r="Z184" s="72">
        <f t="shared" si="179"/>
        <v>1.8093081170298727E-2</v>
      </c>
      <c r="AA184" s="72">
        <f t="shared" si="180"/>
        <v>1.9977358333255028E-2</v>
      </c>
      <c r="AB184" s="72">
        <f t="shared" si="181"/>
        <v>1.5926608707522515E-2</v>
      </c>
      <c r="AC184" s="72">
        <f t="shared" si="182"/>
        <v>1.1658952990284133E-2</v>
      </c>
      <c r="AD184" s="72">
        <f t="shared" si="183"/>
        <v>1.129991426073732E-2</v>
      </c>
      <c r="AE184" s="72">
        <f t="shared" si="184"/>
        <v>9.4033337800251623E-3</v>
      </c>
      <c r="AF184" s="72">
        <f t="shared" si="185"/>
        <v>8.0806430721042689E-3</v>
      </c>
      <c r="AG184" s="72">
        <f t="shared" si="186"/>
        <v>7.7431133477727484E-3</v>
      </c>
      <c r="AH184" s="72">
        <f t="shared" si="187"/>
        <v>2.5923045685928413E-3</v>
      </c>
      <c r="AI184" s="72">
        <f t="shared" si="188"/>
        <v>2.1742137159534388E-3</v>
      </c>
      <c r="AJ184" s="72">
        <f t="shared" si="189"/>
        <v>1.6310736393984027E-3</v>
      </c>
      <c r="AK184" s="72">
        <f t="shared" si="190"/>
        <v>2.2797099833930536E-3</v>
      </c>
      <c r="AL184" s="72">
        <f t="shared" si="191"/>
        <v>2.1900714341386864E-3</v>
      </c>
      <c r="AM184" s="72">
        <f t="shared" si="192"/>
        <v>1.8794000174584145E-3</v>
      </c>
      <c r="AN184" s="72">
        <f t="shared" si="193"/>
        <v>1.7530790851922376E-3</v>
      </c>
      <c r="AO184" s="72">
        <f t="shared" si="194"/>
        <v>1.7445199795988358E-3</v>
      </c>
      <c r="AP184" s="72">
        <f t="shared" si="195"/>
        <v>2.3197061642595065E-3</v>
      </c>
      <c r="AQ184" s="72">
        <f t="shared" si="196"/>
        <v>1.946070394709264E-3</v>
      </c>
      <c r="AR184" s="72">
        <f t="shared" si="197"/>
        <v>1.4521542415865515E-3</v>
      </c>
      <c r="AS184" s="72">
        <f t="shared" si="198"/>
        <v>2.054085625554679E-3</v>
      </c>
      <c r="AT184" s="72">
        <f t="shared" si="199"/>
        <v>1.9942804824351706E-3</v>
      </c>
      <c r="AU184" s="72">
        <f t="shared" si="200"/>
        <v>1.731451551914264E-3</v>
      </c>
      <c r="AV184" s="72">
        <f t="shared" si="201"/>
        <v>1.6211028177200914E-3</v>
      </c>
      <c r="AW184" s="72">
        <f t="shared" si="202"/>
        <v>1.6139456058210503E-3</v>
      </c>
      <c r="AX184" s="72">
        <f t="shared" si="203"/>
        <v>6.4807614214821034E-4</v>
      </c>
      <c r="AY184" s="72">
        <f t="shared" si="204"/>
        <v>1.0871068579767194E-3</v>
      </c>
      <c r="AZ184" s="72">
        <f t="shared" si="205"/>
        <v>1.6310736393984027E-3</v>
      </c>
      <c r="BA184" s="72">
        <f t="shared" si="206"/>
        <v>6.8391299501791604E-3</v>
      </c>
      <c r="BB184" s="72">
        <f t="shared" si="207"/>
        <v>1.0950357170693432E-2</v>
      </c>
      <c r="BC184" s="72">
        <f t="shared" si="208"/>
        <v>1.8794000174584144E-2</v>
      </c>
      <c r="BD184" s="72">
        <f t="shared" si="209"/>
        <v>2.6296186277883566E-2</v>
      </c>
      <c r="BE184" s="72">
        <f t="shared" si="210"/>
        <v>3.4890399591976713E-2</v>
      </c>
      <c r="BF184" s="72">
        <f t="shared" si="211"/>
        <v>5.7992654106487664E-4</v>
      </c>
      <c r="BG184" s="72">
        <f t="shared" si="212"/>
        <v>9.7303519735463201E-4</v>
      </c>
      <c r="BH184" s="72">
        <f t="shared" si="213"/>
        <v>1.4521542415865515E-3</v>
      </c>
      <c r="BI184" s="72">
        <f t="shared" si="214"/>
        <v>6.162256876664037E-3</v>
      </c>
      <c r="BJ184" s="72">
        <f t="shared" si="215"/>
        <v>9.9714024121758532E-3</v>
      </c>
      <c r="BK184" s="72">
        <f t="shared" si="216"/>
        <v>1.7314515519142641E-2</v>
      </c>
      <c r="BL184" s="72">
        <f t="shared" si="217"/>
        <v>2.4316542265801371E-2</v>
      </c>
      <c r="BM184" s="72">
        <f t="shared" si="218"/>
        <v>3.2278912116421005E-2</v>
      </c>
      <c r="BN184" s="70">
        <f t="shared" si="219"/>
        <v>0.57583772880173389</v>
      </c>
      <c r="BO184" s="70">
        <f t="shared" si="220"/>
        <v>0.27249389165362692</v>
      </c>
      <c r="BP184" s="70">
        <f t="shared" si="221"/>
        <v>0.89981033636215979</v>
      </c>
    </row>
    <row r="185" spans="1:68" x14ac:dyDescent="0.25">
      <c r="A185" s="68">
        <v>45161</v>
      </c>
      <c r="B185" s="67">
        <v>9.32</v>
      </c>
      <c r="C185" s="67">
        <v>9.61</v>
      </c>
      <c r="D185" s="67">
        <v>9.4700000000000006</v>
      </c>
      <c r="E185" s="67">
        <v>8.57</v>
      </c>
      <c r="F185" s="67">
        <v>7.84</v>
      </c>
      <c r="G185" s="67">
        <v>7.43</v>
      </c>
      <c r="H185" s="67">
        <v>7.46</v>
      </c>
      <c r="I185" s="67">
        <v>7.43</v>
      </c>
      <c r="J185" s="71">
        <f t="shared" si="163"/>
        <v>-8.9999999999999802E-4</v>
      </c>
      <c r="K185" s="71">
        <f t="shared" si="164"/>
        <v>-2.3999999999999994E-3</v>
      </c>
      <c r="L185" s="71">
        <f t="shared" si="165"/>
        <v>-1.9000000000000128E-3</v>
      </c>
      <c r="M185" s="71">
        <f t="shared" si="166"/>
        <v>1.1000000000000038E-3</v>
      </c>
      <c r="N185" s="71">
        <f t="shared" si="167"/>
        <v>1.7000000000000071E-3</v>
      </c>
      <c r="O185" s="71">
        <f t="shared" si="168"/>
        <v>1.8000000000000099E-3</v>
      </c>
      <c r="P185" s="71">
        <f t="shared" si="169"/>
        <v>2.0000000000000018E-3</v>
      </c>
      <c r="Q185" s="71">
        <f t="shared" si="170"/>
        <v>1.9000000000000128E-3</v>
      </c>
      <c r="R185" s="71">
        <f t="shared" si="171"/>
        <v>-8.2361020441544454E-4</v>
      </c>
      <c r="S185" s="71">
        <f t="shared" si="172"/>
        <v>-2.1919818804977593E-3</v>
      </c>
      <c r="T185" s="71">
        <f t="shared" si="173"/>
        <v>-1.7371432939860395E-3</v>
      </c>
      <c r="U185" s="71">
        <f t="shared" si="174"/>
        <v>1.0126583143861855E-3</v>
      </c>
      <c r="V185" s="71">
        <f t="shared" si="175"/>
        <v>1.5751682663859585E-3</v>
      </c>
      <c r="W185" s="71">
        <f t="shared" si="176"/>
        <v>1.6741075338499837E-3</v>
      </c>
      <c r="X185" s="71">
        <f t="shared" si="177"/>
        <v>1.8594278321357113E-3</v>
      </c>
      <c r="Y185" s="71">
        <f t="shared" si="178"/>
        <v>1.7670313828226395E-3</v>
      </c>
      <c r="Z185" s="72">
        <f t="shared" si="179"/>
        <v>1.8184477642095697E-2</v>
      </c>
      <c r="AA185" s="72">
        <f t="shared" si="180"/>
        <v>2.0100783405292501E-2</v>
      </c>
      <c r="AB185" s="72">
        <f t="shared" si="181"/>
        <v>1.5860546774115948E-2</v>
      </c>
      <c r="AC185" s="72">
        <f t="shared" si="182"/>
        <v>1.1609527941740154E-2</v>
      </c>
      <c r="AD185" s="72">
        <f t="shared" si="183"/>
        <v>1.1270562834723812E-2</v>
      </c>
      <c r="AE185" s="72">
        <f t="shared" si="184"/>
        <v>9.388778855207813E-3</v>
      </c>
      <c r="AF185" s="72">
        <f t="shared" si="185"/>
        <v>8.0806836007805746E-3</v>
      </c>
      <c r="AG185" s="72">
        <f t="shared" si="186"/>
        <v>7.7437667122358198E-3</v>
      </c>
      <c r="AH185" s="72">
        <f t="shared" si="187"/>
        <v>2.5927163949778609E-3</v>
      </c>
      <c r="AI185" s="72">
        <f t="shared" si="188"/>
        <v>2.1796955123382041E-3</v>
      </c>
      <c r="AJ185" s="72">
        <f t="shared" si="189"/>
        <v>1.623469275227903E-3</v>
      </c>
      <c r="AK185" s="72">
        <f t="shared" si="190"/>
        <v>2.2793617512581652E-3</v>
      </c>
      <c r="AL185" s="72">
        <f t="shared" si="191"/>
        <v>2.1885870113425828E-3</v>
      </c>
      <c r="AM185" s="72">
        <f t="shared" si="192"/>
        <v>1.8794000174584145E-3</v>
      </c>
      <c r="AN185" s="72">
        <f t="shared" si="193"/>
        <v>1.754644290371444E-3</v>
      </c>
      <c r="AO185" s="72">
        <f t="shared" si="194"/>
        <v>1.7447486930090236E-3</v>
      </c>
      <c r="AP185" s="72">
        <f t="shared" si="195"/>
        <v>2.320108138810323E-3</v>
      </c>
      <c r="AQ185" s="72">
        <f t="shared" si="196"/>
        <v>1.9513049626490701E-3</v>
      </c>
      <c r="AR185" s="72">
        <f t="shared" si="197"/>
        <v>1.4449506129042501E-3</v>
      </c>
      <c r="AS185" s="72">
        <f t="shared" si="198"/>
        <v>2.0537474966704403E-3</v>
      </c>
      <c r="AT185" s="72">
        <f t="shared" si="199"/>
        <v>1.9928627838286632E-3</v>
      </c>
      <c r="AU185" s="72">
        <f t="shared" si="200"/>
        <v>1.7314269104243801E-3</v>
      </c>
      <c r="AV185" s="72">
        <f t="shared" si="201"/>
        <v>1.6225198047475284E-3</v>
      </c>
      <c r="AW185" s="72">
        <f t="shared" si="202"/>
        <v>1.6141345244654712E-3</v>
      </c>
      <c r="AX185" s="72">
        <f t="shared" si="203"/>
        <v>6.4817909874446522E-4</v>
      </c>
      <c r="AY185" s="72">
        <f t="shared" si="204"/>
        <v>1.0898477561691021E-3</v>
      </c>
      <c r="AZ185" s="72">
        <f t="shared" si="205"/>
        <v>1.623469275227903E-3</v>
      </c>
      <c r="BA185" s="72">
        <f t="shared" si="206"/>
        <v>6.8380852537744952E-3</v>
      </c>
      <c r="BB185" s="72">
        <f t="shared" si="207"/>
        <v>1.0942935056712913E-2</v>
      </c>
      <c r="BC185" s="72">
        <f t="shared" si="208"/>
        <v>1.8794000174584144E-2</v>
      </c>
      <c r="BD185" s="72">
        <f t="shared" si="209"/>
        <v>2.6319664355571658E-2</v>
      </c>
      <c r="BE185" s="72">
        <f t="shared" si="210"/>
        <v>3.4894973860180471E-2</v>
      </c>
      <c r="BF185" s="72">
        <f t="shared" si="211"/>
        <v>5.8002703470258076E-4</v>
      </c>
      <c r="BG185" s="72">
        <f t="shared" si="212"/>
        <v>9.7565248132453505E-4</v>
      </c>
      <c r="BH185" s="72">
        <f t="shared" si="213"/>
        <v>1.4449506129042501E-3</v>
      </c>
      <c r="BI185" s="72">
        <f t="shared" si="214"/>
        <v>6.1612424900113205E-3</v>
      </c>
      <c r="BJ185" s="72">
        <f t="shared" si="215"/>
        <v>9.964313919143316E-3</v>
      </c>
      <c r="BK185" s="72">
        <f t="shared" si="216"/>
        <v>1.7314269104243801E-2</v>
      </c>
      <c r="BL185" s="72">
        <f t="shared" si="217"/>
        <v>2.4337797071212926E-2</v>
      </c>
      <c r="BM185" s="72">
        <f t="shared" si="218"/>
        <v>3.2282690489309422E-2</v>
      </c>
      <c r="BN185" s="70">
        <f t="shared" si="219"/>
        <v>0.57037091498531045</v>
      </c>
      <c r="BO185" s="70">
        <f t="shared" si="220"/>
        <v>0.26967184654631871</v>
      </c>
      <c r="BP185" s="70">
        <f t="shared" si="221"/>
        <v>0.8998900873654313</v>
      </c>
    </row>
    <row r="186" spans="1:68" x14ac:dyDescent="0.25">
      <c r="A186" s="68">
        <v>45160</v>
      </c>
      <c r="B186" s="67">
        <v>9.23</v>
      </c>
      <c r="C186" s="67">
        <v>9.3699999999999992</v>
      </c>
      <c r="D186" s="67">
        <v>9.2799999999999994</v>
      </c>
      <c r="E186" s="67">
        <v>8.68</v>
      </c>
      <c r="F186" s="67">
        <v>8.01</v>
      </c>
      <c r="G186" s="67">
        <v>7.61</v>
      </c>
      <c r="H186" s="67">
        <v>7.66</v>
      </c>
      <c r="I186" s="67">
        <v>7.62</v>
      </c>
      <c r="J186" s="71">
        <f t="shared" si="163"/>
        <v>0</v>
      </c>
      <c r="K186" s="71">
        <f t="shared" si="164"/>
        <v>0</v>
      </c>
      <c r="L186" s="71">
        <f t="shared" si="165"/>
        <v>0</v>
      </c>
      <c r="M186" s="71">
        <f t="shared" si="166"/>
        <v>-1.0000000000000286E-4</v>
      </c>
      <c r="N186" s="71">
        <f t="shared" si="167"/>
        <v>-9.000000000000119E-4</v>
      </c>
      <c r="O186" s="71">
        <f t="shared" si="168"/>
        <v>-2.0000000000000573E-4</v>
      </c>
      <c r="P186" s="71">
        <f t="shared" si="169"/>
        <v>-3.0000000000000859E-4</v>
      </c>
      <c r="Q186" s="71">
        <f t="shared" si="170"/>
        <v>-1.0000000000000286E-4</v>
      </c>
      <c r="R186" s="71">
        <f t="shared" si="171"/>
        <v>0</v>
      </c>
      <c r="S186" s="71">
        <f t="shared" si="172"/>
        <v>0</v>
      </c>
      <c r="T186" s="71">
        <f t="shared" si="173"/>
        <v>0</v>
      </c>
      <c r="U186" s="71">
        <f t="shared" si="174"/>
        <v>-9.2017483386701648E-5</v>
      </c>
      <c r="V186" s="71">
        <f t="shared" si="175"/>
        <v>-8.3360353088242161E-4</v>
      </c>
      <c r="W186" s="71">
        <f t="shared" si="176"/>
        <v>-1.8587360648312029E-4</v>
      </c>
      <c r="X186" s="71">
        <f t="shared" si="177"/>
        <v>-2.78693856604357E-4</v>
      </c>
      <c r="Y186" s="71">
        <f t="shared" si="178"/>
        <v>-9.2923848972680166E-5</v>
      </c>
      <c r="Z186" s="72">
        <f t="shared" si="179"/>
        <v>1.827087023558446E-2</v>
      </c>
      <c r="AA186" s="72">
        <f t="shared" si="180"/>
        <v>2.0202089503065009E-2</v>
      </c>
      <c r="AB186" s="72">
        <f t="shared" si="181"/>
        <v>1.5837320527814648E-2</v>
      </c>
      <c r="AC186" s="72">
        <f t="shared" si="182"/>
        <v>1.1565378131655859E-2</v>
      </c>
      <c r="AD186" s="72">
        <f t="shared" si="183"/>
        <v>1.1249158670815307E-2</v>
      </c>
      <c r="AE186" s="72">
        <f t="shared" si="184"/>
        <v>9.3799483751336749E-3</v>
      </c>
      <c r="AF186" s="72">
        <f t="shared" si="185"/>
        <v>8.0876308379167986E-3</v>
      </c>
      <c r="AG186" s="72">
        <f t="shared" si="186"/>
        <v>7.7502458426649537E-3</v>
      </c>
      <c r="AH186" s="72">
        <f t="shared" si="187"/>
        <v>2.59215771824134E-3</v>
      </c>
      <c r="AI186" s="72">
        <f t="shared" si="188"/>
        <v>2.1747151760620948E-3</v>
      </c>
      <c r="AJ186" s="72">
        <f t="shared" si="189"/>
        <v>1.6189785860107077E-3</v>
      </c>
      <c r="AK186" s="72">
        <f t="shared" si="190"/>
        <v>2.283779344828543E-3</v>
      </c>
      <c r="AL186" s="72">
        <f t="shared" si="191"/>
        <v>2.1941315481341594E-3</v>
      </c>
      <c r="AM186" s="72">
        <f t="shared" si="192"/>
        <v>1.8865998648702953E-3</v>
      </c>
      <c r="AN186" s="72">
        <f t="shared" si="193"/>
        <v>1.7581688025084679E-3</v>
      </c>
      <c r="AO186" s="72">
        <f t="shared" si="194"/>
        <v>1.7486925197351597E-3</v>
      </c>
      <c r="AP186" s="72">
        <f t="shared" si="195"/>
        <v>2.3195855965599424E-3</v>
      </c>
      <c r="AQ186" s="72">
        <f t="shared" si="196"/>
        <v>1.9466665259114679E-3</v>
      </c>
      <c r="AR186" s="72">
        <f t="shared" si="197"/>
        <v>1.4407327788358815E-3</v>
      </c>
      <c r="AS186" s="72">
        <f t="shared" si="198"/>
        <v>2.0577319772097651E-3</v>
      </c>
      <c r="AT186" s="72">
        <f t="shared" si="199"/>
        <v>1.9978658224078043E-3</v>
      </c>
      <c r="AU186" s="72">
        <f t="shared" si="200"/>
        <v>1.7379736973253091E-3</v>
      </c>
      <c r="AV186" s="72">
        <f t="shared" si="201"/>
        <v>1.6256811461042736E-3</v>
      </c>
      <c r="AW186" s="72">
        <f t="shared" si="202"/>
        <v>1.6176993583490056E-3</v>
      </c>
      <c r="AX186" s="72">
        <f t="shared" si="203"/>
        <v>6.48039429560335E-4</v>
      </c>
      <c r="AY186" s="72">
        <f t="shared" si="204"/>
        <v>1.0873575880310474E-3</v>
      </c>
      <c r="AZ186" s="72">
        <f t="shared" si="205"/>
        <v>1.6189785860107077E-3</v>
      </c>
      <c r="BA186" s="72">
        <f t="shared" si="206"/>
        <v>6.851338034485629E-3</v>
      </c>
      <c r="BB186" s="72">
        <f t="shared" si="207"/>
        <v>1.0970657740670797E-2</v>
      </c>
      <c r="BC186" s="72">
        <f t="shared" si="208"/>
        <v>1.8865998648702954E-2</v>
      </c>
      <c r="BD186" s="72">
        <f t="shared" si="209"/>
        <v>2.637253203762702E-2</v>
      </c>
      <c r="BE186" s="72">
        <f t="shared" si="210"/>
        <v>3.4973850394703195E-2</v>
      </c>
      <c r="BF186" s="72">
        <f t="shared" si="211"/>
        <v>5.798963991399856E-4</v>
      </c>
      <c r="BG186" s="72">
        <f t="shared" si="212"/>
        <v>9.7333326295573396E-4</v>
      </c>
      <c r="BH186" s="72">
        <f t="shared" si="213"/>
        <v>1.4407327788358815E-3</v>
      </c>
      <c r="BI186" s="72">
        <f t="shared" si="214"/>
        <v>6.1731959316292957E-3</v>
      </c>
      <c r="BJ186" s="72">
        <f t="shared" si="215"/>
        <v>9.9893291120390221E-3</v>
      </c>
      <c r="BK186" s="72">
        <f t="shared" si="216"/>
        <v>1.7379736973253092E-2</v>
      </c>
      <c r="BL186" s="72">
        <f t="shared" si="217"/>
        <v>2.4385217191564102E-2</v>
      </c>
      <c r="BM186" s="72">
        <f t="shared" si="218"/>
        <v>3.2353987166980111E-2</v>
      </c>
      <c r="BN186" s="70">
        <f t="shared" si="219"/>
        <v>0.56808771342269804</v>
      </c>
      <c r="BO186" s="70">
        <f t="shared" si="220"/>
        <v>0.27219238797155443</v>
      </c>
      <c r="BP186" s="70">
        <f t="shared" si="221"/>
        <v>0.90037167535622709</v>
      </c>
    </row>
    <row r="187" spans="1:68" x14ac:dyDescent="0.25">
      <c r="A187" s="68">
        <v>45159</v>
      </c>
      <c r="B187" s="67">
        <v>9.23</v>
      </c>
      <c r="C187" s="67">
        <v>9.3699999999999992</v>
      </c>
      <c r="D187" s="67">
        <v>9.2799999999999994</v>
      </c>
      <c r="E187" s="67">
        <v>8.67</v>
      </c>
      <c r="F187" s="67">
        <v>7.92</v>
      </c>
      <c r="G187" s="67">
        <v>7.59</v>
      </c>
      <c r="H187" s="67">
        <v>7.63</v>
      </c>
      <c r="I187" s="67">
        <v>7.61</v>
      </c>
      <c r="J187" s="71">
        <f t="shared" si="163"/>
        <v>4.9999999999998657E-4</v>
      </c>
      <c r="K187" s="71">
        <f t="shared" si="164"/>
        <v>6.0000000000000331E-4</v>
      </c>
      <c r="L187" s="71">
        <f t="shared" si="165"/>
        <v>-1.0000000000000286E-4</v>
      </c>
      <c r="M187" s="71">
        <f t="shared" si="166"/>
        <v>-2.9999999999999472E-4</v>
      </c>
      <c r="N187" s="71">
        <f t="shared" si="167"/>
        <v>-2.9999999999999472E-4</v>
      </c>
      <c r="O187" s="71">
        <f t="shared" si="168"/>
        <v>-3.9999999999999758E-4</v>
      </c>
      <c r="P187" s="71">
        <f t="shared" si="169"/>
        <v>-2.9999999999999472E-4</v>
      </c>
      <c r="Q187" s="71">
        <f t="shared" si="170"/>
        <v>-2.9999999999999472E-4</v>
      </c>
      <c r="R187" s="71">
        <f t="shared" si="171"/>
        <v>4.576449670281778E-4</v>
      </c>
      <c r="S187" s="71">
        <f t="shared" si="172"/>
        <v>5.4844608321745914E-4</v>
      </c>
      <c r="T187" s="71">
        <f t="shared" si="173"/>
        <v>-9.1512239825927008E-5</v>
      </c>
      <c r="U187" s="71">
        <f t="shared" si="174"/>
        <v>-2.7610326437419233E-4</v>
      </c>
      <c r="V187" s="71">
        <f t="shared" si="175"/>
        <v>-2.7802233625163916E-4</v>
      </c>
      <c r="W187" s="71">
        <f t="shared" si="176"/>
        <v>-3.7185089207895537E-4</v>
      </c>
      <c r="X187" s="71">
        <f t="shared" si="177"/>
        <v>-2.7877154852283629E-4</v>
      </c>
      <c r="Y187" s="71">
        <f t="shared" si="178"/>
        <v>-2.7882336720430639E-4</v>
      </c>
      <c r="Z187" s="72">
        <f t="shared" si="179"/>
        <v>1.8351203343571078E-2</v>
      </c>
      <c r="AA187" s="72">
        <f t="shared" si="180"/>
        <v>2.0290001948192336E-2</v>
      </c>
      <c r="AB187" s="72">
        <f t="shared" si="181"/>
        <v>1.5798122457797149E-2</v>
      </c>
      <c r="AC187" s="72">
        <f t="shared" si="182"/>
        <v>1.1524145648671635E-2</v>
      </c>
      <c r="AD187" s="72">
        <f t="shared" si="183"/>
        <v>1.1229573867929667E-2</v>
      </c>
      <c r="AE187" s="72">
        <f t="shared" si="184"/>
        <v>9.3713137847811941E-3</v>
      </c>
      <c r="AF187" s="72">
        <f t="shared" si="185"/>
        <v>8.0906915715547763E-3</v>
      </c>
      <c r="AG187" s="72">
        <f t="shared" si="186"/>
        <v>7.7527995951272924E-3</v>
      </c>
      <c r="AH187" s="72">
        <f t="shared" si="187"/>
        <v>2.592171877228469E-3</v>
      </c>
      <c r="AI187" s="72">
        <f t="shared" si="188"/>
        <v>2.1747151760620948E-3</v>
      </c>
      <c r="AJ187" s="72">
        <f t="shared" si="189"/>
        <v>1.6191928722168137E-3</v>
      </c>
      <c r="AK187" s="72">
        <f t="shared" si="190"/>
        <v>2.2837586723162676E-3</v>
      </c>
      <c r="AL187" s="72">
        <f t="shared" si="191"/>
        <v>2.1947315130683102E-3</v>
      </c>
      <c r="AM187" s="72">
        <f t="shared" si="192"/>
        <v>1.8866119198297428E-3</v>
      </c>
      <c r="AN187" s="72">
        <f t="shared" si="193"/>
        <v>1.7580506831872762E-3</v>
      </c>
      <c r="AO187" s="72">
        <f t="shared" si="194"/>
        <v>1.7486801418596862E-3</v>
      </c>
      <c r="AP187" s="72">
        <f t="shared" si="195"/>
        <v>2.3195990925209114E-3</v>
      </c>
      <c r="AQ187" s="72">
        <f t="shared" si="196"/>
        <v>1.9466665259114679E-3</v>
      </c>
      <c r="AR187" s="72">
        <f t="shared" si="197"/>
        <v>1.4409327284409968E-3</v>
      </c>
      <c r="AS187" s="72">
        <f t="shared" si="198"/>
        <v>2.0577126399574613E-3</v>
      </c>
      <c r="AT187" s="72">
        <f t="shared" si="199"/>
        <v>1.9983979059842341E-3</v>
      </c>
      <c r="AU187" s="72">
        <f t="shared" si="200"/>
        <v>1.7379837881965681E-3</v>
      </c>
      <c r="AV187" s="72">
        <f t="shared" si="201"/>
        <v>1.6255708903797285E-3</v>
      </c>
      <c r="AW187" s="72">
        <f t="shared" si="202"/>
        <v>1.6176877438322495E-3</v>
      </c>
      <c r="AX187" s="72">
        <f t="shared" si="203"/>
        <v>6.4804296930711725E-4</v>
      </c>
      <c r="AY187" s="72">
        <f t="shared" si="204"/>
        <v>1.0873575880310474E-3</v>
      </c>
      <c r="AZ187" s="72">
        <f t="shared" si="205"/>
        <v>1.6191928722168137E-3</v>
      </c>
      <c r="BA187" s="72">
        <f t="shared" si="206"/>
        <v>6.8512760169488034E-3</v>
      </c>
      <c r="BB187" s="72">
        <f t="shared" si="207"/>
        <v>1.0973657565341551E-2</v>
      </c>
      <c r="BC187" s="72">
        <f t="shared" si="208"/>
        <v>1.8866119198297428E-2</v>
      </c>
      <c r="BD187" s="72">
        <f t="shared" si="209"/>
        <v>2.6370760247809145E-2</v>
      </c>
      <c r="BE187" s="72">
        <f t="shared" si="210"/>
        <v>3.4973602837193724E-2</v>
      </c>
      <c r="BF187" s="72">
        <f t="shared" si="211"/>
        <v>5.7989977313022785E-4</v>
      </c>
      <c r="BG187" s="72">
        <f t="shared" si="212"/>
        <v>9.7333326295573396E-4</v>
      </c>
      <c r="BH187" s="72">
        <f t="shared" si="213"/>
        <v>1.4409327284409968E-3</v>
      </c>
      <c r="BI187" s="72">
        <f t="shared" si="214"/>
        <v>6.1731379198723835E-3</v>
      </c>
      <c r="BJ187" s="72">
        <f t="shared" si="215"/>
        <v>9.9919895299211709E-3</v>
      </c>
      <c r="BK187" s="72">
        <f t="shared" si="216"/>
        <v>1.7379837881965683E-2</v>
      </c>
      <c r="BL187" s="72">
        <f t="shared" si="217"/>
        <v>2.4383563355695928E-2</v>
      </c>
      <c r="BM187" s="72">
        <f t="shared" si="218"/>
        <v>3.2353754876644991E-2</v>
      </c>
      <c r="BN187" s="70">
        <f t="shared" si="219"/>
        <v>0.56798771759311828</v>
      </c>
      <c r="BO187" s="70">
        <f t="shared" si="220"/>
        <v>0.27218579799967391</v>
      </c>
      <c r="BP187" s="70">
        <f t="shared" si="221"/>
        <v>0.90007782287162963</v>
      </c>
    </row>
    <row r="188" spans="1:68" x14ac:dyDescent="0.25">
      <c r="A188" s="68">
        <v>45156</v>
      </c>
      <c r="B188" s="67">
        <v>9.2799999999999994</v>
      </c>
      <c r="C188" s="67">
        <v>9.43</v>
      </c>
      <c r="D188" s="67">
        <v>9.27</v>
      </c>
      <c r="E188" s="67">
        <v>8.64</v>
      </c>
      <c r="F188" s="67">
        <v>7.89</v>
      </c>
      <c r="G188" s="67">
        <v>7.55</v>
      </c>
      <c r="H188" s="67">
        <v>7.6</v>
      </c>
      <c r="I188" s="67">
        <v>7.58</v>
      </c>
      <c r="J188" s="71">
        <f t="shared" si="163"/>
        <v>-1.9999999999999185E-4</v>
      </c>
      <c r="K188" s="71">
        <f t="shared" si="164"/>
        <v>0</v>
      </c>
      <c r="L188" s="71">
        <f t="shared" si="165"/>
        <v>6.0000000000000331E-4</v>
      </c>
      <c r="M188" s="71">
        <f t="shared" si="166"/>
        <v>1.8999999999999989E-3</v>
      </c>
      <c r="N188" s="71">
        <f t="shared" si="167"/>
        <v>1.0000000000000286E-4</v>
      </c>
      <c r="O188" s="71">
        <f t="shared" si="168"/>
        <v>5.0000000000000044E-4</v>
      </c>
      <c r="P188" s="71">
        <f t="shared" si="169"/>
        <v>6.0000000000000331E-4</v>
      </c>
      <c r="Q188" s="71">
        <f t="shared" si="170"/>
        <v>5.9999999999998943E-4</v>
      </c>
      <c r="R188" s="71">
        <f t="shared" si="171"/>
        <v>-1.8303285490833628E-4</v>
      </c>
      <c r="S188" s="71">
        <f t="shared" si="172"/>
        <v>0</v>
      </c>
      <c r="T188" s="71">
        <f t="shared" si="173"/>
        <v>5.4894786373929183E-4</v>
      </c>
      <c r="U188" s="71">
        <f t="shared" si="174"/>
        <v>1.747367897584288E-3</v>
      </c>
      <c r="V188" s="71">
        <f t="shared" si="175"/>
        <v>9.2682700840288979E-5</v>
      </c>
      <c r="W188" s="71">
        <f t="shared" si="176"/>
        <v>4.6479201394522638E-4</v>
      </c>
      <c r="X188" s="71">
        <f t="shared" si="177"/>
        <v>5.5746540512703201E-4</v>
      </c>
      <c r="Y188" s="71">
        <f t="shared" si="178"/>
        <v>5.5756901360854631E-4</v>
      </c>
      <c r="Z188" s="72">
        <f t="shared" si="179"/>
        <v>1.8430234247356982E-2</v>
      </c>
      <c r="AA188" s="72">
        <f t="shared" si="180"/>
        <v>2.0377436841802862E-2</v>
      </c>
      <c r="AB188" s="72">
        <f t="shared" si="181"/>
        <v>1.5761790729218149E-2</v>
      </c>
      <c r="AC188" s="72">
        <f t="shared" si="182"/>
        <v>1.1481807310496625E-2</v>
      </c>
      <c r="AD188" s="72">
        <f t="shared" si="183"/>
        <v>1.1204884763453403E-2</v>
      </c>
      <c r="AE188" s="72">
        <f t="shared" si="184"/>
        <v>9.3622647234990197E-3</v>
      </c>
      <c r="AF188" s="72">
        <f t="shared" si="185"/>
        <v>8.0933989867384322E-3</v>
      </c>
      <c r="AG188" s="72">
        <f t="shared" si="186"/>
        <v>7.7553298956637932E-3</v>
      </c>
      <c r="AH188" s="72">
        <f t="shared" si="187"/>
        <v>2.5920363350328667E-3</v>
      </c>
      <c r="AI188" s="72">
        <f t="shared" si="188"/>
        <v>2.1759971533225763E-3</v>
      </c>
      <c r="AJ188" s="72">
        <f t="shared" si="189"/>
        <v>1.6192726894855023E-3</v>
      </c>
      <c r="AK188" s="72">
        <f t="shared" si="190"/>
        <v>2.2959109525581929E-3</v>
      </c>
      <c r="AL188" s="72">
        <f t="shared" si="191"/>
        <v>2.2066255484189984E-3</v>
      </c>
      <c r="AM188" s="72">
        <f t="shared" si="192"/>
        <v>1.9171750731206175E-3</v>
      </c>
      <c r="AN188" s="72">
        <f t="shared" si="193"/>
        <v>1.7850729257927796E-3</v>
      </c>
      <c r="AO188" s="72">
        <f t="shared" si="194"/>
        <v>1.7791925326211223E-3</v>
      </c>
      <c r="AP188" s="72">
        <f t="shared" si="195"/>
        <v>2.3194736154653652E-3</v>
      </c>
      <c r="AQ188" s="72">
        <f t="shared" si="196"/>
        <v>1.9478990192543877E-3</v>
      </c>
      <c r="AR188" s="72">
        <f t="shared" si="197"/>
        <v>1.4410070451923236E-3</v>
      </c>
      <c r="AS188" s="72">
        <f t="shared" si="198"/>
        <v>2.0688111480272626E-3</v>
      </c>
      <c r="AT188" s="72">
        <f t="shared" si="199"/>
        <v>2.0093633636059094E-3</v>
      </c>
      <c r="AU188" s="72">
        <f t="shared" si="200"/>
        <v>1.7662574801109825E-3</v>
      </c>
      <c r="AV188" s="72">
        <f t="shared" si="201"/>
        <v>1.6505401703059668E-3</v>
      </c>
      <c r="AW188" s="72">
        <f t="shared" si="202"/>
        <v>1.6459386200363367E-3</v>
      </c>
      <c r="AX188" s="72">
        <f t="shared" si="203"/>
        <v>6.4800908375821668E-4</v>
      </c>
      <c r="AY188" s="72">
        <f t="shared" si="204"/>
        <v>1.0879985766612881E-3</v>
      </c>
      <c r="AZ188" s="72">
        <f t="shared" si="205"/>
        <v>1.6192726894855023E-3</v>
      </c>
      <c r="BA188" s="72">
        <f t="shared" si="206"/>
        <v>6.8877328576745786E-3</v>
      </c>
      <c r="BB188" s="72">
        <f t="shared" si="207"/>
        <v>1.1033127742094992E-2</v>
      </c>
      <c r="BC188" s="72">
        <f t="shared" si="208"/>
        <v>1.9171750731206177E-2</v>
      </c>
      <c r="BD188" s="72">
        <f t="shared" si="209"/>
        <v>2.6776093886891693E-2</v>
      </c>
      <c r="BE188" s="72">
        <f t="shared" si="210"/>
        <v>3.558385065242245E-2</v>
      </c>
      <c r="BF188" s="72">
        <f t="shared" si="211"/>
        <v>5.7986840386634129E-4</v>
      </c>
      <c r="BG188" s="72">
        <f t="shared" si="212"/>
        <v>9.7394950962719385E-4</v>
      </c>
      <c r="BH188" s="72">
        <f t="shared" si="213"/>
        <v>1.4410070451923236E-3</v>
      </c>
      <c r="BI188" s="72">
        <f t="shared" si="214"/>
        <v>6.2064334440817878E-3</v>
      </c>
      <c r="BJ188" s="72">
        <f t="shared" si="215"/>
        <v>1.0046816818029547E-2</v>
      </c>
      <c r="BK188" s="72">
        <f t="shared" si="216"/>
        <v>1.7662574801109825E-2</v>
      </c>
      <c r="BL188" s="72">
        <f t="shared" si="217"/>
        <v>2.4758102554589503E-2</v>
      </c>
      <c r="BM188" s="72">
        <f t="shared" si="218"/>
        <v>3.2918772400726735E-2</v>
      </c>
      <c r="BN188" s="70">
        <f t="shared" si="219"/>
        <v>0.56723708286526675</v>
      </c>
      <c r="BO188" s="70">
        <f t="shared" si="220"/>
        <v>0.26949853253746836</v>
      </c>
      <c r="BP188" s="70">
        <f t="shared" si="221"/>
        <v>0.901155850314174</v>
      </c>
    </row>
    <row r="189" spans="1:68" x14ac:dyDescent="0.25">
      <c r="A189" s="68">
        <v>45155</v>
      </c>
      <c r="B189" s="67">
        <v>9.26</v>
      </c>
      <c r="C189" s="67">
        <v>9.43</v>
      </c>
      <c r="D189" s="67">
        <v>9.33</v>
      </c>
      <c r="E189" s="67">
        <v>8.83</v>
      </c>
      <c r="F189" s="67">
        <v>7.9</v>
      </c>
      <c r="G189" s="67">
        <v>7.6</v>
      </c>
      <c r="H189" s="67">
        <v>7.66</v>
      </c>
      <c r="I189" s="67">
        <v>7.64</v>
      </c>
      <c r="J189" s="71">
        <f t="shared" si="163"/>
        <v>-2.0000000000000573E-4</v>
      </c>
      <c r="K189" s="71">
        <f t="shared" si="164"/>
        <v>1.9999999999999185E-4</v>
      </c>
      <c r="L189" s="71">
        <f t="shared" si="165"/>
        <v>-5.0000000000000044E-4</v>
      </c>
      <c r="M189" s="71">
        <f t="shared" si="166"/>
        <v>-6.0000000000000331E-4</v>
      </c>
      <c r="N189" s="71">
        <f t="shared" si="167"/>
        <v>-1.6000000000000042E-3</v>
      </c>
      <c r="O189" s="71">
        <f t="shared" si="168"/>
        <v>-1.3999999999999985E-3</v>
      </c>
      <c r="P189" s="71">
        <f t="shared" si="169"/>
        <v>-1.5000000000000013E-3</v>
      </c>
      <c r="Q189" s="71">
        <f t="shared" si="170"/>
        <v>-1.5999999999999903E-3</v>
      </c>
      <c r="R189" s="71">
        <f t="shared" si="171"/>
        <v>-1.8306636206731166E-4</v>
      </c>
      <c r="S189" s="71">
        <f t="shared" si="172"/>
        <v>1.8274853852029682E-4</v>
      </c>
      <c r="T189" s="71">
        <f t="shared" si="173"/>
        <v>-4.5743562391347081E-4</v>
      </c>
      <c r="U189" s="71">
        <f t="shared" si="174"/>
        <v>-5.5147060221158678E-4</v>
      </c>
      <c r="V189" s="71">
        <f t="shared" si="175"/>
        <v>-1.4839550117012996E-3</v>
      </c>
      <c r="W189" s="71">
        <f t="shared" si="176"/>
        <v>-1.3019624270087288E-3</v>
      </c>
      <c r="X189" s="71">
        <f t="shared" si="177"/>
        <v>-1.3942466356745545E-3</v>
      </c>
      <c r="Y189" s="71">
        <f t="shared" si="178"/>
        <v>-1.4875421114146081E-3</v>
      </c>
      <c r="Z189" s="72">
        <f t="shared" si="179"/>
        <v>1.8509360947578608E-2</v>
      </c>
      <c r="AA189" s="72">
        <f t="shared" si="180"/>
        <v>2.04807742222388E-2</v>
      </c>
      <c r="AB189" s="72">
        <f t="shared" si="181"/>
        <v>1.5722234730151646E-2</v>
      </c>
      <c r="AC189" s="72">
        <f t="shared" si="182"/>
        <v>1.1437495709820833E-2</v>
      </c>
      <c r="AD189" s="72">
        <f t="shared" si="183"/>
        <v>1.1178388716717075E-2</v>
      </c>
      <c r="AE189" s="72">
        <f t="shared" si="184"/>
        <v>9.3515231047110754E-3</v>
      </c>
      <c r="AF189" s="72">
        <f t="shared" si="185"/>
        <v>8.0901769284062366E-3</v>
      </c>
      <c r="AG189" s="72">
        <f t="shared" si="186"/>
        <v>7.7531142639109254E-3</v>
      </c>
      <c r="AH189" s="72">
        <f t="shared" si="187"/>
        <v>2.5926945559674617E-3</v>
      </c>
      <c r="AI189" s="72">
        <f t="shared" si="188"/>
        <v>2.1759971533225763E-3</v>
      </c>
      <c r="AJ189" s="72">
        <f t="shared" si="189"/>
        <v>1.6189806205067787E-3</v>
      </c>
      <c r="AK189" s="72">
        <f t="shared" si="190"/>
        <v>2.2929769452006126E-3</v>
      </c>
      <c r="AL189" s="72">
        <f t="shared" si="191"/>
        <v>2.2068856876083383E-3</v>
      </c>
      <c r="AM189" s="72">
        <f t="shared" si="192"/>
        <v>1.9176249046962662E-3</v>
      </c>
      <c r="AN189" s="72">
        <f t="shared" si="193"/>
        <v>1.7851024486686827E-3</v>
      </c>
      <c r="AO189" s="72">
        <f t="shared" si="194"/>
        <v>1.7790848898690686E-3</v>
      </c>
      <c r="AP189" s="72">
        <f t="shared" si="195"/>
        <v>2.3201016328917531E-3</v>
      </c>
      <c r="AQ189" s="72">
        <f t="shared" si="196"/>
        <v>1.9478990192543877E-3</v>
      </c>
      <c r="AR189" s="72">
        <f t="shared" si="197"/>
        <v>1.4407313554980665E-3</v>
      </c>
      <c r="AS189" s="72">
        <f t="shared" si="198"/>
        <v>2.0660558274452454E-3</v>
      </c>
      <c r="AT189" s="72">
        <f t="shared" si="199"/>
        <v>2.0096042015382829E-3</v>
      </c>
      <c r="AU189" s="72">
        <f t="shared" si="200"/>
        <v>1.766674215906916E-3</v>
      </c>
      <c r="AV189" s="72">
        <f t="shared" si="201"/>
        <v>1.6505657253785444E-3</v>
      </c>
      <c r="AW189" s="72">
        <f t="shared" si="202"/>
        <v>1.6458373705703639E-3</v>
      </c>
      <c r="AX189" s="72">
        <f t="shared" si="203"/>
        <v>6.4817363899186543E-4</v>
      </c>
      <c r="AY189" s="72">
        <f t="shared" si="204"/>
        <v>1.0879985766612881E-3</v>
      </c>
      <c r="AZ189" s="72">
        <f t="shared" si="205"/>
        <v>1.6189806205067787E-3</v>
      </c>
      <c r="BA189" s="72">
        <f t="shared" si="206"/>
        <v>6.8789308356018378E-3</v>
      </c>
      <c r="BB189" s="72">
        <f t="shared" si="207"/>
        <v>1.1034428438041692E-2</v>
      </c>
      <c r="BC189" s="72">
        <f t="shared" si="208"/>
        <v>1.9176249046962662E-2</v>
      </c>
      <c r="BD189" s="72">
        <f t="shared" si="209"/>
        <v>2.6776536730030241E-2</v>
      </c>
      <c r="BE189" s="72">
        <f t="shared" si="210"/>
        <v>3.5581697797381372E-2</v>
      </c>
      <c r="BF189" s="72">
        <f t="shared" si="211"/>
        <v>5.8002540822293827E-4</v>
      </c>
      <c r="BG189" s="72">
        <f t="shared" si="212"/>
        <v>9.7394950962719385E-4</v>
      </c>
      <c r="BH189" s="72">
        <f t="shared" si="213"/>
        <v>1.4407313554980665E-3</v>
      </c>
      <c r="BI189" s="72">
        <f t="shared" si="214"/>
        <v>6.1981674823357365E-3</v>
      </c>
      <c r="BJ189" s="72">
        <f t="shared" si="215"/>
        <v>1.0048021007691414E-2</v>
      </c>
      <c r="BK189" s="72">
        <f t="shared" si="216"/>
        <v>1.766674215906916E-2</v>
      </c>
      <c r="BL189" s="72">
        <f t="shared" si="217"/>
        <v>2.4758485880678166E-2</v>
      </c>
      <c r="BM189" s="72">
        <f t="shared" si="218"/>
        <v>3.2916747411407279E-2</v>
      </c>
      <c r="BN189" s="70">
        <f t="shared" si="219"/>
        <v>0.56728942645942637</v>
      </c>
      <c r="BO189" s="70">
        <f t="shared" si="220"/>
        <v>0.26875518034362494</v>
      </c>
      <c r="BP189" s="70">
        <f t="shared" si="221"/>
        <v>0.90222615499455039</v>
      </c>
    </row>
    <row r="190" spans="1:68" x14ac:dyDescent="0.25">
      <c r="A190" s="68">
        <v>45154</v>
      </c>
      <c r="B190" s="67">
        <v>9.24</v>
      </c>
      <c r="C190" s="67">
        <v>9.4499999999999993</v>
      </c>
      <c r="D190" s="67">
        <v>9.2799999999999994</v>
      </c>
      <c r="E190" s="67">
        <v>8.77</v>
      </c>
      <c r="F190" s="67">
        <v>7.74</v>
      </c>
      <c r="G190" s="67">
        <v>7.46</v>
      </c>
      <c r="H190" s="67">
        <v>7.51</v>
      </c>
      <c r="I190" s="67">
        <v>7.48</v>
      </c>
      <c r="J190" s="71">
        <f t="shared" si="163"/>
        <v>2.0000000000000573E-4</v>
      </c>
      <c r="K190" s="71">
        <f t="shared" si="164"/>
        <v>-1.0999999999999899E-3</v>
      </c>
      <c r="L190" s="71">
        <f t="shared" si="165"/>
        <v>6.0000000000000331E-4</v>
      </c>
      <c r="M190" s="71">
        <f t="shared" si="166"/>
        <v>6.999999999999923E-4</v>
      </c>
      <c r="N190" s="71">
        <f t="shared" si="167"/>
        <v>1.0000000000000286E-4</v>
      </c>
      <c r="O190" s="71">
        <f t="shared" si="168"/>
        <v>1.0000000000000286E-4</v>
      </c>
      <c r="P190" s="71">
        <f t="shared" si="169"/>
        <v>-1.9999999999999185E-4</v>
      </c>
      <c r="Q190" s="71">
        <f t="shared" si="170"/>
        <v>1.0000000000000286E-4</v>
      </c>
      <c r="R190" s="71">
        <f t="shared" si="171"/>
        <v>1.8306636206721609E-4</v>
      </c>
      <c r="S190" s="71">
        <f t="shared" si="172"/>
        <v>-1.0055305020188719E-3</v>
      </c>
      <c r="T190" s="71">
        <f t="shared" si="173"/>
        <v>5.488976443732477E-4</v>
      </c>
      <c r="U190" s="71">
        <f t="shared" si="174"/>
        <v>6.4335280928666798E-4</v>
      </c>
      <c r="V190" s="71">
        <f t="shared" si="175"/>
        <v>9.2811731469554702E-5</v>
      </c>
      <c r="W190" s="71">
        <f t="shared" si="176"/>
        <v>9.3053552386544863E-5</v>
      </c>
      <c r="X190" s="71">
        <f t="shared" si="177"/>
        <v>-1.8604651216450535E-4</v>
      </c>
      <c r="Y190" s="71">
        <f t="shared" si="178"/>
        <v>9.3036237681728E-5</v>
      </c>
      <c r="Z190" s="72">
        <f t="shared" si="179"/>
        <v>1.857939650601946E-2</v>
      </c>
      <c r="AA190" s="72">
        <f t="shared" si="180"/>
        <v>2.0583458025196948E-2</v>
      </c>
      <c r="AB190" s="72">
        <f t="shared" si="181"/>
        <v>1.5690004142826036E-2</v>
      </c>
      <c r="AC190" s="72">
        <f t="shared" si="182"/>
        <v>1.1402904399629566E-2</v>
      </c>
      <c r="AD190" s="72">
        <f t="shared" si="183"/>
        <v>1.11524542320268E-2</v>
      </c>
      <c r="AE190" s="72">
        <f t="shared" si="184"/>
        <v>9.3433036237155383E-3</v>
      </c>
      <c r="AF190" s="72">
        <f t="shared" si="185"/>
        <v>8.0880794373882972E-3</v>
      </c>
      <c r="AG190" s="72">
        <f t="shared" si="186"/>
        <v>7.7520814372787272E-3</v>
      </c>
      <c r="AH190" s="72">
        <f t="shared" si="187"/>
        <v>2.5926891113101829E-3</v>
      </c>
      <c r="AI190" s="72">
        <f t="shared" si="188"/>
        <v>2.199011707019543E-3</v>
      </c>
      <c r="AJ190" s="72">
        <f t="shared" si="189"/>
        <v>1.6221043348622795E-3</v>
      </c>
      <c r="AK190" s="72">
        <f t="shared" si="190"/>
        <v>2.2930976744572596E-3</v>
      </c>
      <c r="AL190" s="72">
        <f t="shared" si="191"/>
        <v>2.2046355351909171E-3</v>
      </c>
      <c r="AM190" s="72">
        <f t="shared" si="192"/>
        <v>1.9170805778981918E-3</v>
      </c>
      <c r="AN190" s="72">
        <f t="shared" si="193"/>
        <v>1.7839376820122444E-3</v>
      </c>
      <c r="AO190" s="72">
        <f t="shared" si="194"/>
        <v>1.7773373627099111E-3</v>
      </c>
      <c r="AP190" s="72">
        <f t="shared" si="195"/>
        <v>2.3200967852615439E-3</v>
      </c>
      <c r="AQ190" s="72">
        <f t="shared" si="196"/>
        <v>1.9697906521008936E-3</v>
      </c>
      <c r="AR190" s="72">
        <f t="shared" si="197"/>
        <v>1.4436389843106232E-3</v>
      </c>
      <c r="AS190" s="72">
        <f t="shared" si="198"/>
        <v>2.0661597258061701E-3</v>
      </c>
      <c r="AT190" s="72">
        <f t="shared" si="199"/>
        <v>2.0074760366249221E-3</v>
      </c>
      <c r="AU190" s="72">
        <f t="shared" si="200"/>
        <v>1.7661532807367068E-3</v>
      </c>
      <c r="AV190" s="72">
        <f t="shared" si="201"/>
        <v>1.6494717465066833E-3</v>
      </c>
      <c r="AW190" s="72">
        <f t="shared" si="202"/>
        <v>1.6442020383235713E-3</v>
      </c>
      <c r="AX190" s="72">
        <f t="shared" si="203"/>
        <v>6.4817227782754572E-4</v>
      </c>
      <c r="AY190" s="72">
        <f t="shared" si="204"/>
        <v>1.0995058535097715E-3</v>
      </c>
      <c r="AZ190" s="72">
        <f t="shared" si="205"/>
        <v>1.6221043348622795E-3</v>
      </c>
      <c r="BA190" s="72">
        <f t="shared" si="206"/>
        <v>6.8792930233717783E-3</v>
      </c>
      <c r="BB190" s="72">
        <f t="shared" si="207"/>
        <v>1.1023177675954586E-2</v>
      </c>
      <c r="BC190" s="72">
        <f t="shared" si="208"/>
        <v>1.917080577898192E-2</v>
      </c>
      <c r="BD190" s="72">
        <f t="shared" si="209"/>
        <v>2.6759065230183666E-2</v>
      </c>
      <c r="BE190" s="72">
        <f t="shared" si="210"/>
        <v>3.5546747254198222E-2</v>
      </c>
      <c r="BF190" s="72">
        <f t="shared" si="211"/>
        <v>5.8002419631538599E-4</v>
      </c>
      <c r="BG190" s="72">
        <f t="shared" si="212"/>
        <v>9.848953260504468E-4</v>
      </c>
      <c r="BH190" s="72">
        <f t="shared" si="213"/>
        <v>1.4436389843106232E-3</v>
      </c>
      <c r="BI190" s="72">
        <f t="shared" si="214"/>
        <v>6.1984791774185102E-3</v>
      </c>
      <c r="BJ190" s="72">
        <f t="shared" si="215"/>
        <v>1.0037380183124611E-2</v>
      </c>
      <c r="BK190" s="72">
        <f t="shared" si="216"/>
        <v>1.766153280736707E-2</v>
      </c>
      <c r="BL190" s="72">
        <f t="shared" si="217"/>
        <v>2.474207619760025E-2</v>
      </c>
      <c r="BM190" s="72">
        <f t="shared" si="218"/>
        <v>3.2884040766471424E-2</v>
      </c>
      <c r="BN190" s="70">
        <f t="shared" si="219"/>
        <v>0.56993745964382159</v>
      </c>
      <c r="BO190" s="70">
        <f t="shared" si="220"/>
        <v>0.26644017059611519</v>
      </c>
      <c r="BP190" s="70">
        <f t="shared" si="221"/>
        <v>0.90253456322896763</v>
      </c>
    </row>
    <row r="191" spans="1:68" x14ac:dyDescent="0.25">
      <c r="A191" s="68">
        <v>45153</v>
      </c>
      <c r="B191" s="67">
        <v>9.26</v>
      </c>
      <c r="C191" s="67">
        <v>9.34</v>
      </c>
      <c r="D191" s="67">
        <v>9.34</v>
      </c>
      <c r="E191" s="67">
        <v>8.84</v>
      </c>
      <c r="F191" s="67">
        <v>7.75</v>
      </c>
      <c r="G191" s="67">
        <v>7.47</v>
      </c>
      <c r="H191" s="67">
        <v>7.49</v>
      </c>
      <c r="I191" s="67">
        <v>7.49</v>
      </c>
      <c r="J191" s="71">
        <f t="shared" si="163"/>
        <v>4.3999999999999873E-3</v>
      </c>
      <c r="K191" s="71">
        <f t="shared" si="164"/>
        <v>3.8000000000000117E-3</v>
      </c>
      <c r="L191" s="71">
        <f t="shared" si="165"/>
        <v>6.9000000000000034E-3</v>
      </c>
      <c r="M191" s="71">
        <f t="shared" si="166"/>
        <v>-1.9999999999999185E-4</v>
      </c>
      <c r="N191" s="71">
        <f t="shared" si="167"/>
        <v>-1.2000000000000066E-3</v>
      </c>
      <c r="O191" s="71">
        <f t="shared" si="168"/>
        <v>-1.3000000000000095E-3</v>
      </c>
      <c r="P191" s="71">
        <f t="shared" si="169"/>
        <v>-1.2000000000000066E-3</v>
      </c>
      <c r="Q191" s="71">
        <f t="shared" si="170"/>
        <v>-1.4000000000000123E-3</v>
      </c>
      <c r="R191" s="71">
        <f t="shared" si="171"/>
        <v>4.0190043136128575E-3</v>
      </c>
      <c r="S191" s="71">
        <f t="shared" si="172"/>
        <v>3.4693726025493638E-3</v>
      </c>
      <c r="T191" s="71">
        <f t="shared" si="173"/>
        <v>6.2907624149683211E-3</v>
      </c>
      <c r="U191" s="71">
        <f t="shared" si="174"/>
        <v>-1.8377285726627063E-4</v>
      </c>
      <c r="V191" s="71">
        <f t="shared" si="175"/>
        <v>-1.114309707650126E-3</v>
      </c>
      <c r="W191" s="71">
        <f t="shared" si="176"/>
        <v>-1.2103721043792382E-3</v>
      </c>
      <c r="X191" s="71">
        <f t="shared" si="177"/>
        <v>-1.1170065389279143E-3</v>
      </c>
      <c r="Y191" s="71">
        <f t="shared" si="178"/>
        <v>-1.3032956601821766E-3</v>
      </c>
      <c r="Z191" s="72">
        <f t="shared" si="179"/>
        <v>1.8647061004906519E-2</v>
      </c>
      <c r="AA191" s="72">
        <f t="shared" si="180"/>
        <v>2.0644497590348036E-2</v>
      </c>
      <c r="AB191" s="72">
        <f t="shared" si="181"/>
        <v>1.5640827593105304E-2</v>
      </c>
      <c r="AC191" s="72">
        <f t="shared" si="182"/>
        <v>1.1365572495830154E-2</v>
      </c>
      <c r="AD191" s="72">
        <f t="shared" si="183"/>
        <v>1.1119164198470772E-2</v>
      </c>
      <c r="AE191" s="72">
        <f t="shared" si="184"/>
        <v>9.3324515427342016E-3</v>
      </c>
      <c r="AF191" s="72">
        <f t="shared" si="185"/>
        <v>8.083928767791404E-3</v>
      </c>
      <c r="AG191" s="72">
        <f t="shared" si="186"/>
        <v>7.7493593760026543E-3</v>
      </c>
      <c r="AH191" s="72">
        <f t="shared" si="187"/>
        <v>2.5928860796362147E-3</v>
      </c>
      <c r="AI191" s="72">
        <f t="shared" si="188"/>
        <v>2.1980471601288367E-3</v>
      </c>
      <c r="AJ191" s="72">
        <f t="shared" si="189"/>
        <v>1.6225212264201136E-3</v>
      </c>
      <c r="AK191" s="72">
        <f t="shared" si="190"/>
        <v>2.296329146437793E-3</v>
      </c>
      <c r="AL191" s="72">
        <f t="shared" si="191"/>
        <v>2.2067699792090003E-3</v>
      </c>
      <c r="AM191" s="72">
        <f t="shared" si="192"/>
        <v>1.9241100893952719E-3</v>
      </c>
      <c r="AN191" s="72">
        <f t="shared" si="193"/>
        <v>1.7908604434881837E-3</v>
      </c>
      <c r="AO191" s="72">
        <f t="shared" si="194"/>
        <v>1.7842966328309496E-3</v>
      </c>
      <c r="AP191" s="72">
        <f t="shared" si="195"/>
        <v>2.3202854257177298E-3</v>
      </c>
      <c r="AQ191" s="72">
        <f t="shared" si="196"/>
        <v>1.96889203832094E-3</v>
      </c>
      <c r="AR191" s="72">
        <f t="shared" si="197"/>
        <v>1.4440232891101603E-3</v>
      </c>
      <c r="AS191" s="72">
        <f t="shared" si="198"/>
        <v>2.0691243496997894E-3</v>
      </c>
      <c r="AT191" s="72">
        <f t="shared" si="199"/>
        <v>2.0094568607460159E-3</v>
      </c>
      <c r="AU191" s="72">
        <f t="shared" si="200"/>
        <v>1.772728844124168E-3</v>
      </c>
      <c r="AV191" s="72">
        <f t="shared" si="201"/>
        <v>1.6559329216134849E-3</v>
      </c>
      <c r="AW191" s="72">
        <f t="shared" si="202"/>
        <v>1.6507097769052777E-3</v>
      </c>
      <c r="AX191" s="72">
        <f t="shared" si="203"/>
        <v>6.4822151990905367E-4</v>
      </c>
      <c r="AY191" s="72">
        <f t="shared" si="204"/>
        <v>1.0990235800644183E-3</v>
      </c>
      <c r="AZ191" s="72">
        <f t="shared" si="205"/>
        <v>1.6225212264201136E-3</v>
      </c>
      <c r="BA191" s="72">
        <f t="shared" si="206"/>
        <v>6.8889874393133791E-3</v>
      </c>
      <c r="BB191" s="72">
        <f t="shared" si="207"/>
        <v>1.1033849896045E-2</v>
      </c>
      <c r="BC191" s="72">
        <f t="shared" si="208"/>
        <v>1.9241100893952718E-2</v>
      </c>
      <c r="BD191" s="72">
        <f t="shared" si="209"/>
        <v>2.6862906652322757E-2</v>
      </c>
      <c r="BE191" s="72">
        <f t="shared" si="210"/>
        <v>3.5685932656618992E-2</v>
      </c>
      <c r="BF191" s="72">
        <f t="shared" si="211"/>
        <v>5.8007135642943245E-4</v>
      </c>
      <c r="BG191" s="72">
        <f t="shared" si="212"/>
        <v>9.8444601916047002E-4</v>
      </c>
      <c r="BH191" s="72">
        <f t="shared" si="213"/>
        <v>1.4440232891101603E-3</v>
      </c>
      <c r="BI191" s="72">
        <f t="shared" si="214"/>
        <v>6.2073730490993682E-3</v>
      </c>
      <c r="BJ191" s="72">
        <f t="shared" si="215"/>
        <v>1.0047284303730079E-2</v>
      </c>
      <c r="BK191" s="72">
        <f t="shared" si="216"/>
        <v>1.7727288441241679E-2</v>
      </c>
      <c r="BL191" s="72">
        <f t="shared" si="217"/>
        <v>2.4838993824202273E-2</v>
      </c>
      <c r="BM191" s="72">
        <f t="shared" si="218"/>
        <v>3.3014195538105556E-2</v>
      </c>
      <c r="BN191" s="70">
        <f t="shared" si="219"/>
        <v>0.57102443999977937</v>
      </c>
      <c r="BO191" s="70">
        <f t="shared" si="220"/>
        <v>0.26740932925300798</v>
      </c>
      <c r="BP191" s="70">
        <f t="shared" si="221"/>
        <v>0.90283557434391415</v>
      </c>
    </row>
    <row r="192" spans="1:68" x14ac:dyDescent="0.25">
      <c r="A192" s="68">
        <v>45152</v>
      </c>
      <c r="B192" s="67">
        <v>9.6999999999999993</v>
      </c>
      <c r="C192" s="67">
        <v>9.7200000000000006</v>
      </c>
      <c r="D192" s="67">
        <v>10.029999999999999</v>
      </c>
      <c r="E192" s="67">
        <v>8.82</v>
      </c>
      <c r="F192" s="67">
        <v>7.63</v>
      </c>
      <c r="G192" s="67">
        <v>7.34</v>
      </c>
      <c r="H192" s="67">
        <v>7.37</v>
      </c>
      <c r="I192" s="67">
        <v>7.35</v>
      </c>
      <c r="J192" s="71">
        <f t="shared" si="163"/>
        <v>3.0000000000000859E-4</v>
      </c>
      <c r="K192" s="71">
        <f t="shared" si="164"/>
        <v>0</v>
      </c>
      <c r="L192" s="71">
        <f t="shared" si="165"/>
        <v>3.0000000000000859E-4</v>
      </c>
      <c r="M192" s="71">
        <f t="shared" si="166"/>
        <v>1.1999999999999927E-3</v>
      </c>
      <c r="N192" s="71">
        <f t="shared" si="167"/>
        <v>8.0000000000000904E-4</v>
      </c>
      <c r="O192" s="71">
        <f t="shared" si="168"/>
        <v>4.0000000000001146E-4</v>
      </c>
      <c r="P192" s="71">
        <f t="shared" si="169"/>
        <v>5.0000000000000044E-4</v>
      </c>
      <c r="Q192" s="71">
        <f t="shared" si="170"/>
        <v>6.0000000000000331E-4</v>
      </c>
      <c r="R192" s="71">
        <f t="shared" si="171"/>
        <v>2.734357215232276E-4</v>
      </c>
      <c r="S192" s="71">
        <f t="shared" si="172"/>
        <v>0</v>
      </c>
      <c r="T192" s="71">
        <f t="shared" si="173"/>
        <v>2.7261574979132395E-4</v>
      </c>
      <c r="U192" s="71">
        <f t="shared" si="174"/>
        <v>1.1021308977489279E-3</v>
      </c>
      <c r="V192" s="71">
        <f t="shared" si="175"/>
        <v>7.4301108647184392E-4</v>
      </c>
      <c r="W192" s="71">
        <f t="shared" si="176"/>
        <v>3.7257824574085565E-4</v>
      </c>
      <c r="X192" s="71">
        <f t="shared" si="177"/>
        <v>4.6557103126916469E-4</v>
      </c>
      <c r="Y192" s="71">
        <f t="shared" si="178"/>
        <v>5.5876328516567947E-4</v>
      </c>
      <c r="Z192" s="72">
        <f t="shared" si="179"/>
        <v>1.8720498467312913E-2</v>
      </c>
      <c r="AA192" s="72">
        <f t="shared" si="180"/>
        <v>2.0700622889282073E-2</v>
      </c>
      <c r="AB192" s="72">
        <f t="shared" si="181"/>
        <v>1.5602500358644834E-2</v>
      </c>
      <c r="AC192" s="72">
        <f t="shared" si="182"/>
        <v>1.1334302460197107E-2</v>
      </c>
      <c r="AD192" s="72">
        <f t="shared" si="183"/>
        <v>1.1087934248655489E-2</v>
      </c>
      <c r="AE192" s="72">
        <f t="shared" si="184"/>
        <v>9.3284666905212536E-3</v>
      </c>
      <c r="AF192" s="72">
        <f t="shared" si="185"/>
        <v>8.0832500417741E-3</v>
      </c>
      <c r="AG192" s="72">
        <f t="shared" si="186"/>
        <v>7.7516757142371308E-3</v>
      </c>
      <c r="AH192" s="72">
        <f t="shared" si="187"/>
        <v>2.5781324732014332E-3</v>
      </c>
      <c r="AI192" s="72">
        <f t="shared" si="188"/>
        <v>2.186347224329103E-3</v>
      </c>
      <c r="AJ192" s="72">
        <f t="shared" si="189"/>
        <v>1.5633101952419633E-3</v>
      </c>
      <c r="AK192" s="72">
        <f t="shared" si="190"/>
        <v>2.2963786661513337E-3</v>
      </c>
      <c r="AL192" s="72">
        <f t="shared" si="191"/>
        <v>2.2054036922436603E-3</v>
      </c>
      <c r="AM192" s="72">
        <f t="shared" si="192"/>
        <v>1.9230211196158218E-3</v>
      </c>
      <c r="AN192" s="72">
        <f t="shared" si="193"/>
        <v>1.7917580264636254E-3</v>
      </c>
      <c r="AO192" s="72">
        <f t="shared" si="194"/>
        <v>1.7837198850704553E-3</v>
      </c>
      <c r="AP192" s="72">
        <f t="shared" si="195"/>
        <v>2.3065355226842858E-3</v>
      </c>
      <c r="AQ192" s="72">
        <f t="shared" si="196"/>
        <v>1.9580269459636384E-3</v>
      </c>
      <c r="AR192" s="72">
        <f t="shared" si="197"/>
        <v>1.3886714913396113E-3</v>
      </c>
      <c r="AS192" s="72">
        <f t="shared" si="198"/>
        <v>2.0691693537106784E-3</v>
      </c>
      <c r="AT192" s="72">
        <f t="shared" si="199"/>
        <v>2.0081631705159567E-3</v>
      </c>
      <c r="AU192" s="72">
        <f t="shared" si="200"/>
        <v>1.7717025545229902E-3</v>
      </c>
      <c r="AV192" s="72">
        <f t="shared" si="201"/>
        <v>1.656773356857029E-3</v>
      </c>
      <c r="AW192" s="72">
        <f t="shared" si="202"/>
        <v>1.6501720147153811E-3</v>
      </c>
      <c r="AX192" s="72">
        <f t="shared" si="203"/>
        <v>6.4453311830035831E-4</v>
      </c>
      <c r="AY192" s="72">
        <f t="shared" si="204"/>
        <v>1.0931736121645515E-3</v>
      </c>
      <c r="AZ192" s="72">
        <f t="shared" si="205"/>
        <v>1.5633101952419633E-3</v>
      </c>
      <c r="BA192" s="72">
        <f t="shared" si="206"/>
        <v>6.8891359984540011E-3</v>
      </c>
      <c r="BB192" s="72">
        <f t="shared" si="207"/>
        <v>1.1027018461218301E-2</v>
      </c>
      <c r="BC192" s="72">
        <f t="shared" si="208"/>
        <v>1.9230211196158219E-2</v>
      </c>
      <c r="BD192" s="72">
        <f t="shared" si="209"/>
        <v>2.6876370396954383E-2</v>
      </c>
      <c r="BE192" s="72">
        <f t="shared" si="210"/>
        <v>3.5674397701409108E-2</v>
      </c>
      <c r="BF192" s="72">
        <f t="shared" si="211"/>
        <v>5.7663388067107145E-4</v>
      </c>
      <c r="BG192" s="72">
        <f t="shared" si="212"/>
        <v>9.7901347298181922E-4</v>
      </c>
      <c r="BH192" s="72">
        <f t="shared" si="213"/>
        <v>1.3886714913396113E-3</v>
      </c>
      <c r="BI192" s="72">
        <f t="shared" si="214"/>
        <v>6.2075080611320357E-3</v>
      </c>
      <c r="BJ192" s="72">
        <f t="shared" si="215"/>
        <v>1.0040815852579783E-2</v>
      </c>
      <c r="BK192" s="72">
        <f t="shared" si="216"/>
        <v>1.7717025545229904E-2</v>
      </c>
      <c r="BL192" s="72">
        <f t="shared" si="217"/>
        <v>2.4851600352855434E-2</v>
      </c>
      <c r="BM192" s="72">
        <f t="shared" si="218"/>
        <v>3.3003440294307622E-2</v>
      </c>
      <c r="BN192" s="70">
        <f t="shared" si="219"/>
        <v>0.5649467111491292</v>
      </c>
      <c r="BO192" s="70">
        <f t="shared" si="220"/>
        <v>0.27994989832261508</v>
      </c>
      <c r="BP192" s="70">
        <f t="shared" si="221"/>
        <v>0.9031965337233796</v>
      </c>
    </row>
    <row r="193" spans="1:68" x14ac:dyDescent="0.25">
      <c r="A193" s="68">
        <v>45149</v>
      </c>
      <c r="B193" s="67">
        <v>9.73</v>
      </c>
      <c r="C193" s="67">
        <v>9.7200000000000006</v>
      </c>
      <c r="D193" s="67">
        <v>10.06</v>
      </c>
      <c r="E193" s="67">
        <v>8.94</v>
      </c>
      <c r="F193" s="67">
        <v>7.71</v>
      </c>
      <c r="G193" s="67">
        <v>7.38</v>
      </c>
      <c r="H193" s="67">
        <v>7.42</v>
      </c>
      <c r="I193" s="67">
        <v>7.41</v>
      </c>
      <c r="J193" s="71">
        <f t="shared" si="163"/>
        <v>0</v>
      </c>
      <c r="K193" s="71">
        <f t="shared" si="164"/>
        <v>0</v>
      </c>
      <c r="L193" s="71">
        <f t="shared" si="165"/>
        <v>1.9999999999999185E-4</v>
      </c>
      <c r="M193" s="71">
        <f t="shared" si="166"/>
        <v>1.0000000000000286E-4</v>
      </c>
      <c r="N193" s="71">
        <f t="shared" si="167"/>
        <v>9.9999999999988987E-5</v>
      </c>
      <c r="O193" s="71">
        <f t="shared" si="168"/>
        <v>0</v>
      </c>
      <c r="P193" s="71">
        <f t="shared" si="169"/>
        <v>9.9999999999988987E-5</v>
      </c>
      <c r="Q193" s="71">
        <f t="shared" si="170"/>
        <v>1.9999999999999185E-4</v>
      </c>
      <c r="R193" s="71">
        <f t="shared" si="171"/>
        <v>0</v>
      </c>
      <c r="S193" s="71">
        <f t="shared" si="172"/>
        <v>0</v>
      </c>
      <c r="T193" s="71">
        <f t="shared" si="173"/>
        <v>1.8170255342081775E-4</v>
      </c>
      <c r="U193" s="71">
        <f t="shared" si="174"/>
        <v>9.1789435100385732E-5</v>
      </c>
      <c r="V193" s="71">
        <f t="shared" si="175"/>
        <v>9.283758071926134E-5</v>
      </c>
      <c r="W193" s="71">
        <f t="shared" si="176"/>
        <v>0</v>
      </c>
      <c r="X193" s="71">
        <f t="shared" si="177"/>
        <v>9.3088201137782496E-5</v>
      </c>
      <c r="Y193" s="71">
        <f t="shared" si="178"/>
        <v>1.8618506849535284E-4</v>
      </c>
      <c r="Z193" s="72">
        <f t="shared" si="179"/>
        <v>1.8812186083860018E-2</v>
      </c>
      <c r="AA193" s="72">
        <f t="shared" si="180"/>
        <v>2.0769699429514545E-2</v>
      </c>
      <c r="AB193" s="72">
        <f t="shared" si="181"/>
        <v>1.5617442161088575E-2</v>
      </c>
      <c r="AC193" s="72">
        <f t="shared" si="182"/>
        <v>1.1302357956467194E-2</v>
      </c>
      <c r="AD193" s="72">
        <f t="shared" si="183"/>
        <v>1.1050381219188969E-2</v>
      </c>
      <c r="AE193" s="72">
        <f t="shared" si="184"/>
        <v>9.3220546046231308E-3</v>
      </c>
      <c r="AF193" s="72">
        <f t="shared" si="185"/>
        <v>8.0832500417741468E-3</v>
      </c>
      <c r="AG193" s="72">
        <f t="shared" si="186"/>
        <v>7.754059083669728E-3</v>
      </c>
      <c r="AH193" s="72">
        <f t="shared" si="187"/>
        <v>2.5780373819208062E-3</v>
      </c>
      <c r="AI193" s="72">
        <f t="shared" si="188"/>
        <v>2.1863635809287966E-3</v>
      </c>
      <c r="AJ193" s="72">
        <f t="shared" si="189"/>
        <v>1.5631891917527534E-3</v>
      </c>
      <c r="AK193" s="72">
        <f t="shared" si="190"/>
        <v>2.2965883446909243E-3</v>
      </c>
      <c r="AL193" s="72">
        <f t="shared" si="191"/>
        <v>2.209460193905625E-3</v>
      </c>
      <c r="AM193" s="72">
        <f t="shared" si="192"/>
        <v>1.9339863056141405E-3</v>
      </c>
      <c r="AN193" s="72">
        <f t="shared" si="193"/>
        <v>1.7973163346084505E-3</v>
      </c>
      <c r="AO193" s="72">
        <f t="shared" si="194"/>
        <v>1.7861680206534023E-3</v>
      </c>
      <c r="AP193" s="72">
        <f t="shared" si="195"/>
        <v>2.3064470680604575E-3</v>
      </c>
      <c r="AQ193" s="72">
        <f t="shared" si="196"/>
        <v>1.9580423699428044E-3</v>
      </c>
      <c r="AR193" s="72">
        <f t="shared" si="197"/>
        <v>1.3885589975711845E-3</v>
      </c>
      <c r="AS193" s="72">
        <f t="shared" si="198"/>
        <v>2.0693433845725877E-3</v>
      </c>
      <c r="AT193" s="72">
        <f t="shared" si="199"/>
        <v>2.0119133599473811E-3</v>
      </c>
      <c r="AU193" s="72">
        <f t="shared" si="200"/>
        <v>1.7819666371037923E-3</v>
      </c>
      <c r="AV193" s="72">
        <f t="shared" si="201"/>
        <v>1.6619759462901949E-3</v>
      </c>
      <c r="AW193" s="72">
        <f t="shared" si="202"/>
        <v>1.6524685065103413E-3</v>
      </c>
      <c r="AX193" s="72">
        <f t="shared" si="203"/>
        <v>6.4450934548020155E-4</v>
      </c>
      <c r="AY193" s="72">
        <f t="shared" si="204"/>
        <v>1.0931817904643983E-3</v>
      </c>
      <c r="AZ193" s="72">
        <f t="shared" si="205"/>
        <v>1.5631891917527534E-3</v>
      </c>
      <c r="BA193" s="72">
        <f t="shared" si="206"/>
        <v>6.8897650340727732E-3</v>
      </c>
      <c r="BB193" s="72">
        <f t="shared" si="207"/>
        <v>1.1047300969528124E-2</v>
      </c>
      <c r="BC193" s="72">
        <f t="shared" si="208"/>
        <v>1.9339863056141406E-2</v>
      </c>
      <c r="BD193" s="72">
        <f t="shared" si="209"/>
        <v>2.6959745019126756E-2</v>
      </c>
      <c r="BE193" s="72">
        <f t="shared" si="210"/>
        <v>3.5723360413068048E-2</v>
      </c>
      <c r="BF193" s="72">
        <f t="shared" si="211"/>
        <v>5.7661176701511439E-4</v>
      </c>
      <c r="BG193" s="72">
        <f t="shared" si="212"/>
        <v>9.7902118497140219E-4</v>
      </c>
      <c r="BH193" s="72">
        <f t="shared" si="213"/>
        <v>1.3885589975711845E-3</v>
      </c>
      <c r="BI193" s="72">
        <f t="shared" si="214"/>
        <v>6.2080301537177631E-3</v>
      </c>
      <c r="BJ193" s="72">
        <f t="shared" si="215"/>
        <v>1.0059566799736906E-2</v>
      </c>
      <c r="BK193" s="72">
        <f t="shared" si="216"/>
        <v>1.7819666371037924E-2</v>
      </c>
      <c r="BL193" s="72">
        <f t="shared" si="217"/>
        <v>2.4929639194352923E-2</v>
      </c>
      <c r="BM193" s="72">
        <f t="shared" si="218"/>
        <v>3.3049370130206826E-2</v>
      </c>
      <c r="BN193" s="70">
        <f t="shared" si="219"/>
        <v>0.56497449935756905</v>
      </c>
      <c r="BO193" s="70">
        <f t="shared" si="220"/>
        <v>0.27954759411729652</v>
      </c>
      <c r="BP193" s="70">
        <f t="shared" si="221"/>
        <v>0.90299462130581576</v>
      </c>
    </row>
    <row r="194" spans="1:68" x14ac:dyDescent="0.25">
      <c r="A194" s="68">
        <v>45148</v>
      </c>
      <c r="B194" s="67">
        <v>9.73</v>
      </c>
      <c r="C194" s="67">
        <v>9.7200000000000006</v>
      </c>
      <c r="D194" s="67">
        <v>10.08</v>
      </c>
      <c r="E194" s="67">
        <v>8.9499999999999993</v>
      </c>
      <c r="F194" s="67">
        <v>7.72</v>
      </c>
      <c r="G194" s="67">
        <v>7.38</v>
      </c>
      <c r="H194" s="67">
        <v>7.43</v>
      </c>
      <c r="I194" s="67">
        <v>7.43</v>
      </c>
      <c r="J194" s="71">
        <f t="shared" si="163"/>
        <v>-9.9999999999988987E-5</v>
      </c>
      <c r="K194" s="71">
        <f t="shared" si="164"/>
        <v>9.9999999999988987E-5</v>
      </c>
      <c r="L194" s="71">
        <f t="shared" si="165"/>
        <v>0</v>
      </c>
      <c r="M194" s="71">
        <f t="shared" si="166"/>
        <v>1.0000000000001674E-4</v>
      </c>
      <c r="N194" s="71">
        <f t="shared" si="167"/>
        <v>3.0000000000000859E-4</v>
      </c>
      <c r="O194" s="71">
        <f t="shared" si="168"/>
        <v>7.9999999999999516E-4</v>
      </c>
      <c r="P194" s="71">
        <f t="shared" si="169"/>
        <v>7.0000000000000617E-4</v>
      </c>
      <c r="Q194" s="71">
        <f t="shared" si="170"/>
        <v>7.0000000000000617E-4</v>
      </c>
      <c r="R194" s="71">
        <f t="shared" si="171"/>
        <v>-9.1136933305279959E-5</v>
      </c>
      <c r="S194" s="71">
        <f t="shared" si="172"/>
        <v>9.11369333052639E-5</v>
      </c>
      <c r="T194" s="71">
        <f t="shared" si="173"/>
        <v>0</v>
      </c>
      <c r="U194" s="71">
        <f t="shared" si="174"/>
        <v>9.1781010573433033E-5</v>
      </c>
      <c r="V194" s="71">
        <f t="shared" si="175"/>
        <v>2.7846104045902944E-4</v>
      </c>
      <c r="W194" s="71">
        <f t="shared" si="176"/>
        <v>7.4474030625186613E-4</v>
      </c>
      <c r="X194" s="71">
        <f t="shared" si="177"/>
        <v>6.5137488926646963E-4</v>
      </c>
      <c r="Y194" s="71">
        <f t="shared" si="178"/>
        <v>6.5137488926646963E-4</v>
      </c>
      <c r="Z194" s="72">
        <f t="shared" si="179"/>
        <v>1.8904761255245234E-2</v>
      </c>
      <c r="AA194" s="72">
        <f t="shared" si="180"/>
        <v>2.0837699787100931E-2</v>
      </c>
      <c r="AB194" s="72">
        <f t="shared" si="181"/>
        <v>1.5634404230603426E-2</v>
      </c>
      <c r="AC194" s="72">
        <f t="shared" si="182"/>
        <v>1.1273947040060675E-2</v>
      </c>
      <c r="AD194" s="72">
        <f t="shared" si="183"/>
        <v>1.1014125044631329E-2</v>
      </c>
      <c r="AE194" s="72">
        <f t="shared" si="184"/>
        <v>9.3082863146267056E-3</v>
      </c>
      <c r="AF194" s="72">
        <f t="shared" si="185"/>
        <v>8.0792170242976469E-3</v>
      </c>
      <c r="AG194" s="72">
        <f t="shared" si="186"/>
        <v>7.7535760274454017E-3</v>
      </c>
      <c r="AH194" s="72">
        <f t="shared" si="187"/>
        <v>2.5815982649525695E-3</v>
      </c>
      <c r="AI194" s="72">
        <f t="shared" si="188"/>
        <v>2.1866257719982732E-3</v>
      </c>
      <c r="AJ194" s="72">
        <f t="shared" si="189"/>
        <v>1.5631334025781687E-3</v>
      </c>
      <c r="AK194" s="72">
        <f t="shared" si="190"/>
        <v>2.2992594901181883E-3</v>
      </c>
      <c r="AL194" s="72">
        <f t="shared" si="191"/>
        <v>2.2139877943878729E-3</v>
      </c>
      <c r="AM194" s="72">
        <f t="shared" si="192"/>
        <v>1.935412506349645E-3</v>
      </c>
      <c r="AN194" s="72">
        <f t="shared" si="193"/>
        <v>1.799439965579102E-3</v>
      </c>
      <c r="AO194" s="72">
        <f t="shared" si="194"/>
        <v>1.7870197750069143E-3</v>
      </c>
      <c r="AP194" s="72">
        <f t="shared" si="195"/>
        <v>2.3098328730670639E-3</v>
      </c>
      <c r="AQ194" s="72">
        <f t="shared" si="196"/>
        <v>1.9582898354712861E-3</v>
      </c>
      <c r="AR194" s="72">
        <f t="shared" si="197"/>
        <v>1.3885071529248139E-3</v>
      </c>
      <c r="AS194" s="72">
        <f t="shared" si="198"/>
        <v>2.0717945365103497E-3</v>
      </c>
      <c r="AT194" s="72">
        <f t="shared" si="199"/>
        <v>2.016092766273501E-3</v>
      </c>
      <c r="AU194" s="72">
        <f t="shared" si="200"/>
        <v>1.7832960291421962E-3</v>
      </c>
      <c r="AV194" s="72">
        <f t="shared" si="201"/>
        <v>1.6639568895310776E-3</v>
      </c>
      <c r="AW194" s="72">
        <f t="shared" si="202"/>
        <v>1.6532655175422845E-3</v>
      </c>
      <c r="AX194" s="72">
        <f t="shared" si="203"/>
        <v>6.4539956623814237E-4</v>
      </c>
      <c r="AY194" s="72">
        <f t="shared" si="204"/>
        <v>1.0933128859991366E-3</v>
      </c>
      <c r="AZ194" s="72">
        <f t="shared" si="205"/>
        <v>1.5631334025781687E-3</v>
      </c>
      <c r="BA194" s="72">
        <f t="shared" si="206"/>
        <v>6.8977784703545646E-3</v>
      </c>
      <c r="BB194" s="72">
        <f t="shared" si="207"/>
        <v>1.1069938971939364E-2</v>
      </c>
      <c r="BC194" s="72">
        <f t="shared" si="208"/>
        <v>1.9354125063496451E-2</v>
      </c>
      <c r="BD194" s="72">
        <f t="shared" si="209"/>
        <v>2.699159948368653E-2</v>
      </c>
      <c r="BE194" s="72">
        <f t="shared" si="210"/>
        <v>3.5740395500138286E-2</v>
      </c>
      <c r="BF194" s="72">
        <f t="shared" si="211"/>
        <v>5.7745821826676598E-4</v>
      </c>
      <c r="BG194" s="72">
        <f t="shared" si="212"/>
        <v>9.7914491773564306E-4</v>
      </c>
      <c r="BH194" s="72">
        <f t="shared" si="213"/>
        <v>1.3885071529248139E-3</v>
      </c>
      <c r="BI194" s="72">
        <f t="shared" si="214"/>
        <v>6.2153836095310486E-3</v>
      </c>
      <c r="BJ194" s="72">
        <f t="shared" si="215"/>
        <v>1.0080463831367504E-2</v>
      </c>
      <c r="BK194" s="72">
        <f t="shared" si="216"/>
        <v>1.7832960291421961E-2</v>
      </c>
      <c r="BL194" s="72">
        <f t="shared" si="217"/>
        <v>2.4959353342966163E-2</v>
      </c>
      <c r="BM194" s="72">
        <f t="shared" si="218"/>
        <v>3.3065310350845693E-2</v>
      </c>
      <c r="BN194" s="70">
        <f t="shared" si="219"/>
        <v>0.56492077655149053</v>
      </c>
      <c r="BO194" s="70">
        <f t="shared" si="220"/>
        <v>0.27923262220445128</v>
      </c>
      <c r="BP194" s="70">
        <f t="shared" si="221"/>
        <v>0.90318644814034466</v>
      </c>
    </row>
    <row r="195" spans="1:68" x14ac:dyDescent="0.25">
      <c r="A195" s="68">
        <v>45147</v>
      </c>
      <c r="B195" s="67">
        <v>9.7200000000000006</v>
      </c>
      <c r="C195" s="67">
        <v>9.73</v>
      </c>
      <c r="D195" s="67">
        <v>10.08</v>
      </c>
      <c r="E195" s="67">
        <v>8.9600000000000009</v>
      </c>
      <c r="F195" s="67">
        <v>7.75</v>
      </c>
      <c r="G195" s="67">
        <v>7.46</v>
      </c>
      <c r="H195" s="67">
        <v>7.5</v>
      </c>
      <c r="I195" s="67">
        <v>7.5</v>
      </c>
      <c r="J195" s="71">
        <f t="shared" ref="J195:J258" si="222">B196/100-B195/100</f>
        <v>7.9999999999999516E-4</v>
      </c>
      <c r="K195" s="71">
        <f t="shared" ref="K195:K258" si="223">C196/100-C195/100</f>
        <v>1.1999999999999927E-3</v>
      </c>
      <c r="L195" s="71">
        <f t="shared" ref="L195:L258" si="224">D196/100-D195/100</f>
        <v>0</v>
      </c>
      <c r="M195" s="71">
        <f t="shared" ref="M195:M258" si="225">E196/100-E195/100</f>
        <v>-7.0000000000000617E-4</v>
      </c>
      <c r="N195" s="71">
        <f t="shared" ref="N195:N258" si="226">F196/100-F195/100</f>
        <v>-5.9999999999998943E-4</v>
      </c>
      <c r="O195" s="71">
        <f t="shared" ref="O195:O258" si="227">G196/100-G195/100</f>
        <v>-7.0000000000000617E-4</v>
      </c>
      <c r="P195" s="71">
        <f t="shared" ref="P195:P258" si="228">H196/100-H195/100</f>
        <v>-7.0000000000000617E-4</v>
      </c>
      <c r="Q195" s="71">
        <f t="shared" ref="Q195:Q258" si="229">I196/100-I195/100</f>
        <v>-8.9999999999999802E-4</v>
      </c>
      <c r="R195" s="71">
        <f t="shared" ref="R195:R258" si="230">LN((1+B196/100)/(1+B195/100))</f>
        <v>7.2886300602788431E-4</v>
      </c>
      <c r="S195" s="71">
        <f t="shared" ref="S195:S258" si="231">LN((1+C196/100)/(1+C195/100))</f>
        <v>1.092995827911479E-3</v>
      </c>
      <c r="T195" s="71">
        <f t="shared" ref="T195:T258" si="232">LN((1+D196/100)/(1+D195/100))</f>
        <v>0</v>
      </c>
      <c r="U195" s="71">
        <f t="shared" ref="U195:U258" si="233">LN((1+E196/100)/(1+E195/100))</f>
        <v>-6.4264404323258455E-4</v>
      </c>
      <c r="V195" s="71">
        <f t="shared" ref="V195:V258" si="234">LN((1+F196/100)/(1+F195/100))</f>
        <v>-5.5699964306757822E-4</v>
      </c>
      <c r="W195" s="71">
        <f t="shared" ref="W195:W258" si="235">LN((1+G196/100)/(1+G195/100))</f>
        <v>-6.5161743055022563E-4</v>
      </c>
      <c r="X195" s="71">
        <f t="shared" ref="X195:X258" si="236">LN((1+H196/100)/(1+H195/100))</f>
        <v>-6.5137488926644675E-4</v>
      </c>
      <c r="Y195" s="71">
        <f t="shared" ref="Y195:Y258" si="237">LN((1+I196/100)/(1+I195/100))</f>
        <v>-8.3755995776172072E-4</v>
      </c>
      <c r="Z195" s="72">
        <f t="shared" si="179"/>
        <v>1.8980573047437391E-2</v>
      </c>
      <c r="AA195" s="72">
        <f t="shared" si="180"/>
        <v>2.0901602121977326E-2</v>
      </c>
      <c r="AB195" s="72">
        <f t="shared" si="181"/>
        <v>1.5652686635474009E-2</v>
      </c>
      <c r="AC195" s="72">
        <f t="shared" si="182"/>
        <v>1.1243782940316605E-2</v>
      </c>
      <c r="AD195" s="72">
        <f t="shared" si="183"/>
        <v>1.0977244241953397E-2</v>
      </c>
      <c r="AE195" s="72">
        <f t="shared" si="184"/>
        <v>9.2923325384574249E-3</v>
      </c>
      <c r="AF195" s="72">
        <f t="shared" si="185"/>
        <v>8.0733946615682058E-3</v>
      </c>
      <c r="AG195" s="72">
        <f t="shared" si="186"/>
        <v>7.7516543065568868E-3</v>
      </c>
      <c r="AH195" s="72">
        <f t="shared" si="187"/>
        <v>2.5816138792370455E-3</v>
      </c>
      <c r="AI195" s="72">
        <f t="shared" si="188"/>
        <v>2.1866257719982732E-3</v>
      </c>
      <c r="AJ195" s="72">
        <f t="shared" si="189"/>
        <v>1.5631334025781687E-3</v>
      </c>
      <c r="AK195" s="72">
        <f t="shared" si="190"/>
        <v>2.2992583304333445E-3</v>
      </c>
      <c r="AL195" s="72">
        <f t="shared" si="191"/>
        <v>2.2139566227624007E-3</v>
      </c>
      <c r="AM195" s="72">
        <f t="shared" si="192"/>
        <v>1.9348055753336513E-3</v>
      </c>
      <c r="AN195" s="72">
        <f t="shared" si="193"/>
        <v>1.7990215254652026E-3</v>
      </c>
      <c r="AO195" s="72">
        <f t="shared" si="194"/>
        <v>1.7865236261148817E-3</v>
      </c>
      <c r="AP195" s="72">
        <f t="shared" si="195"/>
        <v>2.3098478204052462E-3</v>
      </c>
      <c r="AQ195" s="72">
        <f t="shared" si="196"/>
        <v>1.9582900413015027E-3</v>
      </c>
      <c r="AR195" s="72">
        <f t="shared" si="197"/>
        <v>1.3885071529248139E-3</v>
      </c>
      <c r="AS195" s="72">
        <f t="shared" si="198"/>
        <v>2.0717934175099777E-3</v>
      </c>
      <c r="AT195" s="72">
        <f t="shared" si="199"/>
        <v>2.0160626762160609E-3</v>
      </c>
      <c r="AU195" s="72">
        <f t="shared" si="200"/>
        <v>1.7827249748511584E-3</v>
      </c>
      <c r="AV195" s="72">
        <f t="shared" si="201"/>
        <v>1.6635645730445502E-3</v>
      </c>
      <c r="AW195" s="72">
        <f t="shared" si="202"/>
        <v>1.6528011107625243E-3</v>
      </c>
      <c r="AX195" s="72">
        <f t="shared" si="203"/>
        <v>6.4540346980926139E-4</v>
      </c>
      <c r="AY195" s="72">
        <f t="shared" si="204"/>
        <v>1.0933128859991366E-3</v>
      </c>
      <c r="AZ195" s="72">
        <f t="shared" si="205"/>
        <v>1.5631334025781687E-3</v>
      </c>
      <c r="BA195" s="72">
        <f t="shared" si="206"/>
        <v>6.897774991300034E-3</v>
      </c>
      <c r="BB195" s="72">
        <f t="shared" si="207"/>
        <v>1.1069783113812003E-2</v>
      </c>
      <c r="BC195" s="72">
        <f t="shared" si="208"/>
        <v>1.9348055753336514E-2</v>
      </c>
      <c r="BD195" s="72">
        <f t="shared" si="209"/>
        <v>2.6985322881978038E-2</v>
      </c>
      <c r="BE195" s="72">
        <f t="shared" si="210"/>
        <v>3.5730472522297635E-2</v>
      </c>
      <c r="BF195" s="72">
        <f t="shared" si="211"/>
        <v>5.7746195510131155E-4</v>
      </c>
      <c r="BG195" s="72">
        <f t="shared" si="212"/>
        <v>9.7914502065075135E-4</v>
      </c>
      <c r="BH195" s="72">
        <f t="shared" si="213"/>
        <v>1.3885071529248139E-3</v>
      </c>
      <c r="BI195" s="72">
        <f t="shared" si="214"/>
        <v>6.2153802525299331E-3</v>
      </c>
      <c r="BJ195" s="72">
        <f t="shared" si="215"/>
        <v>1.0080313381080305E-2</v>
      </c>
      <c r="BK195" s="72">
        <f t="shared" si="216"/>
        <v>1.7827249748511582E-2</v>
      </c>
      <c r="BL195" s="72">
        <f t="shared" si="217"/>
        <v>2.4953468595668254E-2</v>
      </c>
      <c r="BM195" s="72">
        <f t="shared" si="218"/>
        <v>3.3056022215250488E-2</v>
      </c>
      <c r="BN195" s="70">
        <f t="shared" si="219"/>
        <v>0.56492072814687377</v>
      </c>
      <c r="BO195" s="70">
        <f t="shared" si="220"/>
        <v>0.2792315896650463</v>
      </c>
      <c r="BP195" s="70">
        <f t="shared" si="221"/>
        <v>0.90319457612687071</v>
      </c>
    </row>
    <row r="196" spans="1:68" x14ac:dyDescent="0.25">
      <c r="A196" s="68">
        <v>45146</v>
      </c>
      <c r="B196" s="67">
        <v>9.8000000000000007</v>
      </c>
      <c r="C196" s="67">
        <v>9.85</v>
      </c>
      <c r="D196" s="67">
        <v>10.08</v>
      </c>
      <c r="E196" s="67">
        <v>8.89</v>
      </c>
      <c r="F196" s="67">
        <v>7.69</v>
      </c>
      <c r="G196" s="67">
        <v>7.39</v>
      </c>
      <c r="H196" s="67">
        <v>7.43</v>
      </c>
      <c r="I196" s="67">
        <v>7.41</v>
      </c>
      <c r="J196" s="71">
        <f t="shared" si="222"/>
        <v>1.0000000000000286E-4</v>
      </c>
      <c r="K196" s="71">
        <f t="shared" si="223"/>
        <v>2.0000000000000573E-4</v>
      </c>
      <c r="L196" s="71">
        <f t="shared" si="224"/>
        <v>0</v>
      </c>
      <c r="M196" s="71">
        <f t="shared" si="225"/>
        <v>1.0999999999999899E-3</v>
      </c>
      <c r="N196" s="71">
        <f t="shared" si="226"/>
        <v>9.9999999999998701E-4</v>
      </c>
      <c r="O196" s="71">
        <f t="shared" si="227"/>
        <v>9.000000000000119E-4</v>
      </c>
      <c r="P196" s="71">
        <f t="shared" si="228"/>
        <v>8.9999999999999802E-4</v>
      </c>
      <c r="Q196" s="71">
        <f t="shared" si="229"/>
        <v>8.9999999999999802E-4</v>
      </c>
      <c r="R196" s="71">
        <f t="shared" si="230"/>
        <v>9.1070534191600589E-5</v>
      </c>
      <c r="S196" s="71">
        <f t="shared" si="231"/>
        <v>1.820498821703478E-4</v>
      </c>
      <c r="T196" s="71">
        <f t="shared" si="232"/>
        <v>0</v>
      </c>
      <c r="U196" s="71">
        <f t="shared" si="233"/>
        <v>1.0096838711741425E-3</v>
      </c>
      <c r="V196" s="71">
        <f t="shared" si="234"/>
        <v>9.2816045274770633E-4</v>
      </c>
      <c r="W196" s="71">
        <f t="shared" si="235"/>
        <v>8.3771587716517345E-4</v>
      </c>
      <c r="X196" s="71">
        <f t="shared" si="236"/>
        <v>8.3740409638833235E-4</v>
      </c>
      <c r="Y196" s="71">
        <f t="shared" si="237"/>
        <v>8.37559957761687E-4</v>
      </c>
      <c r="Z196" s="72">
        <f t="shared" si="179"/>
        <v>1.9056961111321557E-2</v>
      </c>
      <c r="AA196" s="72">
        <f t="shared" si="180"/>
        <v>2.0965059027913898E-2</v>
      </c>
      <c r="AB196" s="72">
        <f t="shared" si="181"/>
        <v>1.5670940945339096E-2</v>
      </c>
      <c r="AC196" s="72">
        <f t="shared" si="182"/>
        <v>1.1213838942388499E-2</v>
      </c>
      <c r="AD196" s="72">
        <f t="shared" si="183"/>
        <v>1.0941483961132618E-2</v>
      </c>
      <c r="AE196" s="72">
        <f t="shared" si="184"/>
        <v>9.2795220827071884E-3</v>
      </c>
      <c r="AF196" s="72">
        <f t="shared" si="185"/>
        <v>8.0696440187513156E-3</v>
      </c>
      <c r="AG196" s="72">
        <f t="shared" si="186"/>
        <v>7.7516543065568877E-3</v>
      </c>
      <c r="AH196" s="72">
        <f t="shared" si="187"/>
        <v>2.5810749191474622E-3</v>
      </c>
      <c r="AI196" s="72">
        <f t="shared" si="188"/>
        <v>2.185232176158387E-3</v>
      </c>
      <c r="AJ196" s="72">
        <f t="shared" si="189"/>
        <v>1.5633252447722918E-3</v>
      </c>
      <c r="AK196" s="72">
        <f t="shared" si="190"/>
        <v>2.2993951692074736E-3</v>
      </c>
      <c r="AL196" s="72">
        <f t="shared" si="191"/>
        <v>2.2152163861840725E-3</v>
      </c>
      <c r="AM196" s="72">
        <f t="shared" si="192"/>
        <v>1.936338260697403E-3</v>
      </c>
      <c r="AN196" s="72">
        <f t="shared" si="193"/>
        <v>1.8006527178154861E-3</v>
      </c>
      <c r="AO196" s="72">
        <f t="shared" si="194"/>
        <v>1.788463984977038E-3</v>
      </c>
      <c r="AP196" s="72">
        <f t="shared" si="195"/>
        <v>2.3093478933417931E-3</v>
      </c>
      <c r="AQ196" s="72">
        <f t="shared" si="196"/>
        <v>1.9569987589864559E-3</v>
      </c>
      <c r="AR196" s="72">
        <f t="shared" si="197"/>
        <v>1.3886863035108749E-3</v>
      </c>
      <c r="AS196" s="72">
        <f t="shared" si="198"/>
        <v>2.0719106961184135E-3</v>
      </c>
      <c r="AT196" s="72">
        <f t="shared" si="199"/>
        <v>2.0172171049338294E-3</v>
      </c>
      <c r="AU196" s="72">
        <f t="shared" si="200"/>
        <v>1.7841502440288845E-3</v>
      </c>
      <c r="AV196" s="72">
        <f t="shared" si="201"/>
        <v>1.6650854055743722E-3</v>
      </c>
      <c r="AW196" s="72">
        <f t="shared" si="202"/>
        <v>1.6546192526353386E-3</v>
      </c>
      <c r="AX196" s="72">
        <f t="shared" si="203"/>
        <v>6.4526872978686554E-4</v>
      </c>
      <c r="AY196" s="72">
        <f t="shared" si="204"/>
        <v>1.0926160880791935E-3</v>
      </c>
      <c r="AZ196" s="72">
        <f t="shared" si="205"/>
        <v>1.5633252447722918E-3</v>
      </c>
      <c r="BA196" s="72">
        <f t="shared" si="206"/>
        <v>6.8981855076224209E-3</v>
      </c>
      <c r="BB196" s="72">
        <f t="shared" si="207"/>
        <v>1.1076081930920363E-2</v>
      </c>
      <c r="BC196" s="72">
        <f t="shared" si="208"/>
        <v>1.9363382606974032E-2</v>
      </c>
      <c r="BD196" s="72">
        <f t="shared" si="209"/>
        <v>2.700979076723229E-2</v>
      </c>
      <c r="BE196" s="72">
        <f t="shared" si="210"/>
        <v>3.576927969954076E-2</v>
      </c>
      <c r="BF196" s="72">
        <f t="shared" si="211"/>
        <v>5.7733697333544828E-4</v>
      </c>
      <c r="BG196" s="72">
        <f t="shared" si="212"/>
        <v>9.7849937949322794E-4</v>
      </c>
      <c r="BH196" s="72">
        <f t="shared" si="213"/>
        <v>1.3886863035108749E-3</v>
      </c>
      <c r="BI196" s="72">
        <f t="shared" si="214"/>
        <v>6.2157320883552405E-3</v>
      </c>
      <c r="BJ196" s="72">
        <f t="shared" si="215"/>
        <v>1.0086085524669147E-2</v>
      </c>
      <c r="BK196" s="72">
        <f t="shared" si="216"/>
        <v>1.7841502440288846E-2</v>
      </c>
      <c r="BL196" s="72">
        <f t="shared" si="217"/>
        <v>2.4976281083615583E-2</v>
      </c>
      <c r="BM196" s="72">
        <f t="shared" si="218"/>
        <v>3.3092385052706771E-2</v>
      </c>
      <c r="BN196" s="70">
        <f t="shared" si="219"/>
        <v>0.56523232031246295</v>
      </c>
      <c r="BO196" s="70">
        <f t="shared" si="220"/>
        <v>0.27956364869730688</v>
      </c>
      <c r="BP196" s="70">
        <f t="shared" si="221"/>
        <v>0.90313712178161554</v>
      </c>
    </row>
    <row r="197" spans="1:68" x14ac:dyDescent="0.25">
      <c r="A197" s="68">
        <v>45145</v>
      </c>
      <c r="B197" s="67">
        <v>9.81</v>
      </c>
      <c r="C197" s="67">
        <v>9.8699999999999992</v>
      </c>
      <c r="D197" s="67">
        <v>10.08</v>
      </c>
      <c r="E197" s="67">
        <v>9</v>
      </c>
      <c r="F197" s="67">
        <v>7.79</v>
      </c>
      <c r="G197" s="67">
        <v>7.48</v>
      </c>
      <c r="H197" s="67">
        <v>7.52</v>
      </c>
      <c r="I197" s="67">
        <v>7.5</v>
      </c>
      <c r="J197" s="71">
        <f t="shared" si="222"/>
        <v>1.0000000000000286E-4</v>
      </c>
      <c r="K197" s="71">
        <f t="shared" si="223"/>
        <v>1.0000000000001674E-4</v>
      </c>
      <c r="L197" s="71">
        <f t="shared" si="224"/>
        <v>0</v>
      </c>
      <c r="M197" s="71">
        <f t="shared" si="225"/>
        <v>5.0000000000001432E-4</v>
      </c>
      <c r="N197" s="71">
        <f t="shared" si="226"/>
        <v>8.0000000000000904E-4</v>
      </c>
      <c r="O197" s="71">
        <f t="shared" si="227"/>
        <v>1.0000000000000009E-3</v>
      </c>
      <c r="P197" s="71">
        <f t="shared" si="228"/>
        <v>5.0000000000001432E-4</v>
      </c>
      <c r="Q197" s="71">
        <f t="shared" si="229"/>
        <v>8.0000000000000904E-4</v>
      </c>
      <c r="R197" s="71">
        <f t="shared" si="230"/>
        <v>9.1062241104576818E-5</v>
      </c>
      <c r="S197" s="71">
        <f t="shared" si="231"/>
        <v>9.1012514283409575E-5</v>
      </c>
      <c r="T197" s="71">
        <f t="shared" si="232"/>
        <v>0</v>
      </c>
      <c r="U197" s="71">
        <f t="shared" si="233"/>
        <v>4.5861041849434966E-4</v>
      </c>
      <c r="V197" s="71">
        <f t="shared" si="234"/>
        <v>7.4190859380063269E-4</v>
      </c>
      <c r="W197" s="71">
        <f t="shared" si="235"/>
        <v>9.2997309780605867E-4</v>
      </c>
      <c r="X197" s="71">
        <f t="shared" si="236"/>
        <v>4.6492166907477326E-4</v>
      </c>
      <c r="Y197" s="71">
        <f t="shared" si="237"/>
        <v>7.4390927737922414E-4</v>
      </c>
      <c r="Z197" s="72">
        <f t="shared" si="179"/>
        <v>1.9138249713807006E-2</v>
      </c>
      <c r="AA197" s="72">
        <f t="shared" si="180"/>
        <v>2.103566281448099E-2</v>
      </c>
      <c r="AB197" s="72">
        <f t="shared" si="181"/>
        <v>1.5692120557590526E-2</v>
      </c>
      <c r="AC197" s="72">
        <f t="shared" si="182"/>
        <v>1.1181051860073636E-2</v>
      </c>
      <c r="AD197" s="72">
        <f t="shared" si="183"/>
        <v>1.0902492964694895E-2</v>
      </c>
      <c r="AE197" s="72">
        <f t="shared" si="184"/>
        <v>9.2666069514007934E-3</v>
      </c>
      <c r="AF197" s="72">
        <f t="shared" si="185"/>
        <v>8.0664147272799525E-3</v>
      </c>
      <c r="AG197" s="72">
        <f t="shared" si="186"/>
        <v>7.7535074302121946E-3</v>
      </c>
      <c r="AH197" s="72">
        <f t="shared" si="187"/>
        <v>2.5814839800963932E-3</v>
      </c>
      <c r="AI197" s="72">
        <f t="shared" si="188"/>
        <v>2.185232176158387E-3</v>
      </c>
      <c r="AJ197" s="72">
        <f t="shared" si="189"/>
        <v>1.5633818297099071E-3</v>
      </c>
      <c r="AK197" s="72">
        <f t="shared" si="190"/>
        <v>2.2984489323941955E-3</v>
      </c>
      <c r="AL197" s="72">
        <f t="shared" si="191"/>
        <v>2.2145195572209927E-3</v>
      </c>
      <c r="AM197" s="72">
        <f t="shared" si="192"/>
        <v>1.9357773190563426E-3</v>
      </c>
      <c r="AN197" s="72">
        <f t="shared" si="193"/>
        <v>1.8000397343837821E-3</v>
      </c>
      <c r="AO197" s="72">
        <f t="shared" si="194"/>
        <v>1.7882747187346801E-3</v>
      </c>
      <c r="AP197" s="72">
        <f t="shared" si="195"/>
        <v>2.3097374874854709E-3</v>
      </c>
      <c r="AQ197" s="72">
        <f t="shared" si="196"/>
        <v>1.9569995816096459E-3</v>
      </c>
      <c r="AR197" s="72">
        <f t="shared" si="197"/>
        <v>1.388739143320575E-3</v>
      </c>
      <c r="AS197" s="72">
        <f t="shared" si="198"/>
        <v>2.071025163426183E-3</v>
      </c>
      <c r="AT197" s="72">
        <f t="shared" si="199"/>
        <v>2.0165547358293916E-3</v>
      </c>
      <c r="AU197" s="72">
        <f t="shared" si="200"/>
        <v>1.7836210487250791E-3</v>
      </c>
      <c r="AV197" s="72">
        <f t="shared" si="201"/>
        <v>1.6645109444263105E-3</v>
      </c>
      <c r="AW197" s="72">
        <f t="shared" si="202"/>
        <v>1.6544430097883791E-3</v>
      </c>
      <c r="AX197" s="72">
        <f t="shared" si="203"/>
        <v>6.4537099502409831E-4</v>
      </c>
      <c r="AY197" s="72">
        <f t="shared" si="204"/>
        <v>1.0926160880791935E-3</v>
      </c>
      <c r="AZ197" s="72">
        <f t="shared" si="205"/>
        <v>1.5633818297099071E-3</v>
      </c>
      <c r="BA197" s="72">
        <f t="shared" si="206"/>
        <v>6.8953467971825865E-3</v>
      </c>
      <c r="BB197" s="72">
        <f t="shared" si="207"/>
        <v>1.1072597786104964E-2</v>
      </c>
      <c r="BC197" s="72">
        <f t="shared" si="208"/>
        <v>1.9357773190563428E-2</v>
      </c>
      <c r="BD197" s="72">
        <f t="shared" si="209"/>
        <v>2.7000596015756731E-2</v>
      </c>
      <c r="BE197" s="72">
        <f t="shared" si="210"/>
        <v>3.5765494374693604E-2</v>
      </c>
      <c r="BF197" s="72">
        <f t="shared" si="211"/>
        <v>5.7743437187136773E-4</v>
      </c>
      <c r="BG197" s="72">
        <f t="shared" si="212"/>
        <v>9.7849979080482296E-4</v>
      </c>
      <c r="BH197" s="72">
        <f t="shared" si="213"/>
        <v>1.388739143320575E-3</v>
      </c>
      <c r="BI197" s="72">
        <f t="shared" si="214"/>
        <v>6.2130754902785489E-3</v>
      </c>
      <c r="BJ197" s="72">
        <f t="shared" si="215"/>
        <v>1.0082773679146957E-2</v>
      </c>
      <c r="BK197" s="72">
        <f t="shared" si="216"/>
        <v>1.783621048725079E-2</v>
      </c>
      <c r="BL197" s="72">
        <f t="shared" si="217"/>
        <v>2.4967664166394659E-2</v>
      </c>
      <c r="BM197" s="72">
        <f t="shared" si="218"/>
        <v>3.308886019576758E-2</v>
      </c>
      <c r="BN197" s="70">
        <f t="shared" si="219"/>
        <v>0.56526999467149186</v>
      </c>
      <c r="BO197" s="70">
        <f t="shared" si="220"/>
        <v>0.27969694730703315</v>
      </c>
      <c r="BP197" s="70">
        <f t="shared" si="221"/>
        <v>0.90305049673174842</v>
      </c>
    </row>
    <row r="198" spans="1:68" x14ac:dyDescent="0.25">
      <c r="A198" s="68">
        <v>45142</v>
      </c>
      <c r="B198" s="67">
        <v>9.82</v>
      </c>
      <c r="C198" s="67">
        <v>9.8800000000000008</v>
      </c>
      <c r="D198" s="67">
        <v>10.08</v>
      </c>
      <c r="E198" s="67">
        <v>9.0500000000000007</v>
      </c>
      <c r="F198" s="67">
        <v>7.87</v>
      </c>
      <c r="G198" s="67">
        <v>7.58</v>
      </c>
      <c r="H198" s="67">
        <v>7.57</v>
      </c>
      <c r="I198" s="67">
        <v>7.58</v>
      </c>
      <c r="J198" s="71">
        <f t="shared" si="222"/>
        <v>-3.0000000000002247E-4</v>
      </c>
      <c r="K198" s="71">
        <f t="shared" si="223"/>
        <v>-1.0000000000001674E-4</v>
      </c>
      <c r="L198" s="71">
        <f t="shared" si="224"/>
        <v>-1.0000000000000286E-4</v>
      </c>
      <c r="M198" s="71">
        <f t="shared" si="225"/>
        <v>-3.0000000000000859E-4</v>
      </c>
      <c r="N198" s="71">
        <f t="shared" si="226"/>
        <v>-1.1000000000000038E-3</v>
      </c>
      <c r="O198" s="71">
        <f t="shared" si="227"/>
        <v>-1.0000000000000009E-3</v>
      </c>
      <c r="P198" s="71">
        <f t="shared" si="228"/>
        <v>-1.1000000000000038E-3</v>
      </c>
      <c r="Q198" s="71">
        <f t="shared" si="229"/>
        <v>-8.0000000000000904E-4</v>
      </c>
      <c r="R198" s="71">
        <f t="shared" si="230"/>
        <v>-2.7321160408548588E-4</v>
      </c>
      <c r="S198" s="71">
        <f t="shared" si="231"/>
        <v>-9.1012514283552121E-5</v>
      </c>
      <c r="T198" s="71">
        <f t="shared" si="232"/>
        <v>-9.0847149733140105E-5</v>
      </c>
      <c r="U198" s="71">
        <f t="shared" si="233"/>
        <v>-2.7514101150326027E-4</v>
      </c>
      <c r="V198" s="71">
        <f t="shared" si="234"/>
        <v>-1.0202662852291876E-3</v>
      </c>
      <c r="W198" s="71">
        <f t="shared" si="235"/>
        <v>-9.2997309780610345E-4</v>
      </c>
      <c r="X198" s="71">
        <f t="shared" si="236"/>
        <v>-1.0231131432387346E-3</v>
      </c>
      <c r="Y198" s="71">
        <f t="shared" si="237"/>
        <v>-7.4390927737916614E-4</v>
      </c>
      <c r="Z198" s="72">
        <f t="shared" si="179"/>
        <v>1.9225526223899902E-2</v>
      </c>
      <c r="AA198" s="72">
        <f t="shared" si="180"/>
        <v>2.1105532247164261E-2</v>
      </c>
      <c r="AB198" s="72">
        <f t="shared" si="181"/>
        <v>1.5711783612949275E-2</v>
      </c>
      <c r="AC198" s="72">
        <f t="shared" si="182"/>
        <v>1.1153058024880648E-2</v>
      </c>
      <c r="AD198" s="72">
        <f t="shared" si="183"/>
        <v>1.086814713379603E-2</v>
      </c>
      <c r="AE198" s="72">
        <f t="shared" si="184"/>
        <v>9.2560210114243854E-3</v>
      </c>
      <c r="AF198" s="72">
        <f t="shared" si="185"/>
        <v>8.0644494194066565E-3</v>
      </c>
      <c r="AG198" s="72">
        <f t="shared" si="186"/>
        <v>7.7552755925826547E-3</v>
      </c>
      <c r="AH198" s="72">
        <f t="shared" si="187"/>
        <v>2.5828740112474094E-3</v>
      </c>
      <c r="AI198" s="72">
        <f t="shared" si="188"/>
        <v>2.185232176158387E-3</v>
      </c>
      <c r="AJ198" s="72">
        <f t="shared" si="189"/>
        <v>1.5640207763229002E-3</v>
      </c>
      <c r="AK198" s="72">
        <f t="shared" si="190"/>
        <v>2.2996354700392028E-3</v>
      </c>
      <c r="AL198" s="72">
        <f t="shared" si="191"/>
        <v>2.2158964328385404E-3</v>
      </c>
      <c r="AM198" s="72">
        <f t="shared" si="192"/>
        <v>1.9373557071317164E-3</v>
      </c>
      <c r="AN198" s="72">
        <f t="shared" si="193"/>
        <v>1.8025693403763757E-3</v>
      </c>
      <c r="AO198" s="72">
        <f t="shared" si="194"/>
        <v>1.7900629150891351E-3</v>
      </c>
      <c r="AP198" s="72">
        <f t="shared" si="195"/>
        <v>2.3110579430202288E-3</v>
      </c>
      <c r="AQ198" s="72">
        <f t="shared" si="196"/>
        <v>1.9569998236148036E-3</v>
      </c>
      <c r="AR198" s="72">
        <f t="shared" si="197"/>
        <v>1.3893353684010889E-3</v>
      </c>
      <c r="AS198" s="72">
        <f t="shared" si="198"/>
        <v>2.0721086757989004E-3</v>
      </c>
      <c r="AT198" s="72">
        <f t="shared" si="199"/>
        <v>2.0178115237647295E-3</v>
      </c>
      <c r="AU198" s="72">
        <f t="shared" si="200"/>
        <v>1.7850841235276284E-3</v>
      </c>
      <c r="AV198" s="72">
        <f t="shared" si="201"/>
        <v>1.6668685901958101E-3</v>
      </c>
      <c r="AW198" s="72">
        <f t="shared" si="202"/>
        <v>1.6561162699392732E-3</v>
      </c>
      <c r="AX198" s="72">
        <f t="shared" si="203"/>
        <v>6.4571850281185236E-4</v>
      </c>
      <c r="AY198" s="72">
        <f t="shared" si="204"/>
        <v>1.0926160880791935E-3</v>
      </c>
      <c r="AZ198" s="72">
        <f t="shared" si="205"/>
        <v>1.5640207763229002E-3</v>
      </c>
      <c r="BA198" s="72">
        <f t="shared" si="206"/>
        <v>6.8989064101176081E-3</v>
      </c>
      <c r="BB198" s="72">
        <f t="shared" si="207"/>
        <v>1.1079482164192703E-2</v>
      </c>
      <c r="BC198" s="72">
        <f t="shared" si="208"/>
        <v>1.9373557071317164E-2</v>
      </c>
      <c r="BD198" s="72">
        <f t="shared" si="209"/>
        <v>2.7038540105645634E-2</v>
      </c>
      <c r="BE198" s="72">
        <f t="shared" si="210"/>
        <v>3.5801258301782705E-2</v>
      </c>
      <c r="BF198" s="72">
        <f t="shared" si="211"/>
        <v>5.777644857550572E-4</v>
      </c>
      <c r="BG198" s="72">
        <f t="shared" si="212"/>
        <v>9.784999118074018E-4</v>
      </c>
      <c r="BH198" s="72">
        <f t="shared" si="213"/>
        <v>1.3893353684010889E-3</v>
      </c>
      <c r="BI198" s="72">
        <f t="shared" si="214"/>
        <v>6.2163260273967007E-3</v>
      </c>
      <c r="BJ198" s="72">
        <f t="shared" si="215"/>
        <v>1.0089057618823647E-2</v>
      </c>
      <c r="BK198" s="72">
        <f t="shared" si="216"/>
        <v>1.7850841235276284E-2</v>
      </c>
      <c r="BL198" s="72">
        <f t="shared" si="217"/>
        <v>2.5003028852937152E-2</v>
      </c>
      <c r="BM198" s="72">
        <f t="shared" si="218"/>
        <v>3.3122325398785464E-2</v>
      </c>
      <c r="BN198" s="70">
        <f t="shared" si="219"/>
        <v>0.56514951356494569</v>
      </c>
      <c r="BO198" s="70">
        <f t="shared" si="220"/>
        <v>0.28044454565562382</v>
      </c>
      <c r="BP198" s="70">
        <f t="shared" si="221"/>
        <v>0.90317876431844513</v>
      </c>
    </row>
    <row r="199" spans="1:68" x14ac:dyDescent="0.25">
      <c r="A199" s="68">
        <v>45141</v>
      </c>
      <c r="B199" s="67">
        <v>9.7899999999999991</v>
      </c>
      <c r="C199" s="67">
        <v>9.8699999999999992</v>
      </c>
      <c r="D199" s="67">
        <v>10.07</v>
      </c>
      <c r="E199" s="67">
        <v>9.02</v>
      </c>
      <c r="F199" s="67">
        <v>7.76</v>
      </c>
      <c r="G199" s="67">
        <v>7.48</v>
      </c>
      <c r="H199" s="67">
        <v>7.46</v>
      </c>
      <c r="I199" s="67">
        <v>7.5</v>
      </c>
      <c r="J199" s="71">
        <f t="shared" si="222"/>
        <v>1.0000000000001674E-4</v>
      </c>
      <c r="K199" s="71">
        <f t="shared" si="223"/>
        <v>3.0000000000000859E-4</v>
      </c>
      <c r="L199" s="71">
        <f t="shared" si="224"/>
        <v>-1.9999999999999185E-4</v>
      </c>
      <c r="M199" s="71">
        <f t="shared" si="225"/>
        <v>-5.9999999999998943E-4</v>
      </c>
      <c r="N199" s="71">
        <f t="shared" si="226"/>
        <v>-8.0000000000000904E-4</v>
      </c>
      <c r="O199" s="71">
        <f t="shared" si="227"/>
        <v>-1.1000000000000038E-3</v>
      </c>
      <c r="P199" s="71">
        <f t="shared" si="228"/>
        <v>-1.2000000000000066E-3</v>
      </c>
      <c r="Q199" s="71">
        <f t="shared" si="229"/>
        <v>-1.1000000000000038E-3</v>
      </c>
      <c r="R199" s="71">
        <f t="shared" si="230"/>
        <v>9.107882878920946E-5</v>
      </c>
      <c r="S199" s="71">
        <f t="shared" si="231"/>
        <v>2.7301269678595727E-4</v>
      </c>
      <c r="T199" s="71">
        <f t="shared" si="232"/>
        <v>-1.817190628296537E-4</v>
      </c>
      <c r="U199" s="71">
        <f t="shared" si="233"/>
        <v>-5.5050923493275849E-4</v>
      </c>
      <c r="V199" s="71">
        <f t="shared" si="234"/>
        <v>-7.4266620569078342E-4</v>
      </c>
      <c r="W199" s="71">
        <f t="shared" si="235"/>
        <v>-1.0239703012462191E-3</v>
      </c>
      <c r="X199" s="71">
        <f t="shared" si="236"/>
        <v>-1.1173185519926479E-3</v>
      </c>
      <c r="Y199" s="71">
        <f t="shared" si="237"/>
        <v>-1.0237796975922215E-3</v>
      </c>
      <c r="Z199" s="72">
        <f t="shared" si="179"/>
        <v>1.9303066995820701E-2</v>
      </c>
      <c r="AA199" s="72">
        <f t="shared" si="180"/>
        <v>2.1174878866530022E-2</v>
      </c>
      <c r="AB199" s="72">
        <f t="shared" si="181"/>
        <v>1.5726324176357335E-2</v>
      </c>
      <c r="AC199" s="72">
        <f t="shared" si="182"/>
        <v>1.1126002634628353E-2</v>
      </c>
      <c r="AD199" s="72">
        <f t="shared" si="183"/>
        <v>1.0837234207702707E-2</v>
      </c>
      <c r="AE199" s="72">
        <f t="shared" si="184"/>
        <v>9.246173075620763E-3</v>
      </c>
      <c r="AF199" s="72">
        <f t="shared" si="185"/>
        <v>8.0613998716152473E-3</v>
      </c>
      <c r="AG199" s="72">
        <f t="shared" si="186"/>
        <v>7.7554376512665446E-3</v>
      </c>
      <c r="AH199" s="72">
        <f t="shared" si="187"/>
        <v>2.582874011247409E-3</v>
      </c>
      <c r="AI199" s="72">
        <f t="shared" si="188"/>
        <v>2.185230884183759E-3</v>
      </c>
      <c r="AJ199" s="72">
        <f t="shared" si="189"/>
        <v>1.5658046332701408E-3</v>
      </c>
      <c r="AK199" s="72">
        <f t="shared" si="190"/>
        <v>2.2995367062310281E-3</v>
      </c>
      <c r="AL199" s="72">
        <f t="shared" si="191"/>
        <v>2.2148146032361436E-3</v>
      </c>
      <c r="AM199" s="72">
        <f t="shared" si="192"/>
        <v>1.9371575073368153E-3</v>
      </c>
      <c r="AN199" s="72">
        <f t="shared" si="193"/>
        <v>1.801935944373529E-3</v>
      </c>
      <c r="AO199" s="72">
        <f t="shared" si="194"/>
        <v>1.7900629150891351E-3</v>
      </c>
      <c r="AP199" s="72">
        <f t="shared" si="195"/>
        <v>2.3110592232421711E-3</v>
      </c>
      <c r="AQ199" s="72">
        <f t="shared" si="196"/>
        <v>1.9569986644282535E-3</v>
      </c>
      <c r="AR199" s="72">
        <f t="shared" si="197"/>
        <v>1.3910007760549632E-3</v>
      </c>
      <c r="AS199" s="72">
        <f t="shared" si="198"/>
        <v>2.0720165271664766E-3</v>
      </c>
      <c r="AT199" s="72">
        <f t="shared" si="199"/>
        <v>2.0167876660280768E-3</v>
      </c>
      <c r="AU199" s="72">
        <f t="shared" si="200"/>
        <v>1.7848915645998138E-3</v>
      </c>
      <c r="AV199" s="72">
        <f t="shared" si="201"/>
        <v>1.6662732592615224E-3</v>
      </c>
      <c r="AW199" s="72">
        <f t="shared" si="202"/>
        <v>1.6561163931999453E-3</v>
      </c>
      <c r="AX199" s="72">
        <f t="shared" si="203"/>
        <v>6.4571850281185225E-4</v>
      </c>
      <c r="AY199" s="72">
        <f t="shared" si="204"/>
        <v>1.0926154420918795E-3</v>
      </c>
      <c r="AZ199" s="72">
        <f t="shared" si="205"/>
        <v>1.5658046332701408E-3</v>
      </c>
      <c r="BA199" s="72">
        <f t="shared" si="206"/>
        <v>6.8986101186930843E-3</v>
      </c>
      <c r="BB199" s="72">
        <f t="shared" si="207"/>
        <v>1.1074073016180718E-2</v>
      </c>
      <c r="BC199" s="72">
        <f t="shared" si="208"/>
        <v>1.9371575073368154E-2</v>
      </c>
      <c r="BD199" s="72">
        <f t="shared" si="209"/>
        <v>2.7029039165602935E-2</v>
      </c>
      <c r="BE199" s="72">
        <f t="shared" si="210"/>
        <v>3.5801258301782705E-2</v>
      </c>
      <c r="BF199" s="72">
        <f t="shared" si="211"/>
        <v>5.7776480581054278E-4</v>
      </c>
      <c r="BG199" s="72">
        <f t="shared" si="212"/>
        <v>9.7849933221412673E-4</v>
      </c>
      <c r="BH199" s="72">
        <f t="shared" si="213"/>
        <v>1.3910007760549632E-3</v>
      </c>
      <c r="BI199" s="72">
        <f t="shared" si="214"/>
        <v>6.2160495814994297E-3</v>
      </c>
      <c r="BJ199" s="72">
        <f t="shared" si="215"/>
        <v>1.0083938330140384E-2</v>
      </c>
      <c r="BK199" s="72">
        <f t="shared" si="216"/>
        <v>1.7848915645998137E-2</v>
      </c>
      <c r="BL199" s="72">
        <f t="shared" si="217"/>
        <v>2.4994098888922837E-2</v>
      </c>
      <c r="BM199" s="72">
        <f t="shared" si="218"/>
        <v>3.3122327863998907E-2</v>
      </c>
      <c r="BN199" s="70">
        <f t="shared" si="219"/>
        <v>0.56440512917735453</v>
      </c>
      <c r="BO199" s="70">
        <f t="shared" si="220"/>
        <v>0.28000923216170232</v>
      </c>
      <c r="BP199" s="70">
        <f t="shared" si="221"/>
        <v>0.90334177430629081</v>
      </c>
    </row>
    <row r="200" spans="1:68" x14ac:dyDescent="0.25">
      <c r="A200" s="68">
        <v>45140</v>
      </c>
      <c r="B200" s="67">
        <v>9.8000000000000007</v>
      </c>
      <c r="C200" s="67">
        <v>9.9</v>
      </c>
      <c r="D200" s="67">
        <v>10.050000000000001</v>
      </c>
      <c r="E200" s="67">
        <v>8.9600000000000009</v>
      </c>
      <c r="F200" s="67">
        <v>7.68</v>
      </c>
      <c r="G200" s="67">
        <v>7.37</v>
      </c>
      <c r="H200" s="67">
        <v>7.34</v>
      </c>
      <c r="I200" s="67">
        <v>7.39</v>
      </c>
      <c r="J200" s="71">
        <f t="shared" si="222"/>
        <v>0</v>
      </c>
      <c r="K200" s="71">
        <f t="shared" si="223"/>
        <v>-3.0000000000000859E-4</v>
      </c>
      <c r="L200" s="71">
        <f t="shared" si="224"/>
        <v>1.0000000000000286E-4</v>
      </c>
      <c r="M200" s="71">
        <f t="shared" si="225"/>
        <v>1.9999999999999185E-4</v>
      </c>
      <c r="N200" s="71">
        <f t="shared" si="226"/>
        <v>2.0000000000000573E-4</v>
      </c>
      <c r="O200" s="71">
        <f t="shared" si="227"/>
        <v>3.0000000000000859E-4</v>
      </c>
      <c r="P200" s="71">
        <f t="shared" si="228"/>
        <v>3.0000000000000859E-4</v>
      </c>
      <c r="Q200" s="71">
        <f t="shared" si="229"/>
        <v>3.0000000000000859E-4</v>
      </c>
      <c r="R200" s="71">
        <f t="shared" si="230"/>
        <v>0</v>
      </c>
      <c r="S200" s="71">
        <f t="shared" si="231"/>
        <v>-2.7301269678604536E-4</v>
      </c>
      <c r="T200" s="71">
        <f t="shared" si="232"/>
        <v>9.0863659142131217E-5</v>
      </c>
      <c r="U200" s="71">
        <f t="shared" si="233"/>
        <v>1.8353675375018974E-4</v>
      </c>
      <c r="V200" s="71">
        <f t="shared" si="234"/>
        <v>1.8571826592520555E-4</v>
      </c>
      <c r="W200" s="71">
        <f t="shared" si="235"/>
        <v>2.7936862872014262E-4</v>
      </c>
      <c r="X200" s="71">
        <f t="shared" si="236"/>
        <v>2.7944669736155211E-4</v>
      </c>
      <c r="Y200" s="71">
        <f t="shared" si="237"/>
        <v>2.793166071881028E-4</v>
      </c>
      <c r="Z200" s="72">
        <f t="shared" si="179"/>
        <v>1.9380959295750819E-2</v>
      </c>
      <c r="AA200" s="72">
        <f t="shared" si="180"/>
        <v>2.1243380364196787E-2</v>
      </c>
      <c r="AB200" s="72">
        <f t="shared" si="181"/>
        <v>1.5748971068518809E-2</v>
      </c>
      <c r="AC200" s="72">
        <f t="shared" si="182"/>
        <v>1.109729821196313E-2</v>
      </c>
      <c r="AD200" s="72">
        <f t="shared" si="183"/>
        <v>1.0800427169938138E-2</v>
      </c>
      <c r="AE200" s="72">
        <f t="shared" si="184"/>
        <v>9.2342195272090925E-3</v>
      </c>
      <c r="AF200" s="72">
        <f t="shared" si="185"/>
        <v>8.0567798460003115E-3</v>
      </c>
      <c r="AG200" s="72">
        <f t="shared" si="186"/>
        <v>7.75564061927809E-3</v>
      </c>
      <c r="AH200" s="72">
        <f t="shared" si="187"/>
        <v>2.5828584045808731E-3</v>
      </c>
      <c r="AI200" s="72">
        <f t="shared" si="188"/>
        <v>2.185125585683487E-3</v>
      </c>
      <c r="AJ200" s="72">
        <f t="shared" si="189"/>
        <v>1.5657601567805313E-3</v>
      </c>
      <c r="AK200" s="72">
        <f t="shared" si="190"/>
        <v>2.2994409394824131E-3</v>
      </c>
      <c r="AL200" s="72">
        <f t="shared" si="191"/>
        <v>2.2141775067720014E-3</v>
      </c>
      <c r="AM200" s="72">
        <f t="shared" si="192"/>
        <v>1.936404681499365E-3</v>
      </c>
      <c r="AN200" s="72">
        <f t="shared" si="193"/>
        <v>1.8008780474090972E-3</v>
      </c>
      <c r="AO200" s="72">
        <f t="shared" si="194"/>
        <v>1.7894308773103139E-3</v>
      </c>
      <c r="AP200" s="72">
        <f t="shared" si="195"/>
        <v>2.3110447102738696E-3</v>
      </c>
      <c r="AQ200" s="72">
        <f t="shared" si="196"/>
        <v>1.9569011789460078E-3</v>
      </c>
      <c r="AR200" s="72">
        <f t="shared" si="197"/>
        <v>1.3909594526133118E-3</v>
      </c>
      <c r="AS200" s="72">
        <f t="shared" si="198"/>
        <v>2.07192187222472E-3</v>
      </c>
      <c r="AT200" s="72">
        <f t="shared" si="199"/>
        <v>2.0161848069118007E-3</v>
      </c>
      <c r="AU200" s="72">
        <f t="shared" si="200"/>
        <v>1.7841793728707188E-3</v>
      </c>
      <c r="AV200" s="72">
        <f t="shared" si="201"/>
        <v>1.6652789333498634E-3</v>
      </c>
      <c r="AW200" s="72">
        <f t="shared" si="202"/>
        <v>1.6555245664378641E-3</v>
      </c>
      <c r="AX200" s="72">
        <f t="shared" si="203"/>
        <v>6.4571460114521827E-4</v>
      </c>
      <c r="AY200" s="72">
        <f t="shared" si="204"/>
        <v>1.0925627928417435E-3</v>
      </c>
      <c r="AZ200" s="72">
        <f t="shared" si="205"/>
        <v>1.5657601567805313E-3</v>
      </c>
      <c r="BA200" s="72">
        <f t="shared" si="206"/>
        <v>6.8983228184472389E-3</v>
      </c>
      <c r="BB200" s="72">
        <f t="shared" si="207"/>
        <v>1.1070887533860006E-2</v>
      </c>
      <c r="BC200" s="72">
        <f t="shared" si="208"/>
        <v>1.9364046814993652E-2</v>
      </c>
      <c r="BD200" s="72">
        <f t="shared" si="209"/>
        <v>2.7013170711136458E-2</v>
      </c>
      <c r="BE200" s="72">
        <f t="shared" si="210"/>
        <v>3.5788617546206276E-2</v>
      </c>
      <c r="BF200" s="72">
        <f t="shared" si="211"/>
        <v>5.777611775684674E-4</v>
      </c>
      <c r="BG200" s="72">
        <f t="shared" si="212"/>
        <v>9.784505894730039E-4</v>
      </c>
      <c r="BH200" s="72">
        <f t="shared" si="213"/>
        <v>1.3909594526133118E-3</v>
      </c>
      <c r="BI200" s="72">
        <f t="shared" si="214"/>
        <v>6.2157656166741595E-3</v>
      </c>
      <c r="BJ200" s="72">
        <f t="shared" si="215"/>
        <v>1.0080924034559003E-2</v>
      </c>
      <c r="BK200" s="72">
        <f t="shared" si="216"/>
        <v>1.7841793728707186E-2</v>
      </c>
      <c r="BL200" s="72">
        <f t="shared" si="217"/>
        <v>2.4979184000247952E-2</v>
      </c>
      <c r="BM200" s="72">
        <f t="shared" si="218"/>
        <v>3.3110491328757284E-2</v>
      </c>
      <c r="BN200" s="70">
        <f t="shared" si="219"/>
        <v>0.56452839056476656</v>
      </c>
      <c r="BO200" s="70">
        <f t="shared" si="220"/>
        <v>0.27989884982050917</v>
      </c>
      <c r="BP200" s="70">
        <f t="shared" si="221"/>
        <v>0.90313574872807523</v>
      </c>
    </row>
    <row r="201" spans="1:68" x14ac:dyDescent="0.25">
      <c r="A201" s="68">
        <v>45139</v>
      </c>
      <c r="B201" s="67">
        <v>9.8000000000000007</v>
      </c>
      <c r="C201" s="67">
        <v>9.8699999999999992</v>
      </c>
      <c r="D201" s="67">
        <v>10.06</v>
      </c>
      <c r="E201" s="67">
        <v>8.98</v>
      </c>
      <c r="F201" s="67">
        <v>7.7</v>
      </c>
      <c r="G201" s="67">
        <v>7.4</v>
      </c>
      <c r="H201" s="67">
        <v>7.37</v>
      </c>
      <c r="I201" s="67">
        <v>7.42</v>
      </c>
      <c r="J201" s="71">
        <f t="shared" si="222"/>
        <v>2.0000000000000573E-4</v>
      </c>
      <c r="K201" s="71">
        <f t="shared" si="223"/>
        <v>0</v>
      </c>
      <c r="L201" s="71">
        <f t="shared" si="224"/>
        <v>0</v>
      </c>
      <c r="M201" s="71">
        <f t="shared" si="225"/>
        <v>-1.0000000000000009E-3</v>
      </c>
      <c r="N201" s="71">
        <f t="shared" si="226"/>
        <v>-1.1000000000000038E-3</v>
      </c>
      <c r="O201" s="71">
        <f t="shared" si="227"/>
        <v>-1.4000000000000123E-3</v>
      </c>
      <c r="P201" s="71">
        <f t="shared" si="228"/>
        <v>-1.2999999999999956E-3</v>
      </c>
      <c r="Q201" s="71">
        <f t="shared" si="229"/>
        <v>-1.5000000000000013E-3</v>
      </c>
      <c r="R201" s="71">
        <f t="shared" si="230"/>
        <v>1.8213277529625335E-4</v>
      </c>
      <c r="S201" s="71">
        <f t="shared" si="231"/>
        <v>0</v>
      </c>
      <c r="T201" s="71">
        <f t="shared" si="232"/>
        <v>0</v>
      </c>
      <c r="U201" s="71">
        <f t="shared" si="233"/>
        <v>-9.1802081174172676E-4</v>
      </c>
      <c r="V201" s="71">
        <f t="shared" si="234"/>
        <v>-1.0218775565249407E-3</v>
      </c>
      <c r="W201" s="71">
        <f t="shared" si="235"/>
        <v>-1.3043885199852051E-3</v>
      </c>
      <c r="X201" s="71">
        <f t="shared" si="236"/>
        <v>-1.2115000782856569E-3</v>
      </c>
      <c r="Y201" s="71">
        <f t="shared" si="237"/>
        <v>-1.3973638679754669E-3</v>
      </c>
      <c r="Z201" s="72">
        <f t="shared" si="179"/>
        <v>1.9458863999920469E-2</v>
      </c>
      <c r="AA201" s="72">
        <f t="shared" si="180"/>
        <v>2.1313155814332987E-2</v>
      </c>
      <c r="AB201" s="72">
        <f t="shared" si="181"/>
        <v>1.5770239232436319E-2</v>
      </c>
      <c r="AC201" s="72">
        <f t="shared" si="182"/>
        <v>1.1065199648670858E-2</v>
      </c>
      <c r="AD201" s="72">
        <f t="shared" si="183"/>
        <v>1.0758873473975311E-2</v>
      </c>
      <c r="AE201" s="72">
        <f t="shared" si="184"/>
        <v>9.2192486382871447E-3</v>
      </c>
      <c r="AF201" s="72">
        <f t="shared" si="185"/>
        <v>8.049820811362551E-3</v>
      </c>
      <c r="AG201" s="72">
        <f t="shared" si="186"/>
        <v>7.7551374365491012E-3</v>
      </c>
      <c r="AH201" s="72">
        <f t="shared" si="187"/>
        <v>2.5830099127856438E-3</v>
      </c>
      <c r="AI201" s="72">
        <f t="shared" si="188"/>
        <v>2.1850842400997403E-3</v>
      </c>
      <c r="AJ201" s="72">
        <f t="shared" si="189"/>
        <v>1.5659339484991629E-3</v>
      </c>
      <c r="AK201" s="72">
        <f t="shared" si="190"/>
        <v>2.2995935914285771E-3</v>
      </c>
      <c r="AL201" s="72">
        <f t="shared" si="191"/>
        <v>2.2148177900284572E-3</v>
      </c>
      <c r="AM201" s="72">
        <f t="shared" si="192"/>
        <v>1.9370069007969139E-3</v>
      </c>
      <c r="AN201" s="72">
        <f t="shared" si="193"/>
        <v>1.8009707144058973E-3</v>
      </c>
      <c r="AO201" s="72">
        <f t="shared" si="194"/>
        <v>1.7895075715519326E-3</v>
      </c>
      <c r="AP201" s="72">
        <f t="shared" si="195"/>
        <v>2.3111888742536166E-3</v>
      </c>
      <c r="AQ201" s="72">
        <f t="shared" si="196"/>
        <v>1.9568633304787382E-3</v>
      </c>
      <c r="AR201" s="72">
        <f t="shared" si="197"/>
        <v>1.3911220293375034E-3</v>
      </c>
      <c r="AS201" s="72">
        <f t="shared" si="198"/>
        <v>2.0720611657554155E-3</v>
      </c>
      <c r="AT201" s="72">
        <f t="shared" si="199"/>
        <v>2.0167751193925251E-3</v>
      </c>
      <c r="AU201" s="72">
        <f t="shared" si="200"/>
        <v>1.7847410152393283E-3</v>
      </c>
      <c r="AV201" s="72">
        <f t="shared" si="201"/>
        <v>1.6653650649458907E-3</v>
      </c>
      <c r="AW201" s="72">
        <f t="shared" si="202"/>
        <v>1.6555964736497235E-3</v>
      </c>
      <c r="AX201" s="72">
        <f t="shared" si="203"/>
        <v>6.4575247819641094E-4</v>
      </c>
      <c r="AY201" s="72">
        <f t="shared" si="204"/>
        <v>1.0925421200498702E-3</v>
      </c>
      <c r="AZ201" s="72">
        <f t="shared" si="205"/>
        <v>1.5659339484991629E-3</v>
      </c>
      <c r="BA201" s="72">
        <f t="shared" si="206"/>
        <v>6.8987807742857312E-3</v>
      </c>
      <c r="BB201" s="72">
        <f t="shared" si="207"/>
        <v>1.1074088950142285E-2</v>
      </c>
      <c r="BC201" s="72">
        <f t="shared" si="208"/>
        <v>1.9370069007969139E-2</v>
      </c>
      <c r="BD201" s="72">
        <f t="shared" si="209"/>
        <v>2.7014560716088459E-2</v>
      </c>
      <c r="BE201" s="72">
        <f t="shared" si="210"/>
        <v>3.5790151431038655E-2</v>
      </c>
      <c r="BF201" s="72">
        <f t="shared" si="211"/>
        <v>5.7779721856340415E-4</v>
      </c>
      <c r="BG201" s="72">
        <f t="shared" si="212"/>
        <v>9.7843166523936911E-4</v>
      </c>
      <c r="BH201" s="72">
        <f t="shared" si="213"/>
        <v>1.3911220293375034E-3</v>
      </c>
      <c r="BI201" s="72">
        <f t="shared" si="214"/>
        <v>6.2161834972662465E-3</v>
      </c>
      <c r="BJ201" s="72">
        <f t="shared" si="215"/>
        <v>1.0083875596962626E-2</v>
      </c>
      <c r="BK201" s="72">
        <f t="shared" si="216"/>
        <v>1.7847410152393283E-2</v>
      </c>
      <c r="BL201" s="72">
        <f t="shared" si="217"/>
        <v>2.498047597418836E-2</v>
      </c>
      <c r="BM201" s="72">
        <f t="shared" si="218"/>
        <v>3.3111929472994468E-2</v>
      </c>
      <c r="BN201" s="70">
        <f t="shared" si="219"/>
        <v>0.56444071315104749</v>
      </c>
      <c r="BO201" s="70">
        <f t="shared" si="220"/>
        <v>0.28002491488047598</v>
      </c>
      <c r="BP201" s="70">
        <f t="shared" si="221"/>
        <v>0.90309626340248805</v>
      </c>
    </row>
    <row r="202" spans="1:68" x14ac:dyDescent="0.25">
      <c r="A202" s="68">
        <v>45138</v>
      </c>
      <c r="B202" s="67">
        <v>9.82</v>
      </c>
      <c r="C202" s="67">
        <v>9.8699999999999992</v>
      </c>
      <c r="D202" s="67">
        <v>10.06</v>
      </c>
      <c r="E202" s="67">
        <v>8.8800000000000008</v>
      </c>
      <c r="F202" s="67">
        <v>7.59</v>
      </c>
      <c r="G202" s="67">
        <v>7.26</v>
      </c>
      <c r="H202" s="67">
        <v>7.24</v>
      </c>
      <c r="I202" s="67">
        <v>7.27</v>
      </c>
      <c r="J202" s="71">
        <f t="shared" si="222"/>
        <v>-2.0000000000000573E-4</v>
      </c>
      <c r="K202" s="71">
        <f t="shared" si="223"/>
        <v>-1.1000000000000038E-3</v>
      </c>
      <c r="L202" s="71">
        <f t="shared" si="224"/>
        <v>0</v>
      </c>
      <c r="M202" s="71">
        <f t="shared" si="225"/>
        <v>0</v>
      </c>
      <c r="N202" s="71">
        <f t="shared" si="226"/>
        <v>-9.9999999999988987E-5</v>
      </c>
      <c r="O202" s="71">
        <f t="shared" si="227"/>
        <v>-1.9999999999999185E-4</v>
      </c>
      <c r="P202" s="71">
        <f t="shared" si="228"/>
        <v>-2.0000000000000573E-4</v>
      </c>
      <c r="Q202" s="71">
        <f t="shared" si="229"/>
        <v>-2.9999999999999472E-4</v>
      </c>
      <c r="R202" s="71">
        <f t="shared" si="230"/>
        <v>-1.8213277529631358E-4</v>
      </c>
      <c r="S202" s="71">
        <f t="shared" si="231"/>
        <v>-1.0016847352146226E-3</v>
      </c>
      <c r="T202" s="71">
        <f t="shared" si="232"/>
        <v>0</v>
      </c>
      <c r="U202" s="71">
        <f t="shared" si="233"/>
        <v>0</v>
      </c>
      <c r="V202" s="71">
        <f t="shared" si="234"/>
        <v>-9.2949760721285288E-5</v>
      </c>
      <c r="W202" s="71">
        <f t="shared" si="235"/>
        <v>-1.8648018702057214E-4</v>
      </c>
      <c r="X202" s="71">
        <f t="shared" si="236"/>
        <v>-1.8651496836681776E-4</v>
      </c>
      <c r="Y202" s="71">
        <f t="shared" si="237"/>
        <v>-2.7970724157928953E-4</v>
      </c>
      <c r="Z202" s="72">
        <f t="shared" si="179"/>
        <v>1.9539958303757831E-2</v>
      </c>
      <c r="AA202" s="72">
        <f t="shared" si="180"/>
        <v>2.1380314314884696E-2</v>
      </c>
      <c r="AB202" s="72">
        <f t="shared" si="181"/>
        <v>1.5795136497422216E-2</v>
      </c>
      <c r="AC202" s="72">
        <f t="shared" si="182"/>
        <v>1.103395987821852E-2</v>
      </c>
      <c r="AD202" s="72">
        <f t="shared" si="183"/>
        <v>1.0718092788289441E-2</v>
      </c>
      <c r="AE202" s="72">
        <f t="shared" si="184"/>
        <v>9.2071842082143331E-3</v>
      </c>
      <c r="AF202" s="72">
        <f t="shared" si="185"/>
        <v>8.0444723282410285E-3</v>
      </c>
      <c r="AG202" s="72">
        <f t="shared" si="186"/>
        <v>7.7564079707568958E-3</v>
      </c>
      <c r="AH202" s="72">
        <f t="shared" si="187"/>
        <v>2.5861886250312764E-3</v>
      </c>
      <c r="AI202" s="72">
        <f t="shared" si="188"/>
        <v>2.1853487378371652E-3</v>
      </c>
      <c r="AJ202" s="72">
        <f t="shared" si="189"/>
        <v>1.5681108712791586E-3</v>
      </c>
      <c r="AK202" s="72">
        <f t="shared" si="190"/>
        <v>2.3015845735124916E-3</v>
      </c>
      <c r="AL202" s="72">
        <f t="shared" si="191"/>
        <v>2.2254150709265499E-3</v>
      </c>
      <c r="AM202" s="72">
        <f t="shared" si="192"/>
        <v>1.9502570930918066E-3</v>
      </c>
      <c r="AN202" s="72">
        <f t="shared" si="193"/>
        <v>1.8095073280278077E-3</v>
      </c>
      <c r="AO202" s="72">
        <f t="shared" si="194"/>
        <v>1.7982688728901807E-3</v>
      </c>
      <c r="AP202" s="72">
        <f t="shared" si="195"/>
        <v>2.3142043630839425E-3</v>
      </c>
      <c r="AQ202" s="72">
        <f t="shared" si="196"/>
        <v>1.9571125472321476E-3</v>
      </c>
      <c r="AR202" s="72">
        <f t="shared" si="197"/>
        <v>1.3931554153842765E-3</v>
      </c>
      <c r="AS202" s="72">
        <f t="shared" si="198"/>
        <v>2.073857638720642E-3</v>
      </c>
      <c r="AT202" s="72">
        <f t="shared" si="199"/>
        <v>2.0264832127744946E-3</v>
      </c>
      <c r="AU202" s="72">
        <f t="shared" si="200"/>
        <v>1.7970519113131918E-3</v>
      </c>
      <c r="AV202" s="72">
        <f t="shared" si="201"/>
        <v>1.673302500235078E-3</v>
      </c>
      <c r="AW202" s="72">
        <f t="shared" si="202"/>
        <v>1.6637782950054848E-3</v>
      </c>
      <c r="AX202" s="72">
        <f t="shared" si="203"/>
        <v>6.465471562578191E-4</v>
      </c>
      <c r="AY202" s="72">
        <f t="shared" si="204"/>
        <v>1.0926743689185826E-3</v>
      </c>
      <c r="AZ202" s="72">
        <f t="shared" si="205"/>
        <v>1.5681108712791586E-3</v>
      </c>
      <c r="BA202" s="72">
        <f t="shared" si="206"/>
        <v>6.9047537205374748E-3</v>
      </c>
      <c r="BB202" s="72">
        <f t="shared" si="207"/>
        <v>1.112707535463275E-2</v>
      </c>
      <c r="BC202" s="72">
        <f t="shared" si="208"/>
        <v>1.9502570930918065E-2</v>
      </c>
      <c r="BD202" s="72">
        <f t="shared" si="209"/>
        <v>2.7142609920417116E-2</v>
      </c>
      <c r="BE202" s="72">
        <f t="shared" si="210"/>
        <v>3.5965377457803614E-2</v>
      </c>
      <c r="BF202" s="72">
        <f t="shared" si="211"/>
        <v>5.7855109077098563E-4</v>
      </c>
      <c r="BG202" s="72">
        <f t="shared" si="212"/>
        <v>9.7855627361607381E-4</v>
      </c>
      <c r="BH202" s="72">
        <f t="shared" si="213"/>
        <v>1.3931554153842765E-3</v>
      </c>
      <c r="BI202" s="72">
        <f t="shared" si="214"/>
        <v>6.2215729161619257E-3</v>
      </c>
      <c r="BJ202" s="72">
        <f t="shared" si="215"/>
        <v>1.0132416063872473E-2</v>
      </c>
      <c r="BK202" s="72">
        <f t="shared" si="216"/>
        <v>1.7970519113131918E-2</v>
      </c>
      <c r="BL202" s="72">
        <f t="shared" si="217"/>
        <v>2.509953750352617E-2</v>
      </c>
      <c r="BM202" s="72">
        <f t="shared" si="218"/>
        <v>3.3275565900109695E-2</v>
      </c>
      <c r="BN202" s="70">
        <f t="shared" si="219"/>
        <v>0.56440896047052358</v>
      </c>
      <c r="BO202" s="70">
        <f t="shared" si="220"/>
        <v>0.28213723697286713</v>
      </c>
      <c r="BP202" s="70">
        <f t="shared" si="221"/>
        <v>0.90226862729544455</v>
      </c>
    </row>
    <row r="203" spans="1:68" x14ac:dyDescent="0.25">
      <c r="A203" s="68">
        <v>45135</v>
      </c>
      <c r="B203" s="67">
        <v>9.8000000000000007</v>
      </c>
      <c r="C203" s="67">
        <v>9.76</v>
      </c>
      <c r="D203" s="67">
        <v>10.06</v>
      </c>
      <c r="E203" s="67">
        <v>8.8800000000000008</v>
      </c>
      <c r="F203" s="67">
        <v>7.58</v>
      </c>
      <c r="G203" s="67">
        <v>7.24</v>
      </c>
      <c r="H203" s="67">
        <v>7.22</v>
      </c>
      <c r="I203" s="67">
        <v>7.24</v>
      </c>
      <c r="J203" s="71">
        <f t="shared" si="222"/>
        <v>-1.0000000000001674E-4</v>
      </c>
      <c r="K203" s="71">
        <f t="shared" si="223"/>
        <v>5.0000000000001432E-4</v>
      </c>
      <c r="L203" s="71">
        <f t="shared" si="224"/>
        <v>0</v>
      </c>
      <c r="M203" s="71">
        <f t="shared" si="225"/>
        <v>-1.0000000000001674E-4</v>
      </c>
      <c r="N203" s="71">
        <f t="shared" si="226"/>
        <v>-1.0000000000000286E-4</v>
      </c>
      <c r="O203" s="71">
        <f t="shared" si="227"/>
        <v>-3.0000000000000859E-4</v>
      </c>
      <c r="P203" s="71">
        <f t="shared" si="228"/>
        <v>-2.9999999999999472E-4</v>
      </c>
      <c r="Q203" s="71">
        <f t="shared" si="229"/>
        <v>-2.0000000000000573E-4</v>
      </c>
      <c r="R203" s="71">
        <f t="shared" si="230"/>
        <v>-9.1078828789197696E-5</v>
      </c>
      <c r="S203" s="71">
        <f t="shared" si="231"/>
        <v>4.5543563204697077E-4</v>
      </c>
      <c r="T203" s="71">
        <f t="shared" si="232"/>
        <v>0</v>
      </c>
      <c r="U203" s="71">
        <f t="shared" si="233"/>
        <v>-9.1848450121982322E-5</v>
      </c>
      <c r="V203" s="71">
        <f t="shared" si="234"/>
        <v>-9.2958401182403108E-5</v>
      </c>
      <c r="W203" s="71">
        <f t="shared" si="235"/>
        <v>-2.7978549961008194E-4</v>
      </c>
      <c r="X203" s="71">
        <f t="shared" si="236"/>
        <v>-2.7983769596354896E-4</v>
      </c>
      <c r="Y203" s="71">
        <f t="shared" si="237"/>
        <v>-1.8651496836681776E-4</v>
      </c>
      <c r="Z203" s="72">
        <f t="shared" si="179"/>
        <v>1.9607301162116123E-2</v>
      </c>
      <c r="AA203" s="72">
        <f t="shared" si="180"/>
        <v>2.1443588906150349E-2</v>
      </c>
      <c r="AB203" s="72">
        <f t="shared" si="181"/>
        <v>1.581040100808262E-2</v>
      </c>
      <c r="AC203" s="72">
        <f t="shared" si="182"/>
        <v>1.0996949582461531E-2</v>
      </c>
      <c r="AD203" s="72">
        <f t="shared" si="183"/>
        <v>1.067172310981836E-2</v>
      </c>
      <c r="AE203" s="72">
        <f t="shared" si="184"/>
        <v>9.1830450843470874E-3</v>
      </c>
      <c r="AF203" s="72">
        <f t="shared" si="185"/>
        <v>8.0312842533598501E-3</v>
      </c>
      <c r="AG203" s="72">
        <f t="shared" si="186"/>
        <v>7.7475420249470406E-3</v>
      </c>
      <c r="AH203" s="72">
        <f t="shared" si="187"/>
        <v>2.5870065201751649E-3</v>
      </c>
      <c r="AI203" s="72">
        <f t="shared" si="188"/>
        <v>2.1843260990366512E-3</v>
      </c>
      <c r="AJ203" s="72">
        <f t="shared" si="189"/>
        <v>1.5681656832150035E-3</v>
      </c>
      <c r="AK203" s="72">
        <f t="shared" si="190"/>
        <v>2.3015832105555867E-3</v>
      </c>
      <c r="AL203" s="72">
        <f t="shared" si="191"/>
        <v>2.2265115451827154E-3</v>
      </c>
      <c r="AM203" s="72">
        <f t="shared" si="192"/>
        <v>1.952368293560023E-3</v>
      </c>
      <c r="AN203" s="72">
        <f t="shared" si="193"/>
        <v>1.8125055302350998E-3</v>
      </c>
      <c r="AO203" s="72">
        <f t="shared" si="194"/>
        <v>1.80204700928632E-3</v>
      </c>
      <c r="AP203" s="72">
        <f t="shared" si="195"/>
        <v>2.3149781288636226E-3</v>
      </c>
      <c r="AQ203" s="72">
        <f t="shared" si="196"/>
        <v>1.9561659509784563E-3</v>
      </c>
      <c r="AR203" s="72">
        <f t="shared" si="197"/>
        <v>1.3932065388321873E-3</v>
      </c>
      <c r="AS203" s="72">
        <f t="shared" si="198"/>
        <v>2.0738563354790727E-3</v>
      </c>
      <c r="AT203" s="72">
        <f t="shared" si="199"/>
        <v>2.0274849131899091E-3</v>
      </c>
      <c r="AU203" s="72">
        <f t="shared" si="200"/>
        <v>1.7990059302045291E-3</v>
      </c>
      <c r="AV203" s="72">
        <f t="shared" si="201"/>
        <v>1.6760819171121588E-3</v>
      </c>
      <c r="AW203" s="72">
        <f t="shared" si="202"/>
        <v>1.6672920318066182E-3</v>
      </c>
      <c r="AX203" s="72">
        <f t="shared" si="203"/>
        <v>6.4675163004379122E-4</v>
      </c>
      <c r="AY203" s="72">
        <f t="shared" si="204"/>
        <v>1.0921630495183256E-3</v>
      </c>
      <c r="AZ203" s="72">
        <f t="shared" si="205"/>
        <v>1.5681656832150035E-3</v>
      </c>
      <c r="BA203" s="72">
        <f t="shared" si="206"/>
        <v>6.9047496316667605E-3</v>
      </c>
      <c r="BB203" s="72">
        <f t="shared" si="207"/>
        <v>1.1132557725913577E-2</v>
      </c>
      <c r="BC203" s="72">
        <f t="shared" si="208"/>
        <v>1.952368293560023E-2</v>
      </c>
      <c r="BD203" s="72">
        <f t="shared" si="209"/>
        <v>2.7187582953526496E-2</v>
      </c>
      <c r="BE203" s="72">
        <f t="shared" si="210"/>
        <v>3.60409401857264E-2</v>
      </c>
      <c r="BF203" s="72">
        <f t="shared" si="211"/>
        <v>5.7874453221590564E-4</v>
      </c>
      <c r="BG203" s="72">
        <f t="shared" si="212"/>
        <v>9.7808297548922815E-4</v>
      </c>
      <c r="BH203" s="72">
        <f t="shared" si="213"/>
        <v>1.3932065388321873E-3</v>
      </c>
      <c r="BI203" s="72">
        <f t="shared" si="214"/>
        <v>6.2215690064372185E-3</v>
      </c>
      <c r="BJ203" s="72">
        <f t="shared" si="215"/>
        <v>1.0137424565949545E-2</v>
      </c>
      <c r="BK203" s="72">
        <f t="shared" si="216"/>
        <v>1.7990059302045291E-2</v>
      </c>
      <c r="BL203" s="72">
        <f t="shared" si="217"/>
        <v>2.5141228756682382E-2</v>
      </c>
      <c r="BM203" s="72">
        <f t="shared" si="218"/>
        <v>3.3345840636132364E-2</v>
      </c>
      <c r="BN203" s="70">
        <f t="shared" si="219"/>
        <v>0.56468161772726255</v>
      </c>
      <c r="BO203" s="70">
        <f t="shared" si="220"/>
        <v>0.28213745218984071</v>
      </c>
      <c r="BP203" s="70">
        <f t="shared" si="221"/>
        <v>0.90185180864571868</v>
      </c>
    </row>
    <row r="204" spans="1:68" x14ac:dyDescent="0.25">
      <c r="A204" s="68">
        <v>45134</v>
      </c>
      <c r="B204" s="67">
        <v>9.7899999999999991</v>
      </c>
      <c r="C204" s="67">
        <v>9.81</v>
      </c>
      <c r="D204" s="67">
        <v>10.06</v>
      </c>
      <c r="E204" s="67">
        <v>8.8699999999999992</v>
      </c>
      <c r="F204" s="67">
        <v>7.57</v>
      </c>
      <c r="G204" s="67">
        <v>7.21</v>
      </c>
      <c r="H204" s="67">
        <v>7.19</v>
      </c>
      <c r="I204" s="67">
        <v>7.22</v>
      </c>
      <c r="J204" s="71">
        <f t="shared" si="222"/>
        <v>0</v>
      </c>
      <c r="K204" s="71">
        <f t="shared" si="223"/>
        <v>7.9999999999999516E-4</v>
      </c>
      <c r="L204" s="71">
        <f t="shared" si="224"/>
        <v>1.0999999999999899E-3</v>
      </c>
      <c r="M204" s="71">
        <f t="shared" si="225"/>
        <v>3.0000000000002247E-4</v>
      </c>
      <c r="N204" s="71">
        <f t="shared" si="226"/>
        <v>1.9999999999999185E-4</v>
      </c>
      <c r="O204" s="71">
        <f t="shared" si="227"/>
        <v>1.0000000000000286E-4</v>
      </c>
      <c r="P204" s="71">
        <f t="shared" si="228"/>
        <v>0</v>
      </c>
      <c r="Q204" s="71">
        <f t="shared" si="229"/>
        <v>1.0000000000000286E-4</v>
      </c>
      <c r="R204" s="71">
        <f t="shared" si="230"/>
        <v>0</v>
      </c>
      <c r="S204" s="71">
        <f t="shared" si="231"/>
        <v>7.2826584921066345E-4</v>
      </c>
      <c r="T204" s="71">
        <f t="shared" si="232"/>
        <v>9.9895572036074755E-4</v>
      </c>
      <c r="U204" s="71">
        <f t="shared" si="233"/>
        <v>2.7552004582612807E-4</v>
      </c>
      <c r="V204" s="71">
        <f t="shared" si="234"/>
        <v>1.8590816190368128E-4</v>
      </c>
      <c r="W204" s="71">
        <f t="shared" si="235"/>
        <v>9.3270531243232516E-5</v>
      </c>
      <c r="X204" s="71">
        <f t="shared" si="236"/>
        <v>0</v>
      </c>
      <c r="Y204" s="71">
        <f t="shared" si="237"/>
        <v>9.3261832662680207E-5</v>
      </c>
      <c r="Z204" s="72">
        <f t="shared" si="179"/>
        <v>1.9666648801939485E-2</v>
      </c>
      <c r="AA204" s="72">
        <f t="shared" si="180"/>
        <v>2.1500742286679614E-2</v>
      </c>
      <c r="AB204" s="72">
        <f t="shared" si="181"/>
        <v>1.5824210741338249E-2</v>
      </c>
      <c r="AC204" s="72">
        <f t="shared" si="182"/>
        <v>1.0959517445984852E-2</v>
      </c>
      <c r="AD204" s="72">
        <f t="shared" si="183"/>
        <v>1.0625475281199098E-2</v>
      </c>
      <c r="AE204" s="72">
        <f t="shared" si="184"/>
        <v>9.1571723498997462E-3</v>
      </c>
      <c r="AF204" s="72">
        <f t="shared" si="185"/>
        <v>8.017298041348285E-3</v>
      </c>
      <c r="AG204" s="72">
        <f t="shared" si="186"/>
        <v>7.7365702822036284E-3</v>
      </c>
      <c r="AH204" s="72">
        <f t="shared" si="187"/>
        <v>2.5877054191347456E-3</v>
      </c>
      <c r="AI204" s="72">
        <f t="shared" si="188"/>
        <v>2.1925310536239752E-3</v>
      </c>
      <c r="AJ204" s="72">
        <f t="shared" si="189"/>
        <v>1.5706058737684186E-3</v>
      </c>
      <c r="AK204" s="72">
        <f t="shared" si="190"/>
        <v>2.3039229005196748E-3</v>
      </c>
      <c r="AL204" s="72">
        <f t="shared" si="191"/>
        <v>2.2275181264304303E-3</v>
      </c>
      <c r="AM204" s="72">
        <f t="shared" si="192"/>
        <v>1.9535729812798202E-3</v>
      </c>
      <c r="AN204" s="72">
        <f t="shared" si="193"/>
        <v>1.813787202668259E-3</v>
      </c>
      <c r="AO204" s="72">
        <f t="shared" si="194"/>
        <v>1.8033813420933328E-3</v>
      </c>
      <c r="AP204" s="72">
        <f t="shared" si="195"/>
        <v>2.3156396214440789E-3</v>
      </c>
      <c r="AQ204" s="72">
        <f t="shared" si="196"/>
        <v>1.963925809932304E-3</v>
      </c>
      <c r="AR204" s="72">
        <f t="shared" si="197"/>
        <v>1.3954851236447471E-3</v>
      </c>
      <c r="AS204" s="72">
        <f t="shared" si="198"/>
        <v>2.0759922950952039E-3</v>
      </c>
      <c r="AT204" s="72">
        <f t="shared" si="199"/>
        <v>2.0284066478059434E-3</v>
      </c>
      <c r="AU204" s="72">
        <f t="shared" si="200"/>
        <v>1.8001197430981661E-3</v>
      </c>
      <c r="AV204" s="72">
        <f t="shared" si="201"/>
        <v>1.6772685152933169E-3</v>
      </c>
      <c r="AW204" s="72">
        <f t="shared" si="202"/>
        <v>1.6685320910895505E-3</v>
      </c>
      <c r="AX204" s="72">
        <f t="shared" si="203"/>
        <v>6.469263547836864E-4</v>
      </c>
      <c r="AY204" s="72">
        <f t="shared" si="204"/>
        <v>1.0962655268119876E-3</v>
      </c>
      <c r="AZ204" s="72">
        <f t="shared" si="205"/>
        <v>1.5706058737684186E-3</v>
      </c>
      <c r="BA204" s="72">
        <f t="shared" si="206"/>
        <v>6.9117687015590248E-3</v>
      </c>
      <c r="BB204" s="72">
        <f t="shared" si="207"/>
        <v>1.1137590632152151E-2</v>
      </c>
      <c r="BC204" s="72">
        <f t="shared" si="208"/>
        <v>1.9535729812798202E-2</v>
      </c>
      <c r="BD204" s="72">
        <f t="shared" si="209"/>
        <v>2.7206808040023886E-2</v>
      </c>
      <c r="BE204" s="72">
        <f t="shared" si="210"/>
        <v>3.6067626841866658E-2</v>
      </c>
      <c r="BF204" s="72">
        <f t="shared" si="211"/>
        <v>5.7890990536101973E-4</v>
      </c>
      <c r="BG204" s="72">
        <f t="shared" si="212"/>
        <v>9.81962904966152E-4</v>
      </c>
      <c r="BH204" s="72">
        <f t="shared" si="213"/>
        <v>1.3954851236447471E-3</v>
      </c>
      <c r="BI204" s="72">
        <f t="shared" si="214"/>
        <v>6.2279768852856118E-3</v>
      </c>
      <c r="BJ204" s="72">
        <f t="shared" si="215"/>
        <v>1.0142033239029718E-2</v>
      </c>
      <c r="BK204" s="72">
        <f t="shared" si="216"/>
        <v>1.800119743098166E-2</v>
      </c>
      <c r="BL204" s="72">
        <f t="shared" si="217"/>
        <v>2.5159027729399753E-2</v>
      </c>
      <c r="BM204" s="72">
        <f t="shared" si="218"/>
        <v>3.337064182179101E-2</v>
      </c>
      <c r="BN204" s="70">
        <f t="shared" si="219"/>
        <v>0.56667857304425262</v>
      </c>
      <c r="BO204" s="70">
        <f t="shared" si="220"/>
        <v>0.28399118434035159</v>
      </c>
      <c r="BP204" s="70">
        <f t="shared" si="221"/>
        <v>0.90188525869275382</v>
      </c>
    </row>
    <row r="205" spans="1:68" x14ac:dyDescent="0.25">
      <c r="A205" s="68">
        <v>45133</v>
      </c>
      <c r="B205" s="67">
        <v>9.7899999999999991</v>
      </c>
      <c r="C205" s="67">
        <v>9.89</v>
      </c>
      <c r="D205" s="67">
        <v>10.17</v>
      </c>
      <c r="E205" s="67">
        <v>8.9</v>
      </c>
      <c r="F205" s="67">
        <v>7.59</v>
      </c>
      <c r="G205" s="67">
        <v>7.22</v>
      </c>
      <c r="H205" s="67">
        <v>7.19</v>
      </c>
      <c r="I205" s="67">
        <v>7.23</v>
      </c>
      <c r="J205" s="71">
        <f t="shared" si="222"/>
        <v>3.7000000000000088E-3</v>
      </c>
      <c r="K205" s="71">
        <f t="shared" si="223"/>
        <v>2.9999999999999888E-3</v>
      </c>
      <c r="L205" s="71">
        <f t="shared" si="224"/>
        <v>1.0999999999999899E-3</v>
      </c>
      <c r="M205" s="71">
        <f t="shared" si="225"/>
        <v>-2.0000000000000573E-4</v>
      </c>
      <c r="N205" s="71">
        <f t="shared" si="226"/>
        <v>-2.9999999999999472E-4</v>
      </c>
      <c r="O205" s="71">
        <f t="shared" si="227"/>
        <v>-5.0000000000000044E-4</v>
      </c>
      <c r="P205" s="71">
        <f t="shared" si="228"/>
        <v>-6.0000000000000331E-4</v>
      </c>
      <c r="Q205" s="71">
        <f t="shared" si="229"/>
        <v>-7.0000000000000617E-4</v>
      </c>
      <c r="R205" s="71">
        <f t="shared" si="230"/>
        <v>3.3644041737582978E-3</v>
      </c>
      <c r="S205" s="71">
        <f t="shared" si="231"/>
        <v>2.7262830408529989E-3</v>
      </c>
      <c r="T205" s="71">
        <f t="shared" si="232"/>
        <v>9.9795880362249338E-4</v>
      </c>
      <c r="U205" s="71">
        <f t="shared" si="233"/>
        <v>-1.8367159570418636E-4</v>
      </c>
      <c r="V205" s="71">
        <f t="shared" si="234"/>
        <v>-2.7887520515387158E-4</v>
      </c>
      <c r="W205" s="71">
        <f t="shared" si="235"/>
        <v>-4.6643967448589934E-4</v>
      </c>
      <c r="X205" s="71">
        <f t="shared" si="236"/>
        <v>-5.5991042896150482E-4</v>
      </c>
      <c r="Y205" s="71">
        <f t="shared" si="237"/>
        <v>-6.5301555564621996E-4</v>
      </c>
      <c r="Z205" s="72">
        <f t="shared" si="179"/>
        <v>1.9732004534480329E-2</v>
      </c>
      <c r="AA205" s="72">
        <f t="shared" si="180"/>
        <v>2.1583187871175649E-2</v>
      </c>
      <c r="AB205" s="72">
        <f t="shared" si="181"/>
        <v>1.5848246525629356E-2</v>
      </c>
      <c r="AC205" s="72">
        <f t="shared" si="182"/>
        <v>1.0921455315566765E-2</v>
      </c>
      <c r="AD205" s="72">
        <f t="shared" si="183"/>
        <v>1.0576588926825973E-2</v>
      </c>
      <c r="AE205" s="72">
        <f t="shared" si="184"/>
        <v>9.1299301685375794E-3</v>
      </c>
      <c r="AF205" s="72">
        <f t="shared" si="185"/>
        <v>8.0018123104054848E-3</v>
      </c>
      <c r="AG205" s="72">
        <f t="shared" si="186"/>
        <v>7.7252263983704338E-3</v>
      </c>
      <c r="AH205" s="72">
        <f t="shared" si="187"/>
        <v>2.610325731901386E-3</v>
      </c>
      <c r="AI205" s="72">
        <f t="shared" si="188"/>
        <v>2.1935081799234696E-3</v>
      </c>
      <c r="AJ205" s="72">
        <f t="shared" si="189"/>
        <v>1.5730280203783457E-3</v>
      </c>
      <c r="AK205" s="72">
        <f t="shared" si="190"/>
        <v>2.3086069885305972E-3</v>
      </c>
      <c r="AL205" s="72">
        <f t="shared" si="191"/>
        <v>2.2277048559622122E-3</v>
      </c>
      <c r="AM205" s="72">
        <f t="shared" si="192"/>
        <v>1.9540108216139383E-3</v>
      </c>
      <c r="AN205" s="72">
        <f t="shared" si="193"/>
        <v>1.8142744261359207E-3</v>
      </c>
      <c r="AO205" s="72">
        <f t="shared" si="194"/>
        <v>1.8042202758225124E-3</v>
      </c>
      <c r="AP205" s="72">
        <f t="shared" si="195"/>
        <v>2.3371626637997815E-3</v>
      </c>
      <c r="AQ205" s="72">
        <f t="shared" si="196"/>
        <v>1.9648688988011856E-3</v>
      </c>
      <c r="AR205" s="72">
        <f t="shared" si="197"/>
        <v>1.3977663061186347E-3</v>
      </c>
      <c r="AS205" s="72">
        <f t="shared" si="198"/>
        <v>2.0802822739396081E-3</v>
      </c>
      <c r="AT205" s="72">
        <f t="shared" si="199"/>
        <v>2.0285776770593614E-3</v>
      </c>
      <c r="AU205" s="72">
        <f t="shared" si="200"/>
        <v>1.800524950471533E-3</v>
      </c>
      <c r="AV205" s="72">
        <f t="shared" si="201"/>
        <v>1.6777201030317385E-3</v>
      </c>
      <c r="AW205" s="72">
        <f t="shared" si="202"/>
        <v>1.6693119493123502E-3</v>
      </c>
      <c r="AX205" s="72">
        <f t="shared" si="203"/>
        <v>6.525814329753465E-4</v>
      </c>
      <c r="AY205" s="72">
        <f t="shared" si="204"/>
        <v>1.0967540899617348E-3</v>
      </c>
      <c r="AZ205" s="72">
        <f t="shared" si="205"/>
        <v>1.5730280203783457E-3</v>
      </c>
      <c r="BA205" s="72">
        <f t="shared" si="206"/>
        <v>6.9258209655917915E-3</v>
      </c>
      <c r="BB205" s="72">
        <f t="shared" si="207"/>
        <v>1.113852427981106E-2</v>
      </c>
      <c r="BC205" s="72">
        <f t="shared" si="208"/>
        <v>1.9540108216139385E-2</v>
      </c>
      <c r="BD205" s="72">
        <f t="shared" si="209"/>
        <v>2.7214116392038811E-2</v>
      </c>
      <c r="BE205" s="72">
        <f t="shared" si="210"/>
        <v>3.6084405516450251E-2</v>
      </c>
      <c r="BF205" s="72">
        <f t="shared" si="211"/>
        <v>5.8429066594994537E-4</v>
      </c>
      <c r="BG205" s="72">
        <f t="shared" si="212"/>
        <v>9.8243444940059282E-4</v>
      </c>
      <c r="BH205" s="72">
        <f t="shared" si="213"/>
        <v>1.3977663061186347E-3</v>
      </c>
      <c r="BI205" s="72">
        <f t="shared" si="214"/>
        <v>6.2408468218188243E-3</v>
      </c>
      <c r="BJ205" s="72">
        <f t="shared" si="215"/>
        <v>1.0142888385296808E-2</v>
      </c>
      <c r="BK205" s="72">
        <f t="shared" si="216"/>
        <v>1.800524950471533E-2</v>
      </c>
      <c r="BL205" s="72">
        <f t="shared" si="217"/>
        <v>2.5165801545476076E-2</v>
      </c>
      <c r="BM205" s="72">
        <f t="shared" si="218"/>
        <v>3.3386238986247006E-2</v>
      </c>
      <c r="BN205" s="70">
        <f t="shared" si="219"/>
        <v>0.56725138360705507</v>
      </c>
      <c r="BO205" s="70">
        <f t="shared" si="220"/>
        <v>0.28734784529100277</v>
      </c>
      <c r="BP205" s="70">
        <f t="shared" si="221"/>
        <v>0.90079463697988094</v>
      </c>
    </row>
    <row r="206" spans="1:68" x14ac:dyDescent="0.25">
      <c r="A206" s="68">
        <v>45132</v>
      </c>
      <c r="B206" s="67">
        <v>10.16</v>
      </c>
      <c r="C206" s="67">
        <v>10.19</v>
      </c>
      <c r="D206" s="67">
        <v>10.28</v>
      </c>
      <c r="E206" s="67">
        <v>8.8800000000000008</v>
      </c>
      <c r="F206" s="67">
        <v>7.56</v>
      </c>
      <c r="G206" s="67">
        <v>7.17</v>
      </c>
      <c r="H206" s="67">
        <v>7.13</v>
      </c>
      <c r="I206" s="67">
        <v>7.16</v>
      </c>
      <c r="J206" s="71">
        <f t="shared" si="222"/>
        <v>2.0000000000000573E-4</v>
      </c>
      <c r="K206" s="71">
        <f t="shared" si="223"/>
        <v>0</v>
      </c>
      <c r="L206" s="71">
        <f t="shared" si="224"/>
        <v>1.0000000000000148E-3</v>
      </c>
      <c r="M206" s="71">
        <f t="shared" si="225"/>
        <v>1.0000000000000286E-4</v>
      </c>
      <c r="N206" s="71">
        <f t="shared" si="226"/>
        <v>1.0000000000000286E-4</v>
      </c>
      <c r="O206" s="71">
        <f t="shared" si="227"/>
        <v>-1.0000000000000286E-4</v>
      </c>
      <c r="P206" s="71">
        <f t="shared" si="228"/>
        <v>-2.0000000000000573E-4</v>
      </c>
      <c r="Q206" s="71">
        <f t="shared" si="229"/>
        <v>-2.0000000000000573E-4</v>
      </c>
      <c r="R206" s="71">
        <f t="shared" si="230"/>
        <v>1.8153762417104228E-4</v>
      </c>
      <c r="S206" s="71">
        <f t="shared" si="231"/>
        <v>0</v>
      </c>
      <c r="T206" s="71">
        <f t="shared" si="232"/>
        <v>9.0637185575928516E-4</v>
      </c>
      <c r="U206" s="71">
        <f t="shared" si="233"/>
        <v>9.1840014758961605E-5</v>
      </c>
      <c r="V206" s="71">
        <f t="shared" si="234"/>
        <v>9.2967043250186235E-5</v>
      </c>
      <c r="W206" s="71">
        <f t="shared" si="235"/>
        <v>-9.3314048497712703E-5</v>
      </c>
      <c r="X206" s="71">
        <f t="shared" si="236"/>
        <v>-1.8670649792841985E-4</v>
      </c>
      <c r="Y206" s="71">
        <f t="shared" si="237"/>
        <v>-1.8665422359385046E-4</v>
      </c>
      <c r="Z206" s="72">
        <f t="shared" si="179"/>
        <v>1.9837385172761759E-2</v>
      </c>
      <c r="AA206" s="72">
        <f t="shared" si="180"/>
        <v>2.168018508619602E-2</v>
      </c>
      <c r="AB206" s="72">
        <f t="shared" si="181"/>
        <v>1.5893207741814658E-2</v>
      </c>
      <c r="AC206" s="72">
        <f t="shared" si="182"/>
        <v>1.0886749256181131E-2</v>
      </c>
      <c r="AD206" s="72">
        <f t="shared" si="183"/>
        <v>1.052778906006638E-2</v>
      </c>
      <c r="AE206" s="72">
        <f t="shared" si="184"/>
        <v>9.1026248602402854E-3</v>
      </c>
      <c r="AF206" s="72">
        <f t="shared" si="185"/>
        <v>7.9862126904016451E-3</v>
      </c>
      <c r="AG206" s="72">
        <f t="shared" si="186"/>
        <v>7.7137570487580912E-3</v>
      </c>
      <c r="AH206" s="72">
        <f t="shared" si="187"/>
        <v>2.6010010403584105E-3</v>
      </c>
      <c r="AI206" s="72">
        <f t="shared" si="188"/>
        <v>2.194404461742475E-3</v>
      </c>
      <c r="AJ206" s="72">
        <f t="shared" si="189"/>
        <v>1.5718342277657293E-3</v>
      </c>
      <c r="AK206" s="72">
        <f t="shared" si="190"/>
        <v>2.3100997029198117E-3</v>
      </c>
      <c r="AL206" s="72">
        <f t="shared" si="191"/>
        <v>2.2286051204700062E-3</v>
      </c>
      <c r="AM206" s="72">
        <f t="shared" si="192"/>
        <v>1.9575306911837698E-3</v>
      </c>
      <c r="AN206" s="72">
        <f t="shared" si="193"/>
        <v>1.8197686155570743E-3</v>
      </c>
      <c r="AO206" s="72">
        <f t="shared" si="194"/>
        <v>1.8100867773159772E-3</v>
      </c>
      <c r="AP206" s="72">
        <f t="shared" si="195"/>
        <v>2.3286011567804363E-3</v>
      </c>
      <c r="AQ206" s="72">
        <f t="shared" si="196"/>
        <v>1.9659876730691219E-3</v>
      </c>
      <c r="AR206" s="72">
        <f t="shared" si="197"/>
        <v>1.3966653938463616E-3</v>
      </c>
      <c r="AS206" s="72">
        <f t="shared" si="198"/>
        <v>2.0816535465128408E-3</v>
      </c>
      <c r="AT206" s="72">
        <f t="shared" si="199"/>
        <v>2.029401291518948E-3</v>
      </c>
      <c r="AU206" s="72">
        <f t="shared" si="200"/>
        <v>1.8037844782728602E-3</v>
      </c>
      <c r="AV206" s="72">
        <f t="shared" si="201"/>
        <v>1.6828168185054615E-3</v>
      </c>
      <c r="AW206" s="72">
        <f t="shared" si="202"/>
        <v>1.6747691463064964E-3</v>
      </c>
      <c r="AX206" s="72">
        <f t="shared" si="203"/>
        <v>6.5025026008960264E-4</v>
      </c>
      <c r="AY206" s="72">
        <f t="shared" si="204"/>
        <v>1.0972022308712375E-3</v>
      </c>
      <c r="AZ206" s="72">
        <f t="shared" si="205"/>
        <v>1.5718342277657293E-3</v>
      </c>
      <c r="BA206" s="72">
        <f t="shared" si="206"/>
        <v>6.9302991087594346E-3</v>
      </c>
      <c r="BB206" s="72">
        <f t="shared" si="207"/>
        <v>1.1143025602350032E-2</v>
      </c>
      <c r="BC206" s="72">
        <f t="shared" si="208"/>
        <v>1.9575306911837696E-2</v>
      </c>
      <c r="BD206" s="72">
        <f t="shared" si="209"/>
        <v>2.7296529233356116E-2</v>
      </c>
      <c r="BE206" s="72">
        <f t="shared" si="210"/>
        <v>3.6201735546319544E-2</v>
      </c>
      <c r="BF206" s="72">
        <f t="shared" si="211"/>
        <v>5.8215028919510908E-4</v>
      </c>
      <c r="BG206" s="72">
        <f t="shared" si="212"/>
        <v>9.8299383653456095E-4</v>
      </c>
      <c r="BH206" s="72">
        <f t="shared" si="213"/>
        <v>1.3966653938463616E-3</v>
      </c>
      <c r="BI206" s="72">
        <f t="shared" si="214"/>
        <v>6.2449606395385219E-3</v>
      </c>
      <c r="BJ206" s="72">
        <f t="shared" si="215"/>
        <v>1.014700645759474E-2</v>
      </c>
      <c r="BK206" s="72">
        <f t="shared" si="216"/>
        <v>1.8037844782728601E-2</v>
      </c>
      <c r="BL206" s="72">
        <f t="shared" si="217"/>
        <v>2.5242252277581922E-2</v>
      </c>
      <c r="BM206" s="72">
        <f t="shared" si="218"/>
        <v>3.3495382926129927E-2</v>
      </c>
      <c r="BN206" s="70">
        <f t="shared" si="219"/>
        <v>0.56549694115386395</v>
      </c>
      <c r="BO206" s="70">
        <f t="shared" si="220"/>
        <v>0.28856125142778571</v>
      </c>
      <c r="BP206" s="70">
        <f t="shared" si="221"/>
        <v>0.90088758625361676</v>
      </c>
    </row>
    <row r="207" spans="1:68" x14ac:dyDescent="0.25">
      <c r="A207" s="68">
        <v>45131</v>
      </c>
      <c r="B207" s="67">
        <v>10.18</v>
      </c>
      <c r="C207" s="67">
        <v>10.19</v>
      </c>
      <c r="D207" s="67">
        <v>10.38</v>
      </c>
      <c r="E207" s="67">
        <v>8.89</v>
      </c>
      <c r="F207" s="67">
        <v>7.57</v>
      </c>
      <c r="G207" s="67">
        <v>7.16</v>
      </c>
      <c r="H207" s="67">
        <v>7.11</v>
      </c>
      <c r="I207" s="67">
        <v>7.14</v>
      </c>
      <c r="J207" s="71">
        <f t="shared" si="222"/>
        <v>3.0000000000000859E-4</v>
      </c>
      <c r="K207" s="71">
        <f t="shared" si="223"/>
        <v>1.0000000000000286E-4</v>
      </c>
      <c r="L207" s="71">
        <f t="shared" si="224"/>
        <v>0</v>
      </c>
      <c r="M207" s="71">
        <f t="shared" si="225"/>
        <v>1.0000000000000286E-4</v>
      </c>
      <c r="N207" s="71">
        <f t="shared" si="226"/>
        <v>1.0000000000000286E-4</v>
      </c>
      <c r="O207" s="71">
        <f t="shared" si="227"/>
        <v>-9.9999999999988987E-5</v>
      </c>
      <c r="P207" s="71">
        <f t="shared" si="228"/>
        <v>0</v>
      </c>
      <c r="Q207" s="71">
        <f t="shared" si="229"/>
        <v>0</v>
      </c>
      <c r="R207" s="71">
        <f t="shared" si="230"/>
        <v>2.7224465888034855E-4</v>
      </c>
      <c r="S207" s="71">
        <f t="shared" si="231"/>
        <v>9.0748219128527788E-5</v>
      </c>
      <c r="T207" s="71">
        <f t="shared" si="232"/>
        <v>0</v>
      </c>
      <c r="U207" s="71">
        <f t="shared" si="233"/>
        <v>9.1831580945162103E-5</v>
      </c>
      <c r="V207" s="71">
        <f t="shared" si="234"/>
        <v>9.2958401182528238E-5</v>
      </c>
      <c r="W207" s="71">
        <f t="shared" si="235"/>
        <v>-9.3322756822144409E-5</v>
      </c>
      <c r="X207" s="71">
        <f t="shared" si="236"/>
        <v>0</v>
      </c>
      <c r="Y207" s="71">
        <f t="shared" si="237"/>
        <v>0</v>
      </c>
      <c r="Z207" s="72">
        <f t="shared" si="179"/>
        <v>1.9968968970672706E-2</v>
      </c>
      <c r="AA207" s="72">
        <f t="shared" si="180"/>
        <v>2.181775456662801E-2</v>
      </c>
      <c r="AB207" s="72">
        <f t="shared" si="181"/>
        <v>1.5949564856457633E-2</v>
      </c>
      <c r="AC207" s="72">
        <f t="shared" si="182"/>
        <v>1.0852807642082572E-2</v>
      </c>
      <c r="AD207" s="72">
        <f t="shared" si="183"/>
        <v>1.0475715825617791E-2</v>
      </c>
      <c r="AE207" s="72">
        <f t="shared" si="184"/>
        <v>9.0738751811834991E-3</v>
      </c>
      <c r="AF207" s="72">
        <f t="shared" si="185"/>
        <v>7.9688124124896748E-3</v>
      </c>
      <c r="AG207" s="72">
        <f t="shared" si="186"/>
        <v>7.7016479496662613E-3</v>
      </c>
      <c r="AH207" s="72">
        <f t="shared" si="187"/>
        <v>2.6009436313357559E-3</v>
      </c>
      <c r="AI207" s="72">
        <f t="shared" si="188"/>
        <v>2.1944286206098721E-3</v>
      </c>
      <c r="AJ207" s="72">
        <f t="shared" si="189"/>
        <v>1.5705188892622668E-3</v>
      </c>
      <c r="AK207" s="72">
        <f t="shared" si="190"/>
        <v>2.310889070059689E-3</v>
      </c>
      <c r="AL207" s="72">
        <f t="shared" si="191"/>
        <v>2.2312548795266267E-3</v>
      </c>
      <c r="AM207" s="72">
        <f t="shared" si="192"/>
        <v>1.9613986106075442E-3</v>
      </c>
      <c r="AN207" s="72">
        <f t="shared" si="193"/>
        <v>1.8235169153722496E-3</v>
      </c>
      <c r="AO207" s="72">
        <f t="shared" si="194"/>
        <v>1.8143139343529346E-3</v>
      </c>
      <c r="AP207" s="72">
        <f t="shared" si="195"/>
        <v>2.3285480706117731E-3</v>
      </c>
      <c r="AQ207" s="72">
        <f t="shared" si="196"/>
        <v>1.9660106202308062E-3</v>
      </c>
      <c r="AR207" s="72">
        <f t="shared" si="197"/>
        <v>1.395449525608759E-3</v>
      </c>
      <c r="AS207" s="72">
        <f t="shared" si="198"/>
        <v>2.0823787468156802E-3</v>
      </c>
      <c r="AT207" s="72">
        <f t="shared" si="199"/>
        <v>2.0318289462921964E-3</v>
      </c>
      <c r="AU207" s="72">
        <f t="shared" si="200"/>
        <v>1.8073695905608431E-3</v>
      </c>
      <c r="AV207" s="72">
        <f t="shared" si="201"/>
        <v>1.6862975224821457E-3</v>
      </c>
      <c r="AW207" s="72">
        <f t="shared" si="202"/>
        <v>1.6787056891553139E-3</v>
      </c>
      <c r="AX207" s="72">
        <f t="shared" si="203"/>
        <v>6.5023590783393898E-4</v>
      </c>
      <c r="AY207" s="72">
        <f t="shared" si="204"/>
        <v>1.097214310304936E-3</v>
      </c>
      <c r="AZ207" s="72">
        <f t="shared" si="205"/>
        <v>1.5705188892622668E-3</v>
      </c>
      <c r="BA207" s="72">
        <f t="shared" si="206"/>
        <v>6.9326672101790669E-3</v>
      </c>
      <c r="BB207" s="72">
        <f t="shared" si="207"/>
        <v>1.1156274397633134E-2</v>
      </c>
      <c r="BC207" s="72">
        <f t="shared" si="208"/>
        <v>1.961398610607544E-2</v>
      </c>
      <c r="BD207" s="72">
        <f t="shared" si="209"/>
        <v>2.7352753730583743E-2</v>
      </c>
      <c r="BE207" s="72">
        <f t="shared" si="210"/>
        <v>3.6286278687058693E-2</v>
      </c>
      <c r="BF207" s="72">
        <f t="shared" si="211"/>
        <v>5.8213701765294328E-4</v>
      </c>
      <c r="BG207" s="72">
        <f t="shared" si="212"/>
        <v>9.830053101154031E-4</v>
      </c>
      <c r="BH207" s="72">
        <f t="shared" si="213"/>
        <v>1.395449525608759E-3</v>
      </c>
      <c r="BI207" s="72">
        <f t="shared" si="214"/>
        <v>6.2471362404470411E-3</v>
      </c>
      <c r="BJ207" s="72">
        <f t="shared" si="215"/>
        <v>1.0159144731460982E-2</v>
      </c>
      <c r="BK207" s="72">
        <f t="shared" si="216"/>
        <v>1.8073695905608433E-2</v>
      </c>
      <c r="BL207" s="72">
        <f t="shared" si="217"/>
        <v>2.5294462837232187E-2</v>
      </c>
      <c r="BM207" s="72">
        <f t="shared" si="218"/>
        <v>3.3574113783106277E-2</v>
      </c>
      <c r="BN207" s="70">
        <f t="shared" si="219"/>
        <v>0.56584207405334241</v>
      </c>
      <c r="BO207" s="70">
        <f t="shared" si="220"/>
        <v>0.28845939539662235</v>
      </c>
      <c r="BP207" s="70">
        <f t="shared" si="221"/>
        <v>0.90078895824632166</v>
      </c>
    </row>
    <row r="208" spans="1:68" x14ac:dyDescent="0.25">
      <c r="A208" s="68">
        <v>45128</v>
      </c>
      <c r="B208" s="67">
        <v>10.210000000000001</v>
      </c>
      <c r="C208" s="67">
        <v>10.199999999999999</v>
      </c>
      <c r="D208" s="67">
        <v>10.38</v>
      </c>
      <c r="E208" s="67">
        <v>8.9</v>
      </c>
      <c r="F208" s="67">
        <v>7.58</v>
      </c>
      <c r="G208" s="67">
        <v>7.15</v>
      </c>
      <c r="H208" s="67">
        <v>7.11</v>
      </c>
      <c r="I208" s="67">
        <v>7.14</v>
      </c>
      <c r="J208" s="71">
        <f t="shared" si="222"/>
        <v>-6.0000000000000331E-4</v>
      </c>
      <c r="K208" s="71">
        <f t="shared" si="223"/>
        <v>-1.0000000000000286E-4</v>
      </c>
      <c r="L208" s="71">
        <f t="shared" si="224"/>
        <v>-6.0000000000000331E-4</v>
      </c>
      <c r="M208" s="71">
        <f t="shared" si="225"/>
        <v>-7.0000000000000617E-4</v>
      </c>
      <c r="N208" s="71">
        <f t="shared" si="226"/>
        <v>-3.0000000000000859E-4</v>
      </c>
      <c r="O208" s="71">
        <f t="shared" si="227"/>
        <v>-4.0000000000001146E-4</v>
      </c>
      <c r="P208" s="71">
        <f t="shared" si="228"/>
        <v>-5.0000000000000044E-4</v>
      </c>
      <c r="Q208" s="71">
        <f t="shared" si="229"/>
        <v>-4.9999999999998657E-4</v>
      </c>
      <c r="R208" s="71">
        <f t="shared" si="230"/>
        <v>-5.445634550986046E-4</v>
      </c>
      <c r="S208" s="71">
        <f t="shared" si="231"/>
        <v>-9.0748219128429112E-5</v>
      </c>
      <c r="T208" s="71">
        <f t="shared" si="232"/>
        <v>-5.4372452630900223E-4</v>
      </c>
      <c r="U208" s="71">
        <f t="shared" si="233"/>
        <v>-6.4299823094443945E-4</v>
      </c>
      <c r="V208" s="71">
        <f t="shared" si="234"/>
        <v>-2.7890113135767508E-4</v>
      </c>
      <c r="W208" s="71">
        <f t="shared" si="235"/>
        <v>-3.7337814304764854E-4</v>
      </c>
      <c r="X208" s="71">
        <f t="shared" si="236"/>
        <v>-4.6691881130298332E-4</v>
      </c>
      <c r="Y208" s="71">
        <f t="shared" si="237"/>
        <v>-4.667880400305804E-4</v>
      </c>
      <c r="Z208" s="72">
        <f t="shared" si="179"/>
        <v>2.01000331721507E-2</v>
      </c>
      <c r="AA208" s="72">
        <f t="shared" si="180"/>
        <v>2.1953309653799793E-2</v>
      </c>
      <c r="AB208" s="72">
        <f t="shared" si="181"/>
        <v>1.6013140934944981E-2</v>
      </c>
      <c r="AC208" s="72">
        <f t="shared" si="182"/>
        <v>1.0817476820203153E-2</v>
      </c>
      <c r="AD208" s="72">
        <f t="shared" si="183"/>
        <v>1.0424935404383901E-2</v>
      </c>
      <c r="AE208" s="72">
        <f t="shared" si="184"/>
        <v>9.0429489294350067E-3</v>
      </c>
      <c r="AF208" s="72">
        <f t="shared" si="185"/>
        <v>7.9495005665241609E-3</v>
      </c>
      <c r="AG208" s="72">
        <f t="shared" si="186"/>
        <v>7.6867935223095939E-3</v>
      </c>
      <c r="AH208" s="72">
        <f t="shared" si="187"/>
        <v>2.6022959043699259E-3</v>
      </c>
      <c r="AI208" s="72">
        <f t="shared" si="188"/>
        <v>2.1943983147692707E-3</v>
      </c>
      <c r="AJ208" s="72">
        <f t="shared" si="189"/>
        <v>1.5721417399658013E-3</v>
      </c>
      <c r="AK208" s="72">
        <f t="shared" si="190"/>
        <v>2.3194054077523849E-3</v>
      </c>
      <c r="AL208" s="72">
        <f t="shared" si="191"/>
        <v>2.241606116113618E-3</v>
      </c>
      <c r="AM208" s="72">
        <f t="shared" si="192"/>
        <v>1.9713800161506915E-3</v>
      </c>
      <c r="AN208" s="72">
        <f t="shared" si="193"/>
        <v>1.8372385387508982E-3</v>
      </c>
      <c r="AO208" s="72">
        <f t="shared" si="194"/>
        <v>1.8252470403388927E-3</v>
      </c>
      <c r="AP208" s="72">
        <f t="shared" si="195"/>
        <v>2.3298449747183132E-3</v>
      </c>
      <c r="AQ208" s="72">
        <f t="shared" si="196"/>
        <v>1.9659825449009978E-3</v>
      </c>
      <c r="AR208" s="72">
        <f t="shared" si="197"/>
        <v>1.3969719946647177E-3</v>
      </c>
      <c r="AS208" s="72">
        <f t="shared" si="198"/>
        <v>2.0901750836445666E-3</v>
      </c>
      <c r="AT208" s="72">
        <f t="shared" si="199"/>
        <v>2.0412693389856794E-3</v>
      </c>
      <c r="AU208" s="72">
        <f t="shared" si="200"/>
        <v>1.8165771992658222E-3</v>
      </c>
      <c r="AV208" s="72">
        <f t="shared" si="201"/>
        <v>1.6989775389820232E-3</v>
      </c>
      <c r="AW208" s="72">
        <f t="shared" si="202"/>
        <v>1.6888391659974681E-3</v>
      </c>
      <c r="AX208" s="72">
        <f t="shared" si="203"/>
        <v>6.5057397609248147E-4</v>
      </c>
      <c r="AY208" s="72">
        <f t="shared" si="204"/>
        <v>1.0971991573846354E-3</v>
      </c>
      <c r="AZ208" s="72">
        <f t="shared" si="205"/>
        <v>1.5721417399658013E-3</v>
      </c>
      <c r="BA208" s="72">
        <f t="shared" si="206"/>
        <v>6.9582162232571547E-3</v>
      </c>
      <c r="BB208" s="72">
        <f t="shared" si="207"/>
        <v>1.1208030580568091E-2</v>
      </c>
      <c r="BC208" s="72">
        <f t="shared" si="208"/>
        <v>1.9713800161506916E-2</v>
      </c>
      <c r="BD208" s="72">
        <f t="shared" si="209"/>
        <v>2.7558578081263472E-2</v>
      </c>
      <c r="BE208" s="72">
        <f t="shared" si="210"/>
        <v>3.6504940806777852E-2</v>
      </c>
      <c r="BF208" s="72">
        <f t="shared" si="211"/>
        <v>5.824612436795783E-4</v>
      </c>
      <c r="BG208" s="72">
        <f t="shared" si="212"/>
        <v>9.8299127245049891E-4</v>
      </c>
      <c r="BH208" s="72">
        <f t="shared" si="213"/>
        <v>1.3969719946647177E-3</v>
      </c>
      <c r="BI208" s="72">
        <f t="shared" si="214"/>
        <v>6.2705252509336999E-3</v>
      </c>
      <c r="BJ208" s="72">
        <f t="shared" si="215"/>
        <v>1.0206346694928398E-2</v>
      </c>
      <c r="BK208" s="72">
        <f t="shared" si="216"/>
        <v>1.816577199265822E-2</v>
      </c>
      <c r="BL208" s="72">
        <f t="shared" si="217"/>
        <v>2.5484663084730349E-2</v>
      </c>
      <c r="BM208" s="72">
        <f t="shared" si="218"/>
        <v>3.3776783319949363E-2</v>
      </c>
      <c r="BN208" s="70">
        <f t="shared" si="219"/>
        <v>0.56520238542928869</v>
      </c>
      <c r="BO208" s="70">
        <f t="shared" si="220"/>
        <v>0.29109813266918505</v>
      </c>
      <c r="BP208" s="70">
        <f t="shared" si="221"/>
        <v>0.90156857957819214</v>
      </c>
    </row>
    <row r="209" spans="1:68" x14ac:dyDescent="0.25">
      <c r="A209" s="68">
        <v>45127</v>
      </c>
      <c r="B209" s="67">
        <v>10.15</v>
      </c>
      <c r="C209" s="67">
        <v>10.19</v>
      </c>
      <c r="D209" s="67">
        <v>10.32</v>
      </c>
      <c r="E209" s="67">
        <v>8.83</v>
      </c>
      <c r="F209" s="67">
        <v>7.55</v>
      </c>
      <c r="G209" s="67">
        <v>7.11</v>
      </c>
      <c r="H209" s="67">
        <v>7.06</v>
      </c>
      <c r="I209" s="67">
        <v>7.09</v>
      </c>
      <c r="J209" s="71">
        <f t="shared" si="222"/>
        <v>-1.0000000000000286E-4</v>
      </c>
      <c r="K209" s="71">
        <f t="shared" si="223"/>
        <v>-9.9999999999988987E-5</v>
      </c>
      <c r="L209" s="71">
        <f t="shared" si="224"/>
        <v>-9.9999999999998701E-4</v>
      </c>
      <c r="M209" s="71">
        <f t="shared" si="225"/>
        <v>-1.7000000000000071E-3</v>
      </c>
      <c r="N209" s="71">
        <f t="shared" si="226"/>
        <v>-1.6000000000000042E-3</v>
      </c>
      <c r="O209" s="71">
        <f t="shared" si="227"/>
        <v>-2.1999999999999936E-3</v>
      </c>
      <c r="P209" s="71">
        <f t="shared" si="228"/>
        <v>-2.1999999999999936E-3</v>
      </c>
      <c r="Q209" s="71">
        <f t="shared" si="229"/>
        <v>-2.0000000000000018E-3</v>
      </c>
      <c r="R209" s="71">
        <f t="shared" si="230"/>
        <v>-9.0789414016739933E-5</v>
      </c>
      <c r="S209" s="71">
        <f t="shared" si="231"/>
        <v>-9.0756455115320589E-5</v>
      </c>
      <c r="T209" s="71">
        <f t="shared" si="232"/>
        <v>-9.0686502995703118E-4</v>
      </c>
      <c r="U209" s="71">
        <f t="shared" si="233"/>
        <v>-1.5632905845932997E-3</v>
      </c>
      <c r="V209" s="71">
        <f t="shared" si="234"/>
        <v>-1.4887878436137909E-3</v>
      </c>
      <c r="W209" s="71">
        <f t="shared" si="235"/>
        <v>-2.0560754906838426E-3</v>
      </c>
      <c r="X209" s="71">
        <f t="shared" si="236"/>
        <v>-2.0570367234750437E-3</v>
      </c>
      <c r="Y209" s="71">
        <f t="shared" si="237"/>
        <v>-1.8693341269293328E-3</v>
      </c>
      <c r="Z209" s="72">
        <f t="shared" si="179"/>
        <v>2.0220730047315439E-2</v>
      </c>
      <c r="AA209" s="72">
        <f t="shared" si="180"/>
        <v>2.2088985277602235E-2</v>
      </c>
      <c r="AB209" s="72">
        <f t="shared" si="181"/>
        <v>1.606773869988078E-2</v>
      </c>
      <c r="AC209" s="72">
        <f t="shared" si="182"/>
        <v>1.0779410210424202E-2</v>
      </c>
      <c r="AD209" s="72">
        <f t="shared" si="183"/>
        <v>1.0380126545631559E-2</v>
      </c>
      <c r="AE209" s="72">
        <f t="shared" si="184"/>
        <v>9.0124740672920048E-3</v>
      </c>
      <c r="AF209" s="72">
        <f t="shared" si="185"/>
        <v>7.9331209135068918E-3</v>
      </c>
      <c r="AG209" s="72">
        <f t="shared" si="186"/>
        <v>7.6730037885084723E-3</v>
      </c>
      <c r="AH209" s="72">
        <f t="shared" si="187"/>
        <v>2.6021531741719796E-3</v>
      </c>
      <c r="AI209" s="72">
        <f t="shared" si="188"/>
        <v>2.1943983147692707E-3</v>
      </c>
      <c r="AJ209" s="72">
        <f t="shared" si="189"/>
        <v>1.5734539275306452E-3</v>
      </c>
      <c r="AK209" s="72">
        <f t="shared" si="190"/>
        <v>2.3204852504331683E-3</v>
      </c>
      <c r="AL209" s="72">
        <f t="shared" si="191"/>
        <v>2.2434333702845582E-3</v>
      </c>
      <c r="AM209" s="72">
        <f t="shared" si="192"/>
        <v>1.9722935006104819E-3</v>
      </c>
      <c r="AN209" s="72">
        <f t="shared" si="193"/>
        <v>1.8388748957210374E-3</v>
      </c>
      <c r="AO209" s="72">
        <f t="shared" si="194"/>
        <v>1.8263402895209717E-3</v>
      </c>
      <c r="AP209" s="72">
        <f t="shared" si="195"/>
        <v>2.329716109082574E-3</v>
      </c>
      <c r="AQ209" s="72">
        <f t="shared" si="196"/>
        <v>1.9659825972292151E-3</v>
      </c>
      <c r="AR209" s="72">
        <f t="shared" si="197"/>
        <v>1.3982096292305304E-3</v>
      </c>
      <c r="AS209" s="72">
        <f t="shared" si="198"/>
        <v>2.0911523192247983E-3</v>
      </c>
      <c r="AT209" s="72">
        <f t="shared" si="199"/>
        <v>2.0429310856059373E-3</v>
      </c>
      <c r="AU209" s="72">
        <f t="shared" si="200"/>
        <v>1.8174142292901761E-3</v>
      </c>
      <c r="AV209" s="72">
        <f t="shared" si="201"/>
        <v>1.7004809277999203E-3</v>
      </c>
      <c r="AW209" s="72">
        <f t="shared" si="202"/>
        <v>1.6898458496097297E-3</v>
      </c>
      <c r="AX209" s="72">
        <f t="shared" si="203"/>
        <v>6.5053829354299491E-4</v>
      </c>
      <c r="AY209" s="72">
        <f t="shared" si="204"/>
        <v>1.0971991573846354E-3</v>
      </c>
      <c r="AZ209" s="72">
        <f t="shared" si="205"/>
        <v>1.5734539275306452E-3</v>
      </c>
      <c r="BA209" s="72">
        <f t="shared" si="206"/>
        <v>6.9614557512995053E-3</v>
      </c>
      <c r="BB209" s="72">
        <f t="shared" si="207"/>
        <v>1.1217166851422791E-2</v>
      </c>
      <c r="BC209" s="72">
        <f t="shared" si="208"/>
        <v>1.9722935006104819E-2</v>
      </c>
      <c r="BD209" s="72">
        <f t="shared" si="209"/>
        <v>2.7583123435815562E-2</v>
      </c>
      <c r="BE209" s="72">
        <f t="shared" si="210"/>
        <v>3.6526805790419434E-2</v>
      </c>
      <c r="BF209" s="72">
        <f t="shared" si="211"/>
        <v>5.8242902727064351E-4</v>
      </c>
      <c r="BG209" s="72">
        <f t="shared" si="212"/>
        <v>9.8299129861460755E-4</v>
      </c>
      <c r="BH209" s="72">
        <f t="shared" si="213"/>
        <v>1.3982096292305304E-3</v>
      </c>
      <c r="BI209" s="72">
        <f t="shared" si="214"/>
        <v>6.2734569576743948E-3</v>
      </c>
      <c r="BJ209" s="72">
        <f t="shared" si="215"/>
        <v>1.0214655428029686E-2</v>
      </c>
      <c r="BK209" s="72">
        <f t="shared" si="216"/>
        <v>1.8174142292901763E-2</v>
      </c>
      <c r="BL209" s="72">
        <f t="shared" si="217"/>
        <v>2.5507213916998804E-2</v>
      </c>
      <c r="BM209" s="72">
        <f t="shared" si="218"/>
        <v>3.3796916992194594E-2</v>
      </c>
      <c r="BN209" s="70">
        <f t="shared" si="219"/>
        <v>0.56471566754696123</v>
      </c>
      <c r="BO209" s="70">
        <f t="shared" si="220"/>
        <v>0.29199839076101874</v>
      </c>
      <c r="BP209" s="70">
        <f t="shared" si="221"/>
        <v>0.90172968888645466</v>
      </c>
    </row>
    <row r="210" spans="1:68" x14ac:dyDescent="0.25">
      <c r="A210" s="68">
        <v>45126</v>
      </c>
      <c r="B210" s="67">
        <v>10.14</v>
      </c>
      <c r="C210" s="67">
        <v>10.18</v>
      </c>
      <c r="D210" s="67">
        <v>10.220000000000001</v>
      </c>
      <c r="E210" s="67">
        <v>8.66</v>
      </c>
      <c r="F210" s="67">
        <v>7.39</v>
      </c>
      <c r="G210" s="67">
        <v>6.89</v>
      </c>
      <c r="H210" s="67">
        <v>6.84</v>
      </c>
      <c r="I210" s="67">
        <v>6.89</v>
      </c>
      <c r="J210" s="71">
        <f t="shared" si="222"/>
        <v>1.9999999999999185E-4</v>
      </c>
      <c r="K210" s="71">
        <f t="shared" si="223"/>
        <v>9.9999999999988987E-5</v>
      </c>
      <c r="L210" s="71">
        <f t="shared" si="224"/>
        <v>-1.0000000000000286E-4</v>
      </c>
      <c r="M210" s="71">
        <f t="shared" si="225"/>
        <v>1.0000000000000286E-4</v>
      </c>
      <c r="N210" s="71">
        <f t="shared" si="226"/>
        <v>-1.9999999999999185E-4</v>
      </c>
      <c r="O210" s="71">
        <f t="shared" si="227"/>
        <v>-4.0000000000001146E-4</v>
      </c>
      <c r="P210" s="71">
        <f t="shared" si="228"/>
        <v>-5.0000000000000044E-4</v>
      </c>
      <c r="Q210" s="71">
        <f t="shared" si="229"/>
        <v>-4.0000000000001146E-4</v>
      </c>
      <c r="R210" s="71">
        <f t="shared" si="230"/>
        <v>1.8157058606389312E-4</v>
      </c>
      <c r="S210" s="71">
        <f t="shared" si="231"/>
        <v>9.0756455115242418E-5</v>
      </c>
      <c r="T210" s="71">
        <f t="shared" si="232"/>
        <v>-9.0731751638670083E-5</v>
      </c>
      <c r="U210" s="71">
        <f t="shared" si="233"/>
        <v>9.2025951383112808E-5</v>
      </c>
      <c r="V210" s="71">
        <f t="shared" si="234"/>
        <v>-1.8625442408099892E-4</v>
      </c>
      <c r="W210" s="71">
        <f t="shared" si="235"/>
        <v>-3.7428652069769274E-4</v>
      </c>
      <c r="X210" s="71">
        <f t="shared" si="236"/>
        <v>-4.6809905830622186E-4</v>
      </c>
      <c r="Y210" s="71">
        <f t="shared" si="237"/>
        <v>-3.7428652069769274E-4</v>
      </c>
      <c r="Z210" s="72">
        <f t="shared" si="179"/>
        <v>2.0336708511794144E-2</v>
      </c>
      <c r="AA210" s="72">
        <f t="shared" si="180"/>
        <v>2.2223892753571839E-2</v>
      </c>
      <c r="AB210" s="72">
        <f t="shared" si="181"/>
        <v>1.6128030432883224E-2</v>
      </c>
      <c r="AC210" s="72">
        <f t="shared" si="182"/>
        <v>1.0737894594611603E-2</v>
      </c>
      <c r="AD210" s="72">
        <f t="shared" si="183"/>
        <v>1.0329385307371963E-2</v>
      </c>
      <c r="AE210" s="72">
        <f t="shared" si="184"/>
        <v>8.978474635250722E-3</v>
      </c>
      <c r="AF210" s="72">
        <f t="shared" si="185"/>
        <v>7.9122573136702797E-3</v>
      </c>
      <c r="AG210" s="72">
        <f t="shared" si="186"/>
        <v>7.6559352958198426E-3</v>
      </c>
      <c r="AH210" s="72">
        <f t="shared" si="187"/>
        <v>2.6021579359897843E-3</v>
      </c>
      <c r="AI210" s="72">
        <f t="shared" si="188"/>
        <v>2.1943983147692707E-3</v>
      </c>
      <c r="AJ210" s="72">
        <f t="shared" si="189"/>
        <v>1.5760329284966994E-3</v>
      </c>
      <c r="AK210" s="72">
        <f t="shared" si="190"/>
        <v>2.3204379350247172E-3</v>
      </c>
      <c r="AL210" s="72">
        <f t="shared" si="191"/>
        <v>2.2444549345993826E-3</v>
      </c>
      <c r="AM210" s="72">
        <f t="shared" si="192"/>
        <v>1.9721646647999857E-3</v>
      </c>
      <c r="AN210" s="72">
        <f t="shared" si="193"/>
        <v>1.8393221315903523E-3</v>
      </c>
      <c r="AO210" s="72">
        <f t="shared" si="194"/>
        <v>1.8273149508861635E-3</v>
      </c>
      <c r="AP210" s="72">
        <f t="shared" si="195"/>
        <v>2.3297206008327013E-3</v>
      </c>
      <c r="AQ210" s="72">
        <f t="shared" si="196"/>
        <v>1.9659826495718236E-3</v>
      </c>
      <c r="AR210" s="72">
        <f t="shared" si="197"/>
        <v>1.4006430919495673E-3</v>
      </c>
      <c r="AS210" s="72">
        <f t="shared" si="198"/>
        <v>2.0910436447202124E-3</v>
      </c>
      <c r="AT210" s="72">
        <f t="shared" si="199"/>
        <v>2.043757265405264E-3</v>
      </c>
      <c r="AU210" s="72">
        <f t="shared" si="200"/>
        <v>1.817150627546477E-3</v>
      </c>
      <c r="AV210" s="72">
        <f t="shared" si="201"/>
        <v>1.7007607288249641E-3</v>
      </c>
      <c r="AW210" s="72">
        <f t="shared" si="202"/>
        <v>1.6906553110845918E-3</v>
      </c>
      <c r="AX210" s="72">
        <f t="shared" si="203"/>
        <v>6.5053948399744607E-4</v>
      </c>
      <c r="AY210" s="72">
        <f t="shared" si="204"/>
        <v>1.0971991573846354E-3</v>
      </c>
      <c r="AZ210" s="72">
        <f t="shared" si="205"/>
        <v>1.5760329284966994E-3</v>
      </c>
      <c r="BA210" s="72">
        <f t="shared" si="206"/>
        <v>6.9613138050741517E-3</v>
      </c>
      <c r="BB210" s="72">
        <f t="shared" si="207"/>
        <v>1.1222274672996913E-2</v>
      </c>
      <c r="BC210" s="72">
        <f t="shared" si="208"/>
        <v>1.9721646647999858E-2</v>
      </c>
      <c r="BD210" s="72">
        <f t="shared" si="209"/>
        <v>2.7589831973855283E-2</v>
      </c>
      <c r="BE210" s="72">
        <f t="shared" si="210"/>
        <v>3.6546299017723272E-2</v>
      </c>
      <c r="BF210" s="72">
        <f t="shared" si="211"/>
        <v>5.8243015020817532E-4</v>
      </c>
      <c r="BG210" s="72">
        <f t="shared" si="212"/>
        <v>9.8299132478591182E-4</v>
      </c>
      <c r="BH210" s="72">
        <f t="shared" si="213"/>
        <v>1.4006430919495673E-3</v>
      </c>
      <c r="BI210" s="72">
        <f t="shared" si="214"/>
        <v>6.2731309341606378E-3</v>
      </c>
      <c r="BJ210" s="72">
        <f t="shared" si="215"/>
        <v>1.021878632702632E-2</v>
      </c>
      <c r="BK210" s="72">
        <f t="shared" si="216"/>
        <v>1.817150627546477E-2</v>
      </c>
      <c r="BL210" s="72">
        <f t="shared" si="217"/>
        <v>2.5511410932374461E-2</v>
      </c>
      <c r="BM210" s="72">
        <f t="shared" si="218"/>
        <v>3.3813106221691834E-2</v>
      </c>
      <c r="BN210" s="70">
        <f t="shared" si="219"/>
        <v>0.56368225830900864</v>
      </c>
      <c r="BO210" s="70">
        <f t="shared" si="220"/>
        <v>0.29295810292121782</v>
      </c>
      <c r="BP210" s="70">
        <f t="shared" si="221"/>
        <v>0.90172676689405407</v>
      </c>
    </row>
    <row r="211" spans="1:68" x14ac:dyDescent="0.25">
      <c r="A211" s="68">
        <v>45125</v>
      </c>
      <c r="B211" s="67">
        <v>10.16</v>
      </c>
      <c r="C211" s="67">
        <v>10.19</v>
      </c>
      <c r="D211" s="67">
        <v>10.210000000000001</v>
      </c>
      <c r="E211" s="67">
        <v>8.67</v>
      </c>
      <c r="F211" s="67">
        <v>7.37</v>
      </c>
      <c r="G211" s="67">
        <v>6.85</v>
      </c>
      <c r="H211" s="67">
        <v>6.79</v>
      </c>
      <c r="I211" s="67">
        <v>6.85</v>
      </c>
      <c r="J211" s="71">
        <f t="shared" si="222"/>
        <v>2.0000000000000573E-4</v>
      </c>
      <c r="K211" s="71">
        <f t="shared" si="223"/>
        <v>0</v>
      </c>
      <c r="L211" s="71">
        <f t="shared" si="224"/>
        <v>1.0000000000000286E-4</v>
      </c>
      <c r="M211" s="71">
        <f t="shared" si="225"/>
        <v>4.0000000000001146E-4</v>
      </c>
      <c r="N211" s="71">
        <f t="shared" si="226"/>
        <v>1.8999999999999989E-3</v>
      </c>
      <c r="O211" s="71">
        <f t="shared" si="227"/>
        <v>1.2000000000000066E-3</v>
      </c>
      <c r="P211" s="71">
        <f t="shared" si="228"/>
        <v>7.0000000000000617E-4</v>
      </c>
      <c r="Q211" s="71">
        <f t="shared" si="229"/>
        <v>5.0000000000001432E-4</v>
      </c>
      <c r="R211" s="71">
        <f t="shared" si="230"/>
        <v>1.8153762417104228E-4</v>
      </c>
      <c r="S211" s="71">
        <f t="shared" si="231"/>
        <v>0</v>
      </c>
      <c r="T211" s="71">
        <f t="shared" si="232"/>
        <v>9.0731751638678973E-5</v>
      </c>
      <c r="U211" s="71">
        <f t="shared" si="233"/>
        <v>3.6801914114879125E-4</v>
      </c>
      <c r="V211" s="71">
        <f t="shared" si="234"/>
        <v>1.7680179546198931E-3</v>
      </c>
      <c r="W211" s="71">
        <f t="shared" si="235"/>
        <v>1.1224395528830057E-3</v>
      </c>
      <c r="X211" s="71">
        <f t="shared" si="236"/>
        <v>6.5527734617147745E-4</v>
      </c>
      <c r="Y211" s="71">
        <f t="shared" si="237"/>
        <v>4.6783626584279603E-4</v>
      </c>
      <c r="Z211" s="72">
        <f t="shared" si="179"/>
        <v>2.0451346857980335E-2</v>
      </c>
      <c r="AA211" s="72">
        <f t="shared" si="180"/>
        <v>2.2358045986624983E-2</v>
      </c>
      <c r="AB211" s="72">
        <f t="shared" si="181"/>
        <v>1.6168921792569971E-2</v>
      </c>
      <c r="AC211" s="72">
        <f t="shared" si="182"/>
        <v>1.0684834013543604E-2</v>
      </c>
      <c r="AD211" s="72">
        <f t="shared" si="183"/>
        <v>1.0271297806498053E-2</v>
      </c>
      <c r="AE211" s="72">
        <f t="shared" si="184"/>
        <v>8.9332314108263675E-3</v>
      </c>
      <c r="AF211" s="72">
        <f t="shared" si="185"/>
        <v>7.8833952598571528E-3</v>
      </c>
      <c r="AG211" s="72">
        <f t="shared" si="186"/>
        <v>7.6317338711243254E-3</v>
      </c>
      <c r="AH211" s="72">
        <f t="shared" si="187"/>
        <v>2.8016653423692545E-3</v>
      </c>
      <c r="AI211" s="72">
        <f t="shared" si="188"/>
        <v>2.1952953048794631E-3</v>
      </c>
      <c r="AJ211" s="72">
        <f t="shared" si="189"/>
        <v>1.5760262605921795E-3</v>
      </c>
      <c r="AK211" s="72">
        <f t="shared" si="190"/>
        <v>2.3207806119598497E-3</v>
      </c>
      <c r="AL211" s="72">
        <f t="shared" si="191"/>
        <v>2.2463485089563285E-3</v>
      </c>
      <c r="AM211" s="72">
        <f t="shared" si="192"/>
        <v>1.9732065621780193E-3</v>
      </c>
      <c r="AN211" s="72">
        <f t="shared" si="193"/>
        <v>1.8403583559250699E-3</v>
      </c>
      <c r="AO211" s="72">
        <f t="shared" si="194"/>
        <v>1.8285052693855297E-3</v>
      </c>
      <c r="AP211" s="72">
        <f t="shared" si="195"/>
        <v>2.5228762462508312E-3</v>
      </c>
      <c r="AQ211" s="72">
        <f t="shared" si="196"/>
        <v>1.966843521626922E-3</v>
      </c>
      <c r="AR211" s="72">
        <f t="shared" si="197"/>
        <v>1.4006369302601552E-3</v>
      </c>
      <c r="AS211" s="72">
        <f t="shared" si="198"/>
        <v>2.0913554576856615E-3</v>
      </c>
      <c r="AT211" s="72">
        <f t="shared" si="199"/>
        <v>2.0454688123118028E-3</v>
      </c>
      <c r="AU211" s="72">
        <f t="shared" si="200"/>
        <v>1.8180974648662419E-3</v>
      </c>
      <c r="AV211" s="72">
        <f t="shared" si="201"/>
        <v>1.7017014810284206E-3</v>
      </c>
      <c r="AW211" s="72">
        <f t="shared" si="202"/>
        <v>1.6917455702168841E-3</v>
      </c>
      <c r="AX211" s="72">
        <f t="shared" si="203"/>
        <v>7.0041633559231363E-4</v>
      </c>
      <c r="AY211" s="72">
        <f t="shared" si="204"/>
        <v>1.0976476524397316E-3</v>
      </c>
      <c r="AZ211" s="72">
        <f t="shared" si="205"/>
        <v>1.5760262605921795E-3</v>
      </c>
      <c r="BA211" s="72">
        <f t="shared" si="206"/>
        <v>6.9623418358795491E-3</v>
      </c>
      <c r="BB211" s="72">
        <f t="shared" si="207"/>
        <v>1.1231742544781643E-2</v>
      </c>
      <c r="BC211" s="72">
        <f t="shared" si="208"/>
        <v>1.9732065621780193E-2</v>
      </c>
      <c r="BD211" s="72">
        <f t="shared" si="209"/>
        <v>2.7605375338876047E-2</v>
      </c>
      <c r="BE211" s="72">
        <f t="shared" si="210"/>
        <v>3.6570105387710591E-2</v>
      </c>
      <c r="BF211" s="72">
        <f t="shared" si="211"/>
        <v>6.307190615627078E-4</v>
      </c>
      <c r="BG211" s="72">
        <f t="shared" si="212"/>
        <v>9.8342176081346101E-4</v>
      </c>
      <c r="BH211" s="72">
        <f t="shared" si="213"/>
        <v>1.4006369302601552E-3</v>
      </c>
      <c r="BI211" s="72">
        <f t="shared" si="214"/>
        <v>6.2740663730569846E-3</v>
      </c>
      <c r="BJ211" s="72">
        <f t="shared" si="215"/>
        <v>1.0227344061559014E-2</v>
      </c>
      <c r="BK211" s="72">
        <f t="shared" si="216"/>
        <v>1.8180974648662418E-2</v>
      </c>
      <c r="BL211" s="72">
        <f t="shared" si="217"/>
        <v>2.5525522215426307E-2</v>
      </c>
      <c r="BM211" s="72">
        <f t="shared" si="218"/>
        <v>3.3834911404337684E-2</v>
      </c>
      <c r="BN211" s="70">
        <f t="shared" si="219"/>
        <v>0.56342606068902268</v>
      </c>
      <c r="BO211" s="70">
        <f t="shared" si="220"/>
        <v>0.29293533613476569</v>
      </c>
      <c r="BP211" s="70">
        <f t="shared" si="221"/>
        <v>0.90156940030408328</v>
      </c>
    </row>
    <row r="212" spans="1:68" x14ac:dyDescent="0.25">
      <c r="A212" s="68">
        <v>45124</v>
      </c>
      <c r="B212" s="67">
        <v>10.18</v>
      </c>
      <c r="C212" s="67">
        <v>10.19</v>
      </c>
      <c r="D212" s="67">
        <v>10.220000000000001</v>
      </c>
      <c r="E212" s="67">
        <v>8.7100000000000009</v>
      </c>
      <c r="F212" s="67">
        <v>7.56</v>
      </c>
      <c r="G212" s="67">
        <v>6.97</v>
      </c>
      <c r="H212" s="67">
        <v>6.86</v>
      </c>
      <c r="I212" s="67">
        <v>6.9</v>
      </c>
      <c r="J212" s="71">
        <f t="shared" si="222"/>
        <v>0</v>
      </c>
      <c r="K212" s="71">
        <f t="shared" si="223"/>
        <v>0</v>
      </c>
      <c r="L212" s="71">
        <f t="shared" si="224"/>
        <v>0</v>
      </c>
      <c r="M212" s="71">
        <f t="shared" si="225"/>
        <v>5.9999999999998943E-4</v>
      </c>
      <c r="N212" s="71">
        <f t="shared" si="226"/>
        <v>6.0000000000000331E-4</v>
      </c>
      <c r="O212" s="71">
        <f t="shared" si="227"/>
        <v>5.0000000000000044E-4</v>
      </c>
      <c r="P212" s="71">
        <f t="shared" si="228"/>
        <v>4.9999999999998657E-4</v>
      </c>
      <c r="Q212" s="71">
        <f t="shared" si="229"/>
        <v>5.9999999999998943E-4</v>
      </c>
      <c r="R212" s="71">
        <f t="shared" si="230"/>
        <v>0</v>
      </c>
      <c r="S212" s="71">
        <f t="shared" si="231"/>
        <v>0</v>
      </c>
      <c r="T212" s="71">
        <f t="shared" si="232"/>
        <v>0</v>
      </c>
      <c r="U212" s="71">
        <f t="shared" si="233"/>
        <v>5.5177488984980993E-4</v>
      </c>
      <c r="V212" s="71">
        <f t="shared" si="234"/>
        <v>5.576726606096611E-4</v>
      </c>
      <c r="W212" s="71">
        <f t="shared" si="235"/>
        <v>4.6731156511906936E-4</v>
      </c>
      <c r="X212" s="71">
        <f t="shared" si="236"/>
        <v>4.6779249578310058E-4</v>
      </c>
      <c r="Y212" s="71">
        <f t="shared" si="237"/>
        <v>5.6111476268811669E-4</v>
      </c>
      <c r="Z212" s="72">
        <f t="shared" si="179"/>
        <v>2.0716154206548213E-2</v>
      </c>
      <c r="AA212" s="72">
        <f t="shared" si="180"/>
        <v>2.250052903854094E-2</v>
      </c>
      <c r="AB212" s="72">
        <f t="shared" si="181"/>
        <v>1.6209069287278239E-2</v>
      </c>
      <c r="AC212" s="72">
        <f t="shared" si="182"/>
        <v>1.0631672080170409E-2</v>
      </c>
      <c r="AD212" s="72">
        <f t="shared" si="183"/>
        <v>1.0215097761889365E-2</v>
      </c>
      <c r="AE212" s="72">
        <f t="shared" si="184"/>
        <v>8.8867200480057668E-3</v>
      </c>
      <c r="AF212" s="72">
        <f t="shared" si="185"/>
        <v>7.8539374453883044E-3</v>
      </c>
      <c r="AG212" s="72">
        <f t="shared" si="186"/>
        <v>7.6073504488749725E-3</v>
      </c>
      <c r="AH212" s="72">
        <f t="shared" si="187"/>
        <v>2.801581197394844E-3</v>
      </c>
      <c r="AI212" s="72">
        <f t="shared" si="188"/>
        <v>2.1968341696419528E-3</v>
      </c>
      <c r="AJ212" s="72">
        <f t="shared" si="189"/>
        <v>1.576762346338748E-3</v>
      </c>
      <c r="AK212" s="72">
        <f t="shared" si="190"/>
        <v>2.3207322212045862E-3</v>
      </c>
      <c r="AL212" s="72">
        <f t="shared" si="191"/>
        <v>2.243640097225357E-3</v>
      </c>
      <c r="AM212" s="72">
        <f t="shared" si="192"/>
        <v>1.9734419147209121E-3</v>
      </c>
      <c r="AN212" s="72">
        <f t="shared" si="193"/>
        <v>1.8415586406602428E-3</v>
      </c>
      <c r="AO212" s="72">
        <f t="shared" si="194"/>
        <v>1.8319558331303823E-3</v>
      </c>
      <c r="AP212" s="72">
        <f t="shared" si="195"/>
        <v>2.5227980348483388E-3</v>
      </c>
      <c r="AQ212" s="72">
        <f t="shared" si="196"/>
        <v>1.9683219635315244E-3</v>
      </c>
      <c r="AR212" s="72">
        <f t="shared" si="197"/>
        <v>1.4013270132339978E-3</v>
      </c>
      <c r="AS212" s="72">
        <f t="shared" si="198"/>
        <v>2.0913082079895497E-3</v>
      </c>
      <c r="AT212" s="72">
        <f t="shared" si="199"/>
        <v>2.042882243844418E-3</v>
      </c>
      <c r="AU212" s="72">
        <f t="shared" si="200"/>
        <v>1.8182655664898668E-3</v>
      </c>
      <c r="AV212" s="72">
        <f t="shared" si="201"/>
        <v>1.7027855733733536E-3</v>
      </c>
      <c r="AW212" s="72">
        <f t="shared" si="202"/>
        <v>1.6949072402023516E-3</v>
      </c>
      <c r="AX212" s="72">
        <f t="shared" si="203"/>
        <v>7.00395299348711E-4</v>
      </c>
      <c r="AY212" s="72">
        <f t="shared" si="204"/>
        <v>1.0984170848209764E-3</v>
      </c>
      <c r="AZ212" s="72">
        <f t="shared" si="205"/>
        <v>1.576762346338748E-3</v>
      </c>
      <c r="BA212" s="72">
        <f t="shared" si="206"/>
        <v>6.9621966636137581E-3</v>
      </c>
      <c r="BB212" s="72">
        <f t="shared" si="207"/>
        <v>1.1218200486126786E-2</v>
      </c>
      <c r="BC212" s="72">
        <f t="shared" si="208"/>
        <v>1.9734419147209123E-2</v>
      </c>
      <c r="BD212" s="72">
        <f t="shared" si="209"/>
        <v>2.7623379609903641E-2</v>
      </c>
      <c r="BE212" s="72">
        <f t="shared" si="210"/>
        <v>3.6639116662607649E-2</v>
      </c>
      <c r="BF212" s="72">
        <f t="shared" si="211"/>
        <v>6.3069950871208469E-4</v>
      </c>
      <c r="BG212" s="72">
        <f t="shared" si="212"/>
        <v>9.841609817657622E-4</v>
      </c>
      <c r="BH212" s="72">
        <f t="shared" si="213"/>
        <v>1.4013270132339978E-3</v>
      </c>
      <c r="BI212" s="72">
        <f t="shared" si="214"/>
        <v>6.2739246239686495E-3</v>
      </c>
      <c r="BJ212" s="72">
        <f t="shared" si="215"/>
        <v>1.021441121922209E-2</v>
      </c>
      <c r="BK212" s="72">
        <f t="shared" si="216"/>
        <v>1.818265566489867E-2</v>
      </c>
      <c r="BL212" s="72">
        <f t="shared" si="217"/>
        <v>2.5541783600600304E-2</v>
      </c>
      <c r="BM212" s="72">
        <f t="shared" si="218"/>
        <v>3.3898144804047028E-2</v>
      </c>
      <c r="BN212" s="70">
        <f t="shared" si="219"/>
        <v>0.56394681550190073</v>
      </c>
      <c r="BO212" s="70">
        <f t="shared" si="220"/>
        <v>0.29254881800764582</v>
      </c>
      <c r="BP212" s="70">
        <f t="shared" si="221"/>
        <v>0.90232487210070489</v>
      </c>
    </row>
    <row r="213" spans="1:68" x14ac:dyDescent="0.25">
      <c r="A213" s="68">
        <v>45121</v>
      </c>
      <c r="B213" s="67">
        <v>10.18</v>
      </c>
      <c r="C213" s="67">
        <v>10.19</v>
      </c>
      <c r="D213" s="67">
        <v>10.220000000000001</v>
      </c>
      <c r="E213" s="67">
        <v>8.77</v>
      </c>
      <c r="F213" s="67">
        <v>7.62</v>
      </c>
      <c r="G213" s="67">
        <v>7.02</v>
      </c>
      <c r="H213" s="67">
        <v>6.91</v>
      </c>
      <c r="I213" s="67">
        <v>6.96</v>
      </c>
      <c r="J213" s="71">
        <f t="shared" si="222"/>
        <v>0</v>
      </c>
      <c r="K213" s="71">
        <f t="shared" si="223"/>
        <v>0</v>
      </c>
      <c r="L213" s="71">
        <f t="shared" si="224"/>
        <v>-4.0000000000001146E-4</v>
      </c>
      <c r="M213" s="71">
        <f t="shared" si="225"/>
        <v>-1.0000000000000286E-4</v>
      </c>
      <c r="N213" s="71">
        <f t="shared" si="226"/>
        <v>0</v>
      </c>
      <c r="O213" s="71">
        <f t="shared" si="227"/>
        <v>-1.0000000000000286E-4</v>
      </c>
      <c r="P213" s="71">
        <f t="shared" si="228"/>
        <v>-9.9999999999988987E-5</v>
      </c>
      <c r="Q213" s="71">
        <f t="shared" si="229"/>
        <v>-9.9999999999988987E-5</v>
      </c>
      <c r="R213" s="71">
        <f t="shared" si="230"/>
        <v>0</v>
      </c>
      <c r="S213" s="71">
        <f t="shared" si="231"/>
        <v>0</v>
      </c>
      <c r="T213" s="71">
        <f t="shared" si="232"/>
        <v>-3.6297641051899173E-4</v>
      </c>
      <c r="U213" s="71">
        <f t="shared" si="233"/>
        <v>-9.1941341488925698E-5</v>
      </c>
      <c r="V213" s="71">
        <f t="shared" si="234"/>
        <v>0</v>
      </c>
      <c r="W213" s="71">
        <f t="shared" si="235"/>
        <v>-9.3444844248665601E-5</v>
      </c>
      <c r="X213" s="71">
        <f t="shared" si="236"/>
        <v>-9.3540994408961942E-5</v>
      </c>
      <c r="Y213" s="71">
        <f t="shared" si="237"/>
        <v>-9.3497265272836903E-5</v>
      </c>
      <c r="Z213" s="72">
        <f t="shared" ref="Z213:Z276" si="238">STDEVA(B213:B465)/100</f>
        <v>2.0978300417324923E-2</v>
      </c>
      <c r="AA213" s="72">
        <f t="shared" ref="AA213:AA276" si="239">STDEVA(C213:C465)/100</f>
        <v>2.2653442925495329E-2</v>
      </c>
      <c r="AB213" s="72">
        <f t="shared" ref="AB213:AB276" si="240">STDEVA(D213:D465)/100</f>
        <v>1.6255757313556364E-2</v>
      </c>
      <c r="AC213" s="72">
        <f t="shared" ref="AC213:AC276" si="241">STDEVA(E213:E465)/100</f>
        <v>1.0580352028618845E-2</v>
      </c>
      <c r="AD213" s="72">
        <f t="shared" ref="AD213:AD276" si="242">STDEVA(F213:F465)/100</f>
        <v>1.0172588442392206E-2</v>
      </c>
      <c r="AE213" s="72">
        <f t="shared" ref="AE213:AE276" si="243">STDEVA(G213:G465)/100</f>
        <v>8.8503371635725806E-3</v>
      </c>
      <c r="AF213" s="72">
        <f t="shared" ref="AF213:AF276" si="244">STDEVA(H213:H465)/100</f>
        <v>7.8320795437288593E-3</v>
      </c>
      <c r="AG213" s="72">
        <f t="shared" ref="AG213:AG276" si="245">STDEVA(I213:I465)/100</f>
        <v>7.5905773567510049E-3</v>
      </c>
      <c r="AH213" s="72">
        <f t="shared" ref="AH213:AH276" si="246">STDEVA(J213:J465)</f>
        <v>2.8016515143267666E-3</v>
      </c>
      <c r="AI213" s="72">
        <f t="shared" ref="AI213:AI276" si="247">STDEVA(K213:K465)</f>
        <v>2.1968639421057041E-3</v>
      </c>
      <c r="AJ213" s="72">
        <f t="shared" ref="AJ213:AJ276" si="248">STDEVA(L213:L465)</f>
        <v>1.579859731968603E-3</v>
      </c>
      <c r="AK213" s="72">
        <f t="shared" ref="AK213:AK276" si="249">STDEVA(M213:M465)</f>
        <v>2.3223145355566813E-3</v>
      </c>
      <c r="AL213" s="72">
        <f t="shared" ref="AL213:AL276" si="250">STDEVA(N213:N465)</f>
        <v>2.2441352695636752E-3</v>
      </c>
      <c r="AM213" s="72">
        <f t="shared" ref="AM213:AM276" si="251">STDEVA(O213:O465)</f>
        <v>1.9739400287474315E-3</v>
      </c>
      <c r="AN213" s="72">
        <f t="shared" ref="AN213:AN276" si="252">STDEVA(P213:P465)</f>
        <v>1.8432549831226075E-3</v>
      </c>
      <c r="AO213" s="72">
        <f t="shared" ref="AO213:AO276" si="253">STDEVA(Q213:Q465)</f>
        <v>1.8330378934820089E-3</v>
      </c>
      <c r="AP213" s="72">
        <f t="shared" ref="AP213:AP276" si="254">STDEVA(R213:R465)</f>
        <v>2.5228662632005229E-3</v>
      </c>
      <c r="AQ213" s="72">
        <f t="shared" ref="AQ213:AQ276" si="255">STDEVA(S213:S465)</f>
        <v>1.9683511097137066E-3</v>
      </c>
      <c r="AR213" s="72">
        <f t="shared" ref="AR213:AR276" si="256">STDEVA(T213:T465)</f>
        <v>1.4042360218213378E-3</v>
      </c>
      <c r="AS213" s="72">
        <f t="shared" ref="AS213:AS276" si="257">STDEVA(U213:U465)</f>
        <v>2.0927447193600079E-3</v>
      </c>
      <c r="AT213" s="72">
        <f t="shared" ref="AT213:AT276" si="258">STDEVA(V213:V465)</f>
        <v>2.0433218991059285E-3</v>
      </c>
      <c r="AU213" s="72">
        <f t="shared" ref="AU213:AU276" si="259">STDEVA(W213:W465)</f>
        <v>1.8187123400501758E-3</v>
      </c>
      <c r="AV213" s="72">
        <f t="shared" ref="AV213:AV276" si="260">STDEVA(X213:X465)</f>
        <v>1.7043273241355943E-3</v>
      </c>
      <c r="AW213" s="72">
        <f t="shared" ref="AW213:AW276" si="261">STDEVA(Y213:Y465)</f>
        <v>1.6958875617351901E-3</v>
      </c>
      <c r="AX213" s="72">
        <f t="shared" ref="AX213:AX276" si="262">AX$2*AH213</f>
        <v>7.0041287858169164E-4</v>
      </c>
      <c r="AY213" s="72">
        <f t="shared" ref="AY213:AY276" si="263">AY$2*AI213</f>
        <v>1.098431971052852E-3</v>
      </c>
      <c r="AZ213" s="72">
        <f t="shared" ref="AZ213:AZ276" si="264">AZ$2*AJ213</f>
        <v>1.579859731968603E-3</v>
      </c>
      <c r="BA213" s="72">
        <f t="shared" ref="BA213:BA276" si="265">BA$2*AK213</f>
        <v>6.9669436066700438E-3</v>
      </c>
      <c r="BB213" s="72">
        <f t="shared" ref="BB213:BB276" si="266">BB$2*AL213</f>
        <v>1.1220676347818375E-2</v>
      </c>
      <c r="BC213" s="72">
        <f t="shared" ref="BC213:BC276" si="267">BC$2*AM213</f>
        <v>1.9739400287474316E-2</v>
      </c>
      <c r="BD213" s="72">
        <f t="shared" ref="BD213:BD276" si="268">BD$2*AN213</f>
        <v>2.7648824746839114E-2</v>
      </c>
      <c r="BE213" s="72">
        <f t="shared" ref="BE213:BE276" si="269">BE$2*AO213</f>
        <v>3.6660757869640181E-2</v>
      </c>
      <c r="BF213" s="72">
        <f t="shared" ref="BF213:BF276" si="270">BF$2*AP213</f>
        <v>6.3071656580013073E-4</v>
      </c>
      <c r="BG213" s="72">
        <f t="shared" ref="BG213:BG276" si="271">BG$2*AQ213</f>
        <v>9.8417555485685328E-4</v>
      </c>
      <c r="BH213" s="72">
        <f t="shared" ref="BH213:BH276" si="272">BH$2*AR213</f>
        <v>1.4042360218213378E-3</v>
      </c>
      <c r="BI213" s="72">
        <f t="shared" ref="BI213:BI276" si="273">BI$2*AS213</f>
        <v>6.2782341580800236E-3</v>
      </c>
      <c r="BJ213" s="72">
        <f t="shared" ref="BJ213:BJ276" si="274">BJ$2*AT213</f>
        <v>1.0216609495529643E-2</v>
      </c>
      <c r="BK213" s="72">
        <f t="shared" ref="BK213:BK276" si="275">BK$2*AU213</f>
        <v>1.818712340050176E-2</v>
      </c>
      <c r="BL213" s="72">
        <f t="shared" ref="BL213:BL276" si="276">BL$2*AV213</f>
        <v>2.5564909862033913E-2</v>
      </c>
      <c r="BM213" s="72">
        <f t="shared" ref="BM213:BM276" si="277">BM$2*AW213</f>
        <v>3.3917751234703801E-2</v>
      </c>
      <c r="BN213" s="70">
        <f t="shared" ref="BN213:BN276" si="278">CORREL(S213:S465,T213:T465)</f>
        <v>0.56316033540463273</v>
      </c>
      <c r="BO213" s="70">
        <f t="shared" ref="BO213:BO276" si="279">CORREL(T213:T465,U213:U465)</f>
        <v>0.29429300892581756</v>
      </c>
      <c r="BP213" s="70">
        <f t="shared" ref="BP213:BP276" si="280">CORREL(U213:U465,V213:V465)</f>
        <v>0.90230498933043701</v>
      </c>
    </row>
    <row r="214" spans="1:68" x14ac:dyDescent="0.25">
      <c r="A214" s="68">
        <v>45120</v>
      </c>
      <c r="B214" s="67">
        <v>10.18</v>
      </c>
      <c r="C214" s="67">
        <v>10.19</v>
      </c>
      <c r="D214" s="67">
        <v>10.18</v>
      </c>
      <c r="E214" s="67">
        <v>8.76</v>
      </c>
      <c r="F214" s="67">
        <v>7.62</v>
      </c>
      <c r="G214" s="67">
        <v>7.01</v>
      </c>
      <c r="H214" s="67">
        <v>6.9</v>
      </c>
      <c r="I214" s="67">
        <v>6.95</v>
      </c>
      <c r="J214" s="71">
        <f t="shared" si="222"/>
        <v>0</v>
      </c>
      <c r="K214" s="71">
        <f t="shared" si="223"/>
        <v>-9.9999999999988987E-5</v>
      </c>
      <c r="L214" s="71">
        <f t="shared" si="224"/>
        <v>4.0000000000001146E-4</v>
      </c>
      <c r="M214" s="71">
        <f t="shared" si="225"/>
        <v>1.4000000000000123E-3</v>
      </c>
      <c r="N214" s="71">
        <f t="shared" si="226"/>
        <v>1.6999999999999932E-3</v>
      </c>
      <c r="O214" s="71">
        <f t="shared" si="227"/>
        <v>2.1000000000000046E-3</v>
      </c>
      <c r="P214" s="71">
        <f t="shared" si="228"/>
        <v>2.2999999999999965E-3</v>
      </c>
      <c r="Q214" s="71">
        <f t="shared" si="229"/>
        <v>2.6999999999999941E-3</v>
      </c>
      <c r="R214" s="71">
        <f t="shared" si="230"/>
        <v>0</v>
      </c>
      <c r="S214" s="71">
        <f t="shared" si="231"/>
        <v>-9.0756455115320589E-5</v>
      </c>
      <c r="T214" s="71">
        <f t="shared" si="232"/>
        <v>3.6297641051891665E-4</v>
      </c>
      <c r="U214" s="71">
        <f t="shared" si="233"/>
        <v>1.2864101746447871E-3</v>
      </c>
      <c r="V214" s="71">
        <f t="shared" si="234"/>
        <v>1.5783857322634635E-3</v>
      </c>
      <c r="W214" s="71">
        <f t="shared" si="235"/>
        <v>1.9605103604817199E-3</v>
      </c>
      <c r="X214" s="71">
        <f t="shared" si="236"/>
        <v>2.1492322434672152E-3</v>
      </c>
      <c r="Y214" s="71">
        <f t="shared" si="237"/>
        <v>2.5213628709768671E-3</v>
      </c>
      <c r="Z214" s="72">
        <f t="shared" si="238"/>
        <v>2.1234107345554722E-2</v>
      </c>
      <c r="AA214" s="72">
        <f t="shared" si="239"/>
        <v>2.2807462974604443E-2</v>
      </c>
      <c r="AB214" s="72">
        <f t="shared" si="240"/>
        <v>1.6314819487257676E-2</v>
      </c>
      <c r="AC214" s="72">
        <f t="shared" si="241"/>
        <v>1.0532299947283837E-2</v>
      </c>
      <c r="AD214" s="72">
        <f t="shared" si="242"/>
        <v>1.0130276797760483E-2</v>
      </c>
      <c r="AE214" s="72">
        <f t="shared" si="243"/>
        <v>8.818822232730875E-3</v>
      </c>
      <c r="AF214" s="72">
        <f t="shared" si="244"/>
        <v>7.8177147656523609E-3</v>
      </c>
      <c r="AG214" s="72">
        <f t="shared" si="245"/>
        <v>7.5807081020469094E-3</v>
      </c>
      <c r="AH214" s="72">
        <f t="shared" si="246"/>
        <v>2.8016376302316343E-3</v>
      </c>
      <c r="AI214" s="72">
        <f t="shared" si="247"/>
        <v>2.2012210791484063E-3</v>
      </c>
      <c r="AJ214" s="72">
        <f t="shared" si="248"/>
        <v>1.5973560052210578E-3</v>
      </c>
      <c r="AK214" s="72">
        <f t="shared" si="249"/>
        <v>2.3406962826843058E-3</v>
      </c>
      <c r="AL214" s="72">
        <f t="shared" si="250"/>
        <v>2.2500613092984781E-3</v>
      </c>
      <c r="AM214" s="72">
        <f t="shared" si="251"/>
        <v>1.9739135686080017E-3</v>
      </c>
      <c r="AN214" s="72">
        <f t="shared" si="252"/>
        <v>1.8432217965778386E-3</v>
      </c>
      <c r="AO214" s="72">
        <f t="shared" si="253"/>
        <v>1.8330645902647053E-3</v>
      </c>
      <c r="AP214" s="72">
        <f t="shared" si="254"/>
        <v>2.5228530061889936E-3</v>
      </c>
      <c r="AQ214" s="72">
        <f t="shared" si="255"/>
        <v>1.9725514097842793E-3</v>
      </c>
      <c r="AR214" s="72">
        <f t="shared" si="256"/>
        <v>1.4207453957488817E-3</v>
      </c>
      <c r="AS214" s="72">
        <f t="shared" si="257"/>
        <v>2.1095941335046277E-3</v>
      </c>
      <c r="AT214" s="72">
        <f t="shared" si="258"/>
        <v>2.048709168514371E-3</v>
      </c>
      <c r="AU214" s="72">
        <f t="shared" si="259"/>
        <v>1.818687411341397E-3</v>
      </c>
      <c r="AV214" s="72">
        <f t="shared" si="260"/>
        <v>1.7042961192121071E-3</v>
      </c>
      <c r="AW214" s="72">
        <f t="shared" si="261"/>
        <v>1.6959109827701067E-3</v>
      </c>
      <c r="AX214" s="72">
        <f t="shared" si="262"/>
        <v>7.0040940755790857E-4</v>
      </c>
      <c r="AY214" s="72">
        <f t="shared" si="263"/>
        <v>1.1006105395742032E-3</v>
      </c>
      <c r="AZ214" s="72">
        <f t="shared" si="264"/>
        <v>1.5973560052210578E-3</v>
      </c>
      <c r="BA214" s="72">
        <f t="shared" si="265"/>
        <v>7.0220888480529171E-3</v>
      </c>
      <c r="BB214" s="72">
        <f t="shared" si="266"/>
        <v>1.1250306546492391E-2</v>
      </c>
      <c r="BC214" s="72">
        <f t="shared" si="267"/>
        <v>1.9739135686080017E-2</v>
      </c>
      <c r="BD214" s="72">
        <f t="shared" si="268"/>
        <v>2.7648326948667579E-2</v>
      </c>
      <c r="BE214" s="72">
        <f t="shared" si="269"/>
        <v>3.6661291805294108E-2</v>
      </c>
      <c r="BF214" s="72">
        <f t="shared" si="270"/>
        <v>6.3071325154724839E-4</v>
      </c>
      <c r="BG214" s="72">
        <f t="shared" si="271"/>
        <v>9.8627570489213967E-4</v>
      </c>
      <c r="BH214" s="72">
        <f t="shared" si="272"/>
        <v>1.4207453957488817E-3</v>
      </c>
      <c r="BI214" s="72">
        <f t="shared" si="273"/>
        <v>6.3287824005138832E-3</v>
      </c>
      <c r="BJ214" s="72">
        <f t="shared" si="274"/>
        <v>1.0243545842571856E-2</v>
      </c>
      <c r="BK214" s="72">
        <f t="shared" si="275"/>
        <v>1.8186874113413971E-2</v>
      </c>
      <c r="BL214" s="72">
        <f t="shared" si="276"/>
        <v>2.5564441788181607E-2</v>
      </c>
      <c r="BM214" s="72">
        <f t="shared" si="277"/>
        <v>3.3918219655402135E-2</v>
      </c>
      <c r="BN214" s="70">
        <f t="shared" si="278"/>
        <v>0.5654429682903046</v>
      </c>
      <c r="BO214" s="70">
        <f t="shared" si="279"/>
        <v>0.30776080570498909</v>
      </c>
      <c r="BP214" s="70">
        <f t="shared" si="280"/>
        <v>0.90188594859233595</v>
      </c>
    </row>
    <row r="215" spans="1:68" x14ac:dyDescent="0.25">
      <c r="A215" s="68">
        <v>45119</v>
      </c>
      <c r="B215" s="67">
        <v>10.18</v>
      </c>
      <c r="C215" s="67">
        <v>10.18</v>
      </c>
      <c r="D215" s="67">
        <v>10.220000000000001</v>
      </c>
      <c r="E215" s="67">
        <v>8.9</v>
      </c>
      <c r="F215" s="67">
        <v>7.79</v>
      </c>
      <c r="G215" s="67">
        <v>7.22</v>
      </c>
      <c r="H215" s="67">
        <v>7.13</v>
      </c>
      <c r="I215" s="67">
        <v>7.22</v>
      </c>
      <c r="J215" s="71">
        <f t="shared" si="222"/>
        <v>-2.9999999999999472E-4</v>
      </c>
      <c r="K215" s="71">
        <f t="shared" si="223"/>
        <v>-3.9999999999999758E-4</v>
      </c>
      <c r="L215" s="71">
        <f t="shared" si="224"/>
        <v>0</v>
      </c>
      <c r="M215" s="71">
        <f t="shared" si="225"/>
        <v>-1.0000000000000286E-4</v>
      </c>
      <c r="N215" s="71">
        <f t="shared" si="226"/>
        <v>-2.0000000000000573E-4</v>
      </c>
      <c r="O215" s="71">
        <f t="shared" si="227"/>
        <v>-3.9999999999999758E-4</v>
      </c>
      <c r="P215" s="71">
        <f t="shared" si="228"/>
        <v>-3.0000000000000859E-4</v>
      </c>
      <c r="Q215" s="71">
        <f t="shared" si="229"/>
        <v>-3.9999999999999758E-4</v>
      </c>
      <c r="R215" s="71">
        <f t="shared" si="230"/>
        <v>-2.7231879621836768E-4</v>
      </c>
      <c r="S215" s="71">
        <f t="shared" si="231"/>
        <v>-3.631082102350343E-4</v>
      </c>
      <c r="T215" s="71">
        <f t="shared" si="232"/>
        <v>0</v>
      </c>
      <c r="U215" s="71">
        <f t="shared" si="233"/>
        <v>-9.1831580945160015E-5</v>
      </c>
      <c r="V215" s="71">
        <f t="shared" si="234"/>
        <v>-1.8556318479665495E-4</v>
      </c>
      <c r="W215" s="71">
        <f t="shared" si="235"/>
        <v>-3.7313433268743192E-4</v>
      </c>
      <c r="X215" s="71">
        <f t="shared" si="236"/>
        <v>-2.8007282076370318E-4</v>
      </c>
      <c r="Y215" s="71">
        <f t="shared" si="237"/>
        <v>-3.7313433268743192E-4</v>
      </c>
      <c r="Z215" s="72">
        <f t="shared" si="238"/>
        <v>2.1486862024588955E-2</v>
      </c>
      <c r="AA215" s="72">
        <f t="shared" si="239"/>
        <v>2.2979741492047432E-2</v>
      </c>
      <c r="AB215" s="72">
        <f t="shared" si="240"/>
        <v>1.6403310277332515E-2</v>
      </c>
      <c r="AC215" s="72">
        <f t="shared" si="241"/>
        <v>1.0489191330306749E-2</v>
      </c>
      <c r="AD215" s="72">
        <f t="shared" si="242"/>
        <v>1.0080442853663734E-2</v>
      </c>
      <c r="AE215" s="72">
        <f t="shared" si="243"/>
        <v>8.7858099650140811E-3</v>
      </c>
      <c r="AF215" s="72">
        <f t="shared" si="244"/>
        <v>7.8024067626143653E-3</v>
      </c>
      <c r="AG215" s="72">
        <f t="shared" si="245"/>
        <v>7.5708833689262242E-3</v>
      </c>
      <c r="AH215" s="72">
        <f t="shared" si="246"/>
        <v>2.8017640961217317E-3</v>
      </c>
      <c r="AI215" s="72">
        <f t="shared" si="247"/>
        <v>2.2253215415665895E-3</v>
      </c>
      <c r="AJ215" s="72">
        <f t="shared" si="248"/>
        <v>1.6754070646931205E-3</v>
      </c>
      <c r="AK215" s="72">
        <f t="shared" si="249"/>
        <v>2.3459083454479817E-3</v>
      </c>
      <c r="AL215" s="72">
        <f t="shared" si="250"/>
        <v>2.255043423519816E-3</v>
      </c>
      <c r="AM215" s="72">
        <f t="shared" si="251"/>
        <v>1.9780675199852706E-3</v>
      </c>
      <c r="AN215" s="72">
        <f t="shared" si="252"/>
        <v>1.8429259844611971E-3</v>
      </c>
      <c r="AO215" s="72">
        <f t="shared" si="253"/>
        <v>1.8288807727977311E-3</v>
      </c>
      <c r="AP215" s="72">
        <f t="shared" si="254"/>
        <v>2.5229759009006321E-3</v>
      </c>
      <c r="AQ215" s="72">
        <f t="shared" si="255"/>
        <v>1.9959249730843696E-3</v>
      </c>
      <c r="AR215" s="72">
        <f t="shared" si="256"/>
        <v>1.4950484980611077E-3</v>
      </c>
      <c r="AS215" s="72">
        <f t="shared" si="257"/>
        <v>2.1143809941592973E-3</v>
      </c>
      <c r="AT215" s="72">
        <f t="shared" si="258"/>
        <v>2.0531796995192867E-3</v>
      </c>
      <c r="AU215" s="72">
        <f t="shared" si="259"/>
        <v>1.8223575612774953E-3</v>
      </c>
      <c r="AV215" s="72">
        <f t="shared" si="260"/>
        <v>1.7038648213664131E-3</v>
      </c>
      <c r="AW215" s="72">
        <f t="shared" si="261"/>
        <v>1.6918766286679017E-3</v>
      </c>
      <c r="AX215" s="72">
        <f t="shared" si="262"/>
        <v>7.0044102403043291E-4</v>
      </c>
      <c r="AY215" s="72">
        <f t="shared" si="263"/>
        <v>1.1126607707832947E-3</v>
      </c>
      <c r="AZ215" s="72">
        <f t="shared" si="264"/>
        <v>1.6754070646931205E-3</v>
      </c>
      <c r="BA215" s="72">
        <f t="shared" si="265"/>
        <v>7.0377250363439451E-3</v>
      </c>
      <c r="BB215" s="72">
        <f t="shared" si="266"/>
        <v>1.127521711759908E-2</v>
      </c>
      <c r="BC215" s="72">
        <f t="shared" si="267"/>
        <v>1.9780675199852705E-2</v>
      </c>
      <c r="BD215" s="72">
        <f t="shared" si="268"/>
        <v>2.7643889766917958E-2</v>
      </c>
      <c r="BE215" s="72">
        <f t="shared" si="269"/>
        <v>3.6577615455954622E-2</v>
      </c>
      <c r="BF215" s="72">
        <f t="shared" si="270"/>
        <v>6.3074397522515802E-4</v>
      </c>
      <c r="BG215" s="72">
        <f t="shared" si="271"/>
        <v>9.9796248654218482E-4</v>
      </c>
      <c r="BH215" s="72">
        <f t="shared" si="272"/>
        <v>1.4950484980611077E-3</v>
      </c>
      <c r="BI215" s="72">
        <f t="shared" si="273"/>
        <v>6.343142982477892E-3</v>
      </c>
      <c r="BJ215" s="72">
        <f t="shared" si="274"/>
        <v>1.0265898497596434E-2</v>
      </c>
      <c r="BK215" s="72">
        <f t="shared" si="275"/>
        <v>1.8223575612774955E-2</v>
      </c>
      <c r="BL215" s="72">
        <f t="shared" si="276"/>
        <v>2.5557972320496197E-2</v>
      </c>
      <c r="BM215" s="72">
        <f t="shared" si="277"/>
        <v>3.3837532573358031E-2</v>
      </c>
      <c r="BN215" s="70">
        <f t="shared" si="278"/>
        <v>0.57862391445678674</v>
      </c>
      <c r="BO215" s="70">
        <f t="shared" si="279"/>
        <v>0.31514043009267323</v>
      </c>
      <c r="BP215" s="70">
        <f t="shared" si="280"/>
        <v>0.90235340859583635</v>
      </c>
    </row>
    <row r="216" spans="1:68" x14ac:dyDescent="0.25">
      <c r="A216" s="68">
        <v>45118</v>
      </c>
      <c r="B216" s="67">
        <v>10.15</v>
      </c>
      <c r="C216" s="67">
        <v>10.14</v>
      </c>
      <c r="D216" s="67">
        <v>10.220000000000001</v>
      </c>
      <c r="E216" s="67">
        <v>8.89</v>
      </c>
      <c r="F216" s="67">
        <v>7.77</v>
      </c>
      <c r="G216" s="67">
        <v>7.18</v>
      </c>
      <c r="H216" s="67">
        <v>7.1</v>
      </c>
      <c r="I216" s="67">
        <v>7.18</v>
      </c>
      <c r="J216" s="71">
        <f t="shared" si="222"/>
        <v>9.9999999999988987E-5</v>
      </c>
      <c r="K216" s="71">
        <f t="shared" si="223"/>
        <v>1.0000000000000286E-4</v>
      </c>
      <c r="L216" s="71">
        <f t="shared" si="224"/>
        <v>-1.4000000000000123E-3</v>
      </c>
      <c r="M216" s="71">
        <f t="shared" si="225"/>
        <v>8.9999999999999802E-4</v>
      </c>
      <c r="N216" s="71">
        <f t="shared" si="226"/>
        <v>1.2000000000000066E-3</v>
      </c>
      <c r="O216" s="71">
        <f t="shared" si="227"/>
        <v>1.1999999999999927E-3</v>
      </c>
      <c r="P216" s="71">
        <f t="shared" si="228"/>
        <v>8.0000000000000904E-4</v>
      </c>
      <c r="Q216" s="71">
        <f t="shared" si="229"/>
        <v>7.9999999999999516E-4</v>
      </c>
      <c r="R216" s="71">
        <f t="shared" si="230"/>
        <v>9.0781172047209335E-5</v>
      </c>
      <c r="S216" s="71">
        <f t="shared" si="231"/>
        <v>9.0789414016767349E-5</v>
      </c>
      <c r="T216" s="71">
        <f t="shared" si="232"/>
        <v>-1.2709942700557769E-3</v>
      </c>
      <c r="U216" s="71">
        <f t="shared" si="233"/>
        <v>8.2618079698280314E-4</v>
      </c>
      <c r="V216" s="71">
        <f t="shared" si="234"/>
        <v>1.1128629545081826E-3</v>
      </c>
      <c r="W216" s="71">
        <f t="shared" si="235"/>
        <v>1.1189855699485741E-3</v>
      </c>
      <c r="X216" s="71">
        <f t="shared" si="236"/>
        <v>7.4668661300133262E-4</v>
      </c>
      <c r="Y216" s="71">
        <f t="shared" si="237"/>
        <v>7.4612948807477818E-4</v>
      </c>
      <c r="Z216" s="72">
        <f t="shared" si="238"/>
        <v>2.1732669185043178E-2</v>
      </c>
      <c r="AA216" s="72">
        <f t="shared" si="239"/>
        <v>2.3198165502420317E-2</v>
      </c>
      <c r="AB216" s="72">
        <f t="shared" si="240"/>
        <v>1.6572853164479557E-2</v>
      </c>
      <c r="AC216" s="72">
        <f t="shared" si="241"/>
        <v>1.0461684233600809E-2</v>
      </c>
      <c r="AD216" s="72">
        <f t="shared" si="242"/>
        <v>1.0036206726062837E-2</v>
      </c>
      <c r="AE216" s="72">
        <f t="shared" si="243"/>
        <v>8.757506777841411E-3</v>
      </c>
      <c r="AF216" s="72">
        <f t="shared" si="244"/>
        <v>7.7907562971470164E-3</v>
      </c>
      <c r="AG216" s="72">
        <f t="shared" si="245"/>
        <v>7.5665534036103181E-3</v>
      </c>
      <c r="AH216" s="72">
        <f t="shared" si="246"/>
        <v>2.8059659672022355E-3</v>
      </c>
      <c r="AI216" s="72">
        <f t="shared" si="247"/>
        <v>2.2277466778521608E-3</v>
      </c>
      <c r="AJ216" s="72">
        <f t="shared" si="248"/>
        <v>1.6774517412020348E-3</v>
      </c>
      <c r="AK216" s="72">
        <f t="shared" si="249"/>
        <v>2.3500621043062329E-3</v>
      </c>
      <c r="AL216" s="72">
        <f t="shared" si="250"/>
        <v>2.2632276338045883E-3</v>
      </c>
      <c r="AM216" s="72">
        <f t="shared" si="251"/>
        <v>1.9854726799861358E-3</v>
      </c>
      <c r="AN216" s="72">
        <f t="shared" si="252"/>
        <v>1.8498091019164234E-3</v>
      </c>
      <c r="AO216" s="72">
        <f t="shared" si="253"/>
        <v>1.836838358506132E-3</v>
      </c>
      <c r="AP216" s="72">
        <f t="shared" si="254"/>
        <v>2.5270775386258514E-3</v>
      </c>
      <c r="AQ216" s="72">
        <f t="shared" si="255"/>
        <v>1.998300154188371E-3</v>
      </c>
      <c r="AR216" s="72">
        <f t="shared" si="256"/>
        <v>1.4970110305675386E-3</v>
      </c>
      <c r="AS216" s="72">
        <f t="shared" si="257"/>
        <v>2.1182309113123572E-3</v>
      </c>
      <c r="AT216" s="72">
        <f t="shared" si="258"/>
        <v>2.0606909750254562E-3</v>
      </c>
      <c r="AU216" s="72">
        <f t="shared" si="259"/>
        <v>1.8291617242876955E-3</v>
      </c>
      <c r="AV216" s="72">
        <f t="shared" si="260"/>
        <v>1.7101848733206799E-3</v>
      </c>
      <c r="AW216" s="72">
        <f t="shared" si="261"/>
        <v>1.6991923474156366E-3</v>
      </c>
      <c r="AX216" s="72">
        <f t="shared" si="262"/>
        <v>7.0149149180055888E-4</v>
      </c>
      <c r="AY216" s="72">
        <f t="shared" si="263"/>
        <v>1.1138733389260804E-3</v>
      </c>
      <c r="AZ216" s="72">
        <f t="shared" si="264"/>
        <v>1.6774517412020348E-3</v>
      </c>
      <c r="BA216" s="72">
        <f t="shared" si="265"/>
        <v>7.0501863129186987E-3</v>
      </c>
      <c r="BB216" s="72">
        <f t="shared" si="266"/>
        <v>1.1316138169022941E-2</v>
      </c>
      <c r="BC216" s="72">
        <f t="shared" si="267"/>
        <v>1.9854726799861357E-2</v>
      </c>
      <c r="BD216" s="72">
        <f t="shared" si="268"/>
        <v>2.7747136528746351E-2</v>
      </c>
      <c r="BE216" s="72">
        <f t="shared" si="269"/>
        <v>3.6736767170122642E-2</v>
      </c>
      <c r="BF216" s="72">
        <f t="shared" si="270"/>
        <v>6.3176938465646284E-4</v>
      </c>
      <c r="BG216" s="72">
        <f t="shared" si="271"/>
        <v>9.991500770941855E-4</v>
      </c>
      <c r="BH216" s="72">
        <f t="shared" si="272"/>
        <v>1.4970110305675386E-3</v>
      </c>
      <c r="BI216" s="72">
        <f t="shared" si="273"/>
        <v>6.3546927339370712E-3</v>
      </c>
      <c r="BJ216" s="72">
        <f t="shared" si="274"/>
        <v>1.0303454875127281E-2</v>
      </c>
      <c r="BK216" s="72">
        <f t="shared" si="275"/>
        <v>1.8291617242876954E-2</v>
      </c>
      <c r="BL216" s="72">
        <f t="shared" si="276"/>
        <v>2.5652773099810199E-2</v>
      </c>
      <c r="BM216" s="72">
        <f t="shared" si="277"/>
        <v>3.3983846948312732E-2</v>
      </c>
      <c r="BN216" s="70">
        <f t="shared" si="278"/>
        <v>0.57973432507394973</v>
      </c>
      <c r="BO216" s="70">
        <f t="shared" si="279"/>
        <v>0.31726117885535315</v>
      </c>
      <c r="BP216" s="70">
        <f t="shared" si="280"/>
        <v>0.90257378909747055</v>
      </c>
    </row>
    <row r="217" spans="1:68" x14ac:dyDescent="0.25">
      <c r="A217" s="68">
        <v>45117</v>
      </c>
      <c r="B217" s="67">
        <v>10.16</v>
      </c>
      <c r="C217" s="67">
        <v>10.15</v>
      </c>
      <c r="D217" s="67">
        <v>10.08</v>
      </c>
      <c r="E217" s="67">
        <v>8.98</v>
      </c>
      <c r="F217" s="67">
        <v>7.89</v>
      </c>
      <c r="G217" s="67">
        <v>7.3</v>
      </c>
      <c r="H217" s="67">
        <v>7.18</v>
      </c>
      <c r="I217" s="67">
        <v>7.26</v>
      </c>
      <c r="J217" s="71">
        <f t="shared" si="222"/>
        <v>-1.9999999999999185E-4</v>
      </c>
      <c r="K217" s="71">
        <f t="shared" si="223"/>
        <v>-1.4000000000000123E-3</v>
      </c>
      <c r="L217" s="71">
        <f t="shared" si="224"/>
        <v>2.9999999999999472E-4</v>
      </c>
      <c r="M217" s="71">
        <f t="shared" si="225"/>
        <v>5.9999999999998943E-4</v>
      </c>
      <c r="N217" s="71">
        <f t="shared" si="226"/>
        <v>1.1000000000000038E-3</v>
      </c>
      <c r="O217" s="71">
        <f t="shared" si="227"/>
        <v>1.2000000000000066E-3</v>
      </c>
      <c r="P217" s="71">
        <f t="shared" si="228"/>
        <v>1.5999999999999903E-3</v>
      </c>
      <c r="Q217" s="71">
        <f t="shared" si="229"/>
        <v>1.2999999999999956E-3</v>
      </c>
      <c r="R217" s="71">
        <f t="shared" si="230"/>
        <v>-1.8157058606394619E-4</v>
      </c>
      <c r="S217" s="71">
        <f t="shared" si="231"/>
        <v>-1.2718024970076389E-3</v>
      </c>
      <c r="T217" s="71">
        <f t="shared" si="232"/>
        <v>2.7249194046616851E-4</v>
      </c>
      <c r="U217" s="71">
        <f t="shared" si="233"/>
        <v>5.5040823332493246E-4</v>
      </c>
      <c r="V217" s="71">
        <f t="shared" si="234"/>
        <v>1.0190375609709864E-3</v>
      </c>
      <c r="W217" s="71">
        <f t="shared" si="235"/>
        <v>1.117734840660498E-3</v>
      </c>
      <c r="X217" s="71">
        <f t="shared" si="236"/>
        <v>1.4917026819785001E-3</v>
      </c>
      <c r="Y217" s="71">
        <f t="shared" si="237"/>
        <v>1.2112743153461663E-3</v>
      </c>
      <c r="Z217" s="72">
        <f t="shared" si="238"/>
        <v>2.19516855151752E-2</v>
      </c>
      <c r="AA217" s="72">
        <f t="shared" si="239"/>
        <v>2.3429511883590562E-2</v>
      </c>
      <c r="AB217" s="72">
        <f t="shared" si="240"/>
        <v>1.6755362541975169E-2</v>
      </c>
      <c r="AC217" s="72">
        <f t="shared" si="241"/>
        <v>1.044163080499743E-2</v>
      </c>
      <c r="AD217" s="72">
        <f t="shared" si="242"/>
        <v>9.9890779020051571E-3</v>
      </c>
      <c r="AE217" s="72">
        <f t="shared" si="243"/>
        <v>8.7233822327281788E-3</v>
      </c>
      <c r="AF217" s="72">
        <f t="shared" si="244"/>
        <v>7.7711206127650334E-3</v>
      </c>
      <c r="AG217" s="72">
        <f t="shared" si="245"/>
        <v>7.5537414969618659E-3</v>
      </c>
      <c r="AH217" s="72">
        <f t="shared" si="246"/>
        <v>2.8060186226568466E-3</v>
      </c>
      <c r="AI217" s="72">
        <f t="shared" si="247"/>
        <v>2.2280530661375202E-3</v>
      </c>
      <c r="AJ217" s="72">
        <f t="shared" si="248"/>
        <v>1.6822902195248836E-3</v>
      </c>
      <c r="AK217" s="72">
        <f t="shared" si="249"/>
        <v>2.3500621043062329E-3</v>
      </c>
      <c r="AL217" s="72">
        <f t="shared" si="250"/>
        <v>2.2632276338045878E-3</v>
      </c>
      <c r="AM217" s="72">
        <f t="shared" si="251"/>
        <v>1.9841557448194705E-3</v>
      </c>
      <c r="AN217" s="72">
        <f t="shared" si="252"/>
        <v>1.8492714460319852E-3</v>
      </c>
      <c r="AO217" s="72">
        <f t="shared" si="253"/>
        <v>1.8362388215041896E-3</v>
      </c>
      <c r="AP217" s="72">
        <f t="shared" si="254"/>
        <v>2.5271317795520255E-3</v>
      </c>
      <c r="AQ217" s="72">
        <f t="shared" si="255"/>
        <v>1.9985991138150301E-3</v>
      </c>
      <c r="AR217" s="72">
        <f t="shared" si="256"/>
        <v>1.5017507473657401E-3</v>
      </c>
      <c r="AS217" s="72">
        <f t="shared" si="257"/>
        <v>2.1182262117694813E-3</v>
      </c>
      <c r="AT217" s="72">
        <f t="shared" si="258"/>
        <v>2.0606604665058389E-3</v>
      </c>
      <c r="AU217" s="72">
        <f t="shared" si="259"/>
        <v>1.8279179938015292E-3</v>
      </c>
      <c r="AV217" s="72">
        <f t="shared" si="260"/>
        <v>1.7096765145952508E-3</v>
      </c>
      <c r="AW217" s="72">
        <f t="shared" si="261"/>
        <v>1.6986279363205396E-3</v>
      </c>
      <c r="AX217" s="72">
        <f t="shared" si="262"/>
        <v>7.0150465566421166E-4</v>
      </c>
      <c r="AY217" s="72">
        <f t="shared" si="263"/>
        <v>1.1140265330687601E-3</v>
      </c>
      <c r="AZ217" s="72">
        <f t="shared" si="264"/>
        <v>1.6822902195248836E-3</v>
      </c>
      <c r="BA217" s="72">
        <f t="shared" si="265"/>
        <v>7.0501863129186987E-3</v>
      </c>
      <c r="BB217" s="72">
        <f t="shared" si="266"/>
        <v>1.131613816902294E-2</v>
      </c>
      <c r="BC217" s="72">
        <f t="shared" si="267"/>
        <v>1.9841557448194706E-2</v>
      </c>
      <c r="BD217" s="72">
        <f t="shared" si="268"/>
        <v>2.7739071690479778E-2</v>
      </c>
      <c r="BE217" s="72">
        <f t="shared" si="269"/>
        <v>3.6724776430083789E-2</v>
      </c>
      <c r="BF217" s="72">
        <f t="shared" si="270"/>
        <v>6.3178294488800638E-4</v>
      </c>
      <c r="BG217" s="72">
        <f t="shared" si="271"/>
        <v>9.9929955690751505E-4</v>
      </c>
      <c r="BH217" s="72">
        <f t="shared" si="272"/>
        <v>1.5017507473657401E-3</v>
      </c>
      <c r="BI217" s="72">
        <f t="shared" si="273"/>
        <v>6.3546786353084438E-3</v>
      </c>
      <c r="BJ217" s="72">
        <f t="shared" si="274"/>
        <v>1.0303302332529195E-2</v>
      </c>
      <c r="BK217" s="72">
        <f t="shared" si="275"/>
        <v>1.8279179938015293E-2</v>
      </c>
      <c r="BL217" s="72">
        <f t="shared" si="276"/>
        <v>2.564514771892876E-2</v>
      </c>
      <c r="BM217" s="72">
        <f t="shared" si="277"/>
        <v>3.3972558726410793E-2</v>
      </c>
      <c r="BN217" s="70">
        <f t="shared" si="278"/>
        <v>0.57641219947128186</v>
      </c>
      <c r="BO217" s="70">
        <f t="shared" si="279"/>
        <v>0.315211112577444</v>
      </c>
      <c r="BP217" s="70">
        <f t="shared" si="280"/>
        <v>0.90257510059459822</v>
      </c>
    </row>
    <row r="218" spans="1:68" x14ac:dyDescent="0.25">
      <c r="A218" s="68">
        <v>45114</v>
      </c>
      <c r="B218" s="67">
        <v>10.14</v>
      </c>
      <c r="C218" s="67">
        <v>10.01</v>
      </c>
      <c r="D218" s="67">
        <v>10.11</v>
      </c>
      <c r="E218" s="67">
        <v>9.0399999999999991</v>
      </c>
      <c r="F218" s="67">
        <v>8</v>
      </c>
      <c r="G218" s="67">
        <v>7.42</v>
      </c>
      <c r="H218" s="67">
        <v>7.34</v>
      </c>
      <c r="I218" s="67">
        <v>7.39</v>
      </c>
      <c r="J218" s="71">
        <f t="shared" si="222"/>
        <v>-1.1000000000000038E-3</v>
      </c>
      <c r="K218" s="71">
        <f t="shared" si="223"/>
        <v>5.0000000000001432E-4</v>
      </c>
      <c r="L218" s="71">
        <f t="shared" si="224"/>
        <v>-1.9999999999999185E-4</v>
      </c>
      <c r="M218" s="71">
        <f t="shared" si="225"/>
        <v>-3.2999999999999835E-3</v>
      </c>
      <c r="N218" s="71">
        <f t="shared" si="226"/>
        <v>-3.4000000000000002E-3</v>
      </c>
      <c r="O218" s="71">
        <f t="shared" si="227"/>
        <v>-4.6000000000000069E-3</v>
      </c>
      <c r="P218" s="71">
        <f t="shared" si="228"/>
        <v>-4.4999999999999901E-3</v>
      </c>
      <c r="Q218" s="71">
        <f t="shared" si="229"/>
        <v>-4.2999999999999983E-3</v>
      </c>
      <c r="R218" s="71">
        <f t="shared" si="230"/>
        <v>-9.9922795251402956E-4</v>
      </c>
      <c r="S218" s="71">
        <f t="shared" si="231"/>
        <v>4.544008802683448E-4</v>
      </c>
      <c r="T218" s="71">
        <f t="shared" si="232"/>
        <v>-1.8165304318799207E-4</v>
      </c>
      <c r="U218" s="71">
        <f t="shared" si="233"/>
        <v>-3.0310011723682206E-3</v>
      </c>
      <c r="V218" s="71">
        <f t="shared" si="234"/>
        <v>-3.1531139914085572E-3</v>
      </c>
      <c r="W218" s="71">
        <f t="shared" si="235"/>
        <v>-4.2914516836257402E-3</v>
      </c>
      <c r="X218" s="71">
        <f t="shared" si="236"/>
        <v>-4.2010984628283446E-3</v>
      </c>
      <c r="Y218" s="71">
        <f t="shared" si="237"/>
        <v>-4.0121350764375204E-3</v>
      </c>
      <c r="Z218" s="72">
        <f t="shared" si="238"/>
        <v>2.2172670836320348E-2</v>
      </c>
      <c r="AA218" s="72">
        <f t="shared" si="239"/>
        <v>2.365348193801876E-2</v>
      </c>
      <c r="AB218" s="72">
        <f t="shared" si="240"/>
        <v>1.6954945278466707E-2</v>
      </c>
      <c r="AC218" s="72">
        <f t="shared" si="241"/>
        <v>1.0422918455189669E-2</v>
      </c>
      <c r="AD218" s="72">
        <f t="shared" si="242"/>
        <v>9.9484667361810636E-3</v>
      </c>
      <c r="AE218" s="72">
        <f t="shared" si="243"/>
        <v>8.69530948568812E-3</v>
      </c>
      <c r="AF218" s="72">
        <f t="shared" si="244"/>
        <v>7.7544902284130499E-3</v>
      </c>
      <c r="AG218" s="72">
        <f t="shared" si="245"/>
        <v>7.543596858708923E-3</v>
      </c>
      <c r="AH218" s="72">
        <f t="shared" si="246"/>
        <v>2.8061516543294298E-3</v>
      </c>
      <c r="AI218" s="72">
        <f t="shared" si="247"/>
        <v>2.2471704608223344E-3</v>
      </c>
      <c r="AJ218" s="72">
        <f t="shared" si="248"/>
        <v>1.6830438540314805E-3</v>
      </c>
      <c r="AK218" s="72">
        <f t="shared" si="249"/>
        <v>2.3567684550379353E-3</v>
      </c>
      <c r="AL218" s="72">
        <f t="shared" si="250"/>
        <v>2.2646372293456413E-3</v>
      </c>
      <c r="AM218" s="72">
        <f t="shared" si="251"/>
        <v>1.9883479351301189E-3</v>
      </c>
      <c r="AN218" s="72">
        <f t="shared" si="252"/>
        <v>1.8526176365913987E-3</v>
      </c>
      <c r="AO218" s="72">
        <f t="shared" si="253"/>
        <v>1.8427336300505844E-3</v>
      </c>
      <c r="AP218" s="72">
        <f t="shared" si="254"/>
        <v>2.5272606379174128E-3</v>
      </c>
      <c r="AQ218" s="72">
        <f t="shared" si="255"/>
        <v>2.0172328336236136E-3</v>
      </c>
      <c r="AR218" s="72">
        <f t="shared" si="256"/>
        <v>1.5024810114536492E-3</v>
      </c>
      <c r="AS218" s="72">
        <f t="shared" si="257"/>
        <v>2.1244245799906022E-3</v>
      </c>
      <c r="AT218" s="72">
        <f t="shared" si="258"/>
        <v>2.0619264156150571E-3</v>
      </c>
      <c r="AU218" s="72">
        <f t="shared" si="259"/>
        <v>1.8317405988539485E-3</v>
      </c>
      <c r="AV218" s="72">
        <f t="shared" si="260"/>
        <v>1.7126938277291274E-3</v>
      </c>
      <c r="AW218" s="72">
        <f t="shared" si="261"/>
        <v>1.7045683879318371E-3</v>
      </c>
      <c r="AX218" s="72">
        <f t="shared" si="262"/>
        <v>7.0153791358235746E-4</v>
      </c>
      <c r="AY218" s="72">
        <f t="shared" si="263"/>
        <v>1.1235852304111672E-3</v>
      </c>
      <c r="AZ218" s="72">
        <f t="shared" si="264"/>
        <v>1.6830438540314805E-3</v>
      </c>
      <c r="BA218" s="72">
        <f t="shared" si="265"/>
        <v>7.0703053651138062E-3</v>
      </c>
      <c r="BB218" s="72">
        <f t="shared" si="266"/>
        <v>1.1323186146728207E-2</v>
      </c>
      <c r="BC218" s="72">
        <f t="shared" si="267"/>
        <v>1.9883479351301189E-2</v>
      </c>
      <c r="BD218" s="72">
        <f t="shared" si="268"/>
        <v>2.7789264548870981E-2</v>
      </c>
      <c r="BE218" s="72">
        <f t="shared" si="269"/>
        <v>3.685467260101169E-2</v>
      </c>
      <c r="BF218" s="72">
        <f t="shared" si="270"/>
        <v>6.3181515947935321E-4</v>
      </c>
      <c r="BG218" s="72">
        <f t="shared" si="271"/>
        <v>1.0086164168118068E-3</v>
      </c>
      <c r="BH218" s="72">
        <f t="shared" si="272"/>
        <v>1.5024810114536492E-3</v>
      </c>
      <c r="BI218" s="72">
        <f t="shared" si="273"/>
        <v>6.3732737399718065E-3</v>
      </c>
      <c r="BJ218" s="72">
        <f t="shared" si="274"/>
        <v>1.0309632078075285E-2</v>
      </c>
      <c r="BK218" s="72">
        <f t="shared" si="275"/>
        <v>1.8317405988539485E-2</v>
      </c>
      <c r="BL218" s="72">
        <f t="shared" si="276"/>
        <v>2.5690407415936912E-2</v>
      </c>
      <c r="BM218" s="72">
        <f t="shared" si="277"/>
        <v>3.4091367758636741E-2</v>
      </c>
      <c r="BN218" s="70">
        <f t="shared" si="278"/>
        <v>0.57619815010773379</v>
      </c>
      <c r="BO218" s="70">
        <f t="shared" si="279"/>
        <v>0.31659616968453508</v>
      </c>
      <c r="BP218" s="70">
        <f t="shared" si="280"/>
        <v>0.90249268888238932</v>
      </c>
    </row>
    <row r="219" spans="1:68" x14ac:dyDescent="0.25">
      <c r="A219" s="68">
        <v>45113</v>
      </c>
      <c r="B219" s="67">
        <v>10.029999999999999</v>
      </c>
      <c r="C219" s="67">
        <v>10.06</v>
      </c>
      <c r="D219" s="67">
        <v>10.09</v>
      </c>
      <c r="E219" s="67">
        <v>8.7100000000000009</v>
      </c>
      <c r="F219" s="67">
        <v>7.66</v>
      </c>
      <c r="G219" s="67">
        <v>6.96</v>
      </c>
      <c r="H219" s="67">
        <v>6.89</v>
      </c>
      <c r="I219" s="67">
        <v>6.96</v>
      </c>
      <c r="J219" s="71">
        <f t="shared" si="222"/>
        <v>0</v>
      </c>
      <c r="K219" s="71">
        <f t="shared" si="223"/>
        <v>-5.0000000000001432E-4</v>
      </c>
      <c r="L219" s="71">
        <f t="shared" si="224"/>
        <v>-7.0000000000000617E-4</v>
      </c>
      <c r="M219" s="71">
        <f t="shared" si="225"/>
        <v>-4.0000000000001146E-4</v>
      </c>
      <c r="N219" s="71">
        <f t="shared" si="226"/>
        <v>-2.0000000000000573E-4</v>
      </c>
      <c r="O219" s="71">
        <f t="shared" si="227"/>
        <v>-2.9999999999999472E-4</v>
      </c>
      <c r="P219" s="71">
        <f t="shared" si="228"/>
        <v>-8.0000000000000904E-4</v>
      </c>
      <c r="Q219" s="71">
        <f t="shared" si="229"/>
        <v>-8.9999999999999802E-4</v>
      </c>
      <c r="R219" s="71">
        <f t="shared" si="230"/>
        <v>0</v>
      </c>
      <c r="S219" s="71">
        <f t="shared" si="231"/>
        <v>-4.5440088026836361E-4</v>
      </c>
      <c r="T219" s="71">
        <f t="shared" si="232"/>
        <v>-6.360456349996772E-4</v>
      </c>
      <c r="U219" s="71">
        <f t="shared" si="233"/>
        <v>-3.6801914114871736E-4</v>
      </c>
      <c r="V219" s="71">
        <f t="shared" si="234"/>
        <v>-1.8578727410612568E-4</v>
      </c>
      <c r="W219" s="71">
        <f t="shared" si="235"/>
        <v>-2.805180251224788E-4</v>
      </c>
      <c r="X219" s="71">
        <f t="shared" si="236"/>
        <v>-7.4871318425017959E-4</v>
      </c>
      <c r="Y219" s="71">
        <f t="shared" si="237"/>
        <v>-8.4179025688232696E-4</v>
      </c>
      <c r="Z219" s="72">
        <f t="shared" si="238"/>
        <v>2.2387225087191688E-2</v>
      </c>
      <c r="AA219" s="72">
        <f t="shared" si="239"/>
        <v>2.3826291580150795E-2</v>
      </c>
      <c r="AB219" s="72">
        <f t="shared" si="240"/>
        <v>1.7144605716550167E-2</v>
      </c>
      <c r="AC219" s="72">
        <f t="shared" si="241"/>
        <v>1.0397866150832125E-2</v>
      </c>
      <c r="AD219" s="72">
        <f t="shared" si="242"/>
        <v>9.914297491437761E-3</v>
      </c>
      <c r="AE219" s="72">
        <f t="shared" si="243"/>
        <v>8.6753002502094993E-3</v>
      </c>
      <c r="AF219" s="72">
        <f t="shared" si="244"/>
        <v>7.7495099408111216E-3</v>
      </c>
      <c r="AG219" s="72">
        <f t="shared" si="245"/>
        <v>7.5441853382151973E-3</v>
      </c>
      <c r="AH219" s="72">
        <f t="shared" si="246"/>
        <v>2.8165555437113629E-3</v>
      </c>
      <c r="AI219" s="72">
        <f t="shared" si="247"/>
        <v>2.2825056785599133E-3</v>
      </c>
      <c r="AJ219" s="72">
        <f t="shared" si="248"/>
        <v>1.6991344401006382E-3</v>
      </c>
      <c r="AK219" s="72">
        <f t="shared" si="249"/>
        <v>2.3678475699062235E-3</v>
      </c>
      <c r="AL219" s="72">
        <f t="shared" si="250"/>
        <v>2.2731551074814328E-3</v>
      </c>
      <c r="AM219" s="72">
        <f t="shared" si="251"/>
        <v>1.9759936202773717E-3</v>
      </c>
      <c r="AN219" s="72">
        <f t="shared" si="252"/>
        <v>1.8339829966419791E-3</v>
      </c>
      <c r="AO219" s="72">
        <f t="shared" si="253"/>
        <v>1.8255712347495822E-3</v>
      </c>
      <c r="AP219" s="72">
        <f t="shared" si="254"/>
        <v>2.5375074205717628E-3</v>
      </c>
      <c r="AQ219" s="72">
        <f t="shared" si="255"/>
        <v>2.0516092508020361E-3</v>
      </c>
      <c r="AR219" s="72">
        <f t="shared" si="256"/>
        <v>1.5180265297249156E-3</v>
      </c>
      <c r="AS219" s="72">
        <f t="shared" si="257"/>
        <v>2.1345991930955257E-3</v>
      </c>
      <c r="AT219" s="72">
        <f t="shared" si="258"/>
        <v>2.0694958642356975E-3</v>
      </c>
      <c r="AU219" s="72">
        <f t="shared" si="259"/>
        <v>1.8198397584967532E-3</v>
      </c>
      <c r="AV219" s="72">
        <f t="shared" si="260"/>
        <v>1.6950375168099392E-3</v>
      </c>
      <c r="AW219" s="72">
        <f t="shared" si="261"/>
        <v>1.6883441116763863E-3</v>
      </c>
      <c r="AX219" s="72">
        <f t="shared" si="262"/>
        <v>7.0413888592784073E-4</v>
      </c>
      <c r="AY219" s="72">
        <f t="shared" si="263"/>
        <v>1.1412528392799567E-3</v>
      </c>
      <c r="AZ219" s="72">
        <f t="shared" si="264"/>
        <v>1.6991344401006382E-3</v>
      </c>
      <c r="BA219" s="72">
        <f t="shared" si="265"/>
        <v>7.1035427097186701E-3</v>
      </c>
      <c r="BB219" s="72">
        <f t="shared" si="266"/>
        <v>1.1365775537407164E-2</v>
      </c>
      <c r="BC219" s="72">
        <f t="shared" si="267"/>
        <v>1.9759936202773717E-2</v>
      </c>
      <c r="BD219" s="72">
        <f t="shared" si="268"/>
        <v>2.7509744949629687E-2</v>
      </c>
      <c r="BE219" s="72">
        <f t="shared" si="269"/>
        <v>3.6511424694991641E-2</v>
      </c>
      <c r="BF219" s="72">
        <f t="shared" si="270"/>
        <v>6.343768551429407E-4</v>
      </c>
      <c r="BG219" s="72">
        <f t="shared" si="271"/>
        <v>1.025804625401018E-3</v>
      </c>
      <c r="BH219" s="72">
        <f t="shared" si="272"/>
        <v>1.5180265297249156E-3</v>
      </c>
      <c r="BI219" s="72">
        <f t="shared" si="273"/>
        <v>6.4037975792865772E-3</v>
      </c>
      <c r="BJ219" s="72">
        <f t="shared" si="274"/>
        <v>1.0347479321178488E-2</v>
      </c>
      <c r="BK219" s="72">
        <f t="shared" si="275"/>
        <v>1.8198397584967531E-2</v>
      </c>
      <c r="BL219" s="72">
        <f t="shared" si="276"/>
        <v>2.5425562752149088E-2</v>
      </c>
      <c r="BM219" s="72">
        <f t="shared" si="277"/>
        <v>3.3766882233527723E-2</v>
      </c>
      <c r="BN219" s="70">
        <f t="shared" si="278"/>
        <v>0.58695797977568864</v>
      </c>
      <c r="BO219" s="70">
        <f t="shared" si="279"/>
        <v>0.33046302283092865</v>
      </c>
      <c r="BP219" s="70">
        <f t="shared" si="280"/>
        <v>0.90333596400582272</v>
      </c>
    </row>
    <row r="220" spans="1:68" x14ac:dyDescent="0.25">
      <c r="A220" s="68">
        <v>45112</v>
      </c>
      <c r="B220" s="67">
        <v>10.029999999999999</v>
      </c>
      <c r="C220" s="67">
        <v>10.01</v>
      </c>
      <c r="D220" s="67">
        <v>10.02</v>
      </c>
      <c r="E220" s="67">
        <v>8.67</v>
      </c>
      <c r="F220" s="67">
        <v>7.64</v>
      </c>
      <c r="G220" s="67">
        <v>6.93</v>
      </c>
      <c r="H220" s="67">
        <v>6.81</v>
      </c>
      <c r="I220" s="67">
        <v>6.87</v>
      </c>
      <c r="J220" s="71">
        <f t="shared" si="222"/>
        <v>0</v>
      </c>
      <c r="K220" s="71">
        <f t="shared" si="223"/>
        <v>-1.9999999999999185E-4</v>
      </c>
      <c r="L220" s="71">
        <f t="shared" si="224"/>
        <v>4.0000000000001146E-4</v>
      </c>
      <c r="M220" s="71">
        <f t="shared" si="225"/>
        <v>4.0000000000001146E-4</v>
      </c>
      <c r="N220" s="71">
        <f t="shared" si="226"/>
        <v>1.0000000000000286E-4</v>
      </c>
      <c r="O220" s="71">
        <f t="shared" si="227"/>
        <v>0</v>
      </c>
      <c r="P220" s="71">
        <f t="shared" si="228"/>
        <v>-9.9999999999988987E-5</v>
      </c>
      <c r="Q220" s="71">
        <f t="shared" si="229"/>
        <v>-3.9999999999999758E-4</v>
      </c>
      <c r="R220" s="71">
        <f t="shared" si="230"/>
        <v>0</v>
      </c>
      <c r="S220" s="71">
        <f t="shared" si="231"/>
        <v>-1.8181818231907849E-4</v>
      </c>
      <c r="T220" s="71">
        <f t="shared" si="232"/>
        <v>3.6350418430068757E-4</v>
      </c>
      <c r="U220" s="71">
        <f t="shared" si="233"/>
        <v>3.6801914114879125E-4</v>
      </c>
      <c r="V220" s="71">
        <f t="shared" si="234"/>
        <v>9.289795166690865E-5</v>
      </c>
      <c r="W220" s="71">
        <f t="shared" si="235"/>
        <v>0</v>
      </c>
      <c r="X220" s="71">
        <f t="shared" si="236"/>
        <v>-9.3628575509653543E-5</v>
      </c>
      <c r="Y220" s="71">
        <f t="shared" si="237"/>
        <v>-3.7435657900924637E-4</v>
      </c>
      <c r="Z220" s="72">
        <f t="shared" si="238"/>
        <v>2.2634267049288791E-2</v>
      </c>
      <c r="AA220" s="72">
        <f t="shared" si="239"/>
        <v>2.4058774031110133E-2</v>
      </c>
      <c r="AB220" s="72">
        <f t="shared" si="240"/>
        <v>1.737355535534971E-2</v>
      </c>
      <c r="AC220" s="72">
        <f t="shared" si="241"/>
        <v>1.0371469535460684E-2</v>
      </c>
      <c r="AD220" s="72">
        <f t="shared" si="242"/>
        <v>9.8595181518590248E-3</v>
      </c>
      <c r="AE220" s="72">
        <f t="shared" si="243"/>
        <v>8.6259545581001042E-3</v>
      </c>
      <c r="AF220" s="72">
        <f t="shared" si="244"/>
        <v>7.7179675043298783E-3</v>
      </c>
      <c r="AG220" s="72">
        <f t="shared" si="245"/>
        <v>7.5220848063797148E-3</v>
      </c>
      <c r="AH220" s="72">
        <f t="shared" si="246"/>
        <v>2.8218427666217905E-3</v>
      </c>
      <c r="AI220" s="72">
        <f t="shared" si="247"/>
        <v>2.2872408968851433E-3</v>
      </c>
      <c r="AJ220" s="72">
        <f t="shared" si="248"/>
        <v>1.7105873929546302E-3</v>
      </c>
      <c r="AK220" s="72">
        <f t="shared" si="249"/>
        <v>2.3870179373623093E-3</v>
      </c>
      <c r="AL220" s="72">
        <f t="shared" si="250"/>
        <v>2.2903045675704667E-3</v>
      </c>
      <c r="AM220" s="72">
        <f t="shared" si="251"/>
        <v>1.979325825472627E-3</v>
      </c>
      <c r="AN220" s="72">
        <f t="shared" si="252"/>
        <v>1.8343987630169054E-3</v>
      </c>
      <c r="AO220" s="72">
        <f t="shared" si="253"/>
        <v>1.8255712347495822E-3</v>
      </c>
      <c r="AP220" s="72">
        <f t="shared" si="254"/>
        <v>2.5427299185493087E-3</v>
      </c>
      <c r="AQ220" s="72">
        <f t="shared" si="255"/>
        <v>2.0562639195653275E-3</v>
      </c>
      <c r="AR220" s="72">
        <f t="shared" si="256"/>
        <v>1.5291810426859038E-3</v>
      </c>
      <c r="AS220" s="72">
        <f t="shared" si="257"/>
        <v>2.152510877920314E-3</v>
      </c>
      <c r="AT220" s="72">
        <f t="shared" si="258"/>
        <v>2.0853913272724026E-3</v>
      </c>
      <c r="AU220" s="72">
        <f t="shared" si="259"/>
        <v>1.8229177948660929E-3</v>
      </c>
      <c r="AV220" s="72">
        <f t="shared" si="260"/>
        <v>1.6954006747023124E-3</v>
      </c>
      <c r="AW220" s="72">
        <f t="shared" si="261"/>
        <v>1.6883210715249559E-3</v>
      </c>
      <c r="AX220" s="72">
        <f t="shared" si="262"/>
        <v>7.0546069165544764E-4</v>
      </c>
      <c r="AY220" s="72">
        <f t="shared" si="263"/>
        <v>1.1436204484425716E-3</v>
      </c>
      <c r="AZ220" s="72">
        <f t="shared" si="264"/>
        <v>1.7105873929546302E-3</v>
      </c>
      <c r="BA220" s="72">
        <f t="shared" si="265"/>
        <v>7.1610538120869278E-3</v>
      </c>
      <c r="BB220" s="72">
        <f t="shared" si="266"/>
        <v>1.1451522837852333E-2</v>
      </c>
      <c r="BC220" s="72">
        <f t="shared" si="267"/>
        <v>1.9793258254726269E-2</v>
      </c>
      <c r="BD220" s="72">
        <f t="shared" si="268"/>
        <v>2.7515981445253582E-2</v>
      </c>
      <c r="BE220" s="72">
        <f t="shared" si="269"/>
        <v>3.6511424694991641E-2</v>
      </c>
      <c r="BF220" s="72">
        <f t="shared" si="270"/>
        <v>6.3568247963732719E-4</v>
      </c>
      <c r="BG220" s="72">
        <f t="shared" si="271"/>
        <v>1.0281319597826638E-3</v>
      </c>
      <c r="BH220" s="72">
        <f t="shared" si="272"/>
        <v>1.5291810426859038E-3</v>
      </c>
      <c r="BI220" s="72">
        <f t="shared" si="273"/>
        <v>6.4575326337609415E-3</v>
      </c>
      <c r="BJ220" s="72">
        <f t="shared" si="274"/>
        <v>1.0426956636362013E-2</v>
      </c>
      <c r="BK220" s="72">
        <f t="shared" si="275"/>
        <v>1.822917794866093E-2</v>
      </c>
      <c r="BL220" s="72">
        <f t="shared" si="276"/>
        <v>2.5431010120534687E-2</v>
      </c>
      <c r="BM220" s="72">
        <f t="shared" si="277"/>
        <v>3.376642143049912E-2</v>
      </c>
      <c r="BN220" s="70">
        <f t="shared" si="278"/>
        <v>0.58946963245639739</v>
      </c>
      <c r="BO220" s="70">
        <f t="shared" si="279"/>
        <v>0.34091655577797025</v>
      </c>
      <c r="BP220" s="70">
        <f t="shared" si="280"/>
        <v>0.90486245208384652</v>
      </c>
    </row>
    <row r="221" spans="1:68" x14ac:dyDescent="0.25">
      <c r="A221" s="68">
        <v>45111</v>
      </c>
      <c r="B221" s="67">
        <v>10.029999999999999</v>
      </c>
      <c r="C221" s="67">
        <v>9.99</v>
      </c>
      <c r="D221" s="67">
        <v>10.06</v>
      </c>
      <c r="E221" s="67">
        <v>8.7100000000000009</v>
      </c>
      <c r="F221" s="67">
        <v>7.65</v>
      </c>
      <c r="G221" s="67">
        <v>6.93</v>
      </c>
      <c r="H221" s="67">
        <v>6.8</v>
      </c>
      <c r="I221" s="67">
        <v>6.83</v>
      </c>
      <c r="J221" s="71">
        <f t="shared" si="222"/>
        <v>9.9999999999988987E-5</v>
      </c>
      <c r="K221" s="71">
        <f t="shared" si="223"/>
        <v>4.9999999999998657E-4</v>
      </c>
      <c r="L221" s="71">
        <f t="shared" si="224"/>
        <v>5.9999999999998943E-4</v>
      </c>
      <c r="M221" s="71">
        <f t="shared" si="225"/>
        <v>3.999999999999837E-4</v>
      </c>
      <c r="N221" s="71">
        <f t="shared" si="226"/>
        <v>4.0000000000001146E-4</v>
      </c>
      <c r="O221" s="71">
        <f t="shared" si="227"/>
        <v>6.0000000000000331E-4</v>
      </c>
      <c r="P221" s="71">
        <f t="shared" si="228"/>
        <v>2.9999999999999472E-4</v>
      </c>
      <c r="Q221" s="71">
        <f t="shared" si="229"/>
        <v>3.0000000000000859E-4</v>
      </c>
      <c r="R221" s="71">
        <f t="shared" si="230"/>
        <v>9.0880174552448136E-5</v>
      </c>
      <c r="S221" s="71">
        <f t="shared" si="231"/>
        <v>4.5448348734836787E-4</v>
      </c>
      <c r="T221" s="71">
        <f t="shared" si="232"/>
        <v>5.4500864279368518E-4</v>
      </c>
      <c r="U221" s="71">
        <f t="shared" si="233"/>
        <v>3.6788375288441074E-4</v>
      </c>
      <c r="V221" s="71">
        <f t="shared" si="234"/>
        <v>3.7150553041753905E-4</v>
      </c>
      <c r="W221" s="71">
        <f t="shared" si="235"/>
        <v>5.6095738195003568E-4</v>
      </c>
      <c r="X221" s="71">
        <f t="shared" si="236"/>
        <v>2.8085943170157136E-4</v>
      </c>
      <c r="Y221" s="71">
        <f t="shared" si="237"/>
        <v>2.8078057182919538E-4</v>
      </c>
      <c r="Z221" s="72">
        <f t="shared" si="238"/>
        <v>2.2906443566123116E-2</v>
      </c>
      <c r="AA221" s="72">
        <f t="shared" si="239"/>
        <v>2.4310591520807997E-2</v>
      </c>
      <c r="AB221" s="72">
        <f t="shared" si="240"/>
        <v>1.7634192717773004E-2</v>
      </c>
      <c r="AC221" s="72">
        <f t="shared" si="241"/>
        <v>1.0368867201960168E-2</v>
      </c>
      <c r="AD221" s="72">
        <f t="shared" si="242"/>
        <v>9.8112663964906605E-3</v>
      </c>
      <c r="AE221" s="72">
        <f t="shared" si="243"/>
        <v>8.5742185527728186E-3</v>
      </c>
      <c r="AF221" s="72">
        <f t="shared" si="244"/>
        <v>7.679111843505281E-3</v>
      </c>
      <c r="AG221" s="72">
        <f t="shared" si="245"/>
        <v>7.4927320327442372E-3</v>
      </c>
      <c r="AH221" s="72">
        <f t="shared" si="246"/>
        <v>2.8302019320796379E-3</v>
      </c>
      <c r="AI221" s="72">
        <f t="shared" si="247"/>
        <v>2.2872408968851433E-3</v>
      </c>
      <c r="AJ221" s="72">
        <f t="shared" si="248"/>
        <v>1.7105873929546302E-3</v>
      </c>
      <c r="AK221" s="72">
        <f t="shared" si="249"/>
        <v>2.3933679960496486E-3</v>
      </c>
      <c r="AL221" s="72">
        <f t="shared" si="250"/>
        <v>2.295429955907377E-3</v>
      </c>
      <c r="AM221" s="72">
        <f t="shared" si="251"/>
        <v>1.9868833166569347E-3</v>
      </c>
      <c r="AN221" s="72">
        <f t="shared" si="252"/>
        <v>1.8437931174051093E-3</v>
      </c>
      <c r="AO221" s="72">
        <f t="shared" si="253"/>
        <v>1.8361096648345108E-3</v>
      </c>
      <c r="AP221" s="72">
        <f t="shared" si="254"/>
        <v>2.5509515304153641E-3</v>
      </c>
      <c r="AQ221" s="72">
        <f t="shared" si="255"/>
        <v>2.0562645629483007E-3</v>
      </c>
      <c r="AR221" s="72">
        <f t="shared" si="256"/>
        <v>1.5291928821583327E-3</v>
      </c>
      <c r="AS221" s="72">
        <f t="shared" si="257"/>
        <v>2.1584848596227124E-3</v>
      </c>
      <c r="AT221" s="72">
        <f t="shared" si="258"/>
        <v>2.0901715049999495E-3</v>
      </c>
      <c r="AU221" s="72">
        <f t="shared" si="259"/>
        <v>1.8299329037344794E-3</v>
      </c>
      <c r="AV221" s="72">
        <f t="shared" si="260"/>
        <v>1.7040853241352802E-3</v>
      </c>
      <c r="AW221" s="72">
        <f t="shared" si="261"/>
        <v>1.6980634638476425E-3</v>
      </c>
      <c r="AX221" s="72">
        <f t="shared" si="262"/>
        <v>7.0755048301990948E-4</v>
      </c>
      <c r="AY221" s="72">
        <f t="shared" si="263"/>
        <v>1.1436204484425716E-3</v>
      </c>
      <c r="AZ221" s="72">
        <f t="shared" si="264"/>
        <v>1.7105873929546302E-3</v>
      </c>
      <c r="BA221" s="72">
        <f t="shared" si="265"/>
        <v>7.1801039881489457E-3</v>
      </c>
      <c r="BB221" s="72">
        <f t="shared" si="266"/>
        <v>1.1477149779536885E-2</v>
      </c>
      <c r="BC221" s="72">
        <f t="shared" si="267"/>
        <v>1.9868833166569348E-2</v>
      </c>
      <c r="BD221" s="72">
        <f t="shared" si="268"/>
        <v>2.7656896761076639E-2</v>
      </c>
      <c r="BE221" s="72">
        <f t="shared" si="269"/>
        <v>3.6722193296690214E-2</v>
      </c>
      <c r="BF221" s="72">
        <f t="shared" si="270"/>
        <v>6.3773788260384102E-4</v>
      </c>
      <c r="BG221" s="72">
        <f t="shared" si="271"/>
        <v>1.0281322814741504E-3</v>
      </c>
      <c r="BH221" s="72">
        <f t="shared" si="272"/>
        <v>1.5291928821583327E-3</v>
      </c>
      <c r="BI221" s="72">
        <f t="shared" si="273"/>
        <v>6.4754545788681377E-3</v>
      </c>
      <c r="BJ221" s="72">
        <f t="shared" si="274"/>
        <v>1.0450857524999748E-2</v>
      </c>
      <c r="BK221" s="72">
        <f t="shared" si="275"/>
        <v>1.8299329037344794E-2</v>
      </c>
      <c r="BL221" s="72">
        <f t="shared" si="276"/>
        <v>2.5561279862029204E-2</v>
      </c>
      <c r="BM221" s="72">
        <f t="shared" si="277"/>
        <v>3.3961269276952852E-2</v>
      </c>
      <c r="BN221" s="70">
        <f t="shared" si="278"/>
        <v>0.58946059276302987</v>
      </c>
      <c r="BO221" s="70">
        <f t="shared" si="279"/>
        <v>0.33828509909046417</v>
      </c>
      <c r="BP221" s="70">
        <f t="shared" si="280"/>
        <v>0.90535512972911925</v>
      </c>
    </row>
    <row r="222" spans="1:68" x14ac:dyDescent="0.25">
      <c r="A222" s="68">
        <v>45110</v>
      </c>
      <c r="B222" s="67">
        <v>10.039999999999999</v>
      </c>
      <c r="C222" s="67">
        <v>10.039999999999999</v>
      </c>
      <c r="D222" s="67">
        <v>10.119999999999999</v>
      </c>
      <c r="E222" s="67">
        <v>8.75</v>
      </c>
      <c r="F222" s="67">
        <v>7.69</v>
      </c>
      <c r="G222" s="67">
        <v>6.99</v>
      </c>
      <c r="H222" s="67">
        <v>6.83</v>
      </c>
      <c r="I222" s="67">
        <v>6.86</v>
      </c>
      <c r="J222" s="71">
        <f t="shared" si="222"/>
        <v>-9.9999999999988987E-5</v>
      </c>
      <c r="K222" s="71">
        <f t="shared" si="223"/>
        <v>0</v>
      </c>
      <c r="L222" s="71">
        <f t="shared" si="224"/>
        <v>3.4000000000000141E-3</v>
      </c>
      <c r="M222" s="71">
        <f t="shared" si="225"/>
        <v>-3.999999999999837E-4</v>
      </c>
      <c r="N222" s="71">
        <f t="shared" si="226"/>
        <v>-4.0000000000001146E-4</v>
      </c>
      <c r="O222" s="71">
        <f t="shared" si="227"/>
        <v>-1.0000000000000286E-4</v>
      </c>
      <c r="P222" s="71">
        <f t="shared" si="228"/>
        <v>-5.0000000000000044E-4</v>
      </c>
      <c r="Q222" s="71">
        <f t="shared" si="229"/>
        <v>-4.0000000000001146E-4</v>
      </c>
      <c r="R222" s="71">
        <f t="shared" si="230"/>
        <v>-9.0880174552483698E-5</v>
      </c>
      <c r="S222" s="71">
        <f t="shared" si="231"/>
        <v>0</v>
      </c>
      <c r="T222" s="71">
        <f t="shared" si="232"/>
        <v>3.0827841986349443E-3</v>
      </c>
      <c r="U222" s="71">
        <f t="shared" si="233"/>
        <v>-3.678837528844656E-4</v>
      </c>
      <c r="V222" s="71">
        <f t="shared" si="234"/>
        <v>-3.7150553041747275E-4</v>
      </c>
      <c r="W222" s="71">
        <f t="shared" si="235"/>
        <v>-9.3471047411154646E-5</v>
      </c>
      <c r="X222" s="71">
        <f t="shared" si="236"/>
        <v>-4.6814288575582384E-4</v>
      </c>
      <c r="Y222" s="71">
        <f t="shared" si="237"/>
        <v>-3.7439161800101463E-4</v>
      </c>
      <c r="Z222" s="72">
        <f t="shared" si="238"/>
        <v>2.3142142449146273E-2</v>
      </c>
      <c r="AA222" s="72">
        <f t="shared" si="239"/>
        <v>2.456016823370134E-2</v>
      </c>
      <c r="AB222" s="72">
        <f t="shared" si="240"/>
        <v>1.7887792591161439E-2</v>
      </c>
      <c r="AC222" s="72">
        <f t="shared" si="241"/>
        <v>1.038834833977151E-2</v>
      </c>
      <c r="AD222" s="72">
        <f t="shared" si="242"/>
        <v>9.7713138768147859E-3</v>
      </c>
      <c r="AE222" s="72">
        <f t="shared" si="243"/>
        <v>8.5252925072713467E-3</v>
      </c>
      <c r="AF222" s="72">
        <f t="shared" si="244"/>
        <v>7.6371278100491125E-3</v>
      </c>
      <c r="AG222" s="72">
        <f t="shared" si="245"/>
        <v>7.4578649118381942E-3</v>
      </c>
      <c r="AH222" s="72">
        <f t="shared" si="246"/>
        <v>2.8302019320796379E-3</v>
      </c>
      <c r="AI222" s="72">
        <f t="shared" si="247"/>
        <v>2.2869344824039991E-3</v>
      </c>
      <c r="AJ222" s="72">
        <f t="shared" si="248"/>
        <v>1.7105373281334592E-3</v>
      </c>
      <c r="AK222" s="72">
        <f t="shared" si="249"/>
        <v>2.3933679960496481E-3</v>
      </c>
      <c r="AL222" s="72">
        <f t="shared" si="250"/>
        <v>2.2953116043500621E-3</v>
      </c>
      <c r="AM222" s="72">
        <f t="shared" si="251"/>
        <v>1.98659263198657E-3</v>
      </c>
      <c r="AN222" s="72">
        <f t="shared" si="252"/>
        <v>1.8439407897183689E-3</v>
      </c>
      <c r="AO222" s="72">
        <f t="shared" si="253"/>
        <v>1.8363584029135796E-3</v>
      </c>
      <c r="AP222" s="72">
        <f t="shared" si="254"/>
        <v>2.5509526652857484E-3</v>
      </c>
      <c r="AQ222" s="72">
        <f t="shared" si="255"/>
        <v>2.0559827746355584E-3</v>
      </c>
      <c r="AR222" s="72">
        <f t="shared" si="256"/>
        <v>1.5291743888508102E-3</v>
      </c>
      <c r="AS222" s="72">
        <f t="shared" si="257"/>
        <v>2.158485520640548E-3</v>
      </c>
      <c r="AT222" s="72">
        <f t="shared" si="258"/>
        <v>2.0900593253763717E-3</v>
      </c>
      <c r="AU222" s="72">
        <f t="shared" si="259"/>
        <v>1.8296564851131472E-3</v>
      </c>
      <c r="AV222" s="72">
        <f t="shared" si="260"/>
        <v>1.7042208875054886E-3</v>
      </c>
      <c r="AW222" s="72">
        <f t="shared" si="261"/>
        <v>1.6982930009305857E-3</v>
      </c>
      <c r="AX222" s="72">
        <f t="shared" si="262"/>
        <v>7.0755048301990948E-4</v>
      </c>
      <c r="AY222" s="72">
        <f t="shared" si="263"/>
        <v>1.1434672412019996E-3</v>
      </c>
      <c r="AZ222" s="72">
        <f t="shared" si="264"/>
        <v>1.7105373281334592E-3</v>
      </c>
      <c r="BA222" s="72">
        <f t="shared" si="265"/>
        <v>7.1801039881489448E-3</v>
      </c>
      <c r="BB222" s="72">
        <f t="shared" si="266"/>
        <v>1.1476558021750311E-2</v>
      </c>
      <c r="BC222" s="72">
        <f t="shared" si="267"/>
        <v>1.9865926319865699E-2</v>
      </c>
      <c r="BD222" s="72">
        <f t="shared" si="268"/>
        <v>2.7659111845775533E-2</v>
      </c>
      <c r="BE222" s="72">
        <f t="shared" si="269"/>
        <v>3.6727168058271593E-2</v>
      </c>
      <c r="BF222" s="72">
        <f t="shared" si="270"/>
        <v>6.3773816632143709E-4</v>
      </c>
      <c r="BG222" s="72">
        <f t="shared" si="271"/>
        <v>1.0279913873177792E-3</v>
      </c>
      <c r="BH222" s="72">
        <f t="shared" si="272"/>
        <v>1.5291743888508102E-3</v>
      </c>
      <c r="BI222" s="72">
        <f t="shared" si="273"/>
        <v>6.4754565619216439E-3</v>
      </c>
      <c r="BJ222" s="72">
        <f t="shared" si="274"/>
        <v>1.0450296626881858E-2</v>
      </c>
      <c r="BK222" s="72">
        <f t="shared" si="275"/>
        <v>1.8296564851131472E-2</v>
      </c>
      <c r="BL222" s="72">
        <f t="shared" si="276"/>
        <v>2.5563313312582329E-2</v>
      </c>
      <c r="BM222" s="72">
        <f t="shared" si="277"/>
        <v>3.3965860018611717E-2</v>
      </c>
      <c r="BN222" s="70">
        <f t="shared" si="278"/>
        <v>0.58888584831381452</v>
      </c>
      <c r="BO222" s="70">
        <f t="shared" si="279"/>
        <v>0.33770132375017547</v>
      </c>
      <c r="BP222" s="70">
        <f t="shared" si="280"/>
        <v>0.90527987527343667</v>
      </c>
    </row>
    <row r="223" spans="1:68" x14ac:dyDescent="0.25">
      <c r="A223" s="68">
        <v>45107</v>
      </c>
      <c r="B223" s="67">
        <v>10.029999999999999</v>
      </c>
      <c r="C223" s="67">
        <v>10.039999999999999</v>
      </c>
      <c r="D223" s="67">
        <v>10.46</v>
      </c>
      <c r="E223" s="67">
        <v>8.7100000000000009</v>
      </c>
      <c r="F223" s="67">
        <v>7.65</v>
      </c>
      <c r="G223" s="67">
        <v>6.98</v>
      </c>
      <c r="H223" s="67">
        <v>6.78</v>
      </c>
      <c r="I223" s="67">
        <v>6.82</v>
      </c>
      <c r="J223" s="71">
        <f t="shared" si="222"/>
        <v>2.0000000000000573E-4</v>
      </c>
      <c r="K223" s="71">
        <f t="shared" si="223"/>
        <v>-4.9999999999998657E-4</v>
      </c>
      <c r="L223" s="71">
        <f t="shared" si="224"/>
        <v>0</v>
      </c>
      <c r="M223" s="71">
        <f t="shared" si="225"/>
        <v>6.9999999999997842E-4</v>
      </c>
      <c r="N223" s="71">
        <f t="shared" si="226"/>
        <v>6.999999999999923E-4</v>
      </c>
      <c r="O223" s="71">
        <f t="shared" si="227"/>
        <v>5.0000000000000044E-4</v>
      </c>
      <c r="P223" s="71">
        <f t="shared" si="228"/>
        <v>3.9999999999999758E-4</v>
      </c>
      <c r="Q223" s="71">
        <f t="shared" si="229"/>
        <v>4.0000000000001146E-4</v>
      </c>
      <c r="R223" s="71">
        <f t="shared" si="230"/>
        <v>1.8175209064929379E-4</v>
      </c>
      <c r="S223" s="71">
        <f t="shared" si="231"/>
        <v>-4.5448348734850871E-4</v>
      </c>
      <c r="T223" s="71">
        <f t="shared" si="232"/>
        <v>0</v>
      </c>
      <c r="U223" s="71">
        <f t="shared" si="233"/>
        <v>6.4370777890591382E-4</v>
      </c>
      <c r="V223" s="71">
        <f t="shared" si="234"/>
        <v>6.5004413302615336E-4</v>
      </c>
      <c r="W223" s="71">
        <f t="shared" si="235"/>
        <v>4.672678931802162E-4</v>
      </c>
      <c r="X223" s="71">
        <f t="shared" si="236"/>
        <v>3.7453183958408427E-4</v>
      </c>
      <c r="Y223" s="71">
        <f t="shared" si="237"/>
        <v>3.7439161800097555E-4</v>
      </c>
      <c r="Z223" s="72">
        <f t="shared" si="238"/>
        <v>2.3373898049844986E-2</v>
      </c>
      <c r="AA223" s="72">
        <f t="shared" si="239"/>
        <v>2.4807453896078094E-2</v>
      </c>
      <c r="AB223" s="72">
        <f t="shared" si="240"/>
        <v>1.8149940860003832E-2</v>
      </c>
      <c r="AC223" s="72">
        <f t="shared" si="241"/>
        <v>1.0407354158404304E-2</v>
      </c>
      <c r="AD223" s="72">
        <f t="shared" si="242"/>
        <v>9.7338364478363332E-3</v>
      </c>
      <c r="AE223" s="72">
        <f t="shared" si="243"/>
        <v>8.4802261296049869E-3</v>
      </c>
      <c r="AF223" s="72">
        <f t="shared" si="244"/>
        <v>7.5966778114681735E-3</v>
      </c>
      <c r="AG223" s="72">
        <f t="shared" si="245"/>
        <v>7.424453528383005E-3</v>
      </c>
      <c r="AH223" s="72">
        <f t="shared" si="246"/>
        <v>2.8302165627531587E-3</v>
      </c>
      <c r="AI223" s="72">
        <f t="shared" si="247"/>
        <v>2.2901764999182831E-3</v>
      </c>
      <c r="AJ223" s="72">
        <f t="shared" si="248"/>
        <v>1.6962793694149652E-3</v>
      </c>
      <c r="AK223" s="72">
        <f t="shared" si="249"/>
        <v>2.3935299916529851E-3</v>
      </c>
      <c r="AL223" s="72">
        <f t="shared" si="250"/>
        <v>2.2953116043500617E-3</v>
      </c>
      <c r="AM223" s="72">
        <f t="shared" si="251"/>
        <v>1.98659263198657E-3</v>
      </c>
      <c r="AN223" s="72">
        <f t="shared" si="252"/>
        <v>1.8440691427383355E-3</v>
      </c>
      <c r="AO223" s="72">
        <f t="shared" si="253"/>
        <v>1.8363584029135796E-3</v>
      </c>
      <c r="AP223" s="72">
        <f t="shared" si="254"/>
        <v>2.5509675117349677E-3</v>
      </c>
      <c r="AQ223" s="72">
        <f t="shared" si="255"/>
        <v>2.0591533891666609E-3</v>
      </c>
      <c r="AR223" s="72">
        <f t="shared" si="256"/>
        <v>1.5160571783156328E-3</v>
      </c>
      <c r="AS223" s="72">
        <f t="shared" si="257"/>
        <v>2.158638923489191E-3</v>
      </c>
      <c r="AT223" s="72">
        <f t="shared" si="258"/>
        <v>2.0900574943117046E-3</v>
      </c>
      <c r="AU223" s="72">
        <f t="shared" si="259"/>
        <v>1.829656232073104E-3</v>
      </c>
      <c r="AV223" s="72">
        <f t="shared" si="260"/>
        <v>1.7043340108939123E-3</v>
      </c>
      <c r="AW223" s="72">
        <f t="shared" si="261"/>
        <v>1.6982894277744204E-3</v>
      </c>
      <c r="AX223" s="72">
        <f t="shared" si="262"/>
        <v>7.0755414068828968E-4</v>
      </c>
      <c r="AY223" s="72">
        <f t="shared" si="263"/>
        <v>1.1450882499591415E-3</v>
      </c>
      <c r="AZ223" s="72">
        <f t="shared" si="264"/>
        <v>1.6962793694149652E-3</v>
      </c>
      <c r="BA223" s="72">
        <f t="shared" si="265"/>
        <v>7.180589974958955E-3</v>
      </c>
      <c r="BB223" s="72">
        <f t="shared" si="266"/>
        <v>1.1476558021750308E-2</v>
      </c>
      <c r="BC223" s="72">
        <f t="shared" si="267"/>
        <v>1.9865926319865699E-2</v>
      </c>
      <c r="BD223" s="72">
        <f t="shared" si="268"/>
        <v>2.7661037141075033E-2</v>
      </c>
      <c r="BE223" s="72">
        <f t="shared" si="269"/>
        <v>3.6727168058271593E-2</v>
      </c>
      <c r="BF223" s="72">
        <f t="shared" si="270"/>
        <v>6.3774187793374192E-4</v>
      </c>
      <c r="BG223" s="72">
        <f t="shared" si="271"/>
        <v>1.0295766945833305E-3</v>
      </c>
      <c r="BH223" s="72">
        <f t="shared" si="272"/>
        <v>1.5160571783156328E-3</v>
      </c>
      <c r="BI223" s="72">
        <f t="shared" si="273"/>
        <v>6.4759167704675734E-3</v>
      </c>
      <c r="BJ223" s="72">
        <f t="shared" si="274"/>
        <v>1.0450287471558524E-2</v>
      </c>
      <c r="BK223" s="72">
        <f t="shared" si="275"/>
        <v>1.8296562320731041E-2</v>
      </c>
      <c r="BL223" s="72">
        <f t="shared" si="276"/>
        <v>2.5565010163408685E-2</v>
      </c>
      <c r="BM223" s="72">
        <f t="shared" si="277"/>
        <v>3.3965788555488409E-2</v>
      </c>
      <c r="BN223" s="70">
        <f t="shared" si="278"/>
        <v>0.59345686469493675</v>
      </c>
      <c r="BO223" s="70">
        <f t="shared" si="279"/>
        <v>0.34172471065397986</v>
      </c>
      <c r="BP223" s="70">
        <f t="shared" si="280"/>
        <v>0.90527999657721181</v>
      </c>
    </row>
    <row r="224" spans="1:68" x14ac:dyDescent="0.25">
      <c r="A224" s="68">
        <v>45106</v>
      </c>
      <c r="B224" s="67">
        <v>10.050000000000001</v>
      </c>
      <c r="C224" s="67">
        <v>9.99</v>
      </c>
      <c r="D224" s="67">
        <v>10.46</v>
      </c>
      <c r="E224" s="67">
        <v>8.7799999999999994</v>
      </c>
      <c r="F224" s="67">
        <v>7.72</v>
      </c>
      <c r="G224" s="67">
        <v>7.03</v>
      </c>
      <c r="H224" s="67">
        <v>6.82</v>
      </c>
      <c r="I224" s="67">
        <v>6.86</v>
      </c>
      <c r="J224" s="71">
        <f t="shared" si="222"/>
        <v>2.9999999999999472E-4</v>
      </c>
      <c r="K224" s="71">
        <f t="shared" si="223"/>
        <v>0</v>
      </c>
      <c r="L224" s="71">
        <f t="shared" si="224"/>
        <v>8.9999999999999802E-4</v>
      </c>
      <c r="M224" s="71">
        <f t="shared" si="225"/>
        <v>-9.9999999999988987E-5</v>
      </c>
      <c r="N224" s="71">
        <f t="shared" si="226"/>
        <v>4.0000000000001146E-4</v>
      </c>
      <c r="O224" s="71">
        <f t="shared" si="227"/>
        <v>2.9999999999999472E-4</v>
      </c>
      <c r="P224" s="71">
        <f t="shared" si="228"/>
        <v>0</v>
      </c>
      <c r="Q224" s="71">
        <f t="shared" si="229"/>
        <v>9.9999999999988987E-5</v>
      </c>
      <c r="R224" s="71">
        <f t="shared" si="230"/>
        <v>2.7256621256282793E-4</v>
      </c>
      <c r="S224" s="71">
        <f t="shared" si="231"/>
        <v>0</v>
      </c>
      <c r="T224" s="71">
        <f t="shared" si="232"/>
        <v>8.1444283041368494E-4</v>
      </c>
      <c r="U224" s="71">
        <f t="shared" si="233"/>
        <v>-9.1932889055938447E-5</v>
      </c>
      <c r="V224" s="71">
        <f t="shared" si="234"/>
        <v>3.7126415871041206E-4</v>
      </c>
      <c r="W224" s="71">
        <f t="shared" si="235"/>
        <v>2.8025596895090273E-4</v>
      </c>
      <c r="X224" s="71">
        <f t="shared" si="236"/>
        <v>0</v>
      </c>
      <c r="Y224" s="71">
        <f t="shared" si="237"/>
        <v>9.3576007179944098E-5</v>
      </c>
      <c r="Z224" s="72">
        <f t="shared" si="238"/>
        <v>2.3604931569561036E-2</v>
      </c>
      <c r="AA224" s="72">
        <f t="shared" si="239"/>
        <v>2.5034482944172144E-2</v>
      </c>
      <c r="AB224" s="72">
        <f t="shared" si="240"/>
        <v>1.8420911501628515E-2</v>
      </c>
      <c r="AC224" s="72">
        <f t="shared" si="241"/>
        <v>1.0428236819186466E-2</v>
      </c>
      <c r="AD224" s="72">
        <f t="shared" si="242"/>
        <v>9.694970246644341E-3</v>
      </c>
      <c r="AE224" s="72">
        <f t="shared" si="243"/>
        <v>8.434237101259871E-3</v>
      </c>
      <c r="AF224" s="72">
        <f t="shared" si="244"/>
        <v>7.5526912083284485E-3</v>
      </c>
      <c r="AG224" s="72">
        <f t="shared" si="245"/>
        <v>7.3883497201965862E-3</v>
      </c>
      <c r="AH224" s="72">
        <f t="shared" si="246"/>
        <v>2.8330631728686042E-3</v>
      </c>
      <c r="AI224" s="72">
        <f t="shared" si="247"/>
        <v>2.2923629402709866E-3</v>
      </c>
      <c r="AJ224" s="72">
        <f t="shared" si="248"/>
        <v>1.6989879369902171E-3</v>
      </c>
      <c r="AK224" s="72">
        <f t="shared" si="249"/>
        <v>2.3939583228350554E-3</v>
      </c>
      <c r="AL224" s="72">
        <f t="shared" si="250"/>
        <v>2.2986231445421587E-3</v>
      </c>
      <c r="AM224" s="72">
        <f t="shared" si="251"/>
        <v>1.9914612409977091E-3</v>
      </c>
      <c r="AN224" s="72">
        <f t="shared" si="252"/>
        <v>1.8480264355539007E-3</v>
      </c>
      <c r="AO224" s="72">
        <f t="shared" si="253"/>
        <v>1.8403459127599375E-3</v>
      </c>
      <c r="AP224" s="72">
        <f t="shared" si="254"/>
        <v>2.5537558245430796E-3</v>
      </c>
      <c r="AQ224" s="72">
        <f t="shared" si="255"/>
        <v>2.0612919481483413E-3</v>
      </c>
      <c r="AR224" s="72">
        <f t="shared" si="256"/>
        <v>1.5186866550324209E-3</v>
      </c>
      <c r="AS224" s="72">
        <f t="shared" si="257"/>
        <v>2.1590446889588411E-3</v>
      </c>
      <c r="AT224" s="72">
        <f t="shared" si="258"/>
        <v>2.093142956367546E-3</v>
      </c>
      <c r="AU224" s="72">
        <f t="shared" si="259"/>
        <v>1.8341725894902225E-3</v>
      </c>
      <c r="AV224" s="72">
        <f t="shared" si="260"/>
        <v>1.7079973138614949E-3</v>
      </c>
      <c r="AW224" s="72">
        <f t="shared" si="261"/>
        <v>1.7019828408207215E-3</v>
      </c>
      <c r="AX224" s="72">
        <f t="shared" si="262"/>
        <v>7.0826579321715106E-4</v>
      </c>
      <c r="AY224" s="72">
        <f t="shared" si="263"/>
        <v>1.1461814701354933E-3</v>
      </c>
      <c r="AZ224" s="72">
        <f t="shared" si="264"/>
        <v>1.6989879369902171E-3</v>
      </c>
      <c r="BA224" s="72">
        <f t="shared" si="265"/>
        <v>7.1818749685051662E-3</v>
      </c>
      <c r="BB224" s="72">
        <f t="shared" si="266"/>
        <v>1.1493115722710794E-2</v>
      </c>
      <c r="BC224" s="72">
        <f t="shared" si="267"/>
        <v>1.9914612409977092E-2</v>
      </c>
      <c r="BD224" s="72">
        <f t="shared" si="268"/>
        <v>2.772039653330851E-2</v>
      </c>
      <c r="BE224" s="72">
        <f t="shared" si="269"/>
        <v>3.6806918255198752E-2</v>
      </c>
      <c r="BF224" s="72">
        <f t="shared" si="270"/>
        <v>6.3843895613576991E-4</v>
      </c>
      <c r="BG224" s="72">
        <f t="shared" si="271"/>
        <v>1.0306459740741707E-3</v>
      </c>
      <c r="BH224" s="72">
        <f t="shared" si="272"/>
        <v>1.5186866550324209E-3</v>
      </c>
      <c r="BI224" s="72">
        <f t="shared" si="273"/>
        <v>6.4771340668765233E-3</v>
      </c>
      <c r="BJ224" s="72">
        <f t="shared" si="274"/>
        <v>1.0465714781837731E-2</v>
      </c>
      <c r="BK224" s="72">
        <f t="shared" si="275"/>
        <v>1.8341725894902225E-2</v>
      </c>
      <c r="BL224" s="72">
        <f t="shared" si="276"/>
        <v>2.5619959707922423E-2</v>
      </c>
      <c r="BM224" s="72">
        <f t="shared" si="277"/>
        <v>3.4039656816414431E-2</v>
      </c>
      <c r="BN224" s="70">
        <f t="shared" si="278"/>
        <v>0.59461854440655337</v>
      </c>
      <c r="BO224" s="70">
        <f t="shared" si="279"/>
        <v>0.34258166893694408</v>
      </c>
      <c r="BP224" s="70">
        <f t="shared" si="280"/>
        <v>0.90498044182441195</v>
      </c>
    </row>
    <row r="225" spans="1:68" x14ac:dyDescent="0.25">
      <c r="A225" s="68">
        <v>45105</v>
      </c>
      <c r="B225" s="67">
        <v>10.08</v>
      </c>
      <c r="C225" s="67">
        <v>9.99</v>
      </c>
      <c r="D225" s="67">
        <v>10.55</v>
      </c>
      <c r="E225" s="67">
        <v>8.77</v>
      </c>
      <c r="F225" s="67">
        <v>7.76</v>
      </c>
      <c r="G225" s="67">
        <v>7.06</v>
      </c>
      <c r="H225" s="67">
        <v>6.82</v>
      </c>
      <c r="I225" s="67">
        <v>6.87</v>
      </c>
      <c r="J225" s="71">
        <f t="shared" si="222"/>
        <v>3.9999999999999758E-4</v>
      </c>
      <c r="K225" s="71">
        <f t="shared" si="223"/>
        <v>6.0000000000000331E-4</v>
      </c>
      <c r="L225" s="71">
        <f t="shared" si="224"/>
        <v>9.9999999999988987E-5</v>
      </c>
      <c r="M225" s="71">
        <f t="shared" si="225"/>
        <v>6.999999999999923E-4</v>
      </c>
      <c r="N225" s="71">
        <f t="shared" si="226"/>
        <v>0</v>
      </c>
      <c r="O225" s="71">
        <f t="shared" si="227"/>
        <v>-1.9999999999999185E-4</v>
      </c>
      <c r="P225" s="71">
        <f t="shared" si="228"/>
        <v>-6.0000000000000331E-4</v>
      </c>
      <c r="Q225" s="71">
        <f t="shared" si="229"/>
        <v>-5.0000000000000044E-4</v>
      </c>
      <c r="R225" s="71">
        <f t="shared" si="230"/>
        <v>3.6330608937295146E-4</v>
      </c>
      <c r="S225" s="71">
        <f t="shared" si="231"/>
        <v>5.4535540344539848E-4</v>
      </c>
      <c r="T225" s="71">
        <f t="shared" si="232"/>
        <v>9.0452715904441937E-5</v>
      </c>
      <c r="U225" s="71">
        <f t="shared" si="233"/>
        <v>6.4335280928666798E-4</v>
      </c>
      <c r="V225" s="71">
        <f t="shared" si="234"/>
        <v>0</v>
      </c>
      <c r="W225" s="71">
        <f t="shared" si="235"/>
        <v>-1.8682858531691109E-4</v>
      </c>
      <c r="X225" s="71">
        <f t="shared" si="236"/>
        <v>-5.6185037530077854E-4</v>
      </c>
      <c r="Y225" s="71">
        <f t="shared" si="237"/>
        <v>-4.6796762518106264E-4</v>
      </c>
      <c r="Z225" s="72">
        <f t="shared" si="238"/>
        <v>2.3816274952895195E-2</v>
      </c>
      <c r="AA225" s="72">
        <f t="shared" si="239"/>
        <v>2.5243174553422679E-2</v>
      </c>
      <c r="AB225" s="72">
        <f t="shared" si="240"/>
        <v>1.8671144195588931E-2</v>
      </c>
      <c r="AC225" s="72">
        <f t="shared" si="241"/>
        <v>1.0446112186023992E-2</v>
      </c>
      <c r="AD225" s="72">
        <f t="shared" si="242"/>
        <v>9.6530197938895865E-3</v>
      </c>
      <c r="AE225" s="72">
        <f t="shared" si="243"/>
        <v>8.3876533572392661E-3</v>
      </c>
      <c r="AF225" s="72">
        <f t="shared" si="244"/>
        <v>7.5104659811095357E-3</v>
      </c>
      <c r="AG225" s="72">
        <f t="shared" si="245"/>
        <v>7.3542945768617007E-3</v>
      </c>
      <c r="AH225" s="72">
        <f t="shared" si="246"/>
        <v>2.8331423414109497E-3</v>
      </c>
      <c r="AI225" s="72">
        <f t="shared" si="247"/>
        <v>2.2982942935501857E-3</v>
      </c>
      <c r="AJ225" s="72">
        <f t="shared" si="248"/>
        <v>1.70182611368263E-3</v>
      </c>
      <c r="AK225" s="72">
        <f t="shared" si="249"/>
        <v>2.3946050317424582E-3</v>
      </c>
      <c r="AL225" s="72">
        <f t="shared" si="250"/>
        <v>2.2985076869679226E-3</v>
      </c>
      <c r="AM225" s="72">
        <f t="shared" si="251"/>
        <v>1.9934922197780403E-3</v>
      </c>
      <c r="AN225" s="72">
        <f t="shared" si="252"/>
        <v>1.8512852407110132E-3</v>
      </c>
      <c r="AO225" s="72">
        <f t="shared" si="253"/>
        <v>1.8423037389887044E-3</v>
      </c>
      <c r="AP225" s="72">
        <f t="shared" si="254"/>
        <v>2.5538425530131177E-3</v>
      </c>
      <c r="AQ225" s="72">
        <f t="shared" si="255"/>
        <v>2.0670568056816944E-3</v>
      </c>
      <c r="AR225" s="72">
        <f t="shared" si="256"/>
        <v>1.5215243923655658E-3</v>
      </c>
      <c r="AS225" s="72">
        <f t="shared" si="257"/>
        <v>2.1596542609271315E-3</v>
      </c>
      <c r="AT225" s="72">
        <f t="shared" si="258"/>
        <v>2.0930336453172894E-3</v>
      </c>
      <c r="AU225" s="72">
        <f t="shared" si="259"/>
        <v>1.8360498601224867E-3</v>
      </c>
      <c r="AV225" s="72">
        <f t="shared" si="260"/>
        <v>1.7110055648290358E-3</v>
      </c>
      <c r="AW225" s="72">
        <f t="shared" si="261"/>
        <v>1.703791536579636E-3</v>
      </c>
      <c r="AX225" s="72">
        <f t="shared" si="262"/>
        <v>7.0828558535273743E-4</v>
      </c>
      <c r="AY225" s="72">
        <f t="shared" si="263"/>
        <v>1.1491471467750928E-3</v>
      </c>
      <c r="AZ225" s="72">
        <f t="shared" si="264"/>
        <v>1.70182611368263E-3</v>
      </c>
      <c r="BA225" s="72">
        <f t="shared" si="265"/>
        <v>7.1838150952273742E-3</v>
      </c>
      <c r="BB225" s="72">
        <f t="shared" si="266"/>
        <v>1.1492538434839612E-2</v>
      </c>
      <c r="BC225" s="72">
        <f t="shared" si="267"/>
        <v>1.9934922197780404E-2</v>
      </c>
      <c r="BD225" s="72">
        <f t="shared" si="268"/>
        <v>2.7769278610665197E-2</v>
      </c>
      <c r="BE225" s="72">
        <f t="shared" si="269"/>
        <v>3.6846074779774085E-2</v>
      </c>
      <c r="BF225" s="72">
        <f t="shared" si="270"/>
        <v>6.3846063825327942E-4</v>
      </c>
      <c r="BG225" s="72">
        <f t="shared" si="271"/>
        <v>1.0335284028408472E-3</v>
      </c>
      <c r="BH225" s="72">
        <f t="shared" si="272"/>
        <v>1.5215243923655658E-3</v>
      </c>
      <c r="BI225" s="72">
        <f t="shared" si="273"/>
        <v>6.4789627827813948E-3</v>
      </c>
      <c r="BJ225" s="72">
        <f t="shared" si="274"/>
        <v>1.0465168226586448E-2</v>
      </c>
      <c r="BK225" s="72">
        <f t="shared" si="275"/>
        <v>1.8360498601224868E-2</v>
      </c>
      <c r="BL225" s="72">
        <f t="shared" si="276"/>
        <v>2.5665083472435537E-2</v>
      </c>
      <c r="BM225" s="72">
        <f t="shared" si="277"/>
        <v>3.4075830731592718E-2</v>
      </c>
      <c r="BN225" s="70">
        <f t="shared" si="278"/>
        <v>0.58632158117436839</v>
      </c>
      <c r="BO225" s="70">
        <f t="shared" si="279"/>
        <v>0.34366268238666459</v>
      </c>
      <c r="BP225" s="70">
        <f t="shared" si="280"/>
        <v>0.90481819167519284</v>
      </c>
    </row>
    <row r="226" spans="1:68" x14ac:dyDescent="0.25">
      <c r="A226" s="68">
        <v>45104</v>
      </c>
      <c r="B226" s="67">
        <v>10.119999999999999</v>
      </c>
      <c r="C226" s="67">
        <v>10.050000000000001</v>
      </c>
      <c r="D226" s="67">
        <v>10.56</v>
      </c>
      <c r="E226" s="67">
        <v>8.84</v>
      </c>
      <c r="F226" s="67">
        <v>7.76</v>
      </c>
      <c r="G226" s="67">
        <v>7.04</v>
      </c>
      <c r="H226" s="67">
        <v>6.76</v>
      </c>
      <c r="I226" s="67">
        <v>6.82</v>
      </c>
      <c r="J226" s="71">
        <f t="shared" si="222"/>
        <v>-8.0000000000000904E-4</v>
      </c>
      <c r="K226" s="71">
        <f t="shared" si="223"/>
        <v>6.999999999999923E-4</v>
      </c>
      <c r="L226" s="71">
        <f t="shared" si="224"/>
        <v>3.0999999999999917E-3</v>
      </c>
      <c r="M226" s="71">
        <f t="shared" si="225"/>
        <v>1.3000000000000095E-3</v>
      </c>
      <c r="N226" s="71">
        <f t="shared" si="226"/>
        <v>6.0000000000000331E-4</v>
      </c>
      <c r="O226" s="71">
        <f t="shared" si="227"/>
        <v>-3.9999999999999758E-4</v>
      </c>
      <c r="P226" s="71">
        <f t="shared" si="228"/>
        <v>-3.9999999999999758E-4</v>
      </c>
      <c r="Q226" s="71">
        <f t="shared" si="229"/>
        <v>-2.9999999999999472E-4</v>
      </c>
      <c r="R226" s="71">
        <f t="shared" si="230"/>
        <v>-7.2674421803268661E-4</v>
      </c>
      <c r="S226" s="71">
        <f t="shared" si="231"/>
        <v>6.3587230193589729E-4</v>
      </c>
      <c r="T226" s="71">
        <f t="shared" si="232"/>
        <v>2.799983764900552E-3</v>
      </c>
      <c r="U226" s="71">
        <f t="shared" si="233"/>
        <v>1.1937010737493097E-3</v>
      </c>
      <c r="V226" s="71">
        <f t="shared" si="234"/>
        <v>5.5663792141434014E-4</v>
      </c>
      <c r="W226" s="71">
        <f t="shared" si="235"/>
        <v>-3.737619180120549E-4</v>
      </c>
      <c r="X226" s="71">
        <f t="shared" si="236"/>
        <v>-3.7474236900991839E-4</v>
      </c>
      <c r="Y226" s="71">
        <f t="shared" si="237"/>
        <v>-2.8088572817038009E-4</v>
      </c>
      <c r="Z226" s="72">
        <f t="shared" si="238"/>
        <v>2.4031928082251752E-2</v>
      </c>
      <c r="AA226" s="72">
        <f t="shared" si="239"/>
        <v>2.5427785422101955E-2</v>
      </c>
      <c r="AB226" s="72">
        <f t="shared" si="240"/>
        <v>1.8943597703993315E-2</v>
      </c>
      <c r="AC226" s="72">
        <f t="shared" si="241"/>
        <v>1.0469885576449204E-2</v>
      </c>
      <c r="AD226" s="72">
        <f t="shared" si="242"/>
        <v>9.6134321646754207E-3</v>
      </c>
      <c r="AE226" s="72">
        <f t="shared" si="243"/>
        <v>8.3415279490631437E-3</v>
      </c>
      <c r="AF226" s="72">
        <f t="shared" si="244"/>
        <v>7.469009544940208E-3</v>
      </c>
      <c r="AG226" s="72">
        <f t="shared" si="245"/>
        <v>7.3216084210632748E-3</v>
      </c>
      <c r="AH226" s="72">
        <f t="shared" si="246"/>
        <v>2.8333230367058601E-3</v>
      </c>
      <c r="AI226" s="72">
        <f t="shared" si="247"/>
        <v>2.2978606214473082E-3</v>
      </c>
      <c r="AJ226" s="72">
        <f t="shared" si="248"/>
        <v>1.7021283864562559E-3</v>
      </c>
      <c r="AK226" s="72">
        <f t="shared" si="249"/>
        <v>2.3945665171004053E-3</v>
      </c>
      <c r="AL226" s="72">
        <f t="shared" si="250"/>
        <v>2.298850357937904E-3</v>
      </c>
      <c r="AM226" s="72">
        <f t="shared" si="251"/>
        <v>1.9945286381403203E-3</v>
      </c>
      <c r="AN226" s="72">
        <f t="shared" si="252"/>
        <v>1.8520215138625618E-3</v>
      </c>
      <c r="AO226" s="72">
        <f t="shared" si="253"/>
        <v>1.8431681011847969E-3</v>
      </c>
      <c r="AP226" s="72">
        <f t="shared" si="254"/>
        <v>2.5540286509567601E-3</v>
      </c>
      <c r="AQ226" s="72">
        <f t="shared" si="255"/>
        <v>2.066656881678832E-3</v>
      </c>
      <c r="AR226" s="72">
        <f t="shared" si="256"/>
        <v>1.5218250203342706E-3</v>
      </c>
      <c r="AS226" s="72">
        <f t="shared" si="257"/>
        <v>2.1596210012995356E-3</v>
      </c>
      <c r="AT226" s="72">
        <f t="shared" si="258"/>
        <v>2.0933531759919069E-3</v>
      </c>
      <c r="AU226" s="72">
        <f t="shared" si="259"/>
        <v>1.8370078996423232E-3</v>
      </c>
      <c r="AV226" s="72">
        <f t="shared" si="260"/>
        <v>1.7116743661796097E-3</v>
      </c>
      <c r="AW226" s="72">
        <f t="shared" si="261"/>
        <v>1.7045835824560133E-3</v>
      </c>
      <c r="AX226" s="72">
        <f t="shared" si="262"/>
        <v>7.0833075917646504E-4</v>
      </c>
      <c r="AY226" s="72">
        <f t="shared" si="263"/>
        <v>1.1489303107236541E-3</v>
      </c>
      <c r="AZ226" s="72">
        <f t="shared" si="264"/>
        <v>1.7021283864562559E-3</v>
      </c>
      <c r="BA226" s="72">
        <f t="shared" si="265"/>
        <v>7.1836995513012165E-3</v>
      </c>
      <c r="BB226" s="72">
        <f t="shared" si="266"/>
        <v>1.1494251789689519E-2</v>
      </c>
      <c r="BC226" s="72">
        <f t="shared" si="267"/>
        <v>1.9945286381403204E-2</v>
      </c>
      <c r="BD226" s="72">
        <f t="shared" si="268"/>
        <v>2.7780322707938426E-2</v>
      </c>
      <c r="BE226" s="72">
        <f t="shared" si="269"/>
        <v>3.6863362023695938E-2</v>
      </c>
      <c r="BF226" s="72">
        <f t="shared" si="270"/>
        <v>6.3850716273919003E-4</v>
      </c>
      <c r="BG226" s="72">
        <f t="shared" si="271"/>
        <v>1.033328440839416E-3</v>
      </c>
      <c r="BH226" s="72">
        <f t="shared" si="272"/>
        <v>1.5218250203342706E-3</v>
      </c>
      <c r="BI226" s="72">
        <f t="shared" si="273"/>
        <v>6.4788630038986068E-3</v>
      </c>
      <c r="BJ226" s="72">
        <f t="shared" si="274"/>
        <v>1.0466765879959535E-2</v>
      </c>
      <c r="BK226" s="72">
        <f t="shared" si="275"/>
        <v>1.8370078996423234E-2</v>
      </c>
      <c r="BL226" s="72">
        <f t="shared" si="276"/>
        <v>2.5675115492694144E-2</v>
      </c>
      <c r="BM226" s="72">
        <f t="shared" si="277"/>
        <v>3.4091671649120268E-2</v>
      </c>
      <c r="BN226" s="70">
        <f t="shared" si="278"/>
        <v>0.5860670994733912</v>
      </c>
      <c r="BO226" s="70">
        <f t="shared" si="279"/>
        <v>0.34382857164241659</v>
      </c>
      <c r="BP226" s="70">
        <f t="shared" si="280"/>
        <v>0.90503223237508978</v>
      </c>
    </row>
    <row r="227" spans="1:68" x14ac:dyDescent="0.25">
      <c r="A227" s="68">
        <v>45103</v>
      </c>
      <c r="B227" s="67">
        <v>10.039999999999999</v>
      </c>
      <c r="C227" s="67">
        <v>10.119999999999999</v>
      </c>
      <c r="D227" s="67">
        <v>10.87</v>
      </c>
      <c r="E227" s="67">
        <v>8.9700000000000006</v>
      </c>
      <c r="F227" s="67">
        <v>7.82</v>
      </c>
      <c r="G227" s="67">
        <v>7</v>
      </c>
      <c r="H227" s="67">
        <v>6.72</v>
      </c>
      <c r="I227" s="67">
        <v>6.79</v>
      </c>
      <c r="J227" s="71">
        <f t="shared" si="222"/>
        <v>1.0500000000000009E-2</v>
      </c>
      <c r="K227" s="71">
        <f t="shared" si="223"/>
        <v>1.8000000000000099E-3</v>
      </c>
      <c r="L227" s="71">
        <f t="shared" si="224"/>
        <v>4.3000000000000121E-3</v>
      </c>
      <c r="M227" s="71">
        <f t="shared" si="225"/>
        <v>1.8999999999999989E-3</v>
      </c>
      <c r="N227" s="71">
        <f t="shared" si="226"/>
        <v>1.799999999999996E-3</v>
      </c>
      <c r="O227" s="71">
        <f t="shared" si="227"/>
        <v>1.5000000000000013E-3</v>
      </c>
      <c r="P227" s="71">
        <f t="shared" si="228"/>
        <v>1.2000000000000066E-3</v>
      </c>
      <c r="Q227" s="71">
        <f t="shared" si="229"/>
        <v>7.9999999999999516E-4</v>
      </c>
      <c r="R227" s="71">
        <f t="shared" si="230"/>
        <v>9.4967475372572073E-3</v>
      </c>
      <c r="S227" s="71">
        <f t="shared" si="231"/>
        <v>1.6332459850501933E-3</v>
      </c>
      <c r="T227" s="71">
        <f t="shared" si="232"/>
        <v>3.8709144972388439E-3</v>
      </c>
      <c r="U227" s="71">
        <f t="shared" si="233"/>
        <v>1.7420808513426706E-3</v>
      </c>
      <c r="V227" s="71">
        <f t="shared" si="234"/>
        <v>1.6680571006970134E-3</v>
      </c>
      <c r="W227" s="71">
        <f t="shared" si="235"/>
        <v>1.4008874576797571E-3</v>
      </c>
      <c r="X227" s="71">
        <f t="shared" si="236"/>
        <v>1.123806074446575E-3</v>
      </c>
      <c r="Y227" s="71">
        <f t="shared" si="237"/>
        <v>7.488533533515086E-4</v>
      </c>
      <c r="Z227" s="72">
        <f t="shared" si="238"/>
        <v>2.4240642076408608E-2</v>
      </c>
      <c r="AA227" s="72">
        <f t="shared" si="239"/>
        <v>2.5612789804479487E-2</v>
      </c>
      <c r="AB227" s="72">
        <f t="shared" si="240"/>
        <v>1.9219552663693462E-2</v>
      </c>
      <c r="AC227" s="72">
        <f t="shared" si="241"/>
        <v>1.0503047188837862E-2</v>
      </c>
      <c r="AD227" s="72">
        <f t="shared" si="242"/>
        <v>9.5756028444685965E-3</v>
      </c>
      <c r="AE227" s="72">
        <f t="shared" si="243"/>
        <v>8.2940509105582805E-3</v>
      </c>
      <c r="AF227" s="72">
        <f t="shared" si="244"/>
        <v>7.4216813399517988E-3</v>
      </c>
      <c r="AG227" s="72">
        <f t="shared" si="245"/>
        <v>7.2842586955940702E-3</v>
      </c>
      <c r="AH227" s="72">
        <f t="shared" si="246"/>
        <v>2.8343071366034559E-3</v>
      </c>
      <c r="AI227" s="72">
        <f t="shared" si="247"/>
        <v>2.2980989669531262E-3</v>
      </c>
      <c r="AJ227" s="72">
        <f t="shared" si="248"/>
        <v>1.6898737205906125E-3</v>
      </c>
      <c r="AK227" s="72">
        <f t="shared" si="249"/>
        <v>2.40091594814345E-3</v>
      </c>
      <c r="AL227" s="72">
        <f t="shared" si="250"/>
        <v>2.3092415338178689E-3</v>
      </c>
      <c r="AM227" s="72">
        <f t="shared" si="251"/>
        <v>2.0138650619167635E-3</v>
      </c>
      <c r="AN227" s="72">
        <f t="shared" si="252"/>
        <v>1.869304050905689E-3</v>
      </c>
      <c r="AO227" s="72">
        <f t="shared" si="253"/>
        <v>1.8614384076850671E-3</v>
      </c>
      <c r="AP227" s="72">
        <f t="shared" si="254"/>
        <v>2.5550193156401221E-3</v>
      </c>
      <c r="AQ227" s="72">
        <f t="shared" si="255"/>
        <v>2.0669208500186517E-3</v>
      </c>
      <c r="AR227" s="72">
        <f t="shared" si="256"/>
        <v>1.510631147292019E-3</v>
      </c>
      <c r="AS227" s="72">
        <f t="shared" si="257"/>
        <v>2.1656528675934941E-3</v>
      </c>
      <c r="AT227" s="72">
        <f t="shared" si="258"/>
        <v>2.1030729737601408E-3</v>
      </c>
      <c r="AU227" s="72">
        <f t="shared" si="259"/>
        <v>1.8549814589506489E-3</v>
      </c>
      <c r="AV227" s="72">
        <f t="shared" si="260"/>
        <v>1.7276949688000444E-3</v>
      </c>
      <c r="AW227" s="72">
        <f t="shared" si="261"/>
        <v>1.7215437128725863E-3</v>
      </c>
      <c r="AX227" s="72">
        <f t="shared" si="262"/>
        <v>7.0857678415086397E-4</v>
      </c>
      <c r="AY227" s="72">
        <f t="shared" si="263"/>
        <v>1.1490494834765631E-3</v>
      </c>
      <c r="AZ227" s="72">
        <f t="shared" si="264"/>
        <v>1.6898737205906125E-3</v>
      </c>
      <c r="BA227" s="72">
        <f t="shared" si="265"/>
        <v>7.2027478444303501E-3</v>
      </c>
      <c r="BB227" s="72">
        <f t="shared" si="266"/>
        <v>1.1546207669089344E-2</v>
      </c>
      <c r="BC227" s="72">
        <f t="shared" si="267"/>
        <v>2.0138650619167635E-2</v>
      </c>
      <c r="BD227" s="72">
        <f t="shared" si="268"/>
        <v>2.8039560763585335E-2</v>
      </c>
      <c r="BE227" s="72">
        <f t="shared" si="269"/>
        <v>3.7228768153701339E-2</v>
      </c>
      <c r="BF227" s="72">
        <f t="shared" si="270"/>
        <v>6.3875482891003052E-4</v>
      </c>
      <c r="BG227" s="72">
        <f t="shared" si="271"/>
        <v>1.0334604250093258E-3</v>
      </c>
      <c r="BH227" s="72">
        <f t="shared" si="272"/>
        <v>1.510631147292019E-3</v>
      </c>
      <c r="BI227" s="72">
        <f t="shared" si="273"/>
        <v>6.4969586027804824E-3</v>
      </c>
      <c r="BJ227" s="72">
        <f t="shared" si="274"/>
        <v>1.0515364868800704E-2</v>
      </c>
      <c r="BK227" s="72">
        <f t="shared" si="275"/>
        <v>1.854981458950649E-2</v>
      </c>
      <c r="BL227" s="72">
        <f t="shared" si="276"/>
        <v>2.5915424532000665E-2</v>
      </c>
      <c r="BM227" s="72">
        <f t="shared" si="277"/>
        <v>3.4430874257451727E-2</v>
      </c>
      <c r="BN227" s="70">
        <f t="shared" si="278"/>
        <v>0.58781732410936849</v>
      </c>
      <c r="BO227" s="70">
        <f t="shared" si="279"/>
        <v>0.34189466194830626</v>
      </c>
      <c r="BP227" s="70">
        <f t="shared" si="280"/>
        <v>0.90581169732114841</v>
      </c>
    </row>
    <row r="228" spans="1:68" x14ac:dyDescent="0.25">
      <c r="A228" s="68">
        <v>45100</v>
      </c>
      <c r="B228" s="67">
        <v>11.09</v>
      </c>
      <c r="C228" s="67">
        <v>10.3</v>
      </c>
      <c r="D228" s="67">
        <v>11.3</v>
      </c>
      <c r="E228" s="67">
        <v>9.16</v>
      </c>
      <c r="F228" s="67">
        <v>8</v>
      </c>
      <c r="G228" s="67">
        <v>7.15</v>
      </c>
      <c r="H228" s="67">
        <v>6.84</v>
      </c>
      <c r="I228" s="67">
        <v>6.87</v>
      </c>
      <c r="J228" s="71">
        <f t="shared" si="222"/>
        <v>1.6000000000000042E-3</v>
      </c>
      <c r="K228" s="71">
        <f t="shared" si="223"/>
        <v>-3.0000000000000859E-4</v>
      </c>
      <c r="L228" s="71">
        <f t="shared" si="224"/>
        <v>1.4999999999999875E-3</v>
      </c>
      <c r="M228" s="71">
        <f t="shared" si="225"/>
        <v>7.0000000000000617E-4</v>
      </c>
      <c r="N228" s="71">
        <f t="shared" si="226"/>
        <v>7.0000000000000617E-4</v>
      </c>
      <c r="O228" s="71">
        <f t="shared" si="227"/>
        <v>1.9999999999999185E-4</v>
      </c>
      <c r="P228" s="71">
        <f t="shared" si="228"/>
        <v>2.9999999999999472E-4</v>
      </c>
      <c r="Q228" s="71">
        <f t="shared" si="229"/>
        <v>3.0000000000000859E-4</v>
      </c>
      <c r="R228" s="71">
        <f t="shared" si="230"/>
        <v>1.4392374527185448E-3</v>
      </c>
      <c r="S228" s="71">
        <f t="shared" si="231"/>
        <v>-2.7202248886957689E-4</v>
      </c>
      <c r="T228" s="71">
        <f t="shared" si="232"/>
        <v>1.3468015503787952E-3</v>
      </c>
      <c r="U228" s="71">
        <f t="shared" si="233"/>
        <v>6.4105501531412353E-4</v>
      </c>
      <c r="V228" s="71">
        <f t="shared" si="234"/>
        <v>6.4793819085459041E-4</v>
      </c>
      <c r="W228" s="71">
        <f t="shared" si="235"/>
        <v>1.8663680531984432E-4</v>
      </c>
      <c r="X228" s="71">
        <f t="shared" si="236"/>
        <v>2.8075429504527221E-4</v>
      </c>
      <c r="Y228" s="71">
        <f t="shared" si="237"/>
        <v>2.80675494194136E-4</v>
      </c>
      <c r="Z228" s="72">
        <f t="shared" si="238"/>
        <v>2.4457591569269712E-2</v>
      </c>
      <c r="AA228" s="72">
        <f t="shared" si="239"/>
        <v>2.5807716307921256E-2</v>
      </c>
      <c r="AB228" s="72">
        <f t="shared" si="240"/>
        <v>1.9506560097015548E-2</v>
      </c>
      <c r="AC228" s="72">
        <f t="shared" si="241"/>
        <v>1.0568745479720894E-2</v>
      </c>
      <c r="AD228" s="72">
        <f t="shared" si="242"/>
        <v>9.5563268681532927E-3</v>
      </c>
      <c r="AE228" s="72">
        <f t="shared" si="243"/>
        <v>8.2516365986539768E-3</v>
      </c>
      <c r="AF228" s="72">
        <f t="shared" si="244"/>
        <v>7.372305925617482E-3</v>
      </c>
      <c r="AG228" s="72">
        <f t="shared" si="245"/>
        <v>7.2462055682758928E-3</v>
      </c>
      <c r="AH228" s="72">
        <f t="shared" si="246"/>
        <v>2.7541806423559802E-3</v>
      </c>
      <c r="AI228" s="72">
        <f t="shared" si="247"/>
        <v>2.2984402657968603E-3</v>
      </c>
      <c r="AJ228" s="72">
        <f t="shared" si="248"/>
        <v>1.6724373089839085E-3</v>
      </c>
      <c r="AK228" s="72">
        <f t="shared" si="249"/>
        <v>2.3987006855759156E-3</v>
      </c>
      <c r="AL228" s="72">
        <f t="shared" si="250"/>
        <v>2.3075111874144103E-3</v>
      </c>
      <c r="AM228" s="72">
        <f t="shared" si="251"/>
        <v>2.0138650619167635E-3</v>
      </c>
      <c r="AN228" s="72">
        <f t="shared" si="252"/>
        <v>1.8690691800262367E-3</v>
      </c>
      <c r="AO228" s="72">
        <f t="shared" si="253"/>
        <v>1.8627963796311376E-3</v>
      </c>
      <c r="AP228" s="72">
        <f t="shared" si="254"/>
        <v>2.4823014581114252E-3</v>
      </c>
      <c r="AQ228" s="72">
        <f t="shared" si="255"/>
        <v>2.0674185624857404E-3</v>
      </c>
      <c r="AR228" s="72">
        <f t="shared" si="256"/>
        <v>1.4951965297789649E-3</v>
      </c>
      <c r="AS228" s="72">
        <f t="shared" si="257"/>
        <v>2.1636024737351246E-3</v>
      </c>
      <c r="AT228" s="72">
        <f t="shared" si="258"/>
        <v>2.1014358294412054E-3</v>
      </c>
      <c r="AU228" s="72">
        <f t="shared" si="259"/>
        <v>1.8549492619219885E-3</v>
      </c>
      <c r="AV228" s="72">
        <f t="shared" si="260"/>
        <v>1.7274481930386696E-3</v>
      </c>
      <c r="AW228" s="72">
        <f t="shared" si="261"/>
        <v>1.7227963589887055E-3</v>
      </c>
      <c r="AX228" s="72">
        <f t="shared" si="262"/>
        <v>6.8854516058899505E-4</v>
      </c>
      <c r="AY228" s="72">
        <f t="shared" si="263"/>
        <v>1.1492201328984302E-3</v>
      </c>
      <c r="AZ228" s="72">
        <f t="shared" si="264"/>
        <v>1.6724373089839085E-3</v>
      </c>
      <c r="BA228" s="72">
        <f t="shared" si="265"/>
        <v>7.1961020567277469E-3</v>
      </c>
      <c r="BB228" s="72">
        <f t="shared" si="266"/>
        <v>1.1537555937072052E-2</v>
      </c>
      <c r="BC228" s="72">
        <f t="shared" si="267"/>
        <v>2.0138650619167635E-2</v>
      </c>
      <c r="BD228" s="72">
        <f t="shared" si="268"/>
        <v>2.8036037700393548E-2</v>
      </c>
      <c r="BE228" s="72">
        <f t="shared" si="269"/>
        <v>3.7255927592622751E-2</v>
      </c>
      <c r="BF228" s="72">
        <f t="shared" si="270"/>
        <v>6.2057536452785631E-4</v>
      </c>
      <c r="BG228" s="72">
        <f t="shared" si="271"/>
        <v>1.0337092812428702E-3</v>
      </c>
      <c r="BH228" s="72">
        <f t="shared" si="272"/>
        <v>1.4951965297789649E-3</v>
      </c>
      <c r="BI228" s="72">
        <f t="shared" si="273"/>
        <v>6.4908074212053739E-3</v>
      </c>
      <c r="BJ228" s="72">
        <f t="shared" si="274"/>
        <v>1.0507179147206027E-2</v>
      </c>
      <c r="BK228" s="72">
        <f t="shared" si="275"/>
        <v>1.8549492619219884E-2</v>
      </c>
      <c r="BL228" s="72">
        <f t="shared" si="276"/>
        <v>2.5911722895580046E-2</v>
      </c>
      <c r="BM228" s="72">
        <f t="shared" si="277"/>
        <v>3.445592717977411E-2</v>
      </c>
      <c r="BN228" s="70">
        <f t="shared" si="278"/>
        <v>0.58983639586723113</v>
      </c>
      <c r="BO228" s="70">
        <f t="shared" si="279"/>
        <v>0.33947667989002228</v>
      </c>
      <c r="BP228" s="70">
        <f t="shared" si="280"/>
        <v>0.90564880343140064</v>
      </c>
    </row>
    <row r="229" spans="1:68" x14ac:dyDescent="0.25">
      <c r="A229" s="68">
        <v>45099</v>
      </c>
      <c r="B229" s="67">
        <v>11.25</v>
      </c>
      <c r="C229" s="67">
        <v>10.27</v>
      </c>
      <c r="D229" s="67">
        <v>11.45</v>
      </c>
      <c r="E229" s="67">
        <v>9.23</v>
      </c>
      <c r="F229" s="67">
        <v>8.07</v>
      </c>
      <c r="G229" s="67">
        <v>7.17</v>
      </c>
      <c r="H229" s="67">
        <v>6.87</v>
      </c>
      <c r="I229" s="67">
        <v>6.9</v>
      </c>
      <c r="J229" s="71">
        <f t="shared" si="222"/>
        <v>1.2599999999999986E-2</v>
      </c>
      <c r="K229" s="71">
        <f t="shared" si="223"/>
        <v>1.4299999999999993E-2</v>
      </c>
      <c r="L229" s="71">
        <f t="shared" si="224"/>
        <v>3.2000000000000084E-3</v>
      </c>
      <c r="M229" s="71">
        <f t="shared" si="225"/>
        <v>0</v>
      </c>
      <c r="N229" s="71">
        <f t="shared" si="226"/>
        <v>-3.0000000000002247E-4</v>
      </c>
      <c r="O229" s="71">
        <f t="shared" si="227"/>
        <v>-1.0000000000000286E-4</v>
      </c>
      <c r="P229" s="71">
        <f t="shared" si="228"/>
        <v>-2.9999999999999472E-4</v>
      </c>
      <c r="Q229" s="71">
        <f t="shared" si="229"/>
        <v>-3.9999999999999758E-4</v>
      </c>
      <c r="R229" s="71">
        <f t="shared" si="230"/>
        <v>1.1262185536630888E-2</v>
      </c>
      <c r="S229" s="71">
        <f t="shared" si="231"/>
        <v>1.288480230456784E-2</v>
      </c>
      <c r="T229" s="71">
        <f t="shared" si="232"/>
        <v>2.8671285656422462E-3</v>
      </c>
      <c r="U229" s="71">
        <f t="shared" si="233"/>
        <v>0</v>
      </c>
      <c r="V229" s="71">
        <f t="shared" si="234"/>
        <v>-2.7763639065938022E-4</v>
      </c>
      <c r="W229" s="71">
        <f t="shared" si="235"/>
        <v>-9.3314048497712703E-5</v>
      </c>
      <c r="X229" s="71">
        <f t="shared" si="236"/>
        <v>-2.8075429504516238E-4</v>
      </c>
      <c r="Y229" s="71">
        <f t="shared" si="237"/>
        <v>-3.7425150137424088E-4</v>
      </c>
      <c r="Z229" s="72">
        <f t="shared" si="238"/>
        <v>2.4684339962314384E-2</v>
      </c>
      <c r="AA229" s="72">
        <f t="shared" si="239"/>
        <v>2.5990925369847751E-2</v>
      </c>
      <c r="AB229" s="72">
        <f t="shared" si="240"/>
        <v>1.977771967696941E-2</v>
      </c>
      <c r="AC229" s="72">
        <f t="shared" si="241"/>
        <v>1.0634671290291005E-2</v>
      </c>
      <c r="AD229" s="72">
        <f t="shared" si="242"/>
        <v>9.5426063706312066E-3</v>
      </c>
      <c r="AE229" s="72">
        <f t="shared" si="243"/>
        <v>8.2150262707063656E-3</v>
      </c>
      <c r="AF229" s="72">
        <f t="shared" si="244"/>
        <v>7.3296384614047853E-3</v>
      </c>
      <c r="AG229" s="72">
        <f t="shared" si="245"/>
        <v>7.211264789078917E-3</v>
      </c>
      <c r="AH229" s="72">
        <f t="shared" si="246"/>
        <v>2.7518999134820829E-3</v>
      </c>
      <c r="AI229" s="72">
        <f t="shared" si="247"/>
        <v>2.2987508780798718E-3</v>
      </c>
      <c r="AJ229" s="72">
        <f t="shared" si="248"/>
        <v>1.6702543730280242E-3</v>
      </c>
      <c r="AK229" s="72">
        <f t="shared" si="249"/>
        <v>2.4023887170430791E-3</v>
      </c>
      <c r="AL229" s="72">
        <f t="shared" si="250"/>
        <v>2.3124147006784745E-3</v>
      </c>
      <c r="AM229" s="72">
        <f t="shared" si="251"/>
        <v>2.0236569843201171E-3</v>
      </c>
      <c r="AN229" s="72">
        <f t="shared" si="252"/>
        <v>1.8770223424569141E-3</v>
      </c>
      <c r="AO229" s="72">
        <f t="shared" si="253"/>
        <v>1.870799265746055E-3</v>
      </c>
      <c r="AP229" s="72">
        <f t="shared" si="254"/>
        <v>2.4802452419765897E-3</v>
      </c>
      <c r="AQ229" s="72">
        <f t="shared" si="255"/>
        <v>2.0677195386928971E-3</v>
      </c>
      <c r="AR229" s="72">
        <f t="shared" si="256"/>
        <v>1.4932883290839501E-3</v>
      </c>
      <c r="AS229" s="72">
        <f t="shared" si="257"/>
        <v>2.1670982127368291E-3</v>
      </c>
      <c r="AT229" s="72">
        <f t="shared" si="258"/>
        <v>2.1060157245369805E-3</v>
      </c>
      <c r="AU229" s="72">
        <f t="shared" si="259"/>
        <v>1.8640348433595724E-3</v>
      </c>
      <c r="AV229" s="72">
        <f t="shared" si="260"/>
        <v>1.7348117683607495E-3</v>
      </c>
      <c r="AW229" s="72">
        <f t="shared" si="261"/>
        <v>1.7302123856396698E-3</v>
      </c>
      <c r="AX229" s="72">
        <f t="shared" si="262"/>
        <v>6.8797497837052072E-4</v>
      </c>
      <c r="AY229" s="72">
        <f t="shared" si="263"/>
        <v>1.1493754390399359E-3</v>
      </c>
      <c r="AZ229" s="72">
        <f t="shared" si="264"/>
        <v>1.6702543730280242E-3</v>
      </c>
      <c r="BA229" s="72">
        <f t="shared" si="265"/>
        <v>7.2071661511292368E-3</v>
      </c>
      <c r="BB229" s="72">
        <f t="shared" si="266"/>
        <v>1.1562073503392372E-2</v>
      </c>
      <c r="BC229" s="72">
        <f t="shared" si="267"/>
        <v>2.0236569843201171E-2</v>
      </c>
      <c r="BD229" s="72">
        <f t="shared" si="268"/>
        <v>2.8155335136853712E-2</v>
      </c>
      <c r="BE229" s="72">
        <f t="shared" si="269"/>
        <v>3.7415985314921102E-2</v>
      </c>
      <c r="BF229" s="72">
        <f t="shared" si="270"/>
        <v>6.2006131049414741E-4</v>
      </c>
      <c r="BG229" s="72">
        <f t="shared" si="271"/>
        <v>1.0338597693464486E-3</v>
      </c>
      <c r="BH229" s="72">
        <f t="shared" si="272"/>
        <v>1.4932883290839501E-3</v>
      </c>
      <c r="BI229" s="72">
        <f t="shared" si="273"/>
        <v>6.5012946382104874E-3</v>
      </c>
      <c r="BJ229" s="72">
        <f t="shared" si="274"/>
        <v>1.0530078622684902E-2</v>
      </c>
      <c r="BK229" s="72">
        <f t="shared" si="275"/>
        <v>1.8640348433595723E-2</v>
      </c>
      <c r="BL229" s="72">
        <f t="shared" si="276"/>
        <v>2.6022176525411243E-2</v>
      </c>
      <c r="BM229" s="72">
        <f t="shared" si="277"/>
        <v>3.4604247712793398E-2</v>
      </c>
      <c r="BN229" s="70">
        <f t="shared" si="278"/>
        <v>0.59147572932572723</v>
      </c>
      <c r="BO229" s="70">
        <f t="shared" si="279"/>
        <v>0.34039238403282018</v>
      </c>
      <c r="BP229" s="70">
        <f t="shared" si="280"/>
        <v>0.90596961991197966</v>
      </c>
    </row>
    <row r="230" spans="1:68" x14ac:dyDescent="0.25">
      <c r="A230" s="68">
        <v>45098</v>
      </c>
      <c r="B230" s="67">
        <v>12.51</v>
      </c>
      <c r="C230" s="67">
        <v>11.7</v>
      </c>
      <c r="D230" s="67">
        <v>11.77</v>
      </c>
      <c r="E230" s="67">
        <v>9.23</v>
      </c>
      <c r="F230" s="67">
        <v>8.0399999999999991</v>
      </c>
      <c r="G230" s="67">
        <v>7.16</v>
      </c>
      <c r="H230" s="67">
        <v>6.84</v>
      </c>
      <c r="I230" s="67">
        <v>6.86</v>
      </c>
      <c r="J230" s="71">
        <f t="shared" si="222"/>
        <v>5.000000000000282E-4</v>
      </c>
      <c r="K230" s="71">
        <f t="shared" si="223"/>
        <v>8.3999999999999908E-3</v>
      </c>
      <c r="L230" s="71">
        <f t="shared" si="224"/>
        <v>-2.0000000000000573E-4</v>
      </c>
      <c r="M230" s="71">
        <f t="shared" si="225"/>
        <v>4.9999999999998657E-4</v>
      </c>
      <c r="N230" s="71">
        <f t="shared" si="226"/>
        <v>8.0000000000000904E-4</v>
      </c>
      <c r="O230" s="71">
        <f t="shared" si="227"/>
        <v>5.0000000000000044E-4</v>
      </c>
      <c r="P230" s="71">
        <f t="shared" si="228"/>
        <v>3.9999999999999758E-4</v>
      </c>
      <c r="Q230" s="71">
        <f t="shared" si="229"/>
        <v>3.9999999999999758E-4</v>
      </c>
      <c r="R230" s="71">
        <f t="shared" si="230"/>
        <v>4.4430622315302449E-4</v>
      </c>
      <c r="S230" s="71">
        <f t="shared" si="231"/>
        <v>7.4920079299778813E-3</v>
      </c>
      <c r="T230" s="71">
        <f t="shared" si="232"/>
        <v>-1.7895490384187642E-4</v>
      </c>
      <c r="U230" s="71">
        <f t="shared" si="233"/>
        <v>4.576449670281778E-4</v>
      </c>
      <c r="V230" s="71">
        <f t="shared" si="234"/>
        <v>7.4019248383191537E-4</v>
      </c>
      <c r="W230" s="71">
        <f t="shared" si="235"/>
        <v>4.6648319174029298E-4</v>
      </c>
      <c r="X230" s="71">
        <f t="shared" si="236"/>
        <v>3.7432154657546625E-4</v>
      </c>
      <c r="Y230" s="71">
        <f t="shared" si="237"/>
        <v>3.7425150137423979E-4</v>
      </c>
      <c r="Z230" s="72">
        <f t="shared" si="238"/>
        <v>2.4908981895497083E-2</v>
      </c>
      <c r="AA230" s="72">
        <f t="shared" si="239"/>
        <v>2.6167255163670532E-2</v>
      </c>
      <c r="AB230" s="72">
        <f t="shared" si="240"/>
        <v>2.0038904347127337E-2</v>
      </c>
      <c r="AC230" s="72">
        <f t="shared" si="241"/>
        <v>1.0685776586474138E-2</v>
      </c>
      <c r="AD230" s="72">
        <f t="shared" si="242"/>
        <v>9.5226690710916804E-3</v>
      </c>
      <c r="AE230" s="72">
        <f t="shared" si="243"/>
        <v>8.1745083867059906E-3</v>
      </c>
      <c r="AF230" s="72">
        <f t="shared" si="244"/>
        <v>7.2879779086081949E-3</v>
      </c>
      <c r="AG230" s="72">
        <f t="shared" si="245"/>
        <v>7.177591701699175E-3</v>
      </c>
      <c r="AH230" s="72">
        <f t="shared" si="246"/>
        <v>2.6372810374453198E-3</v>
      </c>
      <c r="AI230" s="72">
        <f t="shared" si="247"/>
        <v>2.1112285291988854E-3</v>
      </c>
      <c r="AJ230" s="72">
        <f t="shared" si="248"/>
        <v>1.6580824482235411E-3</v>
      </c>
      <c r="AK230" s="72">
        <f t="shared" si="249"/>
        <v>2.403446351286186E-3</v>
      </c>
      <c r="AL230" s="72">
        <f t="shared" si="250"/>
        <v>2.3156791602081117E-3</v>
      </c>
      <c r="AM230" s="72">
        <f t="shared" si="251"/>
        <v>2.0290404492305817E-3</v>
      </c>
      <c r="AN230" s="72">
        <f t="shared" si="252"/>
        <v>1.8821903975529929E-3</v>
      </c>
      <c r="AO230" s="72">
        <f t="shared" si="253"/>
        <v>1.8764061377340674E-3</v>
      </c>
      <c r="AP230" s="72">
        <f t="shared" si="254"/>
        <v>2.3791521405055732E-3</v>
      </c>
      <c r="AQ230" s="72">
        <f t="shared" si="255"/>
        <v>1.8984008377436531E-3</v>
      </c>
      <c r="AR230" s="72">
        <f t="shared" si="256"/>
        <v>1.4824265962174502E-3</v>
      </c>
      <c r="AS230" s="72">
        <f t="shared" si="257"/>
        <v>2.1680955170874107E-3</v>
      </c>
      <c r="AT230" s="72">
        <f t="shared" si="258"/>
        <v>2.1090527200214549E-3</v>
      </c>
      <c r="AU230" s="72">
        <f t="shared" si="259"/>
        <v>1.8690032785240479E-3</v>
      </c>
      <c r="AV230" s="72">
        <f t="shared" si="260"/>
        <v>1.7395712302533414E-3</v>
      </c>
      <c r="AW230" s="72">
        <f t="shared" si="261"/>
        <v>1.7353785394192446E-3</v>
      </c>
      <c r="AX230" s="72">
        <f t="shared" si="262"/>
        <v>6.5932025936132996E-4</v>
      </c>
      <c r="AY230" s="72">
        <f t="shared" si="263"/>
        <v>1.0556142645994427E-3</v>
      </c>
      <c r="AZ230" s="72">
        <f t="shared" si="264"/>
        <v>1.6580824482235411E-3</v>
      </c>
      <c r="BA230" s="72">
        <f t="shared" si="265"/>
        <v>7.2103390538585579E-3</v>
      </c>
      <c r="BB230" s="72">
        <f t="shared" si="266"/>
        <v>1.1578395801040559E-2</v>
      </c>
      <c r="BC230" s="72">
        <f t="shared" si="267"/>
        <v>2.0290404492305819E-2</v>
      </c>
      <c r="BD230" s="72">
        <f t="shared" si="268"/>
        <v>2.8232855963294893E-2</v>
      </c>
      <c r="BE230" s="72">
        <f t="shared" si="269"/>
        <v>3.7528122754681349E-2</v>
      </c>
      <c r="BF230" s="72">
        <f t="shared" si="270"/>
        <v>5.9478803512639329E-4</v>
      </c>
      <c r="BG230" s="72">
        <f t="shared" si="271"/>
        <v>9.4920041887182653E-4</v>
      </c>
      <c r="BH230" s="72">
        <f t="shared" si="272"/>
        <v>1.4824265962174502E-3</v>
      </c>
      <c r="BI230" s="72">
        <f t="shared" si="273"/>
        <v>6.5042865512622318E-3</v>
      </c>
      <c r="BJ230" s="72">
        <f t="shared" si="274"/>
        <v>1.0545263600107276E-2</v>
      </c>
      <c r="BK230" s="72">
        <f t="shared" si="275"/>
        <v>1.8690032785240479E-2</v>
      </c>
      <c r="BL230" s="72">
        <f t="shared" si="276"/>
        <v>2.609356845380012E-2</v>
      </c>
      <c r="BM230" s="72">
        <f t="shared" si="277"/>
        <v>3.4707570788384892E-2</v>
      </c>
      <c r="BN230" s="70">
        <f t="shared" si="278"/>
        <v>0.59430618413013514</v>
      </c>
      <c r="BO230" s="70">
        <f t="shared" si="279"/>
        <v>0.34389890243173554</v>
      </c>
      <c r="BP230" s="70">
        <f t="shared" si="280"/>
        <v>0.90590646619217863</v>
      </c>
    </row>
    <row r="231" spans="1:68" x14ac:dyDescent="0.25">
      <c r="A231" s="68">
        <v>45097</v>
      </c>
      <c r="B231" s="67">
        <v>12.56</v>
      </c>
      <c r="C231" s="67">
        <v>12.54</v>
      </c>
      <c r="D231" s="67">
        <v>11.75</v>
      </c>
      <c r="E231" s="67">
        <v>9.2799999999999994</v>
      </c>
      <c r="F231" s="67">
        <v>8.1199999999999992</v>
      </c>
      <c r="G231" s="67">
        <v>7.21</v>
      </c>
      <c r="H231" s="67">
        <v>6.88</v>
      </c>
      <c r="I231" s="67">
        <v>6.9</v>
      </c>
      <c r="J231" s="71">
        <f t="shared" si="222"/>
        <v>-1.1000000000000176E-3</v>
      </c>
      <c r="K231" s="71">
        <f t="shared" si="223"/>
        <v>1.4000000000000123E-3</v>
      </c>
      <c r="L231" s="71">
        <f t="shared" si="224"/>
        <v>2.0000000000000573E-4</v>
      </c>
      <c r="M231" s="71">
        <f t="shared" si="225"/>
        <v>2.0000000000001961E-4</v>
      </c>
      <c r="N231" s="71">
        <f t="shared" si="226"/>
        <v>3.0000000000000859E-4</v>
      </c>
      <c r="O231" s="71">
        <f t="shared" si="227"/>
        <v>7.0000000000000617E-4</v>
      </c>
      <c r="P231" s="71">
        <f t="shared" si="228"/>
        <v>3.9999999999999758E-4</v>
      </c>
      <c r="Q231" s="71">
        <f t="shared" si="229"/>
        <v>2.9999999999999472E-4</v>
      </c>
      <c r="R231" s="71">
        <f t="shared" si="230"/>
        <v>-9.7773440080881719E-4</v>
      </c>
      <c r="S231" s="71">
        <f t="shared" si="231"/>
        <v>1.2432290030390937E-3</v>
      </c>
      <c r="T231" s="71">
        <f t="shared" si="232"/>
        <v>1.7895490384194754E-4</v>
      </c>
      <c r="U231" s="71">
        <f t="shared" si="233"/>
        <v>1.8299936001293324E-4</v>
      </c>
      <c r="V231" s="71">
        <f t="shared" si="234"/>
        <v>2.7743099082092043E-4</v>
      </c>
      <c r="W231" s="71">
        <f t="shared" si="235"/>
        <v>6.5271110527473342E-4</v>
      </c>
      <c r="X231" s="71">
        <f t="shared" si="236"/>
        <v>3.7418148238265212E-4</v>
      </c>
      <c r="Y231" s="71">
        <f t="shared" si="237"/>
        <v>2.8059673756565534E-4</v>
      </c>
      <c r="Z231" s="72">
        <f t="shared" si="238"/>
        <v>2.5104132572903191E-2</v>
      </c>
      <c r="AA231" s="72">
        <f t="shared" si="239"/>
        <v>2.6368419857511642E-2</v>
      </c>
      <c r="AB231" s="72">
        <f t="shared" si="240"/>
        <v>2.0291765696118444E-2</v>
      </c>
      <c r="AC231" s="72">
        <f t="shared" si="241"/>
        <v>1.0728584596693222E-2</v>
      </c>
      <c r="AD231" s="72">
        <f t="shared" si="242"/>
        <v>9.4948146599571469E-3</v>
      </c>
      <c r="AE231" s="72">
        <f t="shared" si="243"/>
        <v>8.1324248242176152E-3</v>
      </c>
      <c r="AF231" s="72">
        <f t="shared" si="244"/>
        <v>7.24628611085717E-3</v>
      </c>
      <c r="AG231" s="72">
        <f t="shared" si="245"/>
        <v>7.1440851852299933E-3</v>
      </c>
      <c r="AH231" s="72">
        <f t="shared" si="246"/>
        <v>2.6396793404721937E-3</v>
      </c>
      <c r="AI231" s="72">
        <f t="shared" si="247"/>
        <v>2.04624954749304E-3</v>
      </c>
      <c r="AJ231" s="72">
        <f t="shared" si="248"/>
        <v>1.6586226926169861E-3</v>
      </c>
      <c r="AK231" s="72">
        <f t="shared" si="249"/>
        <v>2.4032143421576476E-3</v>
      </c>
      <c r="AL231" s="72">
        <f t="shared" si="250"/>
        <v>2.3166604040229114E-3</v>
      </c>
      <c r="AM231" s="72">
        <f t="shared" si="251"/>
        <v>2.0297318711407458E-3</v>
      </c>
      <c r="AN231" s="72">
        <f t="shared" si="252"/>
        <v>1.8828512764002296E-3</v>
      </c>
      <c r="AO231" s="72">
        <f t="shared" si="253"/>
        <v>1.8765051051754882E-3</v>
      </c>
      <c r="AP231" s="72">
        <f t="shared" si="254"/>
        <v>2.38150141021476E-3</v>
      </c>
      <c r="AQ231" s="72">
        <f t="shared" si="255"/>
        <v>1.8412988846190684E-3</v>
      </c>
      <c r="AR231" s="72">
        <f t="shared" si="256"/>
        <v>1.4829454416242888E-3</v>
      </c>
      <c r="AS231" s="72">
        <f t="shared" si="257"/>
        <v>2.1678799651293429E-3</v>
      </c>
      <c r="AT231" s="72">
        <f t="shared" si="258"/>
        <v>2.1099602072491464E-3</v>
      </c>
      <c r="AU231" s="72">
        <f t="shared" si="259"/>
        <v>1.8696365101428427E-3</v>
      </c>
      <c r="AV231" s="72">
        <f t="shared" si="260"/>
        <v>1.7401768402118289E-3</v>
      </c>
      <c r="AW231" s="72">
        <f t="shared" si="261"/>
        <v>1.735466593841538E-3</v>
      </c>
      <c r="AX231" s="72">
        <f t="shared" si="262"/>
        <v>6.5991983511804841E-4</v>
      </c>
      <c r="AY231" s="72">
        <f t="shared" si="263"/>
        <v>1.02312477374652E-3</v>
      </c>
      <c r="AZ231" s="72">
        <f t="shared" si="264"/>
        <v>1.6586226926169861E-3</v>
      </c>
      <c r="BA231" s="72">
        <f t="shared" si="265"/>
        <v>7.2096430264729427E-3</v>
      </c>
      <c r="BB231" s="72">
        <f t="shared" si="266"/>
        <v>1.1583302020114556E-2</v>
      </c>
      <c r="BC231" s="72">
        <f t="shared" si="267"/>
        <v>2.0297318711407459E-2</v>
      </c>
      <c r="BD231" s="72">
        <f t="shared" si="268"/>
        <v>2.8242769146003443E-2</v>
      </c>
      <c r="BE231" s="72">
        <f t="shared" si="269"/>
        <v>3.7530102103509766E-2</v>
      </c>
      <c r="BF231" s="72">
        <f t="shared" si="270"/>
        <v>5.9537535255369E-4</v>
      </c>
      <c r="BG231" s="72">
        <f t="shared" si="271"/>
        <v>9.2064944230953421E-4</v>
      </c>
      <c r="BH231" s="72">
        <f t="shared" si="272"/>
        <v>1.4829454416242888E-3</v>
      </c>
      <c r="BI231" s="72">
        <f t="shared" si="273"/>
        <v>6.5036398953880288E-3</v>
      </c>
      <c r="BJ231" s="72">
        <f t="shared" si="274"/>
        <v>1.0549801036245731E-2</v>
      </c>
      <c r="BK231" s="72">
        <f t="shared" si="275"/>
        <v>1.8696365101428428E-2</v>
      </c>
      <c r="BL231" s="72">
        <f t="shared" si="276"/>
        <v>2.6102652603177432E-2</v>
      </c>
      <c r="BM231" s="72">
        <f t="shared" si="277"/>
        <v>3.4709331876830757E-2</v>
      </c>
      <c r="BN231" s="70">
        <f t="shared" si="278"/>
        <v>0.61477483417065104</v>
      </c>
      <c r="BO231" s="70">
        <f t="shared" si="279"/>
        <v>0.34384757411867073</v>
      </c>
      <c r="BP231" s="70">
        <f t="shared" si="280"/>
        <v>0.9052734388828898</v>
      </c>
    </row>
    <row r="232" spans="1:68" x14ac:dyDescent="0.25">
      <c r="A232" s="68">
        <v>45096</v>
      </c>
      <c r="B232" s="67">
        <v>12.45</v>
      </c>
      <c r="C232" s="67">
        <v>12.68</v>
      </c>
      <c r="D232" s="67">
        <v>11.77</v>
      </c>
      <c r="E232" s="67">
        <v>9.3000000000000007</v>
      </c>
      <c r="F232" s="67">
        <v>8.15</v>
      </c>
      <c r="G232" s="67">
        <v>7.28</v>
      </c>
      <c r="H232" s="67">
        <v>6.92</v>
      </c>
      <c r="I232" s="67">
        <v>6.93</v>
      </c>
      <c r="J232" s="71">
        <f t="shared" si="222"/>
        <v>1.0000000000000009E-3</v>
      </c>
      <c r="K232" s="71">
        <f t="shared" si="223"/>
        <v>2.0000000000000573E-4</v>
      </c>
      <c r="L232" s="71">
        <f t="shared" si="224"/>
        <v>5.0000000000000044E-4</v>
      </c>
      <c r="M232" s="71">
        <f t="shared" si="225"/>
        <v>-7.0000000000000617E-4</v>
      </c>
      <c r="N232" s="71">
        <f t="shared" si="226"/>
        <v>-8.9999999999999802E-4</v>
      </c>
      <c r="O232" s="71">
        <f t="shared" si="227"/>
        <v>-7.9999999999999516E-4</v>
      </c>
      <c r="P232" s="71">
        <f t="shared" si="228"/>
        <v>-5.0000000000000044E-4</v>
      </c>
      <c r="Q232" s="71">
        <f t="shared" si="229"/>
        <v>-1.2999999999999956E-3</v>
      </c>
      <c r="R232" s="71">
        <f t="shared" si="230"/>
        <v>8.8888894741641377E-4</v>
      </c>
      <c r="S232" s="71">
        <f t="shared" si="231"/>
        <v>1.7747803755881222E-4</v>
      </c>
      <c r="T232" s="71">
        <f t="shared" si="232"/>
        <v>4.4724720097922947E-4</v>
      </c>
      <c r="U232" s="71">
        <f t="shared" si="233"/>
        <v>-6.4064432704108237E-4</v>
      </c>
      <c r="V232" s="71">
        <f t="shared" si="234"/>
        <v>-8.3252398314797335E-4</v>
      </c>
      <c r="W232" s="71">
        <f t="shared" si="235"/>
        <v>-7.4599033672133384E-4</v>
      </c>
      <c r="X232" s="71">
        <f t="shared" si="236"/>
        <v>-4.6774873391282275E-4</v>
      </c>
      <c r="Y232" s="71">
        <f t="shared" si="237"/>
        <v>-1.2164882424706767E-3</v>
      </c>
      <c r="Z232" s="72">
        <f t="shared" si="238"/>
        <v>2.5281871890774195E-2</v>
      </c>
      <c r="AA232" s="72">
        <f t="shared" si="239"/>
        <v>2.6553475544493828E-2</v>
      </c>
      <c r="AB232" s="72">
        <f t="shared" si="240"/>
        <v>2.053486652368897E-2</v>
      </c>
      <c r="AC232" s="72">
        <f t="shared" si="241"/>
        <v>1.0773183243327331E-2</v>
      </c>
      <c r="AD232" s="72">
        <f t="shared" si="242"/>
        <v>9.4749776625858446E-3</v>
      </c>
      <c r="AE232" s="72">
        <f t="shared" si="243"/>
        <v>8.0928022431081877E-3</v>
      </c>
      <c r="AF232" s="72">
        <f t="shared" si="244"/>
        <v>7.2053432876471269E-3</v>
      </c>
      <c r="AG232" s="72">
        <f t="shared" si="245"/>
        <v>7.1117265437110324E-3</v>
      </c>
      <c r="AH232" s="72">
        <f t="shared" si="246"/>
        <v>2.6391147964497401E-3</v>
      </c>
      <c r="AI232" s="72">
        <f t="shared" si="247"/>
        <v>2.0438965282965236E-3</v>
      </c>
      <c r="AJ232" s="72">
        <f t="shared" si="248"/>
        <v>1.6586748917847588E-3</v>
      </c>
      <c r="AK232" s="72">
        <f t="shared" si="249"/>
        <v>2.403173420080543E-3</v>
      </c>
      <c r="AL232" s="72">
        <f t="shared" si="250"/>
        <v>2.3167409707964726E-3</v>
      </c>
      <c r="AM232" s="72">
        <f t="shared" si="251"/>
        <v>2.0294343397252138E-3</v>
      </c>
      <c r="AN232" s="72">
        <f t="shared" si="252"/>
        <v>1.8829479059077506E-3</v>
      </c>
      <c r="AO232" s="72">
        <f t="shared" si="253"/>
        <v>1.876661319340781E-3</v>
      </c>
      <c r="AP232" s="72">
        <f t="shared" si="254"/>
        <v>2.3810138674283297E-3</v>
      </c>
      <c r="AQ232" s="72">
        <f t="shared" si="255"/>
        <v>1.8392400557124106E-3</v>
      </c>
      <c r="AR232" s="72">
        <f t="shared" si="256"/>
        <v>1.4830090471600718E-3</v>
      </c>
      <c r="AS232" s="72">
        <f t="shared" si="257"/>
        <v>2.1678420071845838E-3</v>
      </c>
      <c r="AT232" s="72">
        <f t="shared" si="258"/>
        <v>2.1100347455877107E-3</v>
      </c>
      <c r="AU232" s="72">
        <f t="shared" si="259"/>
        <v>1.869353038196636E-3</v>
      </c>
      <c r="AV232" s="72">
        <f t="shared" si="260"/>
        <v>1.7402628639178719E-3</v>
      </c>
      <c r="AW232" s="72">
        <f t="shared" si="261"/>
        <v>1.7356091572427554E-3</v>
      </c>
      <c r="AX232" s="72">
        <f t="shared" si="262"/>
        <v>6.5977869911243501E-4</v>
      </c>
      <c r="AY232" s="72">
        <f t="shared" si="263"/>
        <v>1.0219482641482618E-3</v>
      </c>
      <c r="AZ232" s="72">
        <f t="shared" si="264"/>
        <v>1.6586748917847588E-3</v>
      </c>
      <c r="BA232" s="72">
        <f t="shared" si="265"/>
        <v>7.2095202602416291E-3</v>
      </c>
      <c r="BB232" s="72">
        <f t="shared" si="266"/>
        <v>1.1583704853982362E-2</v>
      </c>
      <c r="BC232" s="72">
        <f t="shared" si="267"/>
        <v>2.0294343397252137E-2</v>
      </c>
      <c r="BD232" s="72">
        <f t="shared" si="268"/>
        <v>2.8244218588616258E-2</v>
      </c>
      <c r="BE232" s="72">
        <f t="shared" si="269"/>
        <v>3.7533226386815617E-2</v>
      </c>
      <c r="BF232" s="72">
        <f t="shared" si="270"/>
        <v>5.9525346685708241E-4</v>
      </c>
      <c r="BG232" s="72">
        <f t="shared" si="271"/>
        <v>9.1962002785620531E-4</v>
      </c>
      <c r="BH232" s="72">
        <f t="shared" si="272"/>
        <v>1.4830090471600718E-3</v>
      </c>
      <c r="BI232" s="72">
        <f t="shared" si="273"/>
        <v>6.5035260215537509E-3</v>
      </c>
      <c r="BJ232" s="72">
        <f t="shared" si="274"/>
        <v>1.0550173727938553E-2</v>
      </c>
      <c r="BK232" s="72">
        <f t="shared" si="275"/>
        <v>1.8693530381966361E-2</v>
      </c>
      <c r="BL232" s="72">
        <f t="shared" si="276"/>
        <v>2.610394295876808E-2</v>
      </c>
      <c r="BM232" s="72">
        <f t="shared" si="277"/>
        <v>3.4712183144855108E-2</v>
      </c>
      <c r="BN232" s="70">
        <f t="shared" si="278"/>
        <v>0.61495244363154222</v>
      </c>
      <c r="BO232" s="70">
        <f t="shared" si="279"/>
        <v>0.34378118345370762</v>
      </c>
      <c r="BP232" s="70">
        <f t="shared" si="280"/>
        <v>0.9052297408024943</v>
      </c>
    </row>
    <row r="233" spans="1:68" x14ac:dyDescent="0.25">
      <c r="A233" s="68">
        <v>45093</v>
      </c>
      <c r="B233" s="67">
        <v>12.55</v>
      </c>
      <c r="C233" s="67">
        <v>12.7</v>
      </c>
      <c r="D233" s="67">
        <v>11.82</v>
      </c>
      <c r="E233" s="67">
        <v>9.23</v>
      </c>
      <c r="F233" s="67">
        <v>8.06</v>
      </c>
      <c r="G233" s="67">
        <v>7.2</v>
      </c>
      <c r="H233" s="67">
        <v>6.87</v>
      </c>
      <c r="I233" s="67">
        <v>6.8</v>
      </c>
      <c r="J233" s="71">
        <f t="shared" si="222"/>
        <v>5.9999999999998943E-4</v>
      </c>
      <c r="K233" s="71">
        <f t="shared" si="223"/>
        <v>5.0000000000000044E-4</v>
      </c>
      <c r="L233" s="71">
        <f t="shared" si="224"/>
        <v>2.0000000000000573E-4</v>
      </c>
      <c r="M233" s="71">
        <f t="shared" si="225"/>
        <v>-1.9999999999999185E-4</v>
      </c>
      <c r="N233" s="71">
        <f t="shared" si="226"/>
        <v>0</v>
      </c>
      <c r="O233" s="71">
        <f t="shared" si="227"/>
        <v>0</v>
      </c>
      <c r="P233" s="71">
        <f t="shared" si="228"/>
        <v>1.0000000000000286E-4</v>
      </c>
      <c r="Q233" s="71">
        <f t="shared" si="229"/>
        <v>0</v>
      </c>
      <c r="R233" s="71">
        <f t="shared" si="230"/>
        <v>5.3295435619314202E-4</v>
      </c>
      <c r="S233" s="71">
        <f t="shared" si="231"/>
        <v>4.4355733705713673E-4</v>
      </c>
      <c r="T233" s="71">
        <f t="shared" si="232"/>
        <v>1.7884288700076919E-4</v>
      </c>
      <c r="U233" s="71">
        <f t="shared" si="233"/>
        <v>-1.8311664581474772E-4</v>
      </c>
      <c r="V233" s="71">
        <f t="shared" si="234"/>
        <v>0</v>
      </c>
      <c r="W233" s="71">
        <f t="shared" si="235"/>
        <v>0</v>
      </c>
      <c r="X233" s="71">
        <f t="shared" si="236"/>
        <v>9.3567251530157482E-5</v>
      </c>
      <c r="Y233" s="71">
        <f t="shared" si="237"/>
        <v>0</v>
      </c>
      <c r="Z233" s="72">
        <f t="shared" si="238"/>
        <v>2.5458595953261089E-2</v>
      </c>
      <c r="AA233" s="72">
        <f t="shared" si="239"/>
        <v>2.6739616979174353E-2</v>
      </c>
      <c r="AB233" s="72">
        <f t="shared" si="240"/>
        <v>2.0779765356809411E-2</v>
      </c>
      <c r="AC233" s="72">
        <f t="shared" si="241"/>
        <v>1.0818984996343093E-2</v>
      </c>
      <c r="AD233" s="72">
        <f t="shared" si="242"/>
        <v>9.4579495710464152E-3</v>
      </c>
      <c r="AE233" s="72">
        <f t="shared" si="243"/>
        <v>8.0570214770253196E-3</v>
      </c>
      <c r="AF233" s="72">
        <f t="shared" si="244"/>
        <v>7.165935841822387E-3</v>
      </c>
      <c r="AG233" s="72">
        <f t="shared" si="245"/>
        <v>7.079993311360824E-3</v>
      </c>
      <c r="AH233" s="72">
        <f t="shared" si="246"/>
        <v>2.6388482302764256E-3</v>
      </c>
      <c r="AI233" s="72">
        <f t="shared" si="247"/>
        <v>2.0769873987933145E-3</v>
      </c>
      <c r="AJ233" s="72">
        <f t="shared" si="248"/>
        <v>1.6903303155581275E-3</v>
      </c>
      <c r="AK233" s="72">
        <f t="shared" si="249"/>
        <v>2.4028645566637995E-3</v>
      </c>
      <c r="AL233" s="72">
        <f t="shared" si="250"/>
        <v>2.316307298936302E-3</v>
      </c>
      <c r="AM233" s="72">
        <f t="shared" si="251"/>
        <v>2.0300216325439802E-3</v>
      </c>
      <c r="AN233" s="72">
        <f t="shared" si="252"/>
        <v>1.8842399324313292E-3</v>
      </c>
      <c r="AO233" s="72">
        <f t="shared" si="253"/>
        <v>1.8760845410975963E-3</v>
      </c>
      <c r="AP233" s="72">
        <f t="shared" si="254"/>
        <v>2.3808637525605603E-3</v>
      </c>
      <c r="AQ233" s="72">
        <f t="shared" si="255"/>
        <v>1.8713798318050416E-3</v>
      </c>
      <c r="AR233" s="72">
        <f t="shared" si="256"/>
        <v>1.5139408432715787E-3</v>
      </c>
      <c r="AS233" s="72">
        <f t="shared" si="257"/>
        <v>2.1675562272577484E-3</v>
      </c>
      <c r="AT233" s="72">
        <f t="shared" si="258"/>
        <v>2.1096249587070886E-3</v>
      </c>
      <c r="AU233" s="72">
        <f t="shared" si="259"/>
        <v>1.8698791051142611E-3</v>
      </c>
      <c r="AV233" s="72">
        <f t="shared" si="260"/>
        <v>1.741443565424633E-3</v>
      </c>
      <c r="AW233" s="72">
        <f t="shared" si="261"/>
        <v>1.7350275372914558E-3</v>
      </c>
      <c r="AX233" s="72">
        <f t="shared" si="262"/>
        <v>6.597120575691064E-4</v>
      </c>
      <c r="AY233" s="72">
        <f t="shared" si="263"/>
        <v>1.0384936993966573E-3</v>
      </c>
      <c r="AZ233" s="72">
        <f t="shared" si="264"/>
        <v>1.6903303155581275E-3</v>
      </c>
      <c r="BA233" s="72">
        <f t="shared" si="265"/>
        <v>7.2085936699913984E-3</v>
      </c>
      <c r="BB233" s="72">
        <f t="shared" si="266"/>
        <v>1.1581536494681511E-2</v>
      </c>
      <c r="BC233" s="72">
        <f t="shared" si="267"/>
        <v>2.0300216325439803E-2</v>
      </c>
      <c r="BD233" s="72">
        <f t="shared" si="268"/>
        <v>2.8263598986469938E-2</v>
      </c>
      <c r="BE233" s="72">
        <f t="shared" si="269"/>
        <v>3.7521690821951927E-2</v>
      </c>
      <c r="BF233" s="72">
        <f t="shared" si="270"/>
        <v>5.9521593814014007E-4</v>
      </c>
      <c r="BG233" s="72">
        <f t="shared" si="271"/>
        <v>9.3568991590252078E-4</v>
      </c>
      <c r="BH233" s="72">
        <f t="shared" si="272"/>
        <v>1.5139408432715787E-3</v>
      </c>
      <c r="BI233" s="72">
        <f t="shared" si="273"/>
        <v>6.5026686817732451E-3</v>
      </c>
      <c r="BJ233" s="72">
        <f t="shared" si="274"/>
        <v>1.0548124793535443E-2</v>
      </c>
      <c r="BK233" s="72">
        <f t="shared" si="275"/>
        <v>1.869879105114261E-2</v>
      </c>
      <c r="BL233" s="72">
        <f t="shared" si="276"/>
        <v>2.6121653481369494E-2</v>
      </c>
      <c r="BM233" s="72">
        <f t="shared" si="277"/>
        <v>3.4700550745829117E-2</v>
      </c>
      <c r="BN233" s="70">
        <f t="shared" si="278"/>
        <v>0.62921721293874744</v>
      </c>
      <c r="BO233" s="70">
        <f t="shared" si="279"/>
        <v>0.3387121771878524</v>
      </c>
      <c r="BP233" s="70">
        <f t="shared" si="280"/>
        <v>0.90495975991374611</v>
      </c>
    </row>
    <row r="234" spans="1:68" x14ac:dyDescent="0.25">
      <c r="A234" s="68">
        <v>45092</v>
      </c>
      <c r="B234" s="67">
        <v>12.61</v>
      </c>
      <c r="C234" s="67">
        <v>12.75</v>
      </c>
      <c r="D234" s="67">
        <v>11.84</v>
      </c>
      <c r="E234" s="67">
        <v>9.2100000000000009</v>
      </c>
      <c r="F234" s="67">
        <v>8.06</v>
      </c>
      <c r="G234" s="67">
        <v>7.2</v>
      </c>
      <c r="H234" s="67">
        <v>6.88</v>
      </c>
      <c r="I234" s="67">
        <v>6.8</v>
      </c>
      <c r="J234" s="71">
        <f t="shared" si="222"/>
        <v>9.9999999999988987E-5</v>
      </c>
      <c r="K234" s="71">
        <f t="shared" si="223"/>
        <v>0</v>
      </c>
      <c r="L234" s="71">
        <f t="shared" si="224"/>
        <v>0</v>
      </c>
      <c r="M234" s="71">
        <f t="shared" si="225"/>
        <v>-1.2000000000000205E-3</v>
      </c>
      <c r="N234" s="71">
        <f t="shared" si="226"/>
        <v>-7.9999999999999516E-4</v>
      </c>
      <c r="O234" s="71">
        <f t="shared" si="227"/>
        <v>-1.3000000000000095E-3</v>
      </c>
      <c r="P234" s="71">
        <f t="shared" si="228"/>
        <v>-1.1000000000000038E-3</v>
      </c>
      <c r="Q234" s="71">
        <f t="shared" si="229"/>
        <v>-1.0000000000000009E-3</v>
      </c>
      <c r="R234" s="71">
        <f t="shared" si="230"/>
        <v>8.8798117538132275E-5</v>
      </c>
      <c r="S234" s="71">
        <f t="shared" si="231"/>
        <v>0</v>
      </c>
      <c r="T234" s="71">
        <f t="shared" si="232"/>
        <v>0</v>
      </c>
      <c r="U234" s="71">
        <f t="shared" si="233"/>
        <v>-1.0994045999717331E-3</v>
      </c>
      <c r="V234" s="71">
        <f t="shared" si="234"/>
        <v>-7.4060362577867773E-4</v>
      </c>
      <c r="W234" s="71">
        <f t="shared" si="235"/>
        <v>-1.2134224665229867E-3</v>
      </c>
      <c r="X234" s="71">
        <f t="shared" si="236"/>
        <v>-1.0297215981245303E-3</v>
      </c>
      <c r="Y234" s="71">
        <f t="shared" si="237"/>
        <v>-9.3676821838684023E-4</v>
      </c>
      <c r="Z234" s="72">
        <f t="shared" si="238"/>
        <v>2.5640547011415306E-2</v>
      </c>
      <c r="AA234" s="72">
        <f t="shared" si="239"/>
        <v>2.6970164826429187E-2</v>
      </c>
      <c r="AB234" s="72">
        <f t="shared" si="240"/>
        <v>2.1075308332411277E-2</v>
      </c>
      <c r="AC234" s="72">
        <f t="shared" si="241"/>
        <v>1.0863792634292803E-2</v>
      </c>
      <c r="AD234" s="72">
        <f t="shared" si="242"/>
        <v>9.434095317723561E-3</v>
      </c>
      <c r="AE234" s="72">
        <f t="shared" si="243"/>
        <v>8.015879489188537E-3</v>
      </c>
      <c r="AF234" s="72">
        <f t="shared" si="244"/>
        <v>7.1242541708190256E-3</v>
      </c>
      <c r="AG234" s="72">
        <f t="shared" si="245"/>
        <v>7.0412889211151708E-3</v>
      </c>
      <c r="AH234" s="72">
        <f t="shared" si="246"/>
        <v>2.6412170808141058E-3</v>
      </c>
      <c r="AI234" s="72">
        <f t="shared" si="247"/>
        <v>2.0765342469969044E-3</v>
      </c>
      <c r="AJ234" s="72">
        <f t="shared" si="248"/>
        <v>1.6901558588718979E-3</v>
      </c>
      <c r="AK234" s="72">
        <f t="shared" si="249"/>
        <v>2.4048650681451314E-3</v>
      </c>
      <c r="AL234" s="72">
        <f t="shared" si="250"/>
        <v>2.3175802557943498E-3</v>
      </c>
      <c r="AM234" s="72">
        <f t="shared" si="251"/>
        <v>2.0309045702559289E-3</v>
      </c>
      <c r="AN234" s="72">
        <f t="shared" si="252"/>
        <v>1.8854225972008934E-3</v>
      </c>
      <c r="AO234" s="72">
        <f t="shared" si="253"/>
        <v>1.8770594436754754E-3</v>
      </c>
      <c r="AP234" s="72">
        <f t="shared" si="254"/>
        <v>2.3832396145891427E-3</v>
      </c>
      <c r="AQ234" s="72">
        <f t="shared" si="255"/>
        <v>1.8709857943147766E-3</v>
      </c>
      <c r="AR234" s="72">
        <f t="shared" si="256"/>
        <v>1.5137833416284008E-3</v>
      </c>
      <c r="AS234" s="72">
        <f t="shared" si="257"/>
        <v>2.1694459419620972E-3</v>
      </c>
      <c r="AT234" s="72">
        <f t="shared" si="258"/>
        <v>2.1108111986836591E-3</v>
      </c>
      <c r="AU234" s="72">
        <f t="shared" si="259"/>
        <v>1.8706936440294831E-3</v>
      </c>
      <c r="AV234" s="72">
        <f t="shared" si="260"/>
        <v>1.7425331841018868E-3</v>
      </c>
      <c r="AW234" s="72">
        <f t="shared" si="261"/>
        <v>1.7359258680547255E-3</v>
      </c>
      <c r="AX234" s="72">
        <f t="shared" si="262"/>
        <v>6.6030427020352645E-4</v>
      </c>
      <c r="AY234" s="72">
        <f t="shared" si="263"/>
        <v>1.0382671234984522E-3</v>
      </c>
      <c r="AZ234" s="72">
        <f t="shared" si="264"/>
        <v>1.6901558588718979E-3</v>
      </c>
      <c r="BA234" s="72">
        <f t="shared" si="265"/>
        <v>7.2145952044353947E-3</v>
      </c>
      <c r="BB234" s="72">
        <f t="shared" si="266"/>
        <v>1.158790127897175E-2</v>
      </c>
      <c r="BC234" s="72">
        <f t="shared" si="267"/>
        <v>2.030904570255929E-2</v>
      </c>
      <c r="BD234" s="72">
        <f t="shared" si="268"/>
        <v>2.8281338958013401E-2</v>
      </c>
      <c r="BE234" s="72">
        <f t="shared" si="269"/>
        <v>3.7541188873509511E-2</v>
      </c>
      <c r="BF234" s="72">
        <f t="shared" si="270"/>
        <v>5.9580990364728568E-4</v>
      </c>
      <c r="BG234" s="72">
        <f t="shared" si="271"/>
        <v>9.3549289715738832E-4</v>
      </c>
      <c r="BH234" s="72">
        <f t="shared" si="272"/>
        <v>1.5137833416284008E-3</v>
      </c>
      <c r="BI234" s="72">
        <f t="shared" si="273"/>
        <v>6.5083378258862911E-3</v>
      </c>
      <c r="BJ234" s="72">
        <f t="shared" si="274"/>
        <v>1.0554055993418295E-2</v>
      </c>
      <c r="BK234" s="72">
        <f t="shared" si="275"/>
        <v>1.8706936440294829E-2</v>
      </c>
      <c r="BL234" s="72">
        <f t="shared" si="276"/>
        <v>2.6137997761528302E-2</v>
      </c>
      <c r="BM234" s="72">
        <f t="shared" si="277"/>
        <v>3.4718517361094506E-2</v>
      </c>
      <c r="BN234" s="70">
        <f t="shared" si="278"/>
        <v>0.62911697412992684</v>
      </c>
      <c r="BO234" s="70">
        <f t="shared" si="279"/>
        <v>0.33869151529232294</v>
      </c>
      <c r="BP234" s="70">
        <f t="shared" si="280"/>
        <v>0.90506775310923082</v>
      </c>
    </row>
    <row r="235" spans="1:68" x14ac:dyDescent="0.25">
      <c r="A235" s="68">
        <v>45091</v>
      </c>
      <c r="B235" s="67">
        <v>12.62</v>
      </c>
      <c r="C235" s="67">
        <v>12.75</v>
      </c>
      <c r="D235" s="67">
        <v>11.84</v>
      </c>
      <c r="E235" s="67">
        <v>9.09</v>
      </c>
      <c r="F235" s="67">
        <v>7.98</v>
      </c>
      <c r="G235" s="67">
        <v>7.07</v>
      </c>
      <c r="H235" s="67">
        <v>6.77</v>
      </c>
      <c r="I235" s="67">
        <v>6.7</v>
      </c>
      <c r="J235" s="71">
        <f t="shared" si="222"/>
        <v>-9.9999999999988987E-5</v>
      </c>
      <c r="K235" s="71">
        <f t="shared" si="223"/>
        <v>1.1999999999999789E-3</v>
      </c>
      <c r="L235" s="71">
        <f t="shared" si="224"/>
        <v>-2.0000000000000573E-4</v>
      </c>
      <c r="M235" s="71">
        <f t="shared" si="225"/>
        <v>-5.0000000000000044E-4</v>
      </c>
      <c r="N235" s="71">
        <f t="shared" si="226"/>
        <v>-2.0000000000000573E-4</v>
      </c>
      <c r="O235" s="71">
        <f t="shared" si="227"/>
        <v>-5.0000000000000044E-4</v>
      </c>
      <c r="P235" s="71">
        <f t="shared" si="228"/>
        <v>-6.0000000000000331E-4</v>
      </c>
      <c r="Q235" s="71">
        <f t="shared" si="229"/>
        <v>-5.0000000000000044E-4</v>
      </c>
      <c r="R235" s="71">
        <f t="shared" si="230"/>
        <v>-8.8798117538025238E-5</v>
      </c>
      <c r="S235" s="71">
        <f t="shared" si="231"/>
        <v>1.0637355847473607E-3</v>
      </c>
      <c r="T235" s="71">
        <f t="shared" si="232"/>
        <v>-1.7884288700081483E-4</v>
      </c>
      <c r="U235" s="71">
        <f t="shared" si="233"/>
        <v>-4.5844222138812288E-4</v>
      </c>
      <c r="V235" s="71">
        <f t="shared" si="234"/>
        <v>-1.8523664033694558E-4</v>
      </c>
      <c r="W235" s="71">
        <f t="shared" si="235"/>
        <v>-4.6709328702010145E-4</v>
      </c>
      <c r="X235" s="71">
        <f t="shared" si="236"/>
        <v>-5.6211356173762575E-4</v>
      </c>
      <c r="Y235" s="71">
        <f t="shared" si="237"/>
        <v>-4.6871339034804501E-4</v>
      </c>
      <c r="Z235" s="72">
        <f t="shared" si="238"/>
        <v>2.5835125721806268E-2</v>
      </c>
      <c r="AA235" s="72">
        <f t="shared" si="239"/>
        <v>2.7200490912456684E-2</v>
      </c>
      <c r="AB235" s="72">
        <f t="shared" si="240"/>
        <v>2.1368264540401204E-2</v>
      </c>
      <c r="AC235" s="72">
        <f t="shared" si="241"/>
        <v>1.0919164064202687E-2</v>
      </c>
      <c r="AD235" s="72">
        <f t="shared" si="242"/>
        <v>9.4142809898043207E-3</v>
      </c>
      <c r="AE235" s="72">
        <f t="shared" si="243"/>
        <v>7.9740966544207086E-3</v>
      </c>
      <c r="AF235" s="72">
        <f t="shared" si="244"/>
        <v>7.0810015205060237E-3</v>
      </c>
      <c r="AG235" s="72">
        <f t="shared" si="245"/>
        <v>7.0000968641627005E-3</v>
      </c>
      <c r="AH235" s="72">
        <f t="shared" si="246"/>
        <v>2.6413597784834559E-3</v>
      </c>
      <c r="AI235" s="72">
        <f t="shared" si="247"/>
        <v>2.0765037312224575E-3</v>
      </c>
      <c r="AJ235" s="72">
        <f t="shared" si="248"/>
        <v>1.6902138584385326E-3</v>
      </c>
      <c r="AK235" s="72">
        <f t="shared" si="249"/>
        <v>2.4072564505670472E-3</v>
      </c>
      <c r="AL235" s="72">
        <f t="shared" si="250"/>
        <v>2.3219972808136862E-3</v>
      </c>
      <c r="AM235" s="72">
        <f t="shared" si="251"/>
        <v>2.0340647047940212E-3</v>
      </c>
      <c r="AN235" s="72">
        <f t="shared" si="252"/>
        <v>1.8898527413933818E-3</v>
      </c>
      <c r="AO235" s="72">
        <f t="shared" si="253"/>
        <v>1.882782549810288E-3</v>
      </c>
      <c r="AP235" s="72">
        <f t="shared" si="254"/>
        <v>2.3833909780933186E-3</v>
      </c>
      <c r="AQ235" s="72">
        <f t="shared" si="255"/>
        <v>1.8709609378201844E-3</v>
      </c>
      <c r="AR235" s="72">
        <f t="shared" si="256"/>
        <v>1.5138454661438553E-3</v>
      </c>
      <c r="AS235" s="72">
        <f t="shared" si="257"/>
        <v>2.1717314595545191E-3</v>
      </c>
      <c r="AT235" s="72">
        <f t="shared" si="258"/>
        <v>2.1149372704071037E-3</v>
      </c>
      <c r="AU235" s="72">
        <f t="shared" si="259"/>
        <v>1.8735795492529222E-3</v>
      </c>
      <c r="AV235" s="72">
        <f t="shared" si="260"/>
        <v>1.7465920577065294E-3</v>
      </c>
      <c r="AW235" s="72">
        <f t="shared" si="261"/>
        <v>1.7411842436179548E-3</v>
      </c>
      <c r="AX235" s="72">
        <f t="shared" si="262"/>
        <v>6.6033994462086397E-4</v>
      </c>
      <c r="AY235" s="72">
        <f t="shared" si="263"/>
        <v>1.0382518656112288E-3</v>
      </c>
      <c r="AZ235" s="72">
        <f t="shared" si="264"/>
        <v>1.6902138584385326E-3</v>
      </c>
      <c r="BA235" s="72">
        <f t="shared" si="265"/>
        <v>7.2217693517011416E-3</v>
      </c>
      <c r="BB235" s="72">
        <f t="shared" si="266"/>
        <v>1.1609986404068431E-2</v>
      </c>
      <c r="BC235" s="72">
        <f t="shared" si="267"/>
        <v>2.0340647047940211E-2</v>
      </c>
      <c r="BD235" s="72">
        <f t="shared" si="268"/>
        <v>2.8347791120900728E-2</v>
      </c>
      <c r="BE235" s="72">
        <f t="shared" si="269"/>
        <v>3.7655650996205756E-2</v>
      </c>
      <c r="BF235" s="72">
        <f t="shared" si="270"/>
        <v>5.9584774452332964E-4</v>
      </c>
      <c r="BG235" s="72">
        <f t="shared" si="271"/>
        <v>9.3548046891009221E-4</v>
      </c>
      <c r="BH235" s="72">
        <f t="shared" si="272"/>
        <v>1.5138454661438553E-3</v>
      </c>
      <c r="BI235" s="72">
        <f t="shared" si="273"/>
        <v>6.5151943786635573E-3</v>
      </c>
      <c r="BJ235" s="72">
        <f t="shared" si="274"/>
        <v>1.0574686352035519E-2</v>
      </c>
      <c r="BK235" s="72">
        <f t="shared" si="275"/>
        <v>1.8735795492529222E-2</v>
      </c>
      <c r="BL235" s="72">
        <f t="shared" si="276"/>
        <v>2.6198880865597941E-2</v>
      </c>
      <c r="BM235" s="72">
        <f t="shared" si="277"/>
        <v>3.4823684872359095E-2</v>
      </c>
      <c r="BN235" s="70">
        <f t="shared" si="278"/>
        <v>0.62910559065195182</v>
      </c>
      <c r="BO235" s="70">
        <f t="shared" si="279"/>
        <v>0.33921182802401995</v>
      </c>
      <c r="BP235" s="70">
        <f t="shared" si="280"/>
        <v>0.90532637829626916</v>
      </c>
    </row>
    <row r="236" spans="1:68" x14ac:dyDescent="0.25">
      <c r="A236" s="68">
        <v>45090</v>
      </c>
      <c r="B236" s="67">
        <v>12.61</v>
      </c>
      <c r="C236" s="67">
        <v>12.87</v>
      </c>
      <c r="D236" s="67">
        <v>11.82</v>
      </c>
      <c r="E236" s="67">
        <v>9.0399999999999991</v>
      </c>
      <c r="F236" s="67">
        <v>7.96</v>
      </c>
      <c r="G236" s="67">
        <v>7.02</v>
      </c>
      <c r="H236" s="67">
        <v>6.71</v>
      </c>
      <c r="I236" s="67">
        <v>6.65</v>
      </c>
      <c r="J236" s="71">
        <f t="shared" si="222"/>
        <v>-1.9999999999997797E-4</v>
      </c>
      <c r="K236" s="71">
        <f t="shared" si="223"/>
        <v>-1.6999999999999793E-3</v>
      </c>
      <c r="L236" s="71">
        <f t="shared" si="224"/>
        <v>-2.1000000000000046E-3</v>
      </c>
      <c r="M236" s="71">
        <f t="shared" si="225"/>
        <v>3.0000000000000859E-4</v>
      </c>
      <c r="N236" s="71">
        <f t="shared" si="226"/>
        <v>3.9999999999999758E-4</v>
      </c>
      <c r="O236" s="71">
        <f t="shared" si="227"/>
        <v>6.0000000000000331E-4</v>
      </c>
      <c r="P236" s="71">
        <f t="shared" si="228"/>
        <v>6.0000000000000331E-4</v>
      </c>
      <c r="Q236" s="71">
        <f t="shared" si="229"/>
        <v>5.0000000000000044E-4</v>
      </c>
      <c r="R236" s="71">
        <f t="shared" si="230"/>
        <v>-1.7761989389500951E-4</v>
      </c>
      <c r="S236" s="71">
        <f t="shared" si="231"/>
        <v>-1.507292921804317E-3</v>
      </c>
      <c r="T236" s="71">
        <f t="shared" si="232"/>
        <v>-1.8797839308756974E-3</v>
      </c>
      <c r="U236" s="71">
        <f t="shared" si="233"/>
        <v>2.7509055237424462E-4</v>
      </c>
      <c r="V236" s="71">
        <f t="shared" si="234"/>
        <v>3.7043897441577122E-4</v>
      </c>
      <c r="W236" s="71">
        <f t="shared" si="235"/>
        <v>5.6048576899309901E-4</v>
      </c>
      <c r="X236" s="71">
        <f t="shared" si="236"/>
        <v>5.6211356173751625E-4</v>
      </c>
      <c r="Y236" s="71">
        <f t="shared" si="237"/>
        <v>4.6871339034812616E-4</v>
      </c>
      <c r="Z236" s="72">
        <f t="shared" si="238"/>
        <v>2.6032072275131841E-2</v>
      </c>
      <c r="AA236" s="72">
        <f t="shared" si="239"/>
        <v>2.7430034959294206E-2</v>
      </c>
      <c r="AB236" s="72">
        <f t="shared" si="240"/>
        <v>2.1660561990183323E-2</v>
      </c>
      <c r="AC236" s="72">
        <f t="shared" si="241"/>
        <v>1.0985512206952059E-2</v>
      </c>
      <c r="AD236" s="72">
        <f t="shared" si="242"/>
        <v>9.3999787921264649E-3</v>
      </c>
      <c r="AE236" s="72">
        <f t="shared" si="243"/>
        <v>7.9244579430360219E-3</v>
      </c>
      <c r="AF236" s="72">
        <f t="shared" si="244"/>
        <v>7.027548281253417E-3</v>
      </c>
      <c r="AG236" s="72">
        <f t="shared" si="245"/>
        <v>6.9485036107069E-3</v>
      </c>
      <c r="AH236" s="72">
        <f t="shared" si="246"/>
        <v>2.6416566694442943E-3</v>
      </c>
      <c r="AI236" s="72">
        <f t="shared" si="247"/>
        <v>2.074909640366249E-3</v>
      </c>
      <c r="AJ236" s="72">
        <f t="shared" si="248"/>
        <v>1.6906369630592013E-3</v>
      </c>
      <c r="AK236" s="72">
        <f t="shared" si="249"/>
        <v>2.4070831285037588E-3</v>
      </c>
      <c r="AL236" s="72">
        <f t="shared" si="250"/>
        <v>2.3219972808136862E-3</v>
      </c>
      <c r="AM236" s="72">
        <f t="shared" si="251"/>
        <v>2.034181061385954E-3</v>
      </c>
      <c r="AN236" s="72">
        <f t="shared" si="252"/>
        <v>1.8901690911593007E-3</v>
      </c>
      <c r="AO236" s="72">
        <f t="shared" si="253"/>
        <v>1.8829099211066748E-3</v>
      </c>
      <c r="AP236" s="72">
        <f t="shared" si="254"/>
        <v>2.3836753517772397E-3</v>
      </c>
      <c r="AQ236" s="72">
        <f t="shared" si="255"/>
        <v>1.869586937426319E-3</v>
      </c>
      <c r="AR236" s="72">
        <f t="shared" si="256"/>
        <v>1.5142535588933083E-3</v>
      </c>
      <c r="AS236" s="72">
        <f t="shared" si="257"/>
        <v>2.1715700907699396E-3</v>
      </c>
      <c r="AT236" s="72">
        <f t="shared" si="258"/>
        <v>2.1149371014539012E-3</v>
      </c>
      <c r="AU236" s="72">
        <f t="shared" si="259"/>
        <v>1.8736820039970941E-3</v>
      </c>
      <c r="AV236" s="72">
        <f t="shared" si="260"/>
        <v>1.7468754640325428E-3</v>
      </c>
      <c r="AW236" s="72">
        <f t="shared" si="261"/>
        <v>1.7412952645709219E-3</v>
      </c>
      <c r="AX236" s="72">
        <f t="shared" si="262"/>
        <v>6.6041416736107358E-4</v>
      </c>
      <c r="AY236" s="72">
        <f t="shared" si="263"/>
        <v>1.0374548201831245E-3</v>
      </c>
      <c r="AZ236" s="72">
        <f t="shared" si="264"/>
        <v>1.6906369630592013E-3</v>
      </c>
      <c r="BA236" s="72">
        <f t="shared" si="265"/>
        <v>7.2212493855112764E-3</v>
      </c>
      <c r="BB236" s="72">
        <f t="shared" si="266"/>
        <v>1.1609986404068431E-2</v>
      </c>
      <c r="BC236" s="72">
        <f t="shared" si="267"/>
        <v>2.0341810613859541E-2</v>
      </c>
      <c r="BD236" s="72">
        <f t="shared" si="268"/>
        <v>2.8352536367389512E-2</v>
      </c>
      <c r="BE236" s="72">
        <f t="shared" si="269"/>
        <v>3.7658198422133499E-2</v>
      </c>
      <c r="BF236" s="72">
        <f t="shared" si="270"/>
        <v>5.9591883794430994E-4</v>
      </c>
      <c r="BG236" s="72">
        <f t="shared" si="271"/>
        <v>9.3479346871315949E-4</v>
      </c>
      <c r="BH236" s="72">
        <f t="shared" si="272"/>
        <v>1.5142535588933083E-3</v>
      </c>
      <c r="BI236" s="72">
        <f t="shared" si="273"/>
        <v>6.5147102723098187E-3</v>
      </c>
      <c r="BJ236" s="72">
        <f t="shared" si="274"/>
        <v>1.0574685507269506E-2</v>
      </c>
      <c r="BK236" s="72">
        <f t="shared" si="275"/>
        <v>1.8736820039970941E-2</v>
      </c>
      <c r="BL236" s="72">
        <f t="shared" si="276"/>
        <v>2.6203131960488141E-2</v>
      </c>
      <c r="BM236" s="72">
        <f t="shared" si="277"/>
        <v>3.4825905291418435E-2</v>
      </c>
      <c r="BN236" s="70">
        <f t="shared" si="278"/>
        <v>0.62985612842416516</v>
      </c>
      <c r="BO236" s="70">
        <f t="shared" si="279"/>
        <v>0.33917256453333761</v>
      </c>
      <c r="BP236" s="70">
        <f t="shared" si="280"/>
        <v>0.90531645591592624</v>
      </c>
    </row>
    <row r="237" spans="1:68" x14ac:dyDescent="0.25">
      <c r="A237" s="68">
        <v>45089</v>
      </c>
      <c r="B237" s="67">
        <v>12.59</v>
      </c>
      <c r="C237" s="67">
        <v>12.7</v>
      </c>
      <c r="D237" s="67">
        <v>11.61</v>
      </c>
      <c r="E237" s="67">
        <v>9.07</v>
      </c>
      <c r="F237" s="67">
        <v>8</v>
      </c>
      <c r="G237" s="67">
        <v>7.08</v>
      </c>
      <c r="H237" s="67">
        <v>6.77</v>
      </c>
      <c r="I237" s="67">
        <v>6.7</v>
      </c>
      <c r="J237" s="71">
        <f t="shared" si="222"/>
        <v>1.0999999999999899E-3</v>
      </c>
      <c r="K237" s="71">
        <f t="shared" si="223"/>
        <v>7.9999999999999516E-4</v>
      </c>
      <c r="L237" s="71">
        <f t="shared" si="224"/>
        <v>1.0000000000000286E-4</v>
      </c>
      <c r="M237" s="71">
        <f t="shared" si="225"/>
        <v>-1.0000000000000286E-4</v>
      </c>
      <c r="N237" s="71">
        <f t="shared" si="226"/>
        <v>7.0000000000000617E-4</v>
      </c>
      <c r="O237" s="71">
        <f t="shared" si="227"/>
        <v>7.9999999999999516E-4</v>
      </c>
      <c r="P237" s="71">
        <f t="shared" si="228"/>
        <v>2.0000000000000573E-4</v>
      </c>
      <c r="Q237" s="71">
        <f t="shared" si="229"/>
        <v>1.9999999999999185E-4</v>
      </c>
      <c r="R237" s="71">
        <f t="shared" si="230"/>
        <v>9.7651923069137401E-4</v>
      </c>
      <c r="S237" s="71">
        <f t="shared" si="231"/>
        <v>7.0959733330539507E-4</v>
      </c>
      <c r="T237" s="71">
        <f t="shared" si="232"/>
        <v>8.9593692663935887E-5</v>
      </c>
      <c r="U237" s="71">
        <f t="shared" si="233"/>
        <v>-9.1688442736051874E-5</v>
      </c>
      <c r="V237" s="71">
        <f t="shared" si="234"/>
        <v>6.4793819085459041E-4</v>
      </c>
      <c r="W237" s="71">
        <f t="shared" si="235"/>
        <v>7.4682602425633795E-4</v>
      </c>
      <c r="X237" s="71">
        <f t="shared" si="236"/>
        <v>1.8730099324284309E-4</v>
      </c>
      <c r="Y237" s="71">
        <f t="shared" si="237"/>
        <v>1.8742385960592497E-4</v>
      </c>
      <c r="Z237" s="72">
        <f t="shared" si="238"/>
        <v>2.6222280713826835E-2</v>
      </c>
      <c r="AA237" s="72">
        <f t="shared" si="239"/>
        <v>2.7651424338704059E-2</v>
      </c>
      <c r="AB237" s="72">
        <f t="shared" si="240"/>
        <v>2.19428584427751E-2</v>
      </c>
      <c r="AC237" s="72">
        <f t="shared" si="241"/>
        <v>1.1049009804835953E-2</v>
      </c>
      <c r="AD237" s="72">
        <f t="shared" si="242"/>
        <v>9.3854143025877638E-3</v>
      </c>
      <c r="AE237" s="72">
        <f t="shared" si="243"/>
        <v>7.8714137206717886E-3</v>
      </c>
      <c r="AF237" s="72">
        <f t="shared" si="244"/>
        <v>6.9687343441974803E-3</v>
      </c>
      <c r="AG237" s="72">
        <f t="shared" si="245"/>
        <v>6.8921370267161011E-3</v>
      </c>
      <c r="AH237" s="72">
        <f t="shared" si="246"/>
        <v>2.6426539787581227E-3</v>
      </c>
      <c r="AI237" s="72">
        <f t="shared" si="247"/>
        <v>2.073426435398716E-3</v>
      </c>
      <c r="AJ237" s="72">
        <f t="shared" si="248"/>
        <v>1.6865699401437302E-3</v>
      </c>
      <c r="AK237" s="72">
        <f t="shared" si="249"/>
        <v>2.444219863463569E-3</v>
      </c>
      <c r="AL237" s="72">
        <f t="shared" si="250"/>
        <v>2.3576540976079641E-3</v>
      </c>
      <c r="AM237" s="72">
        <f t="shared" si="251"/>
        <v>2.0726190516731314E-3</v>
      </c>
      <c r="AN237" s="72">
        <f t="shared" si="252"/>
        <v>1.9290105296991824E-3</v>
      </c>
      <c r="AO237" s="72">
        <f t="shared" si="253"/>
        <v>1.9245921214779077E-3</v>
      </c>
      <c r="AP237" s="72">
        <f t="shared" si="254"/>
        <v>2.3846639081877567E-3</v>
      </c>
      <c r="AQ237" s="72">
        <f t="shared" si="255"/>
        <v>1.868375761452615E-3</v>
      </c>
      <c r="AR237" s="72">
        <f t="shared" si="256"/>
        <v>1.5106536603106367E-3</v>
      </c>
      <c r="AS237" s="72">
        <f t="shared" si="257"/>
        <v>2.2070352850113869E-3</v>
      </c>
      <c r="AT237" s="72">
        <f t="shared" si="258"/>
        <v>2.1485503350793488E-3</v>
      </c>
      <c r="AU237" s="72">
        <f t="shared" si="259"/>
        <v>1.9095347586574117E-3</v>
      </c>
      <c r="AV237" s="72">
        <f t="shared" si="260"/>
        <v>1.7830712335136641E-3</v>
      </c>
      <c r="AW237" s="72">
        <f t="shared" si="261"/>
        <v>1.7801442041247533E-3</v>
      </c>
      <c r="AX237" s="72">
        <f t="shared" si="262"/>
        <v>6.6066349468953069E-4</v>
      </c>
      <c r="AY237" s="72">
        <f t="shared" si="263"/>
        <v>1.036713217699358E-3</v>
      </c>
      <c r="AZ237" s="72">
        <f t="shared" si="264"/>
        <v>1.6865699401437302E-3</v>
      </c>
      <c r="BA237" s="72">
        <f t="shared" si="265"/>
        <v>7.3326595903907069E-3</v>
      </c>
      <c r="BB237" s="72">
        <f t="shared" si="266"/>
        <v>1.178827048803982E-2</v>
      </c>
      <c r="BC237" s="72">
        <f t="shared" si="267"/>
        <v>2.0726190516731316E-2</v>
      </c>
      <c r="BD237" s="72">
        <f t="shared" si="268"/>
        <v>2.8935157945487736E-2</v>
      </c>
      <c r="BE237" s="72">
        <f t="shared" si="269"/>
        <v>3.8491842429558151E-2</v>
      </c>
      <c r="BF237" s="72">
        <f t="shared" si="270"/>
        <v>5.9616597704693919E-4</v>
      </c>
      <c r="BG237" s="72">
        <f t="shared" si="271"/>
        <v>9.3418788072630748E-4</v>
      </c>
      <c r="BH237" s="72">
        <f t="shared" si="272"/>
        <v>1.5106536603106367E-3</v>
      </c>
      <c r="BI237" s="72">
        <f t="shared" si="273"/>
        <v>6.6211058550341602E-3</v>
      </c>
      <c r="BJ237" s="72">
        <f t="shared" si="274"/>
        <v>1.0742751675396744E-2</v>
      </c>
      <c r="BK237" s="72">
        <f t="shared" si="275"/>
        <v>1.9095347586574118E-2</v>
      </c>
      <c r="BL237" s="72">
        <f t="shared" si="276"/>
        <v>2.6746068502704962E-2</v>
      </c>
      <c r="BM237" s="72">
        <f t="shared" si="277"/>
        <v>3.5602884082495068E-2</v>
      </c>
      <c r="BN237" s="70">
        <f t="shared" si="278"/>
        <v>0.6290771901456006</v>
      </c>
      <c r="BO237" s="70">
        <f t="shared" si="279"/>
        <v>0.33802357911335479</v>
      </c>
      <c r="BP237" s="70">
        <f t="shared" si="280"/>
        <v>0.90829423706458023</v>
      </c>
    </row>
    <row r="238" spans="1:68" x14ac:dyDescent="0.25">
      <c r="A238" s="68">
        <v>45086</v>
      </c>
      <c r="B238" s="67">
        <v>12.7</v>
      </c>
      <c r="C238" s="67">
        <v>12.78</v>
      </c>
      <c r="D238" s="67">
        <v>11.62</v>
      </c>
      <c r="E238" s="67">
        <v>9.06</v>
      </c>
      <c r="F238" s="67">
        <v>8.07</v>
      </c>
      <c r="G238" s="67">
        <v>7.16</v>
      </c>
      <c r="H238" s="67">
        <v>6.79</v>
      </c>
      <c r="I238" s="67">
        <v>6.72</v>
      </c>
      <c r="J238" s="71">
        <f t="shared" si="222"/>
        <v>-2.9999999999999472E-4</v>
      </c>
      <c r="K238" s="71">
        <f t="shared" si="223"/>
        <v>-9.9999999999988987E-5</v>
      </c>
      <c r="L238" s="71">
        <f t="shared" si="224"/>
        <v>0</v>
      </c>
      <c r="M238" s="71">
        <f t="shared" si="225"/>
        <v>1.0000000000000009E-3</v>
      </c>
      <c r="N238" s="71">
        <f t="shared" si="226"/>
        <v>1.3999999999999985E-3</v>
      </c>
      <c r="O238" s="71">
        <f t="shared" si="227"/>
        <v>1.3999999999999985E-3</v>
      </c>
      <c r="P238" s="71">
        <f t="shared" si="228"/>
        <v>7.9999999999999516E-4</v>
      </c>
      <c r="Q238" s="71">
        <f t="shared" si="229"/>
        <v>8.9999999999999802E-4</v>
      </c>
      <c r="R238" s="71">
        <f t="shared" si="230"/>
        <v>-2.6622886965599845E-4</v>
      </c>
      <c r="S238" s="71">
        <f t="shared" si="231"/>
        <v>-8.8672134839770596E-5</v>
      </c>
      <c r="T238" s="71">
        <f t="shared" si="232"/>
        <v>0</v>
      </c>
      <c r="U238" s="71">
        <f t="shared" si="233"/>
        <v>9.1650634222202913E-4</v>
      </c>
      <c r="V238" s="71">
        <f t="shared" si="234"/>
        <v>1.2946182684831155E-3</v>
      </c>
      <c r="W238" s="71">
        <f t="shared" si="235"/>
        <v>1.3056049602446515E-3</v>
      </c>
      <c r="X238" s="71">
        <f t="shared" si="236"/>
        <v>7.488533533515086E-4</v>
      </c>
      <c r="Y238" s="71">
        <f t="shared" si="237"/>
        <v>8.42972934290643E-4</v>
      </c>
      <c r="Z238" s="72">
        <f t="shared" si="238"/>
        <v>2.6420009445785007E-2</v>
      </c>
      <c r="AA238" s="72">
        <f t="shared" si="239"/>
        <v>2.7878191203239644E-2</v>
      </c>
      <c r="AB238" s="72">
        <f t="shared" si="240"/>
        <v>2.2223401007852809E-2</v>
      </c>
      <c r="AC238" s="72">
        <f t="shared" si="241"/>
        <v>1.117686244968648E-2</v>
      </c>
      <c r="AD238" s="72">
        <f t="shared" si="242"/>
        <v>9.4134568016561899E-3</v>
      </c>
      <c r="AE238" s="72">
        <f t="shared" si="243"/>
        <v>7.8425502719173742E-3</v>
      </c>
      <c r="AF238" s="72">
        <f t="shared" si="244"/>
        <v>6.928443381222507E-3</v>
      </c>
      <c r="AG238" s="72">
        <f t="shared" si="245"/>
        <v>6.8518312702568829E-3</v>
      </c>
      <c r="AH238" s="72">
        <f t="shared" si="246"/>
        <v>2.6413302656985429E-3</v>
      </c>
      <c r="AI238" s="72">
        <f t="shared" si="247"/>
        <v>2.0727818248385461E-3</v>
      </c>
      <c r="AJ238" s="72">
        <f t="shared" si="248"/>
        <v>1.6865699401437304E-3</v>
      </c>
      <c r="AK238" s="72">
        <f t="shared" si="249"/>
        <v>2.4463750582040958E-3</v>
      </c>
      <c r="AL238" s="72">
        <f t="shared" si="250"/>
        <v>2.3588175697791015E-3</v>
      </c>
      <c r="AM238" s="72">
        <f t="shared" si="251"/>
        <v>2.0736835427803877E-3</v>
      </c>
      <c r="AN238" s="72">
        <f t="shared" si="252"/>
        <v>1.9307794323504377E-3</v>
      </c>
      <c r="AO238" s="72">
        <f t="shared" si="253"/>
        <v>1.9261055728357064E-3</v>
      </c>
      <c r="AP238" s="72">
        <f t="shared" si="254"/>
        <v>2.3834972227264502E-3</v>
      </c>
      <c r="AQ238" s="72">
        <f t="shared" si="255"/>
        <v>1.8678337303986825E-3</v>
      </c>
      <c r="AR238" s="72">
        <f t="shared" si="256"/>
        <v>1.5106565580312353E-3</v>
      </c>
      <c r="AS238" s="72">
        <f t="shared" si="257"/>
        <v>2.209110006154251E-3</v>
      </c>
      <c r="AT238" s="72">
        <f t="shared" si="258"/>
        <v>2.1496589663681982E-3</v>
      </c>
      <c r="AU238" s="72">
        <f t="shared" si="259"/>
        <v>1.9105307923848174E-3</v>
      </c>
      <c r="AV238" s="72">
        <f t="shared" si="260"/>
        <v>1.784730858567612E-3</v>
      </c>
      <c r="AW238" s="72">
        <f t="shared" si="261"/>
        <v>1.7815643883155343E-3</v>
      </c>
      <c r="AX238" s="72">
        <f t="shared" si="262"/>
        <v>6.6033256642463573E-4</v>
      </c>
      <c r="AY238" s="72">
        <f t="shared" si="263"/>
        <v>1.036390912419273E-3</v>
      </c>
      <c r="AZ238" s="72">
        <f t="shared" si="264"/>
        <v>1.6865699401437304E-3</v>
      </c>
      <c r="BA238" s="72">
        <f t="shared" si="265"/>
        <v>7.3391251746122875E-3</v>
      </c>
      <c r="BB238" s="72">
        <f t="shared" si="266"/>
        <v>1.1794087848895508E-2</v>
      </c>
      <c r="BC238" s="72">
        <f t="shared" si="267"/>
        <v>2.0736835427803878E-2</v>
      </c>
      <c r="BD238" s="72">
        <f t="shared" si="268"/>
        <v>2.8961691485256565E-2</v>
      </c>
      <c r="BE238" s="72">
        <f t="shared" si="269"/>
        <v>3.852211145671413E-2</v>
      </c>
      <c r="BF238" s="72">
        <f t="shared" si="270"/>
        <v>5.9587430568161254E-4</v>
      </c>
      <c r="BG238" s="72">
        <f t="shared" si="271"/>
        <v>9.3391686519934123E-4</v>
      </c>
      <c r="BH238" s="72">
        <f t="shared" si="272"/>
        <v>1.5106565580312353E-3</v>
      </c>
      <c r="BI238" s="72">
        <f t="shared" si="273"/>
        <v>6.6273300184627529E-3</v>
      </c>
      <c r="BJ238" s="72">
        <f t="shared" si="274"/>
        <v>1.074829483184099E-2</v>
      </c>
      <c r="BK238" s="72">
        <f t="shared" si="275"/>
        <v>1.9105307923848174E-2</v>
      </c>
      <c r="BL238" s="72">
        <f t="shared" si="276"/>
        <v>2.677096287851418E-2</v>
      </c>
      <c r="BM238" s="72">
        <f t="shared" si="277"/>
        <v>3.5631287766310686E-2</v>
      </c>
      <c r="BN238" s="70">
        <f t="shared" si="278"/>
        <v>0.6291365529826427</v>
      </c>
      <c r="BO238" s="70">
        <f t="shared" si="279"/>
        <v>0.33722471669162801</v>
      </c>
      <c r="BP238" s="70">
        <f t="shared" si="280"/>
        <v>0.90861753834482517</v>
      </c>
    </row>
    <row r="239" spans="1:68" x14ac:dyDescent="0.25">
      <c r="A239" s="68">
        <v>45085</v>
      </c>
      <c r="B239" s="67">
        <v>12.67</v>
      </c>
      <c r="C239" s="67">
        <v>12.77</v>
      </c>
      <c r="D239" s="67">
        <v>11.62</v>
      </c>
      <c r="E239" s="67">
        <v>9.16</v>
      </c>
      <c r="F239" s="67">
        <v>8.2100000000000009</v>
      </c>
      <c r="G239" s="67">
        <v>7.3</v>
      </c>
      <c r="H239" s="67">
        <v>6.87</v>
      </c>
      <c r="I239" s="67">
        <v>6.81</v>
      </c>
      <c r="J239" s="71">
        <f t="shared" si="222"/>
        <v>2.9999999999999472E-4</v>
      </c>
      <c r="K239" s="71">
        <f t="shared" si="223"/>
        <v>1.6999999999999793E-3</v>
      </c>
      <c r="L239" s="71">
        <f t="shared" si="224"/>
        <v>3.9999999999999758E-4</v>
      </c>
      <c r="M239" s="71">
        <f t="shared" si="225"/>
        <v>1.0999999999999899E-3</v>
      </c>
      <c r="N239" s="71">
        <f t="shared" si="226"/>
        <v>6.999999999999923E-4</v>
      </c>
      <c r="O239" s="71">
        <f t="shared" si="227"/>
        <v>7.0000000000000617E-4</v>
      </c>
      <c r="P239" s="71">
        <f t="shared" si="228"/>
        <v>0</v>
      </c>
      <c r="Q239" s="71">
        <f t="shared" si="229"/>
        <v>0</v>
      </c>
      <c r="R239" s="71">
        <f t="shared" si="230"/>
        <v>2.662288696559393E-4</v>
      </c>
      <c r="S239" s="71">
        <f t="shared" si="231"/>
        <v>1.506358000494358E-3</v>
      </c>
      <c r="T239" s="71">
        <f t="shared" si="232"/>
        <v>3.5829452192676385E-4</v>
      </c>
      <c r="U239" s="71">
        <f t="shared" si="233"/>
        <v>1.0071877425163053E-3</v>
      </c>
      <c r="V239" s="71">
        <f t="shared" si="234"/>
        <v>6.4668116254313127E-4</v>
      </c>
      <c r="W239" s="71">
        <f t="shared" si="235"/>
        <v>6.5216380939157859E-4</v>
      </c>
      <c r="X239" s="71">
        <f t="shared" si="236"/>
        <v>0</v>
      </c>
      <c r="Y239" s="71">
        <f t="shared" si="237"/>
        <v>0</v>
      </c>
      <c r="Z239" s="72">
        <f t="shared" si="238"/>
        <v>2.6612026371788489E-2</v>
      </c>
      <c r="AA239" s="72">
        <f t="shared" si="239"/>
        <v>2.809729766398451E-2</v>
      </c>
      <c r="AB239" s="72">
        <f t="shared" si="240"/>
        <v>2.2497916509204546E-2</v>
      </c>
      <c r="AC239" s="72">
        <f t="shared" si="241"/>
        <v>1.1320547351310876E-2</v>
      </c>
      <c r="AD239" s="72">
        <f t="shared" si="242"/>
        <v>9.4562351068154301E-3</v>
      </c>
      <c r="AE239" s="72">
        <f t="shared" si="243"/>
        <v>7.8259052486381771E-3</v>
      </c>
      <c r="AF239" s="72">
        <f t="shared" si="244"/>
        <v>6.8952944562939936E-3</v>
      </c>
      <c r="AG239" s="72">
        <f t="shared" si="245"/>
        <v>6.8178540252049292E-3</v>
      </c>
      <c r="AH239" s="72">
        <f t="shared" si="246"/>
        <v>2.6414219502128846E-3</v>
      </c>
      <c r="AI239" s="72">
        <f t="shared" si="247"/>
        <v>2.0728186759377655E-3</v>
      </c>
      <c r="AJ239" s="72">
        <f t="shared" si="248"/>
        <v>1.6865258584168237E-3</v>
      </c>
      <c r="AK239" s="72">
        <f t="shared" si="249"/>
        <v>2.4473100528460369E-3</v>
      </c>
      <c r="AL239" s="72">
        <f t="shared" si="250"/>
        <v>2.3603521585913102E-3</v>
      </c>
      <c r="AM239" s="72">
        <f t="shared" si="251"/>
        <v>2.0756602155270628E-3</v>
      </c>
      <c r="AN239" s="72">
        <f t="shared" si="252"/>
        <v>1.9335316817715531E-3</v>
      </c>
      <c r="AO239" s="72">
        <f t="shared" si="253"/>
        <v>1.928698273753927E-3</v>
      </c>
      <c r="AP239" s="72">
        <f t="shared" si="254"/>
        <v>2.3835840030062313E-3</v>
      </c>
      <c r="AQ239" s="72">
        <f t="shared" si="255"/>
        <v>1.8678670282277988E-3</v>
      </c>
      <c r="AR239" s="72">
        <f t="shared" si="256"/>
        <v>1.510615336219409E-3</v>
      </c>
      <c r="AS239" s="72">
        <f t="shared" si="257"/>
        <v>2.2100454118178774E-3</v>
      </c>
      <c r="AT239" s="72">
        <f t="shared" si="258"/>
        <v>2.1511447135367568E-3</v>
      </c>
      <c r="AU239" s="72">
        <f t="shared" si="259"/>
        <v>1.912389928992486E-3</v>
      </c>
      <c r="AV239" s="72">
        <f t="shared" si="260"/>
        <v>1.7873165066397347E-3</v>
      </c>
      <c r="AW239" s="72">
        <f t="shared" si="261"/>
        <v>1.7839986013269973E-3</v>
      </c>
      <c r="AX239" s="72">
        <f t="shared" si="262"/>
        <v>6.6035548755322116E-4</v>
      </c>
      <c r="AY239" s="72">
        <f t="shared" si="263"/>
        <v>1.0364093379688828E-3</v>
      </c>
      <c r="AZ239" s="72">
        <f t="shared" si="264"/>
        <v>1.6865258584168237E-3</v>
      </c>
      <c r="BA239" s="72">
        <f t="shared" si="265"/>
        <v>7.3419301585381106E-3</v>
      </c>
      <c r="BB239" s="72">
        <f t="shared" si="266"/>
        <v>1.1801760792956551E-2</v>
      </c>
      <c r="BC239" s="72">
        <f t="shared" si="267"/>
        <v>2.0756602155270629E-2</v>
      </c>
      <c r="BD239" s="72">
        <f t="shared" si="268"/>
        <v>2.9002975226573295E-2</v>
      </c>
      <c r="BE239" s="72">
        <f t="shared" si="269"/>
        <v>3.8573965475078541E-2</v>
      </c>
      <c r="BF239" s="72">
        <f t="shared" si="270"/>
        <v>5.9589600075155783E-4</v>
      </c>
      <c r="BG239" s="72">
        <f t="shared" si="271"/>
        <v>9.3393351411389942E-4</v>
      </c>
      <c r="BH239" s="72">
        <f t="shared" si="272"/>
        <v>1.510615336219409E-3</v>
      </c>
      <c r="BI239" s="72">
        <f t="shared" si="273"/>
        <v>6.6301362354536323E-3</v>
      </c>
      <c r="BJ239" s="72">
        <f t="shared" si="274"/>
        <v>1.0755723567683784E-2</v>
      </c>
      <c r="BK239" s="72">
        <f t="shared" si="275"/>
        <v>1.9123899289924862E-2</v>
      </c>
      <c r="BL239" s="72">
        <f t="shared" si="276"/>
        <v>2.680974759959602E-2</v>
      </c>
      <c r="BM239" s="72">
        <f t="shared" si="277"/>
        <v>3.5679972026539948E-2</v>
      </c>
      <c r="BN239" s="70">
        <f t="shared" si="278"/>
        <v>0.62910636138934628</v>
      </c>
      <c r="BO239" s="70">
        <f t="shared" si="279"/>
        <v>0.33689945967486729</v>
      </c>
      <c r="BP239" s="70">
        <f t="shared" si="280"/>
        <v>0.90868820841102216</v>
      </c>
    </row>
    <row r="240" spans="1:68" x14ac:dyDescent="0.25">
      <c r="A240" s="68">
        <v>45084</v>
      </c>
      <c r="B240" s="67">
        <v>12.7</v>
      </c>
      <c r="C240" s="67">
        <v>12.94</v>
      </c>
      <c r="D240" s="67">
        <v>11.66</v>
      </c>
      <c r="E240" s="67">
        <v>9.27</v>
      </c>
      <c r="F240" s="67">
        <v>8.2799999999999994</v>
      </c>
      <c r="G240" s="67">
        <v>7.37</v>
      </c>
      <c r="H240" s="67">
        <v>6.87</v>
      </c>
      <c r="I240" s="67">
        <v>6.81</v>
      </c>
      <c r="J240" s="71">
        <f t="shared" si="222"/>
        <v>2.0000000000000573E-4</v>
      </c>
      <c r="K240" s="71">
        <f t="shared" si="223"/>
        <v>-2.9999999999999472E-4</v>
      </c>
      <c r="L240" s="71">
        <f t="shared" si="224"/>
        <v>-9.9999999999988987E-5</v>
      </c>
      <c r="M240" s="71">
        <f t="shared" si="225"/>
        <v>-5.9999999999997555E-4</v>
      </c>
      <c r="N240" s="71">
        <f t="shared" si="226"/>
        <v>-6.999999999999923E-4</v>
      </c>
      <c r="O240" s="71">
        <f t="shared" si="227"/>
        <v>-8.9999999999999802E-4</v>
      </c>
      <c r="P240" s="71">
        <f t="shared" si="228"/>
        <v>-6.0000000000000331E-4</v>
      </c>
      <c r="Q240" s="71">
        <f t="shared" si="229"/>
        <v>-5.9999999999998943E-4</v>
      </c>
      <c r="R240" s="71">
        <f t="shared" si="230"/>
        <v>1.7744654469403683E-4</v>
      </c>
      <c r="S240" s="71">
        <f t="shared" si="231"/>
        <v>-2.6566305225975433E-4</v>
      </c>
      <c r="T240" s="71">
        <f t="shared" si="232"/>
        <v>-8.956159604754611E-5</v>
      </c>
      <c r="U240" s="71">
        <f t="shared" si="233"/>
        <v>-5.4924937301695633E-4</v>
      </c>
      <c r="V240" s="71">
        <f t="shared" si="234"/>
        <v>-6.4668116254307424E-4</v>
      </c>
      <c r="W240" s="71">
        <f t="shared" si="235"/>
        <v>-8.3857447262113854E-4</v>
      </c>
      <c r="X240" s="71">
        <f t="shared" si="236"/>
        <v>-5.6158743520124375E-4</v>
      </c>
      <c r="Y240" s="71">
        <f t="shared" si="237"/>
        <v>-5.6190299287033714E-4</v>
      </c>
      <c r="Z240" s="72">
        <f t="shared" si="238"/>
        <v>2.6800043267768456E-2</v>
      </c>
      <c r="AA240" s="72">
        <f t="shared" si="239"/>
        <v>2.8312702174077192E-2</v>
      </c>
      <c r="AB240" s="72">
        <f t="shared" si="240"/>
        <v>2.2769423570373103E-2</v>
      </c>
      <c r="AC240" s="72">
        <f t="shared" si="241"/>
        <v>1.1483848031316725E-2</v>
      </c>
      <c r="AD240" s="72">
        <f t="shared" si="242"/>
        <v>9.5228092383597002E-3</v>
      </c>
      <c r="AE240" s="72">
        <f t="shared" si="243"/>
        <v>7.8303318492458727E-3</v>
      </c>
      <c r="AF240" s="72">
        <f t="shared" si="244"/>
        <v>6.8778869623648377E-3</v>
      </c>
      <c r="AG240" s="72">
        <f t="shared" si="245"/>
        <v>6.7997292242453758E-3</v>
      </c>
      <c r="AH240" s="72">
        <f t="shared" si="246"/>
        <v>2.6412100734057894E-3</v>
      </c>
      <c r="AI240" s="72">
        <f t="shared" si="247"/>
        <v>2.0692115773535439E-3</v>
      </c>
      <c r="AJ240" s="72">
        <f t="shared" si="248"/>
        <v>1.6903508223156801E-3</v>
      </c>
      <c r="AK240" s="72">
        <f t="shared" si="249"/>
        <v>2.4463069677142608E-3</v>
      </c>
      <c r="AL240" s="72">
        <f t="shared" si="250"/>
        <v>2.3599998085922836E-3</v>
      </c>
      <c r="AM240" s="72">
        <f t="shared" si="251"/>
        <v>2.0757871614268436E-3</v>
      </c>
      <c r="AN240" s="72">
        <f t="shared" si="252"/>
        <v>1.934047211412741E-3</v>
      </c>
      <c r="AO240" s="72">
        <f t="shared" si="253"/>
        <v>1.9295485647146705E-3</v>
      </c>
      <c r="AP240" s="72">
        <f t="shared" si="254"/>
        <v>2.3833939522355887E-3</v>
      </c>
      <c r="AQ240" s="72">
        <f t="shared" si="255"/>
        <v>1.8647055906547106E-3</v>
      </c>
      <c r="AR240" s="72">
        <f t="shared" si="256"/>
        <v>1.5144231408965563E-3</v>
      </c>
      <c r="AS240" s="72">
        <f t="shared" si="257"/>
        <v>2.2091184846110452E-3</v>
      </c>
      <c r="AT240" s="72">
        <f t="shared" si="258"/>
        <v>2.1508165902542151E-3</v>
      </c>
      <c r="AU240" s="72">
        <f t="shared" si="259"/>
        <v>1.9125110631261883E-3</v>
      </c>
      <c r="AV240" s="72">
        <f t="shared" si="260"/>
        <v>1.7878027738363605E-3</v>
      </c>
      <c r="AW240" s="72">
        <f t="shared" si="261"/>
        <v>1.7848008555393993E-3</v>
      </c>
      <c r="AX240" s="72">
        <f t="shared" si="262"/>
        <v>6.6030251835144736E-4</v>
      </c>
      <c r="AY240" s="72">
        <f t="shared" si="263"/>
        <v>1.034605788676772E-3</v>
      </c>
      <c r="AZ240" s="72">
        <f t="shared" si="264"/>
        <v>1.6903508223156801E-3</v>
      </c>
      <c r="BA240" s="72">
        <f t="shared" si="265"/>
        <v>7.3389209031427824E-3</v>
      </c>
      <c r="BB240" s="72">
        <f t="shared" si="266"/>
        <v>1.1799999042961418E-2</v>
      </c>
      <c r="BC240" s="72">
        <f t="shared" si="267"/>
        <v>2.0757871614268435E-2</v>
      </c>
      <c r="BD240" s="72">
        <f t="shared" si="268"/>
        <v>2.9010708171191113E-2</v>
      </c>
      <c r="BE240" s="72">
        <f t="shared" si="269"/>
        <v>3.8590971294293411E-2</v>
      </c>
      <c r="BF240" s="72">
        <f t="shared" si="270"/>
        <v>5.9584848805889718E-4</v>
      </c>
      <c r="BG240" s="72">
        <f t="shared" si="271"/>
        <v>9.3235279532735531E-4</v>
      </c>
      <c r="BH240" s="72">
        <f t="shared" si="272"/>
        <v>1.5144231408965563E-3</v>
      </c>
      <c r="BI240" s="72">
        <f t="shared" si="273"/>
        <v>6.6273554538331357E-3</v>
      </c>
      <c r="BJ240" s="72">
        <f t="shared" si="274"/>
        <v>1.0754082951271076E-2</v>
      </c>
      <c r="BK240" s="72">
        <f t="shared" si="275"/>
        <v>1.9125110631261884E-2</v>
      </c>
      <c r="BL240" s="72">
        <f t="shared" si="276"/>
        <v>2.6817041607545406E-2</v>
      </c>
      <c r="BM240" s="72">
        <f t="shared" si="277"/>
        <v>3.5696017110787986E-2</v>
      </c>
      <c r="BN240" s="70">
        <f t="shared" si="278"/>
        <v>0.62765135852431031</v>
      </c>
      <c r="BO240" s="70">
        <f t="shared" si="279"/>
        <v>0.33631683718688654</v>
      </c>
      <c r="BP240" s="70">
        <f t="shared" si="280"/>
        <v>0.90869526640438958</v>
      </c>
    </row>
    <row r="241" spans="1:68" x14ac:dyDescent="0.25">
      <c r="A241" s="68">
        <v>45083</v>
      </c>
      <c r="B241" s="67">
        <v>12.72</v>
      </c>
      <c r="C241" s="67">
        <v>12.91</v>
      </c>
      <c r="D241" s="67">
        <v>11.65</v>
      </c>
      <c r="E241" s="67">
        <v>9.2100000000000009</v>
      </c>
      <c r="F241" s="67">
        <v>8.2100000000000009</v>
      </c>
      <c r="G241" s="67">
        <v>7.28</v>
      </c>
      <c r="H241" s="67">
        <v>6.81</v>
      </c>
      <c r="I241" s="67">
        <v>6.75</v>
      </c>
      <c r="J241" s="71">
        <f t="shared" si="222"/>
        <v>2.2999999999999965E-3</v>
      </c>
      <c r="K241" s="71">
        <f t="shared" si="223"/>
        <v>1.2999999999999956E-3</v>
      </c>
      <c r="L241" s="71">
        <f t="shared" si="224"/>
        <v>2.2999999999999965E-3</v>
      </c>
      <c r="M241" s="71">
        <f t="shared" si="225"/>
        <v>1.3999999999999846E-3</v>
      </c>
      <c r="N241" s="71">
        <f t="shared" si="226"/>
        <v>1.7000000000000071E-3</v>
      </c>
      <c r="O241" s="71">
        <f t="shared" si="227"/>
        <v>1.8999999999999989E-3</v>
      </c>
      <c r="P241" s="71">
        <f t="shared" si="228"/>
        <v>1.0000000000000009E-3</v>
      </c>
      <c r="Q241" s="71">
        <f t="shared" si="229"/>
        <v>9.9999999999998701E-4</v>
      </c>
      <c r="R241" s="71">
        <f t="shared" si="230"/>
        <v>2.0383753235875606E-3</v>
      </c>
      <c r="S241" s="71">
        <f t="shared" si="231"/>
        <v>1.1506971838413601E-3</v>
      </c>
      <c r="T241" s="71">
        <f t="shared" si="232"/>
        <v>2.0578900475919683E-3</v>
      </c>
      <c r="U241" s="71">
        <f t="shared" si="233"/>
        <v>1.2811129131397073E-3</v>
      </c>
      <c r="V241" s="71">
        <f t="shared" si="234"/>
        <v>1.5697865544109302E-3</v>
      </c>
      <c r="W241" s="71">
        <f t="shared" si="235"/>
        <v>1.7694998796388959E-3</v>
      </c>
      <c r="X241" s="71">
        <f t="shared" si="236"/>
        <v>9.3580392380429426E-4</v>
      </c>
      <c r="Y241" s="71">
        <f t="shared" si="237"/>
        <v>9.363296564228699E-4</v>
      </c>
      <c r="Z241" s="72">
        <f t="shared" si="238"/>
        <v>2.6984595393368605E-2</v>
      </c>
      <c r="AA241" s="72">
        <f t="shared" si="239"/>
        <v>2.8525870195419158E-2</v>
      </c>
      <c r="AB241" s="72">
        <f t="shared" si="240"/>
        <v>2.3057090700755848E-2</v>
      </c>
      <c r="AC241" s="72">
        <f t="shared" si="241"/>
        <v>1.1653990007366158E-2</v>
      </c>
      <c r="AD241" s="72">
        <f t="shared" si="242"/>
        <v>9.5955387786180873E-3</v>
      </c>
      <c r="AE241" s="72">
        <f t="shared" si="243"/>
        <v>7.8442770285417768E-3</v>
      </c>
      <c r="AF241" s="72">
        <f t="shared" si="244"/>
        <v>6.8647440198905821E-3</v>
      </c>
      <c r="AG241" s="72">
        <f t="shared" si="245"/>
        <v>6.7868924750097703E-3</v>
      </c>
      <c r="AH241" s="72">
        <f t="shared" si="246"/>
        <v>2.6411037723045468E-3</v>
      </c>
      <c r="AI241" s="72">
        <f t="shared" si="247"/>
        <v>2.0693264882415728E-3</v>
      </c>
      <c r="AJ241" s="72">
        <f t="shared" si="248"/>
        <v>1.6903869173162751E-3</v>
      </c>
      <c r="AK241" s="72">
        <f t="shared" si="249"/>
        <v>2.4460950543918241E-3</v>
      </c>
      <c r="AL241" s="72">
        <f t="shared" si="250"/>
        <v>2.3596565124805557E-3</v>
      </c>
      <c r="AM241" s="72">
        <f t="shared" si="251"/>
        <v>2.0750608202210695E-3</v>
      </c>
      <c r="AN241" s="72">
        <f t="shared" si="252"/>
        <v>1.9337120841124266E-3</v>
      </c>
      <c r="AO241" s="72">
        <f t="shared" si="253"/>
        <v>1.9291798911421469E-3</v>
      </c>
      <c r="AP241" s="72">
        <f t="shared" si="254"/>
        <v>2.383299252754472E-3</v>
      </c>
      <c r="AQ241" s="72">
        <f t="shared" si="255"/>
        <v>1.8648139945187578E-3</v>
      </c>
      <c r="AR241" s="72">
        <f t="shared" si="256"/>
        <v>1.5144564772074745E-3</v>
      </c>
      <c r="AS241" s="72">
        <f t="shared" si="257"/>
        <v>2.2089225693200571E-3</v>
      </c>
      <c r="AT241" s="72">
        <f t="shared" si="258"/>
        <v>2.150495757855819E-3</v>
      </c>
      <c r="AU241" s="72">
        <f t="shared" si="259"/>
        <v>1.9118267756271137E-3</v>
      </c>
      <c r="AV241" s="72">
        <f t="shared" si="260"/>
        <v>1.7874850139618632E-3</v>
      </c>
      <c r="AW241" s="72">
        <f t="shared" si="261"/>
        <v>1.7844512552332346E-3</v>
      </c>
      <c r="AX241" s="72">
        <f t="shared" si="262"/>
        <v>6.602759430761367E-4</v>
      </c>
      <c r="AY241" s="72">
        <f t="shared" si="263"/>
        <v>1.0346632441207864E-3</v>
      </c>
      <c r="AZ241" s="72">
        <f t="shared" si="264"/>
        <v>1.6903869173162751E-3</v>
      </c>
      <c r="BA241" s="72">
        <f t="shared" si="265"/>
        <v>7.3382851631754722E-3</v>
      </c>
      <c r="BB241" s="72">
        <f t="shared" si="266"/>
        <v>1.1798282562402779E-2</v>
      </c>
      <c r="BC241" s="72">
        <f t="shared" si="267"/>
        <v>2.0750608202210696E-2</v>
      </c>
      <c r="BD241" s="72">
        <f t="shared" si="268"/>
        <v>2.90056812616864E-2</v>
      </c>
      <c r="BE241" s="72">
        <f t="shared" si="269"/>
        <v>3.8583597822842937E-2</v>
      </c>
      <c r="BF241" s="72">
        <f t="shared" si="270"/>
        <v>5.9582481318861801E-4</v>
      </c>
      <c r="BG241" s="72">
        <f t="shared" si="271"/>
        <v>9.3240699725937891E-4</v>
      </c>
      <c r="BH241" s="72">
        <f t="shared" si="272"/>
        <v>1.5144564772074745E-3</v>
      </c>
      <c r="BI241" s="72">
        <f t="shared" si="273"/>
        <v>6.6267677079601718E-3</v>
      </c>
      <c r="BJ241" s="72">
        <f t="shared" si="274"/>
        <v>1.0752478789279095E-2</v>
      </c>
      <c r="BK241" s="72">
        <f t="shared" si="275"/>
        <v>1.9118267756271137E-2</v>
      </c>
      <c r="BL241" s="72">
        <f t="shared" si="276"/>
        <v>2.6812275209427947E-2</v>
      </c>
      <c r="BM241" s="72">
        <f t="shared" si="277"/>
        <v>3.5689025104664693E-2</v>
      </c>
      <c r="BN241" s="70">
        <f t="shared" si="278"/>
        <v>0.6276906396766041</v>
      </c>
      <c r="BO241" s="70">
        <f t="shared" si="279"/>
        <v>0.33639064344927699</v>
      </c>
      <c r="BP241" s="70">
        <f t="shared" si="280"/>
        <v>0.90867557929378218</v>
      </c>
    </row>
    <row r="242" spans="1:68" x14ac:dyDescent="0.25">
      <c r="A242" s="68">
        <v>45082</v>
      </c>
      <c r="B242" s="67">
        <v>12.95</v>
      </c>
      <c r="C242" s="67">
        <v>13.04</v>
      </c>
      <c r="D242" s="67">
        <v>11.88</v>
      </c>
      <c r="E242" s="67">
        <v>9.35</v>
      </c>
      <c r="F242" s="67">
        <v>8.3800000000000008</v>
      </c>
      <c r="G242" s="67">
        <v>7.47</v>
      </c>
      <c r="H242" s="67">
        <v>6.91</v>
      </c>
      <c r="I242" s="67">
        <v>6.85</v>
      </c>
      <c r="J242" s="71">
        <f t="shared" si="222"/>
        <v>3.5999999999999921E-3</v>
      </c>
      <c r="K242" s="71">
        <f t="shared" si="223"/>
        <v>4.7999999999999987E-3</v>
      </c>
      <c r="L242" s="71">
        <f t="shared" si="224"/>
        <v>5.9000000000000025E-3</v>
      </c>
      <c r="M242" s="71">
        <f t="shared" si="225"/>
        <v>4.0000000000001146E-4</v>
      </c>
      <c r="N242" s="71">
        <f t="shared" si="226"/>
        <v>2.9999999999999472E-4</v>
      </c>
      <c r="O242" s="71">
        <f t="shared" si="227"/>
        <v>4.9999999999998657E-4</v>
      </c>
      <c r="P242" s="71">
        <f t="shared" si="228"/>
        <v>3.0000000000000859E-4</v>
      </c>
      <c r="Q242" s="71">
        <f t="shared" si="229"/>
        <v>6.0000000000000331E-4</v>
      </c>
      <c r="R242" s="71">
        <f t="shared" si="230"/>
        <v>3.1821824784629914E-3</v>
      </c>
      <c r="S242" s="71">
        <f t="shared" si="231"/>
        <v>4.2372944755152174E-3</v>
      </c>
      <c r="T242" s="71">
        <f t="shared" si="232"/>
        <v>5.2596510821713337E-3</v>
      </c>
      <c r="U242" s="71">
        <f t="shared" si="233"/>
        <v>3.657310089227434E-4</v>
      </c>
      <c r="V242" s="71">
        <f t="shared" si="234"/>
        <v>2.7676553523217016E-4</v>
      </c>
      <c r="W242" s="71">
        <f t="shared" si="235"/>
        <v>4.6513792177738718E-4</v>
      </c>
      <c r="X242" s="71">
        <f t="shared" si="236"/>
        <v>2.8057049517705692E-4</v>
      </c>
      <c r="Y242" s="71">
        <f t="shared" si="237"/>
        <v>5.6137726025174838E-4</v>
      </c>
      <c r="Z242" s="72">
        <f t="shared" si="238"/>
        <v>2.7165141287793036E-2</v>
      </c>
      <c r="AA242" s="72">
        <f t="shared" si="239"/>
        <v>2.8734823690781446E-2</v>
      </c>
      <c r="AB242" s="72">
        <f t="shared" si="240"/>
        <v>2.3339319208805873E-2</v>
      </c>
      <c r="AC242" s="72">
        <f t="shared" si="241"/>
        <v>1.1819962821927267E-2</v>
      </c>
      <c r="AD242" s="72">
        <f t="shared" si="242"/>
        <v>9.6661179643976695E-3</v>
      </c>
      <c r="AE242" s="72">
        <f t="shared" si="243"/>
        <v>7.8541822014663084E-3</v>
      </c>
      <c r="AF242" s="72">
        <f t="shared" si="244"/>
        <v>6.8482562581672424E-3</v>
      </c>
      <c r="AG242" s="72">
        <f t="shared" si="245"/>
        <v>6.7701385525763338E-3</v>
      </c>
      <c r="AH242" s="72">
        <f t="shared" si="246"/>
        <v>2.6362311830275854E-3</v>
      </c>
      <c r="AI242" s="72">
        <f t="shared" si="247"/>
        <v>2.0670776687058139E-3</v>
      </c>
      <c r="AJ242" s="72">
        <f t="shared" si="248"/>
        <v>1.682999679948073E-3</v>
      </c>
      <c r="AK242" s="72">
        <f t="shared" si="249"/>
        <v>2.4443616130471516E-3</v>
      </c>
      <c r="AL242" s="72">
        <f t="shared" si="250"/>
        <v>2.3571485702048871E-3</v>
      </c>
      <c r="AM242" s="72">
        <f t="shared" si="251"/>
        <v>2.07158301225743E-3</v>
      </c>
      <c r="AN242" s="72">
        <f t="shared" si="252"/>
        <v>1.9327095185754561E-3</v>
      </c>
      <c r="AO242" s="72">
        <f t="shared" si="253"/>
        <v>1.9281665904823905E-3</v>
      </c>
      <c r="AP242" s="72">
        <f t="shared" si="254"/>
        <v>2.3790347688414128E-3</v>
      </c>
      <c r="AQ242" s="72">
        <f t="shared" si="255"/>
        <v>1.8628428884348729E-3</v>
      </c>
      <c r="AR242" s="72">
        <f t="shared" si="256"/>
        <v>1.5078288778313364E-3</v>
      </c>
      <c r="AS242" s="72">
        <f t="shared" si="257"/>
        <v>2.2073153263136402E-3</v>
      </c>
      <c r="AT242" s="72">
        <f t="shared" si="258"/>
        <v>2.1481495441554544E-3</v>
      </c>
      <c r="AU242" s="72">
        <f t="shared" si="259"/>
        <v>1.9085527076902887E-3</v>
      </c>
      <c r="AV242" s="72">
        <f t="shared" si="260"/>
        <v>1.786535167020307E-3</v>
      </c>
      <c r="AW242" s="72">
        <f t="shared" si="261"/>
        <v>1.7834908108603207E-3</v>
      </c>
      <c r="AX242" s="72">
        <f t="shared" si="262"/>
        <v>6.5905779575689636E-4</v>
      </c>
      <c r="AY242" s="72">
        <f t="shared" si="263"/>
        <v>1.0335388343529069E-3</v>
      </c>
      <c r="AZ242" s="72">
        <f t="shared" si="264"/>
        <v>1.682999679948073E-3</v>
      </c>
      <c r="BA242" s="72">
        <f t="shared" si="265"/>
        <v>7.3330848391414544E-3</v>
      </c>
      <c r="BB242" s="72">
        <f t="shared" si="266"/>
        <v>1.1785742851024435E-2</v>
      </c>
      <c r="BC242" s="72">
        <f t="shared" si="267"/>
        <v>2.0715830122574299E-2</v>
      </c>
      <c r="BD242" s="72">
        <f t="shared" si="268"/>
        <v>2.8990642778631844E-2</v>
      </c>
      <c r="BE242" s="72">
        <f t="shared" si="269"/>
        <v>3.8563331809647806E-2</v>
      </c>
      <c r="BF242" s="72">
        <f t="shared" si="270"/>
        <v>5.9475869221035319E-4</v>
      </c>
      <c r="BG242" s="72">
        <f t="shared" si="271"/>
        <v>9.3142144421743647E-4</v>
      </c>
      <c r="BH242" s="72">
        <f t="shared" si="272"/>
        <v>1.5078288778313364E-3</v>
      </c>
      <c r="BI242" s="72">
        <f t="shared" si="273"/>
        <v>6.6219459789409203E-3</v>
      </c>
      <c r="BJ242" s="72">
        <f t="shared" si="274"/>
        <v>1.0740747720777273E-2</v>
      </c>
      <c r="BK242" s="72">
        <f t="shared" si="275"/>
        <v>1.9085527076902888E-2</v>
      </c>
      <c r="BL242" s="72">
        <f t="shared" si="276"/>
        <v>2.6798027505304606E-2</v>
      </c>
      <c r="BM242" s="72">
        <f t="shared" si="277"/>
        <v>3.5669816217206413E-2</v>
      </c>
      <c r="BN242" s="70">
        <f t="shared" si="278"/>
        <v>0.62676413225783945</v>
      </c>
      <c r="BO242" s="70">
        <f t="shared" si="279"/>
        <v>0.33448810867800127</v>
      </c>
      <c r="BP242" s="70">
        <f t="shared" si="280"/>
        <v>0.90854294590859286</v>
      </c>
    </row>
    <row r="243" spans="1:68" x14ac:dyDescent="0.25">
      <c r="A243" s="68">
        <v>45079</v>
      </c>
      <c r="B243" s="67">
        <v>13.31</v>
      </c>
      <c r="C243" s="67">
        <v>13.52</v>
      </c>
      <c r="D243" s="67">
        <v>12.47</v>
      </c>
      <c r="E243" s="67">
        <v>9.39</v>
      </c>
      <c r="F243" s="67">
        <v>8.41</v>
      </c>
      <c r="G243" s="67">
        <v>7.52</v>
      </c>
      <c r="H243" s="67">
        <v>6.94</v>
      </c>
      <c r="I243" s="67">
        <v>6.91</v>
      </c>
      <c r="J243" s="71">
        <f t="shared" si="222"/>
        <v>5.9999999999998943E-4</v>
      </c>
      <c r="K243" s="71">
        <f t="shared" si="223"/>
        <v>1.0000000000000009E-3</v>
      </c>
      <c r="L243" s="71">
        <f t="shared" si="224"/>
        <v>2.4000000000000132E-3</v>
      </c>
      <c r="M243" s="71">
        <f t="shared" si="225"/>
        <v>2.0999999999999908E-3</v>
      </c>
      <c r="N243" s="71">
        <f t="shared" si="226"/>
        <v>1.3999999999999985E-3</v>
      </c>
      <c r="O243" s="71">
        <f t="shared" si="227"/>
        <v>1.9000000000000128E-3</v>
      </c>
      <c r="P243" s="71">
        <f t="shared" si="228"/>
        <v>8.9999999999999802E-4</v>
      </c>
      <c r="Q243" s="71">
        <f t="shared" si="229"/>
        <v>8.0000000000000904E-4</v>
      </c>
      <c r="R243" s="71">
        <f t="shared" si="230"/>
        <v>5.2938063703196763E-4</v>
      </c>
      <c r="S243" s="71">
        <f t="shared" si="231"/>
        <v>8.8051427719371155E-4</v>
      </c>
      <c r="T243" s="71">
        <f t="shared" si="232"/>
        <v>2.1316288380568596E-3</v>
      </c>
      <c r="U243" s="71">
        <f t="shared" si="233"/>
        <v>1.9178963822158216E-3</v>
      </c>
      <c r="V243" s="71">
        <f t="shared" si="234"/>
        <v>1.2905606511002471E-3</v>
      </c>
      <c r="W243" s="71">
        <f t="shared" si="235"/>
        <v>1.7655535878394611E-3</v>
      </c>
      <c r="X243" s="71">
        <f t="shared" si="236"/>
        <v>8.4123947569875028E-4</v>
      </c>
      <c r="Y243" s="71">
        <f t="shared" si="237"/>
        <v>7.4801312510677038E-4</v>
      </c>
      <c r="Z243" s="72">
        <f t="shared" si="238"/>
        <v>2.7337273487660071E-2</v>
      </c>
      <c r="AA243" s="72">
        <f t="shared" si="239"/>
        <v>2.8938585233033113E-2</v>
      </c>
      <c r="AB243" s="72">
        <f t="shared" si="240"/>
        <v>2.3619245813983131E-2</v>
      </c>
      <c r="AC243" s="72">
        <f t="shared" si="241"/>
        <v>1.1985526606940657E-2</v>
      </c>
      <c r="AD243" s="72">
        <f t="shared" si="242"/>
        <v>9.7415723259716459E-3</v>
      </c>
      <c r="AE243" s="72">
        <f t="shared" si="243"/>
        <v>7.8742510899604441E-3</v>
      </c>
      <c r="AF243" s="72">
        <f t="shared" si="244"/>
        <v>6.8386416468936492E-3</v>
      </c>
      <c r="AG243" s="72">
        <f t="shared" si="245"/>
        <v>6.7607509659200152E-3</v>
      </c>
      <c r="AH243" s="72">
        <f t="shared" si="246"/>
        <v>2.624987967491446E-3</v>
      </c>
      <c r="AI243" s="72">
        <f t="shared" si="247"/>
        <v>2.0423420352060728E-3</v>
      </c>
      <c r="AJ243" s="72">
        <f t="shared" si="248"/>
        <v>1.6382042666126845E-3</v>
      </c>
      <c r="AK243" s="72">
        <f t="shared" si="249"/>
        <v>2.4441945157952032E-3</v>
      </c>
      <c r="AL243" s="72">
        <f t="shared" si="250"/>
        <v>2.3572153102915127E-3</v>
      </c>
      <c r="AM243" s="72">
        <f t="shared" si="251"/>
        <v>2.0714942734657918E-3</v>
      </c>
      <c r="AN243" s="72">
        <f t="shared" si="252"/>
        <v>1.9326294986287008E-3</v>
      </c>
      <c r="AO243" s="72">
        <f t="shared" si="253"/>
        <v>1.9279628901910817E-3</v>
      </c>
      <c r="AP243" s="72">
        <f t="shared" si="254"/>
        <v>2.3692609051580303E-3</v>
      </c>
      <c r="AQ243" s="72">
        <f t="shared" si="255"/>
        <v>1.8413904554472438E-3</v>
      </c>
      <c r="AR243" s="72">
        <f t="shared" si="256"/>
        <v>1.4680271956360588E-3</v>
      </c>
      <c r="AS243" s="72">
        <f t="shared" si="257"/>
        <v>2.2071608192065018E-3</v>
      </c>
      <c r="AT243" s="72">
        <f t="shared" si="258"/>
        <v>2.1482150066797537E-3</v>
      </c>
      <c r="AU243" s="72">
        <f t="shared" si="259"/>
        <v>1.9084702795678819E-3</v>
      </c>
      <c r="AV243" s="72">
        <f t="shared" si="260"/>
        <v>1.7864594261797931E-3</v>
      </c>
      <c r="AW243" s="72">
        <f t="shared" si="261"/>
        <v>1.7832976512405869E-3</v>
      </c>
      <c r="AX243" s="72">
        <f t="shared" si="262"/>
        <v>6.5624699187286149E-4</v>
      </c>
      <c r="AY243" s="72">
        <f t="shared" si="263"/>
        <v>1.0211710176030364E-3</v>
      </c>
      <c r="AZ243" s="72">
        <f t="shared" si="264"/>
        <v>1.6382042666126845E-3</v>
      </c>
      <c r="BA243" s="72">
        <f t="shared" si="265"/>
        <v>7.3325835473856092E-3</v>
      </c>
      <c r="BB243" s="72">
        <f t="shared" si="266"/>
        <v>1.1786076551457563E-2</v>
      </c>
      <c r="BC243" s="72">
        <f t="shared" si="267"/>
        <v>2.0714942734657918E-2</v>
      </c>
      <c r="BD243" s="72">
        <f t="shared" si="268"/>
        <v>2.8989442479430513E-2</v>
      </c>
      <c r="BE243" s="72">
        <f t="shared" si="269"/>
        <v>3.8559257803821634E-2</v>
      </c>
      <c r="BF243" s="72">
        <f t="shared" si="270"/>
        <v>5.9231522628950758E-4</v>
      </c>
      <c r="BG243" s="72">
        <f t="shared" si="271"/>
        <v>9.2069522772362188E-4</v>
      </c>
      <c r="BH243" s="72">
        <f t="shared" si="272"/>
        <v>1.4680271956360588E-3</v>
      </c>
      <c r="BI243" s="72">
        <f t="shared" si="273"/>
        <v>6.6214824576195054E-3</v>
      </c>
      <c r="BJ243" s="72">
        <f t="shared" si="274"/>
        <v>1.0741075033398769E-2</v>
      </c>
      <c r="BK243" s="72">
        <f t="shared" si="275"/>
        <v>1.908470279567882E-2</v>
      </c>
      <c r="BL243" s="72">
        <f t="shared" si="276"/>
        <v>2.6796891392696896E-2</v>
      </c>
      <c r="BM243" s="72">
        <f t="shared" si="277"/>
        <v>3.5665953024811736E-2</v>
      </c>
      <c r="BN243" s="70">
        <f t="shared" si="278"/>
        <v>0.61529503306530964</v>
      </c>
      <c r="BO243" s="70">
        <f t="shared" si="279"/>
        <v>0.34051946556817092</v>
      </c>
      <c r="BP243" s="70">
        <f t="shared" si="280"/>
        <v>0.90852043633076174</v>
      </c>
    </row>
    <row r="244" spans="1:68" x14ac:dyDescent="0.25">
      <c r="A244" s="68">
        <v>45078</v>
      </c>
      <c r="B244" s="67">
        <v>13.37</v>
      </c>
      <c r="C244" s="67">
        <v>13.62</v>
      </c>
      <c r="D244" s="67">
        <v>12.71</v>
      </c>
      <c r="E244" s="67">
        <v>9.6</v>
      </c>
      <c r="F244" s="67">
        <v>8.5500000000000007</v>
      </c>
      <c r="G244" s="67">
        <v>7.71</v>
      </c>
      <c r="H244" s="67">
        <v>7.03</v>
      </c>
      <c r="I244" s="67">
        <v>6.99</v>
      </c>
      <c r="J244" s="71">
        <f t="shared" si="222"/>
        <v>2.0000000000003348E-4</v>
      </c>
      <c r="K244" s="71">
        <f t="shared" si="223"/>
        <v>-9.9999999999988987E-5</v>
      </c>
      <c r="L244" s="71">
        <f t="shared" si="224"/>
        <v>8.9999999999998415E-4</v>
      </c>
      <c r="M244" s="71">
        <f t="shared" si="225"/>
        <v>1.2999999999999956E-3</v>
      </c>
      <c r="N244" s="71">
        <f t="shared" si="226"/>
        <v>1.3999999999999846E-3</v>
      </c>
      <c r="O244" s="71">
        <f t="shared" si="227"/>
        <v>1.799999999999996E-3</v>
      </c>
      <c r="P244" s="71">
        <f t="shared" si="228"/>
        <v>2.3999999999999994E-3</v>
      </c>
      <c r="Q244" s="71">
        <f t="shared" si="229"/>
        <v>2.1000000000000046E-3</v>
      </c>
      <c r="R244" s="71">
        <f t="shared" si="230"/>
        <v>1.7639795424137563E-4</v>
      </c>
      <c r="S244" s="71">
        <f t="shared" si="231"/>
        <v>-8.8016547167835935E-5</v>
      </c>
      <c r="T244" s="71">
        <f t="shared" si="232"/>
        <v>7.9819080997141714E-4</v>
      </c>
      <c r="U244" s="71">
        <f t="shared" si="233"/>
        <v>1.1854284887923652E-3</v>
      </c>
      <c r="V244" s="71">
        <f t="shared" si="234"/>
        <v>1.2888972507948588E-3</v>
      </c>
      <c r="W244" s="71">
        <f t="shared" si="235"/>
        <v>1.6697592005698186E-3</v>
      </c>
      <c r="X244" s="71">
        <f t="shared" si="236"/>
        <v>2.2398516130536146E-3</v>
      </c>
      <c r="Y244" s="71">
        <f t="shared" si="237"/>
        <v>1.9608764861864304E-3</v>
      </c>
      <c r="Z244" s="72">
        <f t="shared" si="238"/>
        <v>2.7496577478107936E-2</v>
      </c>
      <c r="AA244" s="72">
        <f t="shared" si="239"/>
        <v>2.9131655284367803E-2</v>
      </c>
      <c r="AB244" s="72">
        <f t="shared" si="240"/>
        <v>2.3898295388834354E-2</v>
      </c>
      <c r="AC244" s="72">
        <f t="shared" si="241"/>
        <v>1.2148258004042728E-2</v>
      </c>
      <c r="AD244" s="72">
        <f t="shared" si="242"/>
        <v>9.8139392499252045E-3</v>
      </c>
      <c r="AE244" s="72">
        <f t="shared" si="243"/>
        <v>7.8940830665885225E-3</v>
      </c>
      <c r="AF244" s="72">
        <f t="shared" si="244"/>
        <v>6.8305256290351803E-3</v>
      </c>
      <c r="AG244" s="72">
        <f t="shared" si="245"/>
        <v>6.7530430363155099E-3</v>
      </c>
      <c r="AH244" s="72">
        <f t="shared" si="246"/>
        <v>2.6245128970051198E-3</v>
      </c>
      <c r="AI244" s="72">
        <f t="shared" si="247"/>
        <v>2.0418858035483804E-3</v>
      </c>
      <c r="AJ244" s="72">
        <f t="shared" si="248"/>
        <v>1.6326255394931452E-3</v>
      </c>
      <c r="AK244" s="72">
        <f t="shared" si="249"/>
        <v>2.4403411796490989E-3</v>
      </c>
      <c r="AL244" s="72">
        <f t="shared" si="250"/>
        <v>2.3556990522921634E-3</v>
      </c>
      <c r="AM244" s="72">
        <f t="shared" si="251"/>
        <v>2.0680011386492985E-3</v>
      </c>
      <c r="AN244" s="72">
        <f t="shared" si="252"/>
        <v>1.9318960174456138E-3</v>
      </c>
      <c r="AO244" s="72">
        <f t="shared" si="253"/>
        <v>1.9273199216610732E-3</v>
      </c>
      <c r="AP244" s="72">
        <f t="shared" si="254"/>
        <v>2.368848658668534E-3</v>
      </c>
      <c r="AQ244" s="72">
        <f t="shared" si="255"/>
        <v>1.8410915399197539E-3</v>
      </c>
      <c r="AR244" s="72">
        <f t="shared" si="256"/>
        <v>1.4633517762834172E-3</v>
      </c>
      <c r="AS244" s="72">
        <f t="shared" si="257"/>
        <v>2.2036015661407423E-3</v>
      </c>
      <c r="AT244" s="72">
        <f t="shared" si="258"/>
        <v>2.1468064184016196E-3</v>
      </c>
      <c r="AU244" s="72">
        <f t="shared" si="259"/>
        <v>1.9051964514883084E-3</v>
      </c>
      <c r="AV244" s="72">
        <f t="shared" si="260"/>
        <v>1.7857660596776992E-3</v>
      </c>
      <c r="AW244" s="72">
        <f t="shared" si="261"/>
        <v>1.7826899144005265E-3</v>
      </c>
      <c r="AX244" s="72">
        <f t="shared" si="262"/>
        <v>6.5612822425127994E-4</v>
      </c>
      <c r="AY244" s="72">
        <f t="shared" si="263"/>
        <v>1.0209429017741902E-3</v>
      </c>
      <c r="AZ244" s="72">
        <f t="shared" si="264"/>
        <v>1.6326255394931452E-3</v>
      </c>
      <c r="BA244" s="72">
        <f t="shared" si="265"/>
        <v>7.3210235389472968E-3</v>
      </c>
      <c r="BB244" s="72">
        <f t="shared" si="266"/>
        <v>1.1778495261460816E-2</v>
      </c>
      <c r="BC244" s="72">
        <f t="shared" si="267"/>
        <v>2.0680011386492985E-2</v>
      </c>
      <c r="BD244" s="72">
        <f t="shared" si="268"/>
        <v>2.8978440261684207E-2</v>
      </c>
      <c r="BE244" s="72">
        <f t="shared" si="269"/>
        <v>3.8546398433221468E-2</v>
      </c>
      <c r="BF244" s="72">
        <f t="shared" si="270"/>
        <v>5.922121646671335E-4</v>
      </c>
      <c r="BG244" s="72">
        <f t="shared" si="271"/>
        <v>9.2054576995987693E-4</v>
      </c>
      <c r="BH244" s="72">
        <f t="shared" si="272"/>
        <v>1.4633517762834172E-3</v>
      </c>
      <c r="BI244" s="72">
        <f t="shared" si="273"/>
        <v>6.6108046984222268E-3</v>
      </c>
      <c r="BJ244" s="72">
        <f t="shared" si="274"/>
        <v>1.0734032092008098E-2</v>
      </c>
      <c r="BK244" s="72">
        <f t="shared" si="275"/>
        <v>1.9051964514883085E-2</v>
      </c>
      <c r="BL244" s="72">
        <f t="shared" si="276"/>
        <v>2.678649089516549E-2</v>
      </c>
      <c r="BM244" s="72">
        <f t="shared" si="277"/>
        <v>3.5653798288010533E-2</v>
      </c>
      <c r="BN244" s="70">
        <f t="shared" si="278"/>
        <v>0.61556910580961655</v>
      </c>
      <c r="BO244" s="70">
        <f t="shared" si="279"/>
        <v>0.33584627816909535</v>
      </c>
      <c r="BP244" s="70">
        <f t="shared" si="280"/>
        <v>0.90845333204957501</v>
      </c>
    </row>
    <row r="245" spans="1:68" x14ac:dyDescent="0.25">
      <c r="A245" s="68">
        <v>45077</v>
      </c>
      <c r="B245" s="67">
        <v>13.39</v>
      </c>
      <c r="C245" s="67">
        <v>13.61</v>
      </c>
      <c r="D245" s="67">
        <v>12.8</v>
      </c>
      <c r="E245" s="67">
        <v>9.73</v>
      </c>
      <c r="F245" s="67">
        <v>8.69</v>
      </c>
      <c r="G245" s="67">
        <v>7.89</v>
      </c>
      <c r="H245" s="67">
        <v>7.27</v>
      </c>
      <c r="I245" s="67">
        <v>7.2</v>
      </c>
      <c r="J245" s="71">
        <f t="shared" si="222"/>
        <v>0</v>
      </c>
      <c r="K245" s="71">
        <f t="shared" si="223"/>
        <v>-1.3999999999999846E-3</v>
      </c>
      <c r="L245" s="71">
        <f t="shared" si="224"/>
        <v>9.9999999999988987E-5</v>
      </c>
      <c r="M245" s="71">
        <f t="shared" si="225"/>
        <v>5.0000000000000044E-4</v>
      </c>
      <c r="N245" s="71">
        <f t="shared" si="226"/>
        <v>4.0000000000001146E-4</v>
      </c>
      <c r="O245" s="71">
        <f t="shared" si="227"/>
        <v>5.0000000000000044E-4</v>
      </c>
      <c r="P245" s="71">
        <f t="shared" si="228"/>
        <v>5.0000000000000044E-4</v>
      </c>
      <c r="Q245" s="71">
        <f t="shared" si="229"/>
        <v>3.9999999999999758E-4</v>
      </c>
      <c r="R245" s="71">
        <f t="shared" si="230"/>
        <v>0</v>
      </c>
      <c r="S245" s="71">
        <f t="shared" si="231"/>
        <v>-1.2330457789149778E-3</v>
      </c>
      <c r="T245" s="71">
        <f t="shared" si="232"/>
        <v>8.8648552870117454E-5</v>
      </c>
      <c r="U245" s="71">
        <f t="shared" si="233"/>
        <v>4.5556011903540055E-4</v>
      </c>
      <c r="V245" s="71">
        <f t="shared" si="234"/>
        <v>3.6795143456244423E-4</v>
      </c>
      <c r="W245" s="71">
        <f t="shared" si="235"/>
        <v>4.6332762724799733E-4</v>
      </c>
      <c r="X245" s="71">
        <f t="shared" si="236"/>
        <v>4.6600494808538934E-4</v>
      </c>
      <c r="Y245" s="71">
        <f t="shared" si="237"/>
        <v>3.7306473105689481E-4</v>
      </c>
      <c r="Z245" s="72">
        <f t="shared" si="238"/>
        <v>2.7649712586631719E-2</v>
      </c>
      <c r="AA245" s="72">
        <f t="shared" si="239"/>
        <v>2.9312979780508508E-2</v>
      </c>
      <c r="AB245" s="72">
        <f t="shared" si="240"/>
        <v>2.4158098035054056E-2</v>
      </c>
      <c r="AC245" s="72">
        <f t="shared" si="241"/>
        <v>1.2317650739141744E-2</v>
      </c>
      <c r="AD245" s="72">
        <f t="shared" si="242"/>
        <v>9.8955310894235024E-3</v>
      </c>
      <c r="AE245" s="72">
        <f t="shared" si="243"/>
        <v>7.9236697704587501E-3</v>
      </c>
      <c r="AF245" s="72">
        <f t="shared" si="244"/>
        <v>6.8305256290351803E-3</v>
      </c>
      <c r="AG245" s="72">
        <f t="shared" si="245"/>
        <v>6.751175874045107E-3</v>
      </c>
      <c r="AH245" s="72">
        <f t="shared" si="246"/>
        <v>2.6243980305776416E-3</v>
      </c>
      <c r="AI245" s="72">
        <f t="shared" si="247"/>
        <v>2.0418712854131786E-3</v>
      </c>
      <c r="AJ245" s="72">
        <f t="shared" si="248"/>
        <v>1.6310611382363278E-3</v>
      </c>
      <c r="AK245" s="72">
        <f t="shared" si="249"/>
        <v>2.4388100384539922E-3</v>
      </c>
      <c r="AL245" s="72">
        <f t="shared" si="250"/>
        <v>2.3540190465718542E-3</v>
      </c>
      <c r="AM245" s="72">
        <f t="shared" si="251"/>
        <v>2.0648026997379123E-3</v>
      </c>
      <c r="AN245" s="72">
        <f t="shared" si="252"/>
        <v>1.9259927038023975E-3</v>
      </c>
      <c r="AO245" s="72">
        <f t="shared" si="253"/>
        <v>1.9227617307708777E-3</v>
      </c>
      <c r="AP245" s="72">
        <f t="shared" si="254"/>
        <v>2.3687472828279733E-3</v>
      </c>
      <c r="AQ245" s="72">
        <f t="shared" si="255"/>
        <v>1.8410803051775164E-3</v>
      </c>
      <c r="AR245" s="72">
        <f t="shared" si="256"/>
        <v>1.4619675183982052E-3</v>
      </c>
      <c r="AS245" s="72">
        <f t="shared" si="257"/>
        <v>2.2021917899277708E-3</v>
      </c>
      <c r="AT245" s="72">
        <f t="shared" si="258"/>
        <v>2.1452455149009839E-3</v>
      </c>
      <c r="AU245" s="72">
        <f t="shared" si="259"/>
        <v>1.9022086542027094E-3</v>
      </c>
      <c r="AV245" s="72">
        <f t="shared" si="260"/>
        <v>1.7802034645990701E-3</v>
      </c>
      <c r="AW245" s="72">
        <f t="shared" si="261"/>
        <v>1.7783931472208211E-3</v>
      </c>
      <c r="AX245" s="72">
        <f t="shared" si="262"/>
        <v>6.5609950764441039E-4</v>
      </c>
      <c r="AY245" s="72">
        <f t="shared" si="263"/>
        <v>1.0209356427065893E-3</v>
      </c>
      <c r="AZ245" s="72">
        <f t="shared" si="264"/>
        <v>1.6310611382363278E-3</v>
      </c>
      <c r="BA245" s="72">
        <f t="shared" si="265"/>
        <v>7.3164301153619766E-3</v>
      </c>
      <c r="BB245" s="72">
        <f t="shared" si="266"/>
        <v>1.1770095232859271E-2</v>
      </c>
      <c r="BC245" s="72">
        <f t="shared" si="267"/>
        <v>2.0648026997379124E-2</v>
      </c>
      <c r="BD245" s="72">
        <f t="shared" si="268"/>
        <v>2.8889890557035964E-2</v>
      </c>
      <c r="BE245" s="72">
        <f t="shared" si="269"/>
        <v>3.8455234615417555E-2</v>
      </c>
      <c r="BF245" s="72">
        <f t="shared" si="270"/>
        <v>5.9218682070699333E-4</v>
      </c>
      <c r="BG245" s="72">
        <f t="shared" si="271"/>
        <v>9.2054015258875822E-4</v>
      </c>
      <c r="BH245" s="72">
        <f t="shared" si="272"/>
        <v>1.4619675183982052E-3</v>
      </c>
      <c r="BI245" s="72">
        <f t="shared" si="273"/>
        <v>6.6065753697833124E-3</v>
      </c>
      <c r="BJ245" s="72">
        <f t="shared" si="274"/>
        <v>1.0726227574504919E-2</v>
      </c>
      <c r="BK245" s="72">
        <f t="shared" si="275"/>
        <v>1.9022086542027094E-2</v>
      </c>
      <c r="BL245" s="72">
        <f t="shared" si="276"/>
        <v>2.6703051968986053E-2</v>
      </c>
      <c r="BM245" s="72">
        <f t="shared" si="277"/>
        <v>3.5567862944416426E-2</v>
      </c>
      <c r="BN245" s="70">
        <f t="shared" si="278"/>
        <v>0.6159403274607208</v>
      </c>
      <c r="BO245" s="70">
        <f t="shared" si="279"/>
        <v>0.33471067191664289</v>
      </c>
      <c r="BP245" s="70">
        <f t="shared" si="280"/>
        <v>0.90833036024514413</v>
      </c>
    </row>
    <row r="246" spans="1:68" x14ac:dyDescent="0.25">
      <c r="A246" s="68">
        <v>45076</v>
      </c>
      <c r="B246" s="67">
        <v>13.39</v>
      </c>
      <c r="C246" s="67">
        <v>13.47</v>
      </c>
      <c r="D246" s="67">
        <v>12.81</v>
      </c>
      <c r="E246" s="67">
        <v>9.7799999999999994</v>
      </c>
      <c r="F246" s="67">
        <v>8.73</v>
      </c>
      <c r="G246" s="67">
        <v>7.94</v>
      </c>
      <c r="H246" s="67">
        <v>7.32</v>
      </c>
      <c r="I246" s="67">
        <v>7.24</v>
      </c>
      <c r="J246" s="71">
        <f t="shared" si="222"/>
        <v>-1.0000000000001674E-4</v>
      </c>
      <c r="K246" s="71">
        <f t="shared" si="223"/>
        <v>5.9999999999998943E-4</v>
      </c>
      <c r="L246" s="71">
        <f t="shared" si="224"/>
        <v>0</v>
      </c>
      <c r="M246" s="71">
        <f t="shared" si="225"/>
        <v>5.0000000000000044E-4</v>
      </c>
      <c r="N246" s="71">
        <f t="shared" si="226"/>
        <v>8.9999999999999802E-4</v>
      </c>
      <c r="O246" s="71">
        <f t="shared" si="227"/>
        <v>9.9999999999998701E-4</v>
      </c>
      <c r="P246" s="71">
        <f t="shared" si="228"/>
        <v>6.999999999999923E-4</v>
      </c>
      <c r="Q246" s="71">
        <f t="shared" si="229"/>
        <v>6.999999999999923E-4</v>
      </c>
      <c r="R246" s="71">
        <f t="shared" si="230"/>
        <v>-8.8195087590954555E-5</v>
      </c>
      <c r="S246" s="71">
        <f t="shared" si="231"/>
        <v>5.2863437354426122E-4</v>
      </c>
      <c r="T246" s="71">
        <f t="shared" si="232"/>
        <v>0</v>
      </c>
      <c r="U246" s="71">
        <f t="shared" si="233"/>
        <v>4.5535267851142441E-4</v>
      </c>
      <c r="V246" s="71">
        <f t="shared" si="234"/>
        <v>8.2739604812120092E-4</v>
      </c>
      <c r="W246" s="71">
        <f t="shared" si="235"/>
        <v>9.2601173391808475E-4</v>
      </c>
      <c r="X246" s="71">
        <f t="shared" si="236"/>
        <v>6.5204231270180122E-4</v>
      </c>
      <c r="Y246" s="71">
        <f t="shared" si="237"/>
        <v>6.525285712774368E-4</v>
      </c>
      <c r="Z246" s="72">
        <f t="shared" si="238"/>
        <v>2.779858974852896E-2</v>
      </c>
      <c r="AA246" s="72">
        <f t="shared" si="239"/>
        <v>2.9493732608656075E-2</v>
      </c>
      <c r="AB246" s="72">
        <f t="shared" si="240"/>
        <v>2.4415523635663537E-2</v>
      </c>
      <c r="AC246" s="72">
        <f t="shared" si="241"/>
        <v>1.248428843818874E-2</v>
      </c>
      <c r="AD246" s="72">
        <f t="shared" si="242"/>
        <v>9.977591415132497E-3</v>
      </c>
      <c r="AE246" s="72">
        <f t="shared" si="243"/>
        <v>7.9594027044122134E-3</v>
      </c>
      <c r="AF246" s="72">
        <f t="shared" si="244"/>
        <v>6.8433542870610627E-3</v>
      </c>
      <c r="AG246" s="72">
        <f t="shared" si="245"/>
        <v>6.7612588133850668E-3</v>
      </c>
      <c r="AH246" s="72">
        <f t="shared" si="246"/>
        <v>2.6243980305776416E-3</v>
      </c>
      <c r="AI246" s="72">
        <f t="shared" si="247"/>
        <v>2.0407084239173882E-3</v>
      </c>
      <c r="AJ246" s="72">
        <f t="shared" si="248"/>
        <v>1.6309887257741807E-3</v>
      </c>
      <c r="AK246" s="72">
        <f t="shared" si="249"/>
        <v>2.4385373347087951E-3</v>
      </c>
      <c r="AL246" s="72">
        <f t="shared" si="250"/>
        <v>2.3544330481784729E-3</v>
      </c>
      <c r="AM246" s="72">
        <f t="shared" si="251"/>
        <v>2.0660739239711711E-3</v>
      </c>
      <c r="AN246" s="72">
        <f t="shared" si="252"/>
        <v>1.9265364665015166E-3</v>
      </c>
      <c r="AO246" s="72">
        <f t="shared" si="253"/>
        <v>1.9235998058489971E-3</v>
      </c>
      <c r="AP246" s="72">
        <f t="shared" si="254"/>
        <v>2.3687472828279733E-3</v>
      </c>
      <c r="AQ246" s="72">
        <f t="shared" si="255"/>
        <v>1.840100120293151E-3</v>
      </c>
      <c r="AR246" s="72">
        <f t="shared" si="256"/>
        <v>1.4619025072629573E-3</v>
      </c>
      <c r="AS246" s="72">
        <f t="shared" si="257"/>
        <v>2.2019416441551804E-3</v>
      </c>
      <c r="AT246" s="72">
        <f t="shared" si="258"/>
        <v>2.1456461916965447E-3</v>
      </c>
      <c r="AU246" s="72">
        <f t="shared" si="259"/>
        <v>1.9034158158822048E-3</v>
      </c>
      <c r="AV246" s="72">
        <f t="shared" si="260"/>
        <v>1.7807186387573115E-3</v>
      </c>
      <c r="AW246" s="72">
        <f t="shared" si="261"/>
        <v>1.7791857932992997E-3</v>
      </c>
      <c r="AX246" s="72">
        <f t="shared" si="262"/>
        <v>6.5609950764441039E-4</v>
      </c>
      <c r="AY246" s="72">
        <f t="shared" si="263"/>
        <v>1.0203542119586941E-3</v>
      </c>
      <c r="AZ246" s="72">
        <f t="shared" si="264"/>
        <v>1.6309887257741807E-3</v>
      </c>
      <c r="BA246" s="72">
        <f t="shared" si="265"/>
        <v>7.3156120041263858E-3</v>
      </c>
      <c r="BB246" s="72">
        <f t="shared" si="266"/>
        <v>1.1772165240892364E-2</v>
      </c>
      <c r="BC246" s="72">
        <f t="shared" si="267"/>
        <v>2.0660739239711713E-2</v>
      </c>
      <c r="BD246" s="72">
        <f t="shared" si="268"/>
        <v>2.8898046997522749E-2</v>
      </c>
      <c r="BE246" s="72">
        <f t="shared" si="269"/>
        <v>3.8471996116979941E-2</v>
      </c>
      <c r="BF246" s="72">
        <f t="shared" si="270"/>
        <v>5.9218682070699333E-4</v>
      </c>
      <c r="BG246" s="72">
        <f t="shared" si="271"/>
        <v>9.2005006014657549E-4</v>
      </c>
      <c r="BH246" s="72">
        <f t="shared" si="272"/>
        <v>1.4619025072629573E-3</v>
      </c>
      <c r="BI246" s="72">
        <f t="shared" si="273"/>
        <v>6.6058249324655411E-3</v>
      </c>
      <c r="BJ246" s="72">
        <f t="shared" si="274"/>
        <v>1.0728230958482724E-2</v>
      </c>
      <c r="BK246" s="72">
        <f t="shared" si="275"/>
        <v>1.9034158158822048E-2</v>
      </c>
      <c r="BL246" s="72">
        <f t="shared" si="276"/>
        <v>2.6710779581359673E-2</v>
      </c>
      <c r="BM246" s="72">
        <f t="shared" si="277"/>
        <v>3.5583715865985993E-2</v>
      </c>
      <c r="BN246" s="70">
        <f t="shared" si="278"/>
        <v>0.61683548107186459</v>
      </c>
      <c r="BO246" s="70">
        <f t="shared" si="279"/>
        <v>0.33449784888780049</v>
      </c>
      <c r="BP246" s="70">
        <f t="shared" si="280"/>
        <v>0.90818344981708898</v>
      </c>
    </row>
    <row r="247" spans="1:68" x14ac:dyDescent="0.25">
      <c r="A247" s="68">
        <v>45072</v>
      </c>
      <c r="B247" s="67">
        <v>13.38</v>
      </c>
      <c r="C247" s="67">
        <v>13.53</v>
      </c>
      <c r="D247" s="67">
        <v>12.81</v>
      </c>
      <c r="E247" s="67">
        <v>9.83</v>
      </c>
      <c r="F247" s="67">
        <v>8.82</v>
      </c>
      <c r="G247" s="67">
        <v>8.0399999999999991</v>
      </c>
      <c r="H247" s="67">
        <v>7.39</v>
      </c>
      <c r="I247" s="67">
        <v>7.31</v>
      </c>
      <c r="J247" s="71">
        <f t="shared" si="222"/>
        <v>-2.0000000000000573E-4</v>
      </c>
      <c r="K247" s="71">
        <f t="shared" si="223"/>
        <v>2.0000000000000573E-4</v>
      </c>
      <c r="L247" s="71">
        <f t="shared" si="224"/>
        <v>2.5000000000000022E-3</v>
      </c>
      <c r="M247" s="71">
        <f t="shared" si="225"/>
        <v>1.0000000000000286E-4</v>
      </c>
      <c r="N247" s="71">
        <f t="shared" si="226"/>
        <v>0</v>
      </c>
      <c r="O247" s="71">
        <f t="shared" si="227"/>
        <v>-1.9999999999999185E-4</v>
      </c>
      <c r="P247" s="71">
        <f t="shared" si="228"/>
        <v>2.0000000000000573E-4</v>
      </c>
      <c r="Q247" s="71">
        <f t="shared" si="229"/>
        <v>1.0000000000000286E-4</v>
      </c>
      <c r="R247" s="71">
        <f t="shared" si="230"/>
        <v>-1.7641351373267421E-4</v>
      </c>
      <c r="S247" s="71">
        <f t="shared" si="231"/>
        <v>1.7614937512517464E-4</v>
      </c>
      <c r="T247" s="71">
        <f t="shared" si="232"/>
        <v>2.2136636303159776E-3</v>
      </c>
      <c r="U247" s="71">
        <f t="shared" si="233"/>
        <v>9.1045659461174694E-5</v>
      </c>
      <c r="V247" s="71">
        <f t="shared" si="234"/>
        <v>0</v>
      </c>
      <c r="W247" s="71">
        <f t="shared" si="235"/>
        <v>-1.851337596697308E-4</v>
      </c>
      <c r="X247" s="71">
        <f t="shared" si="236"/>
        <v>1.8621973983039305E-4</v>
      </c>
      <c r="Y247" s="71">
        <f t="shared" si="237"/>
        <v>9.318361838736656E-5</v>
      </c>
      <c r="Z247" s="72">
        <f t="shared" si="238"/>
        <v>2.7943852434639212E-2</v>
      </c>
      <c r="AA247" s="72">
        <f t="shared" si="239"/>
        <v>2.9673689475772549E-2</v>
      </c>
      <c r="AB247" s="72">
        <f t="shared" si="240"/>
        <v>2.4667666228011156E-2</v>
      </c>
      <c r="AC247" s="72">
        <f t="shared" si="241"/>
        <v>1.2651671386920369E-2</v>
      </c>
      <c r="AD247" s="72">
        <f t="shared" si="242"/>
        <v>1.0067299154465702E-2</v>
      </c>
      <c r="AE247" s="72">
        <f t="shared" si="243"/>
        <v>8.0053814284545416E-3</v>
      </c>
      <c r="AF247" s="72">
        <f t="shared" si="244"/>
        <v>6.8646872872360461E-3</v>
      </c>
      <c r="AG247" s="72">
        <f t="shared" si="245"/>
        <v>6.7796904259087533E-3</v>
      </c>
      <c r="AH247" s="72">
        <f t="shared" si="246"/>
        <v>2.624482656903542E-3</v>
      </c>
      <c r="AI247" s="72">
        <f t="shared" si="247"/>
        <v>2.040104602621023E-3</v>
      </c>
      <c r="AJ247" s="72">
        <f t="shared" si="248"/>
        <v>1.6334552860897153E-3</v>
      </c>
      <c r="AK247" s="72">
        <f t="shared" si="249"/>
        <v>2.4382692320543539E-3</v>
      </c>
      <c r="AL247" s="72">
        <f t="shared" si="250"/>
        <v>2.3536708131141498E-3</v>
      </c>
      <c r="AM247" s="72">
        <f t="shared" si="251"/>
        <v>2.0650423481413864E-3</v>
      </c>
      <c r="AN247" s="72">
        <f t="shared" si="252"/>
        <v>1.9260229983048942E-3</v>
      </c>
      <c r="AO247" s="72">
        <f t="shared" si="253"/>
        <v>1.9231760836760736E-3</v>
      </c>
      <c r="AP247" s="72">
        <f t="shared" si="254"/>
        <v>2.3688259935058043E-3</v>
      </c>
      <c r="AQ247" s="72">
        <f t="shared" si="255"/>
        <v>1.8395772795786625E-3</v>
      </c>
      <c r="AR247" s="72">
        <f t="shared" si="256"/>
        <v>1.4643042783041081E-3</v>
      </c>
      <c r="AS247" s="72">
        <f t="shared" si="257"/>
        <v>2.2016953634095369E-3</v>
      </c>
      <c r="AT247" s="72">
        <f t="shared" si="258"/>
        <v>2.1449390643318083E-3</v>
      </c>
      <c r="AU247" s="72">
        <f t="shared" si="259"/>
        <v>1.9024554112115305E-3</v>
      </c>
      <c r="AV247" s="72">
        <f t="shared" si="260"/>
        <v>1.7802366826274599E-3</v>
      </c>
      <c r="AW247" s="72">
        <f t="shared" si="261"/>
        <v>1.778788270059945E-3</v>
      </c>
      <c r="AX247" s="72">
        <f t="shared" si="262"/>
        <v>6.561206642258855E-4</v>
      </c>
      <c r="AY247" s="72">
        <f t="shared" si="263"/>
        <v>1.0200523013105115E-3</v>
      </c>
      <c r="AZ247" s="72">
        <f t="shared" si="264"/>
        <v>1.6334552860897153E-3</v>
      </c>
      <c r="BA247" s="72">
        <f t="shared" si="265"/>
        <v>7.3148076961630617E-3</v>
      </c>
      <c r="BB247" s="72">
        <f t="shared" si="266"/>
        <v>1.1768354065570748E-2</v>
      </c>
      <c r="BC247" s="72">
        <f t="shared" si="267"/>
        <v>2.0650423481413865E-2</v>
      </c>
      <c r="BD247" s="72">
        <f t="shared" si="268"/>
        <v>2.8890344974573413E-2</v>
      </c>
      <c r="BE247" s="72">
        <f t="shared" si="269"/>
        <v>3.8463521673521475E-2</v>
      </c>
      <c r="BF247" s="72">
        <f t="shared" si="270"/>
        <v>5.9220649837645107E-4</v>
      </c>
      <c r="BG247" s="72">
        <f t="shared" si="271"/>
        <v>9.1978863978933127E-4</v>
      </c>
      <c r="BH247" s="72">
        <f t="shared" si="272"/>
        <v>1.4643042783041081E-3</v>
      </c>
      <c r="BI247" s="72">
        <f t="shared" si="273"/>
        <v>6.6050860902286106E-3</v>
      </c>
      <c r="BJ247" s="72">
        <f t="shared" si="274"/>
        <v>1.0724695321659043E-2</v>
      </c>
      <c r="BK247" s="72">
        <f t="shared" si="275"/>
        <v>1.9024554112115306E-2</v>
      </c>
      <c r="BL247" s="72">
        <f t="shared" si="276"/>
        <v>2.67035502394119E-2</v>
      </c>
      <c r="BM247" s="72">
        <f t="shared" si="277"/>
        <v>3.5575765401198903E-2</v>
      </c>
      <c r="BN247" s="70">
        <f t="shared" si="278"/>
        <v>0.61641923644625496</v>
      </c>
      <c r="BO247" s="70">
        <f t="shared" si="279"/>
        <v>0.33415939648390836</v>
      </c>
      <c r="BP247" s="70">
        <f t="shared" si="280"/>
        <v>0.90819319544197175</v>
      </c>
    </row>
    <row r="248" spans="1:68" x14ac:dyDescent="0.25">
      <c r="A248" s="68">
        <v>45071</v>
      </c>
      <c r="B248" s="67">
        <v>13.36</v>
      </c>
      <c r="C248" s="67">
        <v>13.55</v>
      </c>
      <c r="D248" s="67">
        <v>13.06</v>
      </c>
      <c r="E248" s="67">
        <v>9.84</v>
      </c>
      <c r="F248" s="67">
        <v>8.82</v>
      </c>
      <c r="G248" s="67">
        <v>8.02</v>
      </c>
      <c r="H248" s="67">
        <v>7.41</v>
      </c>
      <c r="I248" s="67">
        <v>7.32</v>
      </c>
      <c r="J248" s="71">
        <f t="shared" si="222"/>
        <v>2.5999999999999912E-3</v>
      </c>
      <c r="K248" s="71">
        <f t="shared" si="223"/>
        <v>1.5999999999999903E-3</v>
      </c>
      <c r="L248" s="71">
        <f t="shared" si="224"/>
        <v>4.599999999999993E-3</v>
      </c>
      <c r="M248" s="71">
        <f t="shared" si="225"/>
        <v>-8.0000000000000904E-4</v>
      </c>
      <c r="N248" s="71">
        <f t="shared" si="226"/>
        <v>-1.6999999999999932E-3</v>
      </c>
      <c r="O248" s="71">
        <f t="shared" si="227"/>
        <v>-1.2999999999999956E-3</v>
      </c>
      <c r="P248" s="71">
        <f t="shared" si="228"/>
        <v>0</v>
      </c>
      <c r="Q248" s="71">
        <f t="shared" si="229"/>
        <v>-2.0000000000000573E-4</v>
      </c>
      <c r="R248" s="71">
        <f t="shared" si="230"/>
        <v>2.290951746555984E-3</v>
      </c>
      <c r="S248" s="71">
        <f t="shared" si="231"/>
        <v>1.4080790850640754E-3</v>
      </c>
      <c r="T248" s="71">
        <f t="shared" si="232"/>
        <v>4.0603816046425245E-3</v>
      </c>
      <c r="U248" s="71">
        <f t="shared" si="233"/>
        <v>-7.2859748214060965E-4</v>
      </c>
      <c r="V248" s="71">
        <f t="shared" si="234"/>
        <v>-1.5634343553406699E-3</v>
      </c>
      <c r="W248" s="71">
        <f t="shared" si="235"/>
        <v>-1.2042056014964302E-3</v>
      </c>
      <c r="X248" s="71">
        <f t="shared" si="236"/>
        <v>0</v>
      </c>
      <c r="Y248" s="71">
        <f t="shared" si="237"/>
        <v>-1.8637592077060399E-4</v>
      </c>
      <c r="Z248" s="72">
        <f t="shared" si="238"/>
        <v>2.8085161952796381E-2</v>
      </c>
      <c r="AA248" s="72">
        <f t="shared" si="239"/>
        <v>2.9848187893648102E-2</v>
      </c>
      <c r="AB248" s="72">
        <f t="shared" si="240"/>
        <v>2.4904220465636864E-2</v>
      </c>
      <c r="AC248" s="72">
        <f t="shared" si="241"/>
        <v>1.2815570705206985E-2</v>
      </c>
      <c r="AD248" s="72">
        <f t="shared" si="242"/>
        <v>1.0156881107355988E-2</v>
      </c>
      <c r="AE248" s="72">
        <f t="shared" si="243"/>
        <v>8.0541533445170274E-3</v>
      </c>
      <c r="AF248" s="72">
        <f t="shared" si="244"/>
        <v>6.8884872780411843E-3</v>
      </c>
      <c r="AG248" s="72">
        <f t="shared" si="245"/>
        <v>6.7992875960493134E-3</v>
      </c>
      <c r="AH248" s="72">
        <f t="shared" si="246"/>
        <v>2.6246816614503596E-3</v>
      </c>
      <c r="AI248" s="72">
        <f t="shared" si="247"/>
        <v>2.0427719057169898E-3</v>
      </c>
      <c r="AJ248" s="72">
        <f t="shared" si="248"/>
        <v>1.6255840090101338E-3</v>
      </c>
      <c r="AK248" s="72">
        <f t="shared" si="249"/>
        <v>2.4411152248511453E-3</v>
      </c>
      <c r="AL248" s="72">
        <f t="shared" si="250"/>
        <v>2.3561872500902636E-3</v>
      </c>
      <c r="AM248" s="72">
        <f t="shared" si="251"/>
        <v>2.0690762684238743E-3</v>
      </c>
      <c r="AN248" s="72">
        <f t="shared" si="252"/>
        <v>1.9296075784634732E-3</v>
      </c>
      <c r="AO248" s="72">
        <f t="shared" si="253"/>
        <v>1.9268117092286817E-3</v>
      </c>
      <c r="AP248" s="72">
        <f t="shared" si="254"/>
        <v>2.3690277665530347E-3</v>
      </c>
      <c r="AQ248" s="72">
        <f t="shared" si="255"/>
        <v>1.8422297172286596E-3</v>
      </c>
      <c r="AR248" s="72">
        <f t="shared" si="256"/>
        <v>1.457539426356808E-3</v>
      </c>
      <c r="AS248" s="72">
        <f t="shared" si="257"/>
        <v>2.2044604805670437E-3</v>
      </c>
      <c r="AT248" s="72">
        <f t="shared" si="258"/>
        <v>2.1473507174229805E-3</v>
      </c>
      <c r="AU248" s="72">
        <f t="shared" si="259"/>
        <v>1.9062872444802466E-3</v>
      </c>
      <c r="AV248" s="72">
        <f t="shared" si="260"/>
        <v>1.7836324612302353E-3</v>
      </c>
      <c r="AW248" s="72">
        <f t="shared" si="261"/>
        <v>1.7822310205917831E-3</v>
      </c>
      <c r="AX248" s="72">
        <f t="shared" si="262"/>
        <v>6.5617041536258989E-4</v>
      </c>
      <c r="AY248" s="72">
        <f t="shared" si="263"/>
        <v>1.0213859528584949E-3</v>
      </c>
      <c r="AZ248" s="72">
        <f t="shared" si="264"/>
        <v>1.6255840090101338E-3</v>
      </c>
      <c r="BA248" s="72">
        <f t="shared" si="265"/>
        <v>7.3233456745534359E-3</v>
      </c>
      <c r="BB248" s="72">
        <f t="shared" si="266"/>
        <v>1.1780936250451318E-2</v>
      </c>
      <c r="BC248" s="72">
        <f t="shared" si="267"/>
        <v>2.0690762684238743E-2</v>
      </c>
      <c r="BD248" s="72">
        <f t="shared" si="268"/>
        <v>2.8944113676952099E-2</v>
      </c>
      <c r="BE248" s="72">
        <f t="shared" si="269"/>
        <v>3.8536234184573637E-2</v>
      </c>
      <c r="BF248" s="72">
        <f t="shared" si="270"/>
        <v>5.9225694163825868E-4</v>
      </c>
      <c r="BG248" s="72">
        <f t="shared" si="271"/>
        <v>9.2111485861432981E-4</v>
      </c>
      <c r="BH248" s="72">
        <f t="shared" si="272"/>
        <v>1.457539426356808E-3</v>
      </c>
      <c r="BI248" s="72">
        <f t="shared" si="273"/>
        <v>6.6133814417011312E-3</v>
      </c>
      <c r="BJ248" s="72">
        <f t="shared" si="274"/>
        <v>1.0736753587114903E-2</v>
      </c>
      <c r="BK248" s="72">
        <f t="shared" si="275"/>
        <v>1.9062872444802467E-2</v>
      </c>
      <c r="BL248" s="72">
        <f t="shared" si="276"/>
        <v>2.6754486918453529E-2</v>
      </c>
      <c r="BM248" s="72">
        <f t="shared" si="277"/>
        <v>3.5644620411835665E-2</v>
      </c>
      <c r="BN248" s="70">
        <f t="shared" si="278"/>
        <v>0.6192281931538185</v>
      </c>
      <c r="BO248" s="70">
        <f t="shared" si="279"/>
        <v>0.33684830101014812</v>
      </c>
      <c r="BP248" s="70">
        <f t="shared" si="280"/>
        <v>0.90841400566366182</v>
      </c>
    </row>
    <row r="249" spans="1:68" x14ac:dyDescent="0.25">
      <c r="A249" s="68">
        <v>45070</v>
      </c>
      <c r="B249" s="67">
        <v>13.62</v>
      </c>
      <c r="C249" s="67">
        <v>13.71</v>
      </c>
      <c r="D249" s="67">
        <v>13.52</v>
      </c>
      <c r="E249" s="67">
        <v>9.76</v>
      </c>
      <c r="F249" s="67">
        <v>8.65</v>
      </c>
      <c r="G249" s="67">
        <v>7.89</v>
      </c>
      <c r="H249" s="67">
        <v>7.41</v>
      </c>
      <c r="I249" s="67">
        <v>7.3</v>
      </c>
      <c r="J249" s="71">
        <f t="shared" si="222"/>
        <v>4.0000000000001146E-4</v>
      </c>
      <c r="K249" s="71">
        <f t="shared" si="223"/>
        <v>1.0999999999999899E-3</v>
      </c>
      <c r="L249" s="71">
        <f t="shared" si="224"/>
        <v>4.0000000000001146E-4</v>
      </c>
      <c r="M249" s="71">
        <f t="shared" si="225"/>
        <v>2.9999999999999472E-4</v>
      </c>
      <c r="N249" s="71">
        <f t="shared" si="226"/>
        <v>0</v>
      </c>
      <c r="O249" s="71">
        <f t="shared" si="227"/>
        <v>-1.9999999999999185E-4</v>
      </c>
      <c r="P249" s="71">
        <f t="shared" si="228"/>
        <v>1.0000000000000286E-4</v>
      </c>
      <c r="Q249" s="71">
        <f t="shared" si="229"/>
        <v>0</v>
      </c>
      <c r="R249" s="71">
        <f t="shared" si="230"/>
        <v>3.5198873999456971E-4</v>
      </c>
      <c r="S249" s="71">
        <f t="shared" si="231"/>
        <v>9.6690553834625776E-4</v>
      </c>
      <c r="T249" s="71">
        <f t="shared" si="232"/>
        <v>3.5229875298326013E-4</v>
      </c>
      <c r="U249" s="71">
        <f t="shared" si="233"/>
        <v>2.7328626906600377E-4</v>
      </c>
      <c r="V249" s="71">
        <f t="shared" si="234"/>
        <v>0</v>
      </c>
      <c r="W249" s="71">
        <f t="shared" si="235"/>
        <v>-1.8539117591101522E-4</v>
      </c>
      <c r="X249" s="71">
        <f t="shared" si="236"/>
        <v>9.3096867357636497E-5</v>
      </c>
      <c r="Y249" s="71">
        <f t="shared" si="237"/>
        <v>0</v>
      </c>
      <c r="Z249" s="72">
        <f t="shared" si="238"/>
        <v>2.8229153032522353E-2</v>
      </c>
      <c r="AA249" s="72">
        <f t="shared" si="239"/>
        <v>3.0033054760623137E-2</v>
      </c>
      <c r="AB249" s="72">
        <f t="shared" si="240"/>
        <v>2.5144191660088411E-2</v>
      </c>
      <c r="AC249" s="72">
        <f t="shared" si="241"/>
        <v>1.299703149397715E-2</v>
      </c>
      <c r="AD249" s="72">
        <f t="shared" si="242"/>
        <v>1.0261093975008653E-2</v>
      </c>
      <c r="AE249" s="72">
        <f t="shared" si="243"/>
        <v>8.1181737456881148E-3</v>
      </c>
      <c r="AF249" s="72">
        <f t="shared" si="244"/>
        <v>6.9270273258173745E-3</v>
      </c>
      <c r="AG249" s="72">
        <f t="shared" si="245"/>
        <v>6.8325289542312548E-3</v>
      </c>
      <c r="AH249" s="72">
        <f t="shared" si="246"/>
        <v>2.6187338158772397E-3</v>
      </c>
      <c r="AI249" s="72">
        <f t="shared" si="247"/>
        <v>2.0393276356672888E-3</v>
      </c>
      <c r="AJ249" s="72">
        <f t="shared" si="248"/>
        <v>1.5964400016405477E-3</v>
      </c>
      <c r="AK249" s="72">
        <f t="shared" si="249"/>
        <v>2.4410484012398347E-3</v>
      </c>
      <c r="AL249" s="72">
        <f t="shared" si="250"/>
        <v>2.3544451726512476E-3</v>
      </c>
      <c r="AM249" s="72">
        <f t="shared" si="251"/>
        <v>2.0678478497964431E-3</v>
      </c>
      <c r="AN249" s="72">
        <f t="shared" si="252"/>
        <v>1.9301452032626711E-3</v>
      </c>
      <c r="AO249" s="72">
        <f t="shared" si="253"/>
        <v>1.9273127600850488E-3</v>
      </c>
      <c r="AP249" s="72">
        <f t="shared" si="254"/>
        <v>2.3639096591256624E-3</v>
      </c>
      <c r="AQ249" s="72">
        <f t="shared" si="255"/>
        <v>1.8392417120518484E-3</v>
      </c>
      <c r="AR249" s="72">
        <f t="shared" si="256"/>
        <v>1.4321344958966749E-3</v>
      </c>
      <c r="AS249" s="72">
        <f t="shared" si="257"/>
        <v>2.2044154216246149E-3</v>
      </c>
      <c r="AT249" s="72">
        <f t="shared" si="258"/>
        <v>2.1457499794659608E-3</v>
      </c>
      <c r="AU249" s="72">
        <f t="shared" si="259"/>
        <v>1.9051490472228078E-3</v>
      </c>
      <c r="AV249" s="72">
        <f t="shared" si="260"/>
        <v>1.7841421455719829E-3</v>
      </c>
      <c r="AW249" s="72">
        <f t="shared" si="261"/>
        <v>1.7827062272925489E-3</v>
      </c>
      <c r="AX249" s="72">
        <f t="shared" si="262"/>
        <v>6.5468345396930993E-4</v>
      </c>
      <c r="AY249" s="72">
        <f t="shared" si="263"/>
        <v>1.0196638178336444E-3</v>
      </c>
      <c r="AZ249" s="72">
        <f t="shared" si="264"/>
        <v>1.5964400016405477E-3</v>
      </c>
      <c r="BA249" s="72">
        <f t="shared" si="265"/>
        <v>7.3231452037195045E-3</v>
      </c>
      <c r="BB249" s="72">
        <f t="shared" si="266"/>
        <v>1.1772225863256238E-2</v>
      </c>
      <c r="BC249" s="72">
        <f t="shared" si="267"/>
        <v>2.067847849796443E-2</v>
      </c>
      <c r="BD249" s="72">
        <f t="shared" si="268"/>
        <v>2.8952178048940066E-2</v>
      </c>
      <c r="BE249" s="72">
        <f t="shared" si="269"/>
        <v>3.8546255201700977E-2</v>
      </c>
      <c r="BF249" s="72">
        <f t="shared" si="270"/>
        <v>5.9097741478141561E-4</v>
      </c>
      <c r="BG249" s="72">
        <f t="shared" si="271"/>
        <v>9.196208560259242E-4</v>
      </c>
      <c r="BH249" s="72">
        <f t="shared" si="272"/>
        <v>1.4321344958966749E-3</v>
      </c>
      <c r="BI249" s="72">
        <f t="shared" si="273"/>
        <v>6.6132462648738448E-3</v>
      </c>
      <c r="BJ249" s="72">
        <f t="shared" si="274"/>
        <v>1.0728749897329803E-2</v>
      </c>
      <c r="BK249" s="72">
        <f t="shared" si="275"/>
        <v>1.9051490472228077E-2</v>
      </c>
      <c r="BL249" s="72">
        <f t="shared" si="276"/>
        <v>2.6762132183579743E-2</v>
      </c>
      <c r="BM249" s="72">
        <f t="shared" si="277"/>
        <v>3.5654124545850978E-2</v>
      </c>
      <c r="BN249" s="70">
        <f t="shared" si="278"/>
        <v>0.62044780815608636</v>
      </c>
      <c r="BO249" s="70">
        <f t="shared" si="279"/>
        <v>0.34628934259614491</v>
      </c>
      <c r="BP249" s="70">
        <f t="shared" si="280"/>
        <v>0.90867935911334929</v>
      </c>
    </row>
    <row r="250" spans="1:68" x14ac:dyDescent="0.25">
      <c r="A250" s="68">
        <v>45069</v>
      </c>
      <c r="B250" s="67">
        <v>13.66</v>
      </c>
      <c r="C250" s="67">
        <v>13.82</v>
      </c>
      <c r="D250" s="67">
        <v>13.56</v>
      </c>
      <c r="E250" s="67">
        <v>9.7899999999999991</v>
      </c>
      <c r="F250" s="67">
        <v>8.65</v>
      </c>
      <c r="G250" s="67">
        <v>7.87</v>
      </c>
      <c r="H250" s="67">
        <v>7.42</v>
      </c>
      <c r="I250" s="67">
        <v>7.3</v>
      </c>
      <c r="J250" s="71">
        <f t="shared" si="222"/>
        <v>-2.9000000000000137E-3</v>
      </c>
      <c r="K250" s="71">
        <f t="shared" si="223"/>
        <v>1.7000000000000071E-3</v>
      </c>
      <c r="L250" s="71">
        <f t="shared" si="224"/>
        <v>3.7999999999999978E-3</v>
      </c>
      <c r="M250" s="71">
        <f t="shared" si="225"/>
        <v>-5.9999999999998943E-4</v>
      </c>
      <c r="N250" s="71">
        <f t="shared" si="226"/>
        <v>-1.0000000000000009E-3</v>
      </c>
      <c r="O250" s="71">
        <f t="shared" si="227"/>
        <v>-1.2000000000000066E-3</v>
      </c>
      <c r="P250" s="71">
        <f t="shared" si="228"/>
        <v>-1.0000000000000009E-3</v>
      </c>
      <c r="Q250" s="71">
        <f t="shared" si="229"/>
        <v>-8.9999999999999802E-4</v>
      </c>
      <c r="R250" s="71">
        <f t="shared" si="230"/>
        <v>-2.5547298394682518E-3</v>
      </c>
      <c r="S250" s="71">
        <f t="shared" si="231"/>
        <v>1.4924720737094835E-3</v>
      </c>
      <c r="T250" s="71">
        <f t="shared" si="232"/>
        <v>3.3406624474791938E-3</v>
      </c>
      <c r="U250" s="71">
        <f t="shared" si="233"/>
        <v>-5.4664724393341084E-4</v>
      </c>
      <c r="V250" s="71">
        <f t="shared" si="234"/>
        <v>-9.2081037813787311E-4</v>
      </c>
      <c r="W250" s="71">
        <f t="shared" si="235"/>
        <v>-1.1130694034806386E-3</v>
      </c>
      <c r="X250" s="71">
        <f t="shared" si="236"/>
        <v>-9.3135891989004225E-4</v>
      </c>
      <c r="Y250" s="71">
        <f t="shared" si="237"/>
        <v>-8.3912176850434704E-4</v>
      </c>
      <c r="Z250" s="72">
        <f t="shared" si="238"/>
        <v>2.835845746720142E-2</v>
      </c>
      <c r="AA250" s="72">
        <f t="shared" si="239"/>
        <v>3.0212024797653728E-2</v>
      </c>
      <c r="AB250" s="72">
        <f t="shared" si="240"/>
        <v>2.5371370464306063E-2</v>
      </c>
      <c r="AC250" s="72">
        <f t="shared" si="241"/>
        <v>1.3168719126612063E-2</v>
      </c>
      <c r="AD250" s="72">
        <f t="shared" si="242"/>
        <v>1.0353767961989703E-2</v>
      </c>
      <c r="AE250" s="72">
        <f t="shared" si="243"/>
        <v>8.1740542646781041E-3</v>
      </c>
      <c r="AF250" s="72">
        <f t="shared" si="244"/>
        <v>6.95991351943434E-3</v>
      </c>
      <c r="AG250" s="72">
        <f t="shared" si="245"/>
        <v>6.8595685886329236E-3</v>
      </c>
      <c r="AH250" s="72">
        <f t="shared" si="246"/>
        <v>2.6189915894970096E-3</v>
      </c>
      <c r="AI250" s="72">
        <f t="shared" si="247"/>
        <v>2.0376816011826969E-3</v>
      </c>
      <c r="AJ250" s="72">
        <f t="shared" si="248"/>
        <v>1.5960467623420877E-3</v>
      </c>
      <c r="AK250" s="72">
        <f t="shared" si="249"/>
        <v>2.4411240916928714E-3</v>
      </c>
      <c r="AL250" s="72">
        <f t="shared" si="250"/>
        <v>2.3544427077909595E-3</v>
      </c>
      <c r="AM250" s="72">
        <f t="shared" si="251"/>
        <v>2.0679472120010856E-3</v>
      </c>
      <c r="AN250" s="72">
        <f t="shared" si="252"/>
        <v>1.9302756248015772E-3</v>
      </c>
      <c r="AO250" s="72">
        <f t="shared" si="253"/>
        <v>1.9273935704159535E-3</v>
      </c>
      <c r="AP250" s="72">
        <f t="shared" si="254"/>
        <v>2.364212275014778E-3</v>
      </c>
      <c r="AQ250" s="72">
        <f t="shared" si="255"/>
        <v>1.8378285723927299E-3</v>
      </c>
      <c r="AR250" s="72">
        <f t="shared" si="256"/>
        <v>1.4317942103496148E-3</v>
      </c>
      <c r="AS250" s="72">
        <f t="shared" si="257"/>
        <v>2.2044937580024478E-3</v>
      </c>
      <c r="AT250" s="72">
        <f t="shared" si="258"/>
        <v>2.1457476967499055E-3</v>
      </c>
      <c r="AU250" s="72">
        <f t="shared" si="259"/>
        <v>1.9052441566738954E-3</v>
      </c>
      <c r="AV250" s="72">
        <f t="shared" si="260"/>
        <v>1.7842659670440383E-3</v>
      </c>
      <c r="AW250" s="72">
        <f t="shared" si="261"/>
        <v>1.782782825474782E-3</v>
      </c>
      <c r="AX250" s="72">
        <f t="shared" si="262"/>
        <v>6.5474789737425239E-4</v>
      </c>
      <c r="AY250" s="72">
        <f t="shared" si="263"/>
        <v>1.0188408005913484E-3</v>
      </c>
      <c r="AZ250" s="72">
        <f t="shared" si="264"/>
        <v>1.5960467623420877E-3</v>
      </c>
      <c r="BA250" s="72">
        <f t="shared" si="265"/>
        <v>7.3233722750786143E-3</v>
      </c>
      <c r="BB250" s="72">
        <f t="shared" si="266"/>
        <v>1.1772213538954798E-2</v>
      </c>
      <c r="BC250" s="72">
        <f t="shared" si="267"/>
        <v>2.0679472120010856E-2</v>
      </c>
      <c r="BD250" s="72">
        <f t="shared" si="268"/>
        <v>2.8954134372023658E-2</v>
      </c>
      <c r="BE250" s="72">
        <f t="shared" si="269"/>
        <v>3.854787140831907E-2</v>
      </c>
      <c r="BF250" s="72">
        <f t="shared" si="270"/>
        <v>5.9105306875369449E-4</v>
      </c>
      <c r="BG250" s="72">
        <f t="shared" si="271"/>
        <v>9.1891428619636495E-4</v>
      </c>
      <c r="BH250" s="72">
        <f t="shared" si="272"/>
        <v>1.4317942103496148E-3</v>
      </c>
      <c r="BI250" s="72">
        <f t="shared" si="273"/>
        <v>6.6134812740073438E-3</v>
      </c>
      <c r="BJ250" s="72">
        <f t="shared" si="274"/>
        <v>1.0728738483749528E-2</v>
      </c>
      <c r="BK250" s="72">
        <f t="shared" si="275"/>
        <v>1.9052441566738954E-2</v>
      </c>
      <c r="BL250" s="72">
        <f t="shared" si="276"/>
        <v>2.6763989505660574E-2</v>
      </c>
      <c r="BM250" s="72">
        <f t="shared" si="277"/>
        <v>3.5655656509495641E-2</v>
      </c>
      <c r="BN250" s="70">
        <f t="shared" si="278"/>
        <v>0.62018670310264967</v>
      </c>
      <c r="BO250" s="70">
        <f t="shared" si="279"/>
        <v>0.34627982317027967</v>
      </c>
      <c r="BP250" s="70">
        <f t="shared" si="280"/>
        <v>0.90861540322402179</v>
      </c>
    </row>
    <row r="251" spans="1:68" x14ac:dyDescent="0.25">
      <c r="A251" s="68">
        <v>45068</v>
      </c>
      <c r="B251" s="67">
        <v>13.37</v>
      </c>
      <c r="C251" s="67">
        <v>13.99</v>
      </c>
      <c r="D251" s="67">
        <v>13.94</v>
      </c>
      <c r="E251" s="67">
        <v>9.73</v>
      </c>
      <c r="F251" s="67">
        <v>8.5500000000000007</v>
      </c>
      <c r="G251" s="67">
        <v>7.75</v>
      </c>
      <c r="H251" s="67">
        <v>7.32</v>
      </c>
      <c r="I251" s="67">
        <v>7.21</v>
      </c>
      <c r="J251" s="71">
        <f t="shared" si="222"/>
        <v>1.0000000000001674E-4</v>
      </c>
      <c r="K251" s="71">
        <f t="shared" si="223"/>
        <v>-9.9999999999988987E-5</v>
      </c>
      <c r="L251" s="71">
        <f t="shared" si="224"/>
        <v>2.0000000000000573E-4</v>
      </c>
      <c r="M251" s="71">
        <f t="shared" si="225"/>
        <v>2.9999999999999472E-4</v>
      </c>
      <c r="N251" s="71">
        <f t="shared" si="226"/>
        <v>1.0000000000000286E-4</v>
      </c>
      <c r="O251" s="71">
        <f t="shared" si="227"/>
        <v>5.0000000000000044E-4</v>
      </c>
      <c r="P251" s="71">
        <f t="shared" si="228"/>
        <v>6.0000000000000331E-4</v>
      </c>
      <c r="Q251" s="71">
        <f t="shared" si="229"/>
        <v>5.0000000000000044E-4</v>
      </c>
      <c r="R251" s="71">
        <f t="shared" si="230"/>
        <v>8.8202866650243317E-5</v>
      </c>
      <c r="S251" s="71">
        <f t="shared" si="231"/>
        <v>-8.7730841833705164E-5</v>
      </c>
      <c r="T251" s="71">
        <f t="shared" si="232"/>
        <v>1.755155774579896E-4</v>
      </c>
      <c r="U251" s="71">
        <f t="shared" si="233"/>
        <v>2.7336097486734006E-4</v>
      </c>
      <c r="V251" s="71">
        <f t="shared" si="234"/>
        <v>9.2119202312751719E-5</v>
      </c>
      <c r="W251" s="71">
        <f t="shared" si="235"/>
        <v>4.6392949103982438E-4</v>
      </c>
      <c r="X251" s="71">
        <f t="shared" si="236"/>
        <v>5.589194370001604E-4</v>
      </c>
      <c r="Y251" s="71">
        <f t="shared" si="237"/>
        <v>4.662656866306795E-4</v>
      </c>
      <c r="Z251" s="72">
        <f t="shared" si="238"/>
        <v>2.8491082705182233E-2</v>
      </c>
      <c r="AA251" s="72">
        <f t="shared" si="239"/>
        <v>3.0383091568800608E-2</v>
      </c>
      <c r="AB251" s="72">
        <f t="shared" si="240"/>
        <v>2.5591746768565571E-2</v>
      </c>
      <c r="AC251" s="72">
        <f t="shared" si="241"/>
        <v>1.3333576531755365E-2</v>
      </c>
      <c r="AD251" s="72">
        <f t="shared" si="242"/>
        <v>1.0446089678570622E-2</v>
      </c>
      <c r="AE251" s="72">
        <f t="shared" si="243"/>
        <v>8.2319398528620264E-3</v>
      </c>
      <c r="AF251" s="72">
        <f t="shared" si="244"/>
        <v>6.9959990762020864E-3</v>
      </c>
      <c r="AG251" s="72">
        <f t="shared" si="245"/>
        <v>6.8885944764039177E-3</v>
      </c>
      <c r="AH251" s="72">
        <f t="shared" si="246"/>
        <v>2.6138380078080913E-3</v>
      </c>
      <c r="AI251" s="72">
        <f t="shared" si="247"/>
        <v>2.0338884994037343E-3</v>
      </c>
      <c r="AJ251" s="72">
        <f t="shared" si="248"/>
        <v>1.5752029058957633E-3</v>
      </c>
      <c r="AK251" s="72">
        <f t="shared" si="249"/>
        <v>2.4423289116290627E-3</v>
      </c>
      <c r="AL251" s="72">
        <f t="shared" si="250"/>
        <v>2.3569297053555073E-3</v>
      </c>
      <c r="AM251" s="72">
        <f t="shared" si="251"/>
        <v>2.0738047103176184E-3</v>
      </c>
      <c r="AN251" s="72">
        <f t="shared" si="252"/>
        <v>1.9319798022906455E-3</v>
      </c>
      <c r="AO251" s="72">
        <f t="shared" si="253"/>
        <v>1.928649072569198E-3</v>
      </c>
      <c r="AP251" s="72">
        <f t="shared" si="254"/>
        <v>2.3598151623697838E-3</v>
      </c>
      <c r="AQ251" s="72">
        <f t="shared" si="255"/>
        <v>1.83455869311135E-3</v>
      </c>
      <c r="AR251" s="72">
        <f t="shared" si="256"/>
        <v>1.4137587140927196E-3</v>
      </c>
      <c r="AS251" s="72">
        <f t="shared" si="257"/>
        <v>2.2056681688134567E-3</v>
      </c>
      <c r="AT251" s="72">
        <f t="shared" si="258"/>
        <v>2.1481452888006711E-3</v>
      </c>
      <c r="AU251" s="72">
        <f t="shared" si="259"/>
        <v>1.9108208130382035E-3</v>
      </c>
      <c r="AV251" s="72">
        <f t="shared" si="260"/>
        <v>1.785887866424101E-3</v>
      </c>
      <c r="AW251" s="72">
        <f t="shared" si="261"/>
        <v>1.7839766953062321E-3</v>
      </c>
      <c r="AX251" s="72">
        <f t="shared" si="262"/>
        <v>6.5345950195202281E-4</v>
      </c>
      <c r="AY251" s="72">
        <f t="shared" si="263"/>
        <v>1.0169442497018671E-3</v>
      </c>
      <c r="AZ251" s="72">
        <f t="shared" si="264"/>
        <v>1.5752029058957633E-3</v>
      </c>
      <c r="BA251" s="72">
        <f t="shared" si="265"/>
        <v>7.3269867348871882E-3</v>
      </c>
      <c r="BB251" s="72">
        <f t="shared" si="266"/>
        <v>1.1784648526777537E-2</v>
      </c>
      <c r="BC251" s="72">
        <f t="shared" si="267"/>
        <v>2.0738047103176185E-2</v>
      </c>
      <c r="BD251" s="72">
        <f t="shared" si="268"/>
        <v>2.8979697034359684E-2</v>
      </c>
      <c r="BE251" s="72">
        <f t="shared" si="269"/>
        <v>3.8572981451383957E-2</v>
      </c>
      <c r="BF251" s="72">
        <f t="shared" si="270"/>
        <v>5.8995379059244594E-4</v>
      </c>
      <c r="BG251" s="72">
        <f t="shared" si="271"/>
        <v>9.1727934655567501E-4</v>
      </c>
      <c r="BH251" s="72">
        <f t="shared" si="272"/>
        <v>1.4137587140927196E-3</v>
      </c>
      <c r="BI251" s="72">
        <f t="shared" si="273"/>
        <v>6.6170045064403698E-3</v>
      </c>
      <c r="BJ251" s="72">
        <f t="shared" si="274"/>
        <v>1.0740726444003356E-2</v>
      </c>
      <c r="BK251" s="72">
        <f t="shared" si="275"/>
        <v>1.9108208130382037E-2</v>
      </c>
      <c r="BL251" s="72">
        <f t="shared" si="276"/>
        <v>2.6788317996361513E-2</v>
      </c>
      <c r="BM251" s="72">
        <f t="shared" si="277"/>
        <v>3.567953390612464E-2</v>
      </c>
      <c r="BN251" s="70">
        <f t="shared" si="278"/>
        <v>0.6195914534851692</v>
      </c>
      <c r="BO251" s="70">
        <f t="shared" si="279"/>
        <v>0.35280008312469502</v>
      </c>
      <c r="BP251" s="70">
        <f t="shared" si="280"/>
        <v>0.90867338632422767</v>
      </c>
    </row>
    <row r="252" spans="1:68" x14ac:dyDescent="0.25">
      <c r="A252" s="68">
        <v>45065</v>
      </c>
      <c r="B252" s="67">
        <v>13.38</v>
      </c>
      <c r="C252" s="67">
        <v>13.98</v>
      </c>
      <c r="D252" s="67">
        <v>13.96</v>
      </c>
      <c r="E252" s="67">
        <v>9.76</v>
      </c>
      <c r="F252" s="67">
        <v>8.56</v>
      </c>
      <c r="G252" s="67">
        <v>7.8</v>
      </c>
      <c r="H252" s="67">
        <v>7.38</v>
      </c>
      <c r="I252" s="67">
        <v>7.26</v>
      </c>
      <c r="J252" s="71">
        <f t="shared" si="222"/>
        <v>2.0000000000000573E-4</v>
      </c>
      <c r="K252" s="71">
        <f t="shared" si="223"/>
        <v>2.0000000000000573E-4</v>
      </c>
      <c r="L252" s="71">
        <f t="shared" si="224"/>
        <v>-1.0000000000001674E-4</v>
      </c>
      <c r="M252" s="71">
        <f t="shared" si="225"/>
        <v>-1.9999999999999185E-4</v>
      </c>
      <c r="N252" s="71">
        <f t="shared" si="226"/>
        <v>-7.0000000000000617E-4</v>
      </c>
      <c r="O252" s="71">
        <f t="shared" si="227"/>
        <v>-1.0999999999999899E-3</v>
      </c>
      <c r="P252" s="71">
        <f t="shared" si="228"/>
        <v>-8.9999999999999802E-4</v>
      </c>
      <c r="Q252" s="71">
        <f t="shared" si="229"/>
        <v>-7.9999999999999516E-4</v>
      </c>
      <c r="R252" s="71">
        <f t="shared" si="230"/>
        <v>1.7638239749398E-4</v>
      </c>
      <c r="S252" s="71">
        <f t="shared" si="231"/>
        <v>1.7545398764219012E-4</v>
      </c>
      <c r="T252" s="71">
        <f t="shared" si="232"/>
        <v>-8.7753938014274935E-5</v>
      </c>
      <c r="U252" s="71">
        <f t="shared" si="233"/>
        <v>-1.822323467457712E-4</v>
      </c>
      <c r="V252" s="71">
        <f t="shared" si="234"/>
        <v>-6.4501269225427532E-4</v>
      </c>
      <c r="W252" s="71">
        <f t="shared" si="235"/>
        <v>-1.0209291341073447E-3</v>
      </c>
      <c r="X252" s="71">
        <f t="shared" si="236"/>
        <v>-8.3849634576865155E-4</v>
      </c>
      <c r="Y252" s="71">
        <f t="shared" si="237"/>
        <v>-7.4612948807487186E-4</v>
      </c>
      <c r="Z252" s="72">
        <f t="shared" si="238"/>
        <v>2.8630989282139398E-2</v>
      </c>
      <c r="AA252" s="72">
        <f t="shared" si="239"/>
        <v>3.0545902925266315E-2</v>
      </c>
      <c r="AB252" s="72">
        <f t="shared" si="240"/>
        <v>2.5797945872303076E-2</v>
      </c>
      <c r="AC252" s="72">
        <f t="shared" si="241"/>
        <v>1.3483118038854795E-2</v>
      </c>
      <c r="AD252" s="72">
        <f t="shared" si="242"/>
        <v>1.051888593089457E-2</v>
      </c>
      <c r="AE252" s="72">
        <f t="shared" si="243"/>
        <v>8.2656344982295418E-3</v>
      </c>
      <c r="AF252" s="72">
        <f t="shared" si="244"/>
        <v>7.0159887041461363E-3</v>
      </c>
      <c r="AG252" s="72">
        <f t="shared" si="245"/>
        <v>6.9038061281547995E-3</v>
      </c>
      <c r="AH252" s="72">
        <f t="shared" si="246"/>
        <v>2.613904194440287E-3</v>
      </c>
      <c r="AI252" s="72">
        <f t="shared" si="247"/>
        <v>2.0339368513740473E-3</v>
      </c>
      <c r="AJ252" s="72">
        <f t="shared" si="248"/>
        <v>1.5750911808110513E-3</v>
      </c>
      <c r="AK252" s="72">
        <f t="shared" si="249"/>
        <v>2.444037161856389E-3</v>
      </c>
      <c r="AL252" s="72">
        <f t="shared" si="250"/>
        <v>2.360444656701603E-3</v>
      </c>
      <c r="AM252" s="72">
        <f t="shared" si="251"/>
        <v>2.0796218021137498E-3</v>
      </c>
      <c r="AN252" s="72">
        <f t="shared" si="252"/>
        <v>1.9361680672442543E-3</v>
      </c>
      <c r="AO252" s="72">
        <f t="shared" si="253"/>
        <v>1.9313835680624439E-3</v>
      </c>
      <c r="AP252" s="72">
        <f t="shared" si="254"/>
        <v>2.3598824024093569E-3</v>
      </c>
      <c r="AQ252" s="72">
        <f t="shared" si="255"/>
        <v>1.8346016665414463E-3</v>
      </c>
      <c r="AR252" s="72">
        <f t="shared" si="256"/>
        <v>1.4136668149413811E-3</v>
      </c>
      <c r="AS252" s="72">
        <f t="shared" si="257"/>
        <v>2.2073207830302687E-3</v>
      </c>
      <c r="AT252" s="72">
        <f t="shared" si="258"/>
        <v>2.151494258284709E-3</v>
      </c>
      <c r="AU252" s="72">
        <f t="shared" si="259"/>
        <v>1.9163150224997733E-3</v>
      </c>
      <c r="AV252" s="72">
        <f t="shared" si="260"/>
        <v>1.7898414627322756E-3</v>
      </c>
      <c r="AW252" s="72">
        <f t="shared" si="261"/>
        <v>1.786558504970873E-3</v>
      </c>
      <c r="AX252" s="72">
        <f t="shared" si="262"/>
        <v>6.5347604861007175E-4</v>
      </c>
      <c r="AY252" s="72">
        <f t="shared" si="263"/>
        <v>1.0169684256870236E-3</v>
      </c>
      <c r="AZ252" s="72">
        <f t="shared" si="264"/>
        <v>1.5750911808110513E-3</v>
      </c>
      <c r="BA252" s="72">
        <f t="shared" si="265"/>
        <v>7.332111485569167E-3</v>
      </c>
      <c r="BB252" s="72">
        <f t="shared" si="266"/>
        <v>1.1802223283508015E-2</v>
      </c>
      <c r="BC252" s="72">
        <f t="shared" si="267"/>
        <v>2.07962180211375E-2</v>
      </c>
      <c r="BD252" s="72">
        <f t="shared" si="268"/>
        <v>2.9042521008663814E-2</v>
      </c>
      <c r="BE252" s="72">
        <f t="shared" si="269"/>
        <v>3.862767136124888E-2</v>
      </c>
      <c r="BF252" s="72">
        <f t="shared" si="270"/>
        <v>5.8997060060233923E-4</v>
      </c>
      <c r="BG252" s="72">
        <f t="shared" si="271"/>
        <v>9.1730083327072316E-4</v>
      </c>
      <c r="BH252" s="72">
        <f t="shared" si="272"/>
        <v>1.4136668149413811E-3</v>
      </c>
      <c r="BI252" s="72">
        <f t="shared" si="273"/>
        <v>6.6219623490908061E-3</v>
      </c>
      <c r="BJ252" s="72">
        <f t="shared" si="274"/>
        <v>1.0757471291423546E-2</v>
      </c>
      <c r="BK252" s="72">
        <f t="shared" si="275"/>
        <v>1.9163150224997733E-2</v>
      </c>
      <c r="BL252" s="72">
        <f t="shared" si="276"/>
        <v>2.6847621940984133E-2</v>
      </c>
      <c r="BM252" s="72">
        <f t="shared" si="277"/>
        <v>3.573117009941746E-2</v>
      </c>
      <c r="BN252" s="70">
        <f t="shared" si="278"/>
        <v>0.61964275992645945</v>
      </c>
      <c r="BO252" s="70">
        <f t="shared" si="279"/>
        <v>0.35299410118771968</v>
      </c>
      <c r="BP252" s="70">
        <f t="shared" si="280"/>
        <v>0.90878002793838708</v>
      </c>
    </row>
    <row r="253" spans="1:68" x14ac:dyDescent="0.25">
      <c r="A253" s="68">
        <v>45064</v>
      </c>
      <c r="B253" s="67">
        <v>13.4</v>
      </c>
      <c r="C253" s="67">
        <v>14</v>
      </c>
      <c r="D253" s="67">
        <v>13.95</v>
      </c>
      <c r="E253" s="67">
        <v>9.74</v>
      </c>
      <c r="F253" s="67">
        <v>8.49</v>
      </c>
      <c r="G253" s="67">
        <v>7.69</v>
      </c>
      <c r="H253" s="67">
        <v>7.29</v>
      </c>
      <c r="I253" s="67">
        <v>7.18</v>
      </c>
      <c r="J253" s="71">
        <f t="shared" si="222"/>
        <v>2.9999999999999472E-4</v>
      </c>
      <c r="K253" s="71">
        <f t="shared" si="223"/>
        <v>2.3999999999999855E-3</v>
      </c>
      <c r="L253" s="71">
        <f t="shared" si="224"/>
        <v>1.1000000000000176E-3</v>
      </c>
      <c r="M253" s="71">
        <f t="shared" si="225"/>
        <v>0</v>
      </c>
      <c r="N253" s="71">
        <f t="shared" si="226"/>
        <v>-1.9999999999999185E-4</v>
      </c>
      <c r="O253" s="71">
        <f t="shared" si="227"/>
        <v>-1.0000000000001674E-4</v>
      </c>
      <c r="P253" s="71">
        <f t="shared" si="228"/>
        <v>1.1999999999999927E-3</v>
      </c>
      <c r="Q253" s="71">
        <f t="shared" si="229"/>
        <v>1.2999999999999956E-3</v>
      </c>
      <c r="R253" s="71">
        <f t="shared" si="230"/>
        <v>2.6451527729962976E-4</v>
      </c>
      <c r="S253" s="71">
        <f t="shared" si="231"/>
        <v>2.1030501967786684E-3</v>
      </c>
      <c r="T253" s="71">
        <f t="shared" si="232"/>
        <v>9.6487003669957106E-4</v>
      </c>
      <c r="U253" s="71">
        <f t="shared" si="233"/>
        <v>0</v>
      </c>
      <c r="V253" s="71">
        <f t="shared" si="234"/>
        <v>-1.8436578223316312E-4</v>
      </c>
      <c r="W253" s="71">
        <f t="shared" si="235"/>
        <v>-9.2863444371927556E-5</v>
      </c>
      <c r="X253" s="71">
        <f t="shared" si="236"/>
        <v>1.1178389613008099E-3</v>
      </c>
      <c r="Y253" s="71">
        <f t="shared" si="237"/>
        <v>1.2121778723316631E-3</v>
      </c>
      <c r="Z253" s="72">
        <f t="shared" si="238"/>
        <v>2.8765675721118954E-2</v>
      </c>
      <c r="AA253" s="72">
        <f t="shared" si="239"/>
        <v>3.0705225219213088E-2</v>
      </c>
      <c r="AB253" s="72">
        <f t="shared" si="240"/>
        <v>2.5997755468806515E-2</v>
      </c>
      <c r="AC253" s="72">
        <f t="shared" si="241"/>
        <v>1.3617786705261157E-2</v>
      </c>
      <c r="AD253" s="72">
        <f t="shared" si="242"/>
        <v>1.0576251930619189E-2</v>
      </c>
      <c r="AE253" s="72">
        <f t="shared" si="243"/>
        <v>8.2856849523852728E-3</v>
      </c>
      <c r="AF253" s="72">
        <f t="shared" si="244"/>
        <v>7.0258487279618066E-3</v>
      </c>
      <c r="AG253" s="72">
        <f t="shared" si="245"/>
        <v>6.9112881175929664E-3</v>
      </c>
      <c r="AH253" s="72">
        <f t="shared" si="246"/>
        <v>2.6137869415457748E-3</v>
      </c>
      <c r="AI253" s="72">
        <f t="shared" si="247"/>
        <v>2.03378153490047E-3</v>
      </c>
      <c r="AJ253" s="72">
        <f t="shared" si="248"/>
        <v>1.5751525210543032E-3</v>
      </c>
      <c r="AK253" s="72">
        <f t="shared" si="249"/>
        <v>2.4443242032493092E-3</v>
      </c>
      <c r="AL253" s="72">
        <f t="shared" si="250"/>
        <v>2.3611777355037372E-3</v>
      </c>
      <c r="AM253" s="72">
        <f t="shared" si="251"/>
        <v>2.079130222765584E-3</v>
      </c>
      <c r="AN253" s="72">
        <f t="shared" si="252"/>
        <v>1.9357220586448452E-3</v>
      </c>
      <c r="AO253" s="72">
        <f t="shared" si="253"/>
        <v>1.9309918517016655E-3</v>
      </c>
      <c r="AP253" s="72">
        <f t="shared" si="254"/>
        <v>2.3597788937718806E-3</v>
      </c>
      <c r="AQ253" s="72">
        <f t="shared" si="255"/>
        <v>1.8344657132541922E-3</v>
      </c>
      <c r="AR253" s="72">
        <f t="shared" si="256"/>
        <v>1.4137216065751438E-3</v>
      </c>
      <c r="AS253" s="72">
        <f t="shared" si="257"/>
        <v>2.2075969528432258E-3</v>
      </c>
      <c r="AT253" s="72">
        <f t="shared" si="258"/>
        <v>2.1521974143295414E-3</v>
      </c>
      <c r="AU253" s="72">
        <f t="shared" si="259"/>
        <v>1.91585952872798E-3</v>
      </c>
      <c r="AV253" s="72">
        <f t="shared" si="260"/>
        <v>1.7894235017307861E-3</v>
      </c>
      <c r="AW253" s="72">
        <f t="shared" si="261"/>
        <v>1.7861905341421888E-3</v>
      </c>
      <c r="AX253" s="72">
        <f t="shared" si="262"/>
        <v>6.5344673538644371E-4</v>
      </c>
      <c r="AY253" s="72">
        <f t="shared" si="263"/>
        <v>1.016890767450235E-3</v>
      </c>
      <c r="AZ253" s="72">
        <f t="shared" si="264"/>
        <v>1.5751525210543032E-3</v>
      </c>
      <c r="BA253" s="72">
        <f t="shared" si="265"/>
        <v>7.3329726097479276E-3</v>
      </c>
      <c r="BB253" s="72">
        <f t="shared" si="266"/>
        <v>1.1805888677518686E-2</v>
      </c>
      <c r="BC253" s="72">
        <f t="shared" si="267"/>
        <v>2.079130222765584E-2</v>
      </c>
      <c r="BD253" s="72">
        <f t="shared" si="268"/>
        <v>2.9035830879672677E-2</v>
      </c>
      <c r="BE253" s="72">
        <f t="shared" si="269"/>
        <v>3.8619837034033308E-2</v>
      </c>
      <c r="BF253" s="72">
        <f t="shared" si="270"/>
        <v>5.8994472344297015E-4</v>
      </c>
      <c r="BG253" s="72">
        <f t="shared" si="271"/>
        <v>9.1723285662709611E-4</v>
      </c>
      <c r="BH253" s="72">
        <f t="shared" si="272"/>
        <v>1.4137216065751438E-3</v>
      </c>
      <c r="BI253" s="72">
        <f t="shared" si="273"/>
        <v>6.6227908585296778E-3</v>
      </c>
      <c r="BJ253" s="72">
        <f t="shared" si="274"/>
        <v>1.0760987071647707E-2</v>
      </c>
      <c r="BK253" s="72">
        <f t="shared" si="275"/>
        <v>1.9158595287279801E-2</v>
      </c>
      <c r="BL253" s="72">
        <f t="shared" si="276"/>
        <v>2.684135252596179E-2</v>
      </c>
      <c r="BM253" s="72">
        <f t="shared" si="277"/>
        <v>3.5723810682843776E-2</v>
      </c>
      <c r="BN253" s="70">
        <f t="shared" si="278"/>
        <v>0.61965304844154623</v>
      </c>
      <c r="BO253" s="70">
        <f t="shared" si="279"/>
        <v>0.35314619164445943</v>
      </c>
      <c r="BP253" s="70">
        <f t="shared" si="280"/>
        <v>0.90882328578361471</v>
      </c>
    </row>
    <row r="254" spans="1:68" x14ac:dyDescent="0.25">
      <c r="A254" s="68">
        <v>45063</v>
      </c>
      <c r="B254" s="67">
        <v>13.43</v>
      </c>
      <c r="C254" s="67">
        <v>14.24</v>
      </c>
      <c r="D254" s="67">
        <v>14.06</v>
      </c>
      <c r="E254" s="67">
        <v>9.74</v>
      </c>
      <c r="F254" s="67">
        <v>8.4700000000000006</v>
      </c>
      <c r="G254" s="67">
        <v>7.68</v>
      </c>
      <c r="H254" s="67">
        <v>7.41</v>
      </c>
      <c r="I254" s="67">
        <v>7.31</v>
      </c>
      <c r="J254" s="71">
        <f t="shared" si="222"/>
        <v>6.5000000000000058E-3</v>
      </c>
      <c r="K254" s="71">
        <f t="shared" si="223"/>
        <v>1.899999999999985E-3</v>
      </c>
      <c r="L254" s="71">
        <f t="shared" si="224"/>
        <v>1.5999999999999903E-3</v>
      </c>
      <c r="M254" s="71">
        <f t="shared" si="225"/>
        <v>-2.9999999999999472E-4</v>
      </c>
      <c r="N254" s="71">
        <f t="shared" si="226"/>
        <v>-3.0000000000002247E-4</v>
      </c>
      <c r="O254" s="71">
        <f t="shared" si="227"/>
        <v>-2.9999999999999472E-4</v>
      </c>
      <c r="P254" s="71">
        <f t="shared" si="228"/>
        <v>-2.0000000000000573E-4</v>
      </c>
      <c r="Q254" s="71">
        <f t="shared" si="229"/>
        <v>-1.9999999999999185E-4</v>
      </c>
      <c r="R254" s="71">
        <f t="shared" si="230"/>
        <v>5.7140500950346616E-3</v>
      </c>
      <c r="S254" s="71">
        <f t="shared" si="231"/>
        <v>1.6617837383490054E-3</v>
      </c>
      <c r="T254" s="71">
        <f t="shared" si="232"/>
        <v>1.4017875083239628E-3</v>
      </c>
      <c r="U254" s="71">
        <f t="shared" si="233"/>
        <v>-2.7341080142974231E-4</v>
      </c>
      <c r="V254" s="71">
        <f t="shared" si="234"/>
        <v>-2.7661242166134411E-4</v>
      </c>
      <c r="W254" s="71">
        <f t="shared" si="235"/>
        <v>-2.7864208604563623E-4</v>
      </c>
      <c r="X254" s="71">
        <f t="shared" si="236"/>
        <v>-1.8621973983046854E-4</v>
      </c>
      <c r="Y254" s="71">
        <f t="shared" si="237"/>
        <v>-1.8639329038118072E-4</v>
      </c>
      <c r="Z254" s="72">
        <f t="shared" si="238"/>
        <v>2.889625993221499E-2</v>
      </c>
      <c r="AA254" s="72">
        <f t="shared" si="239"/>
        <v>3.0860281060140504E-2</v>
      </c>
      <c r="AB254" s="72">
        <f t="shared" si="240"/>
        <v>2.6193038329238538E-2</v>
      </c>
      <c r="AC254" s="72">
        <f t="shared" si="241"/>
        <v>1.3745737631364285E-2</v>
      </c>
      <c r="AD254" s="72">
        <f t="shared" si="242"/>
        <v>1.0623588032604048E-2</v>
      </c>
      <c r="AE254" s="72">
        <f t="shared" si="243"/>
        <v>8.2976061923754132E-3</v>
      </c>
      <c r="AF254" s="72">
        <f t="shared" si="244"/>
        <v>7.0283525233993472E-3</v>
      </c>
      <c r="AG254" s="72">
        <f t="shared" si="245"/>
        <v>6.9123019411302423E-3</v>
      </c>
      <c r="AH254" s="72">
        <f t="shared" si="246"/>
        <v>2.6135878276003005E-3</v>
      </c>
      <c r="AI254" s="72">
        <f t="shared" si="247"/>
        <v>2.0280195799785706E-3</v>
      </c>
      <c r="AJ254" s="72">
        <f t="shared" si="248"/>
        <v>1.572745314675003E-3</v>
      </c>
      <c r="AK254" s="72">
        <f t="shared" si="249"/>
        <v>2.4443158613638308E-3</v>
      </c>
      <c r="AL254" s="72">
        <f t="shared" si="250"/>
        <v>2.3611717569888111E-3</v>
      </c>
      <c r="AM254" s="72">
        <f t="shared" si="251"/>
        <v>2.0791226788289042E-3</v>
      </c>
      <c r="AN254" s="72">
        <f t="shared" si="252"/>
        <v>1.9342436215747843E-3</v>
      </c>
      <c r="AO254" s="72">
        <f t="shared" si="253"/>
        <v>1.9292841186863774E-3</v>
      </c>
      <c r="AP254" s="72">
        <f t="shared" si="254"/>
        <v>2.3596036661549381E-3</v>
      </c>
      <c r="AQ254" s="72">
        <f t="shared" si="255"/>
        <v>1.8297154952091983E-3</v>
      </c>
      <c r="AR254" s="72">
        <f t="shared" si="256"/>
        <v>1.4116286810161832E-3</v>
      </c>
      <c r="AS254" s="72">
        <f t="shared" si="257"/>
        <v>2.2075890986072459E-3</v>
      </c>
      <c r="AT254" s="72">
        <f t="shared" si="258"/>
        <v>2.1521921160218374E-3</v>
      </c>
      <c r="AU254" s="72">
        <f t="shared" si="259"/>
        <v>1.9158524710175449E-3</v>
      </c>
      <c r="AV254" s="72">
        <f t="shared" si="260"/>
        <v>1.7880357030106969E-3</v>
      </c>
      <c r="AW254" s="72">
        <f t="shared" si="261"/>
        <v>1.7845854262384976E-3</v>
      </c>
      <c r="AX254" s="72">
        <f t="shared" si="262"/>
        <v>6.5339695690007512E-4</v>
      </c>
      <c r="AY254" s="72">
        <f t="shared" si="263"/>
        <v>1.0140097899892853E-3</v>
      </c>
      <c r="AZ254" s="72">
        <f t="shared" si="264"/>
        <v>1.572745314675003E-3</v>
      </c>
      <c r="BA254" s="72">
        <f t="shared" si="265"/>
        <v>7.3329475840914924E-3</v>
      </c>
      <c r="BB254" s="72">
        <f t="shared" si="266"/>
        <v>1.1805858784944055E-2</v>
      </c>
      <c r="BC254" s="72">
        <f t="shared" si="267"/>
        <v>2.0791226788289041E-2</v>
      </c>
      <c r="BD254" s="72">
        <f t="shared" si="268"/>
        <v>2.9013654323621765E-2</v>
      </c>
      <c r="BE254" s="72">
        <f t="shared" si="269"/>
        <v>3.8585682373727545E-2</v>
      </c>
      <c r="BF254" s="72">
        <f t="shared" si="270"/>
        <v>5.8990091653873453E-4</v>
      </c>
      <c r="BG254" s="72">
        <f t="shared" si="271"/>
        <v>9.1485774760459914E-4</v>
      </c>
      <c r="BH254" s="72">
        <f t="shared" si="272"/>
        <v>1.4116286810161832E-3</v>
      </c>
      <c r="BI254" s="72">
        <f t="shared" si="273"/>
        <v>6.6227672958217377E-3</v>
      </c>
      <c r="BJ254" s="72">
        <f t="shared" si="274"/>
        <v>1.0760960580109186E-2</v>
      </c>
      <c r="BK254" s="72">
        <f t="shared" si="275"/>
        <v>1.9158524710175449E-2</v>
      </c>
      <c r="BL254" s="72">
        <f t="shared" si="276"/>
        <v>2.6820535545160451E-2</v>
      </c>
      <c r="BM254" s="72">
        <f t="shared" si="277"/>
        <v>3.5691708524769952E-2</v>
      </c>
      <c r="BN254" s="70">
        <f t="shared" si="278"/>
        <v>0.61736905467979875</v>
      </c>
      <c r="BO254" s="70">
        <f t="shared" si="279"/>
        <v>0.3535242881143954</v>
      </c>
      <c r="BP254" s="70">
        <f t="shared" si="280"/>
        <v>0.90884041284472428</v>
      </c>
    </row>
    <row r="255" spans="1:68" x14ac:dyDescent="0.25">
      <c r="A255" s="68">
        <v>45062</v>
      </c>
      <c r="B255" s="67">
        <v>14.08</v>
      </c>
      <c r="C255" s="67">
        <v>14.43</v>
      </c>
      <c r="D255" s="67">
        <v>14.22</v>
      </c>
      <c r="E255" s="67">
        <v>9.7100000000000009</v>
      </c>
      <c r="F255" s="67">
        <v>8.44</v>
      </c>
      <c r="G255" s="67">
        <v>7.65</v>
      </c>
      <c r="H255" s="67">
        <v>7.39</v>
      </c>
      <c r="I255" s="67">
        <v>7.29</v>
      </c>
      <c r="J255" s="71">
        <f t="shared" si="222"/>
        <v>1.999999999999974E-3</v>
      </c>
      <c r="K255" s="71">
        <f t="shared" si="223"/>
        <v>1.0000000000000009E-3</v>
      </c>
      <c r="L255" s="71">
        <f t="shared" si="224"/>
        <v>8.0000000000002292E-4</v>
      </c>
      <c r="M255" s="71">
        <f t="shared" si="225"/>
        <v>8.9999999999999802E-4</v>
      </c>
      <c r="N255" s="71">
        <f t="shared" si="226"/>
        <v>8.0000000000000904E-4</v>
      </c>
      <c r="O255" s="71">
        <f t="shared" si="227"/>
        <v>8.0000000000000904E-4</v>
      </c>
      <c r="P255" s="71">
        <f t="shared" si="228"/>
        <v>6.0000000000000331E-4</v>
      </c>
      <c r="Q255" s="71">
        <f t="shared" si="229"/>
        <v>7.9999999999999516E-4</v>
      </c>
      <c r="R255" s="71">
        <f t="shared" si="230"/>
        <v>1.7516206965864957E-3</v>
      </c>
      <c r="S255" s="71">
        <f t="shared" si="231"/>
        <v>8.7351508000168242E-4</v>
      </c>
      <c r="T255" s="71">
        <f t="shared" si="232"/>
        <v>7.0015756404814172E-4</v>
      </c>
      <c r="U255" s="71">
        <f t="shared" si="233"/>
        <v>8.2000824603074601E-4</v>
      </c>
      <c r="V255" s="71">
        <f t="shared" si="234"/>
        <v>7.3746316026612909E-4</v>
      </c>
      <c r="W255" s="71">
        <f t="shared" si="235"/>
        <v>7.4287309572893911E-4</v>
      </c>
      <c r="X255" s="71">
        <f t="shared" si="236"/>
        <v>5.5855521839422064E-4</v>
      </c>
      <c r="Y255" s="71">
        <f t="shared" si="237"/>
        <v>7.4536479738936882E-4</v>
      </c>
      <c r="Z255" s="72">
        <f t="shared" si="238"/>
        <v>2.9022442282350496E-2</v>
      </c>
      <c r="AA255" s="72">
        <f t="shared" si="239"/>
        <v>3.1014829809458407E-2</v>
      </c>
      <c r="AB255" s="72">
        <f t="shared" si="240"/>
        <v>2.6380976587623828E-2</v>
      </c>
      <c r="AC255" s="72">
        <f t="shared" si="241"/>
        <v>1.3872623661194206E-2</v>
      </c>
      <c r="AD255" s="72">
        <f t="shared" si="242"/>
        <v>1.0669316499865673E-2</v>
      </c>
      <c r="AE255" s="72">
        <f t="shared" si="243"/>
        <v>8.3091188190614809E-3</v>
      </c>
      <c r="AF255" s="72">
        <f t="shared" si="244"/>
        <v>7.0367959297644202E-3</v>
      </c>
      <c r="AG255" s="72">
        <f t="shared" si="245"/>
        <v>6.9203736616449433E-3</v>
      </c>
      <c r="AH255" s="72">
        <f t="shared" si="246"/>
        <v>2.5782383896863223E-3</v>
      </c>
      <c r="AI255" s="72">
        <f t="shared" si="247"/>
        <v>2.0233015050871951E-3</v>
      </c>
      <c r="AJ255" s="72">
        <f t="shared" si="248"/>
        <v>1.5681898878761198E-3</v>
      </c>
      <c r="AK255" s="72">
        <f t="shared" si="249"/>
        <v>2.4443163747114517E-3</v>
      </c>
      <c r="AL255" s="72">
        <f t="shared" si="250"/>
        <v>2.361129242668319E-3</v>
      </c>
      <c r="AM255" s="72">
        <f t="shared" si="251"/>
        <v>2.0790423342051086E-3</v>
      </c>
      <c r="AN255" s="72">
        <f t="shared" si="252"/>
        <v>1.9342053466751784E-3</v>
      </c>
      <c r="AO255" s="72">
        <f t="shared" si="253"/>
        <v>1.9292546070904849E-3</v>
      </c>
      <c r="AP255" s="72">
        <f t="shared" si="254"/>
        <v>2.329264277146431E-3</v>
      </c>
      <c r="AQ255" s="72">
        <f t="shared" si="255"/>
        <v>1.8256784589309506E-3</v>
      </c>
      <c r="AR255" s="72">
        <f t="shared" si="256"/>
        <v>1.4076888437806988E-3</v>
      </c>
      <c r="AS255" s="72">
        <f t="shared" si="257"/>
        <v>2.2075910028975868E-3</v>
      </c>
      <c r="AT255" s="72">
        <f t="shared" si="258"/>
        <v>2.1521527480008453E-3</v>
      </c>
      <c r="AU255" s="72">
        <f t="shared" si="259"/>
        <v>1.9157772581934382E-3</v>
      </c>
      <c r="AV255" s="72">
        <f t="shared" si="260"/>
        <v>1.787999809507381E-3</v>
      </c>
      <c r="AW255" s="72">
        <f t="shared" si="261"/>
        <v>1.7845577440352815E-3</v>
      </c>
      <c r="AX255" s="72">
        <f t="shared" si="262"/>
        <v>6.4455959742158058E-4</v>
      </c>
      <c r="AY255" s="72">
        <f t="shared" si="263"/>
        <v>1.0116507525435975E-3</v>
      </c>
      <c r="AZ255" s="72">
        <f t="shared" si="264"/>
        <v>1.5681898878761198E-3</v>
      </c>
      <c r="BA255" s="72">
        <f t="shared" si="265"/>
        <v>7.3329491241343556E-3</v>
      </c>
      <c r="BB255" s="72">
        <f t="shared" si="266"/>
        <v>1.1805646213341596E-2</v>
      </c>
      <c r="BC255" s="72">
        <f t="shared" si="267"/>
        <v>2.0790423342051084E-2</v>
      </c>
      <c r="BD255" s="72">
        <f t="shared" si="268"/>
        <v>2.9013080200127675E-2</v>
      </c>
      <c r="BE255" s="72">
        <f t="shared" si="269"/>
        <v>3.8585092141809697E-2</v>
      </c>
      <c r="BF255" s="72">
        <f t="shared" si="270"/>
        <v>5.8231606928660774E-4</v>
      </c>
      <c r="BG255" s="72">
        <f t="shared" si="271"/>
        <v>9.128392294654753E-4</v>
      </c>
      <c r="BH255" s="72">
        <f t="shared" si="272"/>
        <v>1.4076888437806988E-3</v>
      </c>
      <c r="BI255" s="72">
        <f t="shared" si="273"/>
        <v>6.6227730086927603E-3</v>
      </c>
      <c r="BJ255" s="72">
        <f t="shared" si="274"/>
        <v>1.0760763740004228E-2</v>
      </c>
      <c r="BK255" s="72">
        <f t="shared" si="275"/>
        <v>1.9157772581934383E-2</v>
      </c>
      <c r="BL255" s="72">
        <f t="shared" si="276"/>
        <v>2.6819997142610717E-2</v>
      </c>
      <c r="BM255" s="72">
        <f t="shared" si="277"/>
        <v>3.5691154880705629E-2</v>
      </c>
      <c r="BN255" s="70">
        <f t="shared" si="278"/>
        <v>0.6154604641373228</v>
      </c>
      <c r="BO255" s="70">
        <f t="shared" si="279"/>
        <v>0.35491986733531544</v>
      </c>
      <c r="BP255" s="70">
        <f t="shared" si="280"/>
        <v>0.90883945217503903</v>
      </c>
    </row>
    <row r="256" spans="1:68" x14ac:dyDescent="0.25">
      <c r="A256" s="68">
        <v>45061</v>
      </c>
      <c r="B256" s="67">
        <v>14.28</v>
      </c>
      <c r="C256" s="67">
        <v>14.53</v>
      </c>
      <c r="D256" s="67">
        <v>14.3</v>
      </c>
      <c r="E256" s="67">
        <v>9.8000000000000007</v>
      </c>
      <c r="F256" s="67">
        <v>8.52</v>
      </c>
      <c r="G256" s="67">
        <v>7.73</v>
      </c>
      <c r="H256" s="67">
        <v>7.45</v>
      </c>
      <c r="I256" s="67">
        <v>7.37</v>
      </c>
      <c r="J256" s="71">
        <f t="shared" si="222"/>
        <v>4.0000000000001146E-4</v>
      </c>
      <c r="K256" s="71">
        <f t="shared" si="223"/>
        <v>5.000000000000282E-4</v>
      </c>
      <c r="L256" s="71">
        <f t="shared" si="224"/>
        <v>5.9999999999998943E-4</v>
      </c>
      <c r="M256" s="71">
        <f t="shared" si="225"/>
        <v>3.9999999999999758E-4</v>
      </c>
      <c r="N256" s="71">
        <f t="shared" si="226"/>
        <v>9.9999999999988987E-5</v>
      </c>
      <c r="O256" s="71">
        <f t="shared" si="227"/>
        <v>-1.0000000000001674E-4</v>
      </c>
      <c r="P256" s="71">
        <f t="shared" si="228"/>
        <v>1.0000000000000286E-4</v>
      </c>
      <c r="Q256" s="71">
        <f t="shared" si="229"/>
        <v>0</v>
      </c>
      <c r="R256" s="71">
        <f t="shared" si="230"/>
        <v>3.4995625903964386E-4</v>
      </c>
      <c r="S256" s="71">
        <f t="shared" si="231"/>
        <v>4.3647157080691455E-4</v>
      </c>
      <c r="T256" s="71">
        <f t="shared" si="232"/>
        <v>5.2479665334609652E-4</v>
      </c>
      <c r="U256" s="71">
        <f t="shared" si="233"/>
        <v>3.6423238428524949E-4</v>
      </c>
      <c r="V256" s="71">
        <f t="shared" si="234"/>
        <v>9.2144667192620736E-5</v>
      </c>
      <c r="W256" s="71">
        <f t="shared" si="235"/>
        <v>-9.2828962702947619E-5</v>
      </c>
      <c r="X256" s="71">
        <f t="shared" si="236"/>
        <v>9.3062212156015531E-5</v>
      </c>
      <c r="Y256" s="71">
        <f t="shared" si="237"/>
        <v>0</v>
      </c>
      <c r="Z256" s="72">
        <f t="shared" si="238"/>
        <v>2.9123586231538684E-2</v>
      </c>
      <c r="AA256" s="72">
        <f t="shared" si="239"/>
        <v>3.115916114556137E-2</v>
      </c>
      <c r="AB256" s="72">
        <f t="shared" si="240"/>
        <v>2.6560474495869294E-2</v>
      </c>
      <c r="AC256" s="72">
        <f t="shared" si="241"/>
        <v>1.39964056023257E-2</v>
      </c>
      <c r="AD256" s="72">
        <f t="shared" si="242"/>
        <v>1.0713149691954159E-2</v>
      </c>
      <c r="AE256" s="72">
        <f t="shared" si="243"/>
        <v>8.3194437230484294E-3</v>
      </c>
      <c r="AF256" s="72">
        <f t="shared" si="244"/>
        <v>7.0443767595141493E-3</v>
      </c>
      <c r="AG256" s="72">
        <f t="shared" si="245"/>
        <v>6.9280934752612476E-3</v>
      </c>
      <c r="AH256" s="72">
        <f t="shared" si="246"/>
        <v>2.5741329338978877E-3</v>
      </c>
      <c r="AI256" s="72">
        <f t="shared" si="247"/>
        <v>2.0216320257234817E-3</v>
      </c>
      <c r="AJ256" s="72">
        <f t="shared" si="248"/>
        <v>1.5667585702146692E-3</v>
      </c>
      <c r="AK256" s="72">
        <f t="shared" si="249"/>
        <v>2.4435012995527518E-3</v>
      </c>
      <c r="AL256" s="72">
        <f t="shared" si="250"/>
        <v>2.3605426661894519E-3</v>
      </c>
      <c r="AM256" s="72">
        <f t="shared" si="251"/>
        <v>2.0784223314007848E-3</v>
      </c>
      <c r="AN256" s="72">
        <f t="shared" si="252"/>
        <v>1.9338267736118883E-3</v>
      </c>
      <c r="AO256" s="72">
        <f t="shared" si="253"/>
        <v>1.928583279271507E-3</v>
      </c>
      <c r="AP256" s="72">
        <f t="shared" si="254"/>
        <v>2.3257439569878391E-3</v>
      </c>
      <c r="AQ256" s="72">
        <f t="shared" si="255"/>
        <v>1.8242416029292721E-3</v>
      </c>
      <c r="AR256" s="72">
        <f t="shared" si="256"/>
        <v>1.4064486566093962E-3</v>
      </c>
      <c r="AS256" s="72">
        <f t="shared" si="257"/>
        <v>2.206839993455697E-3</v>
      </c>
      <c r="AT256" s="72">
        <f t="shared" si="258"/>
        <v>2.1516057433896116E-3</v>
      </c>
      <c r="AU256" s="72">
        <f t="shared" si="259"/>
        <v>1.9151970977796073E-3</v>
      </c>
      <c r="AV256" s="72">
        <f t="shared" si="260"/>
        <v>1.7876448945471355E-3</v>
      </c>
      <c r="AW256" s="72">
        <f t="shared" si="261"/>
        <v>1.7839277158113686E-3</v>
      </c>
      <c r="AX256" s="72">
        <f t="shared" si="262"/>
        <v>6.4353323347447191E-4</v>
      </c>
      <c r="AY256" s="72">
        <f t="shared" si="263"/>
        <v>1.0108160128617409E-3</v>
      </c>
      <c r="AZ256" s="72">
        <f t="shared" si="264"/>
        <v>1.5667585702146692E-3</v>
      </c>
      <c r="BA256" s="72">
        <f t="shared" si="265"/>
        <v>7.3305038986582558E-3</v>
      </c>
      <c r="BB256" s="72">
        <f t="shared" si="266"/>
        <v>1.1802713330947259E-2</v>
      </c>
      <c r="BC256" s="72">
        <f t="shared" si="267"/>
        <v>2.0784223314007848E-2</v>
      </c>
      <c r="BD256" s="72">
        <f t="shared" si="268"/>
        <v>2.9007401604178324E-2</v>
      </c>
      <c r="BE256" s="72">
        <f t="shared" si="269"/>
        <v>3.857166558543014E-2</v>
      </c>
      <c r="BF256" s="72">
        <f t="shared" si="270"/>
        <v>5.8143598924695979E-4</v>
      </c>
      <c r="BG256" s="72">
        <f t="shared" si="271"/>
        <v>9.1212080146463607E-4</v>
      </c>
      <c r="BH256" s="72">
        <f t="shared" si="272"/>
        <v>1.4064486566093962E-3</v>
      </c>
      <c r="BI256" s="72">
        <f t="shared" si="273"/>
        <v>6.6205199803670914E-3</v>
      </c>
      <c r="BJ256" s="72">
        <f t="shared" si="274"/>
        <v>1.0758028716948058E-2</v>
      </c>
      <c r="BK256" s="72">
        <f t="shared" si="275"/>
        <v>1.9151970977796074E-2</v>
      </c>
      <c r="BL256" s="72">
        <f t="shared" si="276"/>
        <v>2.6814673418207032E-2</v>
      </c>
      <c r="BM256" s="72">
        <f t="shared" si="277"/>
        <v>3.5678554316227372E-2</v>
      </c>
      <c r="BN256" s="70">
        <f t="shared" si="278"/>
        <v>0.6148088929006883</v>
      </c>
      <c r="BO256" s="70">
        <f t="shared" si="279"/>
        <v>0.35421091307493258</v>
      </c>
      <c r="BP256" s="70">
        <f t="shared" si="280"/>
        <v>0.90878980538960152</v>
      </c>
    </row>
    <row r="257" spans="1:68" x14ac:dyDescent="0.25">
      <c r="A257" s="68">
        <v>45058</v>
      </c>
      <c r="B257" s="67">
        <v>14.32</v>
      </c>
      <c r="C257" s="67">
        <v>14.58</v>
      </c>
      <c r="D257" s="67">
        <v>14.36</v>
      </c>
      <c r="E257" s="67">
        <v>9.84</v>
      </c>
      <c r="F257" s="67">
        <v>8.5299999999999994</v>
      </c>
      <c r="G257" s="67">
        <v>7.72</v>
      </c>
      <c r="H257" s="67">
        <v>7.46</v>
      </c>
      <c r="I257" s="67">
        <v>7.37</v>
      </c>
      <c r="J257" s="71">
        <f t="shared" si="222"/>
        <v>0</v>
      </c>
      <c r="K257" s="71">
        <f t="shared" si="223"/>
        <v>3.999999999999837E-4</v>
      </c>
      <c r="L257" s="71">
        <f t="shared" si="224"/>
        <v>5.0000000000000044E-4</v>
      </c>
      <c r="M257" s="71">
        <f t="shared" si="225"/>
        <v>5.0000000000000044E-4</v>
      </c>
      <c r="N257" s="71">
        <f t="shared" si="226"/>
        <v>1.0000000000000286E-4</v>
      </c>
      <c r="O257" s="71">
        <f t="shared" si="227"/>
        <v>1.0000000000001674E-4</v>
      </c>
      <c r="P257" s="71">
        <f t="shared" si="228"/>
        <v>5.0000000000000044E-4</v>
      </c>
      <c r="Q257" s="71">
        <f t="shared" si="229"/>
        <v>5.0000000000000044E-4</v>
      </c>
      <c r="R257" s="71">
        <f t="shared" si="230"/>
        <v>0</v>
      </c>
      <c r="S257" s="71">
        <f t="shared" si="231"/>
        <v>3.4904014315968252E-4</v>
      </c>
      <c r="T257" s="71">
        <f t="shared" si="232"/>
        <v>4.3712025874145051E-4</v>
      </c>
      <c r="U257" s="71">
        <f t="shared" si="233"/>
        <v>4.551039991170468E-4</v>
      </c>
      <c r="V257" s="71">
        <f t="shared" si="234"/>
        <v>9.2136177335168983E-5</v>
      </c>
      <c r="W257" s="71">
        <f t="shared" si="235"/>
        <v>9.2828962703009826E-5</v>
      </c>
      <c r="X257" s="71">
        <f t="shared" si="236"/>
        <v>4.651811964612468E-4</v>
      </c>
      <c r="Y257" s="71">
        <f t="shared" si="237"/>
        <v>4.6557103126916469E-4</v>
      </c>
      <c r="Z257" s="72">
        <f t="shared" si="238"/>
        <v>2.9212932088668087E-2</v>
      </c>
      <c r="AA257" s="72">
        <f t="shared" si="239"/>
        <v>3.129668572186161E-2</v>
      </c>
      <c r="AB257" s="72">
        <f t="shared" si="240"/>
        <v>2.6732427268590157E-2</v>
      </c>
      <c r="AC257" s="72">
        <f t="shared" si="241"/>
        <v>1.4120220459449502E-2</v>
      </c>
      <c r="AD257" s="72">
        <f t="shared" si="242"/>
        <v>1.0759682184558673E-2</v>
      </c>
      <c r="AE257" s="72">
        <f t="shared" si="243"/>
        <v>8.333237642966505E-3</v>
      </c>
      <c r="AF257" s="72">
        <f t="shared" si="244"/>
        <v>7.0544065517574098E-3</v>
      </c>
      <c r="AG257" s="72">
        <f t="shared" si="245"/>
        <v>6.9390972725584046E-3</v>
      </c>
      <c r="AH257" s="72">
        <f t="shared" si="246"/>
        <v>2.573767313799468E-3</v>
      </c>
      <c r="AI257" s="72">
        <f t="shared" si="247"/>
        <v>2.0210659651183601E-3</v>
      </c>
      <c r="AJ257" s="72">
        <f t="shared" si="248"/>
        <v>1.5658320798428184E-3</v>
      </c>
      <c r="AK257" s="72">
        <f t="shared" si="249"/>
        <v>2.4433285585593744E-3</v>
      </c>
      <c r="AL257" s="72">
        <f t="shared" si="250"/>
        <v>2.3605292441136374E-3</v>
      </c>
      <c r="AM257" s="72">
        <f t="shared" si="251"/>
        <v>2.0784937199927228E-3</v>
      </c>
      <c r="AN257" s="72">
        <f t="shared" si="252"/>
        <v>1.9338230426602472E-3</v>
      </c>
      <c r="AO257" s="72">
        <f t="shared" si="253"/>
        <v>1.9285915747182341E-3</v>
      </c>
      <c r="AP257" s="72">
        <f t="shared" si="254"/>
        <v>2.3254238746722119E-3</v>
      </c>
      <c r="AQ257" s="72">
        <f t="shared" si="255"/>
        <v>1.8237533109919264E-3</v>
      </c>
      <c r="AR257" s="72">
        <f t="shared" si="256"/>
        <v>1.4056446898679613E-3</v>
      </c>
      <c r="AS257" s="72">
        <f t="shared" si="257"/>
        <v>2.2066815935183337E-3</v>
      </c>
      <c r="AT257" s="72">
        <f t="shared" si="258"/>
        <v>2.1515932707848666E-3</v>
      </c>
      <c r="AU257" s="72">
        <f t="shared" si="259"/>
        <v>1.915264323583787E-3</v>
      </c>
      <c r="AV257" s="72">
        <f t="shared" si="260"/>
        <v>1.7876414328834925E-3</v>
      </c>
      <c r="AW257" s="72">
        <f t="shared" si="261"/>
        <v>1.7839355327783279E-3</v>
      </c>
      <c r="AX257" s="72">
        <f t="shared" si="262"/>
        <v>6.43441828449867E-4</v>
      </c>
      <c r="AY257" s="72">
        <f t="shared" si="263"/>
        <v>1.01053298255918E-3</v>
      </c>
      <c r="AZ257" s="72">
        <f t="shared" si="264"/>
        <v>1.5658320798428184E-3</v>
      </c>
      <c r="BA257" s="72">
        <f t="shared" si="265"/>
        <v>7.3299856756781235E-3</v>
      </c>
      <c r="BB257" s="72">
        <f t="shared" si="266"/>
        <v>1.1802646220568187E-2</v>
      </c>
      <c r="BC257" s="72">
        <f t="shared" si="267"/>
        <v>2.0784937199927227E-2</v>
      </c>
      <c r="BD257" s="72">
        <f t="shared" si="268"/>
        <v>2.9007345639903707E-2</v>
      </c>
      <c r="BE257" s="72">
        <f t="shared" si="269"/>
        <v>3.8571831494364682E-2</v>
      </c>
      <c r="BF257" s="72">
        <f t="shared" si="270"/>
        <v>5.8135596866805298E-4</v>
      </c>
      <c r="BG257" s="72">
        <f t="shared" si="271"/>
        <v>9.1187665549596322E-4</v>
      </c>
      <c r="BH257" s="72">
        <f t="shared" si="272"/>
        <v>1.4056446898679613E-3</v>
      </c>
      <c r="BI257" s="72">
        <f t="shared" si="273"/>
        <v>6.6200447805550011E-3</v>
      </c>
      <c r="BJ257" s="72">
        <f t="shared" si="274"/>
        <v>1.0757966353924333E-2</v>
      </c>
      <c r="BK257" s="72">
        <f t="shared" si="275"/>
        <v>1.9152643235837871E-2</v>
      </c>
      <c r="BL257" s="72">
        <f t="shared" si="276"/>
        <v>2.6814621493252387E-2</v>
      </c>
      <c r="BM257" s="72">
        <f t="shared" si="277"/>
        <v>3.5678710655566562E-2</v>
      </c>
      <c r="BN257" s="70">
        <f t="shared" si="278"/>
        <v>0.61454076575653105</v>
      </c>
      <c r="BO257" s="70">
        <f t="shared" si="279"/>
        <v>0.35403251544610709</v>
      </c>
      <c r="BP257" s="70">
        <f t="shared" si="280"/>
        <v>0.90880172356092137</v>
      </c>
    </row>
    <row r="258" spans="1:68" x14ac:dyDescent="0.25">
      <c r="A258" s="68">
        <v>45057</v>
      </c>
      <c r="B258" s="67">
        <v>14.32</v>
      </c>
      <c r="C258" s="67">
        <v>14.62</v>
      </c>
      <c r="D258" s="67">
        <v>14.41</v>
      </c>
      <c r="E258" s="67">
        <v>9.89</v>
      </c>
      <c r="F258" s="67">
        <v>8.5399999999999991</v>
      </c>
      <c r="G258" s="67">
        <v>7.73</v>
      </c>
      <c r="H258" s="67">
        <v>7.51</v>
      </c>
      <c r="I258" s="67">
        <v>7.42</v>
      </c>
      <c r="J258" s="71">
        <f t="shared" si="222"/>
        <v>2.0000000000000573E-4</v>
      </c>
      <c r="K258" s="71">
        <f t="shared" si="223"/>
        <v>-9.9999999999988987E-5</v>
      </c>
      <c r="L258" s="71">
        <f t="shared" si="224"/>
        <v>3.999999999999837E-4</v>
      </c>
      <c r="M258" s="71">
        <f t="shared" si="225"/>
        <v>4.9999999999998657E-4</v>
      </c>
      <c r="N258" s="71">
        <f t="shared" si="226"/>
        <v>4.0000000000001146E-4</v>
      </c>
      <c r="O258" s="71">
        <f t="shared" si="227"/>
        <v>3.999999999999837E-4</v>
      </c>
      <c r="P258" s="71">
        <f t="shared" si="228"/>
        <v>6.0000000000000331E-4</v>
      </c>
      <c r="Q258" s="71">
        <f t="shared" si="229"/>
        <v>6.0000000000000331E-4</v>
      </c>
      <c r="R258" s="71">
        <f t="shared" si="230"/>
        <v>1.7493221421330078E-4</v>
      </c>
      <c r="S258" s="71">
        <f t="shared" si="231"/>
        <v>-8.7248614983345216E-5</v>
      </c>
      <c r="T258" s="71">
        <f t="shared" si="232"/>
        <v>3.4955868572340739E-4</v>
      </c>
      <c r="U258" s="71">
        <f t="shared" si="233"/>
        <v>4.5489697368150352E-4</v>
      </c>
      <c r="V258" s="71">
        <f t="shared" si="234"/>
        <v>3.6845984204648209E-4</v>
      </c>
      <c r="W258" s="71">
        <f t="shared" si="235"/>
        <v>3.712297026394019E-4</v>
      </c>
      <c r="X258" s="71">
        <f t="shared" si="236"/>
        <v>5.5793194677748368E-4</v>
      </c>
      <c r="Y258" s="71">
        <f t="shared" si="237"/>
        <v>5.5839926997702804E-4</v>
      </c>
      <c r="Z258" s="72">
        <f t="shared" si="238"/>
        <v>2.9297262334129305E-2</v>
      </c>
      <c r="AA258" s="72">
        <f t="shared" si="239"/>
        <v>3.1428401985238864E-2</v>
      </c>
      <c r="AB258" s="72">
        <f t="shared" si="240"/>
        <v>2.6897524381773397E-2</v>
      </c>
      <c r="AC258" s="72">
        <f t="shared" si="241"/>
        <v>1.4241725440485999E-2</v>
      </c>
      <c r="AD258" s="72">
        <f t="shared" si="242"/>
        <v>1.0806789398112806E-2</v>
      </c>
      <c r="AE258" s="72">
        <f t="shared" si="243"/>
        <v>8.3481708676473015E-3</v>
      </c>
      <c r="AF258" s="72">
        <f t="shared" si="244"/>
        <v>7.0653196506230967E-3</v>
      </c>
      <c r="AG258" s="72">
        <f t="shared" si="245"/>
        <v>6.9505985806005742E-3</v>
      </c>
      <c r="AH258" s="72">
        <f t="shared" si="246"/>
        <v>2.5738251461694399E-3</v>
      </c>
      <c r="AI258" s="72">
        <f t="shared" si="247"/>
        <v>2.0206150206801155E-3</v>
      </c>
      <c r="AJ258" s="72">
        <f t="shared" si="248"/>
        <v>1.5653292504173638E-3</v>
      </c>
      <c r="AK258" s="72">
        <f t="shared" si="249"/>
        <v>2.4435574650263745E-3</v>
      </c>
      <c r="AL258" s="72">
        <f t="shared" si="250"/>
        <v>2.3612536613264452E-3</v>
      </c>
      <c r="AM258" s="72">
        <f t="shared" si="251"/>
        <v>2.0794585838041341E-3</v>
      </c>
      <c r="AN258" s="72">
        <f t="shared" si="252"/>
        <v>1.9342286198505726E-3</v>
      </c>
      <c r="AO258" s="72">
        <f t="shared" si="253"/>
        <v>1.9288423731432542E-3</v>
      </c>
      <c r="AP258" s="72">
        <f t="shared" si="254"/>
        <v>2.3254789229772421E-3</v>
      </c>
      <c r="AQ258" s="72">
        <f t="shared" si="255"/>
        <v>1.8233738555971345E-3</v>
      </c>
      <c r="AR258" s="72">
        <f t="shared" si="256"/>
        <v>1.4052262249919052E-3</v>
      </c>
      <c r="AS258" s="72">
        <f t="shared" si="257"/>
        <v>2.2069129554088207E-3</v>
      </c>
      <c r="AT258" s="72">
        <f t="shared" si="258"/>
        <v>2.1522802738416892E-3</v>
      </c>
      <c r="AU258" s="72">
        <f t="shared" si="259"/>
        <v>1.9161716156102764E-3</v>
      </c>
      <c r="AV258" s="72">
        <f t="shared" si="260"/>
        <v>1.788023812609415E-3</v>
      </c>
      <c r="AW258" s="72">
        <f t="shared" si="261"/>
        <v>1.7841727653204326E-3</v>
      </c>
      <c r="AX258" s="72">
        <f t="shared" si="262"/>
        <v>6.4345628654235998E-4</v>
      </c>
      <c r="AY258" s="72">
        <f t="shared" si="263"/>
        <v>1.0103075103400578E-3</v>
      </c>
      <c r="AZ258" s="72">
        <f t="shared" si="264"/>
        <v>1.5653292504173638E-3</v>
      </c>
      <c r="BA258" s="72">
        <f t="shared" si="265"/>
        <v>7.3306723950791238E-3</v>
      </c>
      <c r="BB258" s="72">
        <f t="shared" si="266"/>
        <v>1.1806268306632227E-2</v>
      </c>
      <c r="BC258" s="72">
        <f t="shared" si="267"/>
        <v>2.0794585838041342E-2</v>
      </c>
      <c r="BD258" s="72">
        <f t="shared" si="268"/>
        <v>2.9013429297758589E-2</v>
      </c>
      <c r="BE258" s="72">
        <f t="shared" si="269"/>
        <v>3.8576847462865084E-2</v>
      </c>
      <c r="BF258" s="72">
        <f t="shared" si="270"/>
        <v>5.8136973074431053E-4</v>
      </c>
      <c r="BG258" s="72">
        <f t="shared" si="271"/>
        <v>9.1168692779856723E-4</v>
      </c>
      <c r="BH258" s="72">
        <f t="shared" si="272"/>
        <v>1.4052262249919052E-3</v>
      </c>
      <c r="BI258" s="72">
        <f t="shared" si="273"/>
        <v>6.6207388662264622E-3</v>
      </c>
      <c r="BJ258" s="72">
        <f t="shared" si="274"/>
        <v>1.0761401369208445E-2</v>
      </c>
      <c r="BK258" s="72">
        <f t="shared" si="275"/>
        <v>1.9161716156102765E-2</v>
      </c>
      <c r="BL258" s="72">
        <f t="shared" si="276"/>
        <v>2.6820357189141227E-2</v>
      </c>
      <c r="BM258" s="72">
        <f t="shared" si="277"/>
        <v>3.5683455306408651E-2</v>
      </c>
      <c r="BN258" s="70">
        <f t="shared" si="278"/>
        <v>0.61393689859112821</v>
      </c>
      <c r="BO258" s="70">
        <f t="shared" si="279"/>
        <v>0.35404370203588864</v>
      </c>
      <c r="BP258" s="70">
        <f t="shared" si="280"/>
        <v>0.90890374798418239</v>
      </c>
    </row>
    <row r="259" spans="1:68" x14ac:dyDescent="0.25">
      <c r="A259" s="68">
        <v>45056</v>
      </c>
      <c r="B259" s="67">
        <v>14.34</v>
      </c>
      <c r="C259" s="67">
        <v>14.61</v>
      </c>
      <c r="D259" s="67">
        <v>14.45</v>
      </c>
      <c r="E259" s="67">
        <v>9.94</v>
      </c>
      <c r="F259" s="67">
        <v>8.58</v>
      </c>
      <c r="G259" s="67">
        <v>7.77</v>
      </c>
      <c r="H259" s="67">
        <v>7.57</v>
      </c>
      <c r="I259" s="67">
        <v>7.48</v>
      </c>
      <c r="J259" s="71">
        <f t="shared" ref="J259:J322" si="281">B260/100-B259/100</f>
        <v>-9.9999999999988987E-5</v>
      </c>
      <c r="K259" s="71">
        <f t="shared" ref="K259:K322" si="282">C260/100-C259/100</f>
        <v>2.0000000000000573E-4</v>
      </c>
      <c r="L259" s="71">
        <f t="shared" ref="L259:L322" si="283">D260/100-D259/100</f>
        <v>2.0000000000000573E-4</v>
      </c>
      <c r="M259" s="71">
        <f t="shared" ref="M259:M322" si="284">E260/100-E259/100</f>
        <v>8.0000000000000904E-4</v>
      </c>
      <c r="N259" s="71">
        <f t="shared" ref="N259:N322" si="285">F260/100-F259/100</f>
        <v>6.0000000000000331E-4</v>
      </c>
      <c r="O259" s="71">
        <f t="shared" ref="O259:O322" si="286">G260/100-G259/100</f>
        <v>1.0000000000001674E-4</v>
      </c>
      <c r="P259" s="71">
        <f t="shared" ref="P259:P322" si="287">H260/100-H259/100</f>
        <v>0</v>
      </c>
      <c r="Q259" s="71">
        <f t="shared" ref="Q259:Q322" si="288">I260/100-I259/100</f>
        <v>0</v>
      </c>
      <c r="R259" s="71">
        <f t="shared" ref="R259:R322" si="289">LN((1+B260/100)/(1+B259/100))</f>
        <v>-8.7462281946666667E-5</v>
      </c>
      <c r="S259" s="71">
        <f t="shared" ref="S259:S322" si="290">LN((1+C260/100)/(1+C259/100))</f>
        <v>1.7448961831054643E-4</v>
      </c>
      <c r="T259" s="71">
        <f t="shared" ref="T259:T322" si="291">LN((1+D260/100)/(1+D259/100))</f>
        <v>1.7473353180914601E-4</v>
      </c>
      <c r="U259" s="71">
        <f t="shared" ref="U259:U322" si="292">LN((1+E260/100)/(1+E259/100))</f>
        <v>7.2740501479790908E-4</v>
      </c>
      <c r="V259" s="71">
        <f t="shared" ref="V259:V322" si="293">LN((1+F260/100)/(1+F259/100))</f>
        <v>5.5243533308095159E-4</v>
      </c>
      <c r="W259" s="71">
        <f t="shared" ref="W259:W322" si="294">LN((1+G260/100)/(1+G259/100))</f>
        <v>9.2785896610331729E-5</v>
      </c>
      <c r="X259" s="71">
        <f t="shared" ref="X259:X322" si="295">LN((1+H260/100)/(1+H259/100))</f>
        <v>0</v>
      </c>
      <c r="Y259" s="71">
        <f t="shared" ref="Y259:Y322" si="296">LN((1+I260/100)/(1+I259/100))</f>
        <v>0</v>
      </c>
      <c r="Z259" s="72">
        <f t="shared" si="238"/>
        <v>2.9377083869122987E-2</v>
      </c>
      <c r="AA259" s="72">
        <f t="shared" si="239"/>
        <v>3.1558724828564894E-2</v>
      </c>
      <c r="AB259" s="72">
        <f t="shared" si="240"/>
        <v>2.7054587130434425E-2</v>
      </c>
      <c r="AC259" s="72">
        <f t="shared" si="241"/>
        <v>1.4356158612457324E-2</v>
      </c>
      <c r="AD259" s="72">
        <f t="shared" si="242"/>
        <v>1.0848168547648402E-2</v>
      </c>
      <c r="AE259" s="72">
        <f t="shared" si="243"/>
        <v>8.3584675545651903E-3</v>
      </c>
      <c r="AF259" s="72">
        <f t="shared" si="244"/>
        <v>7.0740786631763117E-3</v>
      </c>
      <c r="AG259" s="72">
        <f t="shared" si="245"/>
        <v>6.9603638399505308E-3</v>
      </c>
      <c r="AH259" s="72">
        <f t="shared" si="246"/>
        <v>2.573718743355173E-3</v>
      </c>
      <c r="AI259" s="72">
        <f t="shared" si="247"/>
        <v>2.0209978254074825E-3</v>
      </c>
      <c r="AJ259" s="72">
        <f t="shared" si="248"/>
        <v>1.5651614042869041E-3</v>
      </c>
      <c r="AK259" s="72">
        <f t="shared" si="249"/>
        <v>2.4434674070766744E-3</v>
      </c>
      <c r="AL259" s="72">
        <f t="shared" si="250"/>
        <v>2.3612536613264452E-3</v>
      </c>
      <c r="AM259" s="72">
        <f t="shared" si="251"/>
        <v>2.0793898683824992E-3</v>
      </c>
      <c r="AN259" s="72">
        <f t="shared" si="252"/>
        <v>1.9343636311800905E-3</v>
      </c>
      <c r="AO259" s="72">
        <f t="shared" si="253"/>
        <v>1.9289779240851894E-3</v>
      </c>
      <c r="AP259" s="72">
        <f t="shared" si="254"/>
        <v>2.3254018902488381E-3</v>
      </c>
      <c r="AQ259" s="72">
        <f t="shared" si="255"/>
        <v>1.8237687852538892E-3</v>
      </c>
      <c r="AR259" s="72">
        <f t="shared" si="256"/>
        <v>1.4051114258652375E-3</v>
      </c>
      <c r="AS259" s="72">
        <f t="shared" si="257"/>
        <v>2.2068377265535856E-3</v>
      </c>
      <c r="AT259" s="72">
        <f t="shared" si="258"/>
        <v>2.1522826736815911E-3</v>
      </c>
      <c r="AU259" s="72">
        <f t="shared" si="259"/>
        <v>1.9161077779203727E-3</v>
      </c>
      <c r="AV259" s="72">
        <f t="shared" si="260"/>
        <v>1.7881519211621448E-3</v>
      </c>
      <c r="AW259" s="72">
        <f t="shared" si="261"/>
        <v>1.7843017006666502E-3</v>
      </c>
      <c r="AX259" s="72">
        <f t="shared" si="262"/>
        <v>6.4342968583879325E-4</v>
      </c>
      <c r="AY259" s="72">
        <f t="shared" si="263"/>
        <v>1.0104989127037412E-3</v>
      </c>
      <c r="AZ259" s="72">
        <f t="shared" si="264"/>
        <v>1.5651614042869041E-3</v>
      </c>
      <c r="BA259" s="72">
        <f t="shared" si="265"/>
        <v>7.3304022212300236E-3</v>
      </c>
      <c r="BB259" s="72">
        <f t="shared" si="266"/>
        <v>1.1806268306632227E-2</v>
      </c>
      <c r="BC259" s="72">
        <f t="shared" si="267"/>
        <v>2.0793898683824991E-2</v>
      </c>
      <c r="BD259" s="72">
        <f t="shared" si="268"/>
        <v>2.901545446770136E-2</v>
      </c>
      <c r="BE259" s="72">
        <f t="shared" si="269"/>
        <v>3.8579558481703788E-2</v>
      </c>
      <c r="BF259" s="72">
        <f t="shared" si="270"/>
        <v>5.8135047256220953E-4</v>
      </c>
      <c r="BG259" s="72">
        <f t="shared" si="271"/>
        <v>9.1188439262694459E-4</v>
      </c>
      <c r="BH259" s="72">
        <f t="shared" si="272"/>
        <v>1.4051114258652375E-3</v>
      </c>
      <c r="BI259" s="72">
        <f t="shared" si="273"/>
        <v>6.6205131796607565E-3</v>
      </c>
      <c r="BJ259" s="72">
        <f t="shared" si="274"/>
        <v>1.0761413368407956E-2</v>
      </c>
      <c r="BK259" s="72">
        <f t="shared" si="275"/>
        <v>1.9161077779203728E-2</v>
      </c>
      <c r="BL259" s="72">
        <f t="shared" si="276"/>
        <v>2.6822278817432172E-2</v>
      </c>
      <c r="BM259" s="72">
        <f t="shared" si="277"/>
        <v>3.5686034013333007E-2</v>
      </c>
      <c r="BN259" s="70">
        <f t="shared" si="278"/>
        <v>0.61308493010359366</v>
      </c>
      <c r="BO259" s="70">
        <f t="shared" si="279"/>
        <v>0.35397755432564243</v>
      </c>
      <c r="BP259" s="70">
        <f t="shared" si="280"/>
        <v>0.90890738007611083</v>
      </c>
    </row>
    <row r="260" spans="1:68" x14ac:dyDescent="0.25">
      <c r="A260" s="68">
        <v>45055</v>
      </c>
      <c r="B260" s="67">
        <v>14.33</v>
      </c>
      <c r="C260" s="67">
        <v>14.63</v>
      </c>
      <c r="D260" s="67">
        <v>14.47</v>
      </c>
      <c r="E260" s="67">
        <v>10.02</v>
      </c>
      <c r="F260" s="67">
        <v>8.64</v>
      </c>
      <c r="G260" s="67">
        <v>7.78</v>
      </c>
      <c r="H260" s="67">
        <v>7.57</v>
      </c>
      <c r="I260" s="67">
        <v>7.48</v>
      </c>
      <c r="J260" s="71">
        <f t="shared" si="281"/>
        <v>1.9999999999997797E-4</v>
      </c>
      <c r="K260" s="71">
        <f t="shared" si="282"/>
        <v>-2.0000000000000573E-4</v>
      </c>
      <c r="L260" s="71">
        <f t="shared" si="283"/>
        <v>-9.9999999999988987E-5</v>
      </c>
      <c r="M260" s="71">
        <f t="shared" si="284"/>
        <v>4.0000000000001146E-4</v>
      </c>
      <c r="N260" s="71">
        <f t="shared" si="285"/>
        <v>-1.0000000000000286E-4</v>
      </c>
      <c r="O260" s="71">
        <f t="shared" si="286"/>
        <v>-2.0000000000000573E-4</v>
      </c>
      <c r="P260" s="71">
        <f t="shared" si="287"/>
        <v>-2.0000000000000573E-4</v>
      </c>
      <c r="Q260" s="71">
        <f t="shared" si="288"/>
        <v>0</v>
      </c>
      <c r="R260" s="71">
        <f t="shared" si="289"/>
        <v>1.7491691491162951E-4</v>
      </c>
      <c r="S260" s="71">
        <f t="shared" si="290"/>
        <v>-1.7448961831041342E-4</v>
      </c>
      <c r="T260" s="71">
        <f t="shared" si="291"/>
        <v>-8.7362949428752354E-5</v>
      </c>
      <c r="U260" s="71">
        <f t="shared" si="292"/>
        <v>3.6350418430068757E-4</v>
      </c>
      <c r="V260" s="71">
        <f t="shared" si="293"/>
        <v>-9.2051364726480195E-5</v>
      </c>
      <c r="W260" s="71">
        <f t="shared" si="294"/>
        <v>-1.8558040324228578E-4</v>
      </c>
      <c r="X260" s="71">
        <f t="shared" si="295"/>
        <v>-1.8594273017518914E-4</v>
      </c>
      <c r="Y260" s="71">
        <f t="shared" si="296"/>
        <v>0</v>
      </c>
      <c r="Z260" s="72">
        <f t="shared" si="238"/>
        <v>2.9456701101603193E-2</v>
      </c>
      <c r="AA260" s="72">
        <f t="shared" si="239"/>
        <v>3.1692201009173006E-2</v>
      </c>
      <c r="AB260" s="72">
        <f t="shared" si="240"/>
        <v>2.7203312179776565E-2</v>
      </c>
      <c r="AC260" s="72">
        <f t="shared" si="241"/>
        <v>1.4466084546553831E-2</v>
      </c>
      <c r="AD260" s="72">
        <f t="shared" si="242"/>
        <v>1.0887892885853187E-2</v>
      </c>
      <c r="AE260" s="72">
        <f t="shared" si="243"/>
        <v>8.3687187552436374E-3</v>
      </c>
      <c r="AF260" s="72">
        <f t="shared" si="244"/>
        <v>7.0816730043337869E-3</v>
      </c>
      <c r="AG260" s="72">
        <f t="shared" si="245"/>
        <v>6.9688663487569727E-3</v>
      </c>
      <c r="AH260" s="72">
        <f t="shared" si="246"/>
        <v>2.576363980167307E-3</v>
      </c>
      <c r="AI260" s="72">
        <f t="shared" si="247"/>
        <v>2.024479478574513E-3</v>
      </c>
      <c r="AJ260" s="72">
        <f t="shared" si="248"/>
        <v>1.5654211322876947E-3</v>
      </c>
      <c r="AK260" s="72">
        <f t="shared" si="249"/>
        <v>2.4429241004351424E-3</v>
      </c>
      <c r="AL260" s="72">
        <f t="shared" si="250"/>
        <v>2.3620378860408939E-3</v>
      </c>
      <c r="AM260" s="72">
        <f t="shared" si="251"/>
        <v>2.0824188092504999E-3</v>
      </c>
      <c r="AN260" s="72">
        <f t="shared" si="252"/>
        <v>1.9372864852429583E-3</v>
      </c>
      <c r="AO260" s="72">
        <f t="shared" si="253"/>
        <v>1.9315703424165321E-3</v>
      </c>
      <c r="AP260" s="72">
        <f t="shared" si="254"/>
        <v>2.3280488945660468E-3</v>
      </c>
      <c r="AQ260" s="72">
        <f t="shared" si="255"/>
        <v>1.8272796415460619E-3</v>
      </c>
      <c r="AR260" s="72">
        <f t="shared" si="256"/>
        <v>1.4054171548684828E-3</v>
      </c>
      <c r="AS260" s="72">
        <f t="shared" si="257"/>
        <v>2.2063452657627926E-3</v>
      </c>
      <c r="AT260" s="72">
        <f t="shared" si="258"/>
        <v>2.1530323979574487E-3</v>
      </c>
      <c r="AU260" s="72">
        <f t="shared" si="259"/>
        <v>1.9189565104000387E-3</v>
      </c>
      <c r="AV260" s="72">
        <f t="shared" si="260"/>
        <v>1.7908989586033178E-3</v>
      </c>
      <c r="AW260" s="72">
        <f t="shared" si="261"/>
        <v>1.7867414213608274E-3</v>
      </c>
      <c r="AX260" s="72">
        <f t="shared" si="262"/>
        <v>6.4409099504182676E-4</v>
      </c>
      <c r="AY260" s="72">
        <f t="shared" si="263"/>
        <v>1.0122397392872565E-3</v>
      </c>
      <c r="AZ260" s="72">
        <f t="shared" si="264"/>
        <v>1.5654211322876947E-3</v>
      </c>
      <c r="BA260" s="72">
        <f t="shared" si="265"/>
        <v>7.3287723013054275E-3</v>
      </c>
      <c r="BB260" s="72">
        <f t="shared" si="266"/>
        <v>1.181018943020447E-2</v>
      </c>
      <c r="BC260" s="72">
        <f t="shared" si="267"/>
        <v>2.0824188092504997E-2</v>
      </c>
      <c r="BD260" s="72">
        <f t="shared" si="268"/>
        <v>2.9059297278644376E-2</v>
      </c>
      <c r="BE260" s="72">
        <f t="shared" si="269"/>
        <v>3.8631406848330642E-2</v>
      </c>
      <c r="BF260" s="72">
        <f t="shared" si="270"/>
        <v>5.8201222364151169E-4</v>
      </c>
      <c r="BG260" s="72">
        <f t="shared" si="271"/>
        <v>9.1363982077303097E-4</v>
      </c>
      <c r="BH260" s="72">
        <f t="shared" si="272"/>
        <v>1.4054171548684828E-3</v>
      </c>
      <c r="BI260" s="72">
        <f t="shared" si="273"/>
        <v>6.6190357972883782E-3</v>
      </c>
      <c r="BJ260" s="72">
        <f t="shared" si="274"/>
        <v>1.0765161989787244E-2</v>
      </c>
      <c r="BK260" s="72">
        <f t="shared" si="275"/>
        <v>1.9189565104000387E-2</v>
      </c>
      <c r="BL260" s="72">
        <f t="shared" si="276"/>
        <v>2.6863484379049767E-2</v>
      </c>
      <c r="BM260" s="72">
        <f t="shared" si="277"/>
        <v>3.573482842721655E-2</v>
      </c>
      <c r="BN260" s="70">
        <f t="shared" si="278"/>
        <v>0.6133117434472396</v>
      </c>
      <c r="BO260" s="70">
        <f t="shared" si="279"/>
        <v>0.3538010295042886</v>
      </c>
      <c r="BP260" s="70">
        <f t="shared" si="280"/>
        <v>0.90871713584985359</v>
      </c>
    </row>
    <row r="261" spans="1:68" x14ac:dyDescent="0.25">
      <c r="A261" s="68">
        <v>45054</v>
      </c>
      <c r="B261" s="67">
        <v>14.35</v>
      </c>
      <c r="C261" s="67">
        <v>14.61</v>
      </c>
      <c r="D261" s="67">
        <v>14.46</v>
      </c>
      <c r="E261" s="67">
        <v>10.06</v>
      </c>
      <c r="F261" s="67">
        <v>8.6300000000000008</v>
      </c>
      <c r="G261" s="67">
        <v>7.76</v>
      </c>
      <c r="H261" s="67">
        <v>7.55</v>
      </c>
      <c r="I261" s="67">
        <v>7.48</v>
      </c>
      <c r="J261" s="71">
        <f t="shared" si="281"/>
        <v>-1.9999999999997797E-4</v>
      </c>
      <c r="K261" s="71">
        <f t="shared" si="282"/>
        <v>2.9999999999999472E-4</v>
      </c>
      <c r="L261" s="71">
        <f t="shared" si="283"/>
        <v>3.999999999999837E-4</v>
      </c>
      <c r="M261" s="71">
        <f t="shared" si="284"/>
        <v>-3.0000000000000859E-4</v>
      </c>
      <c r="N261" s="71">
        <f t="shared" si="285"/>
        <v>-1.0000000000000286E-4</v>
      </c>
      <c r="O261" s="71">
        <f t="shared" si="286"/>
        <v>-6.0000000000000331E-4</v>
      </c>
      <c r="P261" s="71">
        <f t="shared" si="287"/>
        <v>-3.9999999999999758E-4</v>
      </c>
      <c r="Q261" s="71">
        <f t="shared" si="288"/>
        <v>-2.0000000000000573E-4</v>
      </c>
      <c r="R261" s="71">
        <f t="shared" si="289"/>
        <v>-1.7491691491159351E-4</v>
      </c>
      <c r="S261" s="71">
        <f t="shared" si="290"/>
        <v>2.617230113085066E-4</v>
      </c>
      <c r="T261" s="71">
        <f t="shared" si="291"/>
        <v>3.494060133381011E-4</v>
      </c>
      <c r="U261" s="71">
        <f t="shared" si="292"/>
        <v>-2.7261574979136461E-4</v>
      </c>
      <c r="V261" s="71">
        <f t="shared" si="293"/>
        <v>-9.2059838960261445E-5</v>
      </c>
      <c r="W261" s="71">
        <f t="shared" si="294"/>
        <v>-5.5694793976565453E-4</v>
      </c>
      <c r="X261" s="71">
        <f t="shared" si="295"/>
        <v>-3.7198921660236737E-4</v>
      </c>
      <c r="Y261" s="71">
        <f t="shared" si="296"/>
        <v>-1.8609844661509215E-4</v>
      </c>
      <c r="Z261" s="72">
        <f t="shared" si="238"/>
        <v>2.954746195528881E-2</v>
      </c>
      <c r="AA261" s="72">
        <f t="shared" si="239"/>
        <v>3.1836752934976696E-2</v>
      </c>
      <c r="AB261" s="72">
        <f t="shared" si="240"/>
        <v>2.7354462511600432E-2</v>
      </c>
      <c r="AC261" s="72">
        <f t="shared" si="241"/>
        <v>1.4578565384428512E-2</v>
      </c>
      <c r="AD261" s="72">
        <f t="shared" si="242"/>
        <v>1.0936089412324289E-2</v>
      </c>
      <c r="AE261" s="72">
        <f t="shared" si="243"/>
        <v>8.3882114361351449E-3</v>
      </c>
      <c r="AF261" s="72">
        <f t="shared" si="244"/>
        <v>7.0974364202334283E-3</v>
      </c>
      <c r="AG261" s="72">
        <f t="shared" si="245"/>
        <v>6.9852297273199507E-3</v>
      </c>
      <c r="AH261" s="72">
        <f t="shared" si="246"/>
        <v>2.5761611213868689E-3</v>
      </c>
      <c r="AI261" s="72">
        <f t="shared" si="247"/>
        <v>2.0245176737387362E-3</v>
      </c>
      <c r="AJ261" s="72">
        <f t="shared" si="248"/>
        <v>1.5654617108952443E-3</v>
      </c>
      <c r="AK261" s="72">
        <f t="shared" si="249"/>
        <v>2.4427183788992548E-3</v>
      </c>
      <c r="AL261" s="72">
        <f t="shared" si="250"/>
        <v>2.3620900787484182E-3</v>
      </c>
      <c r="AM261" s="72">
        <f t="shared" si="251"/>
        <v>2.0831267731214564E-3</v>
      </c>
      <c r="AN261" s="72">
        <f t="shared" si="252"/>
        <v>1.9376015665260443E-3</v>
      </c>
      <c r="AO261" s="72">
        <f t="shared" si="253"/>
        <v>1.9318106863153268E-3</v>
      </c>
      <c r="AP261" s="72">
        <f t="shared" si="254"/>
        <v>2.3278739194069853E-3</v>
      </c>
      <c r="AQ261" s="72">
        <f t="shared" si="255"/>
        <v>1.8273106712473127E-3</v>
      </c>
      <c r="AR261" s="72">
        <f t="shared" si="256"/>
        <v>1.4054676513006591E-3</v>
      </c>
      <c r="AS261" s="72">
        <f t="shared" si="257"/>
        <v>2.2061565699939057E-3</v>
      </c>
      <c r="AT261" s="72">
        <f t="shared" si="258"/>
        <v>2.1530821073251763E-3</v>
      </c>
      <c r="AU261" s="72">
        <f t="shared" si="259"/>
        <v>1.919624329958091E-3</v>
      </c>
      <c r="AV261" s="72">
        <f t="shared" si="260"/>
        <v>1.7911959929594887E-3</v>
      </c>
      <c r="AW261" s="72">
        <f t="shared" si="261"/>
        <v>1.78696807415599E-3</v>
      </c>
      <c r="AX261" s="72">
        <f t="shared" si="262"/>
        <v>6.4404028034671722E-4</v>
      </c>
      <c r="AY261" s="72">
        <f t="shared" si="263"/>
        <v>1.0122588368693681E-3</v>
      </c>
      <c r="AZ261" s="72">
        <f t="shared" si="264"/>
        <v>1.5654617108952443E-3</v>
      </c>
      <c r="BA261" s="72">
        <f t="shared" si="265"/>
        <v>7.3281551366977645E-3</v>
      </c>
      <c r="BB261" s="72">
        <f t="shared" si="266"/>
        <v>1.1810450393742091E-2</v>
      </c>
      <c r="BC261" s="72">
        <f t="shared" si="267"/>
        <v>2.0831267731214565E-2</v>
      </c>
      <c r="BD261" s="72">
        <f t="shared" si="268"/>
        <v>2.9064023497890664E-2</v>
      </c>
      <c r="BE261" s="72">
        <f t="shared" si="269"/>
        <v>3.8636213726306538E-2</v>
      </c>
      <c r="BF261" s="72">
        <f t="shared" si="270"/>
        <v>5.8196847985174632E-4</v>
      </c>
      <c r="BG261" s="72">
        <f t="shared" si="271"/>
        <v>9.1365533562365634E-4</v>
      </c>
      <c r="BH261" s="72">
        <f t="shared" si="272"/>
        <v>1.4054676513006591E-3</v>
      </c>
      <c r="BI261" s="72">
        <f t="shared" si="273"/>
        <v>6.6184697099817176E-3</v>
      </c>
      <c r="BJ261" s="72">
        <f t="shared" si="274"/>
        <v>1.0765410536625882E-2</v>
      </c>
      <c r="BK261" s="72">
        <f t="shared" si="275"/>
        <v>1.919624329958091E-2</v>
      </c>
      <c r="BL261" s="72">
        <f t="shared" si="276"/>
        <v>2.6867939894392331E-2</v>
      </c>
      <c r="BM261" s="72">
        <f t="shared" si="277"/>
        <v>3.5739361483119798E-2</v>
      </c>
      <c r="BN261" s="70">
        <f t="shared" si="278"/>
        <v>0.61314325937982239</v>
      </c>
      <c r="BO261" s="70">
        <f t="shared" si="279"/>
        <v>0.35372869812643831</v>
      </c>
      <c r="BP261" s="70">
        <f t="shared" si="280"/>
        <v>0.90881034979897324</v>
      </c>
    </row>
    <row r="262" spans="1:68" x14ac:dyDescent="0.25">
      <c r="A262" s="68">
        <v>45051</v>
      </c>
      <c r="B262" s="67">
        <v>14.33</v>
      </c>
      <c r="C262" s="67">
        <v>14.64</v>
      </c>
      <c r="D262" s="67">
        <v>14.5</v>
      </c>
      <c r="E262" s="67">
        <v>10.029999999999999</v>
      </c>
      <c r="F262" s="67">
        <v>8.6199999999999992</v>
      </c>
      <c r="G262" s="67">
        <v>7.7</v>
      </c>
      <c r="H262" s="67">
        <v>7.51</v>
      </c>
      <c r="I262" s="67">
        <v>7.46</v>
      </c>
      <c r="J262" s="71">
        <f t="shared" si="281"/>
        <v>1.9999999999997797E-4</v>
      </c>
      <c r="K262" s="71">
        <f t="shared" si="282"/>
        <v>-7.0000000000000617E-4</v>
      </c>
      <c r="L262" s="71">
        <f t="shared" si="283"/>
        <v>-2.9999999999999472E-4</v>
      </c>
      <c r="M262" s="71">
        <f t="shared" si="284"/>
        <v>-5.0000000000000044E-4</v>
      </c>
      <c r="N262" s="71">
        <f t="shared" si="285"/>
        <v>-2.9999999999999472E-4</v>
      </c>
      <c r="O262" s="71">
        <f t="shared" si="286"/>
        <v>-3.9999999999999758E-4</v>
      </c>
      <c r="P262" s="71">
        <f t="shared" si="287"/>
        <v>-2.9999999999999472E-4</v>
      </c>
      <c r="Q262" s="71">
        <f t="shared" si="288"/>
        <v>-3.9999999999999758E-4</v>
      </c>
      <c r="R262" s="71">
        <f t="shared" si="289"/>
        <v>1.7491691491162951E-4</v>
      </c>
      <c r="S262" s="71">
        <f t="shared" si="290"/>
        <v>-6.1079361438195329E-4</v>
      </c>
      <c r="T262" s="71">
        <f t="shared" si="291"/>
        <v>-2.6204306390940977E-4</v>
      </c>
      <c r="U262" s="71">
        <f t="shared" si="292"/>
        <v>-4.5452480215258691E-4</v>
      </c>
      <c r="V262" s="71">
        <f t="shared" si="293"/>
        <v>-2.7623037789011544E-4</v>
      </c>
      <c r="W262" s="71">
        <f t="shared" si="294"/>
        <v>-3.7147102953166862E-4</v>
      </c>
      <c r="X262" s="71">
        <f t="shared" si="295"/>
        <v>-2.7908274984614334E-4</v>
      </c>
      <c r="Y262" s="71">
        <f t="shared" si="296"/>
        <v>-3.7230082336205735E-4</v>
      </c>
      <c r="Z262" s="72">
        <f t="shared" si="238"/>
        <v>2.9636523237897811E-2</v>
      </c>
      <c r="AA262" s="72">
        <f t="shared" si="239"/>
        <v>3.1978378543508303E-2</v>
      </c>
      <c r="AB262" s="72">
        <f t="shared" si="240"/>
        <v>2.7506089544731122E-2</v>
      </c>
      <c r="AC262" s="72">
        <f t="shared" si="241"/>
        <v>1.4690965639545594E-2</v>
      </c>
      <c r="AD262" s="72">
        <f t="shared" si="242"/>
        <v>1.0985569117765518E-2</v>
      </c>
      <c r="AE262" s="72">
        <f t="shared" si="243"/>
        <v>8.4119822954166184E-3</v>
      </c>
      <c r="AF262" s="72">
        <f t="shared" si="244"/>
        <v>7.1157425883900107E-3</v>
      </c>
      <c r="AG262" s="72">
        <f t="shared" si="245"/>
        <v>7.004270138684667E-3</v>
      </c>
      <c r="AH262" s="72">
        <f t="shared" si="246"/>
        <v>2.5775233537373462E-3</v>
      </c>
      <c r="AI262" s="72">
        <f t="shared" si="247"/>
        <v>2.0249845571921783E-3</v>
      </c>
      <c r="AJ262" s="72">
        <f t="shared" si="248"/>
        <v>1.564804408365124E-3</v>
      </c>
      <c r="AK262" s="72">
        <f t="shared" si="249"/>
        <v>2.442756969059282E-3</v>
      </c>
      <c r="AL262" s="72">
        <f t="shared" si="250"/>
        <v>2.3624466316635451E-3</v>
      </c>
      <c r="AM262" s="72">
        <f t="shared" si="251"/>
        <v>2.0837200092878282E-3</v>
      </c>
      <c r="AN262" s="72">
        <f t="shared" si="252"/>
        <v>1.939406710208753E-3</v>
      </c>
      <c r="AO262" s="72">
        <f t="shared" si="253"/>
        <v>1.9332091219663825E-3</v>
      </c>
      <c r="AP262" s="72">
        <f t="shared" si="254"/>
        <v>2.3291938533478752E-3</v>
      </c>
      <c r="AQ262" s="72">
        <f t="shared" si="255"/>
        <v>1.8277912493846538E-3</v>
      </c>
      <c r="AR262" s="72">
        <f t="shared" si="256"/>
        <v>1.404890035171298E-3</v>
      </c>
      <c r="AS262" s="72">
        <f t="shared" si="257"/>
        <v>2.2061962282004322E-3</v>
      </c>
      <c r="AT262" s="72">
        <f t="shared" si="258"/>
        <v>2.1534212085998175E-3</v>
      </c>
      <c r="AU262" s="72">
        <f t="shared" si="259"/>
        <v>1.9201877861090991E-3</v>
      </c>
      <c r="AV262" s="72">
        <f t="shared" si="260"/>
        <v>1.7929006344166881E-3</v>
      </c>
      <c r="AW262" s="72">
        <f t="shared" si="261"/>
        <v>1.7882891573112538E-3</v>
      </c>
      <c r="AX262" s="72">
        <f t="shared" si="262"/>
        <v>6.4438083843433656E-4</v>
      </c>
      <c r="AY262" s="72">
        <f t="shared" si="263"/>
        <v>1.0124922785960892E-3</v>
      </c>
      <c r="AZ262" s="72">
        <f t="shared" si="264"/>
        <v>1.564804408365124E-3</v>
      </c>
      <c r="BA262" s="72">
        <f t="shared" si="265"/>
        <v>7.3282709071778463E-3</v>
      </c>
      <c r="BB262" s="72">
        <f t="shared" si="266"/>
        <v>1.1812233158317725E-2</v>
      </c>
      <c r="BC262" s="72">
        <f t="shared" si="267"/>
        <v>2.0837200092878282E-2</v>
      </c>
      <c r="BD262" s="72">
        <f t="shared" si="268"/>
        <v>2.9091100653131294E-2</v>
      </c>
      <c r="BE262" s="72">
        <f t="shared" si="269"/>
        <v>3.8664182439327649E-2</v>
      </c>
      <c r="BF262" s="72">
        <f t="shared" si="270"/>
        <v>5.8229846333696881E-4</v>
      </c>
      <c r="BG262" s="72">
        <f t="shared" si="271"/>
        <v>9.1389562469232691E-4</v>
      </c>
      <c r="BH262" s="72">
        <f t="shared" si="272"/>
        <v>1.404890035171298E-3</v>
      </c>
      <c r="BI262" s="72">
        <f t="shared" si="273"/>
        <v>6.6185886846012966E-3</v>
      </c>
      <c r="BJ262" s="72">
        <f t="shared" si="274"/>
        <v>1.0767106042999087E-2</v>
      </c>
      <c r="BK262" s="72">
        <f t="shared" si="275"/>
        <v>1.9201877861090989E-2</v>
      </c>
      <c r="BL262" s="72">
        <f t="shared" si="276"/>
        <v>2.689350951625032E-2</v>
      </c>
      <c r="BM262" s="72">
        <f t="shared" si="277"/>
        <v>3.5765783146225076E-2</v>
      </c>
      <c r="BN262" s="70">
        <f t="shared" si="278"/>
        <v>0.6126779338684919</v>
      </c>
      <c r="BO262" s="70">
        <f t="shared" si="279"/>
        <v>0.35400340618483089</v>
      </c>
      <c r="BP262" s="70">
        <f t="shared" si="280"/>
        <v>0.90878100694458541</v>
      </c>
    </row>
    <row r="263" spans="1:68" x14ac:dyDescent="0.25">
      <c r="A263" s="68">
        <v>45050</v>
      </c>
      <c r="B263" s="67">
        <v>14.35</v>
      </c>
      <c r="C263" s="67">
        <v>14.57</v>
      </c>
      <c r="D263" s="67">
        <v>14.47</v>
      </c>
      <c r="E263" s="67">
        <v>9.98</v>
      </c>
      <c r="F263" s="67">
        <v>8.59</v>
      </c>
      <c r="G263" s="67">
        <v>7.66</v>
      </c>
      <c r="H263" s="67">
        <v>7.48</v>
      </c>
      <c r="I263" s="67">
        <v>7.42</v>
      </c>
      <c r="J263" s="71">
        <f t="shared" si="281"/>
        <v>-7.9999999999999516E-4</v>
      </c>
      <c r="K263" s="71">
        <f t="shared" si="282"/>
        <v>2.0000000000000573E-4</v>
      </c>
      <c r="L263" s="71">
        <f t="shared" si="283"/>
        <v>0</v>
      </c>
      <c r="M263" s="71">
        <f t="shared" si="284"/>
        <v>-1.9999999999999185E-4</v>
      </c>
      <c r="N263" s="71">
        <f t="shared" si="285"/>
        <v>0</v>
      </c>
      <c r="O263" s="71">
        <f t="shared" si="286"/>
        <v>5.0000000000000044E-4</v>
      </c>
      <c r="P263" s="71">
        <f t="shared" si="287"/>
        <v>5.0000000000000044E-4</v>
      </c>
      <c r="Q263" s="71">
        <f t="shared" si="288"/>
        <v>3.9999999999999758E-4</v>
      </c>
      <c r="R263" s="71">
        <f t="shared" si="289"/>
        <v>-6.9985131016772444E-4</v>
      </c>
      <c r="S263" s="71">
        <f t="shared" si="290"/>
        <v>1.7455053282218829E-4</v>
      </c>
      <c r="T263" s="71">
        <f t="shared" si="291"/>
        <v>0</v>
      </c>
      <c r="U263" s="71">
        <f t="shared" si="292"/>
        <v>-1.8186778262391449E-4</v>
      </c>
      <c r="V263" s="71">
        <f t="shared" si="293"/>
        <v>0</v>
      </c>
      <c r="W263" s="71">
        <f t="shared" si="294"/>
        <v>4.6431722986757946E-4</v>
      </c>
      <c r="X263" s="71">
        <f t="shared" si="295"/>
        <v>4.6509465514435304E-4</v>
      </c>
      <c r="Y263" s="71">
        <f t="shared" si="296"/>
        <v>3.7230082336208971E-4</v>
      </c>
      <c r="Z263" s="72">
        <f t="shared" si="238"/>
        <v>2.9715742383108094E-2</v>
      </c>
      <c r="AA263" s="72">
        <f t="shared" si="239"/>
        <v>3.211036905038786E-2</v>
      </c>
      <c r="AB263" s="72">
        <f t="shared" si="240"/>
        <v>2.765386405870757E-2</v>
      </c>
      <c r="AC263" s="72">
        <f t="shared" si="241"/>
        <v>1.4804718496300516E-2</v>
      </c>
      <c r="AD263" s="72">
        <f t="shared" si="242"/>
        <v>1.1038939499283229E-2</v>
      </c>
      <c r="AE263" s="72">
        <f t="shared" si="243"/>
        <v>8.4395573187814373E-3</v>
      </c>
      <c r="AF263" s="72">
        <f t="shared" si="244"/>
        <v>7.1409477496888986E-3</v>
      </c>
      <c r="AG263" s="72">
        <f t="shared" si="245"/>
        <v>7.0297053958322296E-3</v>
      </c>
      <c r="AH263" s="72">
        <f t="shared" si="246"/>
        <v>2.5774486869986945E-3</v>
      </c>
      <c r="AI263" s="72">
        <f t="shared" si="247"/>
        <v>2.0250502391412069E-3</v>
      </c>
      <c r="AJ263" s="72">
        <f t="shared" si="248"/>
        <v>1.5651476751802143E-3</v>
      </c>
      <c r="AK263" s="72">
        <f t="shared" si="249"/>
        <v>2.4433061546150414E-3</v>
      </c>
      <c r="AL263" s="72">
        <f t="shared" si="250"/>
        <v>2.3627423903139293E-3</v>
      </c>
      <c r="AM263" s="72">
        <f t="shared" si="251"/>
        <v>2.0837513226458354E-3</v>
      </c>
      <c r="AN263" s="72">
        <f t="shared" si="252"/>
        <v>1.9398530844716925E-3</v>
      </c>
      <c r="AO263" s="72">
        <f t="shared" si="253"/>
        <v>1.9339251545871068E-3</v>
      </c>
      <c r="AP263" s="72">
        <f t="shared" si="254"/>
        <v>2.329133665392611E-3</v>
      </c>
      <c r="AQ263" s="72">
        <f t="shared" si="255"/>
        <v>1.8278708254922038E-3</v>
      </c>
      <c r="AR263" s="72">
        <f t="shared" si="256"/>
        <v>1.4052123682404838E-3</v>
      </c>
      <c r="AS263" s="72">
        <f t="shared" si="257"/>
        <v>2.2067299267512935E-3</v>
      </c>
      <c r="AT263" s="72">
        <f t="shared" si="258"/>
        <v>2.1537031795016851E-3</v>
      </c>
      <c r="AU263" s="72">
        <f t="shared" si="259"/>
        <v>1.9202186214270565E-3</v>
      </c>
      <c r="AV263" s="72">
        <f t="shared" si="260"/>
        <v>1.7933227195408431E-3</v>
      </c>
      <c r="AW263" s="72">
        <f t="shared" si="261"/>
        <v>1.7889667418535037E-3</v>
      </c>
      <c r="AX263" s="72">
        <f t="shared" si="262"/>
        <v>6.4436217174967361E-4</v>
      </c>
      <c r="AY263" s="72">
        <f t="shared" si="263"/>
        <v>1.0125251195706034E-3</v>
      </c>
      <c r="AZ263" s="72">
        <f t="shared" si="264"/>
        <v>1.5651476751802143E-3</v>
      </c>
      <c r="BA263" s="72">
        <f t="shared" si="265"/>
        <v>7.3299184638451241E-3</v>
      </c>
      <c r="BB263" s="72">
        <f t="shared" si="266"/>
        <v>1.1813711951569647E-2</v>
      </c>
      <c r="BC263" s="72">
        <f t="shared" si="267"/>
        <v>2.0837513226458354E-2</v>
      </c>
      <c r="BD263" s="72">
        <f t="shared" si="268"/>
        <v>2.9097796267075388E-2</v>
      </c>
      <c r="BE263" s="72">
        <f t="shared" si="269"/>
        <v>3.8678503091742138E-2</v>
      </c>
      <c r="BF263" s="72">
        <f t="shared" si="270"/>
        <v>5.8228341634815274E-4</v>
      </c>
      <c r="BG263" s="72">
        <f t="shared" si="271"/>
        <v>9.1393541274610189E-4</v>
      </c>
      <c r="BH263" s="72">
        <f t="shared" si="272"/>
        <v>1.4052123682404838E-3</v>
      </c>
      <c r="BI263" s="72">
        <f t="shared" si="273"/>
        <v>6.6201897802538809E-3</v>
      </c>
      <c r="BJ263" s="72">
        <f t="shared" si="274"/>
        <v>1.0768515897508425E-2</v>
      </c>
      <c r="BK263" s="72">
        <f t="shared" si="275"/>
        <v>1.9202186214270566E-2</v>
      </c>
      <c r="BL263" s="72">
        <f t="shared" si="276"/>
        <v>2.6899840793112646E-2</v>
      </c>
      <c r="BM263" s="72">
        <f t="shared" si="277"/>
        <v>3.5779334837070076E-2</v>
      </c>
      <c r="BN263" s="70">
        <f t="shared" si="278"/>
        <v>0.61282313776818931</v>
      </c>
      <c r="BO263" s="70">
        <f t="shared" si="279"/>
        <v>0.35436858376519259</v>
      </c>
      <c r="BP263" s="70">
        <f t="shared" si="280"/>
        <v>0.90879830768507364</v>
      </c>
    </row>
    <row r="264" spans="1:68" x14ac:dyDescent="0.25">
      <c r="A264" s="68">
        <v>45049</v>
      </c>
      <c r="B264" s="67">
        <v>14.27</v>
      </c>
      <c r="C264" s="67">
        <v>14.59</v>
      </c>
      <c r="D264" s="67">
        <v>14.47</v>
      </c>
      <c r="E264" s="67">
        <v>9.9600000000000009</v>
      </c>
      <c r="F264" s="67">
        <v>8.59</v>
      </c>
      <c r="G264" s="67">
        <v>7.71</v>
      </c>
      <c r="H264" s="67">
        <v>7.53</v>
      </c>
      <c r="I264" s="67">
        <v>7.46</v>
      </c>
      <c r="J264" s="71">
        <f t="shared" si="281"/>
        <v>0</v>
      </c>
      <c r="K264" s="71">
        <f t="shared" si="282"/>
        <v>-2.9999999999999472E-4</v>
      </c>
      <c r="L264" s="71">
        <f t="shared" si="283"/>
        <v>-5.9999999999998943E-4</v>
      </c>
      <c r="M264" s="71">
        <f t="shared" si="284"/>
        <v>-2.0000000000001961E-4</v>
      </c>
      <c r="N264" s="71">
        <f t="shared" si="285"/>
        <v>-2.0000000000000573E-4</v>
      </c>
      <c r="O264" s="71">
        <f t="shared" si="286"/>
        <v>-3.0000000000000859E-4</v>
      </c>
      <c r="P264" s="71">
        <f t="shared" si="287"/>
        <v>-3.9999999999999758E-4</v>
      </c>
      <c r="Q264" s="71">
        <f t="shared" si="288"/>
        <v>-5.9999999999998943E-4</v>
      </c>
      <c r="R264" s="71">
        <f t="shared" si="289"/>
        <v>0</v>
      </c>
      <c r="S264" s="71">
        <f t="shared" si="290"/>
        <v>-2.6183722602129544E-4</v>
      </c>
      <c r="T264" s="71">
        <f t="shared" si="291"/>
        <v>-5.2429221753253277E-4</v>
      </c>
      <c r="U264" s="71">
        <f t="shared" si="292"/>
        <v>-1.8190086453069647E-4</v>
      </c>
      <c r="V264" s="71">
        <f t="shared" si="293"/>
        <v>-1.8419598504833092E-4</v>
      </c>
      <c r="W264" s="71">
        <f t="shared" si="294"/>
        <v>-2.7856446626118192E-4</v>
      </c>
      <c r="X264" s="71">
        <f t="shared" si="295"/>
        <v>-3.7205841746280112E-4</v>
      </c>
      <c r="Y264" s="71">
        <f t="shared" si="296"/>
        <v>-5.5850322591100173E-4</v>
      </c>
      <c r="Z264" s="72">
        <f t="shared" si="238"/>
        <v>2.9789366104268602E-2</v>
      </c>
      <c r="AA264" s="72">
        <f t="shared" si="239"/>
        <v>3.224016753461649E-2</v>
      </c>
      <c r="AB264" s="72">
        <f t="shared" si="240"/>
        <v>2.7796825796737257E-2</v>
      </c>
      <c r="AC264" s="72">
        <f t="shared" si="241"/>
        <v>1.4910590833067804E-2</v>
      </c>
      <c r="AD264" s="72">
        <f t="shared" si="242"/>
        <v>1.1087301134160243E-2</v>
      </c>
      <c r="AE264" s="72">
        <f t="shared" si="243"/>
        <v>8.4630752841356443E-3</v>
      </c>
      <c r="AF264" s="72">
        <f t="shared" si="244"/>
        <v>7.1606506775119868E-3</v>
      </c>
      <c r="AG264" s="72">
        <f t="shared" si="245"/>
        <v>7.0482366635385299E-3</v>
      </c>
      <c r="AH264" s="72">
        <f t="shared" si="246"/>
        <v>2.5773234464873699E-3</v>
      </c>
      <c r="AI264" s="72">
        <f t="shared" si="247"/>
        <v>2.0247828507204608E-3</v>
      </c>
      <c r="AJ264" s="72">
        <f t="shared" si="248"/>
        <v>1.5650360340311819E-3</v>
      </c>
      <c r="AK264" s="72">
        <f t="shared" si="249"/>
        <v>2.4432992215476651E-3</v>
      </c>
      <c r="AL264" s="72">
        <f t="shared" si="250"/>
        <v>2.3628467434526363E-3</v>
      </c>
      <c r="AM264" s="72">
        <f t="shared" si="251"/>
        <v>2.0835242148579025E-3</v>
      </c>
      <c r="AN264" s="72">
        <f t="shared" si="252"/>
        <v>1.9396603151458521E-3</v>
      </c>
      <c r="AO264" s="72">
        <f t="shared" si="253"/>
        <v>1.9338286390850096E-3</v>
      </c>
      <c r="AP264" s="72">
        <f t="shared" si="254"/>
        <v>2.3290369162433577E-3</v>
      </c>
      <c r="AQ264" s="72">
        <f t="shared" si="255"/>
        <v>1.8276322898202176E-3</v>
      </c>
      <c r="AR264" s="72">
        <f t="shared" si="256"/>
        <v>1.4051082604503845E-3</v>
      </c>
      <c r="AS264" s="72">
        <f t="shared" si="257"/>
        <v>2.2067237516578205E-3</v>
      </c>
      <c r="AT264" s="72">
        <f t="shared" si="258"/>
        <v>2.153802466699579E-3</v>
      </c>
      <c r="AU264" s="72">
        <f t="shared" si="259"/>
        <v>1.9200063405795053E-3</v>
      </c>
      <c r="AV264" s="72">
        <f t="shared" si="260"/>
        <v>1.7931429226061169E-3</v>
      </c>
      <c r="AW264" s="72">
        <f t="shared" si="261"/>
        <v>1.7888769727936996E-3</v>
      </c>
      <c r="AX264" s="72">
        <f t="shared" si="262"/>
        <v>6.4433086162184248E-4</v>
      </c>
      <c r="AY264" s="72">
        <f t="shared" si="263"/>
        <v>1.0123914253602304E-3</v>
      </c>
      <c r="AZ264" s="72">
        <f t="shared" si="264"/>
        <v>1.5650360340311819E-3</v>
      </c>
      <c r="BA264" s="72">
        <f t="shared" si="265"/>
        <v>7.3298976646429953E-3</v>
      </c>
      <c r="BB264" s="72">
        <f t="shared" si="266"/>
        <v>1.1814233717263182E-2</v>
      </c>
      <c r="BC264" s="72">
        <f t="shared" si="267"/>
        <v>2.0835242148579024E-2</v>
      </c>
      <c r="BD264" s="72">
        <f t="shared" si="268"/>
        <v>2.909490472718778E-2</v>
      </c>
      <c r="BE264" s="72">
        <f t="shared" si="269"/>
        <v>3.867657278170019E-2</v>
      </c>
      <c r="BF264" s="72">
        <f t="shared" si="270"/>
        <v>5.8225922906083943E-4</v>
      </c>
      <c r="BG264" s="72">
        <f t="shared" si="271"/>
        <v>9.1381614491010878E-4</v>
      </c>
      <c r="BH264" s="72">
        <f t="shared" si="272"/>
        <v>1.4051082604503845E-3</v>
      </c>
      <c r="BI264" s="72">
        <f t="shared" si="273"/>
        <v>6.6201712549734618E-3</v>
      </c>
      <c r="BJ264" s="72">
        <f t="shared" si="274"/>
        <v>1.0769012333497894E-2</v>
      </c>
      <c r="BK264" s="72">
        <f t="shared" si="275"/>
        <v>1.9200063405795054E-2</v>
      </c>
      <c r="BL264" s="72">
        <f t="shared" si="276"/>
        <v>2.6897143839091753E-2</v>
      </c>
      <c r="BM264" s="72">
        <f t="shared" si="277"/>
        <v>3.5777539455873988E-2</v>
      </c>
      <c r="BN264" s="70">
        <f t="shared" si="278"/>
        <v>0.61275059712715796</v>
      </c>
      <c r="BO264" s="70">
        <f t="shared" si="279"/>
        <v>0.35442739426888697</v>
      </c>
      <c r="BP264" s="70">
        <f t="shared" si="280"/>
        <v>0.90876028427598099</v>
      </c>
    </row>
    <row r="265" spans="1:68" x14ac:dyDescent="0.25">
      <c r="A265" s="68">
        <v>45048</v>
      </c>
      <c r="B265" s="67">
        <v>14.27</v>
      </c>
      <c r="C265" s="67">
        <v>14.56</v>
      </c>
      <c r="D265" s="67">
        <v>14.41</v>
      </c>
      <c r="E265" s="67">
        <v>9.94</v>
      </c>
      <c r="F265" s="67">
        <v>8.57</v>
      </c>
      <c r="G265" s="67">
        <v>7.68</v>
      </c>
      <c r="H265" s="67">
        <v>7.49</v>
      </c>
      <c r="I265" s="67">
        <v>7.4</v>
      </c>
      <c r="J265" s="71">
        <f t="shared" si="281"/>
        <v>0</v>
      </c>
      <c r="K265" s="71">
        <f t="shared" si="282"/>
        <v>0</v>
      </c>
      <c r="L265" s="71">
        <f t="shared" si="283"/>
        <v>-4.0000000000001146E-4</v>
      </c>
      <c r="M265" s="71">
        <f t="shared" si="284"/>
        <v>4.0000000000001146E-4</v>
      </c>
      <c r="N265" s="71">
        <f t="shared" si="285"/>
        <v>1.1999999999999927E-3</v>
      </c>
      <c r="O265" s="71">
        <f t="shared" si="286"/>
        <v>1.0000000000000148E-3</v>
      </c>
      <c r="P265" s="71">
        <f t="shared" si="287"/>
        <v>7.9999999999999516E-4</v>
      </c>
      <c r="Q265" s="71">
        <f t="shared" si="288"/>
        <v>1.2999999999999956E-3</v>
      </c>
      <c r="R265" s="71">
        <f t="shared" si="289"/>
        <v>0</v>
      </c>
      <c r="S265" s="71">
        <f t="shared" si="290"/>
        <v>0</v>
      </c>
      <c r="T265" s="71">
        <f t="shared" si="291"/>
        <v>-3.4968091972715278E-4</v>
      </c>
      <c r="U265" s="71">
        <f t="shared" si="292"/>
        <v>3.6376864715444054E-4</v>
      </c>
      <c r="V265" s="71">
        <f t="shared" si="293"/>
        <v>1.1046673313347254E-3</v>
      </c>
      <c r="W265" s="71">
        <f t="shared" si="294"/>
        <v>9.2824660893295829E-4</v>
      </c>
      <c r="X265" s="71">
        <f t="shared" si="295"/>
        <v>7.4397845894216906E-4</v>
      </c>
      <c r="Y265" s="71">
        <f t="shared" si="296"/>
        <v>1.2096963276704339E-3</v>
      </c>
      <c r="Z265" s="72">
        <f t="shared" si="238"/>
        <v>2.9863501455444842E-2</v>
      </c>
      <c r="AA265" s="72">
        <f t="shared" si="239"/>
        <v>3.2366427613950692E-2</v>
      </c>
      <c r="AB265" s="72">
        <f t="shared" si="240"/>
        <v>2.7936870695821056E-2</v>
      </c>
      <c r="AC265" s="72">
        <f t="shared" si="241"/>
        <v>1.5015637289079864E-2</v>
      </c>
      <c r="AD265" s="72">
        <f t="shared" si="242"/>
        <v>1.1137820516705652E-2</v>
      </c>
      <c r="AE265" s="72">
        <f t="shared" si="243"/>
        <v>8.4895049116258687E-3</v>
      </c>
      <c r="AF265" s="72">
        <f t="shared" si="244"/>
        <v>7.1838083923330791E-3</v>
      </c>
      <c r="AG265" s="72">
        <f t="shared" si="245"/>
        <v>7.0697715746212263E-3</v>
      </c>
      <c r="AH265" s="72">
        <f t="shared" si="246"/>
        <v>2.5772517560311678E-3</v>
      </c>
      <c r="AI265" s="72">
        <f t="shared" si="247"/>
        <v>2.0250849381787841E-3</v>
      </c>
      <c r="AJ265" s="72">
        <f t="shared" si="248"/>
        <v>1.5649546532381581E-3</v>
      </c>
      <c r="AK265" s="72">
        <f t="shared" si="249"/>
        <v>2.4450951272529785E-3</v>
      </c>
      <c r="AL265" s="72">
        <f t="shared" si="250"/>
        <v>2.3687158268613311E-3</v>
      </c>
      <c r="AM265" s="72">
        <f t="shared" si="251"/>
        <v>2.0892731060828886E-3</v>
      </c>
      <c r="AN265" s="72">
        <f t="shared" si="252"/>
        <v>1.948552238287208E-3</v>
      </c>
      <c r="AO265" s="72">
        <f t="shared" si="253"/>
        <v>1.9413849358062584E-3</v>
      </c>
      <c r="AP265" s="72">
        <f t="shared" si="254"/>
        <v>2.3289699342167302E-3</v>
      </c>
      <c r="AQ265" s="72">
        <f t="shared" si="255"/>
        <v>1.8279444199530293E-3</v>
      </c>
      <c r="AR265" s="72">
        <f t="shared" si="256"/>
        <v>1.4050452143193925E-3</v>
      </c>
      <c r="AS265" s="72">
        <f t="shared" si="257"/>
        <v>2.2084587533045888E-3</v>
      </c>
      <c r="AT265" s="72">
        <f t="shared" si="258"/>
        <v>2.1593957970066765E-3</v>
      </c>
      <c r="AU265" s="72">
        <f t="shared" si="259"/>
        <v>1.9254527277549429E-3</v>
      </c>
      <c r="AV265" s="72">
        <f t="shared" si="260"/>
        <v>1.8015629237757697E-3</v>
      </c>
      <c r="AW265" s="72">
        <f t="shared" si="261"/>
        <v>1.7960353094367424E-3</v>
      </c>
      <c r="AX265" s="72">
        <f t="shared" si="262"/>
        <v>6.4431293900779195E-4</v>
      </c>
      <c r="AY265" s="72">
        <f t="shared" si="263"/>
        <v>1.0125424690893921E-3</v>
      </c>
      <c r="AZ265" s="72">
        <f t="shared" si="264"/>
        <v>1.5649546532381581E-3</v>
      </c>
      <c r="BA265" s="72">
        <f t="shared" si="265"/>
        <v>7.3352853817589356E-3</v>
      </c>
      <c r="BB265" s="72">
        <f t="shared" si="266"/>
        <v>1.1843579134306656E-2</v>
      </c>
      <c r="BC265" s="72">
        <f t="shared" si="267"/>
        <v>2.0892731060828885E-2</v>
      </c>
      <c r="BD265" s="72">
        <f t="shared" si="268"/>
        <v>2.9228283574308119E-2</v>
      </c>
      <c r="BE265" s="72">
        <f t="shared" si="269"/>
        <v>3.8827698716125167E-2</v>
      </c>
      <c r="BF265" s="72">
        <f t="shared" si="270"/>
        <v>5.8224248355418255E-4</v>
      </c>
      <c r="BG265" s="72">
        <f t="shared" si="271"/>
        <v>9.1397220997651467E-4</v>
      </c>
      <c r="BH265" s="72">
        <f t="shared" si="272"/>
        <v>1.4050452143193925E-3</v>
      </c>
      <c r="BI265" s="72">
        <f t="shared" si="273"/>
        <v>6.6253762599137664E-3</v>
      </c>
      <c r="BJ265" s="72">
        <f t="shared" si="274"/>
        <v>1.0796978985033383E-2</v>
      </c>
      <c r="BK265" s="72">
        <f t="shared" si="275"/>
        <v>1.9254527277549428E-2</v>
      </c>
      <c r="BL265" s="72">
        <f t="shared" si="276"/>
        <v>2.7023443856636544E-2</v>
      </c>
      <c r="BM265" s="72">
        <f t="shared" si="277"/>
        <v>3.5920706188734844E-2</v>
      </c>
      <c r="BN265" s="70">
        <f t="shared" si="278"/>
        <v>0.61260677385031703</v>
      </c>
      <c r="BO265" s="70">
        <f t="shared" si="279"/>
        <v>0.35395959480794559</v>
      </c>
      <c r="BP265" s="70">
        <f t="shared" si="280"/>
        <v>0.90854491558796691</v>
      </c>
    </row>
    <row r="266" spans="1:68" x14ac:dyDescent="0.25">
      <c r="A266" s="68">
        <v>45044</v>
      </c>
      <c r="B266" s="67">
        <v>14.27</v>
      </c>
      <c r="C266" s="67">
        <v>14.56</v>
      </c>
      <c r="D266" s="67">
        <v>14.37</v>
      </c>
      <c r="E266" s="67">
        <v>9.98</v>
      </c>
      <c r="F266" s="67">
        <v>8.69</v>
      </c>
      <c r="G266" s="67">
        <v>7.78</v>
      </c>
      <c r="H266" s="67">
        <v>7.57</v>
      </c>
      <c r="I266" s="67">
        <v>7.53</v>
      </c>
      <c r="J266" s="71">
        <f t="shared" si="281"/>
        <v>0</v>
      </c>
      <c r="K266" s="71">
        <f t="shared" si="282"/>
        <v>3.999999999999837E-4</v>
      </c>
      <c r="L266" s="71">
        <f t="shared" si="283"/>
        <v>3.0000000000002247E-4</v>
      </c>
      <c r="M266" s="71">
        <f t="shared" si="284"/>
        <v>3.5000000000000031E-3</v>
      </c>
      <c r="N266" s="71">
        <f t="shared" si="285"/>
        <v>2.8000000000000108E-3</v>
      </c>
      <c r="O266" s="71">
        <f t="shared" si="286"/>
        <v>2.4999999999999883E-3</v>
      </c>
      <c r="P266" s="71">
        <f t="shared" si="287"/>
        <v>1.8999999999999989E-3</v>
      </c>
      <c r="Q266" s="71">
        <f t="shared" si="288"/>
        <v>1.2999999999999956E-3</v>
      </c>
      <c r="R266" s="71">
        <f t="shared" si="289"/>
        <v>0</v>
      </c>
      <c r="S266" s="71">
        <f t="shared" si="290"/>
        <v>3.4910106830359709E-4</v>
      </c>
      <c r="T266" s="71">
        <f t="shared" si="291"/>
        <v>2.6227215257222273E-4</v>
      </c>
      <c r="U266" s="71">
        <f t="shared" si="292"/>
        <v>3.1773436925459919E-3</v>
      </c>
      <c r="V266" s="71">
        <f t="shared" si="293"/>
        <v>2.5728214136993837E-3</v>
      </c>
      <c r="W266" s="71">
        <f t="shared" si="294"/>
        <v>2.3168538235428049E-3</v>
      </c>
      <c r="X266" s="71">
        <f t="shared" si="295"/>
        <v>1.7647336581943626E-3</v>
      </c>
      <c r="Y266" s="71">
        <f t="shared" si="296"/>
        <v>1.2082347303764298E-3</v>
      </c>
      <c r="Z266" s="72">
        <f t="shared" si="238"/>
        <v>2.9935027374610391E-2</v>
      </c>
      <c r="AA266" s="72">
        <f t="shared" si="239"/>
        <v>3.2495800517265507E-2</v>
      </c>
      <c r="AB266" s="72">
        <f t="shared" si="240"/>
        <v>2.8076446666089879E-2</v>
      </c>
      <c r="AC266" s="72">
        <f t="shared" si="241"/>
        <v>1.5131230187401921E-2</v>
      </c>
      <c r="AD266" s="72">
        <f t="shared" si="242"/>
        <v>1.120595572694769E-2</v>
      </c>
      <c r="AE266" s="72">
        <f t="shared" si="243"/>
        <v>8.5312909649473169E-3</v>
      </c>
      <c r="AF266" s="72">
        <f t="shared" si="244"/>
        <v>7.2260141898272956E-3</v>
      </c>
      <c r="AG266" s="72">
        <f t="shared" si="245"/>
        <v>7.1077318418398486E-3</v>
      </c>
      <c r="AH266" s="72">
        <f t="shared" si="246"/>
        <v>2.5773850329609263E-3</v>
      </c>
      <c r="AI266" s="72">
        <f t="shared" si="247"/>
        <v>2.0252588891245269E-3</v>
      </c>
      <c r="AJ266" s="72">
        <f t="shared" si="248"/>
        <v>1.5649640743839956E-3</v>
      </c>
      <c r="AK266" s="72">
        <f t="shared" si="249"/>
        <v>2.4449087701866111E-3</v>
      </c>
      <c r="AL266" s="72">
        <f t="shared" si="250"/>
        <v>2.3674064979572144E-3</v>
      </c>
      <c r="AM266" s="72">
        <f t="shared" si="251"/>
        <v>2.0884655399810432E-3</v>
      </c>
      <c r="AN266" s="72">
        <f t="shared" si="252"/>
        <v>1.9478530170088575E-3</v>
      </c>
      <c r="AO266" s="72">
        <f t="shared" si="253"/>
        <v>1.9396493985244633E-3</v>
      </c>
      <c r="AP266" s="72">
        <f t="shared" si="254"/>
        <v>2.3290977431435558E-3</v>
      </c>
      <c r="AQ266" s="72">
        <f t="shared" si="255"/>
        <v>1.8281111939317828E-3</v>
      </c>
      <c r="AR266" s="72">
        <f t="shared" si="256"/>
        <v>1.4050543014473441E-3</v>
      </c>
      <c r="AS266" s="72">
        <f t="shared" si="257"/>
        <v>2.2082887927382302E-3</v>
      </c>
      <c r="AT266" s="72">
        <f t="shared" si="258"/>
        <v>2.1581784266939854E-3</v>
      </c>
      <c r="AU266" s="72">
        <f t="shared" si="259"/>
        <v>1.9247006300136676E-3</v>
      </c>
      <c r="AV266" s="72">
        <f t="shared" si="260"/>
        <v>1.8009087597653205E-3</v>
      </c>
      <c r="AW266" s="72">
        <f t="shared" si="261"/>
        <v>1.7944116750013438E-3</v>
      </c>
      <c r="AX266" s="72">
        <f t="shared" si="262"/>
        <v>6.4434625824023157E-4</v>
      </c>
      <c r="AY266" s="72">
        <f t="shared" si="263"/>
        <v>1.0126294445622634E-3</v>
      </c>
      <c r="AZ266" s="72">
        <f t="shared" si="264"/>
        <v>1.5649640743839956E-3</v>
      </c>
      <c r="BA266" s="72">
        <f t="shared" si="265"/>
        <v>7.3347263105598328E-3</v>
      </c>
      <c r="BB266" s="72">
        <f t="shared" si="266"/>
        <v>1.1837032489786072E-2</v>
      </c>
      <c r="BC266" s="72">
        <f t="shared" si="267"/>
        <v>2.0884655399810433E-2</v>
      </c>
      <c r="BD266" s="72">
        <f t="shared" si="268"/>
        <v>2.9217795255132861E-2</v>
      </c>
      <c r="BE266" s="72">
        <f t="shared" si="269"/>
        <v>3.8792987970489266E-2</v>
      </c>
      <c r="BF266" s="72">
        <f t="shared" si="270"/>
        <v>5.8227443578588896E-4</v>
      </c>
      <c r="BG266" s="72">
        <f t="shared" si="271"/>
        <v>9.1405559696589142E-4</v>
      </c>
      <c r="BH266" s="72">
        <f t="shared" si="272"/>
        <v>1.4050543014473441E-3</v>
      </c>
      <c r="BI266" s="72">
        <f t="shared" si="273"/>
        <v>6.6248663782146906E-3</v>
      </c>
      <c r="BJ266" s="72">
        <f t="shared" si="274"/>
        <v>1.0790892133469928E-2</v>
      </c>
      <c r="BK266" s="72">
        <f t="shared" si="275"/>
        <v>1.9247006300136676E-2</v>
      </c>
      <c r="BL266" s="72">
        <f t="shared" si="276"/>
        <v>2.7013631396479807E-2</v>
      </c>
      <c r="BM266" s="72">
        <f t="shared" si="277"/>
        <v>3.5888233500026873E-2</v>
      </c>
      <c r="BN266" s="70">
        <f t="shared" si="278"/>
        <v>0.61265425109933269</v>
      </c>
      <c r="BO266" s="70">
        <f t="shared" si="279"/>
        <v>0.35399850400049271</v>
      </c>
      <c r="BP266" s="70">
        <f t="shared" si="280"/>
        <v>0.90869445387434078</v>
      </c>
    </row>
    <row r="267" spans="1:68" x14ac:dyDescent="0.25">
      <c r="A267" s="68">
        <v>45043</v>
      </c>
      <c r="B267" s="67">
        <v>14.27</v>
      </c>
      <c r="C267" s="67">
        <v>14.6</v>
      </c>
      <c r="D267" s="67">
        <v>14.4</v>
      </c>
      <c r="E267" s="67">
        <v>10.33</v>
      </c>
      <c r="F267" s="67">
        <v>8.9700000000000006</v>
      </c>
      <c r="G267" s="67">
        <v>8.0299999999999994</v>
      </c>
      <c r="H267" s="67">
        <v>7.76</v>
      </c>
      <c r="I267" s="67">
        <v>7.66</v>
      </c>
      <c r="J267" s="71">
        <f t="shared" si="281"/>
        <v>0</v>
      </c>
      <c r="K267" s="71">
        <f t="shared" si="282"/>
        <v>1.0000000000001674E-4</v>
      </c>
      <c r="L267" s="71">
        <f t="shared" si="283"/>
        <v>-4.0000000000001146E-4</v>
      </c>
      <c r="M267" s="71">
        <f t="shared" si="284"/>
        <v>-1.8999999999999989E-3</v>
      </c>
      <c r="N267" s="71">
        <f t="shared" si="285"/>
        <v>-2.0000000000000018E-3</v>
      </c>
      <c r="O267" s="71">
        <f t="shared" si="286"/>
        <v>-1.5999999999999903E-3</v>
      </c>
      <c r="P267" s="71">
        <f t="shared" si="287"/>
        <v>-1.799999999999996E-3</v>
      </c>
      <c r="Q267" s="71">
        <f t="shared" si="288"/>
        <v>-2.3000000000000104E-3</v>
      </c>
      <c r="R267" s="71">
        <f t="shared" si="289"/>
        <v>0</v>
      </c>
      <c r="S267" s="71">
        <f t="shared" si="290"/>
        <v>8.7256227968838921E-5</v>
      </c>
      <c r="T267" s="71">
        <f t="shared" si="291"/>
        <v>-3.4971149158663018E-4</v>
      </c>
      <c r="U267" s="71">
        <f t="shared" si="292"/>
        <v>-1.7235909378792867E-3</v>
      </c>
      <c r="V267" s="71">
        <f t="shared" si="293"/>
        <v>-1.8370538830360839E-3</v>
      </c>
      <c r="W267" s="71">
        <f t="shared" si="294"/>
        <v>-1.4821679415559584E-3</v>
      </c>
      <c r="X267" s="71">
        <f t="shared" si="295"/>
        <v>-1.671775257011893E-3</v>
      </c>
      <c r="Y267" s="71">
        <f t="shared" si="296"/>
        <v>-2.1386404543601843E-3</v>
      </c>
      <c r="Z267" s="72">
        <f t="shared" si="238"/>
        <v>3.0001399636923488E-2</v>
      </c>
      <c r="AA267" s="72">
        <f t="shared" si="239"/>
        <v>3.2619672986568496E-2</v>
      </c>
      <c r="AB267" s="72">
        <f t="shared" si="240"/>
        <v>2.8214778504901575E-2</v>
      </c>
      <c r="AC267" s="72">
        <f t="shared" si="241"/>
        <v>1.524750693665813E-2</v>
      </c>
      <c r="AD267" s="72">
        <f t="shared" si="242"/>
        <v>1.1277405236803444E-2</v>
      </c>
      <c r="AE267" s="72">
        <f t="shared" si="243"/>
        <v>8.5797445438475003E-3</v>
      </c>
      <c r="AF267" s="72">
        <f t="shared" si="244"/>
        <v>7.2712455808397703E-3</v>
      </c>
      <c r="AG267" s="72">
        <f t="shared" si="245"/>
        <v>7.1517163141993668E-3</v>
      </c>
      <c r="AH267" s="72">
        <f t="shared" si="246"/>
        <v>2.5773415209310925E-3</v>
      </c>
      <c r="AI267" s="72">
        <f t="shared" si="247"/>
        <v>2.0247744071158636E-3</v>
      </c>
      <c r="AJ267" s="72">
        <f t="shared" si="248"/>
        <v>1.5647010627906257E-3</v>
      </c>
      <c r="AK267" s="72">
        <f t="shared" si="249"/>
        <v>2.4344996160815912E-3</v>
      </c>
      <c r="AL267" s="72">
        <f t="shared" si="250"/>
        <v>2.3617714594933747E-3</v>
      </c>
      <c r="AM267" s="72">
        <f t="shared" si="251"/>
        <v>2.0846099231997522E-3</v>
      </c>
      <c r="AN267" s="72">
        <f t="shared" si="252"/>
        <v>1.9461904630654436E-3</v>
      </c>
      <c r="AO267" s="72">
        <f t="shared" si="253"/>
        <v>1.9397105308129122E-3</v>
      </c>
      <c r="AP267" s="72">
        <f t="shared" si="254"/>
        <v>2.3290566814956615E-3</v>
      </c>
      <c r="AQ267" s="72">
        <f t="shared" si="255"/>
        <v>1.8276874965419178E-3</v>
      </c>
      <c r="AR267" s="72">
        <f t="shared" si="256"/>
        <v>1.4048324239529903E-3</v>
      </c>
      <c r="AS267" s="72">
        <f t="shared" si="257"/>
        <v>2.1987976163882071E-3</v>
      </c>
      <c r="AT267" s="72">
        <f t="shared" si="258"/>
        <v>2.1529967119202167E-3</v>
      </c>
      <c r="AU267" s="72">
        <f t="shared" si="259"/>
        <v>1.9211525201378518E-3</v>
      </c>
      <c r="AV267" s="72">
        <f t="shared" si="260"/>
        <v>1.7993958992163763E-3</v>
      </c>
      <c r="AW267" s="72">
        <f t="shared" si="261"/>
        <v>1.7945016150500337E-3</v>
      </c>
      <c r="AX267" s="72">
        <f t="shared" si="262"/>
        <v>6.4433538023277311E-4</v>
      </c>
      <c r="AY267" s="72">
        <f t="shared" si="263"/>
        <v>1.0123872035579318E-3</v>
      </c>
      <c r="AZ267" s="72">
        <f t="shared" si="264"/>
        <v>1.5647010627906257E-3</v>
      </c>
      <c r="BA267" s="72">
        <f t="shared" si="265"/>
        <v>7.3034988482447733E-3</v>
      </c>
      <c r="BB267" s="72">
        <f t="shared" si="266"/>
        <v>1.1808857297466873E-2</v>
      </c>
      <c r="BC267" s="72">
        <f t="shared" si="267"/>
        <v>2.0846099231997522E-2</v>
      </c>
      <c r="BD267" s="72">
        <f t="shared" si="268"/>
        <v>2.9192856945981654E-2</v>
      </c>
      <c r="BE267" s="72">
        <f t="shared" si="269"/>
        <v>3.8794210616258241E-2</v>
      </c>
      <c r="BF267" s="72">
        <f t="shared" si="270"/>
        <v>5.8226417037391537E-4</v>
      </c>
      <c r="BG267" s="72">
        <f t="shared" si="271"/>
        <v>9.1384374827095888E-4</v>
      </c>
      <c r="BH267" s="72">
        <f t="shared" si="272"/>
        <v>1.4048324239529903E-3</v>
      </c>
      <c r="BI267" s="72">
        <f t="shared" si="273"/>
        <v>6.5963928491646218E-3</v>
      </c>
      <c r="BJ267" s="72">
        <f t="shared" si="274"/>
        <v>1.0764983559601083E-2</v>
      </c>
      <c r="BK267" s="72">
        <f t="shared" si="275"/>
        <v>1.9211525201378518E-2</v>
      </c>
      <c r="BL267" s="72">
        <f t="shared" si="276"/>
        <v>2.6990938488245644E-2</v>
      </c>
      <c r="BM267" s="72">
        <f t="shared" si="277"/>
        <v>3.5890032301000671E-2</v>
      </c>
      <c r="BN267" s="70">
        <f t="shared" si="278"/>
        <v>0.6124585419779609</v>
      </c>
      <c r="BO267" s="70">
        <f t="shared" si="279"/>
        <v>0.35298695497164034</v>
      </c>
      <c r="BP267" s="70">
        <f t="shared" si="280"/>
        <v>0.90805960859754087</v>
      </c>
    </row>
    <row r="268" spans="1:68" x14ac:dyDescent="0.25">
      <c r="A268" s="68">
        <v>45042</v>
      </c>
      <c r="B268" s="67">
        <v>14.27</v>
      </c>
      <c r="C268" s="67">
        <v>14.61</v>
      </c>
      <c r="D268" s="67">
        <v>14.36</v>
      </c>
      <c r="E268" s="67">
        <v>10.14</v>
      </c>
      <c r="F268" s="67">
        <v>8.77</v>
      </c>
      <c r="G268" s="67">
        <v>7.87</v>
      </c>
      <c r="H268" s="67">
        <v>7.58</v>
      </c>
      <c r="I268" s="67">
        <v>7.43</v>
      </c>
      <c r="J268" s="71">
        <f t="shared" si="281"/>
        <v>9.9999999999988987E-5</v>
      </c>
      <c r="K268" s="71">
        <f t="shared" si="282"/>
        <v>-5.0000000000000044E-4</v>
      </c>
      <c r="L268" s="71">
        <f t="shared" si="283"/>
        <v>9.9999999999988987E-5</v>
      </c>
      <c r="M268" s="71">
        <f t="shared" si="284"/>
        <v>2.1999999999999936E-3</v>
      </c>
      <c r="N268" s="71">
        <f t="shared" si="285"/>
        <v>2.2999999999999965E-3</v>
      </c>
      <c r="O268" s="71">
        <f t="shared" si="286"/>
        <v>2.0999999999999908E-3</v>
      </c>
      <c r="P268" s="71">
        <f t="shared" si="287"/>
        <v>1.6999999999999932E-3</v>
      </c>
      <c r="Q268" s="71">
        <f t="shared" si="288"/>
        <v>1.8000000000000099E-3</v>
      </c>
      <c r="R268" s="71">
        <f t="shared" si="289"/>
        <v>8.7508203949901973E-5</v>
      </c>
      <c r="S268" s="71">
        <f t="shared" si="290"/>
        <v>-4.3635729627245092E-4</v>
      </c>
      <c r="T268" s="71">
        <f t="shared" si="291"/>
        <v>8.743933901421709E-5</v>
      </c>
      <c r="U268" s="71">
        <f t="shared" si="292"/>
        <v>1.9954655147499259E-3</v>
      </c>
      <c r="V268" s="71">
        <f t="shared" si="293"/>
        <v>2.1123211233850699E-3</v>
      </c>
      <c r="W268" s="71">
        <f t="shared" si="294"/>
        <v>1.944895264605745E-3</v>
      </c>
      <c r="X268" s="71">
        <f t="shared" si="295"/>
        <v>1.578972138760575E-3</v>
      </c>
      <c r="Y268" s="71">
        <f t="shared" si="296"/>
        <v>1.6741075338499837E-3</v>
      </c>
      <c r="Z268" s="72">
        <f t="shared" si="238"/>
        <v>3.0064563397283167E-2</v>
      </c>
      <c r="AA268" s="72">
        <f t="shared" si="239"/>
        <v>3.2738547661435864E-2</v>
      </c>
      <c r="AB268" s="72">
        <f t="shared" si="240"/>
        <v>2.8346918787684982E-2</v>
      </c>
      <c r="AC268" s="72">
        <f t="shared" si="241"/>
        <v>1.536629361571288E-2</v>
      </c>
      <c r="AD268" s="72">
        <f t="shared" si="242"/>
        <v>1.1361656256368733E-2</v>
      </c>
      <c r="AE268" s="72">
        <f t="shared" si="243"/>
        <v>8.6462939943592176E-3</v>
      </c>
      <c r="AF268" s="72">
        <f t="shared" si="244"/>
        <v>7.3327818564777811E-3</v>
      </c>
      <c r="AG268" s="72">
        <f t="shared" si="245"/>
        <v>7.209330809330625E-3</v>
      </c>
      <c r="AH268" s="72">
        <f t="shared" si="246"/>
        <v>2.5772568072916029E-3</v>
      </c>
      <c r="AI268" s="72">
        <f t="shared" si="247"/>
        <v>2.0246388398356689E-3</v>
      </c>
      <c r="AJ268" s="72">
        <f t="shared" si="248"/>
        <v>1.5661689122818479E-3</v>
      </c>
      <c r="AK268" s="72">
        <f t="shared" si="249"/>
        <v>2.4320874265261585E-3</v>
      </c>
      <c r="AL268" s="72">
        <f t="shared" si="250"/>
        <v>2.3591466937283997E-3</v>
      </c>
      <c r="AM268" s="72">
        <f t="shared" si="251"/>
        <v>2.0828492191143399E-3</v>
      </c>
      <c r="AN268" s="72">
        <f t="shared" si="252"/>
        <v>1.9437582792611457E-3</v>
      </c>
      <c r="AO268" s="72">
        <f t="shared" si="253"/>
        <v>1.9350302787190623E-3</v>
      </c>
      <c r="AP268" s="72">
        <f t="shared" si="254"/>
        <v>2.328978747789544E-3</v>
      </c>
      <c r="AQ268" s="72">
        <f t="shared" si="255"/>
        <v>1.8275650561343725E-3</v>
      </c>
      <c r="AR268" s="72">
        <f t="shared" si="256"/>
        <v>1.4063148891308107E-3</v>
      </c>
      <c r="AS268" s="72">
        <f t="shared" si="257"/>
        <v>2.1966118400531371E-3</v>
      </c>
      <c r="AT268" s="72">
        <f t="shared" si="258"/>
        <v>2.1505843740000875E-3</v>
      </c>
      <c r="AU268" s="72">
        <f t="shared" si="259"/>
        <v>1.9195247815786587E-3</v>
      </c>
      <c r="AV268" s="72">
        <f t="shared" si="260"/>
        <v>1.7971404152977474E-3</v>
      </c>
      <c r="AW268" s="72">
        <f t="shared" si="261"/>
        <v>1.7901375705605006E-3</v>
      </c>
      <c r="AX268" s="72">
        <f t="shared" si="262"/>
        <v>6.4431420182290073E-4</v>
      </c>
      <c r="AY268" s="72">
        <f t="shared" si="263"/>
        <v>1.0123194199178345E-3</v>
      </c>
      <c r="AZ268" s="72">
        <f t="shared" si="264"/>
        <v>1.5661689122818479E-3</v>
      </c>
      <c r="BA268" s="72">
        <f t="shared" si="265"/>
        <v>7.2962622795784754E-3</v>
      </c>
      <c r="BB268" s="72">
        <f t="shared" si="266"/>
        <v>1.1795733468641999E-2</v>
      </c>
      <c r="BC268" s="72">
        <f t="shared" si="267"/>
        <v>2.0828492191143397E-2</v>
      </c>
      <c r="BD268" s="72">
        <f t="shared" si="268"/>
        <v>2.9156374188917186E-2</v>
      </c>
      <c r="BE268" s="72">
        <f t="shared" si="269"/>
        <v>3.8700605574381243E-2</v>
      </c>
      <c r="BF268" s="72">
        <f t="shared" si="270"/>
        <v>5.8224468694738601E-4</v>
      </c>
      <c r="BG268" s="72">
        <f t="shared" si="271"/>
        <v>9.1378252806718625E-4</v>
      </c>
      <c r="BH268" s="72">
        <f t="shared" si="272"/>
        <v>1.4063148891308107E-3</v>
      </c>
      <c r="BI268" s="72">
        <f t="shared" si="273"/>
        <v>6.5898355201594108E-3</v>
      </c>
      <c r="BJ268" s="72">
        <f t="shared" si="274"/>
        <v>1.0752921870000438E-2</v>
      </c>
      <c r="BK268" s="72">
        <f t="shared" si="275"/>
        <v>1.9195247815786586E-2</v>
      </c>
      <c r="BL268" s="72">
        <f t="shared" si="276"/>
        <v>2.6957106229466211E-2</v>
      </c>
      <c r="BM268" s="72">
        <f t="shared" si="277"/>
        <v>3.5802751411210011E-2</v>
      </c>
      <c r="BN268" s="70">
        <f t="shared" si="278"/>
        <v>0.61154244570048366</v>
      </c>
      <c r="BO268" s="70">
        <f t="shared" si="279"/>
        <v>0.35232004932708944</v>
      </c>
      <c r="BP268" s="70">
        <f t="shared" si="280"/>
        <v>0.90783480381340464</v>
      </c>
    </row>
    <row r="269" spans="1:68" x14ac:dyDescent="0.25">
      <c r="A269" s="68">
        <v>45041</v>
      </c>
      <c r="B269" s="67">
        <v>14.28</v>
      </c>
      <c r="C269" s="67">
        <v>14.56</v>
      </c>
      <c r="D269" s="67">
        <v>14.37</v>
      </c>
      <c r="E269" s="67">
        <v>10.36</v>
      </c>
      <c r="F269" s="67">
        <v>9</v>
      </c>
      <c r="G269" s="67">
        <v>8.08</v>
      </c>
      <c r="H269" s="67">
        <v>7.75</v>
      </c>
      <c r="I269" s="67">
        <v>7.61</v>
      </c>
      <c r="J269" s="71">
        <f t="shared" si="281"/>
        <v>-6.1999999999999833E-3</v>
      </c>
      <c r="K269" s="71">
        <f t="shared" si="282"/>
        <v>-3.0000000000002247E-4</v>
      </c>
      <c r="L269" s="71">
        <f t="shared" si="283"/>
        <v>1.0000000000001674E-4</v>
      </c>
      <c r="M269" s="71">
        <f t="shared" si="284"/>
        <v>-8.0000000000000904E-4</v>
      </c>
      <c r="N269" s="71">
        <f t="shared" si="285"/>
        <v>-7.9999999999999516E-4</v>
      </c>
      <c r="O269" s="71">
        <f t="shared" si="286"/>
        <v>-6.999999999999923E-4</v>
      </c>
      <c r="P269" s="71">
        <f t="shared" si="287"/>
        <v>-8.9999999999999802E-4</v>
      </c>
      <c r="Q269" s="71">
        <f t="shared" si="288"/>
        <v>-7.0000000000000617E-4</v>
      </c>
      <c r="R269" s="71">
        <f t="shared" si="289"/>
        <v>-5.4400414935968922E-3</v>
      </c>
      <c r="S269" s="71">
        <f t="shared" si="290"/>
        <v>-2.6190580271058284E-4</v>
      </c>
      <c r="T269" s="71">
        <f t="shared" si="291"/>
        <v>8.7431694044787608E-5</v>
      </c>
      <c r="U269" s="71">
        <f t="shared" si="292"/>
        <v>-7.2516319348928766E-4</v>
      </c>
      <c r="V269" s="71">
        <f t="shared" si="293"/>
        <v>-7.342144235850072E-4</v>
      </c>
      <c r="W269" s="71">
        <f t="shared" si="294"/>
        <v>-6.4787822156053192E-4</v>
      </c>
      <c r="X269" s="71">
        <f t="shared" si="295"/>
        <v>-8.3561585104584399E-4</v>
      </c>
      <c r="Y269" s="71">
        <f t="shared" si="296"/>
        <v>-6.5070883076905213E-4</v>
      </c>
      <c r="Z269" s="72">
        <f t="shared" si="238"/>
        <v>3.0125777803010904E-2</v>
      </c>
      <c r="AA269" s="72">
        <f t="shared" si="239"/>
        <v>3.2853603627064576E-2</v>
      </c>
      <c r="AB269" s="72">
        <f t="shared" si="240"/>
        <v>2.8486662902094232E-2</v>
      </c>
      <c r="AC269" s="72">
        <f t="shared" si="241"/>
        <v>1.5481810058509333E-2</v>
      </c>
      <c r="AD269" s="72">
        <f t="shared" si="242"/>
        <v>1.1437115099287005E-2</v>
      </c>
      <c r="AE269" s="72">
        <f t="shared" si="243"/>
        <v>8.7029667154686508E-3</v>
      </c>
      <c r="AF269" s="72">
        <f t="shared" si="244"/>
        <v>7.382671005051706E-3</v>
      </c>
      <c r="AG269" s="72">
        <f t="shared" si="245"/>
        <v>7.254639712101908E-3</v>
      </c>
      <c r="AH269" s="72">
        <f t="shared" si="246"/>
        <v>2.5771647875971202E-3</v>
      </c>
      <c r="AI269" s="72">
        <f t="shared" si="247"/>
        <v>2.0246388398356689E-3</v>
      </c>
      <c r="AJ269" s="72">
        <f t="shared" si="248"/>
        <v>1.5660743701390192E-3</v>
      </c>
      <c r="AK269" s="72">
        <f t="shared" si="249"/>
        <v>2.427663182726531E-3</v>
      </c>
      <c r="AL269" s="72">
        <f t="shared" si="250"/>
        <v>2.3544265195903475E-3</v>
      </c>
      <c r="AM269" s="72">
        <f t="shared" si="251"/>
        <v>2.0784713075593132E-3</v>
      </c>
      <c r="AN269" s="72">
        <f t="shared" si="252"/>
        <v>1.9406910526192844E-3</v>
      </c>
      <c r="AO269" s="72">
        <f t="shared" si="253"/>
        <v>1.9315743213258576E-3</v>
      </c>
      <c r="AP269" s="72">
        <f t="shared" si="254"/>
        <v>2.3289061058734536E-3</v>
      </c>
      <c r="AQ269" s="72">
        <f t="shared" si="255"/>
        <v>1.8275760418082689E-3</v>
      </c>
      <c r="AR269" s="72">
        <f t="shared" si="256"/>
        <v>1.4062317722387141E-3</v>
      </c>
      <c r="AS269" s="72">
        <f t="shared" si="257"/>
        <v>2.1925751086189155E-3</v>
      </c>
      <c r="AT269" s="72">
        <f t="shared" si="258"/>
        <v>2.1462152914943308E-3</v>
      </c>
      <c r="AU269" s="72">
        <f t="shared" si="259"/>
        <v>1.9154496531945324E-3</v>
      </c>
      <c r="AV269" s="72">
        <f t="shared" si="260"/>
        <v>1.7942783746913928E-3</v>
      </c>
      <c r="AW269" s="72">
        <f t="shared" si="261"/>
        <v>1.786905680623678E-3</v>
      </c>
      <c r="AX269" s="72">
        <f t="shared" si="262"/>
        <v>6.4429119689928004E-4</v>
      </c>
      <c r="AY269" s="72">
        <f t="shared" si="263"/>
        <v>1.0123194199178345E-3</v>
      </c>
      <c r="AZ269" s="72">
        <f t="shared" si="264"/>
        <v>1.5660743701390192E-3</v>
      </c>
      <c r="BA269" s="72">
        <f t="shared" si="265"/>
        <v>7.282989548179593E-3</v>
      </c>
      <c r="BB269" s="72">
        <f t="shared" si="266"/>
        <v>1.1772132597951738E-2</v>
      </c>
      <c r="BC269" s="72">
        <f t="shared" si="267"/>
        <v>2.0784713075593132E-2</v>
      </c>
      <c r="BD269" s="72">
        <f t="shared" si="268"/>
        <v>2.9110365789289265E-2</v>
      </c>
      <c r="BE269" s="72">
        <f t="shared" si="269"/>
        <v>3.8631486426517148E-2</v>
      </c>
      <c r="BF269" s="72">
        <f t="shared" si="270"/>
        <v>5.822265264683634E-4</v>
      </c>
      <c r="BG269" s="72">
        <f t="shared" si="271"/>
        <v>9.1378802090413445E-4</v>
      </c>
      <c r="BH269" s="72">
        <f t="shared" si="272"/>
        <v>1.4062317722387141E-3</v>
      </c>
      <c r="BI269" s="72">
        <f t="shared" si="273"/>
        <v>6.5777253258567465E-3</v>
      </c>
      <c r="BJ269" s="72">
        <f t="shared" si="274"/>
        <v>1.0731076457471653E-2</v>
      </c>
      <c r="BK269" s="72">
        <f t="shared" si="275"/>
        <v>1.9154496531945325E-2</v>
      </c>
      <c r="BL269" s="72">
        <f t="shared" si="276"/>
        <v>2.6914175620370892E-2</v>
      </c>
      <c r="BM269" s="72">
        <f t="shared" si="277"/>
        <v>3.573811361247356E-2</v>
      </c>
      <c r="BN269" s="70">
        <f t="shared" si="278"/>
        <v>0.61157503859519546</v>
      </c>
      <c r="BO269" s="70">
        <f t="shared" si="279"/>
        <v>0.35196364433955535</v>
      </c>
      <c r="BP269" s="70">
        <f t="shared" si="280"/>
        <v>0.90747334564394777</v>
      </c>
    </row>
    <row r="270" spans="1:68" x14ac:dyDescent="0.25">
      <c r="A270" s="68">
        <v>45040</v>
      </c>
      <c r="B270" s="67">
        <v>13.66</v>
      </c>
      <c r="C270" s="67">
        <v>14.53</v>
      </c>
      <c r="D270" s="67">
        <v>14.38</v>
      </c>
      <c r="E270" s="67">
        <v>10.28</v>
      </c>
      <c r="F270" s="67">
        <v>8.92</v>
      </c>
      <c r="G270" s="67">
        <v>8.01</v>
      </c>
      <c r="H270" s="67">
        <v>7.66</v>
      </c>
      <c r="I270" s="67">
        <v>7.54</v>
      </c>
      <c r="J270" s="71">
        <f t="shared" si="281"/>
        <v>7.6999999999999846E-3</v>
      </c>
      <c r="K270" s="71">
        <f t="shared" si="282"/>
        <v>1.7000000000000071E-3</v>
      </c>
      <c r="L270" s="71">
        <f t="shared" si="283"/>
        <v>9.9999999999988987E-5</v>
      </c>
      <c r="M270" s="71">
        <f t="shared" si="284"/>
        <v>1.4000000000000123E-3</v>
      </c>
      <c r="N270" s="71">
        <f t="shared" si="285"/>
        <v>2.1000000000000046E-3</v>
      </c>
      <c r="O270" s="71">
        <f t="shared" si="286"/>
        <v>2.1999999999999936E-3</v>
      </c>
      <c r="P270" s="71">
        <f t="shared" si="287"/>
        <v>1.6999999999999932E-3</v>
      </c>
      <c r="Q270" s="71">
        <f t="shared" si="288"/>
        <v>1.7000000000000071E-3</v>
      </c>
      <c r="R270" s="71">
        <f t="shared" si="289"/>
        <v>6.7517464606478448E-3</v>
      </c>
      <c r="S270" s="71">
        <f t="shared" si="290"/>
        <v>1.4832267257001491E-3</v>
      </c>
      <c r="T270" s="71">
        <f t="shared" si="291"/>
        <v>8.7424050411891331E-5</v>
      </c>
      <c r="U270" s="71">
        <f t="shared" si="292"/>
        <v>1.2686907003026764E-3</v>
      </c>
      <c r="V270" s="71">
        <f t="shared" si="293"/>
        <v>1.9261643194396544E-3</v>
      </c>
      <c r="W270" s="71">
        <f t="shared" si="294"/>
        <v>2.0347768766723283E-3</v>
      </c>
      <c r="X270" s="71">
        <f t="shared" si="295"/>
        <v>1.577799761169747E-3</v>
      </c>
      <c r="Y270" s="71">
        <f t="shared" si="296"/>
        <v>1.5795589811469341E-3</v>
      </c>
      <c r="Z270" s="72">
        <f t="shared" si="238"/>
        <v>3.0186417421167944E-2</v>
      </c>
      <c r="AA270" s="72">
        <f t="shared" si="239"/>
        <v>3.2969879221503719E-2</v>
      </c>
      <c r="AB270" s="72">
        <f t="shared" si="240"/>
        <v>2.8621663289342521E-2</v>
      </c>
      <c r="AC270" s="72">
        <f t="shared" si="241"/>
        <v>1.5594852817714793E-2</v>
      </c>
      <c r="AD270" s="72">
        <f t="shared" si="242"/>
        <v>1.1515737778175335E-2</v>
      </c>
      <c r="AE270" s="72">
        <f t="shared" si="243"/>
        <v>8.7649926943532859E-3</v>
      </c>
      <c r="AF270" s="72">
        <f t="shared" si="244"/>
        <v>7.4377404539562875E-3</v>
      </c>
      <c r="AG270" s="72">
        <f t="shared" si="245"/>
        <v>7.3052007949728319E-3</v>
      </c>
      <c r="AH270" s="72">
        <f t="shared" si="246"/>
        <v>2.5504897799881886E-3</v>
      </c>
      <c r="AI270" s="72">
        <f t="shared" si="247"/>
        <v>2.024696011601232E-3</v>
      </c>
      <c r="AJ270" s="72">
        <f t="shared" si="248"/>
        <v>1.5665096773304537E-3</v>
      </c>
      <c r="AK270" s="72">
        <f t="shared" si="249"/>
        <v>2.4273210559434921E-3</v>
      </c>
      <c r="AL270" s="72">
        <f t="shared" si="250"/>
        <v>2.3541361123425061E-3</v>
      </c>
      <c r="AM270" s="72">
        <f t="shared" si="251"/>
        <v>2.078262113192157E-3</v>
      </c>
      <c r="AN270" s="72">
        <f t="shared" si="252"/>
        <v>1.9400702504545205E-3</v>
      </c>
      <c r="AO270" s="72">
        <f t="shared" si="253"/>
        <v>1.9311955573738848E-3</v>
      </c>
      <c r="AP270" s="72">
        <f t="shared" si="254"/>
        <v>2.306284108517681E-3</v>
      </c>
      <c r="AQ270" s="72">
        <f t="shared" si="255"/>
        <v>1.8276254238838202E-3</v>
      </c>
      <c r="AR270" s="72">
        <f t="shared" si="256"/>
        <v>1.4066599376446843E-3</v>
      </c>
      <c r="AS270" s="72">
        <f t="shared" si="257"/>
        <v>2.1922677331458985E-3</v>
      </c>
      <c r="AT270" s="72">
        <f t="shared" si="258"/>
        <v>2.1459532302930675E-3</v>
      </c>
      <c r="AU270" s="72">
        <f t="shared" si="259"/>
        <v>1.9152602601468754E-3</v>
      </c>
      <c r="AV270" s="72">
        <f t="shared" si="260"/>
        <v>1.7937025412464137E-3</v>
      </c>
      <c r="AW270" s="72">
        <f t="shared" si="261"/>
        <v>1.7865534226337066E-3</v>
      </c>
      <c r="AX270" s="72">
        <f t="shared" si="262"/>
        <v>6.3762244499704715E-4</v>
      </c>
      <c r="AY270" s="72">
        <f t="shared" si="263"/>
        <v>1.012348005800616E-3</v>
      </c>
      <c r="AZ270" s="72">
        <f t="shared" si="264"/>
        <v>1.5665096773304537E-3</v>
      </c>
      <c r="BA270" s="72">
        <f t="shared" si="265"/>
        <v>7.2819631678304759E-3</v>
      </c>
      <c r="BB270" s="72">
        <f t="shared" si="266"/>
        <v>1.1770680561712531E-2</v>
      </c>
      <c r="BC270" s="72">
        <f t="shared" si="267"/>
        <v>2.0782621131921572E-2</v>
      </c>
      <c r="BD270" s="72">
        <f t="shared" si="268"/>
        <v>2.9101053756817808E-2</v>
      </c>
      <c r="BE270" s="72">
        <f t="shared" si="269"/>
        <v>3.8623911147477694E-2</v>
      </c>
      <c r="BF270" s="72">
        <f t="shared" si="270"/>
        <v>5.7657102712942024E-4</v>
      </c>
      <c r="BG270" s="72">
        <f t="shared" si="271"/>
        <v>9.1381271194191011E-4</v>
      </c>
      <c r="BH270" s="72">
        <f t="shared" si="272"/>
        <v>1.4066599376446843E-3</v>
      </c>
      <c r="BI270" s="72">
        <f t="shared" si="273"/>
        <v>6.5768031994376955E-3</v>
      </c>
      <c r="BJ270" s="72">
        <f t="shared" si="274"/>
        <v>1.0729766151465338E-2</v>
      </c>
      <c r="BK270" s="72">
        <f t="shared" si="275"/>
        <v>1.9152602601468754E-2</v>
      </c>
      <c r="BL270" s="72">
        <f t="shared" si="276"/>
        <v>2.6905538118696205E-2</v>
      </c>
      <c r="BM270" s="72">
        <f t="shared" si="277"/>
        <v>3.5731068452674132E-2</v>
      </c>
      <c r="BN270" s="70">
        <f t="shared" si="278"/>
        <v>0.61156859690957088</v>
      </c>
      <c r="BO270" s="70">
        <f t="shared" si="279"/>
        <v>0.35206411139943627</v>
      </c>
      <c r="BP270" s="70">
        <f t="shared" si="280"/>
        <v>0.90742633421695329</v>
      </c>
    </row>
    <row r="271" spans="1:68" x14ac:dyDescent="0.25">
      <c r="A271" s="68">
        <v>45037</v>
      </c>
      <c r="B271" s="67">
        <v>14.43</v>
      </c>
      <c r="C271" s="67">
        <v>14.7</v>
      </c>
      <c r="D271" s="67">
        <v>14.39</v>
      </c>
      <c r="E271" s="67">
        <v>10.42</v>
      </c>
      <c r="F271" s="67">
        <v>9.1300000000000008</v>
      </c>
      <c r="G271" s="67">
        <v>8.23</v>
      </c>
      <c r="H271" s="67">
        <v>7.83</v>
      </c>
      <c r="I271" s="67">
        <v>7.71</v>
      </c>
      <c r="J271" s="71">
        <f t="shared" si="281"/>
        <v>-3.999999999999837E-4</v>
      </c>
      <c r="K271" s="71">
        <f t="shared" si="282"/>
        <v>3.0000000000002247E-4</v>
      </c>
      <c r="L271" s="71">
        <f t="shared" si="283"/>
        <v>3.999999999999837E-4</v>
      </c>
      <c r="M271" s="71">
        <f t="shared" si="284"/>
        <v>1.0999999999999899E-3</v>
      </c>
      <c r="N271" s="71">
        <f t="shared" si="285"/>
        <v>1.0999999999999899E-3</v>
      </c>
      <c r="O271" s="71">
        <f t="shared" si="286"/>
        <v>1.2999999999999956E-3</v>
      </c>
      <c r="P271" s="71">
        <f t="shared" si="287"/>
        <v>1.3000000000000095E-3</v>
      </c>
      <c r="Q271" s="71">
        <f t="shared" si="288"/>
        <v>1.1999999999999927E-3</v>
      </c>
      <c r="R271" s="71">
        <f t="shared" si="289"/>
        <v>-3.4961979204123155E-4</v>
      </c>
      <c r="S271" s="71">
        <f t="shared" si="290"/>
        <v>2.6151767572660603E-4</v>
      </c>
      <c r="T271" s="71">
        <f t="shared" si="291"/>
        <v>3.496197920413654E-4</v>
      </c>
      <c r="U271" s="71">
        <f t="shared" si="292"/>
        <v>9.9570046696532228E-4</v>
      </c>
      <c r="V271" s="71">
        <f t="shared" si="293"/>
        <v>1.0074644805058738E-3</v>
      </c>
      <c r="W271" s="71">
        <f t="shared" si="294"/>
        <v>1.2004249098392786E-3</v>
      </c>
      <c r="X271" s="71">
        <f t="shared" si="295"/>
        <v>1.2048752558230988E-3</v>
      </c>
      <c r="Y271" s="71">
        <f t="shared" si="296"/>
        <v>1.1134825313022505E-3</v>
      </c>
      <c r="Z271" s="72">
        <f t="shared" si="238"/>
        <v>3.0271916258878408E-2</v>
      </c>
      <c r="AA271" s="72">
        <f t="shared" si="239"/>
        <v>3.3083953172581559E-2</v>
      </c>
      <c r="AB271" s="72">
        <f t="shared" si="240"/>
        <v>2.8749096091322871E-2</v>
      </c>
      <c r="AC271" s="72">
        <f t="shared" si="241"/>
        <v>1.5708902595076114E-2</v>
      </c>
      <c r="AD271" s="72">
        <f t="shared" si="242"/>
        <v>1.1596352115876053E-2</v>
      </c>
      <c r="AE271" s="72">
        <f t="shared" si="243"/>
        <v>8.8288859996175969E-3</v>
      </c>
      <c r="AF271" s="72">
        <f t="shared" si="244"/>
        <v>7.4933601325215538E-3</v>
      </c>
      <c r="AG271" s="72">
        <f t="shared" si="245"/>
        <v>7.3558442544279842E-3</v>
      </c>
      <c r="AH271" s="72">
        <f t="shared" si="246"/>
        <v>2.4999368208341514E-3</v>
      </c>
      <c r="AI271" s="72">
        <f t="shared" si="247"/>
        <v>2.0206977660446202E-3</v>
      </c>
      <c r="AJ271" s="72">
        <f t="shared" si="248"/>
        <v>1.5663462635553042E-3</v>
      </c>
      <c r="AK271" s="72">
        <f t="shared" si="249"/>
        <v>2.4256326535562031E-3</v>
      </c>
      <c r="AL271" s="72">
        <f t="shared" si="250"/>
        <v>2.3503261877946182E-3</v>
      </c>
      <c r="AM271" s="72">
        <f t="shared" si="251"/>
        <v>2.0735203865406859E-3</v>
      </c>
      <c r="AN271" s="72">
        <f t="shared" si="252"/>
        <v>1.9372596054334965E-3</v>
      </c>
      <c r="AO271" s="72">
        <f t="shared" si="253"/>
        <v>1.9282792509294961E-3</v>
      </c>
      <c r="AP271" s="72">
        <f t="shared" si="254"/>
        <v>2.2631960469400142E-3</v>
      </c>
      <c r="AQ271" s="72">
        <f t="shared" si="255"/>
        <v>1.8242140034484347E-3</v>
      </c>
      <c r="AR271" s="72">
        <f t="shared" si="256"/>
        <v>1.4065118150729358E-3</v>
      </c>
      <c r="AS271" s="72">
        <f t="shared" si="257"/>
        <v>2.1907395518764492E-3</v>
      </c>
      <c r="AT271" s="72">
        <f t="shared" si="258"/>
        <v>2.1424406483729064E-3</v>
      </c>
      <c r="AU271" s="72">
        <f t="shared" si="259"/>
        <v>1.9108600484363685E-3</v>
      </c>
      <c r="AV271" s="72">
        <f t="shared" si="260"/>
        <v>1.7910888236704391E-3</v>
      </c>
      <c r="AW271" s="72">
        <f t="shared" si="261"/>
        <v>1.7838346623559808E-3</v>
      </c>
      <c r="AX271" s="72">
        <f t="shared" si="262"/>
        <v>6.2498420520853786E-4</v>
      </c>
      <c r="AY271" s="72">
        <f t="shared" si="263"/>
        <v>1.0103488830223101E-3</v>
      </c>
      <c r="AZ271" s="72">
        <f t="shared" si="264"/>
        <v>1.5663462635553042E-3</v>
      </c>
      <c r="BA271" s="72">
        <f t="shared" si="265"/>
        <v>7.2768979606686098E-3</v>
      </c>
      <c r="BB271" s="72">
        <f t="shared" si="266"/>
        <v>1.1751630938973091E-2</v>
      </c>
      <c r="BC271" s="72">
        <f t="shared" si="267"/>
        <v>2.0735203865406858E-2</v>
      </c>
      <c r="BD271" s="72">
        <f t="shared" si="268"/>
        <v>2.9058894081502449E-2</v>
      </c>
      <c r="BE271" s="72">
        <f t="shared" si="269"/>
        <v>3.8565585018589921E-2</v>
      </c>
      <c r="BF271" s="72">
        <f t="shared" si="270"/>
        <v>5.6579901173500356E-4</v>
      </c>
      <c r="BG271" s="72">
        <f t="shared" si="271"/>
        <v>9.1210700172421734E-4</v>
      </c>
      <c r="BH271" s="72">
        <f t="shared" si="272"/>
        <v>1.4065118150729358E-3</v>
      </c>
      <c r="BI271" s="72">
        <f t="shared" si="273"/>
        <v>6.5722186556293472E-3</v>
      </c>
      <c r="BJ271" s="72">
        <f t="shared" si="274"/>
        <v>1.0712203241864532E-2</v>
      </c>
      <c r="BK271" s="72">
        <f t="shared" si="275"/>
        <v>1.9108600484363684E-2</v>
      </c>
      <c r="BL271" s="72">
        <f t="shared" si="276"/>
        <v>2.6866332355056585E-2</v>
      </c>
      <c r="BM271" s="72">
        <f t="shared" si="277"/>
        <v>3.5676693247119619E-2</v>
      </c>
      <c r="BN271" s="70">
        <f t="shared" si="278"/>
        <v>0.61181626741352968</v>
      </c>
      <c r="BO271" s="70">
        <f t="shared" si="279"/>
        <v>0.35179301972556448</v>
      </c>
      <c r="BP271" s="70">
        <f t="shared" si="280"/>
        <v>0.90738524476461146</v>
      </c>
    </row>
    <row r="272" spans="1:68" x14ac:dyDescent="0.25">
      <c r="A272" s="68">
        <v>45036</v>
      </c>
      <c r="B272" s="67">
        <v>14.39</v>
      </c>
      <c r="C272" s="67">
        <v>14.73</v>
      </c>
      <c r="D272" s="67">
        <v>14.43</v>
      </c>
      <c r="E272" s="67">
        <v>10.53</v>
      </c>
      <c r="F272" s="67">
        <v>9.24</v>
      </c>
      <c r="G272" s="67">
        <v>8.36</v>
      </c>
      <c r="H272" s="67">
        <v>7.96</v>
      </c>
      <c r="I272" s="67">
        <v>7.83</v>
      </c>
      <c r="J272" s="71">
        <f t="shared" si="281"/>
        <v>1.0000000000001674E-4</v>
      </c>
      <c r="K272" s="71">
        <f t="shared" si="282"/>
        <v>1.9999999999997797E-4</v>
      </c>
      <c r="L272" s="71">
        <f t="shared" si="283"/>
        <v>2.0000000000000573E-4</v>
      </c>
      <c r="M272" s="71">
        <f t="shared" si="284"/>
        <v>7.0000000000000617E-4</v>
      </c>
      <c r="N272" s="71">
        <f t="shared" si="285"/>
        <v>1.0000000000000009E-3</v>
      </c>
      <c r="O272" s="71">
        <f t="shared" si="286"/>
        <v>8.9999999999999802E-4</v>
      </c>
      <c r="P272" s="71">
        <f t="shared" si="287"/>
        <v>7.9999999999998128E-4</v>
      </c>
      <c r="Q272" s="71">
        <f t="shared" si="288"/>
        <v>6.0000000000000331E-4</v>
      </c>
      <c r="R272" s="71">
        <f t="shared" si="289"/>
        <v>8.7416408115750346E-5</v>
      </c>
      <c r="S272" s="71">
        <f t="shared" si="290"/>
        <v>1.743071296028152E-4</v>
      </c>
      <c r="T272" s="71">
        <f t="shared" si="291"/>
        <v>1.7476406895245114E-4</v>
      </c>
      <c r="U272" s="71">
        <f t="shared" si="292"/>
        <v>6.3311176537055795E-4</v>
      </c>
      <c r="V272" s="71">
        <f t="shared" si="293"/>
        <v>9.149968613488416E-4</v>
      </c>
      <c r="W272" s="71">
        <f t="shared" si="294"/>
        <v>8.3022005598905584E-4</v>
      </c>
      <c r="X272" s="71">
        <f t="shared" si="295"/>
        <v>7.4074077461088578E-4</v>
      </c>
      <c r="Y272" s="71">
        <f t="shared" si="296"/>
        <v>5.5627666926765472E-4</v>
      </c>
      <c r="Z272" s="72">
        <f t="shared" si="238"/>
        <v>3.0318033156028924E-2</v>
      </c>
      <c r="AA272" s="72">
        <f t="shared" si="239"/>
        <v>3.3187072911862049E-2</v>
      </c>
      <c r="AB272" s="72">
        <f t="shared" si="240"/>
        <v>2.8872655770996326E-2</v>
      </c>
      <c r="AC272" s="72">
        <f t="shared" si="241"/>
        <v>1.5816744526871887E-2</v>
      </c>
      <c r="AD272" s="72">
        <f t="shared" si="242"/>
        <v>1.1674202575422817E-2</v>
      </c>
      <c r="AE272" s="72">
        <f t="shared" si="243"/>
        <v>8.8927487482728801E-3</v>
      </c>
      <c r="AF272" s="72">
        <f t="shared" si="244"/>
        <v>7.5476991257587582E-3</v>
      </c>
      <c r="AG272" s="72">
        <f t="shared" si="245"/>
        <v>7.4064297120214496E-3</v>
      </c>
      <c r="AH272" s="72">
        <f t="shared" si="246"/>
        <v>2.5000271659230454E-3</v>
      </c>
      <c r="AI272" s="72">
        <f t="shared" si="247"/>
        <v>2.0203419214059218E-3</v>
      </c>
      <c r="AJ272" s="72">
        <f t="shared" si="248"/>
        <v>1.5682453971550419E-3</v>
      </c>
      <c r="AK272" s="72">
        <f t="shared" si="249"/>
        <v>2.4243968283220946E-3</v>
      </c>
      <c r="AL272" s="72">
        <f t="shared" si="250"/>
        <v>2.3491484281354751E-3</v>
      </c>
      <c r="AM272" s="72">
        <f t="shared" si="251"/>
        <v>2.0717620682966583E-3</v>
      </c>
      <c r="AN272" s="72">
        <f t="shared" si="252"/>
        <v>1.9354163963191428E-3</v>
      </c>
      <c r="AO272" s="72">
        <f t="shared" si="253"/>
        <v>1.9267461788124117E-3</v>
      </c>
      <c r="AP272" s="72">
        <f t="shared" si="254"/>
        <v>2.2632795994024643E-3</v>
      </c>
      <c r="AQ272" s="72">
        <f t="shared" si="255"/>
        <v>1.8239012113093721E-3</v>
      </c>
      <c r="AR272" s="72">
        <f t="shared" si="256"/>
        <v>1.4084131753721704E-3</v>
      </c>
      <c r="AS272" s="72">
        <f t="shared" si="257"/>
        <v>2.1896148398689815E-3</v>
      </c>
      <c r="AT272" s="72">
        <f t="shared" si="258"/>
        <v>2.1413554282802521E-3</v>
      </c>
      <c r="AU272" s="72">
        <f t="shared" si="259"/>
        <v>1.9092326608044535E-3</v>
      </c>
      <c r="AV272" s="72">
        <f t="shared" si="260"/>
        <v>1.7893761212309685E-3</v>
      </c>
      <c r="AW272" s="72">
        <f t="shared" si="261"/>
        <v>1.7824086806559939E-3</v>
      </c>
      <c r="AX272" s="72">
        <f t="shared" si="262"/>
        <v>6.2500679148076136E-4</v>
      </c>
      <c r="AY272" s="72">
        <f t="shared" si="263"/>
        <v>1.0101709607029609E-3</v>
      </c>
      <c r="AZ272" s="72">
        <f t="shared" si="264"/>
        <v>1.5682453971550419E-3</v>
      </c>
      <c r="BA272" s="72">
        <f t="shared" si="265"/>
        <v>7.2731904849662838E-3</v>
      </c>
      <c r="BB272" s="72">
        <f t="shared" si="266"/>
        <v>1.1745742140677376E-2</v>
      </c>
      <c r="BC272" s="72">
        <f t="shared" si="267"/>
        <v>2.0717620682966582E-2</v>
      </c>
      <c r="BD272" s="72">
        <f t="shared" si="268"/>
        <v>2.9031245944787142E-2</v>
      </c>
      <c r="BE272" s="72">
        <f t="shared" si="269"/>
        <v>3.8534923576248235E-2</v>
      </c>
      <c r="BF272" s="72">
        <f t="shared" si="270"/>
        <v>5.6581989985061607E-4</v>
      </c>
      <c r="BG272" s="72">
        <f t="shared" si="271"/>
        <v>9.1195060565468604E-4</v>
      </c>
      <c r="BH272" s="72">
        <f t="shared" si="272"/>
        <v>1.4084131753721704E-3</v>
      </c>
      <c r="BI272" s="72">
        <f t="shared" si="273"/>
        <v>6.568844519606945E-3</v>
      </c>
      <c r="BJ272" s="72">
        <f t="shared" si="274"/>
        <v>1.0706777141401261E-2</v>
      </c>
      <c r="BK272" s="72">
        <f t="shared" si="275"/>
        <v>1.9092326608044535E-2</v>
      </c>
      <c r="BL272" s="72">
        <f t="shared" si="276"/>
        <v>2.6840641818464527E-2</v>
      </c>
      <c r="BM272" s="72">
        <f t="shared" si="277"/>
        <v>3.564817361311988E-2</v>
      </c>
      <c r="BN272" s="70">
        <f t="shared" si="278"/>
        <v>0.61098152840288789</v>
      </c>
      <c r="BO272" s="70">
        <f t="shared" si="279"/>
        <v>0.3507878483534454</v>
      </c>
      <c r="BP272" s="70">
        <f t="shared" si="280"/>
        <v>0.90728988704456692</v>
      </c>
    </row>
    <row r="273" spans="1:68" x14ac:dyDescent="0.25">
      <c r="A273" s="68">
        <v>45035</v>
      </c>
      <c r="B273" s="67">
        <v>14.4</v>
      </c>
      <c r="C273" s="67">
        <v>14.75</v>
      </c>
      <c r="D273" s="67">
        <v>14.45</v>
      </c>
      <c r="E273" s="67">
        <v>10.6</v>
      </c>
      <c r="F273" s="67">
        <v>9.34</v>
      </c>
      <c r="G273" s="67">
        <v>8.4499999999999993</v>
      </c>
      <c r="H273" s="67">
        <v>8.0399999999999991</v>
      </c>
      <c r="I273" s="67">
        <v>7.89</v>
      </c>
      <c r="J273" s="71">
        <f t="shared" si="281"/>
        <v>9.9999999999997313E-4</v>
      </c>
      <c r="K273" s="71">
        <f t="shared" si="282"/>
        <v>2.7999999999999969E-3</v>
      </c>
      <c r="L273" s="71">
        <f t="shared" si="283"/>
        <v>1.1000000000000176E-3</v>
      </c>
      <c r="M273" s="71">
        <f t="shared" si="284"/>
        <v>3.7000000000000088E-3</v>
      </c>
      <c r="N273" s="71">
        <f t="shared" si="285"/>
        <v>3.8000000000000117E-3</v>
      </c>
      <c r="O273" s="71">
        <f t="shared" si="286"/>
        <v>2.5000000000000022E-3</v>
      </c>
      <c r="P273" s="71">
        <f t="shared" si="287"/>
        <v>1.9000000000000128E-3</v>
      </c>
      <c r="Q273" s="71">
        <f t="shared" si="288"/>
        <v>1.7000000000000071E-3</v>
      </c>
      <c r="R273" s="71">
        <f t="shared" si="289"/>
        <v>8.7374404859677122E-4</v>
      </c>
      <c r="S273" s="71">
        <f t="shared" si="290"/>
        <v>2.4371149672644315E-3</v>
      </c>
      <c r="T273" s="71">
        <f t="shared" si="291"/>
        <v>9.6065681375978389E-4</v>
      </c>
      <c r="U273" s="71">
        <f t="shared" si="292"/>
        <v>3.3398054242376215E-3</v>
      </c>
      <c r="V273" s="71">
        <f t="shared" si="293"/>
        <v>3.4693726025493638E-3</v>
      </c>
      <c r="W273" s="71">
        <f t="shared" si="294"/>
        <v>2.3025568542803659E-3</v>
      </c>
      <c r="X273" s="71">
        <f t="shared" si="295"/>
        <v>1.7570633826401612E-3</v>
      </c>
      <c r="Y273" s="71">
        <f t="shared" si="296"/>
        <v>1.5744388526710371E-3</v>
      </c>
      <c r="Z273" s="72">
        <f t="shared" si="238"/>
        <v>3.0362261218993009E-2</v>
      </c>
      <c r="AA273" s="72">
        <f t="shared" si="239"/>
        <v>3.3285501202671944E-2</v>
      </c>
      <c r="AB273" s="72">
        <f t="shared" si="240"/>
        <v>2.8982755684145083E-2</v>
      </c>
      <c r="AC273" s="72">
        <f t="shared" si="241"/>
        <v>1.5921304307795293E-2</v>
      </c>
      <c r="AD273" s="72">
        <f t="shared" si="242"/>
        <v>1.1750966270657238E-2</v>
      </c>
      <c r="AE273" s="72">
        <f t="shared" si="243"/>
        <v>8.9579982056653632E-3</v>
      </c>
      <c r="AF273" s="72">
        <f t="shared" si="244"/>
        <v>7.6043199960563034E-3</v>
      </c>
      <c r="AG273" s="72">
        <f t="shared" si="245"/>
        <v>7.4601968882963355E-3</v>
      </c>
      <c r="AH273" s="72">
        <f t="shared" si="246"/>
        <v>2.4999724573424756E-3</v>
      </c>
      <c r="AI273" s="72">
        <f t="shared" si="247"/>
        <v>2.0200426187191554E-3</v>
      </c>
      <c r="AJ273" s="72">
        <f t="shared" si="248"/>
        <v>1.5706519106906283E-3</v>
      </c>
      <c r="AK273" s="72">
        <f t="shared" si="249"/>
        <v>2.4241716769274006E-3</v>
      </c>
      <c r="AL273" s="72">
        <f t="shared" si="250"/>
        <v>2.3485714816173383E-3</v>
      </c>
      <c r="AM273" s="72">
        <f t="shared" si="251"/>
        <v>2.0713759239227706E-3</v>
      </c>
      <c r="AN273" s="72">
        <f t="shared" si="252"/>
        <v>1.9353957307666255E-3</v>
      </c>
      <c r="AO273" s="72">
        <f t="shared" si="253"/>
        <v>1.9272319463657043E-3</v>
      </c>
      <c r="AP273" s="72">
        <f t="shared" si="254"/>
        <v>2.2632473619920448E-3</v>
      </c>
      <c r="AQ273" s="72">
        <f t="shared" si="255"/>
        <v>1.8236348992059107E-3</v>
      </c>
      <c r="AR273" s="72">
        <f t="shared" si="256"/>
        <v>1.4108644185023701E-3</v>
      </c>
      <c r="AS273" s="72">
        <f t="shared" si="257"/>
        <v>2.1894322955414909E-3</v>
      </c>
      <c r="AT273" s="72">
        <f t="shared" si="258"/>
        <v>2.1408417881671341E-3</v>
      </c>
      <c r="AU273" s="72">
        <f t="shared" si="259"/>
        <v>1.9088914060981371E-3</v>
      </c>
      <c r="AV273" s="72">
        <f t="shared" si="260"/>
        <v>1.7893750651858335E-3</v>
      </c>
      <c r="AW273" s="72">
        <f t="shared" si="261"/>
        <v>1.7828818124763267E-3</v>
      </c>
      <c r="AX273" s="72">
        <f t="shared" si="262"/>
        <v>6.2499311433561889E-4</v>
      </c>
      <c r="AY273" s="72">
        <f t="shared" si="263"/>
        <v>1.0100213093595777E-3</v>
      </c>
      <c r="AZ273" s="72">
        <f t="shared" si="264"/>
        <v>1.5706519106906283E-3</v>
      </c>
      <c r="BA273" s="72">
        <f t="shared" si="265"/>
        <v>7.2725150307822017E-3</v>
      </c>
      <c r="BB273" s="72">
        <f t="shared" si="266"/>
        <v>1.1742857408086692E-2</v>
      </c>
      <c r="BC273" s="72">
        <f t="shared" si="267"/>
        <v>2.0713759239227705E-2</v>
      </c>
      <c r="BD273" s="72">
        <f t="shared" si="268"/>
        <v>2.9030935961499381E-2</v>
      </c>
      <c r="BE273" s="72">
        <f t="shared" si="269"/>
        <v>3.8544638927314086E-2</v>
      </c>
      <c r="BF273" s="72">
        <f t="shared" si="270"/>
        <v>5.6581184049801119E-4</v>
      </c>
      <c r="BG273" s="72">
        <f t="shared" si="271"/>
        <v>9.1181744960295533E-4</v>
      </c>
      <c r="BH273" s="72">
        <f t="shared" si="272"/>
        <v>1.4108644185023701E-3</v>
      </c>
      <c r="BI273" s="72">
        <f t="shared" si="273"/>
        <v>6.568296886624473E-3</v>
      </c>
      <c r="BJ273" s="72">
        <f t="shared" si="274"/>
        <v>1.070420894083567E-2</v>
      </c>
      <c r="BK273" s="72">
        <f t="shared" si="275"/>
        <v>1.9088914060981371E-2</v>
      </c>
      <c r="BL273" s="72">
        <f t="shared" si="276"/>
        <v>2.6840625977787504E-2</v>
      </c>
      <c r="BM273" s="72">
        <f t="shared" si="277"/>
        <v>3.5657636249526531E-2</v>
      </c>
      <c r="BN273" s="70">
        <f t="shared" si="278"/>
        <v>0.60956770372486124</v>
      </c>
      <c r="BO273" s="70">
        <f t="shared" si="279"/>
        <v>0.35085892379267875</v>
      </c>
      <c r="BP273" s="70">
        <f t="shared" si="280"/>
        <v>0.90728568599131032</v>
      </c>
    </row>
    <row r="274" spans="1:68" x14ac:dyDescent="0.25">
      <c r="A274" s="68">
        <v>45034</v>
      </c>
      <c r="B274" s="67">
        <v>14.5</v>
      </c>
      <c r="C274" s="67">
        <v>15.03</v>
      </c>
      <c r="D274" s="67">
        <v>14.56</v>
      </c>
      <c r="E274" s="67">
        <v>10.97</v>
      </c>
      <c r="F274" s="67">
        <v>9.7200000000000006</v>
      </c>
      <c r="G274" s="67">
        <v>8.6999999999999993</v>
      </c>
      <c r="H274" s="67">
        <v>8.23</v>
      </c>
      <c r="I274" s="67">
        <v>8.06</v>
      </c>
      <c r="J274" s="71">
        <f t="shared" si="281"/>
        <v>-4.3999999999999873E-3</v>
      </c>
      <c r="K274" s="71">
        <f t="shared" si="282"/>
        <v>-4.9999999999997269E-4</v>
      </c>
      <c r="L274" s="71">
        <f t="shared" si="283"/>
        <v>0</v>
      </c>
      <c r="M274" s="71">
        <f t="shared" si="284"/>
        <v>-4.0000000000001146E-4</v>
      </c>
      <c r="N274" s="71">
        <f t="shared" si="285"/>
        <v>0</v>
      </c>
      <c r="O274" s="71">
        <f t="shared" si="286"/>
        <v>3.0000000000000859E-4</v>
      </c>
      <c r="P274" s="71">
        <f t="shared" si="287"/>
        <v>2.0000000000000573E-4</v>
      </c>
      <c r="Q274" s="71">
        <f t="shared" si="288"/>
        <v>2.9999999999999472E-4</v>
      </c>
      <c r="R274" s="71">
        <f t="shared" si="289"/>
        <v>-3.8501972659015136E-3</v>
      </c>
      <c r="S274" s="71">
        <f t="shared" si="290"/>
        <v>-4.3476371277418344E-4</v>
      </c>
      <c r="T274" s="71">
        <f t="shared" si="291"/>
        <v>0</v>
      </c>
      <c r="U274" s="71">
        <f t="shared" si="292"/>
        <v>-3.6052276190397801E-4</v>
      </c>
      <c r="V274" s="71">
        <f t="shared" si="293"/>
        <v>0</v>
      </c>
      <c r="W274" s="71">
        <f t="shared" si="294"/>
        <v>2.7595088249432253E-4</v>
      </c>
      <c r="X274" s="71">
        <f t="shared" si="295"/>
        <v>1.8477457554423116E-4</v>
      </c>
      <c r="Y274" s="71">
        <f t="shared" si="296"/>
        <v>2.7758501219184427E-4</v>
      </c>
      <c r="Z274" s="72">
        <f t="shared" si="238"/>
        <v>3.0406343281889816E-2</v>
      </c>
      <c r="AA274" s="72">
        <f t="shared" si="239"/>
        <v>3.3380926445982978E-2</v>
      </c>
      <c r="AB274" s="72">
        <f t="shared" si="240"/>
        <v>2.9100528626800317E-2</v>
      </c>
      <c r="AC274" s="72">
        <f t="shared" si="241"/>
        <v>1.6028775217819497E-2</v>
      </c>
      <c r="AD274" s="72">
        <f t="shared" si="242"/>
        <v>1.1832005357285449E-2</v>
      </c>
      <c r="AE274" s="72">
        <f t="shared" si="243"/>
        <v>9.0284749715108699E-3</v>
      </c>
      <c r="AF274" s="72">
        <f t="shared" si="244"/>
        <v>7.6676304233071792E-3</v>
      </c>
      <c r="AG274" s="72">
        <f t="shared" si="245"/>
        <v>7.5214817312375089E-3</v>
      </c>
      <c r="AH274" s="72">
        <f t="shared" si="246"/>
        <v>2.4986914826395919E-3</v>
      </c>
      <c r="AI274" s="72">
        <f t="shared" si="247"/>
        <v>2.0103315555330889E-3</v>
      </c>
      <c r="AJ274" s="72">
        <f t="shared" si="248"/>
        <v>1.5684223136201547E-3</v>
      </c>
      <c r="AK274" s="72">
        <f t="shared" si="249"/>
        <v>2.4123516257786464E-3</v>
      </c>
      <c r="AL274" s="72">
        <f t="shared" si="250"/>
        <v>2.3358987402927332E-3</v>
      </c>
      <c r="AM274" s="72">
        <f t="shared" si="251"/>
        <v>2.0652613875204412E-3</v>
      </c>
      <c r="AN274" s="72">
        <f t="shared" si="252"/>
        <v>1.931458686006524E-3</v>
      </c>
      <c r="AO274" s="72">
        <f t="shared" si="253"/>
        <v>1.924100959452103E-3</v>
      </c>
      <c r="AP274" s="72">
        <f t="shared" si="254"/>
        <v>2.262155465943994E-3</v>
      </c>
      <c r="AQ274" s="72">
        <f t="shared" si="255"/>
        <v>1.8154165173786341E-3</v>
      </c>
      <c r="AR274" s="72">
        <f t="shared" si="256"/>
        <v>1.4089655536283503E-3</v>
      </c>
      <c r="AS274" s="72">
        <f t="shared" si="257"/>
        <v>2.178773995663047E-3</v>
      </c>
      <c r="AT274" s="72">
        <f t="shared" si="258"/>
        <v>2.129254533423254E-3</v>
      </c>
      <c r="AU274" s="72">
        <f t="shared" si="259"/>
        <v>1.9032694856904475E-3</v>
      </c>
      <c r="AV274" s="72">
        <f t="shared" si="260"/>
        <v>1.785732241454204E-3</v>
      </c>
      <c r="AW274" s="72">
        <f t="shared" si="261"/>
        <v>1.7799791741653669E-3</v>
      </c>
      <c r="AX274" s="72">
        <f t="shared" si="262"/>
        <v>6.2467287065989796E-4</v>
      </c>
      <c r="AY274" s="72">
        <f t="shared" si="263"/>
        <v>1.0051657777665444E-3</v>
      </c>
      <c r="AZ274" s="72">
        <f t="shared" si="264"/>
        <v>1.5684223136201547E-3</v>
      </c>
      <c r="BA274" s="72">
        <f t="shared" si="265"/>
        <v>7.2370548773359397E-3</v>
      </c>
      <c r="BB274" s="72">
        <f t="shared" si="266"/>
        <v>1.1679493701463666E-2</v>
      </c>
      <c r="BC274" s="72">
        <f t="shared" si="267"/>
        <v>2.0652613875204413E-2</v>
      </c>
      <c r="BD274" s="72">
        <f t="shared" si="268"/>
        <v>2.8971880290097861E-2</v>
      </c>
      <c r="BE274" s="72">
        <f t="shared" si="269"/>
        <v>3.8482019189042059E-2</v>
      </c>
      <c r="BF274" s="72">
        <f t="shared" si="270"/>
        <v>5.6553886648599849E-4</v>
      </c>
      <c r="BG274" s="72">
        <f t="shared" si="271"/>
        <v>9.0770825868931706E-4</v>
      </c>
      <c r="BH274" s="72">
        <f t="shared" si="272"/>
        <v>1.4089655536283503E-3</v>
      </c>
      <c r="BI274" s="72">
        <f t="shared" si="273"/>
        <v>6.5363219869891409E-3</v>
      </c>
      <c r="BJ274" s="72">
        <f t="shared" si="274"/>
        <v>1.064627266711627E-2</v>
      </c>
      <c r="BK274" s="72">
        <f t="shared" si="275"/>
        <v>1.9032694856904474E-2</v>
      </c>
      <c r="BL274" s="72">
        <f t="shared" si="276"/>
        <v>2.6785983621813059E-2</v>
      </c>
      <c r="BM274" s="72">
        <f t="shared" si="277"/>
        <v>3.5599583483307336E-2</v>
      </c>
      <c r="BN274" s="70">
        <f t="shared" si="278"/>
        <v>0.60799685554892602</v>
      </c>
      <c r="BO274" s="70">
        <f t="shared" si="279"/>
        <v>0.34776789036647071</v>
      </c>
      <c r="BP274" s="70">
        <f t="shared" si="280"/>
        <v>0.90632953715187592</v>
      </c>
    </row>
    <row r="275" spans="1:68" x14ac:dyDescent="0.25">
      <c r="A275" s="68">
        <v>45033</v>
      </c>
      <c r="B275" s="67">
        <v>14.06</v>
      </c>
      <c r="C275" s="67">
        <v>14.98</v>
      </c>
      <c r="D275" s="67">
        <v>14.56</v>
      </c>
      <c r="E275" s="67">
        <v>10.93</v>
      </c>
      <c r="F275" s="67">
        <v>9.7200000000000006</v>
      </c>
      <c r="G275" s="67">
        <v>8.73</v>
      </c>
      <c r="H275" s="67">
        <v>8.25</v>
      </c>
      <c r="I275" s="67">
        <v>8.09</v>
      </c>
      <c r="J275" s="71">
        <f t="shared" si="281"/>
        <v>-2.0000000000000573E-4</v>
      </c>
      <c r="K275" s="71">
        <f t="shared" si="282"/>
        <v>2.2999999999999965E-3</v>
      </c>
      <c r="L275" s="71">
        <f t="shared" si="283"/>
        <v>-9.9999999999988987E-5</v>
      </c>
      <c r="M275" s="71">
        <f t="shared" si="284"/>
        <v>-1.5000000000000013E-3</v>
      </c>
      <c r="N275" s="71">
        <f t="shared" si="285"/>
        <v>-1.6000000000000042E-3</v>
      </c>
      <c r="O275" s="71">
        <f t="shared" si="286"/>
        <v>-1.5000000000000013E-3</v>
      </c>
      <c r="P275" s="71">
        <f t="shared" si="287"/>
        <v>-1.4000000000000123E-3</v>
      </c>
      <c r="Q275" s="71">
        <f t="shared" si="288"/>
        <v>-1.3999999999999985E-3</v>
      </c>
      <c r="R275" s="71">
        <f t="shared" si="289"/>
        <v>-1.7536168392156583E-4</v>
      </c>
      <c r="S275" s="71">
        <f t="shared" si="290"/>
        <v>1.9983498548172473E-3</v>
      </c>
      <c r="T275" s="71">
        <f t="shared" si="291"/>
        <v>-8.7294312830985259E-5</v>
      </c>
      <c r="U275" s="71">
        <f t="shared" si="292"/>
        <v>-1.3531191456104734E-3</v>
      </c>
      <c r="V275" s="71">
        <f t="shared" si="293"/>
        <v>-1.4593216745250708E-3</v>
      </c>
      <c r="W275" s="71">
        <f t="shared" si="294"/>
        <v>-1.3805165323529543E-3</v>
      </c>
      <c r="X275" s="71">
        <f t="shared" si="295"/>
        <v>-1.2941395779193302E-3</v>
      </c>
      <c r="Y275" s="71">
        <f t="shared" si="296"/>
        <v>-1.2960564672952052E-3</v>
      </c>
      <c r="Z275" s="72">
        <f t="shared" si="238"/>
        <v>3.0440521792903949E-2</v>
      </c>
      <c r="AA275" s="72">
        <f t="shared" si="239"/>
        <v>3.3459656950796106E-2</v>
      </c>
      <c r="AB275" s="72">
        <f t="shared" si="240"/>
        <v>2.9207929248740192E-2</v>
      </c>
      <c r="AC275" s="72">
        <f t="shared" si="241"/>
        <v>1.612279526819696E-2</v>
      </c>
      <c r="AD275" s="72">
        <f t="shared" si="242"/>
        <v>1.1904259690140863E-2</v>
      </c>
      <c r="AE275" s="72">
        <f t="shared" si="243"/>
        <v>9.1007204035719776E-3</v>
      </c>
      <c r="AF275" s="72">
        <f t="shared" si="244"/>
        <v>7.7311593986789688E-3</v>
      </c>
      <c r="AG275" s="72">
        <f t="shared" si="245"/>
        <v>7.5844578293146761E-3</v>
      </c>
      <c r="AH275" s="72">
        <f t="shared" si="246"/>
        <v>2.4856568913098728E-3</v>
      </c>
      <c r="AI275" s="72">
        <f t="shared" si="247"/>
        <v>2.0103836728538388E-3</v>
      </c>
      <c r="AJ275" s="72">
        <f t="shared" si="248"/>
        <v>1.5685188141902103E-3</v>
      </c>
      <c r="AK275" s="72">
        <f t="shared" si="249"/>
        <v>2.4133742833079047E-3</v>
      </c>
      <c r="AL275" s="72">
        <f t="shared" si="250"/>
        <v>2.336094531978031E-3</v>
      </c>
      <c r="AM275" s="72">
        <f t="shared" si="251"/>
        <v>2.0652832598026419E-3</v>
      </c>
      <c r="AN275" s="72">
        <f t="shared" si="252"/>
        <v>1.9317926615601562E-3</v>
      </c>
      <c r="AO275" s="72">
        <f t="shared" si="253"/>
        <v>1.9241583469466531E-3</v>
      </c>
      <c r="AP275" s="72">
        <f t="shared" si="254"/>
        <v>2.2512128940438128E-3</v>
      </c>
      <c r="AQ275" s="72">
        <f t="shared" si="255"/>
        <v>1.8154664385147366E-3</v>
      </c>
      <c r="AR275" s="72">
        <f t="shared" si="256"/>
        <v>1.4090577366855711E-3</v>
      </c>
      <c r="AS275" s="72">
        <f t="shared" si="257"/>
        <v>2.1797740085831218E-3</v>
      </c>
      <c r="AT275" s="72">
        <f t="shared" si="258"/>
        <v>2.1294434989730568E-3</v>
      </c>
      <c r="AU275" s="72">
        <f t="shared" si="259"/>
        <v>1.903295859673636E-3</v>
      </c>
      <c r="AV275" s="72">
        <f t="shared" si="260"/>
        <v>1.7860535065098353E-3</v>
      </c>
      <c r="AW275" s="72">
        <f t="shared" si="261"/>
        <v>1.7800379992348441E-3</v>
      </c>
      <c r="AX275" s="72">
        <f t="shared" si="262"/>
        <v>6.2141422282746821E-4</v>
      </c>
      <c r="AY275" s="72">
        <f t="shared" si="263"/>
        <v>1.0051918364269194E-3</v>
      </c>
      <c r="AZ275" s="72">
        <f t="shared" si="264"/>
        <v>1.5685188141902103E-3</v>
      </c>
      <c r="BA275" s="72">
        <f t="shared" si="265"/>
        <v>7.2401228499237146E-3</v>
      </c>
      <c r="BB275" s="72">
        <f t="shared" si="266"/>
        <v>1.1680472659890155E-2</v>
      </c>
      <c r="BC275" s="72">
        <f t="shared" si="267"/>
        <v>2.0652832598026419E-2</v>
      </c>
      <c r="BD275" s="72">
        <f t="shared" si="268"/>
        <v>2.8976889923402343E-2</v>
      </c>
      <c r="BE275" s="72">
        <f t="shared" si="269"/>
        <v>3.8483166938933062E-2</v>
      </c>
      <c r="BF275" s="72">
        <f t="shared" si="270"/>
        <v>5.6280322351095319E-4</v>
      </c>
      <c r="BG275" s="72">
        <f t="shared" si="271"/>
        <v>9.0773321925736832E-4</v>
      </c>
      <c r="BH275" s="72">
        <f t="shared" si="272"/>
        <v>1.4090577366855711E-3</v>
      </c>
      <c r="BI275" s="72">
        <f t="shared" si="273"/>
        <v>6.5393220257493655E-3</v>
      </c>
      <c r="BJ275" s="72">
        <f t="shared" si="274"/>
        <v>1.0647217494865285E-2</v>
      </c>
      <c r="BK275" s="72">
        <f t="shared" si="275"/>
        <v>1.9032958596736361E-2</v>
      </c>
      <c r="BL275" s="72">
        <f t="shared" si="276"/>
        <v>2.6790802597647528E-2</v>
      </c>
      <c r="BM275" s="72">
        <f t="shared" si="277"/>
        <v>3.5600759984696882E-2</v>
      </c>
      <c r="BN275" s="70">
        <f t="shared" si="278"/>
        <v>0.60813357094894882</v>
      </c>
      <c r="BO275" s="70">
        <f t="shared" si="279"/>
        <v>0.34712344593377448</v>
      </c>
      <c r="BP275" s="70">
        <f t="shared" si="280"/>
        <v>0.90627340696910896</v>
      </c>
    </row>
    <row r="276" spans="1:68" x14ac:dyDescent="0.25">
      <c r="A276" s="68">
        <v>45030</v>
      </c>
      <c r="B276" s="67">
        <v>14.04</v>
      </c>
      <c r="C276" s="67">
        <v>15.21</v>
      </c>
      <c r="D276" s="67">
        <v>14.55</v>
      </c>
      <c r="E276" s="67">
        <v>10.78</v>
      </c>
      <c r="F276" s="67">
        <v>9.56</v>
      </c>
      <c r="G276" s="67">
        <v>8.58</v>
      </c>
      <c r="H276" s="67">
        <v>8.11</v>
      </c>
      <c r="I276" s="67">
        <v>7.95</v>
      </c>
      <c r="J276" s="71">
        <f t="shared" si="281"/>
        <v>2.0000000000000573E-4</v>
      </c>
      <c r="K276" s="71">
        <f t="shared" si="282"/>
        <v>9.9999999999988987E-5</v>
      </c>
      <c r="L276" s="71">
        <f t="shared" si="283"/>
        <v>0</v>
      </c>
      <c r="M276" s="71">
        <f t="shared" si="284"/>
        <v>2.0000000000001961E-4</v>
      </c>
      <c r="N276" s="71">
        <f t="shared" si="285"/>
        <v>4.9999999999998657E-4</v>
      </c>
      <c r="O276" s="71">
        <f t="shared" si="286"/>
        <v>8.9999999999999802E-4</v>
      </c>
      <c r="P276" s="71">
        <f t="shared" si="287"/>
        <v>8.9999999999999802E-4</v>
      </c>
      <c r="Q276" s="71">
        <f t="shared" si="288"/>
        <v>7.9999999999999516E-4</v>
      </c>
      <c r="R276" s="71">
        <f t="shared" si="289"/>
        <v>1.7536168392158052E-4</v>
      </c>
      <c r="S276" s="71">
        <f t="shared" si="290"/>
        <v>8.679425427504401E-5</v>
      </c>
      <c r="T276" s="71">
        <f t="shared" si="291"/>
        <v>0</v>
      </c>
      <c r="U276" s="71">
        <f t="shared" si="292"/>
        <v>1.8052170822570638E-4</v>
      </c>
      <c r="V276" s="71">
        <f t="shared" si="293"/>
        <v>4.562668327547195E-4</v>
      </c>
      <c r="W276" s="71">
        <f t="shared" si="294"/>
        <v>8.285385974551784E-4</v>
      </c>
      <c r="X276" s="71">
        <f t="shared" si="295"/>
        <v>8.3213910770134401E-4</v>
      </c>
      <c r="Y276" s="71">
        <f t="shared" si="296"/>
        <v>7.4080936807731032E-4</v>
      </c>
      <c r="Z276" s="72">
        <f t="shared" si="238"/>
        <v>3.0493229478736658E-2</v>
      </c>
      <c r="AA276" s="72">
        <f t="shared" si="239"/>
        <v>3.3537142806339126E-2</v>
      </c>
      <c r="AB276" s="72">
        <f t="shared" si="240"/>
        <v>2.9310481999466939E-2</v>
      </c>
      <c r="AC276" s="72">
        <f t="shared" si="241"/>
        <v>1.6225256577345901E-2</v>
      </c>
      <c r="AD276" s="72">
        <f t="shared" si="242"/>
        <v>1.1979425564923976E-2</v>
      </c>
      <c r="AE276" s="72">
        <f t="shared" si="243"/>
        <v>9.1752139881569258E-3</v>
      </c>
      <c r="AF276" s="72">
        <f t="shared" si="244"/>
        <v>7.7991273535734104E-3</v>
      </c>
      <c r="AG276" s="72">
        <f t="shared" si="245"/>
        <v>7.6503103989364564E-3</v>
      </c>
      <c r="AH276" s="72">
        <f t="shared" si="246"/>
        <v>2.4857911039819227E-3</v>
      </c>
      <c r="AI276" s="72">
        <f t="shared" si="247"/>
        <v>2.0035561896555249E-3</v>
      </c>
      <c r="AJ276" s="72">
        <f t="shared" si="248"/>
        <v>1.5688571692850713E-3</v>
      </c>
      <c r="AK276" s="72">
        <f t="shared" si="249"/>
        <v>2.413875573017935E-3</v>
      </c>
      <c r="AL276" s="72">
        <f t="shared" si="250"/>
        <v>2.3358647637957228E-3</v>
      </c>
      <c r="AM276" s="72">
        <f t="shared" si="251"/>
        <v>2.0646947539230752E-3</v>
      </c>
      <c r="AN276" s="72">
        <f t="shared" si="252"/>
        <v>1.9309259757717041E-3</v>
      </c>
      <c r="AO276" s="72">
        <f t="shared" si="253"/>
        <v>1.9226414864616157E-3</v>
      </c>
      <c r="AP276" s="72">
        <f t="shared" si="254"/>
        <v>2.2513367802774022E-3</v>
      </c>
      <c r="AQ276" s="72">
        <f t="shared" si="255"/>
        <v>1.8097091148725831E-3</v>
      </c>
      <c r="AR276" s="72">
        <f t="shared" si="256"/>
        <v>1.4094130587969484E-3</v>
      </c>
      <c r="AS276" s="72">
        <f t="shared" si="257"/>
        <v>2.1803582612621815E-3</v>
      </c>
      <c r="AT276" s="72">
        <f t="shared" si="258"/>
        <v>2.1293093912766467E-3</v>
      </c>
      <c r="AU276" s="72">
        <f t="shared" si="259"/>
        <v>1.9028038801672275E-3</v>
      </c>
      <c r="AV276" s="72">
        <f t="shared" si="260"/>
        <v>1.7852811414719087E-3</v>
      </c>
      <c r="AW276" s="72">
        <f t="shared" si="261"/>
        <v>1.7786425960976634E-3</v>
      </c>
      <c r="AX276" s="72">
        <f t="shared" si="262"/>
        <v>6.2144777599548067E-4</v>
      </c>
      <c r="AY276" s="72">
        <f t="shared" si="263"/>
        <v>1.0017780948277624E-3</v>
      </c>
      <c r="AZ276" s="72">
        <f t="shared" si="264"/>
        <v>1.5688571692850713E-3</v>
      </c>
      <c r="BA276" s="72">
        <f t="shared" si="265"/>
        <v>7.2416267190538054E-3</v>
      </c>
      <c r="BB276" s="72">
        <f t="shared" si="266"/>
        <v>1.1679323818978614E-2</v>
      </c>
      <c r="BC276" s="72">
        <f t="shared" si="267"/>
        <v>2.0646947539230753E-2</v>
      </c>
      <c r="BD276" s="72">
        <f t="shared" si="268"/>
        <v>2.8963889636575563E-2</v>
      </c>
      <c r="BE276" s="72">
        <f t="shared" si="269"/>
        <v>3.8452829729232314E-2</v>
      </c>
      <c r="BF276" s="72">
        <f t="shared" si="270"/>
        <v>5.6283419506935055E-4</v>
      </c>
      <c r="BG276" s="72">
        <f t="shared" si="271"/>
        <v>9.0485455743629154E-4</v>
      </c>
      <c r="BH276" s="72">
        <f t="shared" si="272"/>
        <v>1.4094130587969484E-3</v>
      </c>
      <c r="BI276" s="72">
        <f t="shared" si="273"/>
        <v>6.5410747837865444E-3</v>
      </c>
      <c r="BJ276" s="72">
        <f t="shared" si="274"/>
        <v>1.0646546956383233E-2</v>
      </c>
      <c r="BK276" s="72">
        <f t="shared" si="275"/>
        <v>1.9028038801672274E-2</v>
      </c>
      <c r="BL276" s="72">
        <f t="shared" si="276"/>
        <v>2.6779217122078629E-2</v>
      </c>
      <c r="BM276" s="72">
        <f t="shared" si="277"/>
        <v>3.5572851921953266E-2</v>
      </c>
      <c r="BN276" s="70">
        <f t="shared" si="278"/>
        <v>0.60877100852377253</v>
      </c>
      <c r="BO276" s="70">
        <f t="shared" si="279"/>
        <v>0.34625421303748638</v>
      </c>
      <c r="BP276" s="70">
        <f t="shared" si="280"/>
        <v>0.90630192656611341</v>
      </c>
    </row>
    <row r="277" spans="1:68" x14ac:dyDescent="0.25">
      <c r="A277" s="68">
        <v>45029</v>
      </c>
      <c r="B277" s="67">
        <v>14.06</v>
      </c>
      <c r="C277" s="67">
        <v>15.22</v>
      </c>
      <c r="D277" s="67">
        <v>14.55</v>
      </c>
      <c r="E277" s="67">
        <v>10.8</v>
      </c>
      <c r="F277" s="67">
        <v>9.61</v>
      </c>
      <c r="G277" s="67">
        <v>8.67</v>
      </c>
      <c r="H277" s="67">
        <v>8.1999999999999993</v>
      </c>
      <c r="I277" s="67">
        <v>8.0299999999999994</v>
      </c>
      <c r="J277" s="71">
        <f t="shared" si="281"/>
        <v>9.9999999999988987E-5</v>
      </c>
      <c r="K277" s="71">
        <f t="shared" si="282"/>
        <v>-5.0000000000000044E-4</v>
      </c>
      <c r="L277" s="71">
        <f t="shared" si="283"/>
        <v>0</v>
      </c>
      <c r="M277" s="71">
        <f t="shared" si="284"/>
        <v>-1.0000000000001674E-4</v>
      </c>
      <c r="N277" s="71">
        <f t="shared" si="285"/>
        <v>5.0000000000001432E-4</v>
      </c>
      <c r="O277" s="71">
        <f t="shared" si="286"/>
        <v>2.9999999999999472E-4</v>
      </c>
      <c r="P277" s="71">
        <f t="shared" si="287"/>
        <v>5.0000000000001432E-4</v>
      </c>
      <c r="Q277" s="71">
        <f t="shared" si="288"/>
        <v>9.9999999999988987E-5</v>
      </c>
      <c r="R277" s="71">
        <f t="shared" si="289"/>
        <v>8.766931141371833E-5</v>
      </c>
      <c r="S277" s="71">
        <f t="shared" si="290"/>
        <v>-4.3404662342115633E-4</v>
      </c>
      <c r="T277" s="71">
        <f t="shared" si="291"/>
        <v>0</v>
      </c>
      <c r="U277" s="71">
        <f t="shared" si="292"/>
        <v>-9.0256780602132925E-5</v>
      </c>
      <c r="V277" s="71">
        <f t="shared" si="293"/>
        <v>4.5605874827040719E-4</v>
      </c>
      <c r="W277" s="71">
        <f t="shared" si="294"/>
        <v>2.7602705240359511E-4</v>
      </c>
      <c r="X277" s="71">
        <f t="shared" si="295"/>
        <v>4.620004702180313E-4</v>
      </c>
      <c r="Y277" s="71">
        <f t="shared" si="296"/>
        <v>9.2562595521152437E-5</v>
      </c>
      <c r="Z277" s="72">
        <f t="shared" ref="Z277:Z340" si="297">STDEVA(B277:B529)/100</f>
        <v>3.0542621357171954E-2</v>
      </c>
      <c r="AA277" s="72">
        <f t="shared" ref="AA277:AA340" si="298">STDEVA(C277:C529)/100</f>
        <v>3.3598756447900835E-2</v>
      </c>
      <c r="AB277" s="72">
        <f t="shared" ref="AB277:AB340" si="299">STDEVA(D277:D529)/100</f>
        <v>2.9415559294620343E-2</v>
      </c>
      <c r="AC277" s="72">
        <f t="shared" ref="AC277:AC340" si="300">STDEVA(E277:E529)/100</f>
        <v>1.6318874666112638E-2</v>
      </c>
      <c r="AD277" s="72">
        <f t="shared" ref="AD277:AD340" si="301">STDEVA(F277:F529)/100</f>
        <v>1.2046675385918311E-2</v>
      </c>
      <c r="AE277" s="72">
        <f t="shared" ref="AE277:AE340" si="302">STDEVA(G277:G529)/100</f>
        <v>9.2414312240966107E-3</v>
      </c>
      <c r="AF277" s="72">
        <f t="shared" ref="AF277:AF340" si="303">STDEVA(H277:H529)/100</f>
        <v>7.8593844597128742E-3</v>
      </c>
      <c r="AG277" s="72">
        <f t="shared" ref="AG277:AG340" si="304">STDEVA(I277:I529)/100</f>
        <v>7.7112756935141117E-3</v>
      </c>
      <c r="AH277" s="72">
        <f t="shared" ref="AH277:AH340" si="305">STDEVA(J277:J529)</f>
        <v>2.4857145020563205E-3</v>
      </c>
      <c r="AI277" s="72">
        <f t="shared" ref="AI277:AI340" si="306">STDEVA(K277:K529)</f>
        <v>2.0036599143222244E-3</v>
      </c>
      <c r="AJ277" s="72">
        <f t="shared" ref="AJ277:AJ340" si="307">STDEVA(L277:L529)</f>
        <v>1.5689543428972026E-3</v>
      </c>
      <c r="AK277" s="72">
        <f t="shared" ref="AK277:AK340" si="308">STDEVA(M277:M529)</f>
        <v>2.4140231977441973E-3</v>
      </c>
      <c r="AL277" s="72">
        <f t="shared" ref="AL277:AL340" si="309">STDEVA(N277:N529)</f>
        <v>2.3364061802287764E-3</v>
      </c>
      <c r="AM277" s="72">
        <f t="shared" ref="AM277:AM340" si="310">STDEVA(O277:O529)</f>
        <v>2.0648921058972541E-3</v>
      </c>
      <c r="AN277" s="72">
        <f t="shared" ref="AN277:AN340" si="311">STDEVA(P277:P529)</f>
        <v>1.9309259757717041E-3</v>
      </c>
      <c r="AO277" s="72">
        <f t="shared" ref="AO277:AO340" si="312">STDEVA(Q277:Q529)</f>
        <v>1.9240751182174054E-3</v>
      </c>
      <c r="AP277" s="72">
        <f t="shared" ref="AP277:AP340" si="313">STDEVA(R277:R529)</f>
        <v>2.2512748132561423E-3</v>
      </c>
      <c r="AQ277" s="72">
        <f t="shared" ref="AQ277:AQ340" si="314">STDEVA(S277:S529)</f>
        <v>1.8098159910423057E-3</v>
      </c>
      <c r="AR277" s="72">
        <f t="shared" ref="AR277:AR340" si="315">STDEVA(T277:T529)</f>
        <v>1.4095059905207623E-3</v>
      </c>
      <c r="AS277" s="72">
        <f t="shared" ref="AS277:AS340" si="316">STDEVA(U277:U529)</f>
        <v>2.180503853095699E-3</v>
      </c>
      <c r="AT277" s="72">
        <f t="shared" ref="AT277:AT340" si="317">STDEVA(V277:V529)</f>
        <v>2.1298368503263367E-3</v>
      </c>
      <c r="AU277" s="72">
        <f t="shared" ref="AU277:AU340" si="318">STDEVA(W277:W529)</f>
        <v>1.9030205036993067E-3</v>
      </c>
      <c r="AV277" s="72">
        <f t="shared" ref="AV277:AV340" si="319">STDEVA(X277:X529)</f>
        <v>1.7853055548998776E-3</v>
      </c>
      <c r="AW277" s="72">
        <f t="shared" ref="AW277:AW340" si="320">STDEVA(Y277:Y529)</f>
        <v>1.7800261421185408E-3</v>
      </c>
      <c r="AX277" s="72">
        <f t="shared" ref="AX277:AX340" si="321">AX$2*AH277</f>
        <v>6.2142862551408014E-4</v>
      </c>
      <c r="AY277" s="72">
        <f t="shared" ref="AY277:AY340" si="322">AY$2*AI277</f>
        <v>1.0018299571611122E-3</v>
      </c>
      <c r="AZ277" s="72">
        <f t="shared" ref="AZ277:AZ340" si="323">AZ$2*AJ277</f>
        <v>1.5689543428972026E-3</v>
      </c>
      <c r="BA277" s="72">
        <f t="shared" ref="BA277:BA340" si="324">BA$2*AK277</f>
        <v>7.2420695932325918E-3</v>
      </c>
      <c r="BB277" s="72">
        <f t="shared" ref="BB277:BB340" si="325">BB$2*AL277</f>
        <v>1.1682030901143881E-2</v>
      </c>
      <c r="BC277" s="72">
        <f t="shared" ref="BC277:BC340" si="326">BC$2*AM277</f>
        <v>2.0648921058972543E-2</v>
      </c>
      <c r="BD277" s="72">
        <f t="shared" ref="BD277:BD340" si="327">BD$2*AN277</f>
        <v>2.8963889636575563E-2</v>
      </c>
      <c r="BE277" s="72">
        <f t="shared" ref="BE277:BE340" si="328">BE$2*AO277</f>
        <v>3.8481502364348108E-2</v>
      </c>
      <c r="BF277" s="72">
        <f t="shared" ref="BF277:BF340" si="329">BF$2*AP277</f>
        <v>5.6281870331403557E-4</v>
      </c>
      <c r="BG277" s="72">
        <f t="shared" ref="BG277:BG340" si="330">BG$2*AQ277</f>
        <v>9.0490799552115286E-4</v>
      </c>
      <c r="BH277" s="72">
        <f t="shared" ref="BH277:BH340" si="331">BH$2*AR277</f>
        <v>1.4095059905207623E-3</v>
      </c>
      <c r="BI277" s="72">
        <f t="shared" ref="BI277:BI340" si="332">BI$2*AS277</f>
        <v>6.5415115592870974E-3</v>
      </c>
      <c r="BJ277" s="72">
        <f t="shared" ref="BJ277:BJ340" si="333">BJ$2*AT277</f>
        <v>1.0649184251631683E-2</v>
      </c>
      <c r="BK277" s="72">
        <f t="shared" ref="BK277:BK340" si="334">BK$2*AU277</f>
        <v>1.9030205036993066E-2</v>
      </c>
      <c r="BL277" s="72">
        <f t="shared" ref="BL277:BL340" si="335">BL$2*AV277</f>
        <v>2.6779583323498165E-2</v>
      </c>
      <c r="BM277" s="72">
        <f t="shared" ref="BM277:BM340" si="336">BM$2*AW277</f>
        <v>3.5600522842370814E-2</v>
      </c>
      <c r="BN277" s="70">
        <f t="shared" ref="BN277:BN340" si="337">CORREL(S277:S529,T277:T529)</f>
        <v>0.60882051129161385</v>
      </c>
      <c r="BO277" s="70">
        <f t="shared" ref="BO277:BO340" si="338">CORREL(T277:T529,U277:U529)</f>
        <v>0.34634602114518453</v>
      </c>
      <c r="BP277" s="70">
        <f t="shared" ref="BP277:BP340" si="339">CORREL(U277:U529,V277:V529)</f>
        <v>0.90627452217424087</v>
      </c>
    </row>
    <row r="278" spans="1:68" x14ac:dyDescent="0.25">
      <c r="A278" s="68">
        <v>45028</v>
      </c>
      <c r="B278" s="67">
        <v>14.07</v>
      </c>
      <c r="C278" s="67">
        <v>15.17</v>
      </c>
      <c r="D278" s="67">
        <v>14.55</v>
      </c>
      <c r="E278" s="67">
        <v>10.79</v>
      </c>
      <c r="F278" s="67">
        <v>9.66</v>
      </c>
      <c r="G278" s="67">
        <v>8.6999999999999993</v>
      </c>
      <c r="H278" s="67">
        <v>8.25</v>
      </c>
      <c r="I278" s="67">
        <v>8.0399999999999991</v>
      </c>
      <c r="J278" s="71">
        <f t="shared" si="281"/>
        <v>-2.0000000000000018E-3</v>
      </c>
      <c r="K278" s="71">
        <f t="shared" si="282"/>
        <v>-6.0000000000001719E-4</v>
      </c>
      <c r="L278" s="71">
        <f t="shared" si="283"/>
        <v>-6.0000000000001719E-4</v>
      </c>
      <c r="M278" s="71">
        <f t="shared" si="284"/>
        <v>-3.699999999999995E-3</v>
      </c>
      <c r="N278" s="71">
        <f t="shared" si="285"/>
        <v>-3.3000000000000113E-3</v>
      </c>
      <c r="O278" s="71">
        <f t="shared" si="286"/>
        <v>-3.0999999999999917E-3</v>
      </c>
      <c r="P278" s="71">
        <f t="shared" si="287"/>
        <v>-2.6000000000000051E-3</v>
      </c>
      <c r="Q278" s="71">
        <f t="shared" si="288"/>
        <v>-2.8999999999999859E-3</v>
      </c>
      <c r="R278" s="71">
        <f t="shared" si="289"/>
        <v>-1.754848217292863E-3</v>
      </c>
      <c r="S278" s="71">
        <f t="shared" si="290"/>
        <v>-5.2110475384529445E-4</v>
      </c>
      <c r="T278" s="71">
        <f t="shared" si="291"/>
        <v>-5.2392596378351389E-4</v>
      </c>
      <c r="U278" s="71">
        <f t="shared" si="292"/>
        <v>-3.3452406766828024E-3</v>
      </c>
      <c r="V278" s="71">
        <f t="shared" si="293"/>
        <v>-3.0138385295090317E-3</v>
      </c>
      <c r="W278" s="71">
        <f t="shared" si="294"/>
        <v>-2.8559602995050629E-3</v>
      </c>
      <c r="X278" s="71">
        <f t="shared" si="295"/>
        <v>-2.4047366379308017E-3</v>
      </c>
      <c r="Y278" s="71">
        <f t="shared" si="296"/>
        <v>-2.6877999405577864E-3</v>
      </c>
      <c r="Z278" s="72">
        <f t="shared" si="297"/>
        <v>3.0586794845933529E-2</v>
      </c>
      <c r="AA278" s="72">
        <f t="shared" si="298"/>
        <v>3.3654357264826726E-2</v>
      </c>
      <c r="AB278" s="72">
        <f t="shared" si="299"/>
        <v>2.951577471601198E-2</v>
      </c>
      <c r="AC278" s="72">
        <f t="shared" si="300"/>
        <v>1.6407384882653087E-2</v>
      </c>
      <c r="AD278" s="72">
        <f t="shared" si="301"/>
        <v>1.2106126421965076E-2</v>
      </c>
      <c r="AE278" s="72">
        <f t="shared" si="302"/>
        <v>9.2983434028338034E-3</v>
      </c>
      <c r="AF278" s="72">
        <f t="shared" si="303"/>
        <v>7.9116108059541137E-3</v>
      </c>
      <c r="AG278" s="72">
        <f t="shared" si="304"/>
        <v>7.7608299102554512E-3</v>
      </c>
      <c r="AH278" s="72">
        <f t="shared" si="305"/>
        <v>2.4859919993014852E-3</v>
      </c>
      <c r="AI278" s="72">
        <f t="shared" si="306"/>
        <v>2.0038646862771095E-3</v>
      </c>
      <c r="AJ278" s="72">
        <f t="shared" si="307"/>
        <v>1.5689543428972026E-3</v>
      </c>
      <c r="AK278" s="72">
        <f t="shared" si="308"/>
        <v>2.4143658446414279E-3</v>
      </c>
      <c r="AL278" s="72">
        <f t="shared" si="309"/>
        <v>2.336946397362281E-3</v>
      </c>
      <c r="AM278" s="72">
        <f t="shared" si="310"/>
        <v>2.066572403938826E-3</v>
      </c>
      <c r="AN278" s="72">
        <f t="shared" si="311"/>
        <v>1.9341545826102452E-3</v>
      </c>
      <c r="AO278" s="72">
        <f t="shared" si="312"/>
        <v>1.9268695857925851E-3</v>
      </c>
      <c r="AP278" s="72">
        <f t="shared" si="313"/>
        <v>2.2515478228162704E-3</v>
      </c>
      <c r="AQ278" s="72">
        <f t="shared" si="314"/>
        <v>1.8100100530427201E-3</v>
      </c>
      <c r="AR278" s="72">
        <f t="shared" si="315"/>
        <v>1.4095059905207623E-3</v>
      </c>
      <c r="AS278" s="72">
        <f t="shared" si="316"/>
        <v>2.1808321420699285E-3</v>
      </c>
      <c r="AT278" s="72">
        <f t="shared" si="317"/>
        <v>2.1303620875805515E-3</v>
      </c>
      <c r="AU278" s="72">
        <f t="shared" si="318"/>
        <v>1.9046214256168664E-3</v>
      </c>
      <c r="AV278" s="72">
        <f t="shared" si="319"/>
        <v>1.7883779959125842E-3</v>
      </c>
      <c r="AW278" s="72">
        <f t="shared" si="320"/>
        <v>1.7826801360408535E-3</v>
      </c>
      <c r="AX278" s="72">
        <f t="shared" si="321"/>
        <v>6.214979998253713E-4</v>
      </c>
      <c r="AY278" s="72">
        <f t="shared" si="322"/>
        <v>1.0019323431385548E-3</v>
      </c>
      <c r="AZ278" s="72">
        <f t="shared" si="323"/>
        <v>1.5689543428972026E-3</v>
      </c>
      <c r="BA278" s="72">
        <f t="shared" si="324"/>
        <v>7.2430975339242837E-3</v>
      </c>
      <c r="BB278" s="72">
        <f t="shared" si="325"/>
        <v>1.1684731986811405E-2</v>
      </c>
      <c r="BC278" s="72">
        <f t="shared" si="326"/>
        <v>2.066572403938826E-2</v>
      </c>
      <c r="BD278" s="72">
        <f t="shared" si="327"/>
        <v>2.9012318739153678E-2</v>
      </c>
      <c r="BE278" s="72">
        <f t="shared" si="328"/>
        <v>3.8537391715851702E-2</v>
      </c>
      <c r="BF278" s="72">
        <f t="shared" si="329"/>
        <v>5.6288695570406761E-4</v>
      </c>
      <c r="BG278" s="72">
        <f t="shared" si="330"/>
        <v>9.0500502652136005E-4</v>
      </c>
      <c r="BH278" s="72">
        <f t="shared" si="331"/>
        <v>1.4095059905207623E-3</v>
      </c>
      <c r="BI278" s="72">
        <f t="shared" si="332"/>
        <v>6.5424964262097854E-3</v>
      </c>
      <c r="BJ278" s="72">
        <f t="shared" si="333"/>
        <v>1.0651810437902757E-2</v>
      </c>
      <c r="BK278" s="72">
        <f t="shared" si="334"/>
        <v>1.9046214256168665E-2</v>
      </c>
      <c r="BL278" s="72">
        <f t="shared" si="335"/>
        <v>2.6825669938688762E-2</v>
      </c>
      <c r="BM278" s="72">
        <f t="shared" si="336"/>
        <v>3.5653602720817072E-2</v>
      </c>
      <c r="BN278" s="70">
        <f t="shared" si="337"/>
        <v>0.60900426083598691</v>
      </c>
      <c r="BO278" s="70">
        <f t="shared" si="338"/>
        <v>0.34651177824889168</v>
      </c>
      <c r="BP278" s="70">
        <f t="shared" si="339"/>
        <v>0.90637078503145019</v>
      </c>
    </row>
    <row r="279" spans="1:68" x14ac:dyDescent="0.25">
      <c r="A279" s="68">
        <v>45027</v>
      </c>
      <c r="B279" s="67">
        <v>13.87</v>
      </c>
      <c r="C279" s="67">
        <v>15.11</v>
      </c>
      <c r="D279" s="67">
        <v>14.49</v>
      </c>
      <c r="E279" s="67">
        <v>10.42</v>
      </c>
      <c r="F279" s="67">
        <v>9.33</v>
      </c>
      <c r="G279" s="67">
        <v>8.39</v>
      </c>
      <c r="H279" s="67">
        <v>7.99</v>
      </c>
      <c r="I279" s="67">
        <v>7.75</v>
      </c>
      <c r="J279" s="71">
        <f t="shared" si="281"/>
        <v>2.0000000000000573E-4</v>
      </c>
      <c r="K279" s="71">
        <f t="shared" si="282"/>
        <v>-9.9999999999997313E-4</v>
      </c>
      <c r="L279" s="71">
        <f t="shared" si="283"/>
        <v>2.0000000000000573E-4</v>
      </c>
      <c r="M279" s="71">
        <f t="shared" si="284"/>
        <v>-8.0000000000000904E-4</v>
      </c>
      <c r="N279" s="71">
        <f t="shared" si="285"/>
        <v>-5.0000000000000044E-4</v>
      </c>
      <c r="O279" s="71">
        <f t="shared" si="286"/>
        <v>-7.0000000000000617E-4</v>
      </c>
      <c r="P279" s="71">
        <f t="shared" si="287"/>
        <v>-7.0000000000000617E-4</v>
      </c>
      <c r="Q279" s="71">
        <f t="shared" si="288"/>
        <v>-7.9999999999999516E-4</v>
      </c>
      <c r="R279" s="71">
        <f t="shared" si="289"/>
        <v>1.7562346374597762E-4</v>
      </c>
      <c r="S279" s="71">
        <f t="shared" si="290"/>
        <v>-8.6911182248058363E-4</v>
      </c>
      <c r="T279" s="71">
        <f t="shared" si="291"/>
        <v>1.7467248952698371E-4</v>
      </c>
      <c r="U279" s="71">
        <f t="shared" si="292"/>
        <v>-7.2476901161392445E-4</v>
      </c>
      <c r="V279" s="71">
        <f t="shared" si="293"/>
        <v>-4.5743562391347081E-4</v>
      </c>
      <c r="W279" s="71">
        <f t="shared" si="294"/>
        <v>-6.4602466369385457E-4</v>
      </c>
      <c r="X279" s="71">
        <f t="shared" si="295"/>
        <v>-6.4841834516807771E-4</v>
      </c>
      <c r="Y279" s="71">
        <f t="shared" si="296"/>
        <v>-7.4273515623149899E-4</v>
      </c>
      <c r="Z279" s="72">
        <f t="shared" si="297"/>
        <v>3.0624499965188141E-2</v>
      </c>
      <c r="AA279" s="72">
        <f t="shared" si="298"/>
        <v>3.3707609242174752E-2</v>
      </c>
      <c r="AB279" s="72">
        <f t="shared" si="299"/>
        <v>2.9611869221570445E-2</v>
      </c>
      <c r="AC279" s="72">
        <f t="shared" si="300"/>
        <v>1.6490926025986827E-2</v>
      </c>
      <c r="AD279" s="72">
        <f t="shared" si="301"/>
        <v>1.2158113477022441E-2</v>
      </c>
      <c r="AE279" s="72">
        <f t="shared" si="302"/>
        <v>9.3451701916035853E-3</v>
      </c>
      <c r="AF279" s="72">
        <f t="shared" si="303"/>
        <v>7.9505231743873875E-3</v>
      </c>
      <c r="AG279" s="72">
        <f t="shared" si="304"/>
        <v>7.7990240428582073E-3</v>
      </c>
      <c r="AH279" s="72">
        <f t="shared" si="305"/>
        <v>2.4840612434066591E-3</v>
      </c>
      <c r="AI279" s="72">
        <f t="shared" si="306"/>
        <v>2.0038846457268332E-3</v>
      </c>
      <c r="AJ279" s="72">
        <f t="shared" si="307"/>
        <v>1.5690041270458774E-3</v>
      </c>
      <c r="AK279" s="72">
        <f t="shared" si="308"/>
        <v>2.4045425280983189E-3</v>
      </c>
      <c r="AL279" s="72">
        <f t="shared" si="309"/>
        <v>2.329430671893948E-3</v>
      </c>
      <c r="AM279" s="72">
        <f t="shared" si="310"/>
        <v>2.0581122324786205E-3</v>
      </c>
      <c r="AN279" s="72">
        <f t="shared" si="311"/>
        <v>1.9279197719542273E-3</v>
      </c>
      <c r="AO279" s="72">
        <f t="shared" si="312"/>
        <v>1.9187833956848305E-3</v>
      </c>
      <c r="AP279" s="72">
        <f t="shared" si="313"/>
        <v>2.2499654353786772E-3</v>
      </c>
      <c r="AQ279" s="72">
        <f t="shared" si="314"/>
        <v>1.8100357632046709E-3</v>
      </c>
      <c r="AR279" s="72">
        <f t="shared" si="315"/>
        <v>1.4095648202703582E-3</v>
      </c>
      <c r="AS279" s="72">
        <f t="shared" si="316"/>
        <v>2.1719951223441664E-3</v>
      </c>
      <c r="AT279" s="72">
        <f t="shared" si="317"/>
        <v>2.1235412623609768E-3</v>
      </c>
      <c r="AU279" s="72">
        <f t="shared" si="318"/>
        <v>1.8968453307449881E-3</v>
      </c>
      <c r="AV279" s="72">
        <f t="shared" si="319"/>
        <v>1.7826218736471371E-3</v>
      </c>
      <c r="AW279" s="72">
        <f t="shared" si="320"/>
        <v>1.7751803094205945E-3</v>
      </c>
      <c r="AX279" s="72">
        <f t="shared" si="321"/>
        <v>6.2101531085166476E-4</v>
      </c>
      <c r="AY279" s="72">
        <f t="shared" si="322"/>
        <v>1.0019423228634166E-3</v>
      </c>
      <c r="AZ279" s="72">
        <f t="shared" si="323"/>
        <v>1.5690041270458774E-3</v>
      </c>
      <c r="BA279" s="72">
        <f t="shared" si="324"/>
        <v>7.2136275842949564E-3</v>
      </c>
      <c r="BB279" s="72">
        <f t="shared" si="325"/>
        <v>1.1647153359469739E-2</v>
      </c>
      <c r="BC279" s="72">
        <f t="shared" si="326"/>
        <v>2.0581122324786205E-2</v>
      </c>
      <c r="BD279" s="72">
        <f t="shared" si="327"/>
        <v>2.891879657931341E-2</v>
      </c>
      <c r="BE279" s="72">
        <f t="shared" si="328"/>
        <v>3.8375667913696607E-2</v>
      </c>
      <c r="BF279" s="72">
        <f t="shared" si="329"/>
        <v>5.6249135884466929E-4</v>
      </c>
      <c r="BG279" s="72">
        <f t="shared" si="330"/>
        <v>9.0501788160233544E-4</v>
      </c>
      <c r="BH279" s="72">
        <f t="shared" si="331"/>
        <v>1.4095648202703582E-3</v>
      </c>
      <c r="BI279" s="72">
        <f t="shared" si="332"/>
        <v>6.5159853670324992E-3</v>
      </c>
      <c r="BJ279" s="72">
        <f t="shared" si="333"/>
        <v>1.0617706311804883E-2</v>
      </c>
      <c r="BK279" s="72">
        <f t="shared" si="334"/>
        <v>1.8968453307449881E-2</v>
      </c>
      <c r="BL279" s="72">
        <f t="shared" si="335"/>
        <v>2.6739328104707055E-2</v>
      </c>
      <c r="BM279" s="72">
        <f t="shared" si="336"/>
        <v>3.550360618841189E-2</v>
      </c>
      <c r="BN279" s="70">
        <f t="shared" si="337"/>
        <v>0.60901905763946429</v>
      </c>
      <c r="BO279" s="70">
        <f t="shared" si="338"/>
        <v>0.3466665912602388</v>
      </c>
      <c r="BP279" s="70">
        <f t="shared" si="339"/>
        <v>0.90565605501846769</v>
      </c>
    </row>
    <row r="280" spans="1:68" x14ac:dyDescent="0.25">
      <c r="A280" s="68">
        <v>45022</v>
      </c>
      <c r="B280" s="67">
        <v>13.89</v>
      </c>
      <c r="C280" s="67">
        <v>15.01</v>
      </c>
      <c r="D280" s="67">
        <v>14.51</v>
      </c>
      <c r="E280" s="67">
        <v>10.34</v>
      </c>
      <c r="F280" s="67">
        <v>9.2799999999999994</v>
      </c>
      <c r="G280" s="67">
        <v>8.32</v>
      </c>
      <c r="H280" s="67">
        <v>7.92</v>
      </c>
      <c r="I280" s="67">
        <v>7.67</v>
      </c>
      <c r="J280" s="71">
        <f t="shared" si="281"/>
        <v>5.5000000000000049E-3</v>
      </c>
      <c r="K280" s="71">
        <f t="shared" si="282"/>
        <v>8.9999999999998415E-4</v>
      </c>
      <c r="L280" s="71">
        <f t="shared" si="283"/>
        <v>9.9999999999988987E-5</v>
      </c>
      <c r="M280" s="71">
        <f t="shared" si="284"/>
        <v>-1.9999999999999185E-4</v>
      </c>
      <c r="N280" s="71">
        <f t="shared" si="285"/>
        <v>-1.0000000000000286E-4</v>
      </c>
      <c r="O280" s="71">
        <f t="shared" si="286"/>
        <v>1.0000000000000286E-4</v>
      </c>
      <c r="P280" s="71">
        <f t="shared" si="287"/>
        <v>2.0000000000000573E-4</v>
      </c>
      <c r="Q280" s="71">
        <f t="shared" si="288"/>
        <v>6.999999999999923E-4</v>
      </c>
      <c r="R280" s="71">
        <f t="shared" si="289"/>
        <v>4.8175978956498744E-3</v>
      </c>
      <c r="S280" s="71">
        <f t="shared" si="290"/>
        <v>7.822346233469456E-4</v>
      </c>
      <c r="T280" s="71">
        <f t="shared" si="291"/>
        <v>8.7324804666236643E-5</v>
      </c>
      <c r="U280" s="71">
        <f t="shared" si="292"/>
        <v>-1.8127435923834107E-4</v>
      </c>
      <c r="V280" s="71">
        <f t="shared" si="293"/>
        <v>-9.1512239825927008E-5</v>
      </c>
      <c r="W280" s="71">
        <f t="shared" si="294"/>
        <v>9.2314793511229053E-5</v>
      </c>
      <c r="X280" s="71">
        <f t="shared" si="295"/>
        <v>1.8530529099617174E-4</v>
      </c>
      <c r="Y280" s="71">
        <f t="shared" si="296"/>
        <v>6.4992342476213394E-4</v>
      </c>
      <c r="Z280" s="72">
        <f t="shared" si="297"/>
        <v>3.066662195984406E-2</v>
      </c>
      <c r="AA280" s="72">
        <f t="shared" si="298"/>
        <v>3.3760273032022232E-2</v>
      </c>
      <c r="AB280" s="72">
        <f t="shared" si="299"/>
        <v>2.9706606188190897E-2</v>
      </c>
      <c r="AC280" s="72">
        <f t="shared" si="300"/>
        <v>1.6586133098315706E-2</v>
      </c>
      <c r="AD280" s="72">
        <f t="shared" si="301"/>
        <v>1.222127737765458E-2</v>
      </c>
      <c r="AE280" s="72">
        <f t="shared" si="302"/>
        <v>9.3980842236984323E-3</v>
      </c>
      <c r="AF280" s="72">
        <f t="shared" si="303"/>
        <v>7.9940620412241575E-3</v>
      </c>
      <c r="AG280" s="72">
        <f t="shared" si="304"/>
        <v>7.8394149455971989E-3</v>
      </c>
      <c r="AH280" s="72">
        <f t="shared" si="305"/>
        <v>2.4839583833604446E-3</v>
      </c>
      <c r="AI280" s="72">
        <f t="shared" si="306"/>
        <v>2.0039273817624033E-3</v>
      </c>
      <c r="AJ280" s="72">
        <f t="shared" si="307"/>
        <v>1.5687855848730903E-3</v>
      </c>
      <c r="AK280" s="72">
        <f t="shared" si="308"/>
        <v>2.4064601737385327E-3</v>
      </c>
      <c r="AL280" s="72">
        <f t="shared" si="309"/>
        <v>2.3334437741064943E-3</v>
      </c>
      <c r="AM280" s="72">
        <f t="shared" si="310"/>
        <v>2.0639032574229343E-3</v>
      </c>
      <c r="AN280" s="72">
        <f t="shared" si="311"/>
        <v>1.935238665355729E-3</v>
      </c>
      <c r="AO280" s="72">
        <f t="shared" si="312"/>
        <v>1.9234469145589374E-3</v>
      </c>
      <c r="AP280" s="72">
        <f t="shared" si="313"/>
        <v>2.2498919100970775E-3</v>
      </c>
      <c r="AQ280" s="72">
        <f t="shared" si="314"/>
        <v>1.8101354172350538E-3</v>
      </c>
      <c r="AR280" s="72">
        <f t="shared" si="315"/>
        <v>1.4093737680655003E-3</v>
      </c>
      <c r="AS280" s="72">
        <f t="shared" si="316"/>
        <v>2.1738825852406795E-3</v>
      </c>
      <c r="AT280" s="72">
        <f t="shared" si="317"/>
        <v>2.1273940069236903E-3</v>
      </c>
      <c r="AU280" s="72">
        <f t="shared" si="318"/>
        <v>1.9023826845187691E-3</v>
      </c>
      <c r="AV280" s="72">
        <f t="shared" si="319"/>
        <v>1.7895995141575356E-3</v>
      </c>
      <c r="AW280" s="72">
        <f t="shared" si="320"/>
        <v>1.7796312751295592E-3</v>
      </c>
      <c r="AX280" s="72">
        <f t="shared" si="321"/>
        <v>6.2098959584011115E-4</v>
      </c>
      <c r="AY280" s="72">
        <f t="shared" si="322"/>
        <v>1.0019636908812017E-3</v>
      </c>
      <c r="AZ280" s="72">
        <f t="shared" si="323"/>
        <v>1.5687855848730903E-3</v>
      </c>
      <c r="BA280" s="72">
        <f t="shared" si="324"/>
        <v>7.2193805212155977E-3</v>
      </c>
      <c r="BB280" s="72">
        <f t="shared" si="325"/>
        <v>1.1667218870532473E-2</v>
      </c>
      <c r="BC280" s="72">
        <f t="shared" si="326"/>
        <v>2.0639032574229343E-2</v>
      </c>
      <c r="BD280" s="72">
        <f t="shared" si="327"/>
        <v>2.9028579980335936E-2</v>
      </c>
      <c r="BE280" s="72">
        <f t="shared" si="328"/>
        <v>3.8468938291178749E-2</v>
      </c>
      <c r="BF280" s="72">
        <f t="shared" si="329"/>
        <v>5.6247297752426938E-4</v>
      </c>
      <c r="BG280" s="72">
        <f t="shared" si="330"/>
        <v>9.0506770861752692E-4</v>
      </c>
      <c r="BH280" s="72">
        <f t="shared" si="331"/>
        <v>1.4093737680655003E-3</v>
      </c>
      <c r="BI280" s="72">
        <f t="shared" si="332"/>
        <v>6.521647755722039E-3</v>
      </c>
      <c r="BJ280" s="72">
        <f t="shared" si="333"/>
        <v>1.0636970034618451E-2</v>
      </c>
      <c r="BK280" s="72">
        <f t="shared" si="334"/>
        <v>1.9023826845187691E-2</v>
      </c>
      <c r="BL280" s="72">
        <f t="shared" si="335"/>
        <v>2.6843992712363034E-2</v>
      </c>
      <c r="BM280" s="72">
        <f t="shared" si="336"/>
        <v>3.559262550259118E-2</v>
      </c>
      <c r="BN280" s="70">
        <f t="shared" si="337"/>
        <v>0.60975393728311911</v>
      </c>
      <c r="BO280" s="70">
        <f t="shared" si="338"/>
        <v>0.34617378927702075</v>
      </c>
      <c r="BP280" s="70">
        <f t="shared" si="339"/>
        <v>0.90579909733661024</v>
      </c>
    </row>
    <row r="281" spans="1:68" x14ac:dyDescent="0.25">
      <c r="A281" s="68">
        <v>45021</v>
      </c>
      <c r="B281" s="67">
        <v>14.44</v>
      </c>
      <c r="C281" s="67">
        <v>15.1</v>
      </c>
      <c r="D281" s="67">
        <v>14.52</v>
      </c>
      <c r="E281" s="67">
        <v>10.32</v>
      </c>
      <c r="F281" s="67">
        <v>9.27</v>
      </c>
      <c r="G281" s="67">
        <v>8.33</v>
      </c>
      <c r="H281" s="67">
        <v>7.94</v>
      </c>
      <c r="I281" s="67">
        <v>7.74</v>
      </c>
      <c r="J281" s="71">
        <f t="shared" si="281"/>
        <v>0</v>
      </c>
      <c r="K281" s="71">
        <f t="shared" si="282"/>
        <v>1.2000000000000066E-3</v>
      </c>
      <c r="L281" s="71">
        <f t="shared" si="283"/>
        <v>0</v>
      </c>
      <c r="M281" s="71">
        <f t="shared" si="284"/>
        <v>1.5000000000000013E-3</v>
      </c>
      <c r="N281" s="71">
        <f t="shared" si="285"/>
        <v>1.6000000000000042E-3</v>
      </c>
      <c r="O281" s="71">
        <f t="shared" si="286"/>
        <v>1.7000000000000071E-3</v>
      </c>
      <c r="P281" s="71">
        <f t="shared" si="287"/>
        <v>1.799999999999996E-3</v>
      </c>
      <c r="Q281" s="71">
        <f t="shared" si="288"/>
        <v>1.7000000000000071E-3</v>
      </c>
      <c r="R281" s="71">
        <f t="shared" si="289"/>
        <v>0</v>
      </c>
      <c r="S281" s="71">
        <f t="shared" si="290"/>
        <v>1.042028576400091E-3</v>
      </c>
      <c r="T281" s="71">
        <f t="shared" si="291"/>
        <v>0</v>
      </c>
      <c r="U281" s="71">
        <f t="shared" si="292"/>
        <v>1.3587573991373423E-3</v>
      </c>
      <c r="V281" s="71">
        <f t="shared" si="293"/>
        <v>1.4631918476975944E-3</v>
      </c>
      <c r="W281" s="71">
        <f t="shared" si="294"/>
        <v>1.5680490230381601E-3</v>
      </c>
      <c r="X281" s="71">
        <f t="shared" si="295"/>
        <v>1.6662042177501145E-3</v>
      </c>
      <c r="Y281" s="71">
        <f t="shared" si="296"/>
        <v>1.5766291232546231E-3</v>
      </c>
      <c r="Z281" s="72">
        <f t="shared" si="297"/>
        <v>3.0708397590926233E-2</v>
      </c>
      <c r="AA281" s="72">
        <f t="shared" si="298"/>
        <v>3.3811944053842406E-2</v>
      </c>
      <c r="AB281" s="72">
        <f t="shared" si="299"/>
        <v>2.979642841529459E-2</v>
      </c>
      <c r="AC281" s="72">
        <f t="shared" si="300"/>
        <v>1.669330597373634E-2</v>
      </c>
      <c r="AD281" s="72">
        <f t="shared" si="301"/>
        <v>1.2299287277418353E-2</v>
      </c>
      <c r="AE281" s="72">
        <f t="shared" si="302"/>
        <v>9.4688135119610755E-3</v>
      </c>
      <c r="AF281" s="72">
        <f t="shared" si="303"/>
        <v>8.0568254395184027E-3</v>
      </c>
      <c r="AG281" s="72">
        <f t="shared" si="304"/>
        <v>7.8944286017888655E-3</v>
      </c>
      <c r="AH281" s="72">
        <f t="shared" si="305"/>
        <v>2.456773352050203E-3</v>
      </c>
      <c r="AI281" s="72">
        <f t="shared" si="306"/>
        <v>2.0024729049640398E-3</v>
      </c>
      <c r="AJ281" s="72">
        <f t="shared" si="307"/>
        <v>1.5686888007538787E-3</v>
      </c>
      <c r="AK281" s="72">
        <f t="shared" si="308"/>
        <v>2.4069323411891773E-3</v>
      </c>
      <c r="AL281" s="72">
        <f t="shared" si="309"/>
        <v>2.3337551042537149E-3</v>
      </c>
      <c r="AM281" s="72">
        <f t="shared" si="310"/>
        <v>2.0639784918954967E-3</v>
      </c>
      <c r="AN281" s="72">
        <f t="shared" si="311"/>
        <v>1.9352892388918321E-3</v>
      </c>
      <c r="AO281" s="72">
        <f t="shared" si="312"/>
        <v>1.92293147944018E-3</v>
      </c>
      <c r="AP281" s="72">
        <f t="shared" si="313"/>
        <v>2.2267815883050793E-3</v>
      </c>
      <c r="AQ281" s="72">
        <f t="shared" si="314"/>
        <v>1.8088958811283433E-3</v>
      </c>
      <c r="AR281" s="72">
        <f t="shared" si="315"/>
        <v>1.4092888563559047E-3</v>
      </c>
      <c r="AS281" s="72">
        <f t="shared" si="316"/>
        <v>2.1743443065000249E-3</v>
      </c>
      <c r="AT281" s="72">
        <f t="shared" si="317"/>
        <v>2.1276940156502631E-3</v>
      </c>
      <c r="AU281" s="72">
        <f t="shared" si="318"/>
        <v>1.9024557141422039E-3</v>
      </c>
      <c r="AV281" s="72">
        <f t="shared" si="319"/>
        <v>1.7896496546480499E-3</v>
      </c>
      <c r="AW281" s="72">
        <f t="shared" si="320"/>
        <v>1.7791521954063324E-3</v>
      </c>
      <c r="AX281" s="72">
        <f t="shared" si="321"/>
        <v>6.1419333801255075E-4</v>
      </c>
      <c r="AY281" s="72">
        <f t="shared" si="322"/>
        <v>1.0012364524820199E-3</v>
      </c>
      <c r="AZ281" s="72">
        <f t="shared" si="323"/>
        <v>1.5686888007538787E-3</v>
      </c>
      <c r="BA281" s="72">
        <f t="shared" si="324"/>
        <v>7.2207970235675318E-3</v>
      </c>
      <c r="BB281" s="72">
        <f t="shared" si="325"/>
        <v>1.1668775521268574E-2</v>
      </c>
      <c r="BC281" s="72">
        <f t="shared" si="326"/>
        <v>2.0639784918954969E-2</v>
      </c>
      <c r="BD281" s="72">
        <f t="shared" si="327"/>
        <v>2.902933858337748E-2</v>
      </c>
      <c r="BE281" s="72">
        <f t="shared" si="328"/>
        <v>3.8458629588803597E-2</v>
      </c>
      <c r="BF281" s="72">
        <f t="shared" si="329"/>
        <v>5.5669539707626982E-4</v>
      </c>
      <c r="BG281" s="72">
        <f t="shared" si="330"/>
        <v>9.0444794056417164E-4</v>
      </c>
      <c r="BH281" s="72">
        <f t="shared" si="331"/>
        <v>1.4092888563559047E-3</v>
      </c>
      <c r="BI281" s="72">
        <f t="shared" si="332"/>
        <v>6.5230329195000748E-3</v>
      </c>
      <c r="BJ281" s="72">
        <f t="shared" si="333"/>
        <v>1.0638470078251316E-2</v>
      </c>
      <c r="BK281" s="72">
        <f t="shared" si="334"/>
        <v>1.9024557141422038E-2</v>
      </c>
      <c r="BL281" s="72">
        <f t="shared" si="335"/>
        <v>2.684474481972075E-2</v>
      </c>
      <c r="BM281" s="72">
        <f t="shared" si="336"/>
        <v>3.5583043908126645E-2</v>
      </c>
      <c r="BN281" s="70">
        <f t="shared" si="337"/>
        <v>0.6096898091677696</v>
      </c>
      <c r="BO281" s="70">
        <f t="shared" si="338"/>
        <v>0.34586844460439514</v>
      </c>
      <c r="BP281" s="70">
        <f t="shared" si="339"/>
        <v>0.90582584854141046</v>
      </c>
    </row>
    <row r="282" spans="1:68" x14ac:dyDescent="0.25">
      <c r="A282" s="68">
        <v>45020</v>
      </c>
      <c r="B282" s="67">
        <v>14.44</v>
      </c>
      <c r="C282" s="67">
        <v>15.22</v>
      </c>
      <c r="D282" s="67">
        <v>14.52</v>
      </c>
      <c r="E282" s="67">
        <v>10.47</v>
      </c>
      <c r="F282" s="67">
        <v>9.43</v>
      </c>
      <c r="G282" s="67">
        <v>8.5</v>
      </c>
      <c r="H282" s="67">
        <v>8.1199999999999992</v>
      </c>
      <c r="I282" s="67">
        <v>7.91</v>
      </c>
      <c r="J282" s="71">
        <f t="shared" si="281"/>
        <v>-1.0000000000001674E-4</v>
      </c>
      <c r="K282" s="71">
        <f t="shared" si="282"/>
        <v>-9.9999999999988987E-5</v>
      </c>
      <c r="L282" s="71">
        <f t="shared" si="283"/>
        <v>2.0000000000000573E-4</v>
      </c>
      <c r="M282" s="71">
        <f t="shared" si="284"/>
        <v>2.0000000000000573E-4</v>
      </c>
      <c r="N282" s="71">
        <f t="shared" si="285"/>
        <v>1.0000000000000286E-4</v>
      </c>
      <c r="O282" s="71">
        <f t="shared" si="286"/>
        <v>2.9999999999998084E-4</v>
      </c>
      <c r="P282" s="71">
        <f t="shared" si="287"/>
        <v>4.0000000000001146E-4</v>
      </c>
      <c r="Q282" s="71">
        <f t="shared" si="288"/>
        <v>5.0000000000000044E-4</v>
      </c>
      <c r="R282" s="71">
        <f t="shared" si="289"/>
        <v>-8.7385852286332835E-5</v>
      </c>
      <c r="S282" s="71">
        <f t="shared" si="290"/>
        <v>-8.6794254275038602E-5</v>
      </c>
      <c r="T282" s="71">
        <f t="shared" si="291"/>
        <v>1.746267357970295E-4</v>
      </c>
      <c r="U282" s="71">
        <f t="shared" si="292"/>
        <v>1.8102824089977137E-4</v>
      </c>
      <c r="V282" s="71">
        <f t="shared" si="293"/>
        <v>9.1378443888684007E-5</v>
      </c>
      <c r="W282" s="71">
        <f t="shared" si="294"/>
        <v>2.7645947740927959E-4</v>
      </c>
      <c r="X282" s="71">
        <f t="shared" si="295"/>
        <v>3.6989088640696031E-4</v>
      </c>
      <c r="Y282" s="71">
        <f t="shared" si="296"/>
        <v>4.6324177416170591E-4</v>
      </c>
      <c r="Z282" s="72">
        <f t="shared" si="297"/>
        <v>3.0717584565985296E-2</v>
      </c>
      <c r="AA282" s="72">
        <f t="shared" si="298"/>
        <v>3.385514820031036E-2</v>
      </c>
      <c r="AB282" s="72">
        <f t="shared" si="299"/>
        <v>2.9881809128342901E-2</v>
      </c>
      <c r="AC282" s="72">
        <f t="shared" si="300"/>
        <v>1.6805377932702256E-2</v>
      </c>
      <c r="AD282" s="72">
        <f t="shared" si="301"/>
        <v>1.2381138434441313E-2</v>
      </c>
      <c r="AE282" s="72">
        <f t="shared" si="302"/>
        <v>9.5415708909721668E-3</v>
      </c>
      <c r="AF282" s="72">
        <f t="shared" si="303"/>
        <v>8.1219581168225849E-3</v>
      </c>
      <c r="AG282" s="72">
        <f t="shared" si="304"/>
        <v>7.9519269941242584E-3</v>
      </c>
      <c r="AH282" s="72">
        <f t="shared" si="305"/>
        <v>2.4567289168631826E-3</v>
      </c>
      <c r="AI282" s="72">
        <f t="shared" si="306"/>
        <v>2.0000426621963412E-3</v>
      </c>
      <c r="AJ282" s="72">
        <f t="shared" si="307"/>
        <v>1.5691066894089702E-3</v>
      </c>
      <c r="AK282" s="72">
        <f t="shared" si="308"/>
        <v>2.410911681856579E-3</v>
      </c>
      <c r="AL282" s="72">
        <f t="shared" si="309"/>
        <v>2.3422422754634997E-3</v>
      </c>
      <c r="AM282" s="72">
        <f t="shared" si="310"/>
        <v>2.0748908177032573E-3</v>
      </c>
      <c r="AN282" s="72">
        <f t="shared" si="311"/>
        <v>1.9437414143191429E-3</v>
      </c>
      <c r="AO282" s="72">
        <f t="shared" si="312"/>
        <v>1.9298813266304018E-3</v>
      </c>
      <c r="AP282" s="72">
        <f t="shared" si="313"/>
        <v>2.226750691623649E-3</v>
      </c>
      <c r="AQ282" s="72">
        <f t="shared" si="314"/>
        <v>1.8068322806917177E-3</v>
      </c>
      <c r="AR282" s="72">
        <f t="shared" si="315"/>
        <v>1.4097342260141743E-3</v>
      </c>
      <c r="AS282" s="72">
        <f t="shared" si="316"/>
        <v>2.178376006410947E-3</v>
      </c>
      <c r="AT282" s="72">
        <f t="shared" si="317"/>
        <v>2.1359967875925006E-3</v>
      </c>
      <c r="AU282" s="72">
        <f t="shared" si="318"/>
        <v>1.9130489105963191E-3</v>
      </c>
      <c r="AV282" s="72">
        <f t="shared" si="319"/>
        <v>1.7978600576898593E-3</v>
      </c>
      <c r="AW282" s="72">
        <f t="shared" si="320"/>
        <v>1.7858916857323311E-3</v>
      </c>
      <c r="AX282" s="72">
        <f t="shared" si="321"/>
        <v>6.1418222921579566E-4</v>
      </c>
      <c r="AY282" s="72">
        <f t="shared" si="322"/>
        <v>1.0000213310981706E-3</v>
      </c>
      <c r="AZ282" s="72">
        <f t="shared" si="323"/>
        <v>1.5691066894089702E-3</v>
      </c>
      <c r="BA282" s="72">
        <f t="shared" si="324"/>
        <v>7.2327350455697369E-3</v>
      </c>
      <c r="BB282" s="72">
        <f t="shared" si="325"/>
        <v>1.1711211377317499E-2</v>
      </c>
      <c r="BC282" s="72">
        <f t="shared" si="326"/>
        <v>2.0748908177032573E-2</v>
      </c>
      <c r="BD282" s="72">
        <f t="shared" si="327"/>
        <v>2.9156121214787143E-2</v>
      </c>
      <c r="BE282" s="72">
        <f t="shared" si="328"/>
        <v>3.8597626532608037E-2</v>
      </c>
      <c r="BF282" s="72">
        <f t="shared" si="329"/>
        <v>5.5668767290591224E-4</v>
      </c>
      <c r="BG282" s="72">
        <f t="shared" si="330"/>
        <v>9.0341614034585883E-4</v>
      </c>
      <c r="BH282" s="72">
        <f t="shared" si="331"/>
        <v>1.4097342260141743E-3</v>
      </c>
      <c r="BI282" s="72">
        <f t="shared" si="332"/>
        <v>6.5351280192328404E-3</v>
      </c>
      <c r="BJ282" s="72">
        <f t="shared" si="333"/>
        <v>1.0679983937962503E-2</v>
      </c>
      <c r="BK282" s="72">
        <f t="shared" si="334"/>
        <v>1.913048910596319E-2</v>
      </c>
      <c r="BL282" s="72">
        <f t="shared" si="335"/>
        <v>2.696790086534789E-2</v>
      </c>
      <c r="BM282" s="72">
        <f t="shared" si="336"/>
        <v>3.5717833714646624E-2</v>
      </c>
      <c r="BN282" s="70">
        <f t="shared" si="337"/>
        <v>0.6096774200691758</v>
      </c>
      <c r="BO282" s="70">
        <f t="shared" si="338"/>
        <v>0.346664082815686</v>
      </c>
      <c r="BP282" s="70">
        <f t="shared" si="339"/>
        <v>0.90606122239016251</v>
      </c>
    </row>
    <row r="283" spans="1:68" x14ac:dyDescent="0.25">
      <c r="A283" s="68">
        <v>45019</v>
      </c>
      <c r="B283" s="67">
        <v>14.43</v>
      </c>
      <c r="C283" s="67">
        <v>15.21</v>
      </c>
      <c r="D283" s="67">
        <v>14.54</v>
      </c>
      <c r="E283" s="67">
        <v>10.49</v>
      </c>
      <c r="F283" s="67">
        <v>9.44</v>
      </c>
      <c r="G283" s="67">
        <v>8.5299999999999994</v>
      </c>
      <c r="H283" s="67">
        <v>8.16</v>
      </c>
      <c r="I283" s="67">
        <v>7.96</v>
      </c>
      <c r="J283" s="71">
        <f t="shared" si="281"/>
        <v>5.000000000000282E-4</v>
      </c>
      <c r="K283" s="71">
        <f t="shared" si="282"/>
        <v>0</v>
      </c>
      <c r="L283" s="71">
        <f t="shared" si="283"/>
        <v>2.9999999999999472E-4</v>
      </c>
      <c r="M283" s="71">
        <f t="shared" si="284"/>
        <v>-4.0000000000001146E-4</v>
      </c>
      <c r="N283" s="71">
        <f t="shared" si="285"/>
        <v>-8.0000000000000904E-4</v>
      </c>
      <c r="O283" s="71">
        <f t="shared" si="286"/>
        <v>-8.9999999999999802E-4</v>
      </c>
      <c r="P283" s="71">
        <f t="shared" si="287"/>
        <v>-6.0000000000000331E-4</v>
      </c>
      <c r="Q283" s="71">
        <f t="shared" si="288"/>
        <v>-4.0000000000001146E-4</v>
      </c>
      <c r="R283" s="71">
        <f t="shared" si="289"/>
        <v>4.3685291857229364E-4</v>
      </c>
      <c r="S283" s="71">
        <f t="shared" si="290"/>
        <v>0</v>
      </c>
      <c r="T283" s="71">
        <f t="shared" si="291"/>
        <v>2.6188293982330995E-4</v>
      </c>
      <c r="U283" s="71">
        <f t="shared" si="292"/>
        <v>-3.6208925895738782E-4</v>
      </c>
      <c r="V283" s="71">
        <f t="shared" si="293"/>
        <v>-7.3126145854634248E-4</v>
      </c>
      <c r="W283" s="71">
        <f t="shared" si="294"/>
        <v>-8.2960782745866777E-4</v>
      </c>
      <c r="X283" s="71">
        <f t="shared" si="295"/>
        <v>-5.5488764949127955E-4</v>
      </c>
      <c r="Y283" s="71">
        <f t="shared" si="296"/>
        <v>-3.7057625030366897E-4</v>
      </c>
      <c r="Z283" s="72">
        <f t="shared" si="297"/>
        <v>3.072631208193476E-2</v>
      </c>
      <c r="AA283" s="72">
        <f t="shared" si="298"/>
        <v>3.389109238587782E-2</v>
      </c>
      <c r="AB283" s="72">
        <f t="shared" si="299"/>
        <v>2.9969820165842296E-2</v>
      </c>
      <c r="AC283" s="72">
        <f t="shared" si="300"/>
        <v>1.6935462123747552E-2</v>
      </c>
      <c r="AD283" s="72">
        <f t="shared" si="301"/>
        <v>1.2488993372372619E-2</v>
      </c>
      <c r="AE283" s="72">
        <f t="shared" si="302"/>
        <v>9.6456851062773612E-3</v>
      </c>
      <c r="AF283" s="72">
        <f t="shared" si="303"/>
        <v>8.2167035942617497E-3</v>
      </c>
      <c r="AG283" s="72">
        <f t="shared" si="304"/>
        <v>8.0363831092654051E-3</v>
      </c>
      <c r="AH283" s="72">
        <f t="shared" si="305"/>
        <v>2.4567289168631826E-3</v>
      </c>
      <c r="AI283" s="72">
        <f t="shared" si="306"/>
        <v>1.9999733356651527E-3</v>
      </c>
      <c r="AJ283" s="72">
        <f t="shared" si="307"/>
        <v>1.568885562197407E-3</v>
      </c>
      <c r="AK283" s="72">
        <f t="shared" si="308"/>
        <v>2.4108060260966549E-3</v>
      </c>
      <c r="AL283" s="72">
        <f t="shared" si="309"/>
        <v>2.3433810713044262E-3</v>
      </c>
      <c r="AM283" s="72">
        <f t="shared" si="310"/>
        <v>2.0757002647742179E-3</v>
      </c>
      <c r="AN283" s="72">
        <f t="shared" si="311"/>
        <v>1.9441830016129109E-3</v>
      </c>
      <c r="AO283" s="72">
        <f t="shared" si="312"/>
        <v>1.9306236974669369E-3</v>
      </c>
      <c r="AP283" s="72">
        <f t="shared" si="313"/>
        <v>2.2267477862188876E-3</v>
      </c>
      <c r="AQ283" s="72">
        <f t="shared" si="314"/>
        <v>1.8067656191657051E-3</v>
      </c>
      <c r="AR283" s="72">
        <f t="shared" si="315"/>
        <v>1.4095409166789091E-3</v>
      </c>
      <c r="AS283" s="72">
        <f t="shared" si="316"/>
        <v>2.17827885891551E-3</v>
      </c>
      <c r="AT283" s="72">
        <f t="shared" si="317"/>
        <v>2.1371045387923149E-3</v>
      </c>
      <c r="AU283" s="72">
        <f t="shared" si="318"/>
        <v>1.9138374293312707E-3</v>
      </c>
      <c r="AV283" s="72">
        <f t="shared" si="319"/>
        <v>1.7982942092325282E-3</v>
      </c>
      <c r="AW283" s="72">
        <f t="shared" si="320"/>
        <v>1.7866167640735707E-3</v>
      </c>
      <c r="AX283" s="72">
        <f t="shared" si="321"/>
        <v>6.1418222921579566E-4</v>
      </c>
      <c r="AY283" s="72">
        <f t="shared" si="322"/>
        <v>9.9998666783257637E-4</v>
      </c>
      <c r="AZ283" s="72">
        <f t="shared" si="323"/>
        <v>1.568885562197407E-3</v>
      </c>
      <c r="BA283" s="72">
        <f t="shared" si="324"/>
        <v>7.2324180782899648E-3</v>
      </c>
      <c r="BB283" s="72">
        <f t="shared" si="325"/>
        <v>1.1716905356522131E-2</v>
      </c>
      <c r="BC283" s="72">
        <f t="shared" si="326"/>
        <v>2.0757002647742179E-2</v>
      </c>
      <c r="BD283" s="72">
        <f t="shared" si="327"/>
        <v>2.9162745024193665E-2</v>
      </c>
      <c r="BE283" s="72">
        <f t="shared" si="328"/>
        <v>3.8612473949338741E-2</v>
      </c>
      <c r="BF283" s="72">
        <f t="shared" si="329"/>
        <v>5.5668694655472189E-4</v>
      </c>
      <c r="BG283" s="72">
        <f t="shared" si="330"/>
        <v>9.0338280958285257E-4</v>
      </c>
      <c r="BH283" s="72">
        <f t="shared" si="331"/>
        <v>1.4095409166789091E-3</v>
      </c>
      <c r="BI283" s="72">
        <f t="shared" si="332"/>
        <v>6.5348365767465295E-3</v>
      </c>
      <c r="BJ283" s="72">
        <f t="shared" si="333"/>
        <v>1.0685522693961575E-2</v>
      </c>
      <c r="BK283" s="72">
        <f t="shared" si="334"/>
        <v>1.9138374293312707E-2</v>
      </c>
      <c r="BL283" s="72">
        <f t="shared" si="335"/>
        <v>2.6974413138487922E-2</v>
      </c>
      <c r="BM283" s="72">
        <f t="shared" si="336"/>
        <v>3.5732335281471413E-2</v>
      </c>
      <c r="BN283" s="70">
        <f t="shared" si="337"/>
        <v>0.60962092635963627</v>
      </c>
      <c r="BO283" s="70">
        <f t="shared" si="338"/>
        <v>0.34650695052938546</v>
      </c>
      <c r="BP283" s="70">
        <f t="shared" si="339"/>
        <v>0.90561302924844345</v>
      </c>
    </row>
    <row r="284" spans="1:68" x14ac:dyDescent="0.25">
      <c r="A284" s="68">
        <v>45016</v>
      </c>
      <c r="B284" s="67">
        <v>14.48</v>
      </c>
      <c r="C284" s="67">
        <v>15.21</v>
      </c>
      <c r="D284" s="67">
        <v>14.57</v>
      </c>
      <c r="E284" s="67">
        <v>10.45</v>
      </c>
      <c r="F284" s="67">
        <v>9.36</v>
      </c>
      <c r="G284" s="67">
        <v>8.44</v>
      </c>
      <c r="H284" s="67">
        <v>8.1</v>
      </c>
      <c r="I284" s="67">
        <v>7.92</v>
      </c>
      <c r="J284" s="71">
        <f t="shared" si="281"/>
        <v>-1.0000000000001674E-4</v>
      </c>
      <c r="K284" s="71">
        <f t="shared" si="282"/>
        <v>-4.0000000000001146E-4</v>
      </c>
      <c r="L284" s="71">
        <f t="shared" si="283"/>
        <v>1.0000000000001674E-4</v>
      </c>
      <c r="M284" s="71">
        <f t="shared" si="284"/>
        <v>-1.4999999999999875E-3</v>
      </c>
      <c r="N284" s="71">
        <f t="shared" si="285"/>
        <v>-1.1999999999999927E-3</v>
      </c>
      <c r="O284" s="71">
        <f t="shared" si="286"/>
        <v>-7.9999999999999516E-4</v>
      </c>
      <c r="P284" s="71">
        <f t="shared" si="287"/>
        <v>-8.9999999999999802E-4</v>
      </c>
      <c r="Q284" s="71">
        <f t="shared" si="288"/>
        <v>-1.1999999999999927E-3</v>
      </c>
      <c r="R284" s="71">
        <f t="shared" si="289"/>
        <v>-8.7355317810552594E-5</v>
      </c>
      <c r="S284" s="71">
        <f t="shared" si="290"/>
        <v>-3.4725236914613943E-4</v>
      </c>
      <c r="T284" s="71">
        <f t="shared" si="291"/>
        <v>8.727907489726389E-5</v>
      </c>
      <c r="U284" s="71">
        <f t="shared" si="292"/>
        <v>-1.3590036066694312E-3</v>
      </c>
      <c r="V284" s="71">
        <f t="shared" si="293"/>
        <v>-1.0978958101897564E-3</v>
      </c>
      <c r="W284" s="71">
        <f t="shared" si="294"/>
        <v>-7.38007413570547E-4</v>
      </c>
      <c r="X284" s="71">
        <f t="shared" si="295"/>
        <v>-8.3290921477975795E-4</v>
      </c>
      <c r="Y284" s="71">
        <f t="shared" si="296"/>
        <v>-1.1125534246035902E-3</v>
      </c>
      <c r="Z284" s="72">
        <f t="shared" si="297"/>
        <v>3.0732236594220814E-2</v>
      </c>
      <c r="AA284" s="72">
        <f t="shared" si="298"/>
        <v>3.3925135032899241E-2</v>
      </c>
      <c r="AB284" s="72">
        <f t="shared" si="299"/>
        <v>3.0052850058892168E-2</v>
      </c>
      <c r="AC284" s="72">
        <f t="shared" si="300"/>
        <v>1.7064305466353222E-2</v>
      </c>
      <c r="AD284" s="72">
        <f t="shared" si="301"/>
        <v>1.2605647315784445E-2</v>
      </c>
      <c r="AE284" s="72">
        <f t="shared" si="302"/>
        <v>9.7577862272762318E-3</v>
      </c>
      <c r="AF284" s="72">
        <f t="shared" si="303"/>
        <v>8.3180039318107909E-3</v>
      </c>
      <c r="AG284" s="72">
        <f t="shared" si="304"/>
        <v>8.1295079335008662E-3</v>
      </c>
      <c r="AH284" s="72">
        <f t="shared" si="305"/>
        <v>2.456165299132168E-3</v>
      </c>
      <c r="AI284" s="72">
        <f t="shared" si="306"/>
        <v>1.9999087908181431E-3</v>
      </c>
      <c r="AJ284" s="72">
        <f t="shared" si="307"/>
        <v>1.5683941123324913E-3</v>
      </c>
      <c r="AK284" s="72">
        <f t="shared" si="308"/>
        <v>2.4111163441902059E-3</v>
      </c>
      <c r="AL284" s="72">
        <f t="shared" si="309"/>
        <v>2.343868020430235E-3</v>
      </c>
      <c r="AM284" s="72">
        <f t="shared" si="310"/>
        <v>2.0756918016014759E-3</v>
      </c>
      <c r="AN284" s="72">
        <f t="shared" si="311"/>
        <v>1.9445374575550404E-3</v>
      </c>
      <c r="AO284" s="72">
        <f t="shared" si="312"/>
        <v>1.9311330184445894E-3</v>
      </c>
      <c r="AP284" s="72">
        <f t="shared" si="313"/>
        <v>2.2262561316971031E-3</v>
      </c>
      <c r="AQ284" s="72">
        <f t="shared" si="314"/>
        <v>1.8067048147010875E-3</v>
      </c>
      <c r="AR284" s="72">
        <f t="shared" si="315"/>
        <v>1.4091048012894085E-3</v>
      </c>
      <c r="AS284" s="72">
        <f t="shared" si="316"/>
        <v>2.1785833084624001E-3</v>
      </c>
      <c r="AT284" s="72">
        <f t="shared" si="317"/>
        <v>2.137595977582697E-3</v>
      </c>
      <c r="AU284" s="72">
        <f t="shared" si="318"/>
        <v>1.9138558614664428E-3</v>
      </c>
      <c r="AV284" s="72">
        <f t="shared" si="319"/>
        <v>1.7986448489874008E-3</v>
      </c>
      <c r="AW284" s="72">
        <f t="shared" si="320"/>
        <v>1.7871093045019014E-3</v>
      </c>
      <c r="AX284" s="72">
        <f t="shared" si="321"/>
        <v>6.14041324783042E-4</v>
      </c>
      <c r="AY284" s="72">
        <f t="shared" si="322"/>
        <v>9.9995439540907153E-4</v>
      </c>
      <c r="AZ284" s="72">
        <f t="shared" si="323"/>
        <v>1.5683941123324913E-3</v>
      </c>
      <c r="BA284" s="72">
        <f t="shared" si="324"/>
        <v>7.2333490325706181E-3</v>
      </c>
      <c r="BB284" s="72">
        <f t="shared" si="325"/>
        <v>1.1719340102151175E-2</v>
      </c>
      <c r="BC284" s="72">
        <f t="shared" si="326"/>
        <v>2.0756918016014758E-2</v>
      </c>
      <c r="BD284" s="72">
        <f t="shared" si="327"/>
        <v>2.9168061863325608E-2</v>
      </c>
      <c r="BE284" s="72">
        <f t="shared" si="328"/>
        <v>3.8622660368891788E-2</v>
      </c>
      <c r="BF284" s="72">
        <f t="shared" si="329"/>
        <v>5.5656403292427578E-4</v>
      </c>
      <c r="BG284" s="72">
        <f t="shared" si="330"/>
        <v>9.0335240735054377E-4</v>
      </c>
      <c r="BH284" s="72">
        <f t="shared" si="331"/>
        <v>1.4091048012894085E-3</v>
      </c>
      <c r="BI284" s="72">
        <f t="shared" si="332"/>
        <v>6.5357499253872004E-3</v>
      </c>
      <c r="BJ284" s="72">
        <f t="shared" si="333"/>
        <v>1.0687979887913486E-2</v>
      </c>
      <c r="BK284" s="72">
        <f t="shared" si="334"/>
        <v>1.9138558614664427E-2</v>
      </c>
      <c r="BL284" s="72">
        <f t="shared" si="335"/>
        <v>2.6979672734811014E-2</v>
      </c>
      <c r="BM284" s="72">
        <f t="shared" si="336"/>
        <v>3.5742186090038028E-2</v>
      </c>
      <c r="BN284" s="70">
        <f t="shared" si="337"/>
        <v>0.6095738962686349</v>
      </c>
      <c r="BO284" s="70">
        <f t="shared" si="338"/>
        <v>0.3468183692624327</v>
      </c>
      <c r="BP284" s="70">
        <f t="shared" si="339"/>
        <v>0.90566728583068035</v>
      </c>
    </row>
    <row r="285" spans="1:68" x14ac:dyDescent="0.25">
      <c r="A285" s="68">
        <v>45015</v>
      </c>
      <c r="B285" s="67">
        <v>14.47</v>
      </c>
      <c r="C285" s="67">
        <v>15.17</v>
      </c>
      <c r="D285" s="67">
        <v>14.58</v>
      </c>
      <c r="E285" s="67">
        <v>10.3</v>
      </c>
      <c r="F285" s="67">
        <v>9.24</v>
      </c>
      <c r="G285" s="67">
        <v>8.36</v>
      </c>
      <c r="H285" s="67">
        <v>8.01</v>
      </c>
      <c r="I285" s="67">
        <v>7.8</v>
      </c>
      <c r="J285" s="71">
        <f t="shared" si="281"/>
        <v>-2.0000000000000573E-4</v>
      </c>
      <c r="K285" s="71">
        <f t="shared" si="282"/>
        <v>-1.3000000000000234E-3</v>
      </c>
      <c r="L285" s="71">
        <f t="shared" si="283"/>
        <v>-2.1000000000000185E-3</v>
      </c>
      <c r="M285" s="71">
        <f t="shared" si="284"/>
        <v>-2.3999999999999994E-3</v>
      </c>
      <c r="N285" s="71">
        <f t="shared" si="285"/>
        <v>-1.3999999999999985E-3</v>
      </c>
      <c r="O285" s="71">
        <f t="shared" si="286"/>
        <v>-1.0999999999999899E-3</v>
      </c>
      <c r="P285" s="71">
        <f t="shared" si="287"/>
        <v>-1.1000000000000038E-3</v>
      </c>
      <c r="Q285" s="71">
        <f t="shared" si="288"/>
        <v>-1.0999999999999899E-3</v>
      </c>
      <c r="R285" s="71">
        <f t="shared" si="289"/>
        <v>-1.7473353180927963E-4</v>
      </c>
      <c r="S285" s="71">
        <f t="shared" si="290"/>
        <v>-1.1294037080795342E-3</v>
      </c>
      <c r="T285" s="71">
        <f t="shared" si="291"/>
        <v>-1.8344621873064044E-3</v>
      </c>
      <c r="U285" s="71">
        <f t="shared" si="292"/>
        <v>-2.1782546278440373E-3</v>
      </c>
      <c r="V285" s="71">
        <f t="shared" si="293"/>
        <v>-1.2824037664792357E-3</v>
      </c>
      <c r="W285" s="71">
        <f t="shared" si="294"/>
        <v>-1.0156503342950143E-3</v>
      </c>
      <c r="X285" s="71">
        <f t="shared" si="295"/>
        <v>-1.0189431662939439E-3</v>
      </c>
      <c r="Y285" s="71">
        <f t="shared" si="296"/>
        <v>-1.0209291341073447E-3</v>
      </c>
      <c r="Z285" s="72">
        <f t="shared" si="297"/>
        <v>3.0732512115996733E-2</v>
      </c>
      <c r="AA285" s="72">
        <f t="shared" si="298"/>
        <v>3.3955568032564075E-2</v>
      </c>
      <c r="AB285" s="72">
        <f t="shared" si="299"/>
        <v>3.0131740192849095E-2</v>
      </c>
      <c r="AC285" s="72">
        <f t="shared" si="300"/>
        <v>1.7187442963420133E-2</v>
      </c>
      <c r="AD285" s="72">
        <f t="shared" si="301"/>
        <v>1.2713373277442588E-2</v>
      </c>
      <c r="AE285" s="72">
        <f t="shared" si="302"/>
        <v>9.8616960094957632E-3</v>
      </c>
      <c r="AF285" s="72">
        <f t="shared" si="303"/>
        <v>8.4108585323387566E-3</v>
      </c>
      <c r="AG285" s="72">
        <f t="shared" si="304"/>
        <v>8.2144249013703565E-3</v>
      </c>
      <c r="AH285" s="72">
        <f t="shared" si="305"/>
        <v>2.4570029848848826E-3</v>
      </c>
      <c r="AI285" s="72">
        <f t="shared" si="306"/>
        <v>2.0006653169059537E-3</v>
      </c>
      <c r="AJ285" s="72">
        <f t="shared" si="307"/>
        <v>1.5683941123324915E-3</v>
      </c>
      <c r="AK285" s="72">
        <f t="shared" si="308"/>
        <v>2.4097264324794555E-3</v>
      </c>
      <c r="AL285" s="72">
        <f t="shared" si="309"/>
        <v>2.3433931860269847E-3</v>
      </c>
      <c r="AM285" s="72">
        <f t="shared" si="310"/>
        <v>2.0773801258952835E-3</v>
      </c>
      <c r="AN285" s="72">
        <f t="shared" si="311"/>
        <v>1.9465239254716738E-3</v>
      </c>
      <c r="AO285" s="72">
        <f t="shared" si="312"/>
        <v>1.9319196431912722E-3</v>
      </c>
      <c r="AP285" s="72">
        <f t="shared" si="313"/>
        <v>2.2270633823962983E-3</v>
      </c>
      <c r="AQ285" s="72">
        <f t="shared" si="314"/>
        <v>1.8074276203736081E-3</v>
      </c>
      <c r="AR285" s="72">
        <f t="shared" si="315"/>
        <v>1.4091127467871346E-3</v>
      </c>
      <c r="AS285" s="72">
        <f t="shared" si="316"/>
        <v>2.1773346049191043E-3</v>
      </c>
      <c r="AT285" s="72">
        <f t="shared" si="317"/>
        <v>2.1371913762242281E-3</v>
      </c>
      <c r="AU285" s="72">
        <f t="shared" si="318"/>
        <v>1.9155106386449078E-3</v>
      </c>
      <c r="AV285" s="72">
        <f t="shared" si="319"/>
        <v>1.8005863441715459E-3</v>
      </c>
      <c r="AW285" s="72">
        <f t="shared" si="320"/>
        <v>1.787912032342366E-3</v>
      </c>
      <c r="AX285" s="72">
        <f t="shared" si="321"/>
        <v>6.1425074622122066E-4</v>
      </c>
      <c r="AY285" s="72">
        <f t="shared" si="322"/>
        <v>1.0003326584529769E-3</v>
      </c>
      <c r="AZ285" s="72">
        <f t="shared" si="323"/>
        <v>1.5683941123324915E-3</v>
      </c>
      <c r="BA285" s="72">
        <f t="shared" si="324"/>
        <v>7.2291792974383661E-3</v>
      </c>
      <c r="BB285" s="72">
        <f t="shared" si="325"/>
        <v>1.1716965930134923E-2</v>
      </c>
      <c r="BC285" s="72">
        <f t="shared" si="326"/>
        <v>2.0773801258952836E-2</v>
      </c>
      <c r="BD285" s="72">
        <f t="shared" si="327"/>
        <v>2.9197858882075108E-2</v>
      </c>
      <c r="BE285" s="72">
        <f t="shared" si="328"/>
        <v>3.8638392863825442E-2</v>
      </c>
      <c r="BF285" s="72">
        <f t="shared" si="329"/>
        <v>5.5676584559907457E-4</v>
      </c>
      <c r="BG285" s="72">
        <f t="shared" si="330"/>
        <v>9.0371381018680404E-4</v>
      </c>
      <c r="BH285" s="72">
        <f t="shared" si="331"/>
        <v>1.4091127467871346E-3</v>
      </c>
      <c r="BI285" s="72">
        <f t="shared" si="332"/>
        <v>6.5320038147573135E-3</v>
      </c>
      <c r="BJ285" s="72">
        <f t="shared" si="333"/>
        <v>1.0685956881121141E-2</v>
      </c>
      <c r="BK285" s="72">
        <f t="shared" si="334"/>
        <v>1.9155106386449079E-2</v>
      </c>
      <c r="BL285" s="72">
        <f t="shared" si="335"/>
        <v>2.700879516257319E-2</v>
      </c>
      <c r="BM285" s="72">
        <f t="shared" si="336"/>
        <v>3.5758240646847322E-2</v>
      </c>
      <c r="BN285" s="70">
        <f t="shared" si="337"/>
        <v>0.60984077444138629</v>
      </c>
      <c r="BO285" s="70">
        <f t="shared" si="338"/>
        <v>0.34746698581375601</v>
      </c>
      <c r="BP285" s="70">
        <f t="shared" si="339"/>
        <v>0.9055366644475501</v>
      </c>
    </row>
    <row r="286" spans="1:68" x14ac:dyDescent="0.25">
      <c r="A286" s="68">
        <v>45014</v>
      </c>
      <c r="B286" s="67">
        <v>14.45</v>
      </c>
      <c r="C286" s="67">
        <v>15.04</v>
      </c>
      <c r="D286" s="67">
        <v>14.37</v>
      </c>
      <c r="E286" s="67">
        <v>10.06</v>
      </c>
      <c r="F286" s="67">
        <v>9.1</v>
      </c>
      <c r="G286" s="67">
        <v>8.25</v>
      </c>
      <c r="H286" s="67">
        <v>7.9</v>
      </c>
      <c r="I286" s="67">
        <v>7.69</v>
      </c>
      <c r="J286" s="71">
        <f t="shared" si="281"/>
        <v>2.0000000000000573E-4</v>
      </c>
      <c r="K286" s="71">
        <f t="shared" si="282"/>
        <v>-1.0999999999999899E-3</v>
      </c>
      <c r="L286" s="71">
        <f t="shared" si="283"/>
        <v>4.0000000000001146E-4</v>
      </c>
      <c r="M286" s="71">
        <f t="shared" si="284"/>
        <v>-1.2000000000000205E-3</v>
      </c>
      <c r="N286" s="71">
        <f t="shared" si="285"/>
        <v>-7.0000000000000617E-4</v>
      </c>
      <c r="O286" s="71">
        <f t="shared" si="286"/>
        <v>-7.0000000000000617E-4</v>
      </c>
      <c r="P286" s="71">
        <f t="shared" si="287"/>
        <v>-5.0000000000000044E-4</v>
      </c>
      <c r="Q286" s="71">
        <f t="shared" si="288"/>
        <v>-4.0000000000001146E-4</v>
      </c>
      <c r="R286" s="71">
        <f t="shared" si="289"/>
        <v>1.7473353180914601E-4</v>
      </c>
      <c r="S286" s="71">
        <f t="shared" si="290"/>
        <v>-9.5664659206914893E-4</v>
      </c>
      <c r="T286" s="71">
        <f t="shared" si="291"/>
        <v>3.4968091972701357E-4</v>
      </c>
      <c r="U286" s="71">
        <f t="shared" si="292"/>
        <v>-1.0909091990984967E-3</v>
      </c>
      <c r="V286" s="71">
        <f t="shared" si="293"/>
        <v>-6.418191207346501E-4</v>
      </c>
      <c r="W286" s="71">
        <f t="shared" si="294"/>
        <v>-6.4686043931827086E-4</v>
      </c>
      <c r="X286" s="71">
        <f t="shared" si="295"/>
        <v>-4.634994289235606E-4</v>
      </c>
      <c r="Y286" s="71">
        <f t="shared" si="296"/>
        <v>-3.7150553041747275E-4</v>
      </c>
      <c r="Z286" s="72">
        <f t="shared" si="297"/>
        <v>3.0725443855527626E-2</v>
      </c>
      <c r="AA286" s="72">
        <f t="shared" si="298"/>
        <v>3.3981030024571687E-2</v>
      </c>
      <c r="AB286" s="72">
        <f t="shared" si="299"/>
        <v>3.0205464613878946E-2</v>
      </c>
      <c r="AC286" s="72">
        <f t="shared" si="300"/>
        <v>1.7314179602159335E-2</v>
      </c>
      <c r="AD286" s="72">
        <f t="shared" si="301"/>
        <v>1.2827493813214862E-2</v>
      </c>
      <c r="AE286" s="72">
        <f t="shared" si="302"/>
        <v>9.9787695299863415E-3</v>
      </c>
      <c r="AF286" s="72">
        <f t="shared" si="303"/>
        <v>8.5183512960140522E-3</v>
      </c>
      <c r="AG286" s="72">
        <f t="shared" si="304"/>
        <v>8.3112928934189444E-3</v>
      </c>
      <c r="AH286" s="72">
        <f t="shared" si="305"/>
        <v>2.4574346135460929E-3</v>
      </c>
      <c r="AI286" s="72">
        <f t="shared" si="306"/>
        <v>2.0001266507361161E-3</v>
      </c>
      <c r="AJ286" s="72">
        <f t="shared" si="307"/>
        <v>1.5644750018760532E-3</v>
      </c>
      <c r="AK286" s="72">
        <f t="shared" si="308"/>
        <v>2.4077735407794813E-3</v>
      </c>
      <c r="AL286" s="72">
        <f t="shared" si="309"/>
        <v>2.3461043714665397E-3</v>
      </c>
      <c r="AM286" s="72">
        <f t="shared" si="310"/>
        <v>2.0867126742329816E-3</v>
      </c>
      <c r="AN286" s="72">
        <f t="shared" si="311"/>
        <v>1.9570397011158262E-3</v>
      </c>
      <c r="AO286" s="72">
        <f t="shared" si="312"/>
        <v>1.9410943059486412E-3</v>
      </c>
      <c r="AP286" s="72">
        <f t="shared" si="313"/>
        <v>2.2274730929147208E-3</v>
      </c>
      <c r="AQ286" s="72">
        <f t="shared" si="314"/>
        <v>1.8070342978191807E-3</v>
      </c>
      <c r="AR286" s="72">
        <f t="shared" si="315"/>
        <v>1.4058330527736485E-3</v>
      </c>
      <c r="AS286" s="72">
        <f t="shared" si="316"/>
        <v>2.1756998338034452E-3</v>
      </c>
      <c r="AT286" s="72">
        <f t="shared" si="317"/>
        <v>2.1398801952714711E-3</v>
      </c>
      <c r="AU286" s="72">
        <f t="shared" si="318"/>
        <v>1.9245419343138295E-3</v>
      </c>
      <c r="AV286" s="72">
        <f t="shared" si="319"/>
        <v>1.8107270530503124E-3</v>
      </c>
      <c r="AW286" s="72">
        <f t="shared" si="320"/>
        <v>1.7967520195183474E-3</v>
      </c>
      <c r="AX286" s="72">
        <f t="shared" si="321"/>
        <v>6.1435865338652323E-4</v>
      </c>
      <c r="AY286" s="72">
        <f t="shared" si="322"/>
        <v>1.0000633253680581E-3</v>
      </c>
      <c r="AZ286" s="72">
        <f t="shared" si="323"/>
        <v>1.5644750018760532E-3</v>
      </c>
      <c r="BA286" s="72">
        <f t="shared" si="324"/>
        <v>7.2233206223384439E-3</v>
      </c>
      <c r="BB286" s="72">
        <f t="shared" si="325"/>
        <v>1.1730521857332699E-2</v>
      </c>
      <c r="BC286" s="72">
        <f t="shared" si="326"/>
        <v>2.0867126742329815E-2</v>
      </c>
      <c r="BD286" s="72">
        <f t="shared" si="327"/>
        <v>2.9355595516737394E-2</v>
      </c>
      <c r="BE286" s="72">
        <f t="shared" si="328"/>
        <v>3.8821886118972825E-2</v>
      </c>
      <c r="BF286" s="72">
        <f t="shared" si="329"/>
        <v>5.5686827322868021E-4</v>
      </c>
      <c r="BG286" s="72">
        <f t="shared" si="330"/>
        <v>9.0351714890959034E-4</v>
      </c>
      <c r="BH286" s="72">
        <f t="shared" si="331"/>
        <v>1.4058330527736485E-3</v>
      </c>
      <c r="BI286" s="72">
        <f t="shared" si="332"/>
        <v>6.5270995014103357E-3</v>
      </c>
      <c r="BJ286" s="72">
        <f t="shared" si="333"/>
        <v>1.0699400976357356E-2</v>
      </c>
      <c r="BK286" s="72">
        <f t="shared" si="334"/>
        <v>1.9245419343138295E-2</v>
      </c>
      <c r="BL286" s="72">
        <f t="shared" si="335"/>
        <v>2.7160905795754687E-2</v>
      </c>
      <c r="BM286" s="72">
        <f t="shared" si="336"/>
        <v>3.5935040390366949E-2</v>
      </c>
      <c r="BN286" s="70">
        <f t="shared" si="337"/>
        <v>0.60959151914625664</v>
      </c>
      <c r="BO286" s="70">
        <f t="shared" si="338"/>
        <v>0.34471629320638836</v>
      </c>
      <c r="BP286" s="70">
        <f t="shared" si="339"/>
        <v>0.90574569287534767</v>
      </c>
    </row>
    <row r="287" spans="1:68" x14ac:dyDescent="0.25">
      <c r="A287" s="68">
        <v>45013</v>
      </c>
      <c r="B287" s="67">
        <v>14.47</v>
      </c>
      <c r="C287" s="67">
        <v>14.93</v>
      </c>
      <c r="D287" s="67">
        <v>14.41</v>
      </c>
      <c r="E287" s="67">
        <v>9.94</v>
      </c>
      <c r="F287" s="67">
        <v>9.0299999999999994</v>
      </c>
      <c r="G287" s="67">
        <v>8.18</v>
      </c>
      <c r="H287" s="67">
        <v>7.85</v>
      </c>
      <c r="I287" s="67">
        <v>7.65</v>
      </c>
      <c r="J287" s="71">
        <f t="shared" si="281"/>
        <v>3.0000000000000027E-3</v>
      </c>
      <c r="K287" s="71">
        <f t="shared" si="282"/>
        <v>1.799999999999996E-3</v>
      </c>
      <c r="L287" s="71">
        <f t="shared" si="283"/>
        <v>5.0000000000000044E-4</v>
      </c>
      <c r="M287" s="71">
        <f t="shared" si="284"/>
        <v>5.0000000000001432E-4</v>
      </c>
      <c r="N287" s="71">
        <f t="shared" si="285"/>
        <v>2.0000000000001961E-4</v>
      </c>
      <c r="O287" s="71">
        <f t="shared" si="286"/>
        <v>7.0000000000000617E-4</v>
      </c>
      <c r="P287" s="71">
        <f t="shared" si="287"/>
        <v>2.0000000000000573E-4</v>
      </c>
      <c r="Q287" s="71">
        <f t="shared" si="288"/>
        <v>2.9999999999999472E-4</v>
      </c>
      <c r="R287" s="71">
        <f t="shared" si="289"/>
        <v>2.6173457621918705E-3</v>
      </c>
      <c r="S287" s="71">
        <f t="shared" si="290"/>
        <v>1.5649455463035084E-3</v>
      </c>
      <c r="T287" s="71">
        <f t="shared" si="291"/>
        <v>4.3692926810391772E-4</v>
      </c>
      <c r="U287" s="71">
        <f t="shared" si="292"/>
        <v>4.5469013651120447E-4</v>
      </c>
      <c r="V287" s="71">
        <f t="shared" si="293"/>
        <v>1.8341892934762213E-4</v>
      </c>
      <c r="W287" s="71">
        <f t="shared" si="294"/>
        <v>6.4686043931817588E-4</v>
      </c>
      <c r="X287" s="71">
        <f t="shared" si="295"/>
        <v>1.8542555217235907E-4</v>
      </c>
      <c r="Y287" s="71">
        <f t="shared" si="296"/>
        <v>2.7864208604565043E-4</v>
      </c>
      <c r="Z287" s="72">
        <f t="shared" si="297"/>
        <v>3.0713409806485702E-2</v>
      </c>
      <c r="AA287" s="72">
        <f t="shared" si="298"/>
        <v>3.4008023608273624E-2</v>
      </c>
      <c r="AB287" s="72">
        <f t="shared" si="299"/>
        <v>3.0286347521011524E-2</v>
      </c>
      <c r="AC287" s="72">
        <f t="shared" si="300"/>
        <v>1.7429844526151175E-2</v>
      </c>
      <c r="AD287" s="72">
        <f t="shared" si="301"/>
        <v>1.2923425437036904E-2</v>
      </c>
      <c r="AE287" s="72">
        <f t="shared" si="302"/>
        <v>1.0065244900302811E-2</v>
      </c>
      <c r="AF287" s="72">
        <f t="shared" si="303"/>
        <v>8.5935147905400518E-3</v>
      </c>
      <c r="AG287" s="72">
        <f t="shared" si="304"/>
        <v>8.3783800731841891E-3</v>
      </c>
      <c r="AH287" s="72">
        <f t="shared" si="305"/>
        <v>2.4580750230356963E-3</v>
      </c>
      <c r="AI287" s="72">
        <f t="shared" si="306"/>
        <v>1.9996163130298165E-3</v>
      </c>
      <c r="AJ287" s="72">
        <f t="shared" si="307"/>
        <v>1.5640659039677092E-3</v>
      </c>
      <c r="AK287" s="72">
        <f t="shared" si="308"/>
        <v>2.4069956156680624E-3</v>
      </c>
      <c r="AL287" s="72">
        <f t="shared" si="309"/>
        <v>2.3464793960704063E-3</v>
      </c>
      <c r="AM287" s="72">
        <f t="shared" si="310"/>
        <v>2.0874460064968193E-3</v>
      </c>
      <c r="AN287" s="72">
        <f t="shared" si="311"/>
        <v>1.9582190879370797E-3</v>
      </c>
      <c r="AO287" s="72">
        <f t="shared" si="312"/>
        <v>1.9423350572499068E-3</v>
      </c>
      <c r="AP287" s="72">
        <f t="shared" si="313"/>
        <v>2.2281065476792055E-3</v>
      </c>
      <c r="AQ287" s="72">
        <f t="shared" si="314"/>
        <v>1.8066251807394348E-3</v>
      </c>
      <c r="AR287" s="72">
        <f t="shared" si="315"/>
        <v>1.4055182399309377E-3</v>
      </c>
      <c r="AS287" s="72">
        <f t="shared" si="316"/>
        <v>2.1749996390158649E-3</v>
      </c>
      <c r="AT287" s="72">
        <f t="shared" si="317"/>
        <v>2.1402547861138765E-3</v>
      </c>
      <c r="AU287" s="72">
        <f t="shared" si="318"/>
        <v>1.925258021747342E-3</v>
      </c>
      <c r="AV287" s="72">
        <f t="shared" si="319"/>
        <v>1.8118606445551844E-3</v>
      </c>
      <c r="AW287" s="72">
        <f t="shared" si="320"/>
        <v>1.7979410069905958E-3</v>
      </c>
      <c r="AX287" s="72">
        <f t="shared" si="321"/>
        <v>6.1451875575892407E-4</v>
      </c>
      <c r="AY287" s="72">
        <f t="shared" si="322"/>
        <v>9.9980815651490827E-4</v>
      </c>
      <c r="AZ287" s="72">
        <f t="shared" si="323"/>
        <v>1.5640659039677092E-3</v>
      </c>
      <c r="BA287" s="72">
        <f t="shared" si="324"/>
        <v>7.2209868470041877E-3</v>
      </c>
      <c r="BB287" s="72">
        <f t="shared" si="325"/>
        <v>1.1732396980352031E-2</v>
      </c>
      <c r="BC287" s="72">
        <f t="shared" si="326"/>
        <v>2.0874460064968195E-2</v>
      </c>
      <c r="BD287" s="72">
        <f t="shared" si="327"/>
        <v>2.9373286319056197E-2</v>
      </c>
      <c r="BE287" s="72">
        <f t="shared" si="328"/>
        <v>3.8846701144998136E-2</v>
      </c>
      <c r="BF287" s="72">
        <f t="shared" si="329"/>
        <v>5.5702663691980137E-4</v>
      </c>
      <c r="BG287" s="72">
        <f t="shared" si="330"/>
        <v>9.0331259036971739E-4</v>
      </c>
      <c r="BH287" s="72">
        <f t="shared" si="331"/>
        <v>1.4055182399309377E-3</v>
      </c>
      <c r="BI287" s="72">
        <f t="shared" si="332"/>
        <v>6.5249989170475947E-3</v>
      </c>
      <c r="BJ287" s="72">
        <f t="shared" si="333"/>
        <v>1.0701273930569383E-2</v>
      </c>
      <c r="BK287" s="72">
        <f t="shared" si="334"/>
        <v>1.925258021747342E-2</v>
      </c>
      <c r="BL287" s="72">
        <f t="shared" si="335"/>
        <v>2.7177909668327765E-2</v>
      </c>
      <c r="BM287" s="72">
        <f t="shared" si="336"/>
        <v>3.5958820139811914E-2</v>
      </c>
      <c r="BN287" s="70">
        <f t="shared" si="337"/>
        <v>0.61040625398721571</v>
      </c>
      <c r="BO287" s="70">
        <f t="shared" si="338"/>
        <v>0.34548544483326499</v>
      </c>
      <c r="BP287" s="70">
        <f t="shared" si="339"/>
        <v>0.90571647873376748</v>
      </c>
    </row>
    <row r="288" spans="1:68" x14ac:dyDescent="0.25">
      <c r="A288" s="68">
        <v>45012</v>
      </c>
      <c r="B288" s="67">
        <v>14.77</v>
      </c>
      <c r="C288" s="67">
        <v>15.11</v>
      </c>
      <c r="D288" s="67">
        <v>14.46</v>
      </c>
      <c r="E288" s="67">
        <v>9.99</v>
      </c>
      <c r="F288" s="67">
        <v>9.0500000000000007</v>
      </c>
      <c r="G288" s="67">
        <v>8.25</v>
      </c>
      <c r="H288" s="67">
        <v>7.87</v>
      </c>
      <c r="I288" s="67">
        <v>7.68</v>
      </c>
      <c r="J288" s="71">
        <f t="shared" si="281"/>
        <v>-2.9999999999999472E-4</v>
      </c>
      <c r="K288" s="71">
        <f t="shared" si="282"/>
        <v>-1.9999999999997797E-4</v>
      </c>
      <c r="L288" s="71">
        <f t="shared" si="283"/>
        <v>0</v>
      </c>
      <c r="M288" s="71">
        <f t="shared" si="284"/>
        <v>1.9999999999999185E-4</v>
      </c>
      <c r="N288" s="71">
        <f t="shared" si="285"/>
        <v>9.9999999999988987E-5</v>
      </c>
      <c r="O288" s="71">
        <f t="shared" si="286"/>
        <v>-2.0000000000000573E-4</v>
      </c>
      <c r="P288" s="71">
        <f t="shared" si="287"/>
        <v>-1.0000000000000286E-4</v>
      </c>
      <c r="Q288" s="71">
        <f t="shared" si="288"/>
        <v>-9.9999999999988987E-5</v>
      </c>
      <c r="R288" s="71">
        <f t="shared" si="289"/>
        <v>-2.614265188519372E-4</v>
      </c>
      <c r="S288" s="71">
        <f t="shared" si="290"/>
        <v>-1.7376194657093414E-4</v>
      </c>
      <c r="T288" s="71">
        <f t="shared" si="291"/>
        <v>0</v>
      </c>
      <c r="U288" s="71">
        <f t="shared" si="292"/>
        <v>1.8181818231913287E-4</v>
      </c>
      <c r="V288" s="71">
        <f t="shared" si="293"/>
        <v>9.1696850277340192E-5</v>
      </c>
      <c r="W288" s="71">
        <f t="shared" si="294"/>
        <v>-1.8477457554413941E-4</v>
      </c>
      <c r="X288" s="71">
        <f t="shared" si="295"/>
        <v>-9.2708478256695606E-5</v>
      </c>
      <c r="Y288" s="71">
        <f t="shared" si="296"/>
        <v>-9.2872068792084037E-5</v>
      </c>
      <c r="Z288" s="72">
        <f t="shared" si="297"/>
        <v>3.0692559440875268E-2</v>
      </c>
      <c r="AA288" s="72">
        <f t="shared" si="298"/>
        <v>3.4037788973037608E-2</v>
      </c>
      <c r="AB288" s="72">
        <f t="shared" si="299"/>
        <v>3.0366669636619856E-2</v>
      </c>
      <c r="AC288" s="72">
        <f t="shared" si="300"/>
        <v>1.754222240156271E-2</v>
      </c>
      <c r="AD288" s="72">
        <f t="shared" si="301"/>
        <v>1.3011986081804533E-2</v>
      </c>
      <c r="AE288" s="72">
        <f t="shared" si="302"/>
        <v>1.0142180372042618E-2</v>
      </c>
      <c r="AF288" s="72">
        <f t="shared" si="303"/>
        <v>8.6584501510810208E-3</v>
      </c>
      <c r="AG288" s="72">
        <f t="shared" si="304"/>
        <v>8.4356269138963387E-3</v>
      </c>
      <c r="AH288" s="72">
        <f t="shared" si="305"/>
        <v>2.4511867317181624E-3</v>
      </c>
      <c r="AI288" s="72">
        <f t="shared" si="306"/>
        <v>1.9949814694450968E-3</v>
      </c>
      <c r="AJ288" s="72">
        <f t="shared" si="307"/>
        <v>1.563542644157934E-3</v>
      </c>
      <c r="AK288" s="72">
        <f t="shared" si="308"/>
        <v>2.4071080850436204E-3</v>
      </c>
      <c r="AL288" s="72">
        <f t="shared" si="309"/>
        <v>2.3482899016250419E-3</v>
      </c>
      <c r="AM288" s="72">
        <f t="shared" si="310"/>
        <v>2.0905715404421709E-3</v>
      </c>
      <c r="AN288" s="72">
        <f t="shared" si="311"/>
        <v>1.9620293721471027E-3</v>
      </c>
      <c r="AO288" s="72">
        <f t="shared" si="312"/>
        <v>1.9464929025010071E-3</v>
      </c>
      <c r="AP288" s="72">
        <f t="shared" si="313"/>
        <v>2.2226182558153012E-3</v>
      </c>
      <c r="AQ288" s="72">
        <f t="shared" si="314"/>
        <v>1.8026908825677442E-3</v>
      </c>
      <c r="AR288" s="72">
        <f t="shared" si="315"/>
        <v>1.4050844463470147E-3</v>
      </c>
      <c r="AS288" s="72">
        <f t="shared" si="316"/>
        <v>2.175123998966601E-3</v>
      </c>
      <c r="AT288" s="72">
        <f t="shared" si="317"/>
        <v>2.1419983211350981E-3</v>
      </c>
      <c r="AU288" s="72">
        <f t="shared" si="318"/>
        <v>1.9282653989290688E-3</v>
      </c>
      <c r="AV288" s="72">
        <f t="shared" si="319"/>
        <v>1.8154971387512433E-3</v>
      </c>
      <c r="AW288" s="72">
        <f t="shared" si="320"/>
        <v>1.8019069450436016E-3</v>
      </c>
      <c r="AX288" s="72">
        <f t="shared" si="321"/>
        <v>6.1279668292954059E-4</v>
      </c>
      <c r="AY288" s="72">
        <f t="shared" si="322"/>
        <v>9.9749073472254839E-4</v>
      </c>
      <c r="AZ288" s="72">
        <f t="shared" si="323"/>
        <v>1.563542644157934E-3</v>
      </c>
      <c r="BA288" s="72">
        <f t="shared" si="324"/>
        <v>7.2213242551308612E-3</v>
      </c>
      <c r="BB288" s="72">
        <f t="shared" si="325"/>
        <v>1.174144950812521E-2</v>
      </c>
      <c r="BC288" s="72">
        <f t="shared" si="326"/>
        <v>2.090571540442171E-2</v>
      </c>
      <c r="BD288" s="72">
        <f t="shared" si="327"/>
        <v>2.9430440582206542E-2</v>
      </c>
      <c r="BE288" s="72">
        <f t="shared" si="328"/>
        <v>3.8929858050020139E-2</v>
      </c>
      <c r="BF288" s="72">
        <f t="shared" si="329"/>
        <v>5.5565456395382531E-4</v>
      </c>
      <c r="BG288" s="72">
        <f t="shared" si="330"/>
        <v>9.0134544128387208E-4</v>
      </c>
      <c r="BH288" s="72">
        <f t="shared" si="331"/>
        <v>1.4050844463470147E-3</v>
      </c>
      <c r="BI288" s="72">
        <f t="shared" si="332"/>
        <v>6.5253719968998026E-3</v>
      </c>
      <c r="BJ288" s="72">
        <f t="shared" si="333"/>
        <v>1.0709991605675491E-2</v>
      </c>
      <c r="BK288" s="72">
        <f t="shared" si="334"/>
        <v>1.9282653989290688E-2</v>
      </c>
      <c r="BL288" s="72">
        <f t="shared" si="335"/>
        <v>2.723245708126865E-2</v>
      </c>
      <c r="BM288" s="72">
        <f t="shared" si="336"/>
        <v>3.6038138900872034E-2</v>
      </c>
      <c r="BN288" s="70">
        <f t="shared" si="337"/>
        <v>0.60982911015459285</v>
      </c>
      <c r="BO288" s="70">
        <f t="shared" si="338"/>
        <v>0.34545604573607158</v>
      </c>
      <c r="BP288" s="70">
        <f t="shared" si="339"/>
        <v>0.9056106274879655</v>
      </c>
    </row>
    <row r="289" spans="1:68" x14ac:dyDescent="0.25">
      <c r="A289" s="68">
        <v>45009</v>
      </c>
      <c r="B289" s="67">
        <v>14.74</v>
      </c>
      <c r="C289" s="67">
        <v>15.09</v>
      </c>
      <c r="D289" s="67">
        <v>14.46</v>
      </c>
      <c r="E289" s="67">
        <v>10.01</v>
      </c>
      <c r="F289" s="67">
        <v>9.06</v>
      </c>
      <c r="G289" s="67">
        <v>8.23</v>
      </c>
      <c r="H289" s="67">
        <v>7.86</v>
      </c>
      <c r="I289" s="67">
        <v>7.67</v>
      </c>
      <c r="J289" s="71">
        <f t="shared" si="281"/>
        <v>6.0000000000001719E-4</v>
      </c>
      <c r="K289" s="71">
        <f t="shared" si="282"/>
        <v>7.9999999999999516E-4</v>
      </c>
      <c r="L289" s="71">
        <f t="shared" si="283"/>
        <v>9.9999999999988987E-5</v>
      </c>
      <c r="M289" s="71">
        <f t="shared" si="284"/>
        <v>2.3999999999999994E-3</v>
      </c>
      <c r="N289" s="71">
        <f t="shared" si="285"/>
        <v>1.799999999999996E-3</v>
      </c>
      <c r="O289" s="71">
        <f t="shared" si="286"/>
        <v>1.8000000000000099E-3</v>
      </c>
      <c r="P289" s="71">
        <f t="shared" si="287"/>
        <v>1.5999999999999903E-3</v>
      </c>
      <c r="Q289" s="71">
        <f t="shared" si="288"/>
        <v>1.5999999999999903E-3</v>
      </c>
      <c r="R289" s="71">
        <f t="shared" si="289"/>
        <v>5.2278471174117976E-4</v>
      </c>
      <c r="S289" s="71">
        <f t="shared" si="290"/>
        <v>6.9486670041628241E-4</v>
      </c>
      <c r="T289" s="71">
        <f t="shared" si="291"/>
        <v>8.7362949428618781E-5</v>
      </c>
      <c r="U289" s="71">
        <f t="shared" si="292"/>
        <v>2.1792435756110584E-3</v>
      </c>
      <c r="V289" s="71">
        <f t="shared" si="293"/>
        <v>1.6491071075888637E-3</v>
      </c>
      <c r="W289" s="71">
        <f t="shared" si="294"/>
        <v>1.6617433661452994E-3</v>
      </c>
      <c r="X289" s="71">
        <f t="shared" si="295"/>
        <v>1.4823052556641992E-3</v>
      </c>
      <c r="Y289" s="71">
        <f t="shared" si="296"/>
        <v>1.4849190663555236E-3</v>
      </c>
      <c r="Z289" s="72">
        <f t="shared" si="297"/>
        <v>3.0660388594400127E-2</v>
      </c>
      <c r="AA289" s="72">
        <f t="shared" si="298"/>
        <v>3.405544397939813E-2</v>
      </c>
      <c r="AB289" s="72">
        <f t="shared" si="299"/>
        <v>3.0439401116769141E-2</v>
      </c>
      <c r="AC289" s="72">
        <f t="shared" si="300"/>
        <v>1.7648429988501829E-2</v>
      </c>
      <c r="AD289" s="72">
        <f t="shared" si="301"/>
        <v>1.3089396376809939E-2</v>
      </c>
      <c r="AE289" s="72">
        <f t="shared" si="302"/>
        <v>1.0204354001097385E-2</v>
      </c>
      <c r="AF289" s="72">
        <f t="shared" si="303"/>
        <v>8.7089063537079351E-3</v>
      </c>
      <c r="AG289" s="72">
        <f t="shared" si="304"/>
        <v>8.4787387574226034E-3</v>
      </c>
      <c r="AH289" s="72">
        <f t="shared" si="305"/>
        <v>2.4513559117119092E-3</v>
      </c>
      <c r="AI289" s="72">
        <f t="shared" si="306"/>
        <v>1.9949814694450968E-3</v>
      </c>
      <c r="AJ289" s="72">
        <f t="shared" si="307"/>
        <v>1.5637647274986156E-3</v>
      </c>
      <c r="AK289" s="72">
        <f t="shared" si="308"/>
        <v>2.4077839635300129E-3</v>
      </c>
      <c r="AL289" s="72">
        <f t="shared" si="309"/>
        <v>2.3504373649413249E-3</v>
      </c>
      <c r="AM289" s="72">
        <f t="shared" si="310"/>
        <v>2.091561204048411E-3</v>
      </c>
      <c r="AN289" s="72">
        <f t="shared" si="311"/>
        <v>1.9635914508646592E-3</v>
      </c>
      <c r="AO289" s="72">
        <f t="shared" si="312"/>
        <v>1.9480886950964552E-3</v>
      </c>
      <c r="AP289" s="72">
        <f t="shared" si="313"/>
        <v>2.2227738222672122E-3</v>
      </c>
      <c r="AQ289" s="72">
        <f t="shared" si="314"/>
        <v>1.8026856567890286E-3</v>
      </c>
      <c r="AR289" s="72">
        <f t="shared" si="315"/>
        <v>1.4052982180829464E-3</v>
      </c>
      <c r="AS289" s="72">
        <f t="shared" si="316"/>
        <v>2.1757899297928846E-3</v>
      </c>
      <c r="AT289" s="72">
        <f t="shared" si="317"/>
        <v>2.144070424832235E-3</v>
      </c>
      <c r="AU289" s="72">
        <f t="shared" si="318"/>
        <v>1.9292139040979353E-3</v>
      </c>
      <c r="AV289" s="72">
        <f t="shared" si="319"/>
        <v>1.8169880058194325E-3</v>
      </c>
      <c r="AW289" s="72">
        <f t="shared" si="320"/>
        <v>1.803428209502841E-3</v>
      </c>
      <c r="AX289" s="72">
        <f t="shared" si="321"/>
        <v>6.128389779279773E-4</v>
      </c>
      <c r="AY289" s="72">
        <f t="shared" si="322"/>
        <v>9.9749073472254839E-4</v>
      </c>
      <c r="AZ289" s="72">
        <f t="shared" si="323"/>
        <v>1.5637647274986156E-3</v>
      </c>
      <c r="BA289" s="72">
        <f t="shared" si="324"/>
        <v>7.2233518905900386E-3</v>
      </c>
      <c r="BB289" s="72">
        <f t="shared" si="325"/>
        <v>1.1752186824706624E-2</v>
      </c>
      <c r="BC289" s="72">
        <f t="shared" si="326"/>
        <v>2.0915612040484109E-2</v>
      </c>
      <c r="BD289" s="72">
        <f t="shared" si="327"/>
        <v>2.9453871762969888E-2</v>
      </c>
      <c r="BE289" s="72">
        <f t="shared" si="328"/>
        <v>3.8961773901929106E-2</v>
      </c>
      <c r="BF289" s="72">
        <f t="shared" si="329"/>
        <v>5.5569345556680304E-4</v>
      </c>
      <c r="BG289" s="72">
        <f t="shared" si="330"/>
        <v>9.013428283945143E-4</v>
      </c>
      <c r="BH289" s="72">
        <f t="shared" si="331"/>
        <v>1.4052982180829464E-3</v>
      </c>
      <c r="BI289" s="72">
        <f t="shared" si="332"/>
        <v>6.5273697893786543E-3</v>
      </c>
      <c r="BJ289" s="72">
        <f t="shared" si="333"/>
        <v>1.0720352124161175E-2</v>
      </c>
      <c r="BK289" s="72">
        <f t="shared" si="334"/>
        <v>1.9292139040979352E-2</v>
      </c>
      <c r="BL289" s="72">
        <f t="shared" si="335"/>
        <v>2.7254820087291486E-2</v>
      </c>
      <c r="BM289" s="72">
        <f t="shared" si="336"/>
        <v>3.6068564190056822E-2</v>
      </c>
      <c r="BN289" s="70">
        <f t="shared" si="337"/>
        <v>0.60977403844548805</v>
      </c>
      <c r="BO289" s="70">
        <f t="shared" si="338"/>
        <v>0.34459256019270657</v>
      </c>
      <c r="BP289" s="70">
        <f t="shared" si="339"/>
        <v>0.90557526772219521</v>
      </c>
    </row>
    <row r="290" spans="1:68" x14ac:dyDescent="0.25">
      <c r="A290" s="68">
        <v>45008</v>
      </c>
      <c r="B290" s="67">
        <v>14.8</v>
      </c>
      <c r="C290" s="67">
        <v>15.17</v>
      </c>
      <c r="D290" s="67">
        <v>14.47</v>
      </c>
      <c r="E290" s="67">
        <v>10.25</v>
      </c>
      <c r="F290" s="67">
        <v>9.24</v>
      </c>
      <c r="G290" s="67">
        <v>8.41</v>
      </c>
      <c r="H290" s="67">
        <v>8.02</v>
      </c>
      <c r="I290" s="67">
        <v>7.83</v>
      </c>
      <c r="J290" s="71">
        <f t="shared" si="281"/>
        <v>2.9999999999996696E-4</v>
      </c>
      <c r="K290" s="71">
        <f t="shared" si="282"/>
        <v>3.0000000000000027E-3</v>
      </c>
      <c r="L290" s="71">
        <f t="shared" si="283"/>
        <v>1.4000000000000123E-3</v>
      </c>
      <c r="M290" s="71">
        <f t="shared" si="284"/>
        <v>2.0000000000000018E-3</v>
      </c>
      <c r="N290" s="71">
        <f t="shared" si="285"/>
        <v>1.8999999999999989E-3</v>
      </c>
      <c r="O290" s="71">
        <f t="shared" si="286"/>
        <v>1.5000000000000013E-3</v>
      </c>
      <c r="P290" s="71">
        <f t="shared" si="287"/>
        <v>1.6000000000000042E-3</v>
      </c>
      <c r="Q290" s="71">
        <f t="shared" si="288"/>
        <v>1.6000000000000042E-3</v>
      </c>
      <c r="R290" s="71">
        <f t="shared" si="289"/>
        <v>2.6128990263172088E-4</v>
      </c>
      <c r="S290" s="71">
        <f t="shared" si="290"/>
        <v>2.6014582829485878E-3</v>
      </c>
      <c r="T290" s="71">
        <f t="shared" si="291"/>
        <v>1.2222805782228789E-3</v>
      </c>
      <c r="U290" s="71">
        <f t="shared" si="292"/>
        <v>1.8124155391707046E-3</v>
      </c>
      <c r="V290" s="71">
        <f t="shared" si="293"/>
        <v>1.7377788248474412E-3</v>
      </c>
      <c r="W290" s="71">
        <f t="shared" si="294"/>
        <v>1.3826798534131782E-3</v>
      </c>
      <c r="X290" s="71">
        <f t="shared" si="295"/>
        <v>1.4801112785358024E-3</v>
      </c>
      <c r="Y290" s="71">
        <f t="shared" si="296"/>
        <v>1.48271735068752E-3</v>
      </c>
      <c r="Z290" s="72">
        <f t="shared" si="297"/>
        <v>3.0625237397144317E-2</v>
      </c>
      <c r="AA290" s="72">
        <f t="shared" si="298"/>
        <v>3.4071230766147639E-2</v>
      </c>
      <c r="AB290" s="72">
        <f t="shared" si="299"/>
        <v>3.0506935224741433E-2</v>
      </c>
      <c r="AC290" s="72">
        <f t="shared" si="300"/>
        <v>1.7760544241091636E-2</v>
      </c>
      <c r="AD290" s="72">
        <f t="shared" si="301"/>
        <v>1.3177641253200421E-2</v>
      </c>
      <c r="AE290" s="72">
        <f t="shared" si="302"/>
        <v>1.0273434097031962E-2</v>
      </c>
      <c r="AF290" s="72">
        <f t="shared" si="303"/>
        <v>8.7677984754455322E-3</v>
      </c>
      <c r="AG290" s="72">
        <f t="shared" si="304"/>
        <v>8.5299610909466122E-3</v>
      </c>
      <c r="AH290" s="72">
        <f t="shared" si="305"/>
        <v>2.4507799864924833E-3</v>
      </c>
      <c r="AI290" s="72">
        <f t="shared" si="306"/>
        <v>1.9936882807155484E-3</v>
      </c>
      <c r="AJ290" s="72">
        <f t="shared" si="307"/>
        <v>1.5637647274986156E-3</v>
      </c>
      <c r="AK290" s="72">
        <f t="shared" si="308"/>
        <v>2.403190454714045E-3</v>
      </c>
      <c r="AL290" s="72">
        <f t="shared" si="309"/>
        <v>2.3475992999613423E-3</v>
      </c>
      <c r="AM290" s="72">
        <f t="shared" si="310"/>
        <v>2.0895365956693458E-3</v>
      </c>
      <c r="AN290" s="72">
        <f t="shared" si="311"/>
        <v>1.962961271174242E-3</v>
      </c>
      <c r="AO290" s="72">
        <f t="shared" si="312"/>
        <v>1.9477627480503799E-3</v>
      </c>
      <c r="AP290" s="72">
        <f t="shared" si="313"/>
        <v>2.2222869670451145E-3</v>
      </c>
      <c r="AQ290" s="72">
        <f t="shared" si="314"/>
        <v>1.8015777034178044E-3</v>
      </c>
      <c r="AR290" s="72">
        <f t="shared" si="315"/>
        <v>1.4053061037040979E-3</v>
      </c>
      <c r="AS290" s="72">
        <f t="shared" si="316"/>
        <v>2.1716315431503808E-3</v>
      </c>
      <c r="AT290" s="72">
        <f t="shared" si="317"/>
        <v>2.1414638518898669E-3</v>
      </c>
      <c r="AU290" s="72">
        <f t="shared" si="318"/>
        <v>1.9273824098438033E-3</v>
      </c>
      <c r="AV290" s="72">
        <f t="shared" si="319"/>
        <v>1.8164573128927372E-3</v>
      </c>
      <c r="AW290" s="72">
        <f t="shared" si="320"/>
        <v>1.8031775539915816E-3</v>
      </c>
      <c r="AX290" s="72">
        <f t="shared" si="321"/>
        <v>6.1269499662312083E-4</v>
      </c>
      <c r="AY290" s="72">
        <f t="shared" si="322"/>
        <v>9.9684414035777422E-4</v>
      </c>
      <c r="AZ290" s="72">
        <f t="shared" si="323"/>
        <v>1.5637647274986156E-3</v>
      </c>
      <c r="BA290" s="72">
        <f t="shared" si="324"/>
        <v>7.2095713641421345E-3</v>
      </c>
      <c r="BB290" s="72">
        <f t="shared" si="325"/>
        <v>1.1737996499806712E-2</v>
      </c>
      <c r="BC290" s="72">
        <f t="shared" si="326"/>
        <v>2.089536595669346E-2</v>
      </c>
      <c r="BD290" s="72">
        <f t="shared" si="327"/>
        <v>2.9444419067613629E-2</v>
      </c>
      <c r="BE290" s="72">
        <f t="shared" si="328"/>
        <v>3.8955254961007602E-2</v>
      </c>
      <c r="BF290" s="72">
        <f t="shared" si="329"/>
        <v>5.5557174176127863E-4</v>
      </c>
      <c r="BG290" s="72">
        <f t="shared" si="330"/>
        <v>9.0078885170890221E-4</v>
      </c>
      <c r="BH290" s="72">
        <f t="shared" si="331"/>
        <v>1.4053061037040979E-3</v>
      </c>
      <c r="BI290" s="72">
        <f t="shared" si="332"/>
        <v>6.5148946294511425E-3</v>
      </c>
      <c r="BJ290" s="72">
        <f t="shared" si="333"/>
        <v>1.0707319259449335E-2</v>
      </c>
      <c r="BK290" s="72">
        <f t="shared" si="334"/>
        <v>1.9273824098438034E-2</v>
      </c>
      <c r="BL290" s="72">
        <f t="shared" si="335"/>
        <v>2.7246859693391058E-2</v>
      </c>
      <c r="BM290" s="72">
        <f t="shared" si="336"/>
        <v>3.6063551079831634E-2</v>
      </c>
      <c r="BN290" s="70">
        <f t="shared" si="337"/>
        <v>0.60966142814297863</v>
      </c>
      <c r="BO290" s="70">
        <f t="shared" si="338"/>
        <v>0.34452760625681816</v>
      </c>
      <c r="BP290" s="70">
        <f t="shared" si="339"/>
        <v>0.90533360473980651</v>
      </c>
    </row>
    <row r="291" spans="1:68" x14ac:dyDescent="0.25">
      <c r="A291" s="68">
        <v>45007</v>
      </c>
      <c r="B291" s="67">
        <v>14.83</v>
      </c>
      <c r="C291" s="67">
        <v>15.47</v>
      </c>
      <c r="D291" s="67">
        <v>14.61</v>
      </c>
      <c r="E291" s="67">
        <v>10.45</v>
      </c>
      <c r="F291" s="67">
        <v>9.43</v>
      </c>
      <c r="G291" s="67">
        <v>8.56</v>
      </c>
      <c r="H291" s="67">
        <v>8.18</v>
      </c>
      <c r="I291" s="67">
        <v>7.99</v>
      </c>
      <c r="J291" s="71">
        <f t="shared" si="281"/>
        <v>1.1000000000000176E-3</v>
      </c>
      <c r="K291" s="71">
        <f t="shared" si="282"/>
        <v>-3.0000000000002247E-4</v>
      </c>
      <c r="L291" s="71">
        <f t="shared" si="283"/>
        <v>2.9999999999999472E-4</v>
      </c>
      <c r="M291" s="71">
        <f t="shared" si="284"/>
        <v>1.3000000000000095E-3</v>
      </c>
      <c r="N291" s="71">
        <f t="shared" si="285"/>
        <v>1.0000000000000009E-3</v>
      </c>
      <c r="O291" s="71">
        <f t="shared" si="286"/>
        <v>5.9999999999998943E-4</v>
      </c>
      <c r="P291" s="71">
        <f t="shared" si="287"/>
        <v>4.0000000000001146E-4</v>
      </c>
      <c r="Q291" s="71">
        <f t="shared" si="288"/>
        <v>6.0000000000000331E-4</v>
      </c>
      <c r="R291" s="71">
        <f t="shared" si="289"/>
        <v>9.5747929149772083E-4</v>
      </c>
      <c r="S291" s="71">
        <f t="shared" si="290"/>
        <v>-2.5984149814914755E-4</v>
      </c>
      <c r="T291" s="71">
        <f t="shared" si="291"/>
        <v>2.617230113085066E-4</v>
      </c>
      <c r="U291" s="71">
        <f t="shared" si="292"/>
        <v>1.1763110436605452E-3</v>
      </c>
      <c r="V291" s="71">
        <f t="shared" si="293"/>
        <v>9.1340890530352257E-4</v>
      </c>
      <c r="W291" s="71">
        <f t="shared" si="294"/>
        <v>5.5253708008566832E-4</v>
      </c>
      <c r="X291" s="71">
        <f t="shared" si="295"/>
        <v>3.6968577130815636E-4</v>
      </c>
      <c r="Y291" s="71">
        <f t="shared" si="296"/>
        <v>5.5545270822645384E-4</v>
      </c>
      <c r="Z291" s="72">
        <f t="shared" si="297"/>
        <v>3.058138821716383E-2</v>
      </c>
      <c r="AA291" s="72">
        <f t="shared" si="298"/>
        <v>3.4079208083742908E-2</v>
      </c>
      <c r="AB291" s="72">
        <f t="shared" si="299"/>
        <v>3.0569479989768285E-2</v>
      </c>
      <c r="AC291" s="72">
        <f t="shared" si="300"/>
        <v>1.7863047149881857E-2</v>
      </c>
      <c r="AD291" s="72">
        <f t="shared" si="301"/>
        <v>1.326093723080715E-2</v>
      </c>
      <c r="AE291" s="72">
        <f t="shared" si="302"/>
        <v>1.0333556975898394E-2</v>
      </c>
      <c r="AF291" s="72">
        <f t="shared" si="303"/>
        <v>8.8165671580680022E-3</v>
      </c>
      <c r="AG291" s="72">
        <f t="shared" si="304"/>
        <v>8.5718787995816299E-3</v>
      </c>
      <c r="AH291" s="72">
        <f t="shared" si="305"/>
        <v>2.4505307608967083E-3</v>
      </c>
      <c r="AI291" s="72">
        <f t="shared" si="306"/>
        <v>1.9824315423873293E-3</v>
      </c>
      <c r="AJ291" s="72">
        <f t="shared" si="307"/>
        <v>1.56016567897646E-3</v>
      </c>
      <c r="AK291" s="72">
        <f t="shared" si="308"/>
        <v>2.4011054583350853E-3</v>
      </c>
      <c r="AL291" s="72">
        <f t="shared" si="309"/>
        <v>2.3460624532274941E-3</v>
      </c>
      <c r="AM291" s="72">
        <f t="shared" si="310"/>
        <v>2.0888159366169758E-3</v>
      </c>
      <c r="AN291" s="72">
        <f t="shared" si="311"/>
        <v>1.9619590221811433E-3</v>
      </c>
      <c r="AO291" s="72">
        <f t="shared" si="312"/>
        <v>1.9468082662391819E-3</v>
      </c>
      <c r="AP291" s="72">
        <f t="shared" si="313"/>
        <v>2.2220722344130899E-3</v>
      </c>
      <c r="AQ291" s="72">
        <f t="shared" si="314"/>
        <v>1.792128924660125E-3</v>
      </c>
      <c r="AR291" s="72">
        <f t="shared" si="315"/>
        <v>1.4022240383356956E-3</v>
      </c>
      <c r="AS291" s="72">
        <f t="shared" si="316"/>
        <v>2.1698491394779884E-3</v>
      </c>
      <c r="AT291" s="72">
        <f t="shared" si="317"/>
        <v>2.1401443672667353E-3</v>
      </c>
      <c r="AU291" s="72">
        <f t="shared" si="318"/>
        <v>1.9267773318636479E-3</v>
      </c>
      <c r="AV291" s="72">
        <f t="shared" si="319"/>
        <v>1.815582236616942E-3</v>
      </c>
      <c r="AW291" s="72">
        <f t="shared" si="320"/>
        <v>1.802337789253693E-3</v>
      </c>
      <c r="AX291" s="72">
        <f t="shared" si="321"/>
        <v>6.1263269022417707E-4</v>
      </c>
      <c r="AY291" s="72">
        <f t="shared" si="322"/>
        <v>9.9121577119366464E-4</v>
      </c>
      <c r="AZ291" s="72">
        <f t="shared" si="323"/>
        <v>1.56016567897646E-3</v>
      </c>
      <c r="BA291" s="72">
        <f t="shared" si="324"/>
        <v>7.2033163750052556E-3</v>
      </c>
      <c r="BB291" s="72">
        <f t="shared" si="325"/>
        <v>1.1730312266137469E-2</v>
      </c>
      <c r="BC291" s="72">
        <f t="shared" si="326"/>
        <v>2.0888159366169758E-2</v>
      </c>
      <c r="BD291" s="72">
        <f t="shared" si="327"/>
        <v>2.9429385332717148E-2</v>
      </c>
      <c r="BE291" s="72">
        <f t="shared" si="328"/>
        <v>3.8936165324783639E-2</v>
      </c>
      <c r="BF291" s="72">
        <f t="shared" si="329"/>
        <v>5.5551805860327248E-4</v>
      </c>
      <c r="BG291" s="72">
        <f t="shared" si="330"/>
        <v>8.9606446233006249E-4</v>
      </c>
      <c r="BH291" s="72">
        <f t="shared" si="331"/>
        <v>1.4022240383356956E-3</v>
      </c>
      <c r="BI291" s="72">
        <f t="shared" si="332"/>
        <v>6.5095474184339655E-3</v>
      </c>
      <c r="BJ291" s="72">
        <f t="shared" si="333"/>
        <v>1.0700721836333676E-2</v>
      </c>
      <c r="BK291" s="72">
        <f t="shared" si="334"/>
        <v>1.926777331863648E-2</v>
      </c>
      <c r="BL291" s="72">
        <f t="shared" si="335"/>
        <v>2.7233733549254131E-2</v>
      </c>
      <c r="BM291" s="72">
        <f t="shared" si="336"/>
        <v>3.604675578507386E-2</v>
      </c>
      <c r="BN291" s="70">
        <f t="shared" si="337"/>
        <v>0.60732267004696672</v>
      </c>
      <c r="BO291" s="70">
        <f t="shared" si="338"/>
        <v>0.34095742698343756</v>
      </c>
      <c r="BP291" s="70">
        <f t="shared" si="339"/>
        <v>0.90519920994048952</v>
      </c>
    </row>
    <row r="292" spans="1:68" x14ac:dyDescent="0.25">
      <c r="A292" s="68">
        <v>45006</v>
      </c>
      <c r="B292" s="67">
        <v>14.94</v>
      </c>
      <c r="C292" s="67">
        <v>15.44</v>
      </c>
      <c r="D292" s="67">
        <v>14.64</v>
      </c>
      <c r="E292" s="67">
        <v>10.58</v>
      </c>
      <c r="F292" s="67">
        <v>9.5299999999999994</v>
      </c>
      <c r="G292" s="67">
        <v>8.6199999999999992</v>
      </c>
      <c r="H292" s="67">
        <v>8.2200000000000006</v>
      </c>
      <c r="I292" s="67">
        <v>8.0500000000000007</v>
      </c>
      <c r="J292" s="71">
        <f t="shared" si="281"/>
        <v>-5.9000000000000163E-3</v>
      </c>
      <c r="K292" s="71">
        <f t="shared" si="282"/>
        <v>-2.5999999999999912E-3</v>
      </c>
      <c r="L292" s="71">
        <f t="shared" si="283"/>
        <v>-2.9999999999999472E-4</v>
      </c>
      <c r="M292" s="71">
        <f t="shared" si="284"/>
        <v>7.9999999999999516E-4</v>
      </c>
      <c r="N292" s="71">
        <f t="shared" si="285"/>
        <v>4.0000000000001146E-4</v>
      </c>
      <c r="O292" s="71">
        <f t="shared" si="286"/>
        <v>5.0000000000000044E-4</v>
      </c>
      <c r="P292" s="71">
        <f t="shared" si="287"/>
        <v>4.9999999999998657E-4</v>
      </c>
      <c r="Q292" s="71">
        <f t="shared" si="288"/>
        <v>5.0000000000000044E-4</v>
      </c>
      <c r="R292" s="71">
        <f t="shared" si="289"/>
        <v>-5.1463326108052909E-3</v>
      </c>
      <c r="S292" s="71">
        <f t="shared" si="290"/>
        <v>-2.2547923870890937E-3</v>
      </c>
      <c r="T292" s="71">
        <f t="shared" si="291"/>
        <v>-2.6172301130857739E-4</v>
      </c>
      <c r="U292" s="71">
        <f t="shared" si="292"/>
        <v>7.2319656017700792E-4</v>
      </c>
      <c r="V292" s="71">
        <f t="shared" si="293"/>
        <v>3.6513008164669485E-4</v>
      </c>
      <c r="W292" s="71">
        <f t="shared" si="294"/>
        <v>4.6021446806094636E-4</v>
      </c>
      <c r="X292" s="71">
        <f t="shared" si="295"/>
        <v>4.6191510821753153E-4</v>
      </c>
      <c r="Y292" s="71">
        <f t="shared" si="296"/>
        <v>4.6264169226751118E-4</v>
      </c>
      <c r="Z292" s="72">
        <f t="shared" si="297"/>
        <v>3.053119816550999E-2</v>
      </c>
      <c r="AA292" s="72">
        <f t="shared" si="298"/>
        <v>3.406607095834429E-2</v>
      </c>
      <c r="AB292" s="72">
        <f t="shared" si="299"/>
        <v>3.0620619956532001E-2</v>
      </c>
      <c r="AC292" s="72">
        <f t="shared" si="300"/>
        <v>1.7971952830035283E-2</v>
      </c>
      <c r="AD292" s="72">
        <f t="shared" si="301"/>
        <v>1.3352540513484416E-2</v>
      </c>
      <c r="AE292" s="72">
        <f t="shared" si="302"/>
        <v>1.0401332368431796E-2</v>
      </c>
      <c r="AF292" s="72">
        <f t="shared" si="303"/>
        <v>8.8734059742742819E-3</v>
      </c>
      <c r="AG292" s="72">
        <f t="shared" si="304"/>
        <v>8.6222886519380839E-3</v>
      </c>
      <c r="AH292" s="72">
        <f t="shared" si="305"/>
        <v>2.4488473443165762E-3</v>
      </c>
      <c r="AI292" s="72">
        <f t="shared" si="306"/>
        <v>1.9824315423873293E-3</v>
      </c>
      <c r="AJ292" s="72">
        <f t="shared" si="307"/>
        <v>1.5597895400494769E-3</v>
      </c>
      <c r="AK292" s="72">
        <f t="shared" si="308"/>
        <v>2.3993880187813616E-3</v>
      </c>
      <c r="AL292" s="72">
        <f t="shared" si="309"/>
        <v>2.3452860615677763E-3</v>
      </c>
      <c r="AM292" s="72">
        <f t="shared" si="310"/>
        <v>2.0911340124580352E-3</v>
      </c>
      <c r="AN292" s="72">
        <f t="shared" si="311"/>
        <v>1.9650933837929404E-3</v>
      </c>
      <c r="AO292" s="72">
        <f t="shared" si="312"/>
        <v>1.9484504099250928E-3</v>
      </c>
      <c r="AP292" s="72">
        <f t="shared" si="313"/>
        <v>2.2206370582670294E-3</v>
      </c>
      <c r="AQ292" s="72">
        <f t="shared" si="314"/>
        <v>1.7921248196066436E-3</v>
      </c>
      <c r="AR292" s="72">
        <f t="shared" si="315"/>
        <v>1.4018966813825748E-3</v>
      </c>
      <c r="AS292" s="72">
        <f t="shared" si="316"/>
        <v>2.1682909326452625E-3</v>
      </c>
      <c r="AT292" s="72">
        <f t="shared" si="317"/>
        <v>2.1394480007106129E-3</v>
      </c>
      <c r="AU292" s="72">
        <f t="shared" si="318"/>
        <v>1.9290222624712364E-3</v>
      </c>
      <c r="AV292" s="72">
        <f t="shared" si="319"/>
        <v>1.8185899196942281E-3</v>
      </c>
      <c r="AW292" s="72">
        <f t="shared" si="320"/>
        <v>1.8039202618693492E-3</v>
      </c>
      <c r="AX292" s="72">
        <f t="shared" si="321"/>
        <v>6.1221183607914405E-4</v>
      </c>
      <c r="AY292" s="72">
        <f t="shared" si="322"/>
        <v>9.9121577119366464E-4</v>
      </c>
      <c r="AZ292" s="72">
        <f t="shared" si="323"/>
        <v>1.5597895400494769E-3</v>
      </c>
      <c r="BA292" s="72">
        <f t="shared" si="324"/>
        <v>7.1981640563440847E-3</v>
      </c>
      <c r="BB292" s="72">
        <f t="shared" si="325"/>
        <v>1.1726430307838882E-2</v>
      </c>
      <c r="BC292" s="72">
        <f t="shared" si="326"/>
        <v>2.0911340124580353E-2</v>
      </c>
      <c r="BD292" s="72">
        <f t="shared" si="327"/>
        <v>2.9476400756894106E-2</v>
      </c>
      <c r="BE292" s="72">
        <f t="shared" si="328"/>
        <v>3.8969008198501853E-2</v>
      </c>
      <c r="BF292" s="72">
        <f t="shared" si="329"/>
        <v>5.5515926456675734E-4</v>
      </c>
      <c r="BG292" s="72">
        <f t="shared" si="330"/>
        <v>8.960624098033218E-4</v>
      </c>
      <c r="BH292" s="72">
        <f t="shared" si="331"/>
        <v>1.4018966813825748E-3</v>
      </c>
      <c r="BI292" s="72">
        <f t="shared" si="332"/>
        <v>6.504872797935787E-3</v>
      </c>
      <c r="BJ292" s="72">
        <f t="shared" si="333"/>
        <v>1.0697240003553064E-2</v>
      </c>
      <c r="BK292" s="72">
        <f t="shared" si="334"/>
        <v>1.9290222624712364E-2</v>
      </c>
      <c r="BL292" s="72">
        <f t="shared" si="335"/>
        <v>2.7278848795413421E-2</v>
      </c>
      <c r="BM292" s="72">
        <f t="shared" si="336"/>
        <v>3.6078405237386986E-2</v>
      </c>
      <c r="BN292" s="70">
        <f t="shared" si="337"/>
        <v>0.60741718886223861</v>
      </c>
      <c r="BO292" s="70">
        <f t="shared" si="338"/>
        <v>0.34019919450375435</v>
      </c>
      <c r="BP292" s="70">
        <f t="shared" si="339"/>
        <v>0.90508975364767175</v>
      </c>
    </row>
    <row r="293" spans="1:68" x14ac:dyDescent="0.25">
      <c r="A293" s="68">
        <v>45005</v>
      </c>
      <c r="B293" s="67">
        <v>14.35</v>
      </c>
      <c r="C293" s="67">
        <v>15.18</v>
      </c>
      <c r="D293" s="67">
        <v>14.61</v>
      </c>
      <c r="E293" s="67">
        <v>10.66</v>
      </c>
      <c r="F293" s="67">
        <v>9.57</v>
      </c>
      <c r="G293" s="67">
        <v>8.67</v>
      </c>
      <c r="H293" s="67">
        <v>8.27</v>
      </c>
      <c r="I293" s="67">
        <v>8.1</v>
      </c>
      <c r="J293" s="71">
        <f t="shared" si="281"/>
        <v>-1.6999999999999793E-3</v>
      </c>
      <c r="K293" s="71">
        <f t="shared" si="282"/>
        <v>-1.9999999999997797E-4</v>
      </c>
      <c r="L293" s="71">
        <f t="shared" si="283"/>
        <v>-1.0000000000001674E-4</v>
      </c>
      <c r="M293" s="71">
        <f t="shared" si="284"/>
        <v>0</v>
      </c>
      <c r="N293" s="71">
        <f t="shared" si="285"/>
        <v>-1.0000000000000286E-4</v>
      </c>
      <c r="O293" s="71">
        <f t="shared" si="286"/>
        <v>-1.9999999999999185E-4</v>
      </c>
      <c r="P293" s="71">
        <f t="shared" si="287"/>
        <v>-1.9999999999999185E-4</v>
      </c>
      <c r="Q293" s="71">
        <f t="shared" si="288"/>
        <v>-2.0000000000000573E-4</v>
      </c>
      <c r="R293" s="71">
        <f t="shared" si="289"/>
        <v>-1.4877699326770694E-3</v>
      </c>
      <c r="S293" s="71">
        <f t="shared" si="290"/>
        <v>-1.7365633455117309E-4</v>
      </c>
      <c r="T293" s="71">
        <f t="shared" si="291"/>
        <v>-8.7256227968785484E-5</v>
      </c>
      <c r="U293" s="71">
        <f t="shared" si="292"/>
        <v>0</v>
      </c>
      <c r="V293" s="71">
        <f t="shared" si="293"/>
        <v>-9.1270022424462513E-5</v>
      </c>
      <c r="W293" s="71">
        <f t="shared" si="294"/>
        <v>-1.8406037232159594E-4</v>
      </c>
      <c r="X293" s="71">
        <f t="shared" si="295"/>
        <v>-1.8474044020769373E-4</v>
      </c>
      <c r="Y293" s="71">
        <f t="shared" si="296"/>
        <v>-1.8503099321911395E-4</v>
      </c>
      <c r="Z293" s="72">
        <f t="shared" si="297"/>
        <v>3.0469759419776237E-2</v>
      </c>
      <c r="AA293" s="72">
        <f t="shared" si="298"/>
        <v>3.4051953235708005E-2</v>
      </c>
      <c r="AB293" s="72">
        <f t="shared" si="299"/>
        <v>3.0666309398977902E-2</v>
      </c>
      <c r="AC293" s="72">
        <f t="shared" si="300"/>
        <v>1.8079221556419132E-2</v>
      </c>
      <c r="AD293" s="72">
        <f t="shared" si="301"/>
        <v>1.3446258246979403E-2</v>
      </c>
      <c r="AE293" s="72">
        <f t="shared" si="302"/>
        <v>1.0480703365965505E-2</v>
      </c>
      <c r="AF293" s="72">
        <f t="shared" si="303"/>
        <v>8.943149719692494E-3</v>
      </c>
      <c r="AG293" s="72">
        <f t="shared" si="304"/>
        <v>8.6822100334354203E-3</v>
      </c>
      <c r="AH293" s="72">
        <f t="shared" si="305"/>
        <v>2.427265160961231E-3</v>
      </c>
      <c r="AI293" s="72">
        <f t="shared" si="306"/>
        <v>1.9775486342732472E-3</v>
      </c>
      <c r="AJ293" s="72">
        <f t="shared" si="307"/>
        <v>1.5656674933691899E-3</v>
      </c>
      <c r="AK293" s="72">
        <f t="shared" si="308"/>
        <v>2.400076527524908E-3</v>
      </c>
      <c r="AL293" s="72">
        <f t="shared" si="309"/>
        <v>2.3468852375196575E-3</v>
      </c>
      <c r="AM293" s="72">
        <f t="shared" si="310"/>
        <v>2.094210752875126E-3</v>
      </c>
      <c r="AN293" s="72">
        <f t="shared" si="311"/>
        <v>1.9688418491566051E-3</v>
      </c>
      <c r="AO293" s="72">
        <f t="shared" si="312"/>
        <v>1.9556494036507091E-3</v>
      </c>
      <c r="AP293" s="72">
        <f t="shared" si="313"/>
        <v>2.2032146043111252E-3</v>
      </c>
      <c r="AQ293" s="72">
        <f t="shared" si="314"/>
        <v>1.788140390437653E-3</v>
      </c>
      <c r="AR293" s="72">
        <f t="shared" si="315"/>
        <v>1.4078085955011727E-3</v>
      </c>
      <c r="AS293" s="72">
        <f t="shared" si="316"/>
        <v>2.1690244419666493E-3</v>
      </c>
      <c r="AT293" s="72">
        <f t="shared" si="317"/>
        <v>2.1410146959713263E-3</v>
      </c>
      <c r="AU293" s="72">
        <f t="shared" si="318"/>
        <v>1.9320037403038372E-3</v>
      </c>
      <c r="AV293" s="72">
        <f t="shared" si="319"/>
        <v>1.8222043878577026E-3</v>
      </c>
      <c r="AW293" s="72">
        <f t="shared" si="320"/>
        <v>1.8108377406663293E-3</v>
      </c>
      <c r="AX293" s="72">
        <f t="shared" si="321"/>
        <v>6.0681629024030774E-4</v>
      </c>
      <c r="AY293" s="72">
        <f t="shared" si="322"/>
        <v>9.8877431713662359E-4</v>
      </c>
      <c r="AZ293" s="72">
        <f t="shared" si="323"/>
        <v>1.5656674933691899E-3</v>
      </c>
      <c r="BA293" s="72">
        <f t="shared" si="324"/>
        <v>7.2002295825747235E-3</v>
      </c>
      <c r="BB293" s="72">
        <f t="shared" si="325"/>
        <v>1.1734426187598287E-2</v>
      </c>
      <c r="BC293" s="72">
        <f t="shared" si="326"/>
        <v>2.094210752875126E-2</v>
      </c>
      <c r="BD293" s="72">
        <f t="shared" si="327"/>
        <v>2.9532627737349076E-2</v>
      </c>
      <c r="BE293" s="72">
        <f t="shared" si="328"/>
        <v>3.9112988073014179E-2</v>
      </c>
      <c r="BF293" s="72">
        <f t="shared" si="329"/>
        <v>5.5080365107778131E-4</v>
      </c>
      <c r="BG293" s="72">
        <f t="shared" si="330"/>
        <v>8.9407019521882652E-4</v>
      </c>
      <c r="BH293" s="72">
        <f t="shared" si="331"/>
        <v>1.4078085955011727E-3</v>
      </c>
      <c r="BI293" s="72">
        <f t="shared" si="332"/>
        <v>6.507073325899948E-3</v>
      </c>
      <c r="BJ293" s="72">
        <f t="shared" si="333"/>
        <v>1.0705073479856631E-2</v>
      </c>
      <c r="BK293" s="72">
        <f t="shared" si="334"/>
        <v>1.9320037403038372E-2</v>
      </c>
      <c r="BL293" s="72">
        <f t="shared" si="335"/>
        <v>2.7333065817865539E-2</v>
      </c>
      <c r="BM293" s="72">
        <f t="shared" si="336"/>
        <v>3.6216754813326583E-2</v>
      </c>
      <c r="BN293" s="70">
        <f t="shared" si="337"/>
        <v>0.60709327259557833</v>
      </c>
      <c r="BO293" s="70">
        <f t="shared" si="338"/>
        <v>0.34193153887975064</v>
      </c>
      <c r="BP293" s="70">
        <f t="shared" si="339"/>
        <v>0.90524569619146178</v>
      </c>
    </row>
    <row r="294" spans="1:68" x14ac:dyDescent="0.25">
      <c r="A294" s="68">
        <v>45002</v>
      </c>
      <c r="B294" s="67">
        <v>14.18</v>
      </c>
      <c r="C294" s="67">
        <v>15.16</v>
      </c>
      <c r="D294" s="67">
        <v>14.6</v>
      </c>
      <c r="E294" s="67">
        <v>10.66</v>
      </c>
      <c r="F294" s="67">
        <v>9.56</v>
      </c>
      <c r="G294" s="67">
        <v>8.65</v>
      </c>
      <c r="H294" s="67">
        <v>8.25</v>
      </c>
      <c r="I294" s="67">
        <v>8.08</v>
      </c>
      <c r="J294" s="71">
        <f t="shared" si="281"/>
        <v>-8.0000000000002292E-4</v>
      </c>
      <c r="K294" s="71">
        <f t="shared" si="282"/>
        <v>0</v>
      </c>
      <c r="L294" s="71">
        <f t="shared" si="283"/>
        <v>-9.9999999999988987E-5</v>
      </c>
      <c r="M294" s="71">
        <f t="shared" si="284"/>
        <v>0</v>
      </c>
      <c r="N294" s="71">
        <f t="shared" si="285"/>
        <v>-1.0000000000000286E-4</v>
      </c>
      <c r="O294" s="71">
        <f t="shared" si="286"/>
        <v>1.9999999999999185E-4</v>
      </c>
      <c r="P294" s="71">
        <f t="shared" si="287"/>
        <v>1.9999999999999185E-4</v>
      </c>
      <c r="Q294" s="71">
        <f t="shared" si="288"/>
        <v>1.0000000000000286E-4</v>
      </c>
      <c r="R294" s="71">
        <f t="shared" si="289"/>
        <v>-7.0089366808313456E-4</v>
      </c>
      <c r="S294" s="71">
        <f t="shared" si="290"/>
        <v>0</v>
      </c>
      <c r="T294" s="71">
        <f t="shared" si="291"/>
        <v>-8.7263842282337336E-5</v>
      </c>
      <c r="U294" s="71">
        <f t="shared" si="292"/>
        <v>0</v>
      </c>
      <c r="V294" s="71">
        <f t="shared" si="293"/>
        <v>-9.1278353401902702E-5</v>
      </c>
      <c r="W294" s="71">
        <f t="shared" si="294"/>
        <v>1.840603723216254E-4</v>
      </c>
      <c r="X294" s="71">
        <f t="shared" si="295"/>
        <v>1.847404402076171E-4</v>
      </c>
      <c r="Y294" s="71">
        <f t="shared" si="296"/>
        <v>9.2519776168107176E-5</v>
      </c>
      <c r="Z294" s="72">
        <f t="shared" si="297"/>
        <v>3.0454822920172094E-2</v>
      </c>
      <c r="AA294" s="72">
        <f t="shared" si="298"/>
        <v>3.4051693430130446E-2</v>
      </c>
      <c r="AB294" s="72">
        <f t="shared" si="299"/>
        <v>3.0725195285328039E-2</v>
      </c>
      <c r="AC294" s="72">
        <f t="shared" si="300"/>
        <v>1.8193468539815821E-2</v>
      </c>
      <c r="AD294" s="72">
        <f t="shared" si="301"/>
        <v>1.3549868576958361E-2</v>
      </c>
      <c r="AE294" s="72">
        <f t="shared" si="302"/>
        <v>1.0574078311074719E-2</v>
      </c>
      <c r="AF294" s="72">
        <f t="shared" si="303"/>
        <v>9.0283747311162028E-3</v>
      </c>
      <c r="AG294" s="72">
        <f t="shared" si="304"/>
        <v>8.7629687889643204E-3</v>
      </c>
      <c r="AH294" s="72">
        <f t="shared" si="305"/>
        <v>2.4258784240691823E-3</v>
      </c>
      <c r="AI294" s="72">
        <f t="shared" si="306"/>
        <v>1.9776599884843873E-3</v>
      </c>
      <c r="AJ294" s="72">
        <f t="shared" si="307"/>
        <v>1.5657440287323106E-3</v>
      </c>
      <c r="AK294" s="72">
        <f t="shared" si="308"/>
        <v>2.4025027730739997E-3</v>
      </c>
      <c r="AL294" s="72">
        <f t="shared" si="309"/>
        <v>2.3512144571320591E-3</v>
      </c>
      <c r="AM294" s="72">
        <f t="shared" si="310"/>
        <v>2.0987418516660752E-3</v>
      </c>
      <c r="AN294" s="72">
        <f t="shared" si="311"/>
        <v>1.9732932826422842E-3</v>
      </c>
      <c r="AO294" s="72">
        <f t="shared" si="312"/>
        <v>1.9601596039297026E-3</v>
      </c>
      <c r="AP294" s="72">
        <f t="shared" si="313"/>
        <v>2.2020783111143319E-3</v>
      </c>
      <c r="AQ294" s="72">
        <f t="shared" si="314"/>
        <v>1.7882387798400161E-3</v>
      </c>
      <c r="AR294" s="72">
        <f t="shared" si="315"/>
        <v>1.4078764969684019E-3</v>
      </c>
      <c r="AS294" s="72">
        <f t="shared" si="316"/>
        <v>2.1714170537020425E-3</v>
      </c>
      <c r="AT294" s="72">
        <f t="shared" si="317"/>
        <v>2.1452355101641302E-3</v>
      </c>
      <c r="AU294" s="72">
        <f t="shared" si="318"/>
        <v>1.9363913648418906E-3</v>
      </c>
      <c r="AV294" s="72">
        <f t="shared" si="319"/>
        <v>1.8265002388913381E-3</v>
      </c>
      <c r="AW294" s="72">
        <f t="shared" si="320"/>
        <v>1.8151868256351799E-3</v>
      </c>
      <c r="AX294" s="72">
        <f t="shared" si="321"/>
        <v>6.0646960601729559E-4</v>
      </c>
      <c r="AY294" s="72">
        <f t="shared" si="322"/>
        <v>9.8882999424219366E-4</v>
      </c>
      <c r="AZ294" s="72">
        <f t="shared" si="323"/>
        <v>1.5657440287323106E-3</v>
      </c>
      <c r="BA294" s="72">
        <f t="shared" si="324"/>
        <v>7.2075083192219992E-3</v>
      </c>
      <c r="BB294" s="72">
        <f t="shared" si="325"/>
        <v>1.1756072285660295E-2</v>
      </c>
      <c r="BC294" s="72">
        <f t="shared" si="326"/>
        <v>2.0987418516660753E-2</v>
      </c>
      <c r="BD294" s="72">
        <f t="shared" si="327"/>
        <v>2.9599399239634262E-2</v>
      </c>
      <c r="BE294" s="72">
        <f t="shared" si="328"/>
        <v>3.9203192078594053E-2</v>
      </c>
      <c r="BF294" s="72">
        <f t="shared" si="329"/>
        <v>5.5051957777858297E-4</v>
      </c>
      <c r="BG294" s="72">
        <f t="shared" si="330"/>
        <v>8.9411938992000803E-4</v>
      </c>
      <c r="BH294" s="72">
        <f t="shared" si="331"/>
        <v>1.4078764969684019E-3</v>
      </c>
      <c r="BI294" s="72">
        <f t="shared" si="332"/>
        <v>6.5142511611061271E-3</v>
      </c>
      <c r="BJ294" s="72">
        <f t="shared" si="333"/>
        <v>1.0726177550820651E-2</v>
      </c>
      <c r="BK294" s="72">
        <f t="shared" si="334"/>
        <v>1.9363913648418905E-2</v>
      </c>
      <c r="BL294" s="72">
        <f t="shared" si="335"/>
        <v>2.7397503583370071E-2</v>
      </c>
      <c r="BM294" s="72">
        <f t="shared" si="336"/>
        <v>3.6303736512703598E-2</v>
      </c>
      <c r="BN294" s="70">
        <f t="shared" si="337"/>
        <v>0.60714127352052305</v>
      </c>
      <c r="BO294" s="70">
        <f t="shared" si="338"/>
        <v>0.3408141844054306</v>
      </c>
      <c r="BP294" s="70">
        <f t="shared" si="339"/>
        <v>0.905422197537188</v>
      </c>
    </row>
    <row r="295" spans="1:68" x14ac:dyDescent="0.25">
      <c r="A295" s="68">
        <v>45001</v>
      </c>
      <c r="B295" s="67">
        <v>14.1</v>
      </c>
      <c r="C295" s="67">
        <v>15.16</v>
      </c>
      <c r="D295" s="67">
        <v>14.59</v>
      </c>
      <c r="E295" s="67">
        <v>10.66</v>
      </c>
      <c r="F295" s="67">
        <v>9.5500000000000007</v>
      </c>
      <c r="G295" s="67">
        <v>8.67</v>
      </c>
      <c r="H295" s="67">
        <v>8.27</v>
      </c>
      <c r="I295" s="67">
        <v>8.09</v>
      </c>
      <c r="J295" s="71">
        <f t="shared" si="281"/>
        <v>-5.9999999999998943E-4</v>
      </c>
      <c r="K295" s="71">
        <f t="shared" si="282"/>
        <v>-1.3000000000000234E-3</v>
      </c>
      <c r="L295" s="71">
        <f t="shared" si="283"/>
        <v>-4.2000000000000093E-3</v>
      </c>
      <c r="M295" s="71">
        <f t="shared" si="284"/>
        <v>-7.9999999999999516E-4</v>
      </c>
      <c r="N295" s="71">
        <f t="shared" si="285"/>
        <v>-5.0000000000000044E-4</v>
      </c>
      <c r="O295" s="71">
        <f t="shared" si="286"/>
        <v>-1.0000000000000286E-4</v>
      </c>
      <c r="P295" s="71">
        <f t="shared" si="287"/>
        <v>-1.9999999999999185E-4</v>
      </c>
      <c r="Q295" s="71">
        <f t="shared" si="288"/>
        <v>-1.0000000000000286E-4</v>
      </c>
      <c r="R295" s="71">
        <f t="shared" si="289"/>
        <v>-5.2599282355869279E-4</v>
      </c>
      <c r="S295" s="71">
        <f t="shared" si="290"/>
        <v>-1.1295018360561225E-3</v>
      </c>
      <c r="T295" s="71">
        <f t="shared" si="291"/>
        <v>-3.6719747501209659E-3</v>
      </c>
      <c r="U295" s="71">
        <f t="shared" si="292"/>
        <v>-7.2319656017688725E-4</v>
      </c>
      <c r="V295" s="71">
        <f t="shared" si="293"/>
        <v>-4.5651678491992801E-4</v>
      </c>
      <c r="W295" s="71">
        <f t="shared" si="294"/>
        <v>-9.2025951383166042E-5</v>
      </c>
      <c r="X295" s="71">
        <f t="shared" si="295"/>
        <v>-1.8474044020769373E-4</v>
      </c>
      <c r="Y295" s="71">
        <f t="shared" si="296"/>
        <v>-9.2519776168091644E-5</v>
      </c>
      <c r="Z295" s="72">
        <f t="shared" si="297"/>
        <v>3.0445884182721809E-2</v>
      </c>
      <c r="AA295" s="72">
        <f t="shared" si="298"/>
        <v>3.4048349212121062E-2</v>
      </c>
      <c r="AB295" s="72">
        <f t="shared" si="299"/>
        <v>3.0780437950696512E-2</v>
      </c>
      <c r="AC295" s="72">
        <f t="shared" si="300"/>
        <v>1.8319568177345837E-2</v>
      </c>
      <c r="AD295" s="72">
        <f t="shared" si="301"/>
        <v>1.3671273502470872E-2</v>
      </c>
      <c r="AE295" s="72">
        <f t="shared" si="302"/>
        <v>1.0686095201446113E-2</v>
      </c>
      <c r="AF295" s="72">
        <f t="shared" si="303"/>
        <v>9.1321089783448738E-3</v>
      </c>
      <c r="AG295" s="72">
        <f t="shared" si="304"/>
        <v>8.8620538707432986E-3</v>
      </c>
      <c r="AH295" s="72">
        <f t="shared" si="305"/>
        <v>2.4257298396636855E-3</v>
      </c>
      <c r="AI295" s="72">
        <f t="shared" si="306"/>
        <v>1.9777456413035536E-3</v>
      </c>
      <c r="AJ295" s="72">
        <f t="shared" si="307"/>
        <v>1.5660490310737275E-3</v>
      </c>
      <c r="AK295" s="72">
        <f t="shared" si="308"/>
        <v>2.4025027730739997E-3</v>
      </c>
      <c r="AL295" s="72">
        <f t="shared" si="309"/>
        <v>2.3512144571320591E-3</v>
      </c>
      <c r="AM295" s="72">
        <f t="shared" si="310"/>
        <v>2.0986548591491821E-3</v>
      </c>
      <c r="AN295" s="72">
        <f t="shared" si="311"/>
        <v>1.9732436036492031E-3</v>
      </c>
      <c r="AO295" s="72">
        <f t="shared" si="312"/>
        <v>1.9601341580516118E-3</v>
      </c>
      <c r="AP295" s="72">
        <f t="shared" si="313"/>
        <v>2.2019677171360909E-3</v>
      </c>
      <c r="AQ295" s="72">
        <f t="shared" si="314"/>
        <v>1.7883204922969451E-3</v>
      </c>
      <c r="AR295" s="72">
        <f t="shared" si="315"/>
        <v>1.4081647510738968E-3</v>
      </c>
      <c r="AS295" s="72">
        <f t="shared" si="316"/>
        <v>2.1714170537020425E-3</v>
      </c>
      <c r="AT295" s="72">
        <f t="shared" si="317"/>
        <v>2.1452352987275233E-3</v>
      </c>
      <c r="AU295" s="72">
        <f t="shared" si="318"/>
        <v>1.93631124298577E-3</v>
      </c>
      <c r="AV295" s="72">
        <f t="shared" si="319"/>
        <v>1.8264560426227011E-3</v>
      </c>
      <c r="AW295" s="72">
        <f t="shared" si="320"/>
        <v>1.8151636408897771E-3</v>
      </c>
      <c r="AX295" s="72">
        <f t="shared" si="321"/>
        <v>6.0643245991592138E-4</v>
      </c>
      <c r="AY295" s="72">
        <f t="shared" si="322"/>
        <v>9.888728206517768E-4</v>
      </c>
      <c r="AZ295" s="72">
        <f t="shared" si="323"/>
        <v>1.5660490310737275E-3</v>
      </c>
      <c r="BA295" s="72">
        <f t="shared" si="324"/>
        <v>7.2075083192219992E-3</v>
      </c>
      <c r="BB295" s="72">
        <f t="shared" si="325"/>
        <v>1.1756072285660295E-2</v>
      </c>
      <c r="BC295" s="72">
        <f t="shared" si="326"/>
        <v>2.0986548591491822E-2</v>
      </c>
      <c r="BD295" s="72">
        <f t="shared" si="327"/>
        <v>2.9598654054738046E-2</v>
      </c>
      <c r="BE295" s="72">
        <f t="shared" si="328"/>
        <v>3.9202683161032238E-2</v>
      </c>
      <c r="BF295" s="72">
        <f t="shared" si="329"/>
        <v>5.5049192928402274E-4</v>
      </c>
      <c r="BG295" s="72">
        <f t="shared" si="330"/>
        <v>8.9416024614847255E-4</v>
      </c>
      <c r="BH295" s="72">
        <f t="shared" si="331"/>
        <v>1.4081647510738968E-3</v>
      </c>
      <c r="BI295" s="72">
        <f t="shared" si="332"/>
        <v>6.5142511611061271E-3</v>
      </c>
      <c r="BJ295" s="72">
        <f t="shared" si="333"/>
        <v>1.0726176493637617E-2</v>
      </c>
      <c r="BK295" s="72">
        <f t="shared" si="334"/>
        <v>1.93631124298577E-2</v>
      </c>
      <c r="BL295" s="72">
        <f t="shared" si="335"/>
        <v>2.7396840639340517E-2</v>
      </c>
      <c r="BM295" s="72">
        <f t="shared" si="336"/>
        <v>3.6303272817795544E-2</v>
      </c>
      <c r="BN295" s="70">
        <f t="shared" si="337"/>
        <v>0.60721389124230674</v>
      </c>
      <c r="BO295" s="70">
        <f t="shared" si="338"/>
        <v>0.34080436182262458</v>
      </c>
      <c r="BP295" s="70">
        <f t="shared" si="339"/>
        <v>0.90542185171406675</v>
      </c>
    </row>
    <row r="296" spans="1:68" x14ac:dyDescent="0.25">
      <c r="A296" s="68">
        <v>44999</v>
      </c>
      <c r="B296" s="67">
        <v>14.04</v>
      </c>
      <c r="C296" s="67">
        <v>15.03</v>
      </c>
      <c r="D296" s="67">
        <v>14.17</v>
      </c>
      <c r="E296" s="67">
        <v>10.58</v>
      </c>
      <c r="F296" s="67">
        <v>9.5</v>
      </c>
      <c r="G296" s="67">
        <v>8.66</v>
      </c>
      <c r="H296" s="67">
        <v>8.25</v>
      </c>
      <c r="I296" s="67">
        <v>8.08</v>
      </c>
      <c r="J296" s="71">
        <f t="shared" si="281"/>
        <v>-2.9999999999999472E-4</v>
      </c>
      <c r="K296" s="71">
        <f t="shared" si="282"/>
        <v>-9.9999999999988987E-5</v>
      </c>
      <c r="L296" s="71">
        <f t="shared" si="283"/>
        <v>1.0000000000001674E-4</v>
      </c>
      <c r="M296" s="71">
        <f t="shared" si="284"/>
        <v>-2.1000000000000185E-3</v>
      </c>
      <c r="N296" s="71">
        <f t="shared" si="285"/>
        <v>-2.1000000000000046E-3</v>
      </c>
      <c r="O296" s="71">
        <f t="shared" si="286"/>
        <v>-1.9999999999999879E-3</v>
      </c>
      <c r="P296" s="71">
        <f t="shared" si="287"/>
        <v>-1.8999999999999989E-3</v>
      </c>
      <c r="Q296" s="71">
        <f t="shared" si="288"/>
        <v>-2.0000000000000018E-3</v>
      </c>
      <c r="R296" s="71">
        <f t="shared" si="289"/>
        <v>-2.631001988429909E-4</v>
      </c>
      <c r="S296" s="71">
        <f t="shared" si="290"/>
        <v>-8.6937622310923575E-5</v>
      </c>
      <c r="T296" s="71">
        <f t="shared" si="291"/>
        <v>8.7584847877313532E-5</v>
      </c>
      <c r="U296" s="71">
        <f t="shared" si="292"/>
        <v>-1.9008831249941714E-3</v>
      </c>
      <c r="V296" s="71">
        <f t="shared" si="293"/>
        <v>-1.9196495679733947E-3</v>
      </c>
      <c r="W296" s="71">
        <f t="shared" si="294"/>
        <v>-1.8422997104624405E-3</v>
      </c>
      <c r="X296" s="71">
        <f t="shared" si="295"/>
        <v>-1.7567384666795141E-3</v>
      </c>
      <c r="Y296" s="71">
        <f t="shared" si="296"/>
        <v>-1.8521953804142403E-3</v>
      </c>
      <c r="Z296" s="72">
        <f t="shared" si="297"/>
        <v>3.0440434940471054E-2</v>
      </c>
      <c r="AA296" s="72">
        <f t="shared" si="298"/>
        <v>3.4040266053135051E-2</v>
      </c>
      <c r="AB296" s="72">
        <f t="shared" si="299"/>
        <v>3.0830816084974778E-2</v>
      </c>
      <c r="AC296" s="72">
        <f t="shared" si="300"/>
        <v>1.8443021899325146E-2</v>
      </c>
      <c r="AD296" s="72">
        <f t="shared" si="301"/>
        <v>1.3791197952859571E-2</v>
      </c>
      <c r="AE296" s="72">
        <f t="shared" si="302"/>
        <v>1.0797237815208614E-2</v>
      </c>
      <c r="AF296" s="72">
        <f t="shared" si="303"/>
        <v>9.2361868348839055E-3</v>
      </c>
      <c r="AG296" s="72">
        <f t="shared" si="304"/>
        <v>8.9608746740007239E-3</v>
      </c>
      <c r="AH296" s="72">
        <f t="shared" si="305"/>
        <v>2.4257744547363136E-3</v>
      </c>
      <c r="AI296" s="72">
        <f t="shared" si="306"/>
        <v>1.9769613036133725E-3</v>
      </c>
      <c r="AJ296" s="72">
        <f t="shared" si="307"/>
        <v>1.5474519593017089E-3</v>
      </c>
      <c r="AK296" s="72">
        <f t="shared" si="308"/>
        <v>2.4045020200113469E-3</v>
      </c>
      <c r="AL296" s="72">
        <f t="shared" si="309"/>
        <v>2.3539455526780345E-3</v>
      </c>
      <c r="AM296" s="72">
        <f t="shared" si="310"/>
        <v>2.1017574558061095E-3</v>
      </c>
      <c r="AN296" s="72">
        <f t="shared" si="311"/>
        <v>1.9768458635802517E-3</v>
      </c>
      <c r="AO296" s="72">
        <f t="shared" si="312"/>
        <v>1.9633708151164529E-3</v>
      </c>
      <c r="AP296" s="72">
        <f t="shared" si="313"/>
        <v>2.2020170825613706E-3</v>
      </c>
      <c r="AQ296" s="72">
        <f t="shared" si="314"/>
        <v>1.7876941677505782E-3</v>
      </c>
      <c r="AR296" s="72">
        <f t="shared" si="315"/>
        <v>1.3925117467666784E-3</v>
      </c>
      <c r="AS296" s="72">
        <f t="shared" si="316"/>
        <v>2.1733984336890695E-3</v>
      </c>
      <c r="AT296" s="72">
        <f t="shared" si="317"/>
        <v>2.1478964278505868E-3</v>
      </c>
      <c r="AU296" s="72">
        <f t="shared" si="318"/>
        <v>1.9393089339476931E-3</v>
      </c>
      <c r="AV296" s="72">
        <f t="shared" si="319"/>
        <v>1.8299280181669354E-3</v>
      </c>
      <c r="AW296" s="72">
        <f t="shared" si="320"/>
        <v>1.8182807007407422E-3</v>
      </c>
      <c r="AX296" s="72">
        <f t="shared" si="321"/>
        <v>6.064436136840784E-4</v>
      </c>
      <c r="AY296" s="72">
        <f t="shared" si="322"/>
        <v>9.8848065180668623E-4</v>
      </c>
      <c r="AZ296" s="72">
        <f t="shared" si="323"/>
        <v>1.5474519593017089E-3</v>
      </c>
      <c r="BA296" s="72">
        <f t="shared" si="324"/>
        <v>7.2135060600340408E-3</v>
      </c>
      <c r="BB296" s="72">
        <f t="shared" si="325"/>
        <v>1.1769727763390173E-2</v>
      </c>
      <c r="BC296" s="72">
        <f t="shared" si="326"/>
        <v>2.1017574558061095E-2</v>
      </c>
      <c r="BD296" s="72">
        <f t="shared" si="327"/>
        <v>2.9652687953703776E-2</v>
      </c>
      <c r="BE296" s="72">
        <f t="shared" si="328"/>
        <v>3.9267416302329057E-2</v>
      </c>
      <c r="BF296" s="72">
        <f t="shared" si="329"/>
        <v>5.5050427064034266E-4</v>
      </c>
      <c r="BG296" s="72">
        <f t="shared" si="330"/>
        <v>8.9384708387528912E-4</v>
      </c>
      <c r="BH296" s="72">
        <f t="shared" si="331"/>
        <v>1.3925117467666784E-3</v>
      </c>
      <c r="BI296" s="72">
        <f t="shared" si="332"/>
        <v>6.5201953010672088E-3</v>
      </c>
      <c r="BJ296" s="72">
        <f t="shared" si="333"/>
        <v>1.0739482139252934E-2</v>
      </c>
      <c r="BK296" s="72">
        <f t="shared" si="334"/>
        <v>1.9393089339476931E-2</v>
      </c>
      <c r="BL296" s="72">
        <f t="shared" si="335"/>
        <v>2.7448920272504031E-2</v>
      </c>
      <c r="BM296" s="72">
        <f t="shared" si="336"/>
        <v>3.6365614014814841E-2</v>
      </c>
      <c r="BN296" s="70">
        <f t="shared" si="337"/>
        <v>0.61021621984822705</v>
      </c>
      <c r="BO296" s="70">
        <f t="shared" si="338"/>
        <v>0.34288468332856142</v>
      </c>
      <c r="BP296" s="70">
        <f t="shared" si="339"/>
        <v>0.90563394232284833</v>
      </c>
    </row>
    <row r="297" spans="1:68" x14ac:dyDescent="0.25">
      <c r="A297" s="68">
        <v>44998</v>
      </c>
      <c r="B297" s="67">
        <v>14.01</v>
      </c>
      <c r="C297" s="67">
        <v>15.02</v>
      </c>
      <c r="D297" s="67">
        <v>14.18</v>
      </c>
      <c r="E297" s="67">
        <v>10.37</v>
      </c>
      <c r="F297" s="67">
        <v>9.2899999999999991</v>
      </c>
      <c r="G297" s="67">
        <v>8.4600000000000009</v>
      </c>
      <c r="H297" s="67">
        <v>8.06</v>
      </c>
      <c r="I297" s="67">
        <v>7.88</v>
      </c>
      <c r="J297" s="71">
        <f t="shared" si="281"/>
        <v>9.9999999999988987E-5</v>
      </c>
      <c r="K297" s="71">
        <f t="shared" si="282"/>
        <v>7.9999999999999516E-4</v>
      </c>
      <c r="L297" s="71">
        <f t="shared" si="283"/>
        <v>1.9999999999997797E-4</v>
      </c>
      <c r="M297" s="71">
        <f t="shared" si="284"/>
        <v>2.7000000000000218E-3</v>
      </c>
      <c r="N297" s="71">
        <f t="shared" si="285"/>
        <v>2.8999999999999998E-3</v>
      </c>
      <c r="O297" s="71">
        <f t="shared" si="286"/>
        <v>2.3999999999999855E-3</v>
      </c>
      <c r="P297" s="71">
        <f t="shared" si="287"/>
        <v>2.1999999999999936E-3</v>
      </c>
      <c r="Q297" s="71">
        <f t="shared" si="288"/>
        <v>2.2000000000000075E-3</v>
      </c>
      <c r="R297" s="71">
        <f t="shared" si="289"/>
        <v>8.7707757807634155E-5</v>
      </c>
      <c r="S297" s="71">
        <f t="shared" si="290"/>
        <v>6.9528944222889096E-4</v>
      </c>
      <c r="T297" s="71">
        <f t="shared" si="291"/>
        <v>1.7514668579659886E-4</v>
      </c>
      <c r="U297" s="71">
        <f t="shared" si="292"/>
        <v>2.4433295717101204E-3</v>
      </c>
      <c r="V297" s="71">
        <f t="shared" si="293"/>
        <v>2.6499764216876892E-3</v>
      </c>
      <c r="W297" s="71">
        <f t="shared" si="294"/>
        <v>2.2103527142490606E-3</v>
      </c>
      <c r="X297" s="71">
        <f t="shared" si="295"/>
        <v>2.0338363301807207E-3</v>
      </c>
      <c r="Y297" s="71">
        <f t="shared" si="296"/>
        <v>2.0372263736333383E-3</v>
      </c>
      <c r="Z297" s="72">
        <f t="shared" si="297"/>
        <v>3.043450580525307E-2</v>
      </c>
      <c r="AA297" s="72">
        <f t="shared" si="298"/>
        <v>3.403585619416636E-2</v>
      </c>
      <c r="AB297" s="72">
        <f t="shared" si="299"/>
        <v>3.0896576864576621E-2</v>
      </c>
      <c r="AC297" s="72">
        <f t="shared" si="300"/>
        <v>1.8554618259993758E-2</v>
      </c>
      <c r="AD297" s="72">
        <f t="shared" si="301"/>
        <v>1.3895753216821903E-2</v>
      </c>
      <c r="AE297" s="72">
        <f t="shared" si="302"/>
        <v>1.0891385123298632E-2</v>
      </c>
      <c r="AF297" s="72">
        <f t="shared" si="303"/>
        <v>9.3221171278726409E-3</v>
      </c>
      <c r="AG297" s="72">
        <f t="shared" si="304"/>
        <v>9.0427141821004097E-3</v>
      </c>
      <c r="AH297" s="72">
        <f t="shared" si="305"/>
        <v>2.4274720628874123E-3</v>
      </c>
      <c r="AI297" s="72">
        <f t="shared" si="306"/>
        <v>1.97691671520372E-3</v>
      </c>
      <c r="AJ297" s="72">
        <f t="shared" si="307"/>
        <v>1.547211922879189E-3</v>
      </c>
      <c r="AK297" s="72">
        <f t="shared" si="308"/>
        <v>2.4014425679008845E-3</v>
      </c>
      <c r="AL297" s="72">
        <f t="shared" si="309"/>
        <v>2.3506773855426336E-3</v>
      </c>
      <c r="AM297" s="72">
        <f t="shared" si="310"/>
        <v>2.0983736782582054E-3</v>
      </c>
      <c r="AN297" s="72">
        <f t="shared" si="311"/>
        <v>1.9735641502552801E-3</v>
      </c>
      <c r="AO297" s="72">
        <f t="shared" si="312"/>
        <v>1.9596541452913097E-3</v>
      </c>
      <c r="AP297" s="72">
        <f t="shared" si="313"/>
        <v>2.2036693033927316E-3</v>
      </c>
      <c r="AQ297" s="72">
        <f t="shared" si="314"/>
        <v>1.7876488307485765E-3</v>
      </c>
      <c r="AR297" s="72">
        <f t="shared" si="315"/>
        <v>1.3922939162517029E-3</v>
      </c>
      <c r="AS297" s="72">
        <f t="shared" si="316"/>
        <v>2.1706354989826722E-3</v>
      </c>
      <c r="AT297" s="72">
        <f t="shared" si="317"/>
        <v>2.1449097331666758E-3</v>
      </c>
      <c r="AU297" s="72">
        <f t="shared" si="318"/>
        <v>1.9362021732114731E-3</v>
      </c>
      <c r="AV297" s="72">
        <f t="shared" si="319"/>
        <v>1.8269011550595927E-3</v>
      </c>
      <c r="AW297" s="72">
        <f t="shared" si="320"/>
        <v>1.8148416593368993E-3</v>
      </c>
      <c r="AX297" s="72">
        <f t="shared" si="321"/>
        <v>6.0686801572185306E-4</v>
      </c>
      <c r="AY297" s="72">
        <f t="shared" si="322"/>
        <v>9.8845835760186002E-4</v>
      </c>
      <c r="AZ297" s="72">
        <f t="shared" si="323"/>
        <v>1.547211922879189E-3</v>
      </c>
      <c r="BA297" s="72">
        <f t="shared" si="324"/>
        <v>7.2043277037026534E-3</v>
      </c>
      <c r="BB297" s="72">
        <f t="shared" si="325"/>
        <v>1.1753386927713168E-2</v>
      </c>
      <c r="BC297" s="72">
        <f t="shared" si="326"/>
        <v>2.0983736782582054E-2</v>
      </c>
      <c r="BD297" s="72">
        <f t="shared" si="327"/>
        <v>2.9603462253829201E-2</v>
      </c>
      <c r="BE297" s="72">
        <f t="shared" si="328"/>
        <v>3.9193082905826196E-2</v>
      </c>
      <c r="BF297" s="72">
        <f t="shared" si="329"/>
        <v>5.5091732584818291E-4</v>
      </c>
      <c r="BG297" s="72">
        <f t="shared" si="330"/>
        <v>8.9382441537428823E-4</v>
      </c>
      <c r="BH297" s="72">
        <f t="shared" si="331"/>
        <v>1.3922939162517029E-3</v>
      </c>
      <c r="BI297" s="72">
        <f t="shared" si="332"/>
        <v>6.5119064969480171E-3</v>
      </c>
      <c r="BJ297" s="72">
        <f t="shared" si="333"/>
        <v>1.0724548665833378E-2</v>
      </c>
      <c r="BK297" s="72">
        <f t="shared" si="334"/>
        <v>1.936202173211473E-2</v>
      </c>
      <c r="BL297" s="72">
        <f t="shared" si="335"/>
        <v>2.740351732589389E-2</v>
      </c>
      <c r="BM297" s="72">
        <f t="shared" si="336"/>
        <v>3.6296833186737987E-2</v>
      </c>
      <c r="BN297" s="70">
        <f t="shared" si="337"/>
        <v>0.61017551000739279</v>
      </c>
      <c r="BO297" s="70">
        <f t="shared" si="338"/>
        <v>0.34427650317954306</v>
      </c>
      <c r="BP297" s="70">
        <f t="shared" si="339"/>
        <v>0.90538422522278494</v>
      </c>
    </row>
    <row r="298" spans="1:68" x14ac:dyDescent="0.25">
      <c r="A298" s="68">
        <v>44995</v>
      </c>
      <c r="B298" s="67">
        <v>14.02</v>
      </c>
      <c r="C298" s="67">
        <v>15.1</v>
      </c>
      <c r="D298" s="67">
        <v>14.2</v>
      </c>
      <c r="E298" s="67">
        <v>10.64</v>
      </c>
      <c r="F298" s="67">
        <v>9.58</v>
      </c>
      <c r="G298" s="67">
        <v>8.6999999999999993</v>
      </c>
      <c r="H298" s="67">
        <v>8.2799999999999994</v>
      </c>
      <c r="I298" s="67">
        <v>8.1</v>
      </c>
      <c r="J298" s="71">
        <f t="shared" si="281"/>
        <v>5.0000000000000044E-4</v>
      </c>
      <c r="K298" s="71">
        <f t="shared" si="282"/>
        <v>9.9999999999988987E-5</v>
      </c>
      <c r="L298" s="71">
        <f t="shared" si="283"/>
        <v>5.0000000000000044E-4</v>
      </c>
      <c r="M298" s="71">
        <f t="shared" si="284"/>
        <v>7.9999999999999516E-4</v>
      </c>
      <c r="N298" s="71">
        <f t="shared" si="285"/>
        <v>7.0000000000000617E-4</v>
      </c>
      <c r="O298" s="71">
        <f t="shared" si="286"/>
        <v>7.9999999999999516E-4</v>
      </c>
      <c r="P298" s="71">
        <f t="shared" si="287"/>
        <v>1.0000000000000148E-3</v>
      </c>
      <c r="Q298" s="71">
        <f t="shared" si="288"/>
        <v>9.9999999999998701E-4</v>
      </c>
      <c r="R298" s="71">
        <f t="shared" si="289"/>
        <v>4.3842343637055185E-4</v>
      </c>
      <c r="S298" s="71">
        <f t="shared" si="290"/>
        <v>8.6877199133818269E-5</v>
      </c>
      <c r="T298" s="71">
        <f t="shared" si="291"/>
        <v>4.377325524044827E-4</v>
      </c>
      <c r="U298" s="71">
        <f t="shared" si="292"/>
        <v>7.2280451285657867E-4</v>
      </c>
      <c r="V298" s="71">
        <f t="shared" si="293"/>
        <v>6.3859875362742347E-4</v>
      </c>
      <c r="W298" s="71">
        <f t="shared" si="294"/>
        <v>7.3569986765095437E-4</v>
      </c>
      <c r="X298" s="71">
        <f t="shared" si="295"/>
        <v>9.2310539186771755E-4</v>
      </c>
      <c r="Y298" s="71">
        <f t="shared" si="296"/>
        <v>9.2464176721868488E-4</v>
      </c>
      <c r="Z298" s="72">
        <f t="shared" si="297"/>
        <v>3.0420382481249439E-2</v>
      </c>
      <c r="AA298" s="72">
        <f t="shared" si="298"/>
        <v>3.4029001011546239E-2</v>
      </c>
      <c r="AB298" s="72">
        <f t="shared" si="299"/>
        <v>3.0959968825536009E-2</v>
      </c>
      <c r="AC298" s="72">
        <f t="shared" si="300"/>
        <v>1.8667972825763542E-2</v>
      </c>
      <c r="AD298" s="72">
        <f t="shared" si="301"/>
        <v>1.4001166160997296E-2</v>
      </c>
      <c r="AE298" s="72">
        <f t="shared" si="302"/>
        <v>1.0987877969033793E-2</v>
      </c>
      <c r="AF298" s="72">
        <f t="shared" si="303"/>
        <v>9.4098998704482701E-3</v>
      </c>
      <c r="AG298" s="72">
        <f t="shared" si="304"/>
        <v>9.1241738270844558E-3</v>
      </c>
      <c r="AH298" s="72">
        <f t="shared" si="305"/>
        <v>2.4276682221941381E-3</v>
      </c>
      <c r="AI298" s="72">
        <f t="shared" si="306"/>
        <v>1.9755373099400188E-3</v>
      </c>
      <c r="AJ298" s="72">
        <f t="shared" si="307"/>
        <v>1.5468776547290497E-3</v>
      </c>
      <c r="AK298" s="72">
        <f t="shared" si="308"/>
        <v>2.3956749409585329E-3</v>
      </c>
      <c r="AL298" s="72">
        <f t="shared" si="309"/>
        <v>2.3452551637397285E-3</v>
      </c>
      <c r="AM298" s="72">
        <f t="shared" si="310"/>
        <v>2.0957903127330571E-3</v>
      </c>
      <c r="AN298" s="72">
        <f t="shared" si="311"/>
        <v>1.9723164038735058E-3</v>
      </c>
      <c r="AO298" s="72">
        <f t="shared" si="312"/>
        <v>1.9593227574492959E-3</v>
      </c>
      <c r="AP298" s="72">
        <f t="shared" si="313"/>
        <v>2.2038926409652529E-3</v>
      </c>
      <c r="AQ298" s="72">
        <f t="shared" si="314"/>
        <v>1.7864629848853366E-3</v>
      </c>
      <c r="AR298" s="72">
        <f t="shared" si="315"/>
        <v>1.3920038968059949E-3</v>
      </c>
      <c r="AS298" s="72">
        <f t="shared" si="316"/>
        <v>2.1654811785235227E-3</v>
      </c>
      <c r="AT298" s="72">
        <f t="shared" si="317"/>
        <v>2.1400820147045758E-3</v>
      </c>
      <c r="AU298" s="72">
        <f t="shared" si="318"/>
        <v>1.9339921598534305E-3</v>
      </c>
      <c r="AV298" s="72">
        <f t="shared" si="319"/>
        <v>1.825919123126011E-3</v>
      </c>
      <c r="AW298" s="72">
        <f t="shared" si="320"/>
        <v>1.814726543467657E-3</v>
      </c>
      <c r="AX298" s="72">
        <f t="shared" si="321"/>
        <v>6.0691705554853453E-4</v>
      </c>
      <c r="AY298" s="72">
        <f t="shared" si="322"/>
        <v>9.8776865497000941E-4</v>
      </c>
      <c r="AZ298" s="72">
        <f t="shared" si="323"/>
        <v>1.5468776547290497E-3</v>
      </c>
      <c r="BA298" s="72">
        <f t="shared" si="324"/>
        <v>7.1870248228755986E-3</v>
      </c>
      <c r="BB298" s="72">
        <f t="shared" si="325"/>
        <v>1.1726275818698641E-2</v>
      </c>
      <c r="BC298" s="72">
        <f t="shared" si="326"/>
        <v>2.095790312733057E-2</v>
      </c>
      <c r="BD298" s="72">
        <f t="shared" si="327"/>
        <v>2.9584746058102587E-2</v>
      </c>
      <c r="BE298" s="72">
        <f t="shared" si="328"/>
        <v>3.9186455148985916E-2</v>
      </c>
      <c r="BF298" s="72">
        <f t="shared" si="329"/>
        <v>5.5097316024131323E-4</v>
      </c>
      <c r="BG298" s="72">
        <f t="shared" si="330"/>
        <v>8.9323149244266832E-4</v>
      </c>
      <c r="BH298" s="72">
        <f t="shared" si="331"/>
        <v>1.3920038968059949E-3</v>
      </c>
      <c r="BI298" s="72">
        <f t="shared" si="332"/>
        <v>6.4964435355705681E-3</v>
      </c>
      <c r="BJ298" s="72">
        <f t="shared" si="333"/>
        <v>1.0700410073522879E-2</v>
      </c>
      <c r="BK298" s="72">
        <f t="shared" si="334"/>
        <v>1.9339921598534305E-2</v>
      </c>
      <c r="BL298" s="72">
        <f t="shared" si="335"/>
        <v>2.7388786846890164E-2</v>
      </c>
      <c r="BM298" s="72">
        <f t="shared" si="336"/>
        <v>3.6294530869353137E-2</v>
      </c>
      <c r="BN298" s="70">
        <f t="shared" si="337"/>
        <v>0.60989841569273617</v>
      </c>
      <c r="BO298" s="70">
        <f t="shared" si="338"/>
        <v>0.34375479342710452</v>
      </c>
      <c r="BP298" s="70">
        <f t="shared" si="339"/>
        <v>0.90484552049942091</v>
      </c>
    </row>
    <row r="299" spans="1:68" x14ac:dyDescent="0.25">
      <c r="A299" s="68">
        <v>44994</v>
      </c>
      <c r="B299" s="67">
        <v>14.07</v>
      </c>
      <c r="C299" s="67">
        <v>15.11</v>
      </c>
      <c r="D299" s="67">
        <v>14.25</v>
      </c>
      <c r="E299" s="67">
        <v>10.72</v>
      </c>
      <c r="F299" s="67">
        <v>9.65</v>
      </c>
      <c r="G299" s="67">
        <v>8.7799999999999994</v>
      </c>
      <c r="H299" s="67">
        <v>8.3800000000000008</v>
      </c>
      <c r="I299" s="67">
        <v>8.1999999999999993</v>
      </c>
      <c r="J299" s="71">
        <f t="shared" si="281"/>
        <v>-2.9999999999999472E-4</v>
      </c>
      <c r="K299" s="71">
        <f t="shared" si="282"/>
        <v>-9.9999999999988987E-5</v>
      </c>
      <c r="L299" s="71">
        <f t="shared" si="283"/>
        <v>1.0000000000001674E-4</v>
      </c>
      <c r="M299" s="71">
        <f t="shared" si="284"/>
        <v>-2.0000000000000018E-3</v>
      </c>
      <c r="N299" s="71">
        <f t="shared" si="285"/>
        <v>-1.799999999999996E-3</v>
      </c>
      <c r="O299" s="71">
        <f t="shared" si="286"/>
        <v>-3.999999999999837E-4</v>
      </c>
      <c r="P299" s="71">
        <f t="shared" si="287"/>
        <v>-4.0000000000001146E-4</v>
      </c>
      <c r="Q299" s="71">
        <f t="shared" si="288"/>
        <v>-4.9999999999998657E-4</v>
      </c>
      <c r="R299" s="71">
        <f t="shared" si="289"/>
        <v>-2.6303099533528265E-4</v>
      </c>
      <c r="S299" s="71">
        <f t="shared" si="290"/>
        <v>-8.6877199133712289E-5</v>
      </c>
      <c r="T299" s="71">
        <f t="shared" si="291"/>
        <v>8.7523522002358136E-5</v>
      </c>
      <c r="U299" s="71">
        <f t="shared" si="292"/>
        <v>-1.8079918141436508E-3</v>
      </c>
      <c r="V299" s="71">
        <f t="shared" si="293"/>
        <v>-1.6429357474312639E-3</v>
      </c>
      <c r="W299" s="71">
        <f t="shared" si="294"/>
        <v>-3.6778227704025075E-4</v>
      </c>
      <c r="X299" s="71">
        <f t="shared" si="295"/>
        <v>-3.6913990821547813E-4</v>
      </c>
      <c r="Y299" s="71">
        <f t="shared" si="296"/>
        <v>-4.622140133135456E-4</v>
      </c>
      <c r="Z299" s="72">
        <f t="shared" si="297"/>
        <v>3.0407306963461164E-2</v>
      </c>
      <c r="AA299" s="72">
        <f t="shared" si="298"/>
        <v>3.4015121926413427E-2</v>
      </c>
      <c r="AB299" s="72">
        <f t="shared" si="299"/>
        <v>3.1021719889457292E-2</v>
      </c>
      <c r="AC299" s="72">
        <f t="shared" si="300"/>
        <v>1.8783135925123179E-2</v>
      </c>
      <c r="AD299" s="72">
        <f t="shared" si="301"/>
        <v>1.4114597071560092E-2</v>
      </c>
      <c r="AE299" s="72">
        <f t="shared" si="302"/>
        <v>1.1096485130202831E-2</v>
      </c>
      <c r="AF299" s="72">
        <f t="shared" si="303"/>
        <v>9.5124461712067093E-3</v>
      </c>
      <c r="AG299" s="72">
        <f t="shared" si="304"/>
        <v>9.2229727678609565E-3</v>
      </c>
      <c r="AH299" s="72">
        <f t="shared" si="305"/>
        <v>2.4273280346485807E-3</v>
      </c>
      <c r="AI299" s="72">
        <f t="shared" si="306"/>
        <v>1.9753229315373215E-3</v>
      </c>
      <c r="AJ299" s="72">
        <f t="shared" si="307"/>
        <v>1.5471052731289565E-3</v>
      </c>
      <c r="AK299" s="72">
        <f t="shared" si="308"/>
        <v>2.3949048745572424E-3</v>
      </c>
      <c r="AL299" s="72">
        <f t="shared" si="309"/>
        <v>2.3446547822778114E-3</v>
      </c>
      <c r="AM299" s="72">
        <f t="shared" si="310"/>
        <v>2.0949879541151458E-3</v>
      </c>
      <c r="AN299" s="72">
        <f t="shared" si="311"/>
        <v>1.971242527303344E-3</v>
      </c>
      <c r="AO299" s="72">
        <f t="shared" si="312"/>
        <v>1.9582645826521352E-3</v>
      </c>
      <c r="AP299" s="72">
        <f t="shared" si="313"/>
        <v>2.2036117225711477E-3</v>
      </c>
      <c r="AQ299" s="72">
        <f t="shared" si="314"/>
        <v>1.7862770684233642E-3</v>
      </c>
      <c r="AR299" s="72">
        <f t="shared" si="315"/>
        <v>1.392303846880973E-3</v>
      </c>
      <c r="AS299" s="72">
        <f t="shared" si="316"/>
        <v>2.164781121531267E-3</v>
      </c>
      <c r="AT299" s="72">
        <f t="shared" si="317"/>
        <v>2.1395312018991884E-3</v>
      </c>
      <c r="AU299" s="72">
        <f t="shared" si="318"/>
        <v>1.9332540237066E-3</v>
      </c>
      <c r="AV299" s="72">
        <f t="shared" si="319"/>
        <v>1.8249363581152082E-3</v>
      </c>
      <c r="AW299" s="72">
        <f t="shared" si="320"/>
        <v>1.8137554856761569E-3</v>
      </c>
      <c r="AX299" s="72">
        <f t="shared" si="321"/>
        <v>6.0683200866214519E-4</v>
      </c>
      <c r="AY299" s="72">
        <f t="shared" si="322"/>
        <v>9.8766146576866076E-4</v>
      </c>
      <c r="AZ299" s="72">
        <f t="shared" si="323"/>
        <v>1.5471052731289565E-3</v>
      </c>
      <c r="BA299" s="72">
        <f t="shared" si="324"/>
        <v>7.1847146236717271E-3</v>
      </c>
      <c r="BB299" s="72">
        <f t="shared" si="325"/>
        <v>1.1723273911389057E-2</v>
      </c>
      <c r="BC299" s="72">
        <f t="shared" si="326"/>
        <v>2.0949879541151458E-2</v>
      </c>
      <c r="BD299" s="72">
        <f t="shared" si="327"/>
        <v>2.9568637909550159E-2</v>
      </c>
      <c r="BE299" s="72">
        <f t="shared" si="328"/>
        <v>3.9165291653042708E-2</v>
      </c>
      <c r="BF299" s="72">
        <f t="shared" si="329"/>
        <v>5.5090293064278693E-4</v>
      </c>
      <c r="BG299" s="72">
        <f t="shared" si="330"/>
        <v>8.9313853421168208E-4</v>
      </c>
      <c r="BH299" s="72">
        <f t="shared" si="331"/>
        <v>1.392303846880973E-3</v>
      </c>
      <c r="BI299" s="72">
        <f t="shared" si="332"/>
        <v>6.494343364593801E-3</v>
      </c>
      <c r="BJ299" s="72">
        <f t="shared" si="333"/>
        <v>1.0697656009495942E-2</v>
      </c>
      <c r="BK299" s="72">
        <f t="shared" si="334"/>
        <v>1.9332540237066001E-2</v>
      </c>
      <c r="BL299" s="72">
        <f t="shared" si="335"/>
        <v>2.7374045371728124E-2</v>
      </c>
      <c r="BM299" s="72">
        <f t="shared" si="336"/>
        <v>3.6275109713523136E-2</v>
      </c>
      <c r="BN299" s="70">
        <f t="shared" si="337"/>
        <v>0.60913720077132871</v>
      </c>
      <c r="BO299" s="70">
        <f t="shared" si="338"/>
        <v>0.3431117853501286</v>
      </c>
      <c r="BP299" s="70">
        <f t="shared" si="339"/>
        <v>0.90478835677756442</v>
      </c>
    </row>
    <row r="300" spans="1:68" x14ac:dyDescent="0.25">
      <c r="A300" s="68">
        <v>44993</v>
      </c>
      <c r="B300" s="67">
        <v>14.04</v>
      </c>
      <c r="C300" s="67">
        <v>15.1</v>
      </c>
      <c r="D300" s="67">
        <v>14.26</v>
      </c>
      <c r="E300" s="67">
        <v>10.52</v>
      </c>
      <c r="F300" s="67">
        <v>9.4700000000000006</v>
      </c>
      <c r="G300" s="67">
        <v>8.74</v>
      </c>
      <c r="H300" s="67">
        <v>8.34</v>
      </c>
      <c r="I300" s="67">
        <v>8.15</v>
      </c>
      <c r="J300" s="71">
        <f t="shared" si="281"/>
        <v>-1.0000000000001674E-4</v>
      </c>
      <c r="K300" s="71">
        <f t="shared" si="282"/>
        <v>-1.5999999999999903E-3</v>
      </c>
      <c r="L300" s="71">
        <f t="shared" si="283"/>
        <v>-4.400000000000015E-3</v>
      </c>
      <c r="M300" s="71">
        <f t="shared" si="284"/>
        <v>-1.8000000000000099E-3</v>
      </c>
      <c r="N300" s="71">
        <f t="shared" si="285"/>
        <v>-2.0000000000000157E-3</v>
      </c>
      <c r="O300" s="71">
        <f t="shared" si="286"/>
        <v>-1.799999999999996E-3</v>
      </c>
      <c r="P300" s="71">
        <f t="shared" si="287"/>
        <v>-1.1999999999999927E-3</v>
      </c>
      <c r="Q300" s="71">
        <f t="shared" si="288"/>
        <v>-1.1000000000000176E-3</v>
      </c>
      <c r="R300" s="71">
        <f t="shared" si="289"/>
        <v>-8.7692375204413681E-5</v>
      </c>
      <c r="S300" s="71">
        <f t="shared" si="290"/>
        <v>-1.3910626482415559E-3</v>
      </c>
      <c r="T300" s="71">
        <f t="shared" si="291"/>
        <v>-3.8583001213387757E-3</v>
      </c>
      <c r="U300" s="71">
        <f t="shared" si="292"/>
        <v>-1.6299922109310643E-3</v>
      </c>
      <c r="V300" s="71">
        <f t="shared" si="293"/>
        <v>-1.8286555338120072E-3</v>
      </c>
      <c r="W300" s="71">
        <f t="shared" si="294"/>
        <v>-1.6566961911609688E-3</v>
      </c>
      <c r="X300" s="71">
        <f t="shared" si="295"/>
        <v>-1.1082380151634567E-3</v>
      </c>
      <c r="Y300" s="71">
        <f t="shared" si="296"/>
        <v>-1.0176234746528897E-3</v>
      </c>
      <c r="Z300" s="72">
        <f t="shared" si="297"/>
        <v>3.0386291269174998E-2</v>
      </c>
      <c r="AA300" s="72">
        <f t="shared" si="298"/>
        <v>3.399915893380779E-2</v>
      </c>
      <c r="AB300" s="72">
        <f t="shared" si="299"/>
        <v>3.1073611558334588E-2</v>
      </c>
      <c r="AC300" s="72">
        <f t="shared" si="300"/>
        <v>1.8893970922244839E-2</v>
      </c>
      <c r="AD300" s="72">
        <f t="shared" si="301"/>
        <v>1.4225081501451364E-2</v>
      </c>
      <c r="AE300" s="72">
        <f t="shared" si="302"/>
        <v>1.1202071196167541E-2</v>
      </c>
      <c r="AF300" s="72">
        <f t="shared" si="303"/>
        <v>9.6156828206661864E-3</v>
      </c>
      <c r="AG300" s="72">
        <f t="shared" si="304"/>
        <v>9.3229811710527008E-3</v>
      </c>
      <c r="AH300" s="72">
        <f t="shared" si="305"/>
        <v>2.4274872470624528E-3</v>
      </c>
      <c r="AI300" s="72">
        <f t="shared" si="306"/>
        <v>1.9841105275683665E-3</v>
      </c>
      <c r="AJ300" s="72">
        <f t="shared" si="307"/>
        <v>1.5516546725510853E-3</v>
      </c>
      <c r="AK300" s="72">
        <f t="shared" si="308"/>
        <v>2.3923427525989094E-3</v>
      </c>
      <c r="AL300" s="72">
        <f t="shared" si="309"/>
        <v>2.3424889611066892E-3</v>
      </c>
      <c r="AM300" s="72">
        <f t="shared" si="310"/>
        <v>2.0970972771365438E-3</v>
      </c>
      <c r="AN300" s="72">
        <f t="shared" si="311"/>
        <v>1.9731420956418918E-3</v>
      </c>
      <c r="AO300" s="72">
        <f t="shared" si="312"/>
        <v>1.9595546547804777E-3</v>
      </c>
      <c r="AP300" s="72">
        <f t="shared" si="313"/>
        <v>2.2037594418594705E-3</v>
      </c>
      <c r="AQ300" s="72">
        <f t="shared" si="314"/>
        <v>1.7948925944361253E-3</v>
      </c>
      <c r="AR300" s="72">
        <f t="shared" si="315"/>
        <v>1.3967788893576969E-3</v>
      </c>
      <c r="AS300" s="72">
        <f t="shared" si="316"/>
        <v>2.1624869296650571E-3</v>
      </c>
      <c r="AT300" s="72">
        <f t="shared" si="317"/>
        <v>2.1375684744704923E-3</v>
      </c>
      <c r="AU300" s="72">
        <f t="shared" si="318"/>
        <v>1.935298088909181E-3</v>
      </c>
      <c r="AV300" s="72">
        <f t="shared" si="319"/>
        <v>1.8267742724403676E-3</v>
      </c>
      <c r="AW300" s="72">
        <f t="shared" si="320"/>
        <v>1.8150076412504614E-3</v>
      </c>
      <c r="AX300" s="72">
        <f t="shared" si="321"/>
        <v>6.0687181176561321E-4</v>
      </c>
      <c r="AY300" s="72">
        <f t="shared" si="322"/>
        <v>9.9205526378418323E-4</v>
      </c>
      <c r="AZ300" s="72">
        <f t="shared" si="323"/>
        <v>1.5516546725510853E-3</v>
      </c>
      <c r="BA300" s="72">
        <f t="shared" si="324"/>
        <v>7.1770282577967286E-3</v>
      </c>
      <c r="BB300" s="72">
        <f t="shared" si="325"/>
        <v>1.1712444805533446E-2</v>
      </c>
      <c r="BC300" s="72">
        <f t="shared" si="326"/>
        <v>2.0970972771365438E-2</v>
      </c>
      <c r="BD300" s="72">
        <f t="shared" si="327"/>
        <v>2.9597131434628377E-2</v>
      </c>
      <c r="BE300" s="72">
        <f t="shared" si="328"/>
        <v>3.9191093095609558E-2</v>
      </c>
      <c r="BF300" s="72">
        <f t="shared" si="329"/>
        <v>5.5093986046486762E-4</v>
      </c>
      <c r="BG300" s="72">
        <f t="shared" si="330"/>
        <v>8.9744629721806265E-4</v>
      </c>
      <c r="BH300" s="72">
        <f t="shared" si="331"/>
        <v>1.3967788893576969E-3</v>
      </c>
      <c r="BI300" s="72">
        <f t="shared" si="332"/>
        <v>6.4874607889951717E-3</v>
      </c>
      <c r="BJ300" s="72">
        <f t="shared" si="333"/>
        <v>1.0687842372352461E-2</v>
      </c>
      <c r="BK300" s="72">
        <f t="shared" si="334"/>
        <v>1.9352980889091809E-2</v>
      </c>
      <c r="BL300" s="72">
        <f t="shared" si="335"/>
        <v>2.7401614086605512E-2</v>
      </c>
      <c r="BM300" s="72">
        <f t="shared" si="336"/>
        <v>3.630015282500923E-2</v>
      </c>
      <c r="BN300" s="70">
        <f t="shared" si="337"/>
        <v>0.6121634439943402</v>
      </c>
      <c r="BO300" s="70">
        <f t="shared" si="338"/>
        <v>0.34428722197809952</v>
      </c>
      <c r="BP300" s="70">
        <f t="shared" si="339"/>
        <v>0.90460497520814143</v>
      </c>
    </row>
    <row r="301" spans="1:68" x14ac:dyDescent="0.25">
      <c r="A301" s="68">
        <v>44992</v>
      </c>
      <c r="B301" s="67">
        <v>14.03</v>
      </c>
      <c r="C301" s="67">
        <v>14.94</v>
      </c>
      <c r="D301" s="67">
        <v>13.82</v>
      </c>
      <c r="E301" s="67">
        <v>10.34</v>
      </c>
      <c r="F301" s="67">
        <v>9.27</v>
      </c>
      <c r="G301" s="67">
        <v>8.56</v>
      </c>
      <c r="H301" s="67">
        <v>8.2200000000000006</v>
      </c>
      <c r="I301" s="67">
        <v>8.0399999999999991</v>
      </c>
      <c r="J301" s="71">
        <f t="shared" si="281"/>
        <v>0</v>
      </c>
      <c r="K301" s="71">
        <f t="shared" si="282"/>
        <v>9.9999999999988987E-5</v>
      </c>
      <c r="L301" s="71">
        <f t="shared" si="283"/>
        <v>0</v>
      </c>
      <c r="M301" s="71">
        <f t="shared" si="284"/>
        <v>9.000000000000119E-4</v>
      </c>
      <c r="N301" s="71">
        <f t="shared" si="285"/>
        <v>2.0000000000000573E-4</v>
      </c>
      <c r="O301" s="71">
        <f t="shared" si="286"/>
        <v>3.999999999999837E-4</v>
      </c>
      <c r="P301" s="71">
        <f t="shared" si="287"/>
        <v>2.9999999999999472E-4</v>
      </c>
      <c r="Q301" s="71">
        <f t="shared" si="288"/>
        <v>4.0000000000001146E-4</v>
      </c>
      <c r="R301" s="71">
        <f t="shared" si="289"/>
        <v>0</v>
      </c>
      <c r="S301" s="71">
        <f t="shared" si="290"/>
        <v>8.6998129595183918E-5</v>
      </c>
      <c r="T301" s="71">
        <f t="shared" si="291"/>
        <v>0</v>
      </c>
      <c r="U301" s="71">
        <f t="shared" si="292"/>
        <v>8.1532821475479233E-4</v>
      </c>
      <c r="V301" s="71">
        <f t="shared" si="293"/>
        <v>1.8301610592800154E-4</v>
      </c>
      <c r="W301" s="71">
        <f t="shared" si="294"/>
        <v>3.6839197322161195E-4</v>
      </c>
      <c r="X301" s="71">
        <f t="shared" si="295"/>
        <v>2.7717466800992834E-4</v>
      </c>
      <c r="Y301" s="71">
        <f t="shared" si="296"/>
        <v>3.7016472752853441E-4</v>
      </c>
      <c r="Z301" s="72">
        <f t="shared" si="297"/>
        <v>3.0362598843932827E-2</v>
      </c>
      <c r="AA301" s="72">
        <f t="shared" si="298"/>
        <v>3.396596281982852E-2</v>
      </c>
      <c r="AB301" s="72">
        <f t="shared" si="299"/>
        <v>3.1111851802889376E-2</v>
      </c>
      <c r="AC301" s="72">
        <f t="shared" si="300"/>
        <v>1.9004849310664221E-2</v>
      </c>
      <c r="AD301" s="72">
        <f t="shared" si="301"/>
        <v>1.4334299141491808E-2</v>
      </c>
      <c r="AE301" s="72">
        <f t="shared" si="302"/>
        <v>1.1294275694659127E-2</v>
      </c>
      <c r="AF301" s="72">
        <f t="shared" si="303"/>
        <v>9.7056836214923434E-3</v>
      </c>
      <c r="AG301" s="72">
        <f t="shared" si="304"/>
        <v>9.4117476146263705E-3</v>
      </c>
      <c r="AH301" s="72">
        <f t="shared" si="305"/>
        <v>2.4296714864805416E-3</v>
      </c>
      <c r="AI301" s="72">
        <f t="shared" si="306"/>
        <v>2.0029964534783776E-3</v>
      </c>
      <c r="AJ301" s="72">
        <f t="shared" si="307"/>
        <v>1.5332156928333212E-3</v>
      </c>
      <c r="AK301" s="72">
        <f t="shared" si="308"/>
        <v>2.3930195897150807E-3</v>
      </c>
      <c r="AL301" s="72">
        <f t="shared" si="309"/>
        <v>2.341027217301745E-3</v>
      </c>
      <c r="AM301" s="72">
        <f t="shared" si="310"/>
        <v>2.0965467291393014E-3</v>
      </c>
      <c r="AN301" s="72">
        <f t="shared" si="311"/>
        <v>1.9744809138675036E-3</v>
      </c>
      <c r="AO301" s="72">
        <f t="shared" si="312"/>
        <v>1.9597277794239725E-3</v>
      </c>
      <c r="AP301" s="72">
        <f t="shared" si="313"/>
        <v>2.2059696711990489E-3</v>
      </c>
      <c r="AQ301" s="72">
        <f t="shared" si="314"/>
        <v>1.8140360884107375E-3</v>
      </c>
      <c r="AR301" s="72">
        <f t="shared" si="315"/>
        <v>1.3815007608080194E-3</v>
      </c>
      <c r="AS301" s="72">
        <f t="shared" si="316"/>
        <v>2.1633113041576247E-3</v>
      </c>
      <c r="AT301" s="72">
        <f t="shared" si="317"/>
        <v>2.1363176181028766E-3</v>
      </c>
      <c r="AU301" s="72">
        <f t="shared" si="318"/>
        <v>1.9348974750233545E-3</v>
      </c>
      <c r="AV301" s="72">
        <f t="shared" si="319"/>
        <v>1.8281168201563127E-3</v>
      </c>
      <c r="AW301" s="72">
        <f t="shared" si="320"/>
        <v>1.8152161905314972E-3</v>
      </c>
      <c r="AX301" s="72">
        <f t="shared" si="321"/>
        <v>6.074178716201354E-4</v>
      </c>
      <c r="AY301" s="72">
        <f t="shared" si="322"/>
        <v>1.0014982267391888E-3</v>
      </c>
      <c r="AZ301" s="72">
        <f t="shared" si="323"/>
        <v>1.5332156928333212E-3</v>
      </c>
      <c r="BA301" s="72">
        <f t="shared" si="324"/>
        <v>7.1790587691452426E-3</v>
      </c>
      <c r="BB301" s="72">
        <f t="shared" si="325"/>
        <v>1.1705136086508725E-2</v>
      </c>
      <c r="BC301" s="72">
        <f t="shared" si="326"/>
        <v>2.0965467291393015E-2</v>
      </c>
      <c r="BD301" s="72">
        <f t="shared" si="327"/>
        <v>2.9617213708012555E-2</v>
      </c>
      <c r="BE301" s="72">
        <f t="shared" si="328"/>
        <v>3.9194555588479452E-2</v>
      </c>
      <c r="BF301" s="72">
        <f t="shared" si="329"/>
        <v>5.5149241779976223E-4</v>
      </c>
      <c r="BG301" s="72">
        <f t="shared" si="330"/>
        <v>9.0701804420536874E-4</v>
      </c>
      <c r="BH301" s="72">
        <f t="shared" si="331"/>
        <v>1.3815007608080194E-3</v>
      </c>
      <c r="BI301" s="72">
        <f t="shared" si="332"/>
        <v>6.489933912472874E-3</v>
      </c>
      <c r="BJ301" s="72">
        <f t="shared" si="333"/>
        <v>1.0681588090514383E-2</v>
      </c>
      <c r="BK301" s="72">
        <f t="shared" si="334"/>
        <v>1.9348974750233547E-2</v>
      </c>
      <c r="BL301" s="72">
        <f t="shared" si="335"/>
        <v>2.7421752302344692E-2</v>
      </c>
      <c r="BM301" s="72">
        <f t="shared" si="336"/>
        <v>3.6304323810629945E-2</v>
      </c>
      <c r="BN301" s="70">
        <f t="shared" si="337"/>
        <v>0.59676453295583087</v>
      </c>
      <c r="BO301" s="70">
        <f t="shared" si="338"/>
        <v>0.34428728909832551</v>
      </c>
      <c r="BP301" s="70">
        <f t="shared" si="339"/>
        <v>0.90451197604272948</v>
      </c>
    </row>
    <row r="302" spans="1:68" x14ac:dyDescent="0.25">
      <c r="A302" s="68">
        <v>44991</v>
      </c>
      <c r="B302" s="67">
        <v>14.03</v>
      </c>
      <c r="C302" s="67">
        <v>14.95</v>
      </c>
      <c r="D302" s="67">
        <v>13.82</v>
      </c>
      <c r="E302" s="67">
        <v>10.43</v>
      </c>
      <c r="F302" s="67">
        <v>9.2899999999999991</v>
      </c>
      <c r="G302" s="67">
        <v>8.6</v>
      </c>
      <c r="H302" s="67">
        <v>8.25</v>
      </c>
      <c r="I302" s="67">
        <v>8.08</v>
      </c>
      <c r="J302" s="71">
        <f t="shared" si="281"/>
        <v>7.0000000000000617E-4</v>
      </c>
      <c r="K302" s="71">
        <f t="shared" si="282"/>
        <v>-9.9999999999988987E-5</v>
      </c>
      <c r="L302" s="71">
        <f t="shared" si="283"/>
        <v>2.0000000000000573E-4</v>
      </c>
      <c r="M302" s="71">
        <f t="shared" si="284"/>
        <v>1.5999999999999903E-3</v>
      </c>
      <c r="N302" s="71">
        <f t="shared" si="285"/>
        <v>1.3000000000000095E-3</v>
      </c>
      <c r="O302" s="71">
        <f t="shared" si="286"/>
        <v>1.1000000000000176E-3</v>
      </c>
      <c r="P302" s="71">
        <f t="shared" si="287"/>
        <v>1.3000000000000095E-3</v>
      </c>
      <c r="Q302" s="71">
        <f t="shared" si="288"/>
        <v>1.5000000000000013E-3</v>
      </c>
      <c r="R302" s="71">
        <f t="shared" si="289"/>
        <v>6.136851987629978E-4</v>
      </c>
      <c r="S302" s="71">
        <f t="shared" si="290"/>
        <v>-8.6998129595054749E-5</v>
      </c>
      <c r="T302" s="71">
        <f t="shared" si="291"/>
        <v>1.7570060661918415E-4</v>
      </c>
      <c r="U302" s="71">
        <f t="shared" si="292"/>
        <v>1.4478330282291503E-3</v>
      </c>
      <c r="V302" s="71">
        <f t="shared" si="293"/>
        <v>1.1887889470978158E-3</v>
      </c>
      <c r="W302" s="71">
        <f t="shared" si="294"/>
        <v>1.0123787160738681E-3</v>
      </c>
      <c r="X302" s="71">
        <f t="shared" si="295"/>
        <v>1.2002032553690596E-3</v>
      </c>
      <c r="Y302" s="71">
        <f t="shared" si="296"/>
        <v>1.3868986551115975E-3</v>
      </c>
      <c r="Z302" s="72">
        <f t="shared" si="297"/>
        <v>3.0346520429069313E-2</v>
      </c>
      <c r="AA302" s="72">
        <f t="shared" si="298"/>
        <v>3.3963988676553279E-2</v>
      </c>
      <c r="AB302" s="72">
        <f t="shared" si="299"/>
        <v>3.1160242516038612E-2</v>
      </c>
      <c r="AC302" s="72">
        <f t="shared" si="300"/>
        <v>1.9105340797579938E-2</v>
      </c>
      <c r="AD302" s="72">
        <f t="shared" si="301"/>
        <v>1.4435027452934162E-2</v>
      </c>
      <c r="AE302" s="72">
        <f t="shared" si="302"/>
        <v>1.1376571110135719E-2</v>
      </c>
      <c r="AF302" s="72">
        <f t="shared" si="303"/>
        <v>9.7832527152751578E-3</v>
      </c>
      <c r="AG302" s="72">
        <f t="shared" si="304"/>
        <v>9.4916499373478621E-3</v>
      </c>
      <c r="AH302" s="72">
        <f t="shared" si="305"/>
        <v>2.4295728440984674E-3</v>
      </c>
      <c r="AI302" s="72">
        <f t="shared" si="306"/>
        <v>2.002910940769017E-3</v>
      </c>
      <c r="AJ302" s="72">
        <f t="shared" si="307"/>
        <v>1.5817083303302241E-3</v>
      </c>
      <c r="AK302" s="72">
        <f t="shared" si="308"/>
        <v>2.4200607992179968E-3</v>
      </c>
      <c r="AL302" s="72">
        <f t="shared" si="309"/>
        <v>2.3593136982597075E-3</v>
      </c>
      <c r="AM302" s="72">
        <f t="shared" si="310"/>
        <v>2.1169876125886845E-3</v>
      </c>
      <c r="AN302" s="72">
        <f t="shared" si="311"/>
        <v>1.988035373860191E-3</v>
      </c>
      <c r="AO302" s="72">
        <f t="shared" si="312"/>
        <v>1.9668884478431571E-3</v>
      </c>
      <c r="AP302" s="72">
        <f t="shared" si="313"/>
        <v>2.2058805419812332E-3</v>
      </c>
      <c r="AQ302" s="72">
        <f t="shared" si="314"/>
        <v>1.813961812592986E-3</v>
      </c>
      <c r="AR302" s="72">
        <f t="shared" si="315"/>
        <v>1.429808570600785E-3</v>
      </c>
      <c r="AS302" s="72">
        <f t="shared" si="316"/>
        <v>2.1900195774932148E-3</v>
      </c>
      <c r="AT302" s="72">
        <f t="shared" si="317"/>
        <v>2.154204778971274E-3</v>
      </c>
      <c r="AU302" s="72">
        <f t="shared" si="318"/>
        <v>1.9547332223653177E-3</v>
      </c>
      <c r="AV302" s="72">
        <f t="shared" si="319"/>
        <v>1.8412277133740449E-3</v>
      </c>
      <c r="AW302" s="72">
        <f t="shared" si="320"/>
        <v>1.8221483761757006E-3</v>
      </c>
      <c r="AX302" s="72">
        <f t="shared" si="321"/>
        <v>6.0739321102461685E-4</v>
      </c>
      <c r="AY302" s="72">
        <f t="shared" si="322"/>
        <v>1.0014554703845085E-3</v>
      </c>
      <c r="AZ302" s="72">
        <f t="shared" si="323"/>
        <v>1.5817083303302241E-3</v>
      </c>
      <c r="BA302" s="72">
        <f t="shared" si="324"/>
        <v>7.26018239765399E-3</v>
      </c>
      <c r="BB302" s="72">
        <f t="shared" si="325"/>
        <v>1.1796568491298537E-2</v>
      </c>
      <c r="BC302" s="72">
        <f t="shared" si="326"/>
        <v>2.1169876125886847E-2</v>
      </c>
      <c r="BD302" s="72">
        <f t="shared" si="327"/>
        <v>2.9820530607902865E-2</v>
      </c>
      <c r="BE302" s="72">
        <f t="shared" si="328"/>
        <v>3.9337768956863139E-2</v>
      </c>
      <c r="BF302" s="72">
        <f t="shared" si="329"/>
        <v>5.5147013549530831E-4</v>
      </c>
      <c r="BG302" s="72">
        <f t="shared" si="330"/>
        <v>9.0698090629649298E-4</v>
      </c>
      <c r="BH302" s="72">
        <f t="shared" si="331"/>
        <v>1.429808570600785E-3</v>
      </c>
      <c r="BI302" s="72">
        <f t="shared" si="332"/>
        <v>6.5700587324796448E-3</v>
      </c>
      <c r="BJ302" s="72">
        <f t="shared" si="333"/>
        <v>1.0771023894856371E-2</v>
      </c>
      <c r="BK302" s="72">
        <f t="shared" si="334"/>
        <v>1.9547332223653176E-2</v>
      </c>
      <c r="BL302" s="72">
        <f t="shared" si="335"/>
        <v>2.7618415700610674E-2</v>
      </c>
      <c r="BM302" s="72">
        <f t="shared" si="336"/>
        <v>3.644296752351401E-2</v>
      </c>
      <c r="BN302" s="70">
        <f t="shared" si="337"/>
        <v>0.5733231194669437</v>
      </c>
      <c r="BO302" s="70">
        <f t="shared" si="338"/>
        <v>0.36906337870947742</v>
      </c>
      <c r="BP302" s="70">
        <f t="shared" si="339"/>
        <v>0.90620482787963819</v>
      </c>
    </row>
    <row r="303" spans="1:68" x14ac:dyDescent="0.25">
      <c r="A303" s="68">
        <v>44988</v>
      </c>
      <c r="B303" s="67">
        <v>14.1</v>
      </c>
      <c r="C303" s="67">
        <v>14.94</v>
      </c>
      <c r="D303" s="67">
        <v>13.84</v>
      </c>
      <c r="E303" s="67">
        <v>10.59</v>
      </c>
      <c r="F303" s="67">
        <v>9.42</v>
      </c>
      <c r="G303" s="67">
        <v>8.7100000000000009</v>
      </c>
      <c r="H303" s="67">
        <v>8.3800000000000008</v>
      </c>
      <c r="I303" s="67">
        <v>8.23</v>
      </c>
      <c r="J303" s="71">
        <f t="shared" si="281"/>
        <v>2.0000000000000573E-4</v>
      </c>
      <c r="K303" s="71">
        <f t="shared" si="282"/>
        <v>2.0000000000000573E-4</v>
      </c>
      <c r="L303" s="71">
        <f t="shared" si="283"/>
        <v>-9.9999999999988987E-5</v>
      </c>
      <c r="M303" s="71">
        <f t="shared" si="284"/>
        <v>2.0000000000000573E-4</v>
      </c>
      <c r="N303" s="71">
        <f t="shared" si="285"/>
        <v>-3.9999999999999758E-4</v>
      </c>
      <c r="O303" s="71">
        <f t="shared" si="286"/>
        <v>2.9999999999999472E-4</v>
      </c>
      <c r="P303" s="71">
        <f t="shared" si="287"/>
        <v>9.9999999999988987E-5</v>
      </c>
      <c r="Q303" s="71">
        <f t="shared" si="288"/>
        <v>0</v>
      </c>
      <c r="R303" s="71">
        <f t="shared" si="289"/>
        <v>1.7526947726932335E-4</v>
      </c>
      <c r="S303" s="71">
        <f t="shared" si="290"/>
        <v>1.7398869117399123E-4</v>
      </c>
      <c r="T303" s="71">
        <f t="shared" si="291"/>
        <v>-8.7846444471660634E-5</v>
      </c>
      <c r="U303" s="71">
        <f t="shared" si="292"/>
        <v>1.8083182689421527E-4</v>
      </c>
      <c r="V303" s="71">
        <f t="shared" si="293"/>
        <v>-3.6563071705313056E-4</v>
      </c>
      <c r="W303" s="71">
        <f t="shared" si="294"/>
        <v>2.7592550186566681E-4</v>
      </c>
      <c r="X303" s="71">
        <f t="shared" si="295"/>
        <v>9.2263689690377353E-5</v>
      </c>
      <c r="Y303" s="71">
        <f t="shared" si="296"/>
        <v>0</v>
      </c>
      <c r="Z303" s="72">
        <f t="shared" si="297"/>
        <v>3.0328602648174285E-2</v>
      </c>
      <c r="AA303" s="72">
        <f t="shared" si="298"/>
        <v>3.3957140269844345E-2</v>
      </c>
      <c r="AB303" s="72">
        <f t="shared" si="299"/>
        <v>3.1244085641468008E-2</v>
      </c>
      <c r="AC303" s="72">
        <f t="shared" si="300"/>
        <v>1.9245521183875888E-2</v>
      </c>
      <c r="AD303" s="72">
        <f t="shared" si="301"/>
        <v>1.4572408367836368E-2</v>
      </c>
      <c r="AE303" s="72">
        <f t="shared" si="302"/>
        <v>1.149704259880443E-2</v>
      </c>
      <c r="AF303" s="72">
        <f t="shared" si="303"/>
        <v>9.8918354525516696E-3</v>
      </c>
      <c r="AG303" s="72">
        <f t="shared" si="304"/>
        <v>9.5939089839108017E-3</v>
      </c>
      <c r="AH303" s="72">
        <f t="shared" si="305"/>
        <v>2.4291306471885105E-3</v>
      </c>
      <c r="AI303" s="72">
        <f t="shared" si="306"/>
        <v>2.0032921176438758E-3</v>
      </c>
      <c r="AJ303" s="72">
        <f t="shared" si="307"/>
        <v>1.58222320340298E-3</v>
      </c>
      <c r="AK303" s="72">
        <f t="shared" si="308"/>
        <v>2.4188248506914136E-3</v>
      </c>
      <c r="AL303" s="72">
        <f t="shared" si="309"/>
        <v>2.3617943048220178E-3</v>
      </c>
      <c r="AM303" s="72">
        <f t="shared" si="310"/>
        <v>2.1192079680141303E-3</v>
      </c>
      <c r="AN303" s="72">
        <f t="shared" si="311"/>
        <v>1.9921941277773322E-3</v>
      </c>
      <c r="AO303" s="72">
        <f t="shared" si="312"/>
        <v>1.9727075473684975E-3</v>
      </c>
      <c r="AP303" s="72">
        <f t="shared" si="313"/>
        <v>2.2055369432720825E-3</v>
      </c>
      <c r="AQ303" s="72">
        <f t="shared" si="314"/>
        <v>1.8143239336388174E-3</v>
      </c>
      <c r="AR303" s="72">
        <f t="shared" si="315"/>
        <v>1.4303310473672301E-3</v>
      </c>
      <c r="AS303" s="72">
        <f t="shared" si="316"/>
        <v>2.1890187004373137E-3</v>
      </c>
      <c r="AT303" s="72">
        <f t="shared" si="317"/>
        <v>2.1567676623551217E-3</v>
      </c>
      <c r="AU303" s="72">
        <f t="shared" si="318"/>
        <v>1.956983743141189E-3</v>
      </c>
      <c r="AV303" s="72">
        <f t="shared" si="319"/>
        <v>1.8453758777059594E-3</v>
      </c>
      <c r="AW303" s="72">
        <f t="shared" si="320"/>
        <v>1.8279297709634544E-3</v>
      </c>
      <c r="AX303" s="72">
        <f t="shared" si="321"/>
        <v>6.0728266179712763E-4</v>
      </c>
      <c r="AY303" s="72">
        <f t="shared" si="322"/>
        <v>1.0016460588219379E-3</v>
      </c>
      <c r="AZ303" s="72">
        <f t="shared" si="323"/>
        <v>1.58222320340298E-3</v>
      </c>
      <c r="BA303" s="72">
        <f t="shared" si="324"/>
        <v>7.2564745520742411E-3</v>
      </c>
      <c r="BB303" s="72">
        <f t="shared" si="325"/>
        <v>1.180897152411009E-2</v>
      </c>
      <c r="BC303" s="72">
        <f t="shared" si="326"/>
        <v>2.1192079680141303E-2</v>
      </c>
      <c r="BD303" s="72">
        <f t="shared" si="327"/>
        <v>2.9882911916659982E-2</v>
      </c>
      <c r="BE303" s="72">
        <f t="shared" si="328"/>
        <v>3.9454150947369954E-2</v>
      </c>
      <c r="BF303" s="72">
        <f t="shared" si="329"/>
        <v>5.5138423581802063E-4</v>
      </c>
      <c r="BG303" s="72">
        <f t="shared" si="330"/>
        <v>9.0716196681940868E-4</v>
      </c>
      <c r="BH303" s="72">
        <f t="shared" si="331"/>
        <v>1.4303310473672301E-3</v>
      </c>
      <c r="BI303" s="72">
        <f t="shared" si="332"/>
        <v>6.5670561013119414E-3</v>
      </c>
      <c r="BJ303" s="72">
        <f t="shared" si="333"/>
        <v>1.0783838311775609E-2</v>
      </c>
      <c r="BK303" s="72">
        <f t="shared" si="334"/>
        <v>1.9569837431411892E-2</v>
      </c>
      <c r="BL303" s="72">
        <f t="shared" si="335"/>
        <v>2.768063816558939E-2</v>
      </c>
      <c r="BM303" s="72">
        <f t="shared" si="336"/>
        <v>3.6558595419269091E-2</v>
      </c>
      <c r="BN303" s="70">
        <f t="shared" si="337"/>
        <v>0.57356105063794416</v>
      </c>
      <c r="BO303" s="70">
        <f t="shared" si="338"/>
        <v>0.36687963773914689</v>
      </c>
      <c r="BP303" s="70">
        <f t="shared" si="339"/>
        <v>0.90595038478547807</v>
      </c>
    </row>
    <row r="304" spans="1:68" x14ac:dyDescent="0.25">
      <c r="A304" s="68">
        <v>44987</v>
      </c>
      <c r="B304" s="67">
        <v>14.12</v>
      </c>
      <c r="C304" s="67">
        <v>14.96</v>
      </c>
      <c r="D304" s="67">
        <v>13.83</v>
      </c>
      <c r="E304" s="67">
        <v>10.61</v>
      </c>
      <c r="F304" s="67">
        <v>9.3800000000000008</v>
      </c>
      <c r="G304" s="67">
        <v>8.74</v>
      </c>
      <c r="H304" s="67">
        <v>8.39</v>
      </c>
      <c r="I304" s="67">
        <v>8.23</v>
      </c>
      <c r="J304" s="71">
        <f t="shared" si="281"/>
        <v>-5.0000000000000044E-4</v>
      </c>
      <c r="K304" s="71">
        <f t="shared" si="282"/>
        <v>-3.0000000000002247E-4</v>
      </c>
      <c r="L304" s="71">
        <f t="shared" si="283"/>
        <v>-1.0000000000001674E-4</v>
      </c>
      <c r="M304" s="71">
        <f t="shared" si="284"/>
        <v>-3.9999999999999758E-4</v>
      </c>
      <c r="N304" s="71">
        <f t="shared" si="285"/>
        <v>-7.0000000000000617E-4</v>
      </c>
      <c r="O304" s="71">
        <f t="shared" si="286"/>
        <v>-1.1000000000000038E-3</v>
      </c>
      <c r="P304" s="71">
        <f t="shared" si="287"/>
        <v>-1.1000000000000038E-3</v>
      </c>
      <c r="Q304" s="71">
        <f t="shared" si="288"/>
        <v>-1.1000000000000038E-3</v>
      </c>
      <c r="R304" s="71">
        <f t="shared" si="289"/>
        <v>-4.3823130549270299E-4</v>
      </c>
      <c r="S304" s="71">
        <f t="shared" si="290"/>
        <v>-2.6099439010217877E-4</v>
      </c>
      <c r="T304" s="71">
        <f t="shared" si="291"/>
        <v>-8.7854162147671622E-5</v>
      </c>
      <c r="U304" s="71">
        <f t="shared" si="292"/>
        <v>-3.6169635985256165E-4</v>
      </c>
      <c r="V304" s="71">
        <f t="shared" si="293"/>
        <v>-6.4017561288266008E-4</v>
      </c>
      <c r="W304" s="71">
        <f t="shared" si="294"/>
        <v>-1.0120992721149248E-3</v>
      </c>
      <c r="X304" s="71">
        <f t="shared" si="295"/>
        <v>-1.0153690815582061E-3</v>
      </c>
      <c r="Y304" s="71">
        <f t="shared" si="296"/>
        <v>-1.0168708988083201E-3</v>
      </c>
      <c r="Z304" s="72">
        <f t="shared" si="297"/>
        <v>3.0300062252537591E-2</v>
      </c>
      <c r="AA304" s="72">
        <f t="shared" si="298"/>
        <v>3.3944909619516399E-2</v>
      </c>
      <c r="AB304" s="72">
        <f t="shared" si="299"/>
        <v>3.1320093088438763E-2</v>
      </c>
      <c r="AC304" s="72">
        <f t="shared" si="300"/>
        <v>1.9391266897345199E-2</v>
      </c>
      <c r="AD304" s="72">
        <f t="shared" si="301"/>
        <v>1.4726579831135147E-2</v>
      </c>
      <c r="AE304" s="72">
        <f t="shared" si="302"/>
        <v>1.1632770406234895E-2</v>
      </c>
      <c r="AF304" s="72">
        <f t="shared" si="303"/>
        <v>1.0021132667694216E-2</v>
      </c>
      <c r="AG304" s="72">
        <f t="shared" si="304"/>
        <v>9.7208773647919217E-3</v>
      </c>
      <c r="AH304" s="72">
        <f t="shared" si="305"/>
        <v>2.4293312566376016E-3</v>
      </c>
      <c r="AI304" s="72">
        <f t="shared" si="306"/>
        <v>2.0041890222708587E-3</v>
      </c>
      <c r="AJ304" s="72">
        <f t="shared" si="307"/>
        <v>1.5823213404340469E-3</v>
      </c>
      <c r="AK304" s="72">
        <f t="shared" si="308"/>
        <v>2.4187265441215303E-3</v>
      </c>
      <c r="AL304" s="72">
        <f t="shared" si="309"/>
        <v>2.3626807852797312E-3</v>
      </c>
      <c r="AM304" s="72">
        <f t="shared" si="310"/>
        <v>2.1206975391543786E-3</v>
      </c>
      <c r="AN304" s="72">
        <f t="shared" si="311"/>
        <v>1.9962034987211765E-3</v>
      </c>
      <c r="AO304" s="72">
        <f t="shared" si="312"/>
        <v>1.9776136709701436E-3</v>
      </c>
      <c r="AP304" s="72">
        <f t="shared" si="313"/>
        <v>2.2057810694226404E-3</v>
      </c>
      <c r="AQ304" s="72">
        <f t="shared" si="314"/>
        <v>1.8152925218685369E-3</v>
      </c>
      <c r="AR304" s="72">
        <f t="shared" si="315"/>
        <v>1.4304437894971365E-3</v>
      </c>
      <c r="AS304" s="72">
        <f t="shared" si="316"/>
        <v>2.188928504232E-3</v>
      </c>
      <c r="AT304" s="72">
        <f t="shared" si="317"/>
        <v>2.1576401681156661E-3</v>
      </c>
      <c r="AU304" s="72">
        <f t="shared" si="318"/>
        <v>1.9584414771566345E-3</v>
      </c>
      <c r="AV304" s="72">
        <f t="shared" si="319"/>
        <v>1.849269809377077E-3</v>
      </c>
      <c r="AW304" s="72">
        <f t="shared" si="320"/>
        <v>1.8326916763153642E-3</v>
      </c>
      <c r="AX304" s="72">
        <f t="shared" si="321"/>
        <v>6.0733281415940041E-4</v>
      </c>
      <c r="AY304" s="72">
        <f t="shared" si="322"/>
        <v>1.0020945111354294E-3</v>
      </c>
      <c r="AZ304" s="72">
        <f t="shared" si="323"/>
        <v>1.5823213404340469E-3</v>
      </c>
      <c r="BA304" s="72">
        <f t="shared" si="324"/>
        <v>7.256179632364591E-3</v>
      </c>
      <c r="BB304" s="72">
        <f t="shared" si="325"/>
        <v>1.1813403926398656E-2</v>
      </c>
      <c r="BC304" s="72">
        <f t="shared" si="326"/>
        <v>2.1206975391543786E-2</v>
      </c>
      <c r="BD304" s="72">
        <f t="shared" si="327"/>
        <v>2.9943052480817647E-2</v>
      </c>
      <c r="BE304" s="72">
        <f t="shared" si="328"/>
        <v>3.9552273419402872E-2</v>
      </c>
      <c r="BF304" s="72">
        <f t="shared" si="329"/>
        <v>5.5144526735566009E-4</v>
      </c>
      <c r="BG304" s="72">
        <f t="shared" si="330"/>
        <v>9.0764626093426846E-4</v>
      </c>
      <c r="BH304" s="72">
        <f t="shared" si="331"/>
        <v>1.4304437894971365E-3</v>
      </c>
      <c r="BI304" s="72">
        <f t="shared" si="332"/>
        <v>6.5667855126960006E-3</v>
      </c>
      <c r="BJ304" s="72">
        <f t="shared" si="333"/>
        <v>1.078820084057833E-2</v>
      </c>
      <c r="BK304" s="72">
        <f t="shared" si="334"/>
        <v>1.9584414771566347E-2</v>
      </c>
      <c r="BL304" s="72">
        <f t="shared" si="335"/>
        <v>2.7739047140656156E-2</v>
      </c>
      <c r="BM304" s="72">
        <f t="shared" si="336"/>
        <v>3.6653833526307286E-2</v>
      </c>
      <c r="BN304" s="70">
        <f t="shared" si="337"/>
        <v>0.57362614260004385</v>
      </c>
      <c r="BO304" s="70">
        <f t="shared" si="338"/>
        <v>0.36668096379283777</v>
      </c>
      <c r="BP304" s="70">
        <f t="shared" si="339"/>
        <v>0.90584405901684961</v>
      </c>
    </row>
    <row r="305" spans="1:68" x14ac:dyDescent="0.25">
      <c r="A305" s="68">
        <v>44986</v>
      </c>
      <c r="B305" s="67">
        <v>14.07</v>
      </c>
      <c r="C305" s="67">
        <v>14.93</v>
      </c>
      <c r="D305" s="67">
        <v>13.82</v>
      </c>
      <c r="E305" s="67">
        <v>10.57</v>
      </c>
      <c r="F305" s="67">
        <v>9.31</v>
      </c>
      <c r="G305" s="67">
        <v>8.6300000000000008</v>
      </c>
      <c r="H305" s="67">
        <v>8.2799999999999994</v>
      </c>
      <c r="I305" s="67">
        <v>8.1199999999999992</v>
      </c>
      <c r="J305" s="71">
        <f t="shared" si="281"/>
        <v>-9.9999999999988987E-5</v>
      </c>
      <c r="K305" s="71">
        <f t="shared" si="282"/>
        <v>-2.1999999999999797E-3</v>
      </c>
      <c r="L305" s="71">
        <f t="shared" si="283"/>
        <v>0</v>
      </c>
      <c r="M305" s="71">
        <f t="shared" si="284"/>
        <v>-7.0000000000000617E-4</v>
      </c>
      <c r="N305" s="71">
        <f t="shared" si="285"/>
        <v>-7.9999999999999516E-4</v>
      </c>
      <c r="O305" s="71">
        <f t="shared" si="286"/>
        <v>-7.9999999999999516E-4</v>
      </c>
      <c r="P305" s="71">
        <f t="shared" si="287"/>
        <v>-5.9999999999998943E-4</v>
      </c>
      <c r="Q305" s="71">
        <f t="shared" si="288"/>
        <v>-5.9999999999998943E-4</v>
      </c>
      <c r="R305" s="71">
        <f t="shared" si="289"/>
        <v>-8.766931141375484E-5</v>
      </c>
      <c r="S305" s="71">
        <f t="shared" si="290"/>
        <v>-1.9160430874909831E-3</v>
      </c>
      <c r="T305" s="71">
        <f t="shared" si="291"/>
        <v>0</v>
      </c>
      <c r="U305" s="71">
        <f t="shared" si="292"/>
        <v>-6.3328359650280841E-4</v>
      </c>
      <c r="V305" s="71">
        <f t="shared" si="293"/>
        <v>-7.3213145029227061E-4</v>
      </c>
      <c r="W305" s="71">
        <f t="shared" si="294"/>
        <v>-7.3671612135880777E-4</v>
      </c>
      <c r="X305" s="71">
        <f t="shared" si="295"/>
        <v>-5.5427253151120492E-4</v>
      </c>
      <c r="Y305" s="71">
        <f t="shared" si="296"/>
        <v>-5.5509299232704072E-4</v>
      </c>
      <c r="Z305" s="72">
        <f t="shared" si="297"/>
        <v>3.027220081472402E-2</v>
      </c>
      <c r="AA305" s="72">
        <f t="shared" si="298"/>
        <v>3.3935508216683834E-2</v>
      </c>
      <c r="AB305" s="72">
        <f t="shared" si="299"/>
        <v>3.1397155542886808E-2</v>
      </c>
      <c r="AC305" s="72">
        <f t="shared" si="300"/>
        <v>1.9533417685782661E-2</v>
      </c>
      <c r="AD305" s="72">
        <f t="shared" si="301"/>
        <v>1.4870029673245622E-2</v>
      </c>
      <c r="AE305" s="72">
        <f t="shared" si="302"/>
        <v>1.1753445858722632E-2</v>
      </c>
      <c r="AF305" s="72">
        <f t="shared" si="303"/>
        <v>1.012859696002792E-2</v>
      </c>
      <c r="AG305" s="72">
        <f t="shared" si="304"/>
        <v>9.8244614438984714E-3</v>
      </c>
      <c r="AH305" s="72">
        <f t="shared" si="305"/>
        <v>2.4298920616628102E-3</v>
      </c>
      <c r="AI305" s="72">
        <f t="shared" si="306"/>
        <v>2.0064366434717688E-3</v>
      </c>
      <c r="AJ305" s="72">
        <f t="shared" si="307"/>
        <v>1.5857021617427703E-3</v>
      </c>
      <c r="AK305" s="72">
        <f t="shared" si="308"/>
        <v>2.4242141855592252E-3</v>
      </c>
      <c r="AL305" s="72">
        <f t="shared" si="309"/>
        <v>2.3659377414831581E-3</v>
      </c>
      <c r="AM305" s="72">
        <f t="shared" si="310"/>
        <v>2.1208879050981424E-3</v>
      </c>
      <c r="AN305" s="72">
        <f t="shared" si="311"/>
        <v>1.9960177431684696E-3</v>
      </c>
      <c r="AO305" s="72">
        <f t="shared" si="312"/>
        <v>1.9769778058303018E-3</v>
      </c>
      <c r="AP305" s="72">
        <f t="shared" si="313"/>
        <v>2.2063668939153297E-3</v>
      </c>
      <c r="AQ305" s="72">
        <f t="shared" si="314"/>
        <v>1.8175901846466717E-3</v>
      </c>
      <c r="AR305" s="72">
        <f t="shared" si="315"/>
        <v>1.4338788389289484E-3</v>
      </c>
      <c r="AS305" s="72">
        <f t="shared" si="316"/>
        <v>2.1944100254257604E-3</v>
      </c>
      <c r="AT305" s="72">
        <f t="shared" si="317"/>
        <v>2.1608804278236571E-3</v>
      </c>
      <c r="AU305" s="72">
        <f t="shared" si="318"/>
        <v>1.9586867197550831E-3</v>
      </c>
      <c r="AV305" s="72">
        <f t="shared" si="319"/>
        <v>1.849144748557792E-3</v>
      </c>
      <c r="AW305" s="72">
        <f t="shared" si="320"/>
        <v>1.8321264625687579E-3</v>
      </c>
      <c r="AX305" s="72">
        <f t="shared" si="321"/>
        <v>6.0747301541570254E-4</v>
      </c>
      <c r="AY305" s="72">
        <f t="shared" si="322"/>
        <v>1.0032183217358844E-3</v>
      </c>
      <c r="AZ305" s="72">
        <f t="shared" si="323"/>
        <v>1.5857021617427703E-3</v>
      </c>
      <c r="BA305" s="72">
        <f t="shared" si="324"/>
        <v>7.2726425566776755E-3</v>
      </c>
      <c r="BB305" s="72">
        <f t="shared" si="325"/>
        <v>1.1829688707415791E-2</v>
      </c>
      <c r="BC305" s="72">
        <f t="shared" si="326"/>
        <v>2.1208879050981424E-2</v>
      </c>
      <c r="BD305" s="72">
        <f t="shared" si="327"/>
        <v>2.9940266147527043E-2</v>
      </c>
      <c r="BE305" s="72">
        <f t="shared" si="328"/>
        <v>3.9539556116606034E-2</v>
      </c>
      <c r="BF305" s="72">
        <f t="shared" si="329"/>
        <v>5.5159172347883244E-4</v>
      </c>
      <c r="BG305" s="72">
        <f t="shared" si="330"/>
        <v>9.0879509232333583E-4</v>
      </c>
      <c r="BH305" s="72">
        <f t="shared" si="331"/>
        <v>1.4338788389289484E-3</v>
      </c>
      <c r="BI305" s="72">
        <f t="shared" si="332"/>
        <v>6.5832300762772812E-3</v>
      </c>
      <c r="BJ305" s="72">
        <f t="shared" si="333"/>
        <v>1.0804402139118286E-2</v>
      </c>
      <c r="BK305" s="72">
        <f t="shared" si="334"/>
        <v>1.9586867197550831E-2</v>
      </c>
      <c r="BL305" s="72">
        <f t="shared" si="335"/>
        <v>2.7737171228366879E-2</v>
      </c>
      <c r="BM305" s="72">
        <f t="shared" si="336"/>
        <v>3.6642529251375157E-2</v>
      </c>
      <c r="BN305" s="70">
        <f t="shared" si="337"/>
        <v>0.57501589777387052</v>
      </c>
      <c r="BO305" s="70">
        <f t="shared" si="338"/>
        <v>0.36988416976488131</v>
      </c>
      <c r="BP305" s="70">
        <f t="shared" si="339"/>
        <v>0.90616367705696255</v>
      </c>
    </row>
    <row r="306" spans="1:68" x14ac:dyDescent="0.25">
      <c r="A306" s="68">
        <v>44985</v>
      </c>
      <c r="B306" s="67">
        <v>14.06</v>
      </c>
      <c r="C306" s="67">
        <v>14.71</v>
      </c>
      <c r="D306" s="67">
        <v>13.82</v>
      </c>
      <c r="E306" s="67">
        <v>10.5</v>
      </c>
      <c r="F306" s="67">
        <v>9.23</v>
      </c>
      <c r="G306" s="67">
        <v>8.5500000000000007</v>
      </c>
      <c r="H306" s="67">
        <v>8.2200000000000006</v>
      </c>
      <c r="I306" s="67">
        <v>8.06</v>
      </c>
      <c r="J306" s="71">
        <f t="shared" si="281"/>
        <v>-4.0000000000001146E-4</v>
      </c>
      <c r="K306" s="71">
        <f t="shared" si="282"/>
        <v>-1.0000000000001674E-4</v>
      </c>
      <c r="L306" s="71">
        <f t="shared" si="283"/>
        <v>-2.9999999999999472E-4</v>
      </c>
      <c r="M306" s="71">
        <f t="shared" si="284"/>
        <v>2.0000000000000573E-4</v>
      </c>
      <c r="N306" s="71">
        <f t="shared" si="285"/>
        <v>1.9999999999999185E-4</v>
      </c>
      <c r="O306" s="71">
        <f t="shared" si="286"/>
        <v>-7.0000000000000617E-4</v>
      </c>
      <c r="P306" s="71">
        <f t="shared" si="287"/>
        <v>-7.0000000000000617E-4</v>
      </c>
      <c r="Q306" s="71">
        <f t="shared" si="288"/>
        <v>-7.0000000000000617E-4</v>
      </c>
      <c r="R306" s="71">
        <f t="shared" si="289"/>
        <v>-3.5075412495690647E-4</v>
      </c>
      <c r="S306" s="71">
        <f t="shared" si="290"/>
        <v>-8.7180157851308971E-5</v>
      </c>
      <c r="T306" s="71">
        <f t="shared" si="291"/>
        <v>-2.6360880606049448E-4</v>
      </c>
      <c r="U306" s="71">
        <f t="shared" si="292"/>
        <v>1.8097909740823526E-4</v>
      </c>
      <c r="V306" s="71">
        <f t="shared" si="293"/>
        <v>1.8308312024776897E-4</v>
      </c>
      <c r="W306" s="71">
        <f t="shared" si="294"/>
        <v>-6.4507213221537667E-4</v>
      </c>
      <c r="X306" s="71">
        <f t="shared" si="295"/>
        <v>-6.4703981552155401E-4</v>
      </c>
      <c r="Y306" s="71">
        <f t="shared" si="296"/>
        <v>-6.4799817125122978E-4</v>
      </c>
      <c r="Z306" s="72">
        <f t="shared" si="297"/>
        <v>3.0249973563973329E-2</v>
      </c>
      <c r="AA306" s="72">
        <f t="shared" si="298"/>
        <v>3.3934211320930267E-2</v>
      </c>
      <c r="AB306" s="72">
        <f t="shared" si="299"/>
        <v>3.1483526195978766E-2</v>
      </c>
      <c r="AC306" s="72">
        <f t="shared" si="300"/>
        <v>1.9696114285237779E-2</v>
      </c>
      <c r="AD306" s="72">
        <f t="shared" si="301"/>
        <v>1.5031344501509107E-2</v>
      </c>
      <c r="AE306" s="72">
        <f t="shared" si="302"/>
        <v>1.1884669134505265E-2</v>
      </c>
      <c r="AF306" s="72">
        <f t="shared" si="303"/>
        <v>1.0245145338718963E-2</v>
      </c>
      <c r="AG306" s="72">
        <f t="shared" si="304"/>
        <v>9.9340597603099472E-3</v>
      </c>
      <c r="AH306" s="72">
        <f t="shared" si="305"/>
        <v>2.4298920616628102E-3</v>
      </c>
      <c r="AI306" s="72">
        <f t="shared" si="306"/>
        <v>2.0033403468529905E-3</v>
      </c>
      <c r="AJ306" s="72">
        <f t="shared" si="307"/>
        <v>1.5857111628820014E-3</v>
      </c>
      <c r="AK306" s="72">
        <f t="shared" si="308"/>
        <v>2.4242141855592252E-3</v>
      </c>
      <c r="AL306" s="72">
        <f t="shared" si="309"/>
        <v>2.3658386295572769E-3</v>
      </c>
      <c r="AM306" s="72">
        <f t="shared" si="310"/>
        <v>2.1204966527519288E-3</v>
      </c>
      <c r="AN306" s="72">
        <f t="shared" si="311"/>
        <v>1.9961239811167059E-3</v>
      </c>
      <c r="AO306" s="72">
        <f t="shared" si="312"/>
        <v>1.9769778058303018E-3</v>
      </c>
      <c r="AP306" s="72">
        <f t="shared" si="313"/>
        <v>2.2063636251185999E-3</v>
      </c>
      <c r="AQ306" s="72">
        <f t="shared" si="314"/>
        <v>1.8150622347371662E-3</v>
      </c>
      <c r="AR306" s="72">
        <f t="shared" si="315"/>
        <v>1.4339116505366208E-3</v>
      </c>
      <c r="AS306" s="72">
        <f t="shared" si="316"/>
        <v>2.1944362688156665E-3</v>
      </c>
      <c r="AT306" s="72">
        <f t="shared" si="317"/>
        <v>2.1608127039269851E-3</v>
      </c>
      <c r="AU306" s="72">
        <f t="shared" si="318"/>
        <v>1.9583320089219375E-3</v>
      </c>
      <c r="AV306" s="72">
        <f t="shared" si="319"/>
        <v>1.8492634131058411E-3</v>
      </c>
      <c r="AW306" s="72">
        <f t="shared" si="320"/>
        <v>1.8321407429041166E-3</v>
      </c>
      <c r="AX306" s="72">
        <f t="shared" si="321"/>
        <v>6.0747301541570254E-4</v>
      </c>
      <c r="AY306" s="72">
        <f t="shared" si="322"/>
        <v>1.0016701734264952E-3</v>
      </c>
      <c r="AZ306" s="72">
        <f t="shared" si="323"/>
        <v>1.5857111628820014E-3</v>
      </c>
      <c r="BA306" s="72">
        <f t="shared" si="324"/>
        <v>7.2726425566776755E-3</v>
      </c>
      <c r="BB306" s="72">
        <f t="shared" si="325"/>
        <v>1.1829193147786384E-2</v>
      </c>
      <c r="BC306" s="72">
        <f t="shared" si="326"/>
        <v>2.1204966527519287E-2</v>
      </c>
      <c r="BD306" s="72">
        <f t="shared" si="327"/>
        <v>2.9941859716750591E-2</v>
      </c>
      <c r="BE306" s="72">
        <f t="shared" si="328"/>
        <v>3.9539556116606034E-2</v>
      </c>
      <c r="BF306" s="72">
        <f t="shared" si="329"/>
        <v>5.5159090627964998E-4</v>
      </c>
      <c r="BG306" s="72">
        <f t="shared" si="330"/>
        <v>9.0753111736858311E-4</v>
      </c>
      <c r="BH306" s="72">
        <f t="shared" si="331"/>
        <v>1.4339116505366208E-3</v>
      </c>
      <c r="BI306" s="72">
        <f t="shared" si="332"/>
        <v>6.583308806446999E-3</v>
      </c>
      <c r="BJ306" s="72">
        <f t="shared" si="333"/>
        <v>1.0804063519634925E-2</v>
      </c>
      <c r="BK306" s="72">
        <f t="shared" si="334"/>
        <v>1.9583320089219376E-2</v>
      </c>
      <c r="BL306" s="72">
        <f t="shared" si="335"/>
        <v>2.7738951196587616E-2</v>
      </c>
      <c r="BM306" s="72">
        <f t="shared" si="336"/>
        <v>3.664281485808233E-2</v>
      </c>
      <c r="BN306" s="70">
        <f t="shared" si="337"/>
        <v>0.57636486038743151</v>
      </c>
      <c r="BO306" s="70">
        <f t="shared" si="338"/>
        <v>0.37025420403595743</v>
      </c>
      <c r="BP306" s="70">
        <f t="shared" si="339"/>
        <v>0.9061704091801458</v>
      </c>
    </row>
    <row r="307" spans="1:68" x14ac:dyDescent="0.25">
      <c r="A307" s="68">
        <v>44984</v>
      </c>
      <c r="B307" s="67">
        <v>14.02</v>
      </c>
      <c r="C307" s="67">
        <v>14.7</v>
      </c>
      <c r="D307" s="67">
        <v>13.79</v>
      </c>
      <c r="E307" s="67">
        <v>10.52</v>
      </c>
      <c r="F307" s="67">
        <v>9.25</v>
      </c>
      <c r="G307" s="67">
        <v>8.48</v>
      </c>
      <c r="H307" s="67">
        <v>8.15</v>
      </c>
      <c r="I307" s="67">
        <v>7.99</v>
      </c>
      <c r="J307" s="71">
        <f t="shared" si="281"/>
        <v>3.0000000000002247E-4</v>
      </c>
      <c r="K307" s="71">
        <f t="shared" si="282"/>
        <v>2.0000000000000573E-4</v>
      </c>
      <c r="L307" s="71">
        <f t="shared" si="283"/>
        <v>7.0000000000000617E-4</v>
      </c>
      <c r="M307" s="71">
        <f t="shared" si="284"/>
        <v>3.9999999999999758E-4</v>
      </c>
      <c r="N307" s="71">
        <f t="shared" si="285"/>
        <v>2.9999999999999472E-4</v>
      </c>
      <c r="O307" s="71">
        <f t="shared" si="286"/>
        <v>3.9999999999999758E-4</v>
      </c>
      <c r="P307" s="71">
        <f t="shared" si="287"/>
        <v>1.9999999999999185E-4</v>
      </c>
      <c r="Q307" s="71">
        <f t="shared" si="288"/>
        <v>2.0000000000000573E-4</v>
      </c>
      <c r="R307" s="71">
        <f t="shared" si="289"/>
        <v>2.6307712696118713E-4</v>
      </c>
      <c r="S307" s="71">
        <f t="shared" si="290"/>
        <v>1.7435271598514114E-4</v>
      </c>
      <c r="T307" s="71">
        <f t="shared" si="291"/>
        <v>6.1497915401864005E-4</v>
      </c>
      <c r="U307" s="71">
        <f t="shared" si="292"/>
        <v>3.6185996414397919E-4</v>
      </c>
      <c r="V307" s="71">
        <f t="shared" si="293"/>
        <v>2.7456184678041346E-4</v>
      </c>
      <c r="W307" s="71">
        <f t="shared" si="294"/>
        <v>3.6866359864549188E-4</v>
      </c>
      <c r="X307" s="71">
        <f t="shared" si="295"/>
        <v>1.8491124313067817E-4</v>
      </c>
      <c r="Y307" s="71">
        <f t="shared" si="296"/>
        <v>1.851851857143542E-4</v>
      </c>
      <c r="Z307" s="72">
        <f t="shared" si="297"/>
        <v>3.0224603093507812E-2</v>
      </c>
      <c r="AA307" s="72">
        <f t="shared" si="298"/>
        <v>3.394103307326856E-2</v>
      </c>
      <c r="AB307" s="72">
        <f t="shared" si="299"/>
        <v>3.157041000690821E-2</v>
      </c>
      <c r="AC307" s="72">
        <f t="shared" si="300"/>
        <v>1.9862672444429144E-2</v>
      </c>
      <c r="AD307" s="72">
        <f t="shared" si="301"/>
        <v>1.5196756615535887E-2</v>
      </c>
      <c r="AE307" s="72">
        <f t="shared" si="302"/>
        <v>1.2017109811696038E-2</v>
      </c>
      <c r="AF307" s="72">
        <f t="shared" si="303"/>
        <v>1.0366770367376897E-2</v>
      </c>
      <c r="AG307" s="72">
        <f t="shared" si="304"/>
        <v>1.0047738723403815E-2</v>
      </c>
      <c r="AH307" s="72">
        <f t="shared" si="305"/>
        <v>2.4303352817110586E-3</v>
      </c>
      <c r="AI307" s="72">
        <f t="shared" si="306"/>
        <v>2.0036320461846008E-3</v>
      </c>
      <c r="AJ307" s="72">
        <f t="shared" si="307"/>
        <v>1.5862407553665432E-3</v>
      </c>
      <c r="AK307" s="72">
        <f t="shared" si="308"/>
        <v>2.4248735238669096E-3</v>
      </c>
      <c r="AL307" s="72">
        <f t="shared" si="309"/>
        <v>2.3658916665557934E-3</v>
      </c>
      <c r="AM307" s="72">
        <f t="shared" si="310"/>
        <v>2.1206124828017699E-3</v>
      </c>
      <c r="AN307" s="72">
        <f t="shared" si="311"/>
        <v>1.9958646625715471E-3</v>
      </c>
      <c r="AO307" s="72">
        <f t="shared" si="312"/>
        <v>1.9768687934429256E-3</v>
      </c>
      <c r="AP307" s="72">
        <f t="shared" si="313"/>
        <v>2.2068264679116064E-3</v>
      </c>
      <c r="AQ307" s="72">
        <f t="shared" si="314"/>
        <v>1.8153803050584482E-3</v>
      </c>
      <c r="AR307" s="72">
        <f t="shared" si="315"/>
        <v>1.4344643264642186E-3</v>
      </c>
      <c r="AS307" s="72">
        <f t="shared" si="316"/>
        <v>2.1951135538452017E-3</v>
      </c>
      <c r="AT307" s="72">
        <f t="shared" si="317"/>
        <v>2.1608735691088224E-3</v>
      </c>
      <c r="AU307" s="72">
        <f t="shared" si="318"/>
        <v>1.958467644494723E-3</v>
      </c>
      <c r="AV307" s="72">
        <f t="shared" si="319"/>
        <v>1.8490309871954538E-3</v>
      </c>
      <c r="AW307" s="72">
        <f t="shared" si="320"/>
        <v>1.8320544787715633E-3</v>
      </c>
      <c r="AX307" s="72">
        <f t="shared" si="321"/>
        <v>6.0758382042776465E-4</v>
      </c>
      <c r="AY307" s="72">
        <f t="shared" si="322"/>
        <v>1.0018160230923004E-3</v>
      </c>
      <c r="AZ307" s="72">
        <f t="shared" si="323"/>
        <v>1.5862407553665432E-3</v>
      </c>
      <c r="BA307" s="72">
        <f t="shared" si="324"/>
        <v>7.2746205716007293E-3</v>
      </c>
      <c r="BB307" s="72">
        <f t="shared" si="325"/>
        <v>1.1829458332778967E-2</v>
      </c>
      <c r="BC307" s="72">
        <f t="shared" si="326"/>
        <v>2.1206124828017699E-2</v>
      </c>
      <c r="BD307" s="72">
        <f t="shared" si="327"/>
        <v>2.9937969938573207E-2</v>
      </c>
      <c r="BE307" s="72">
        <f t="shared" si="328"/>
        <v>3.9537375868858513E-2</v>
      </c>
      <c r="BF307" s="72">
        <f t="shared" si="329"/>
        <v>5.5170661697790161E-4</v>
      </c>
      <c r="BG307" s="72">
        <f t="shared" si="330"/>
        <v>9.0769015252922412E-4</v>
      </c>
      <c r="BH307" s="72">
        <f t="shared" si="331"/>
        <v>1.4344643264642186E-3</v>
      </c>
      <c r="BI307" s="72">
        <f t="shared" si="332"/>
        <v>6.5853406615356052E-3</v>
      </c>
      <c r="BJ307" s="72">
        <f t="shared" si="333"/>
        <v>1.0804367845544113E-2</v>
      </c>
      <c r="BK307" s="72">
        <f t="shared" si="334"/>
        <v>1.9584676444947231E-2</v>
      </c>
      <c r="BL307" s="72">
        <f t="shared" si="335"/>
        <v>2.7735464807931806E-2</v>
      </c>
      <c r="BM307" s="72">
        <f t="shared" si="336"/>
        <v>3.6641089575431267E-2</v>
      </c>
      <c r="BN307" s="70">
        <f t="shared" si="337"/>
        <v>0.57660088287505173</v>
      </c>
      <c r="BO307" s="70">
        <f t="shared" si="338"/>
        <v>0.37072655477155803</v>
      </c>
      <c r="BP307" s="70">
        <f t="shared" si="339"/>
        <v>0.9060925416337845</v>
      </c>
    </row>
    <row r="308" spans="1:68" x14ac:dyDescent="0.25">
      <c r="A308" s="68">
        <v>44981</v>
      </c>
      <c r="B308" s="67">
        <v>14.05</v>
      </c>
      <c r="C308" s="67">
        <v>14.72</v>
      </c>
      <c r="D308" s="67">
        <v>13.86</v>
      </c>
      <c r="E308" s="67">
        <v>10.56</v>
      </c>
      <c r="F308" s="67">
        <v>9.2799999999999994</v>
      </c>
      <c r="G308" s="67">
        <v>8.52</v>
      </c>
      <c r="H308" s="67">
        <v>8.17</v>
      </c>
      <c r="I308" s="67">
        <v>8.01</v>
      </c>
      <c r="J308" s="71">
        <f t="shared" si="281"/>
        <v>6.9999999999997842E-4</v>
      </c>
      <c r="K308" s="71">
        <f t="shared" si="282"/>
        <v>4.0000000000001146E-4</v>
      </c>
      <c r="L308" s="71">
        <f t="shared" si="283"/>
        <v>4.0000000000000036E-3</v>
      </c>
      <c r="M308" s="71">
        <f t="shared" si="284"/>
        <v>2.0000000000000018E-3</v>
      </c>
      <c r="N308" s="71">
        <f t="shared" si="285"/>
        <v>2.3999999999999994E-3</v>
      </c>
      <c r="O308" s="71">
        <f t="shared" si="286"/>
        <v>2.0000000000000018E-3</v>
      </c>
      <c r="P308" s="71">
        <f t="shared" si="287"/>
        <v>1.799999999999996E-3</v>
      </c>
      <c r="Q308" s="71">
        <f t="shared" si="288"/>
        <v>2.1000000000000046E-3</v>
      </c>
      <c r="R308" s="71">
        <f t="shared" si="289"/>
        <v>6.1357761490220817E-4</v>
      </c>
      <c r="S308" s="71">
        <f t="shared" si="290"/>
        <v>3.4861426185388186E-4</v>
      </c>
      <c r="T308" s="71">
        <f t="shared" si="291"/>
        <v>3.5069297733806445E-3</v>
      </c>
      <c r="U308" s="71">
        <f t="shared" si="292"/>
        <v>1.8073382834012778E-3</v>
      </c>
      <c r="V308" s="71">
        <f t="shared" si="293"/>
        <v>2.1937851577133916E-3</v>
      </c>
      <c r="W308" s="71">
        <f t="shared" si="294"/>
        <v>1.8412820521572801E-3</v>
      </c>
      <c r="X308" s="71">
        <f t="shared" si="295"/>
        <v>1.6626643401696517E-3</v>
      </c>
      <c r="Y308" s="71">
        <f t="shared" si="296"/>
        <v>1.9423767842065226E-3</v>
      </c>
      <c r="Z308" s="72">
        <f t="shared" si="297"/>
        <v>3.0203703701651638E-2</v>
      </c>
      <c r="AA308" s="72">
        <f t="shared" si="298"/>
        <v>3.39497948380608E-2</v>
      </c>
      <c r="AB308" s="72">
        <f t="shared" si="299"/>
        <v>3.1661093336010901E-2</v>
      </c>
      <c r="AC308" s="72">
        <f t="shared" si="300"/>
        <v>2.0035290708366581E-2</v>
      </c>
      <c r="AD308" s="72">
        <f t="shared" si="301"/>
        <v>1.5364044768080959E-2</v>
      </c>
      <c r="AE308" s="72">
        <f t="shared" si="302"/>
        <v>1.2155210979739334E-2</v>
      </c>
      <c r="AF308" s="72">
        <f t="shared" si="303"/>
        <v>1.049053161327273E-2</v>
      </c>
      <c r="AG308" s="72">
        <f t="shared" si="304"/>
        <v>1.0165458994033635E-2</v>
      </c>
      <c r="AH308" s="72">
        <f t="shared" si="305"/>
        <v>2.4301272681552235E-3</v>
      </c>
      <c r="AI308" s="72">
        <f t="shared" si="306"/>
        <v>2.0032999471398865E-3</v>
      </c>
      <c r="AJ308" s="72">
        <f t="shared" si="307"/>
        <v>1.5850082278181029E-3</v>
      </c>
      <c r="AK308" s="72">
        <f t="shared" si="308"/>
        <v>2.4268692067009432E-3</v>
      </c>
      <c r="AL308" s="72">
        <f t="shared" si="309"/>
        <v>2.3667899327163822E-3</v>
      </c>
      <c r="AM308" s="72">
        <f t="shared" si="310"/>
        <v>2.1212181576101877E-3</v>
      </c>
      <c r="AN308" s="72">
        <f t="shared" si="311"/>
        <v>1.9969293825849986E-3</v>
      </c>
      <c r="AO308" s="72">
        <f t="shared" si="312"/>
        <v>1.9771244156325924E-3</v>
      </c>
      <c r="AP308" s="72">
        <f t="shared" si="313"/>
        <v>2.2066707697338062E-3</v>
      </c>
      <c r="AQ308" s="72">
        <f t="shared" si="314"/>
        <v>1.8150901702813269E-3</v>
      </c>
      <c r="AR308" s="72">
        <f t="shared" si="315"/>
        <v>1.4334150704876213E-3</v>
      </c>
      <c r="AS308" s="72">
        <f t="shared" si="316"/>
        <v>2.1971546834958743E-3</v>
      </c>
      <c r="AT308" s="72">
        <f t="shared" si="317"/>
        <v>2.161781385264099E-3</v>
      </c>
      <c r="AU308" s="72">
        <f t="shared" si="318"/>
        <v>1.9590792004202276E-3</v>
      </c>
      <c r="AV308" s="72">
        <f t="shared" si="319"/>
        <v>1.8500773780341301E-3</v>
      </c>
      <c r="AW308" s="72">
        <f t="shared" si="320"/>
        <v>1.8323089240042361E-3</v>
      </c>
      <c r="AX308" s="72">
        <f t="shared" si="321"/>
        <v>6.0753181703880588E-4</v>
      </c>
      <c r="AY308" s="72">
        <f t="shared" si="322"/>
        <v>1.0016499735699433E-3</v>
      </c>
      <c r="AZ308" s="72">
        <f t="shared" si="323"/>
        <v>1.5850082278181029E-3</v>
      </c>
      <c r="BA308" s="72">
        <f t="shared" si="324"/>
        <v>7.2806076201028299E-3</v>
      </c>
      <c r="BB308" s="72">
        <f t="shared" si="325"/>
        <v>1.1833949663581911E-2</v>
      </c>
      <c r="BC308" s="72">
        <f t="shared" si="326"/>
        <v>2.1212181576101878E-2</v>
      </c>
      <c r="BD308" s="72">
        <f t="shared" si="327"/>
        <v>2.9953940738774977E-2</v>
      </c>
      <c r="BE308" s="72">
        <f t="shared" si="328"/>
        <v>3.9542488312651849E-2</v>
      </c>
      <c r="BF308" s="72">
        <f t="shared" si="329"/>
        <v>5.5166769243345155E-4</v>
      </c>
      <c r="BG308" s="72">
        <f t="shared" si="330"/>
        <v>9.0754508514066345E-4</v>
      </c>
      <c r="BH308" s="72">
        <f t="shared" si="331"/>
        <v>1.4334150704876213E-3</v>
      </c>
      <c r="BI308" s="72">
        <f t="shared" si="332"/>
        <v>6.5914640504876228E-3</v>
      </c>
      <c r="BJ308" s="72">
        <f t="shared" si="333"/>
        <v>1.0808906926320496E-2</v>
      </c>
      <c r="BK308" s="72">
        <f t="shared" si="334"/>
        <v>1.9590792004202277E-2</v>
      </c>
      <c r="BL308" s="72">
        <f t="shared" si="335"/>
        <v>2.7751160670511952E-2</v>
      </c>
      <c r="BM308" s="72">
        <f t="shared" si="336"/>
        <v>3.6646178480084723E-2</v>
      </c>
      <c r="BN308" s="70">
        <f t="shared" si="337"/>
        <v>0.57642292733737444</v>
      </c>
      <c r="BO308" s="70">
        <f t="shared" si="338"/>
        <v>0.37068441210495168</v>
      </c>
      <c r="BP308" s="70">
        <f t="shared" si="339"/>
        <v>0.90612102298314146</v>
      </c>
    </row>
    <row r="309" spans="1:68" x14ac:dyDescent="0.25">
      <c r="A309" s="68">
        <v>44980</v>
      </c>
      <c r="B309" s="67">
        <v>14.12</v>
      </c>
      <c r="C309" s="67">
        <v>14.76</v>
      </c>
      <c r="D309" s="67">
        <v>14.26</v>
      </c>
      <c r="E309" s="67">
        <v>10.76</v>
      </c>
      <c r="F309" s="67">
        <v>9.52</v>
      </c>
      <c r="G309" s="67">
        <v>8.7200000000000006</v>
      </c>
      <c r="H309" s="67">
        <v>8.35</v>
      </c>
      <c r="I309" s="67">
        <v>8.2200000000000006</v>
      </c>
      <c r="J309" s="71">
        <f t="shared" si="281"/>
        <v>-2.0999999999999908E-3</v>
      </c>
      <c r="K309" s="71">
        <f t="shared" si="282"/>
        <v>-8.0000000000002292E-4</v>
      </c>
      <c r="L309" s="71">
        <f t="shared" si="283"/>
        <v>-7.0000000000000617E-4</v>
      </c>
      <c r="M309" s="71">
        <f t="shared" si="284"/>
        <v>-2.5000000000000022E-3</v>
      </c>
      <c r="N309" s="71">
        <f t="shared" si="285"/>
        <v>-2.5999999999999912E-3</v>
      </c>
      <c r="O309" s="71">
        <f t="shared" si="286"/>
        <v>-2.8000000000000108E-3</v>
      </c>
      <c r="P309" s="71">
        <f t="shared" si="287"/>
        <v>-2.4999999999999883E-3</v>
      </c>
      <c r="Q309" s="71">
        <f t="shared" si="288"/>
        <v>-2.8000000000000108E-3</v>
      </c>
      <c r="R309" s="71">
        <f t="shared" si="289"/>
        <v>-1.8418634334785881E-3</v>
      </c>
      <c r="S309" s="71">
        <f t="shared" si="290"/>
        <v>-6.9735009799483405E-4</v>
      </c>
      <c r="T309" s="71">
        <f t="shared" si="291"/>
        <v>-6.1282558275996496E-4</v>
      </c>
      <c r="U309" s="71">
        <f t="shared" si="292"/>
        <v>-2.2596837020702142E-3</v>
      </c>
      <c r="V309" s="71">
        <f t="shared" si="293"/>
        <v>-2.3768180126218352E-3</v>
      </c>
      <c r="W309" s="71">
        <f t="shared" si="294"/>
        <v>-2.5787452124234715E-3</v>
      </c>
      <c r="X309" s="71">
        <f t="shared" si="295"/>
        <v>-2.3100033372054607E-3</v>
      </c>
      <c r="Y309" s="71">
        <f t="shared" si="296"/>
        <v>-2.5906750240926178E-3</v>
      </c>
      <c r="Z309" s="72">
        <f t="shared" si="297"/>
        <v>3.018112210370219E-2</v>
      </c>
      <c r="AA309" s="72">
        <f t="shared" si="298"/>
        <v>3.3955848459175549E-2</v>
      </c>
      <c r="AB309" s="72">
        <f t="shared" si="299"/>
        <v>3.1749005575625863E-2</v>
      </c>
      <c r="AC309" s="72">
        <f t="shared" si="300"/>
        <v>2.0219541780569325E-2</v>
      </c>
      <c r="AD309" s="72">
        <f t="shared" si="301"/>
        <v>1.55395955764445E-2</v>
      </c>
      <c r="AE309" s="72">
        <f t="shared" si="302"/>
        <v>1.2300310427570177E-2</v>
      </c>
      <c r="AF309" s="72">
        <f t="shared" si="303"/>
        <v>1.0623064852947901E-2</v>
      </c>
      <c r="AG309" s="72">
        <f t="shared" si="304"/>
        <v>1.0287210944450353E-2</v>
      </c>
      <c r="AH309" s="72">
        <f t="shared" si="305"/>
        <v>2.4316195631163624E-3</v>
      </c>
      <c r="AI309" s="72">
        <f t="shared" si="306"/>
        <v>2.0074741920904351E-3</v>
      </c>
      <c r="AJ309" s="72">
        <f t="shared" si="307"/>
        <v>1.5652209290937427E-3</v>
      </c>
      <c r="AK309" s="72">
        <f t="shared" si="308"/>
        <v>2.4259596955006229E-3</v>
      </c>
      <c r="AL309" s="72">
        <f t="shared" si="309"/>
        <v>2.3649951814791481E-3</v>
      </c>
      <c r="AM309" s="72">
        <f t="shared" si="310"/>
        <v>2.1194781706037856E-3</v>
      </c>
      <c r="AN309" s="72">
        <f t="shared" si="311"/>
        <v>1.9967204430671034E-3</v>
      </c>
      <c r="AO309" s="72">
        <f t="shared" si="312"/>
        <v>1.9761245876008323E-3</v>
      </c>
      <c r="AP309" s="72">
        <f t="shared" si="313"/>
        <v>2.2083427890462809E-3</v>
      </c>
      <c r="AQ309" s="72">
        <f t="shared" si="314"/>
        <v>1.8194522354501397E-3</v>
      </c>
      <c r="AR309" s="72">
        <f t="shared" si="315"/>
        <v>1.4171958199999991E-3</v>
      </c>
      <c r="AS309" s="72">
        <f t="shared" si="316"/>
        <v>2.1966630904603334E-3</v>
      </c>
      <c r="AT309" s="72">
        <f t="shared" si="317"/>
        <v>2.1604404224197077E-3</v>
      </c>
      <c r="AU309" s="72">
        <f t="shared" si="318"/>
        <v>1.9576477244515494E-3</v>
      </c>
      <c r="AV309" s="72">
        <f t="shared" si="319"/>
        <v>1.8500854449297231E-3</v>
      </c>
      <c r="AW309" s="72">
        <f t="shared" si="320"/>
        <v>1.8315961730001125E-3</v>
      </c>
      <c r="AX309" s="72">
        <f t="shared" si="321"/>
        <v>6.0790489077909061E-4</v>
      </c>
      <c r="AY309" s="72">
        <f t="shared" si="322"/>
        <v>1.0037370960452176E-3</v>
      </c>
      <c r="AZ309" s="72">
        <f t="shared" si="323"/>
        <v>1.5652209290937427E-3</v>
      </c>
      <c r="BA309" s="72">
        <f t="shared" si="324"/>
        <v>7.2778790865018692E-3</v>
      </c>
      <c r="BB309" s="72">
        <f t="shared" si="325"/>
        <v>1.182497590739574E-2</v>
      </c>
      <c r="BC309" s="72">
        <f t="shared" si="326"/>
        <v>2.1194781706037856E-2</v>
      </c>
      <c r="BD309" s="72">
        <f t="shared" si="327"/>
        <v>2.995080664600655E-2</v>
      </c>
      <c r="BE309" s="72">
        <f t="shared" si="328"/>
        <v>3.9522491752016643E-2</v>
      </c>
      <c r="BF309" s="72">
        <f t="shared" si="329"/>
        <v>5.5208569726157022E-4</v>
      </c>
      <c r="BG309" s="72">
        <f t="shared" si="330"/>
        <v>9.0972611772506984E-4</v>
      </c>
      <c r="BH309" s="72">
        <f t="shared" si="331"/>
        <v>1.4171958199999991E-3</v>
      </c>
      <c r="BI309" s="72">
        <f t="shared" si="332"/>
        <v>6.5899892713810002E-3</v>
      </c>
      <c r="BJ309" s="72">
        <f t="shared" si="333"/>
        <v>1.0802202112098539E-2</v>
      </c>
      <c r="BK309" s="72">
        <f t="shared" si="334"/>
        <v>1.9576477244515493E-2</v>
      </c>
      <c r="BL309" s="72">
        <f t="shared" si="335"/>
        <v>2.7751281673945846E-2</v>
      </c>
      <c r="BM309" s="72">
        <f t="shared" si="336"/>
        <v>3.6631923460002248E-2</v>
      </c>
      <c r="BN309" s="70">
        <f t="shared" si="337"/>
        <v>0.58318004677739721</v>
      </c>
      <c r="BO309" s="70">
        <f t="shared" si="338"/>
        <v>0.36933807849754097</v>
      </c>
      <c r="BP309" s="70">
        <f t="shared" si="339"/>
        <v>0.90608694494396502</v>
      </c>
    </row>
    <row r="310" spans="1:68" x14ac:dyDescent="0.25">
      <c r="A310" s="68">
        <v>44979</v>
      </c>
      <c r="B310" s="67">
        <v>13.91</v>
      </c>
      <c r="C310" s="67">
        <v>14.68</v>
      </c>
      <c r="D310" s="67">
        <v>14.19</v>
      </c>
      <c r="E310" s="67">
        <v>10.51</v>
      </c>
      <c r="F310" s="67">
        <v>9.26</v>
      </c>
      <c r="G310" s="67">
        <v>8.44</v>
      </c>
      <c r="H310" s="67">
        <v>8.1</v>
      </c>
      <c r="I310" s="67">
        <v>7.94</v>
      </c>
      <c r="J310" s="71">
        <f t="shared" si="281"/>
        <v>-4.0000000000001146E-4</v>
      </c>
      <c r="K310" s="71">
        <f t="shared" si="282"/>
        <v>-1.999999999999974E-3</v>
      </c>
      <c r="L310" s="71">
        <f t="shared" si="283"/>
        <v>0</v>
      </c>
      <c r="M310" s="71">
        <f t="shared" si="284"/>
        <v>4.6000000000000069E-3</v>
      </c>
      <c r="N310" s="71">
        <f t="shared" si="285"/>
        <v>4.500000000000004E-3</v>
      </c>
      <c r="O310" s="71">
        <f t="shared" si="286"/>
        <v>3.7000000000000227E-3</v>
      </c>
      <c r="P310" s="71">
        <f t="shared" si="287"/>
        <v>3.2999999999999974E-3</v>
      </c>
      <c r="Q310" s="71">
        <f t="shared" si="288"/>
        <v>3.4000000000000002E-3</v>
      </c>
      <c r="R310" s="71">
        <f t="shared" si="289"/>
        <v>-3.5121608930695789E-4</v>
      </c>
      <c r="S310" s="71">
        <f t="shared" si="290"/>
        <v>-1.7455057669735984E-3</v>
      </c>
      <c r="T310" s="71">
        <f t="shared" si="291"/>
        <v>0</v>
      </c>
      <c r="U310" s="71">
        <f t="shared" si="292"/>
        <v>4.1538799117812955E-3</v>
      </c>
      <c r="V310" s="71">
        <f t="shared" si="293"/>
        <v>4.1101578618279941E-3</v>
      </c>
      <c r="W310" s="71">
        <f t="shared" si="294"/>
        <v>3.4062173324559139E-3</v>
      </c>
      <c r="X310" s="71">
        <f t="shared" si="295"/>
        <v>3.0480788389279428E-3</v>
      </c>
      <c r="Y310" s="71">
        <f t="shared" si="296"/>
        <v>3.1449475556036863E-3</v>
      </c>
      <c r="Z310" s="72">
        <f t="shared" si="297"/>
        <v>3.0161963210626981E-2</v>
      </c>
      <c r="AA310" s="72">
        <f t="shared" si="298"/>
        <v>3.3970455654786728E-2</v>
      </c>
      <c r="AB310" s="72">
        <f t="shared" si="299"/>
        <v>3.1827582559892507E-2</v>
      </c>
      <c r="AC310" s="72">
        <f t="shared" si="300"/>
        <v>2.0414021512082537E-2</v>
      </c>
      <c r="AD310" s="72">
        <f t="shared" si="301"/>
        <v>1.5729503307343889E-2</v>
      </c>
      <c r="AE310" s="72">
        <f t="shared" si="302"/>
        <v>1.2456321907175183E-2</v>
      </c>
      <c r="AF310" s="72">
        <f t="shared" si="303"/>
        <v>1.0769866851404559E-2</v>
      </c>
      <c r="AG310" s="72">
        <f t="shared" si="304"/>
        <v>1.0424083375070621E-2</v>
      </c>
      <c r="AH310" s="72">
        <f t="shared" si="305"/>
        <v>2.4293048497103834E-3</v>
      </c>
      <c r="AI310" s="72">
        <f t="shared" si="306"/>
        <v>2.0073276892359003E-3</v>
      </c>
      <c r="AJ310" s="72">
        <f t="shared" si="307"/>
        <v>1.56509045256992E-3</v>
      </c>
      <c r="AK310" s="72">
        <f t="shared" si="308"/>
        <v>2.4217789278194973E-3</v>
      </c>
      <c r="AL310" s="72">
        <f t="shared" si="309"/>
        <v>2.3601119921194407E-3</v>
      </c>
      <c r="AM310" s="72">
        <f t="shared" si="310"/>
        <v>2.1131530108240556E-3</v>
      </c>
      <c r="AN310" s="72">
        <f t="shared" si="311"/>
        <v>1.9912388096329672E-3</v>
      </c>
      <c r="AO310" s="72">
        <f t="shared" si="312"/>
        <v>1.9689553686515512E-3</v>
      </c>
      <c r="AP310" s="72">
        <f t="shared" si="313"/>
        <v>2.2064301729539954E-3</v>
      </c>
      <c r="AQ310" s="72">
        <f t="shared" si="314"/>
        <v>1.8193399675899124E-3</v>
      </c>
      <c r="AR310" s="72">
        <f t="shared" si="315"/>
        <v>1.4170980044042954E-3</v>
      </c>
      <c r="AS310" s="72">
        <f t="shared" si="316"/>
        <v>2.1929131786847522E-3</v>
      </c>
      <c r="AT310" s="72">
        <f t="shared" si="317"/>
        <v>2.1559889208172334E-3</v>
      </c>
      <c r="AU310" s="72">
        <f t="shared" si="318"/>
        <v>1.9518666901281497E-3</v>
      </c>
      <c r="AV310" s="72">
        <f t="shared" si="319"/>
        <v>1.845048253968834E-3</v>
      </c>
      <c r="AW310" s="72">
        <f t="shared" si="320"/>
        <v>1.8249852158437241E-3</v>
      </c>
      <c r="AX310" s="72">
        <f t="shared" si="321"/>
        <v>6.0732621242759585E-4</v>
      </c>
      <c r="AY310" s="72">
        <f t="shared" si="322"/>
        <v>1.0036638446179501E-3</v>
      </c>
      <c r="AZ310" s="72">
        <f t="shared" si="323"/>
        <v>1.56509045256992E-3</v>
      </c>
      <c r="BA310" s="72">
        <f t="shared" si="324"/>
        <v>7.2653367834584915E-3</v>
      </c>
      <c r="BB310" s="72">
        <f t="shared" si="325"/>
        <v>1.1800559960597203E-2</v>
      </c>
      <c r="BC310" s="72">
        <f t="shared" si="326"/>
        <v>2.1131530108240558E-2</v>
      </c>
      <c r="BD310" s="72">
        <f t="shared" si="327"/>
        <v>2.9868582144494508E-2</v>
      </c>
      <c r="BE310" s="72">
        <f t="shared" si="328"/>
        <v>3.9379107373031026E-2</v>
      </c>
      <c r="BF310" s="72">
        <f t="shared" si="329"/>
        <v>5.5160754323849885E-4</v>
      </c>
      <c r="BG310" s="72">
        <f t="shared" si="330"/>
        <v>9.0966998379495619E-4</v>
      </c>
      <c r="BH310" s="72">
        <f t="shared" si="331"/>
        <v>1.4170980044042954E-3</v>
      </c>
      <c r="BI310" s="72">
        <f t="shared" si="332"/>
        <v>6.5787395360542567E-3</v>
      </c>
      <c r="BJ310" s="72">
        <f t="shared" si="333"/>
        <v>1.0779944604086166E-2</v>
      </c>
      <c r="BK310" s="72">
        <f t="shared" si="334"/>
        <v>1.9518666901281498E-2</v>
      </c>
      <c r="BL310" s="72">
        <f t="shared" si="335"/>
        <v>2.767572380953251E-2</v>
      </c>
      <c r="BM310" s="72">
        <f t="shared" si="336"/>
        <v>3.6499704316874479E-2</v>
      </c>
      <c r="BN310" s="70">
        <f t="shared" si="337"/>
        <v>0.58311608320545061</v>
      </c>
      <c r="BO310" s="70">
        <f t="shared" si="338"/>
        <v>0.36929435491347956</v>
      </c>
      <c r="BP310" s="70">
        <f t="shared" si="339"/>
        <v>0.90574829844492022</v>
      </c>
    </row>
    <row r="311" spans="1:68" x14ac:dyDescent="0.25">
      <c r="A311" s="68">
        <v>44978</v>
      </c>
      <c r="B311" s="67">
        <v>13.87</v>
      </c>
      <c r="C311" s="67">
        <v>14.48</v>
      </c>
      <c r="D311" s="67">
        <v>14.19</v>
      </c>
      <c r="E311" s="67">
        <v>10.97</v>
      </c>
      <c r="F311" s="67">
        <v>9.7100000000000009</v>
      </c>
      <c r="G311" s="67">
        <v>8.81</v>
      </c>
      <c r="H311" s="67">
        <v>8.43</v>
      </c>
      <c r="I311" s="67">
        <v>8.2799999999999994</v>
      </c>
      <c r="J311" s="71">
        <f t="shared" si="281"/>
        <v>-2.0000000000000573E-4</v>
      </c>
      <c r="K311" s="71">
        <f t="shared" si="282"/>
        <v>-1.799999999999996E-3</v>
      </c>
      <c r="L311" s="71">
        <f t="shared" si="283"/>
        <v>-2.1999999999999797E-3</v>
      </c>
      <c r="M311" s="71">
        <f t="shared" si="284"/>
        <v>-1.5000000000000013E-3</v>
      </c>
      <c r="N311" s="71">
        <f t="shared" si="285"/>
        <v>-1.3999999999999985E-3</v>
      </c>
      <c r="O311" s="71">
        <f t="shared" si="286"/>
        <v>-1.2000000000000205E-3</v>
      </c>
      <c r="P311" s="71">
        <f t="shared" si="287"/>
        <v>-1.5000000000000013E-3</v>
      </c>
      <c r="Q311" s="71">
        <f t="shared" si="288"/>
        <v>-1.3999999999999985E-3</v>
      </c>
      <c r="R311" s="71">
        <f t="shared" si="289"/>
        <v>-1.7565431276499765E-4</v>
      </c>
      <c r="S311" s="71">
        <f t="shared" si="290"/>
        <v>-1.573564447430552E-3</v>
      </c>
      <c r="T311" s="71">
        <f t="shared" si="291"/>
        <v>-1.9284718459127164E-3</v>
      </c>
      <c r="U311" s="71">
        <f t="shared" si="292"/>
        <v>-1.3526310732685195E-3</v>
      </c>
      <c r="V311" s="71">
        <f t="shared" si="293"/>
        <v>-1.276906412097624E-3</v>
      </c>
      <c r="W311" s="71">
        <f t="shared" si="294"/>
        <v>-1.1034483878252545E-3</v>
      </c>
      <c r="X311" s="71">
        <f t="shared" si="295"/>
        <v>-1.3843387379902329E-3</v>
      </c>
      <c r="Y311" s="71">
        <f t="shared" si="296"/>
        <v>-1.2937807922416673E-3</v>
      </c>
      <c r="Z311" s="72">
        <f t="shared" si="297"/>
        <v>3.0151547352782547E-2</v>
      </c>
      <c r="AA311" s="72">
        <f t="shared" si="298"/>
        <v>3.3986739833864667E-2</v>
      </c>
      <c r="AB311" s="72">
        <f t="shared" si="299"/>
        <v>3.1907760720204507E-2</v>
      </c>
      <c r="AC311" s="72">
        <f t="shared" si="300"/>
        <v>2.0611095765369628E-2</v>
      </c>
      <c r="AD311" s="72">
        <f t="shared" si="301"/>
        <v>1.5919352723688721E-2</v>
      </c>
      <c r="AE311" s="72">
        <f t="shared" si="302"/>
        <v>1.2609384591362221E-2</v>
      </c>
      <c r="AF311" s="72">
        <f t="shared" si="303"/>
        <v>1.0915019947552977E-2</v>
      </c>
      <c r="AG311" s="72">
        <f t="shared" si="304"/>
        <v>1.0560539640114502E-2</v>
      </c>
      <c r="AH311" s="72">
        <f t="shared" si="305"/>
        <v>2.4294158989122639E-3</v>
      </c>
      <c r="AI311" s="72">
        <f t="shared" si="306"/>
        <v>2.0047969325968813E-3</v>
      </c>
      <c r="AJ311" s="72">
        <f t="shared" si="307"/>
        <v>1.56509045256992E-3</v>
      </c>
      <c r="AK311" s="72">
        <f t="shared" si="308"/>
        <v>2.4025551965540458E-3</v>
      </c>
      <c r="AL311" s="72">
        <f t="shared" si="309"/>
        <v>2.341588473013482E-3</v>
      </c>
      <c r="AM311" s="72">
        <f t="shared" si="310"/>
        <v>2.0994901074634685E-3</v>
      </c>
      <c r="AN311" s="72">
        <f t="shared" si="311"/>
        <v>1.9797875213709219E-3</v>
      </c>
      <c r="AO311" s="72">
        <f t="shared" si="312"/>
        <v>1.9567415370330562E-3</v>
      </c>
      <c r="AP311" s="72">
        <f t="shared" si="313"/>
        <v>2.2065333586596377E-3</v>
      </c>
      <c r="AQ311" s="72">
        <f t="shared" si="314"/>
        <v>1.8172607318317567E-3</v>
      </c>
      <c r="AR311" s="72">
        <f t="shared" si="315"/>
        <v>1.4170980044042954E-3</v>
      </c>
      <c r="AS311" s="72">
        <f t="shared" si="316"/>
        <v>2.1755549357314174E-3</v>
      </c>
      <c r="AT311" s="72">
        <f t="shared" si="317"/>
        <v>2.1390446617385829E-3</v>
      </c>
      <c r="AU311" s="72">
        <f t="shared" si="318"/>
        <v>1.9393352292213016E-3</v>
      </c>
      <c r="AV311" s="72">
        <f t="shared" si="319"/>
        <v>1.8345130918188909E-3</v>
      </c>
      <c r="AW311" s="72">
        <f t="shared" si="320"/>
        <v>1.813719744736819E-3</v>
      </c>
      <c r="AX311" s="72">
        <f t="shared" si="321"/>
        <v>6.0735397472806599E-4</v>
      </c>
      <c r="AY311" s="72">
        <f t="shared" si="322"/>
        <v>1.0023984662984407E-3</v>
      </c>
      <c r="AZ311" s="72">
        <f t="shared" si="323"/>
        <v>1.56509045256992E-3</v>
      </c>
      <c r="BA311" s="72">
        <f t="shared" si="324"/>
        <v>7.2076655896621371E-3</v>
      </c>
      <c r="BB311" s="72">
        <f t="shared" si="325"/>
        <v>1.1707942365067409E-2</v>
      </c>
      <c r="BC311" s="72">
        <f t="shared" si="326"/>
        <v>2.0994901074634684E-2</v>
      </c>
      <c r="BD311" s="72">
        <f t="shared" si="327"/>
        <v>2.9696812820563828E-2</v>
      </c>
      <c r="BE311" s="72">
        <f t="shared" si="328"/>
        <v>3.9134830740661125E-2</v>
      </c>
      <c r="BF311" s="72">
        <f t="shared" si="329"/>
        <v>5.5163333966490942E-4</v>
      </c>
      <c r="BG311" s="72">
        <f t="shared" si="330"/>
        <v>9.0863036591587833E-4</v>
      </c>
      <c r="BH311" s="72">
        <f t="shared" si="331"/>
        <v>1.4170980044042954E-3</v>
      </c>
      <c r="BI311" s="72">
        <f t="shared" si="332"/>
        <v>6.5266648071942521E-3</v>
      </c>
      <c r="BJ311" s="72">
        <f t="shared" si="333"/>
        <v>1.0695223308692915E-2</v>
      </c>
      <c r="BK311" s="72">
        <f t="shared" si="334"/>
        <v>1.9393352292213017E-2</v>
      </c>
      <c r="BL311" s="72">
        <f t="shared" si="335"/>
        <v>2.7517696377283362E-2</v>
      </c>
      <c r="BM311" s="72">
        <f t="shared" si="336"/>
        <v>3.6274394894736377E-2</v>
      </c>
      <c r="BN311" s="70">
        <f t="shared" si="337"/>
        <v>0.58455994354105179</v>
      </c>
      <c r="BO311" s="70">
        <f t="shared" si="338"/>
        <v>0.37039313018214842</v>
      </c>
      <c r="BP311" s="70">
        <f t="shared" si="339"/>
        <v>0.90419609867688289</v>
      </c>
    </row>
    <row r="312" spans="1:68" x14ac:dyDescent="0.25">
      <c r="A312" s="68">
        <v>44977</v>
      </c>
      <c r="B312" s="67">
        <v>13.85</v>
      </c>
      <c r="C312" s="67">
        <v>14.3</v>
      </c>
      <c r="D312" s="67">
        <v>13.97</v>
      </c>
      <c r="E312" s="67">
        <v>10.82</v>
      </c>
      <c r="F312" s="67">
        <v>9.57</v>
      </c>
      <c r="G312" s="67">
        <v>8.69</v>
      </c>
      <c r="H312" s="67">
        <v>8.2799999999999994</v>
      </c>
      <c r="I312" s="67">
        <v>8.14</v>
      </c>
      <c r="J312" s="71">
        <f t="shared" si="281"/>
        <v>1.0000000000001674E-4</v>
      </c>
      <c r="K312" s="71">
        <f t="shared" si="282"/>
        <v>1.2999999999999678E-3</v>
      </c>
      <c r="L312" s="71">
        <f t="shared" si="283"/>
        <v>1.1999999999999789E-3</v>
      </c>
      <c r="M312" s="71">
        <f t="shared" si="284"/>
        <v>4.9999999999998657E-4</v>
      </c>
      <c r="N312" s="71">
        <f t="shared" si="285"/>
        <v>7.9999999999999516E-4</v>
      </c>
      <c r="O312" s="71">
        <f t="shared" si="286"/>
        <v>-1.9999999999999185E-4</v>
      </c>
      <c r="P312" s="71">
        <f t="shared" si="287"/>
        <v>-3.9999999999999758E-4</v>
      </c>
      <c r="Q312" s="71">
        <f t="shared" si="288"/>
        <v>-7.9999999999999516E-4</v>
      </c>
      <c r="R312" s="71">
        <f t="shared" si="289"/>
        <v>8.7831013187248094E-5</v>
      </c>
      <c r="S312" s="71">
        <f t="shared" si="290"/>
        <v>1.1367115288583253E-3</v>
      </c>
      <c r="T312" s="71">
        <f t="shared" si="291"/>
        <v>1.0523547406341793E-3</v>
      </c>
      <c r="U312" s="71">
        <f t="shared" si="292"/>
        <v>4.5108034505655036E-4</v>
      </c>
      <c r="V312" s="71">
        <f t="shared" si="293"/>
        <v>7.2986044659531252E-4</v>
      </c>
      <c r="W312" s="71">
        <f t="shared" si="294"/>
        <v>-1.8402650033527311E-4</v>
      </c>
      <c r="X312" s="71">
        <f t="shared" si="295"/>
        <v>-3.6948088356774636E-4</v>
      </c>
      <c r="Y312" s="71">
        <f t="shared" si="296"/>
        <v>-7.4005553793896062E-4</v>
      </c>
      <c r="Z312" s="72">
        <f t="shared" si="297"/>
        <v>3.013908232187399E-2</v>
      </c>
      <c r="AA312" s="72">
        <f t="shared" si="298"/>
        <v>3.4011498703275737E-2</v>
      </c>
      <c r="AB312" s="72">
        <f t="shared" si="299"/>
        <v>3.1983256224353003E-2</v>
      </c>
      <c r="AC312" s="72">
        <f t="shared" si="300"/>
        <v>2.0791003629495989E-2</v>
      </c>
      <c r="AD312" s="72">
        <f t="shared" si="301"/>
        <v>1.6099111192961181E-2</v>
      </c>
      <c r="AE312" s="72">
        <f t="shared" si="302"/>
        <v>1.2759000862832175E-2</v>
      </c>
      <c r="AF312" s="72">
        <f t="shared" si="303"/>
        <v>1.1058092585606251E-2</v>
      </c>
      <c r="AG312" s="72">
        <f t="shared" si="304"/>
        <v>1.0695845712371286E-2</v>
      </c>
      <c r="AH312" s="72">
        <f t="shared" si="305"/>
        <v>2.4294158989122639E-3</v>
      </c>
      <c r="AI312" s="72">
        <f t="shared" si="306"/>
        <v>2.002867008369596E-3</v>
      </c>
      <c r="AJ312" s="72">
        <f t="shared" si="307"/>
        <v>1.5610328358652815E-3</v>
      </c>
      <c r="AK312" s="72">
        <f t="shared" si="308"/>
        <v>2.4013072986565206E-3</v>
      </c>
      <c r="AL312" s="72">
        <f t="shared" si="309"/>
        <v>2.3403850046542886E-3</v>
      </c>
      <c r="AM312" s="72">
        <f t="shared" si="310"/>
        <v>2.0984779482947297E-3</v>
      </c>
      <c r="AN312" s="72">
        <f t="shared" si="311"/>
        <v>1.9779277205279385E-3</v>
      </c>
      <c r="AO312" s="72">
        <f t="shared" si="312"/>
        <v>1.9551037900938984E-3</v>
      </c>
      <c r="AP312" s="72">
        <f t="shared" si="313"/>
        <v>2.2065289887393913E-3</v>
      </c>
      <c r="AQ312" s="72">
        <f t="shared" si="314"/>
        <v>1.8156753125294369E-3</v>
      </c>
      <c r="AR312" s="72">
        <f t="shared" si="315"/>
        <v>1.4137325733490512E-3</v>
      </c>
      <c r="AS312" s="72">
        <f t="shared" si="316"/>
        <v>2.1744503404717581E-3</v>
      </c>
      <c r="AT312" s="72">
        <f t="shared" si="317"/>
        <v>2.1379582830207589E-3</v>
      </c>
      <c r="AU312" s="72">
        <f t="shared" si="318"/>
        <v>1.9384160572241897E-3</v>
      </c>
      <c r="AV312" s="72">
        <f t="shared" si="319"/>
        <v>1.8328092003812326E-3</v>
      </c>
      <c r="AW312" s="72">
        <f t="shared" si="320"/>
        <v>1.8122154533832769E-3</v>
      </c>
      <c r="AX312" s="72">
        <f t="shared" si="321"/>
        <v>6.0735397472806599E-4</v>
      </c>
      <c r="AY312" s="72">
        <f t="shared" si="322"/>
        <v>1.001433504184798E-3</v>
      </c>
      <c r="AZ312" s="72">
        <f t="shared" si="323"/>
        <v>1.5610328358652815E-3</v>
      </c>
      <c r="BA312" s="72">
        <f t="shared" si="324"/>
        <v>7.2039218959695618E-3</v>
      </c>
      <c r="BB312" s="72">
        <f t="shared" si="325"/>
        <v>1.1701925023271442E-2</v>
      </c>
      <c r="BC312" s="72">
        <f t="shared" si="326"/>
        <v>2.0984779482947295E-2</v>
      </c>
      <c r="BD312" s="72">
        <f t="shared" si="327"/>
        <v>2.9668915807919076E-2</v>
      </c>
      <c r="BE312" s="72">
        <f t="shared" si="328"/>
        <v>3.9102075801877967E-2</v>
      </c>
      <c r="BF312" s="72">
        <f t="shared" si="329"/>
        <v>5.5163224718484782E-4</v>
      </c>
      <c r="BG312" s="72">
        <f t="shared" si="330"/>
        <v>9.0783765626471845E-4</v>
      </c>
      <c r="BH312" s="72">
        <f t="shared" si="331"/>
        <v>1.4137325733490512E-3</v>
      </c>
      <c r="BI312" s="72">
        <f t="shared" si="332"/>
        <v>6.5233510214152742E-3</v>
      </c>
      <c r="BJ312" s="72">
        <f t="shared" si="333"/>
        <v>1.0689791415103794E-2</v>
      </c>
      <c r="BK312" s="72">
        <f t="shared" si="334"/>
        <v>1.9384160572241897E-2</v>
      </c>
      <c r="BL312" s="72">
        <f t="shared" si="335"/>
        <v>2.7492138005718487E-2</v>
      </c>
      <c r="BM312" s="72">
        <f t="shared" si="336"/>
        <v>3.6244309067665542E-2</v>
      </c>
      <c r="BN312" s="70">
        <f t="shared" si="337"/>
        <v>0.58356772764328835</v>
      </c>
      <c r="BO312" s="70">
        <f t="shared" si="338"/>
        <v>0.3692623606728575</v>
      </c>
      <c r="BP312" s="70">
        <f t="shared" si="339"/>
        <v>0.90409787755085991</v>
      </c>
    </row>
    <row r="313" spans="1:68" x14ac:dyDescent="0.25">
      <c r="A313" s="68">
        <v>44974</v>
      </c>
      <c r="B313" s="67">
        <v>13.86</v>
      </c>
      <c r="C313" s="67">
        <v>14.43</v>
      </c>
      <c r="D313" s="67">
        <v>14.09</v>
      </c>
      <c r="E313" s="67">
        <v>10.87</v>
      </c>
      <c r="F313" s="67">
        <v>9.65</v>
      </c>
      <c r="G313" s="67">
        <v>8.67</v>
      </c>
      <c r="H313" s="67">
        <v>8.24</v>
      </c>
      <c r="I313" s="67">
        <v>8.06</v>
      </c>
      <c r="J313" s="71">
        <f t="shared" si="281"/>
        <v>-1.6000000000000181E-3</v>
      </c>
      <c r="K313" s="71">
        <f t="shared" si="282"/>
        <v>-3.3999999999999864E-3</v>
      </c>
      <c r="L313" s="71">
        <f t="shared" si="283"/>
        <v>-1.1999999999999789E-3</v>
      </c>
      <c r="M313" s="71">
        <f t="shared" si="284"/>
        <v>-5.499999999999991E-3</v>
      </c>
      <c r="N313" s="71">
        <f t="shared" si="285"/>
        <v>-4.500000000000004E-3</v>
      </c>
      <c r="O313" s="71">
        <f t="shared" si="286"/>
        <v>-1.8999999999999989E-3</v>
      </c>
      <c r="P313" s="71">
        <f t="shared" si="287"/>
        <v>-1.6000000000000042E-3</v>
      </c>
      <c r="Q313" s="71">
        <f t="shared" si="288"/>
        <v>-1.2000000000000066E-3</v>
      </c>
      <c r="R313" s="71">
        <f t="shared" si="289"/>
        <v>-1.4062227664454654E-3</v>
      </c>
      <c r="S313" s="71">
        <f t="shared" si="290"/>
        <v>-2.9756717213453125E-3</v>
      </c>
      <c r="T313" s="71">
        <f t="shared" si="291"/>
        <v>-1.052354740634185E-3</v>
      </c>
      <c r="U313" s="71">
        <f t="shared" si="292"/>
        <v>-4.9731102992139663E-3</v>
      </c>
      <c r="V313" s="71">
        <f t="shared" si="293"/>
        <v>-4.1124115530924363E-3</v>
      </c>
      <c r="W313" s="71">
        <f t="shared" si="294"/>
        <v>-1.7499428826748176E-3</v>
      </c>
      <c r="X313" s="71">
        <f t="shared" si="295"/>
        <v>-1.4792902105891703E-3</v>
      </c>
      <c r="Y313" s="71">
        <f t="shared" si="296"/>
        <v>-1.1111112254230851E-3</v>
      </c>
      <c r="Z313" s="72">
        <f t="shared" si="297"/>
        <v>3.0124530835393189E-2</v>
      </c>
      <c r="AA313" s="72">
        <f t="shared" si="298"/>
        <v>3.4042808437673384E-2</v>
      </c>
      <c r="AB313" s="72">
        <f t="shared" si="299"/>
        <v>3.206524102376767E-2</v>
      </c>
      <c r="AC313" s="72">
        <f t="shared" si="300"/>
        <v>2.0971016024054177E-2</v>
      </c>
      <c r="AD313" s="72">
        <f t="shared" si="301"/>
        <v>1.6277830810510072E-2</v>
      </c>
      <c r="AE313" s="72">
        <f t="shared" si="302"/>
        <v>1.2910645269597067E-2</v>
      </c>
      <c r="AF313" s="72">
        <f t="shared" si="303"/>
        <v>1.1201806378981827E-2</v>
      </c>
      <c r="AG313" s="72">
        <f t="shared" si="304"/>
        <v>1.0831558238216066E-2</v>
      </c>
      <c r="AH313" s="72">
        <f t="shared" si="305"/>
        <v>2.4293473976498082E-3</v>
      </c>
      <c r="AI313" s="72">
        <f t="shared" si="306"/>
        <v>2.0003811042884102E-3</v>
      </c>
      <c r="AJ313" s="72">
        <f t="shared" si="307"/>
        <v>1.5579837957271226E-3</v>
      </c>
      <c r="AK313" s="72">
        <f t="shared" si="308"/>
        <v>2.4009475015503911E-3</v>
      </c>
      <c r="AL313" s="72">
        <f t="shared" si="309"/>
        <v>2.3396234889704812E-3</v>
      </c>
      <c r="AM313" s="72">
        <f t="shared" si="310"/>
        <v>2.0984979795077505E-3</v>
      </c>
      <c r="AN313" s="72">
        <f t="shared" si="311"/>
        <v>1.977911464135805E-3</v>
      </c>
      <c r="AO313" s="72">
        <f t="shared" si="312"/>
        <v>1.9546570468758867E-3</v>
      </c>
      <c r="AP313" s="72">
        <f t="shared" si="313"/>
        <v>2.2064685813400122E-3</v>
      </c>
      <c r="AQ313" s="72">
        <f t="shared" si="314"/>
        <v>1.8135654658031702E-3</v>
      </c>
      <c r="AR313" s="72">
        <f t="shared" si="315"/>
        <v>1.41109236920072E-3</v>
      </c>
      <c r="AS313" s="72">
        <f t="shared" si="316"/>
        <v>2.1741258572908081E-3</v>
      </c>
      <c r="AT313" s="72">
        <f t="shared" si="317"/>
        <v>2.1372618449398265E-3</v>
      </c>
      <c r="AU313" s="72">
        <f t="shared" si="318"/>
        <v>1.9384353840010719E-3</v>
      </c>
      <c r="AV313" s="72">
        <f t="shared" si="319"/>
        <v>1.8327976213883034E-3</v>
      </c>
      <c r="AW313" s="72">
        <f t="shared" si="320"/>
        <v>1.8118057994444246E-3</v>
      </c>
      <c r="AX313" s="72">
        <f t="shared" si="321"/>
        <v>6.0733684941245204E-4</v>
      </c>
      <c r="AY313" s="72">
        <f t="shared" si="322"/>
        <v>1.0001905521442051E-3</v>
      </c>
      <c r="AZ313" s="72">
        <f t="shared" si="323"/>
        <v>1.5579837957271226E-3</v>
      </c>
      <c r="BA313" s="72">
        <f t="shared" si="324"/>
        <v>7.2028425046511734E-3</v>
      </c>
      <c r="BB313" s="72">
        <f t="shared" si="325"/>
        <v>1.1698117444852406E-2</v>
      </c>
      <c r="BC313" s="72">
        <f t="shared" si="326"/>
        <v>2.0984979795077505E-2</v>
      </c>
      <c r="BD313" s="72">
        <f t="shared" si="327"/>
        <v>2.9668671962037076E-2</v>
      </c>
      <c r="BE313" s="72">
        <f t="shared" si="328"/>
        <v>3.9093140937517736E-2</v>
      </c>
      <c r="BF313" s="72">
        <f t="shared" si="329"/>
        <v>5.5161714533500305E-4</v>
      </c>
      <c r="BG313" s="72">
        <f t="shared" si="330"/>
        <v>9.0678273290158509E-4</v>
      </c>
      <c r="BH313" s="72">
        <f t="shared" si="331"/>
        <v>1.41109236920072E-3</v>
      </c>
      <c r="BI313" s="72">
        <f t="shared" si="332"/>
        <v>6.5223775718724238E-3</v>
      </c>
      <c r="BJ313" s="72">
        <f t="shared" si="333"/>
        <v>1.0686309224699132E-2</v>
      </c>
      <c r="BK313" s="72">
        <f t="shared" si="334"/>
        <v>1.9384353840010721E-2</v>
      </c>
      <c r="BL313" s="72">
        <f t="shared" si="335"/>
        <v>2.7491964320824552E-2</v>
      </c>
      <c r="BM313" s="72">
        <f t="shared" si="336"/>
        <v>3.6236115988888491E-2</v>
      </c>
      <c r="BN313" s="70">
        <f t="shared" si="337"/>
        <v>0.58232309402453331</v>
      </c>
      <c r="BO313" s="70">
        <f t="shared" si="338"/>
        <v>0.36888950360846656</v>
      </c>
      <c r="BP313" s="70">
        <f t="shared" si="339"/>
        <v>0.90407698534957903</v>
      </c>
    </row>
    <row r="314" spans="1:68" x14ac:dyDescent="0.25">
      <c r="A314" s="68">
        <v>44973</v>
      </c>
      <c r="B314" s="67">
        <v>13.7</v>
      </c>
      <c r="C314" s="67">
        <v>14.09</v>
      </c>
      <c r="D314" s="67">
        <v>13.97</v>
      </c>
      <c r="E314" s="67">
        <v>10.32</v>
      </c>
      <c r="F314" s="67">
        <v>9.1999999999999993</v>
      </c>
      <c r="G314" s="67">
        <v>8.48</v>
      </c>
      <c r="H314" s="67">
        <v>8.08</v>
      </c>
      <c r="I314" s="67">
        <v>7.94</v>
      </c>
      <c r="J314" s="71">
        <f t="shared" si="281"/>
        <v>-9.9999999999988987E-5</v>
      </c>
      <c r="K314" s="71">
        <f t="shared" si="282"/>
        <v>5.0000000000000044E-4</v>
      </c>
      <c r="L314" s="71">
        <f t="shared" si="283"/>
        <v>-1.1000000000000176E-3</v>
      </c>
      <c r="M314" s="71">
        <f t="shared" si="284"/>
        <v>-3.4999999999999892E-3</v>
      </c>
      <c r="N314" s="71">
        <f t="shared" si="285"/>
        <v>-3.600000000000006E-3</v>
      </c>
      <c r="O314" s="71">
        <f t="shared" si="286"/>
        <v>-3.2999999999999974E-3</v>
      </c>
      <c r="P314" s="71">
        <f t="shared" si="287"/>
        <v>-2.8999999999999998E-3</v>
      </c>
      <c r="Q314" s="71">
        <f t="shared" si="288"/>
        <v>-2.6999999999999941E-3</v>
      </c>
      <c r="R314" s="71">
        <f t="shared" si="289"/>
        <v>-8.7954615475180145E-5</v>
      </c>
      <c r="S314" s="71">
        <f t="shared" si="290"/>
        <v>4.3815450028390334E-4</v>
      </c>
      <c r="T314" s="71">
        <f t="shared" si="291"/>
        <v>-9.656323447080089E-4</v>
      </c>
      <c r="U314" s="71">
        <f t="shared" si="292"/>
        <v>-3.1776321622033572E-3</v>
      </c>
      <c r="V314" s="71">
        <f t="shared" si="293"/>
        <v>-3.3021493957591107E-3</v>
      </c>
      <c r="W314" s="71">
        <f t="shared" si="294"/>
        <v>-3.0466717930176909E-3</v>
      </c>
      <c r="X314" s="71">
        <f t="shared" si="295"/>
        <v>-2.68680385840623E-3</v>
      </c>
      <c r="Y314" s="71">
        <f t="shared" si="296"/>
        <v>-2.504523362871026E-3</v>
      </c>
      <c r="Z314" s="72">
        <f t="shared" si="297"/>
        <v>3.0104788599671056E-2</v>
      </c>
      <c r="AA314" s="72">
        <f t="shared" si="298"/>
        <v>3.4061268317146058E-2</v>
      </c>
      <c r="AB314" s="72">
        <f t="shared" si="299"/>
        <v>3.2137377062456493E-2</v>
      </c>
      <c r="AC314" s="72">
        <f t="shared" si="300"/>
        <v>2.114431828075998E-2</v>
      </c>
      <c r="AD314" s="72">
        <f t="shared" si="301"/>
        <v>1.6449617787059615E-2</v>
      </c>
      <c r="AE314" s="72">
        <f t="shared" si="302"/>
        <v>1.3059139660715979E-2</v>
      </c>
      <c r="AF314" s="72">
        <f t="shared" si="303"/>
        <v>1.134182239282582E-2</v>
      </c>
      <c r="AG314" s="72">
        <f t="shared" si="304"/>
        <v>1.0965367001616499E-2</v>
      </c>
      <c r="AH314" s="72">
        <f t="shared" si="305"/>
        <v>2.428162685236311E-3</v>
      </c>
      <c r="AI314" s="72">
        <f t="shared" si="306"/>
        <v>1.9913515249487409E-3</v>
      </c>
      <c r="AJ314" s="72">
        <f t="shared" si="307"/>
        <v>1.5571783993535439E-3</v>
      </c>
      <c r="AK314" s="72">
        <f t="shared" si="308"/>
        <v>2.3783620673365189E-3</v>
      </c>
      <c r="AL314" s="72">
        <f t="shared" si="309"/>
        <v>2.3242867297966472E-3</v>
      </c>
      <c r="AM314" s="72">
        <f t="shared" si="310"/>
        <v>2.0961216760204062E-3</v>
      </c>
      <c r="AN314" s="72">
        <f t="shared" si="311"/>
        <v>1.9764262556662285E-3</v>
      </c>
      <c r="AO314" s="72">
        <f t="shared" si="312"/>
        <v>1.953998299490996E-3</v>
      </c>
      <c r="AP314" s="72">
        <f t="shared" si="313"/>
        <v>2.2054905550457694E-3</v>
      </c>
      <c r="AQ314" s="72">
        <f t="shared" si="314"/>
        <v>1.8060271502754151E-3</v>
      </c>
      <c r="AR314" s="72">
        <f t="shared" si="315"/>
        <v>1.4104575735799073E-3</v>
      </c>
      <c r="AS314" s="72">
        <f t="shared" si="316"/>
        <v>2.1538244315537983E-3</v>
      </c>
      <c r="AT314" s="72">
        <f t="shared" si="317"/>
        <v>2.1233050921315114E-3</v>
      </c>
      <c r="AU314" s="72">
        <f t="shared" si="318"/>
        <v>1.9362927309845956E-3</v>
      </c>
      <c r="AV314" s="72">
        <f t="shared" si="319"/>
        <v>1.831469627609852E-3</v>
      </c>
      <c r="AW314" s="72">
        <f t="shared" si="320"/>
        <v>1.8112260405340045E-3</v>
      </c>
      <c r="AX314" s="72">
        <f t="shared" si="321"/>
        <v>6.0704067130907776E-4</v>
      </c>
      <c r="AY314" s="72">
        <f t="shared" si="322"/>
        <v>9.9567576247437044E-4</v>
      </c>
      <c r="AZ314" s="72">
        <f t="shared" si="323"/>
        <v>1.5571783993535439E-3</v>
      </c>
      <c r="BA314" s="72">
        <f t="shared" si="324"/>
        <v>7.1350862020095572E-3</v>
      </c>
      <c r="BB314" s="72">
        <f t="shared" si="325"/>
        <v>1.1621433648983236E-2</v>
      </c>
      <c r="BC314" s="72">
        <f t="shared" si="326"/>
        <v>2.0961216760204061E-2</v>
      </c>
      <c r="BD314" s="72">
        <f t="shared" si="327"/>
        <v>2.9646393834993429E-2</v>
      </c>
      <c r="BE314" s="72">
        <f t="shared" si="328"/>
        <v>3.9079965989819922E-2</v>
      </c>
      <c r="BF314" s="72">
        <f t="shared" si="329"/>
        <v>5.5137263876144235E-4</v>
      </c>
      <c r="BG314" s="72">
        <f t="shared" si="330"/>
        <v>9.0301357513770757E-4</v>
      </c>
      <c r="BH314" s="72">
        <f t="shared" si="331"/>
        <v>1.4104575735799073E-3</v>
      </c>
      <c r="BI314" s="72">
        <f t="shared" si="332"/>
        <v>6.4614732946613948E-3</v>
      </c>
      <c r="BJ314" s="72">
        <f t="shared" si="333"/>
        <v>1.0616525460657557E-2</v>
      </c>
      <c r="BK314" s="72">
        <f t="shared" si="334"/>
        <v>1.9362927309845956E-2</v>
      </c>
      <c r="BL314" s="72">
        <f t="shared" si="335"/>
        <v>2.747204441414778E-2</v>
      </c>
      <c r="BM314" s="72">
        <f t="shared" si="336"/>
        <v>3.6224520810680089E-2</v>
      </c>
      <c r="BN314" s="70">
        <f t="shared" si="337"/>
        <v>0.58212381115032241</v>
      </c>
      <c r="BO314" s="70">
        <f t="shared" si="338"/>
        <v>0.36790737064554679</v>
      </c>
      <c r="BP314" s="70">
        <f t="shared" si="339"/>
        <v>0.90277656835396602</v>
      </c>
    </row>
    <row r="315" spans="1:68" x14ac:dyDescent="0.25">
      <c r="A315" s="68">
        <v>44972</v>
      </c>
      <c r="B315" s="67">
        <v>13.69</v>
      </c>
      <c r="C315" s="67">
        <v>14.14</v>
      </c>
      <c r="D315" s="67">
        <v>13.86</v>
      </c>
      <c r="E315" s="67">
        <v>9.9700000000000006</v>
      </c>
      <c r="F315" s="67">
        <v>8.84</v>
      </c>
      <c r="G315" s="67">
        <v>8.15</v>
      </c>
      <c r="H315" s="67">
        <v>7.79</v>
      </c>
      <c r="I315" s="67">
        <v>7.67</v>
      </c>
      <c r="J315" s="71">
        <f t="shared" si="281"/>
        <v>9.9999999999988987E-5</v>
      </c>
      <c r="K315" s="71">
        <f t="shared" si="282"/>
        <v>-1.3999999999999846E-3</v>
      </c>
      <c r="L315" s="71">
        <f t="shared" si="283"/>
        <v>-4.0000000000001146E-4</v>
      </c>
      <c r="M315" s="71">
        <f t="shared" si="284"/>
        <v>-1.2000000000000205E-3</v>
      </c>
      <c r="N315" s="71">
        <f t="shared" si="285"/>
        <v>-9.9999999999998701E-4</v>
      </c>
      <c r="O315" s="71">
        <f t="shared" si="286"/>
        <v>-8.9999999999999802E-4</v>
      </c>
      <c r="P315" s="71">
        <f t="shared" si="287"/>
        <v>-8.9999999999999802E-4</v>
      </c>
      <c r="Q315" s="71">
        <f t="shared" si="288"/>
        <v>-8.0000000000000904E-4</v>
      </c>
      <c r="R315" s="71">
        <f t="shared" si="289"/>
        <v>8.7954615475176418E-5</v>
      </c>
      <c r="S315" s="71">
        <f t="shared" si="290"/>
        <v>-1.2273167140663943E-3</v>
      </c>
      <c r="T315" s="71">
        <f t="shared" si="291"/>
        <v>-3.5137034795809581E-4</v>
      </c>
      <c r="U315" s="71">
        <f t="shared" si="292"/>
        <v>-1.0918024922237117E-3</v>
      </c>
      <c r="V315" s="71">
        <f t="shared" si="293"/>
        <v>-9.1920219727108763E-4</v>
      </c>
      <c r="W315" s="71">
        <f t="shared" si="294"/>
        <v>-8.3252398314797335E-4</v>
      </c>
      <c r="X315" s="71">
        <f t="shared" si="295"/>
        <v>-8.3530563119431031E-4</v>
      </c>
      <c r="Y315" s="71">
        <f t="shared" si="296"/>
        <v>-7.4328722180774375E-4</v>
      </c>
      <c r="Z315" s="72">
        <f t="shared" si="297"/>
        <v>3.0091215814816431E-2</v>
      </c>
      <c r="AA315" s="72">
        <f t="shared" si="298"/>
        <v>3.4096113747881275E-2</v>
      </c>
      <c r="AB315" s="72">
        <f t="shared" si="299"/>
        <v>3.221500379251762E-2</v>
      </c>
      <c r="AC315" s="72">
        <f t="shared" si="300"/>
        <v>2.1323274136218782E-2</v>
      </c>
      <c r="AD315" s="72">
        <f t="shared" si="301"/>
        <v>1.6620391744265373E-2</v>
      </c>
      <c r="AE315" s="72">
        <f t="shared" si="302"/>
        <v>1.3201956854364127E-2</v>
      </c>
      <c r="AF315" s="72">
        <f t="shared" si="303"/>
        <v>1.1474199775719493E-2</v>
      </c>
      <c r="AG315" s="72">
        <f t="shared" si="304"/>
        <v>1.1091874589639341E-2</v>
      </c>
      <c r="AH315" s="72">
        <f t="shared" si="305"/>
        <v>2.428162685236311E-3</v>
      </c>
      <c r="AI315" s="72">
        <f t="shared" si="306"/>
        <v>1.990609818220791E-3</v>
      </c>
      <c r="AJ315" s="72">
        <f t="shared" si="307"/>
        <v>1.556673076933131E-3</v>
      </c>
      <c r="AK315" s="72">
        <f t="shared" si="308"/>
        <v>2.3693778327624495E-3</v>
      </c>
      <c r="AL315" s="72">
        <f t="shared" si="309"/>
        <v>2.3142552449121542E-3</v>
      </c>
      <c r="AM315" s="72">
        <f t="shared" si="310"/>
        <v>2.086801968470419E-3</v>
      </c>
      <c r="AN315" s="72">
        <f t="shared" si="311"/>
        <v>1.9686878504954443E-3</v>
      </c>
      <c r="AO315" s="72">
        <f t="shared" si="312"/>
        <v>1.9472236240086127E-3</v>
      </c>
      <c r="AP315" s="72">
        <f t="shared" si="313"/>
        <v>2.2054871875428089E-3</v>
      </c>
      <c r="AQ315" s="72">
        <f t="shared" si="314"/>
        <v>1.8053730064104493E-3</v>
      </c>
      <c r="AR315" s="72">
        <f t="shared" si="315"/>
        <v>1.4100659931084274E-3</v>
      </c>
      <c r="AS315" s="72">
        <f t="shared" si="316"/>
        <v>2.145675969954409E-3</v>
      </c>
      <c r="AT315" s="72">
        <f t="shared" si="317"/>
        <v>2.1140865132597995E-3</v>
      </c>
      <c r="AU315" s="72">
        <f t="shared" si="318"/>
        <v>1.9277147322013933E-3</v>
      </c>
      <c r="AV315" s="72">
        <f t="shared" si="319"/>
        <v>1.8243118909821914E-3</v>
      </c>
      <c r="AW315" s="72">
        <f t="shared" si="320"/>
        <v>1.8049461048077634E-3</v>
      </c>
      <c r="AX315" s="72">
        <f t="shared" si="321"/>
        <v>6.0704067130907776E-4</v>
      </c>
      <c r="AY315" s="72">
        <f t="shared" si="322"/>
        <v>9.9530490911039549E-4</v>
      </c>
      <c r="AZ315" s="72">
        <f t="shared" si="323"/>
        <v>1.556673076933131E-3</v>
      </c>
      <c r="BA315" s="72">
        <f t="shared" si="324"/>
        <v>7.108133498287348E-3</v>
      </c>
      <c r="BB315" s="72">
        <f t="shared" si="325"/>
        <v>1.1571276224560771E-2</v>
      </c>
      <c r="BC315" s="72">
        <f t="shared" si="326"/>
        <v>2.0868019684704191E-2</v>
      </c>
      <c r="BD315" s="72">
        <f t="shared" si="327"/>
        <v>2.9530317757431663E-2</v>
      </c>
      <c r="BE315" s="72">
        <f t="shared" si="328"/>
        <v>3.8944472480172257E-2</v>
      </c>
      <c r="BF315" s="72">
        <f t="shared" si="329"/>
        <v>5.5137179688570222E-4</v>
      </c>
      <c r="BG315" s="72">
        <f t="shared" si="330"/>
        <v>9.0268650320522465E-4</v>
      </c>
      <c r="BH315" s="72">
        <f t="shared" si="331"/>
        <v>1.4100659931084274E-3</v>
      </c>
      <c r="BI315" s="72">
        <f t="shared" si="332"/>
        <v>6.437027909863227E-3</v>
      </c>
      <c r="BJ315" s="72">
        <f t="shared" si="333"/>
        <v>1.0570432566298998E-2</v>
      </c>
      <c r="BK315" s="72">
        <f t="shared" si="334"/>
        <v>1.9277147322013934E-2</v>
      </c>
      <c r="BL315" s="72">
        <f t="shared" si="335"/>
        <v>2.7364678364732869E-2</v>
      </c>
      <c r="BM315" s="72">
        <f t="shared" si="336"/>
        <v>3.609892209615527E-2</v>
      </c>
      <c r="BN315" s="70">
        <f t="shared" si="337"/>
        <v>0.58334951278157121</v>
      </c>
      <c r="BO315" s="70">
        <f t="shared" si="338"/>
        <v>0.36704705270121502</v>
      </c>
      <c r="BP315" s="70">
        <f t="shared" si="339"/>
        <v>0.90200056191296751</v>
      </c>
    </row>
    <row r="316" spans="1:68" x14ac:dyDescent="0.25">
      <c r="A316" s="68">
        <v>44971</v>
      </c>
      <c r="B316" s="67">
        <v>13.7</v>
      </c>
      <c r="C316" s="67">
        <v>14</v>
      </c>
      <c r="D316" s="67">
        <v>13.82</v>
      </c>
      <c r="E316" s="67">
        <v>9.85</v>
      </c>
      <c r="F316" s="67">
        <v>8.74</v>
      </c>
      <c r="G316" s="67">
        <v>8.06</v>
      </c>
      <c r="H316" s="67">
        <v>7.7</v>
      </c>
      <c r="I316" s="67">
        <v>7.59</v>
      </c>
      <c r="J316" s="71">
        <f t="shared" si="281"/>
        <v>7.6000000000000234E-3</v>
      </c>
      <c r="K316" s="71">
        <f t="shared" si="282"/>
        <v>-2.9999999999999472E-4</v>
      </c>
      <c r="L316" s="71">
        <f t="shared" si="283"/>
        <v>2.9999999999999472E-4</v>
      </c>
      <c r="M316" s="71">
        <f t="shared" si="284"/>
        <v>8.0000000000000904E-4</v>
      </c>
      <c r="N316" s="71">
        <f t="shared" si="285"/>
        <v>3.999999999999837E-4</v>
      </c>
      <c r="O316" s="71">
        <f t="shared" si="286"/>
        <v>5.9999999999998943E-4</v>
      </c>
      <c r="P316" s="71">
        <f t="shared" si="287"/>
        <v>6.999999999999923E-4</v>
      </c>
      <c r="Q316" s="71">
        <f t="shared" si="288"/>
        <v>7.0000000000000617E-4</v>
      </c>
      <c r="R316" s="71">
        <f t="shared" si="289"/>
        <v>6.6620162244658198E-3</v>
      </c>
      <c r="S316" s="71">
        <f t="shared" si="290"/>
        <v>-2.631925268516891E-4</v>
      </c>
      <c r="T316" s="71">
        <f t="shared" si="291"/>
        <v>2.6353933477092536E-4</v>
      </c>
      <c r="U316" s="71">
        <f t="shared" si="292"/>
        <v>7.2800076015309783E-4</v>
      </c>
      <c r="V316" s="71">
        <f t="shared" si="293"/>
        <v>3.6778227704024468E-4</v>
      </c>
      <c r="W316" s="71">
        <f t="shared" si="294"/>
        <v>5.5509299232714491E-4</v>
      </c>
      <c r="X316" s="71">
        <f t="shared" si="295"/>
        <v>6.4974244639764468E-4</v>
      </c>
      <c r="Y316" s="71">
        <f t="shared" si="296"/>
        <v>6.5040652699340721E-4</v>
      </c>
      <c r="Z316" s="72">
        <f t="shared" si="297"/>
        <v>3.0074436742927323E-2</v>
      </c>
      <c r="AA316" s="72">
        <f t="shared" si="298"/>
        <v>3.4125186974348722E-2</v>
      </c>
      <c r="AB316" s="72">
        <f t="shared" si="299"/>
        <v>3.2293599535967117E-2</v>
      </c>
      <c r="AC316" s="72">
        <f t="shared" si="300"/>
        <v>2.1504573405030557E-2</v>
      </c>
      <c r="AD316" s="72">
        <f t="shared" si="301"/>
        <v>1.6790169673534843E-2</v>
      </c>
      <c r="AE316" s="72">
        <f t="shared" si="302"/>
        <v>1.3342418135931542E-2</v>
      </c>
      <c r="AF316" s="72">
        <f t="shared" si="303"/>
        <v>1.1605002669388456E-2</v>
      </c>
      <c r="AG316" s="72">
        <f t="shared" si="304"/>
        <v>1.1216301419332764E-2</v>
      </c>
      <c r="AH316" s="72">
        <f t="shared" si="305"/>
        <v>2.4283140273906184E-3</v>
      </c>
      <c r="AI316" s="72">
        <f t="shared" si="306"/>
        <v>1.9897506213033575E-3</v>
      </c>
      <c r="AJ316" s="72">
        <f t="shared" si="307"/>
        <v>1.556673076933131E-3</v>
      </c>
      <c r="AK316" s="72">
        <f t="shared" si="308"/>
        <v>2.3688463359137673E-3</v>
      </c>
      <c r="AL316" s="72">
        <f t="shared" si="309"/>
        <v>2.3137468787357428E-3</v>
      </c>
      <c r="AM316" s="72">
        <f t="shared" si="310"/>
        <v>2.0862389299472991E-3</v>
      </c>
      <c r="AN316" s="72">
        <f t="shared" si="311"/>
        <v>1.9680710977788736E-3</v>
      </c>
      <c r="AO316" s="72">
        <f t="shared" si="312"/>
        <v>1.9467712051889686E-3</v>
      </c>
      <c r="AP316" s="72">
        <f t="shared" si="313"/>
        <v>2.2056737145437423E-3</v>
      </c>
      <c r="AQ316" s="72">
        <f t="shared" si="314"/>
        <v>1.8047171238725732E-3</v>
      </c>
      <c r="AR316" s="72">
        <f t="shared" si="315"/>
        <v>1.4100686449089225E-3</v>
      </c>
      <c r="AS316" s="72">
        <f t="shared" si="316"/>
        <v>2.1452304608378927E-3</v>
      </c>
      <c r="AT316" s="72">
        <f t="shared" si="317"/>
        <v>2.1136291516851316E-3</v>
      </c>
      <c r="AU316" s="72">
        <f t="shared" si="318"/>
        <v>1.9271963723160408E-3</v>
      </c>
      <c r="AV316" s="72">
        <f t="shared" si="319"/>
        <v>1.8237410153390755E-3</v>
      </c>
      <c r="AW316" s="72">
        <f t="shared" si="320"/>
        <v>1.8045279247605819E-3</v>
      </c>
      <c r="AX316" s="72">
        <f t="shared" si="321"/>
        <v>6.070785068476546E-4</v>
      </c>
      <c r="AY316" s="72">
        <f t="shared" si="322"/>
        <v>9.9487531065167874E-4</v>
      </c>
      <c r="AZ316" s="72">
        <f t="shared" si="323"/>
        <v>1.556673076933131E-3</v>
      </c>
      <c r="BA316" s="72">
        <f t="shared" si="324"/>
        <v>7.1065390077413018E-3</v>
      </c>
      <c r="BB316" s="72">
        <f t="shared" si="325"/>
        <v>1.1568734393678714E-2</v>
      </c>
      <c r="BC316" s="72">
        <f t="shared" si="326"/>
        <v>2.086238929947299E-2</v>
      </c>
      <c r="BD316" s="72">
        <f t="shared" si="327"/>
        <v>2.9521066466683104E-2</v>
      </c>
      <c r="BE316" s="72">
        <f t="shared" si="328"/>
        <v>3.893542410377937E-2</v>
      </c>
      <c r="BF316" s="72">
        <f t="shared" si="329"/>
        <v>5.5141842863593558E-4</v>
      </c>
      <c r="BG316" s="72">
        <f t="shared" si="330"/>
        <v>9.0235856193628659E-4</v>
      </c>
      <c r="BH316" s="72">
        <f t="shared" si="331"/>
        <v>1.4100686449089225E-3</v>
      </c>
      <c r="BI316" s="72">
        <f t="shared" si="332"/>
        <v>6.4356913825136782E-3</v>
      </c>
      <c r="BJ316" s="72">
        <f t="shared" si="333"/>
        <v>1.0568145758425658E-2</v>
      </c>
      <c r="BK316" s="72">
        <f t="shared" si="334"/>
        <v>1.927196372316041E-2</v>
      </c>
      <c r="BL316" s="72">
        <f t="shared" si="335"/>
        <v>2.7356115230086134E-2</v>
      </c>
      <c r="BM316" s="72">
        <f t="shared" si="336"/>
        <v>3.6090558495211637E-2</v>
      </c>
      <c r="BN316" s="70">
        <f t="shared" si="337"/>
        <v>0.58357028239398068</v>
      </c>
      <c r="BO316" s="70">
        <f t="shared" si="338"/>
        <v>0.36713978712178008</v>
      </c>
      <c r="BP316" s="70">
        <f t="shared" si="339"/>
        <v>0.90194059510620583</v>
      </c>
    </row>
    <row r="317" spans="1:68" x14ac:dyDescent="0.25">
      <c r="A317" s="68">
        <v>44970</v>
      </c>
      <c r="B317" s="67">
        <v>14.46</v>
      </c>
      <c r="C317" s="67">
        <v>13.97</v>
      </c>
      <c r="D317" s="67">
        <v>13.85</v>
      </c>
      <c r="E317" s="67">
        <v>9.93</v>
      </c>
      <c r="F317" s="67">
        <v>8.7799999999999994</v>
      </c>
      <c r="G317" s="67">
        <v>8.1199999999999992</v>
      </c>
      <c r="H317" s="67">
        <v>7.77</v>
      </c>
      <c r="I317" s="67">
        <v>7.66</v>
      </c>
      <c r="J317" s="71">
        <f t="shared" si="281"/>
        <v>-4.0000000000001146E-4</v>
      </c>
      <c r="K317" s="71">
        <f t="shared" si="282"/>
        <v>-2.0000000000003348E-4</v>
      </c>
      <c r="L317" s="71">
        <f t="shared" si="283"/>
        <v>-1.2999999999999678E-3</v>
      </c>
      <c r="M317" s="71">
        <f t="shared" si="284"/>
        <v>-2.0999999999999908E-3</v>
      </c>
      <c r="N317" s="71">
        <f t="shared" si="285"/>
        <v>-1.5999999999999903E-3</v>
      </c>
      <c r="O317" s="71">
        <f t="shared" si="286"/>
        <v>-1.3999999999999846E-3</v>
      </c>
      <c r="P317" s="71">
        <f t="shared" si="287"/>
        <v>-1.0999999999999899E-3</v>
      </c>
      <c r="Q317" s="71">
        <f t="shared" si="288"/>
        <v>-1.1000000000000038E-3</v>
      </c>
      <c r="R317" s="71">
        <f t="shared" si="289"/>
        <v>-3.4952814057349126E-4</v>
      </c>
      <c r="S317" s="71">
        <f t="shared" si="290"/>
        <v>-1.755001759506091E-4</v>
      </c>
      <c r="T317" s="71">
        <f t="shared" si="291"/>
        <v>-1.1425057269496704E-3</v>
      </c>
      <c r="U317" s="71">
        <f t="shared" si="292"/>
        <v>-1.9121335213698916E-3</v>
      </c>
      <c r="V317" s="71">
        <f t="shared" si="293"/>
        <v>-1.471941388115478E-3</v>
      </c>
      <c r="W317" s="71">
        <f t="shared" si="294"/>
        <v>-1.2956966181057645E-3</v>
      </c>
      <c r="X317" s="71">
        <f t="shared" si="295"/>
        <v>-1.0212134759292123E-3</v>
      </c>
      <c r="Y317" s="71">
        <f t="shared" si="296"/>
        <v>-1.0222574190722506E-3</v>
      </c>
      <c r="Z317" s="72">
        <f t="shared" si="297"/>
        <v>3.0058482297889811E-2</v>
      </c>
      <c r="AA317" s="72">
        <f t="shared" si="298"/>
        <v>3.4162090308804197E-2</v>
      </c>
      <c r="AB317" s="72">
        <f t="shared" si="299"/>
        <v>3.2372373948805017E-2</v>
      </c>
      <c r="AC317" s="72">
        <f t="shared" si="300"/>
        <v>2.1690555334688083E-2</v>
      </c>
      <c r="AD317" s="72">
        <f t="shared" si="301"/>
        <v>1.696163711909748E-2</v>
      </c>
      <c r="AE317" s="72">
        <f t="shared" si="302"/>
        <v>1.3482396359948481E-2</v>
      </c>
      <c r="AF317" s="72">
        <f t="shared" si="303"/>
        <v>1.1733406481300619E-2</v>
      </c>
      <c r="AG317" s="72">
        <f t="shared" si="304"/>
        <v>1.1337439925939106E-2</v>
      </c>
      <c r="AH317" s="72">
        <f t="shared" si="305"/>
        <v>2.3756703314663646E-3</v>
      </c>
      <c r="AI317" s="72">
        <f t="shared" si="306"/>
        <v>1.9897444727129559E-3</v>
      </c>
      <c r="AJ317" s="72">
        <f t="shared" si="307"/>
        <v>1.556108928845125E-3</v>
      </c>
      <c r="AK317" s="72">
        <f t="shared" si="308"/>
        <v>2.3691769796335676E-3</v>
      </c>
      <c r="AL317" s="72">
        <f t="shared" si="309"/>
        <v>2.3138322920592987E-3</v>
      </c>
      <c r="AM317" s="72">
        <f t="shared" si="310"/>
        <v>2.087035859169124E-3</v>
      </c>
      <c r="AN317" s="72">
        <f t="shared" si="311"/>
        <v>1.9682025125886461E-3</v>
      </c>
      <c r="AO317" s="72">
        <f t="shared" si="312"/>
        <v>1.9469273402299239E-3</v>
      </c>
      <c r="AP317" s="72">
        <f t="shared" si="313"/>
        <v>2.160983399764367E-3</v>
      </c>
      <c r="AQ317" s="72">
        <f t="shared" si="314"/>
        <v>1.8047103042518598E-3</v>
      </c>
      <c r="AR317" s="72">
        <f t="shared" si="315"/>
        <v>1.4095630341224841E-3</v>
      </c>
      <c r="AS317" s="72">
        <f t="shared" si="316"/>
        <v>2.1456481747370425E-3</v>
      </c>
      <c r="AT317" s="72">
        <f t="shared" si="317"/>
        <v>2.1137342703422967E-3</v>
      </c>
      <c r="AU317" s="72">
        <f t="shared" si="318"/>
        <v>1.928013134611834E-3</v>
      </c>
      <c r="AV317" s="72">
        <f t="shared" si="319"/>
        <v>1.8239038933237264E-3</v>
      </c>
      <c r="AW317" s="72">
        <f t="shared" si="320"/>
        <v>1.8047126167296417E-3</v>
      </c>
      <c r="AX317" s="72">
        <f t="shared" si="321"/>
        <v>5.9391758286659116E-4</v>
      </c>
      <c r="AY317" s="72">
        <f t="shared" si="322"/>
        <v>9.9487223635647795E-4</v>
      </c>
      <c r="AZ317" s="72">
        <f t="shared" si="323"/>
        <v>1.556108928845125E-3</v>
      </c>
      <c r="BA317" s="72">
        <f t="shared" si="324"/>
        <v>7.1075309389007028E-3</v>
      </c>
      <c r="BB317" s="72">
        <f t="shared" si="325"/>
        <v>1.1569161460296493E-2</v>
      </c>
      <c r="BC317" s="72">
        <f t="shared" si="326"/>
        <v>2.087035859169124E-2</v>
      </c>
      <c r="BD317" s="72">
        <f t="shared" si="327"/>
        <v>2.952303768882969E-2</v>
      </c>
      <c r="BE317" s="72">
        <f t="shared" si="328"/>
        <v>3.8938546804598476E-2</v>
      </c>
      <c r="BF317" s="72">
        <f t="shared" si="329"/>
        <v>5.4024584994109175E-4</v>
      </c>
      <c r="BG317" s="72">
        <f t="shared" si="330"/>
        <v>9.0235515212592988E-4</v>
      </c>
      <c r="BH317" s="72">
        <f t="shared" si="331"/>
        <v>1.4095630341224841E-3</v>
      </c>
      <c r="BI317" s="72">
        <f t="shared" si="332"/>
        <v>6.4369445242111276E-3</v>
      </c>
      <c r="BJ317" s="72">
        <f t="shared" si="333"/>
        <v>1.0568671351711483E-2</v>
      </c>
      <c r="BK317" s="72">
        <f t="shared" si="334"/>
        <v>1.9280131346118341E-2</v>
      </c>
      <c r="BL317" s="72">
        <f t="shared" si="335"/>
        <v>2.7358558399855896E-2</v>
      </c>
      <c r="BM317" s="72">
        <f t="shared" si="336"/>
        <v>3.6094252334592833E-2</v>
      </c>
      <c r="BN317" s="70">
        <f t="shared" si="337"/>
        <v>0.58369850324870498</v>
      </c>
      <c r="BO317" s="70">
        <f t="shared" si="338"/>
        <v>0.36639421900661795</v>
      </c>
      <c r="BP317" s="70">
        <f t="shared" si="339"/>
        <v>0.90191782442093438</v>
      </c>
    </row>
    <row r="318" spans="1:68" x14ac:dyDescent="0.25">
      <c r="A318" s="68">
        <v>44967</v>
      </c>
      <c r="B318" s="67">
        <v>14.42</v>
      </c>
      <c r="C318" s="67">
        <v>13.95</v>
      </c>
      <c r="D318" s="67">
        <v>13.72</v>
      </c>
      <c r="E318" s="67">
        <v>9.7200000000000006</v>
      </c>
      <c r="F318" s="67">
        <v>8.6199999999999992</v>
      </c>
      <c r="G318" s="67">
        <v>7.98</v>
      </c>
      <c r="H318" s="67">
        <v>7.66</v>
      </c>
      <c r="I318" s="67">
        <v>7.55</v>
      </c>
      <c r="J318" s="71">
        <f t="shared" si="281"/>
        <v>-1.7000000000000071E-3</v>
      </c>
      <c r="K318" s="71">
        <f t="shared" si="282"/>
        <v>0</v>
      </c>
      <c r="L318" s="71">
        <f t="shared" si="283"/>
        <v>-3.0000000000002247E-4</v>
      </c>
      <c r="M318" s="71">
        <f t="shared" si="284"/>
        <v>-3.4000000000000002E-3</v>
      </c>
      <c r="N318" s="71">
        <f t="shared" si="285"/>
        <v>-3.3000000000000113E-3</v>
      </c>
      <c r="O318" s="71">
        <f t="shared" si="286"/>
        <v>-3.0000000000000165E-3</v>
      </c>
      <c r="P318" s="71">
        <f t="shared" si="287"/>
        <v>-2.7000000000000079E-3</v>
      </c>
      <c r="Q318" s="71">
        <f t="shared" si="288"/>
        <v>-2.7999999999999969E-3</v>
      </c>
      <c r="R318" s="71">
        <f t="shared" si="289"/>
        <v>-1.4868590660686827E-3</v>
      </c>
      <c r="S318" s="71">
        <f t="shared" si="290"/>
        <v>0</v>
      </c>
      <c r="T318" s="71">
        <f t="shared" si="291"/>
        <v>-2.6384064178376518E-4</v>
      </c>
      <c r="U318" s="71">
        <f t="shared" si="292"/>
        <v>-3.1036081507756683E-3</v>
      </c>
      <c r="V318" s="71">
        <f t="shared" si="293"/>
        <v>-3.0427389664112827E-3</v>
      </c>
      <c r="W318" s="71">
        <f t="shared" si="294"/>
        <v>-2.7821588937234033E-3</v>
      </c>
      <c r="X318" s="71">
        <f t="shared" si="295"/>
        <v>-2.51104526268601E-3</v>
      </c>
      <c r="Y318" s="71">
        <f t="shared" si="296"/>
        <v>-2.6068351044011419E-3</v>
      </c>
      <c r="Z318" s="72">
        <f t="shared" si="297"/>
        <v>2.9988494766660368E-2</v>
      </c>
      <c r="AA318" s="72">
        <f t="shared" si="298"/>
        <v>3.4198647223599561E-2</v>
      </c>
      <c r="AB318" s="72">
        <f t="shared" si="299"/>
        <v>3.2447242362364702E-2</v>
      </c>
      <c r="AC318" s="72">
        <f t="shared" si="300"/>
        <v>2.1883591973292968E-2</v>
      </c>
      <c r="AD318" s="72">
        <f t="shared" si="301"/>
        <v>1.7136910265747658E-2</v>
      </c>
      <c r="AE318" s="72">
        <f t="shared" si="302"/>
        <v>1.363133300665197E-2</v>
      </c>
      <c r="AF318" s="72">
        <f t="shared" si="303"/>
        <v>1.18686289106123E-2</v>
      </c>
      <c r="AG318" s="72">
        <f t="shared" si="304"/>
        <v>1.1465609166128326E-2</v>
      </c>
      <c r="AH318" s="72">
        <f t="shared" si="305"/>
        <v>2.3817270525940872E-3</v>
      </c>
      <c r="AI318" s="72">
        <f t="shared" si="306"/>
        <v>1.9897589770496021E-3</v>
      </c>
      <c r="AJ318" s="72">
        <f t="shared" si="307"/>
        <v>1.5550913731173369E-3</v>
      </c>
      <c r="AK318" s="72">
        <f t="shared" si="308"/>
        <v>2.3668520934827342E-3</v>
      </c>
      <c r="AL318" s="72">
        <f t="shared" si="309"/>
        <v>2.3126585996655841E-3</v>
      </c>
      <c r="AM318" s="72">
        <f t="shared" si="310"/>
        <v>2.0859312617953906E-3</v>
      </c>
      <c r="AN318" s="72">
        <f t="shared" si="311"/>
        <v>1.9674604496960064E-3</v>
      </c>
      <c r="AO318" s="72">
        <f t="shared" si="312"/>
        <v>1.9462811273011124E-3</v>
      </c>
      <c r="AP318" s="72">
        <f t="shared" si="313"/>
        <v>2.1672017945261906E-3</v>
      </c>
      <c r="AQ318" s="72">
        <f t="shared" si="314"/>
        <v>1.8047325241724241E-3</v>
      </c>
      <c r="AR318" s="72">
        <f t="shared" si="315"/>
        <v>1.4087314949844838E-3</v>
      </c>
      <c r="AS318" s="72">
        <f t="shared" si="316"/>
        <v>2.1436072630694374E-3</v>
      </c>
      <c r="AT318" s="72">
        <f t="shared" si="317"/>
        <v>2.1127023615839084E-3</v>
      </c>
      <c r="AU318" s="72">
        <f t="shared" si="318"/>
        <v>1.9270217090172435E-3</v>
      </c>
      <c r="AV318" s="72">
        <f t="shared" si="319"/>
        <v>1.8232304413295546E-3</v>
      </c>
      <c r="AW318" s="72">
        <f t="shared" si="320"/>
        <v>1.8041322855051841E-3</v>
      </c>
      <c r="AX318" s="72">
        <f t="shared" si="321"/>
        <v>5.9543176314852181E-4</v>
      </c>
      <c r="AY318" s="72">
        <f t="shared" si="322"/>
        <v>9.9487948852480107E-4</v>
      </c>
      <c r="AZ318" s="72">
        <f t="shared" si="323"/>
        <v>1.5550913731173369E-3</v>
      </c>
      <c r="BA318" s="72">
        <f t="shared" si="324"/>
        <v>7.100556280448202E-3</v>
      </c>
      <c r="BB318" s="72">
        <f t="shared" si="325"/>
        <v>1.156329299832792E-2</v>
      </c>
      <c r="BC318" s="72">
        <f t="shared" si="326"/>
        <v>2.0859312617953905E-2</v>
      </c>
      <c r="BD318" s="72">
        <f t="shared" si="327"/>
        <v>2.9511906745440096E-2</v>
      </c>
      <c r="BE318" s="72">
        <f t="shared" si="328"/>
        <v>3.8925622546022248E-2</v>
      </c>
      <c r="BF318" s="72">
        <f t="shared" si="329"/>
        <v>5.4180044863154765E-4</v>
      </c>
      <c r="BG318" s="72">
        <f t="shared" si="330"/>
        <v>9.0236626208621204E-4</v>
      </c>
      <c r="BH318" s="72">
        <f t="shared" si="331"/>
        <v>1.4087314949844838E-3</v>
      </c>
      <c r="BI318" s="72">
        <f t="shared" si="332"/>
        <v>6.4308217892083122E-3</v>
      </c>
      <c r="BJ318" s="72">
        <f t="shared" si="333"/>
        <v>1.0563511807919541E-2</v>
      </c>
      <c r="BK318" s="72">
        <f t="shared" si="334"/>
        <v>1.9270217090172435E-2</v>
      </c>
      <c r="BL318" s="72">
        <f t="shared" si="335"/>
        <v>2.7348456619943319E-2</v>
      </c>
      <c r="BM318" s="72">
        <f t="shared" si="336"/>
        <v>3.6082645710103681E-2</v>
      </c>
      <c r="BN318" s="70">
        <f t="shared" si="337"/>
        <v>0.58417056349650409</v>
      </c>
      <c r="BO318" s="70">
        <f t="shared" si="338"/>
        <v>0.36487470163272306</v>
      </c>
      <c r="BP318" s="70">
        <f t="shared" si="339"/>
        <v>0.901835549343591</v>
      </c>
    </row>
    <row r="319" spans="1:68" x14ac:dyDescent="0.25">
      <c r="A319" s="68">
        <v>44966</v>
      </c>
      <c r="B319" s="67">
        <v>14.25</v>
      </c>
      <c r="C319" s="67">
        <v>13.95</v>
      </c>
      <c r="D319" s="67">
        <v>13.69</v>
      </c>
      <c r="E319" s="67">
        <v>9.3800000000000008</v>
      </c>
      <c r="F319" s="67">
        <v>8.2899999999999991</v>
      </c>
      <c r="G319" s="67">
        <v>7.68</v>
      </c>
      <c r="H319" s="67">
        <v>7.39</v>
      </c>
      <c r="I319" s="67">
        <v>7.27</v>
      </c>
      <c r="J319" s="71">
        <f t="shared" si="281"/>
        <v>0</v>
      </c>
      <c r="K319" s="71">
        <f t="shared" si="282"/>
        <v>0</v>
      </c>
      <c r="L319" s="71">
        <f t="shared" si="283"/>
        <v>3.0000000000002247E-4</v>
      </c>
      <c r="M319" s="71">
        <f t="shared" si="284"/>
        <v>2.6999999999999941E-3</v>
      </c>
      <c r="N319" s="71">
        <f t="shared" si="285"/>
        <v>3.2000000000000084E-3</v>
      </c>
      <c r="O319" s="71">
        <f t="shared" si="286"/>
        <v>3.0000000000000165E-3</v>
      </c>
      <c r="P319" s="71">
        <f t="shared" si="287"/>
        <v>3.2000000000000084E-3</v>
      </c>
      <c r="Q319" s="71">
        <f t="shared" si="288"/>
        <v>3.1999999999999945E-3</v>
      </c>
      <c r="R319" s="71">
        <f t="shared" si="289"/>
        <v>0</v>
      </c>
      <c r="S319" s="71">
        <f t="shared" si="290"/>
        <v>0</v>
      </c>
      <c r="T319" s="71">
        <f t="shared" si="291"/>
        <v>2.6384064178369449E-4</v>
      </c>
      <c r="U319" s="71">
        <f t="shared" si="292"/>
        <v>2.4654169452704303E-3</v>
      </c>
      <c r="V319" s="71">
        <f t="shared" si="293"/>
        <v>2.9506706516567081E-3</v>
      </c>
      <c r="W319" s="71">
        <f t="shared" si="294"/>
        <v>2.7821588937234592E-3</v>
      </c>
      <c r="X319" s="71">
        <f t="shared" si="295"/>
        <v>2.9753624925536763E-3</v>
      </c>
      <c r="Y319" s="71">
        <f t="shared" si="296"/>
        <v>2.9786859964799355E-3</v>
      </c>
      <c r="Z319" s="72">
        <f t="shared" si="297"/>
        <v>2.993499573780534E-2</v>
      </c>
      <c r="AA319" s="72">
        <f t="shared" si="298"/>
        <v>3.4235520550582377E-2</v>
      </c>
      <c r="AB319" s="72">
        <f t="shared" si="299"/>
        <v>3.2524729509646327E-2</v>
      </c>
      <c r="AC319" s="72">
        <f t="shared" si="300"/>
        <v>2.2084722552001904E-2</v>
      </c>
      <c r="AD319" s="72">
        <f t="shared" si="301"/>
        <v>1.7318344516118103E-2</v>
      </c>
      <c r="AE319" s="72">
        <f t="shared" si="302"/>
        <v>1.378527686144476E-2</v>
      </c>
      <c r="AF319" s="72">
        <f t="shared" si="303"/>
        <v>1.2007001820959351E-2</v>
      </c>
      <c r="AG319" s="72">
        <f t="shared" si="304"/>
        <v>1.1597844451532675E-2</v>
      </c>
      <c r="AH319" s="72">
        <f t="shared" si="305"/>
        <v>2.3804728483787321E-3</v>
      </c>
      <c r="AI319" s="72">
        <f t="shared" si="306"/>
        <v>1.9896194472536423E-3</v>
      </c>
      <c r="AJ319" s="72">
        <f t="shared" si="307"/>
        <v>1.5552556669153679E-3</v>
      </c>
      <c r="AK319" s="72">
        <f t="shared" si="308"/>
        <v>2.3582837594277196E-3</v>
      </c>
      <c r="AL319" s="72">
        <f t="shared" si="309"/>
        <v>2.3044054596014639E-3</v>
      </c>
      <c r="AM319" s="72">
        <f t="shared" si="310"/>
        <v>2.0789691537707162E-3</v>
      </c>
      <c r="AN319" s="72">
        <f t="shared" si="311"/>
        <v>1.9618860314251562E-3</v>
      </c>
      <c r="AO319" s="72">
        <f t="shared" si="312"/>
        <v>1.9405751522941564E-3</v>
      </c>
      <c r="AP319" s="72">
        <f t="shared" si="313"/>
        <v>2.1661939665092275E-3</v>
      </c>
      <c r="AQ319" s="72">
        <f t="shared" si="314"/>
        <v>1.8046011768686329E-3</v>
      </c>
      <c r="AR319" s="72">
        <f t="shared" si="315"/>
        <v>1.4088819973196093E-3</v>
      </c>
      <c r="AS319" s="72">
        <f t="shared" si="316"/>
        <v>2.1357484592295865E-3</v>
      </c>
      <c r="AT319" s="72">
        <f t="shared" si="317"/>
        <v>2.1050563931059138E-3</v>
      </c>
      <c r="AU319" s="72">
        <f t="shared" si="318"/>
        <v>1.9206059830045989E-3</v>
      </c>
      <c r="AV319" s="72">
        <f t="shared" si="319"/>
        <v>1.8180981143479907E-3</v>
      </c>
      <c r="AW319" s="72">
        <f t="shared" si="320"/>
        <v>1.7988883137356794E-3</v>
      </c>
      <c r="AX319" s="72">
        <f t="shared" si="321"/>
        <v>5.9511821209468302E-4</v>
      </c>
      <c r="AY319" s="72">
        <f t="shared" si="322"/>
        <v>9.9480972362682115E-4</v>
      </c>
      <c r="AZ319" s="72">
        <f t="shared" si="323"/>
        <v>1.5552556669153679E-3</v>
      </c>
      <c r="BA319" s="72">
        <f t="shared" si="324"/>
        <v>7.0748512782831587E-3</v>
      </c>
      <c r="BB319" s="72">
        <f t="shared" si="325"/>
        <v>1.1522027298007319E-2</v>
      </c>
      <c r="BC319" s="72">
        <f t="shared" si="326"/>
        <v>2.0789691537707163E-2</v>
      </c>
      <c r="BD319" s="72">
        <f t="shared" si="327"/>
        <v>2.9428290471377343E-2</v>
      </c>
      <c r="BE319" s="72">
        <f t="shared" si="328"/>
        <v>3.8811503045883128E-2</v>
      </c>
      <c r="BF319" s="72">
        <f t="shared" si="329"/>
        <v>5.4154849162730688E-4</v>
      </c>
      <c r="BG319" s="72">
        <f t="shared" si="330"/>
        <v>9.0230058843431644E-4</v>
      </c>
      <c r="BH319" s="72">
        <f t="shared" si="331"/>
        <v>1.4088819973196093E-3</v>
      </c>
      <c r="BI319" s="72">
        <f t="shared" si="332"/>
        <v>6.4072453776887594E-3</v>
      </c>
      <c r="BJ319" s="72">
        <f t="shared" si="333"/>
        <v>1.0525281965529569E-2</v>
      </c>
      <c r="BK319" s="72">
        <f t="shared" si="334"/>
        <v>1.9206059830045988E-2</v>
      </c>
      <c r="BL319" s="72">
        <f t="shared" si="335"/>
        <v>2.7271471715219861E-2</v>
      </c>
      <c r="BM319" s="72">
        <f t="shared" si="336"/>
        <v>3.5977766274713587E-2</v>
      </c>
      <c r="BN319" s="70">
        <f t="shared" si="337"/>
        <v>0.58414520326529762</v>
      </c>
      <c r="BO319" s="70">
        <f t="shared" si="338"/>
        <v>0.3664912948435185</v>
      </c>
      <c r="BP319" s="70">
        <f t="shared" si="339"/>
        <v>0.90094520084236585</v>
      </c>
    </row>
    <row r="320" spans="1:68" x14ac:dyDescent="0.25">
      <c r="A320" s="68">
        <v>44965</v>
      </c>
      <c r="B320" s="67">
        <v>14.25</v>
      </c>
      <c r="C320" s="67">
        <v>13.95</v>
      </c>
      <c r="D320" s="67">
        <v>13.72</v>
      </c>
      <c r="E320" s="67">
        <v>9.65</v>
      </c>
      <c r="F320" s="67">
        <v>8.61</v>
      </c>
      <c r="G320" s="67">
        <v>7.98</v>
      </c>
      <c r="H320" s="67">
        <v>7.71</v>
      </c>
      <c r="I320" s="67">
        <v>7.59</v>
      </c>
      <c r="J320" s="71">
        <f t="shared" si="281"/>
        <v>0</v>
      </c>
      <c r="K320" s="71">
        <f t="shared" si="282"/>
        <v>0</v>
      </c>
      <c r="L320" s="71">
        <f t="shared" si="283"/>
        <v>1.9999999999997797E-4</v>
      </c>
      <c r="M320" s="71">
        <f t="shared" si="284"/>
        <v>1.9999999999999185E-4</v>
      </c>
      <c r="N320" s="71">
        <f t="shared" si="285"/>
        <v>0</v>
      </c>
      <c r="O320" s="71">
        <f t="shared" si="286"/>
        <v>9.9999999999988987E-5</v>
      </c>
      <c r="P320" s="71">
        <f t="shared" si="287"/>
        <v>9.9999999999988987E-5</v>
      </c>
      <c r="Q320" s="71">
        <f t="shared" si="288"/>
        <v>1.0000000000000286E-4</v>
      </c>
      <c r="R320" s="71">
        <f t="shared" si="289"/>
        <v>0</v>
      </c>
      <c r="S320" s="71">
        <f t="shared" si="290"/>
        <v>0</v>
      </c>
      <c r="T320" s="71">
        <f t="shared" si="291"/>
        <v>1.7585509585446948E-4</v>
      </c>
      <c r="U320" s="71">
        <f t="shared" si="292"/>
        <v>1.8238190822022132E-4</v>
      </c>
      <c r="V320" s="71">
        <f t="shared" si="293"/>
        <v>0</v>
      </c>
      <c r="W320" s="71">
        <f t="shared" si="294"/>
        <v>9.2605454527412492E-5</v>
      </c>
      <c r="X320" s="71">
        <f t="shared" si="295"/>
        <v>9.283758071926134E-5</v>
      </c>
      <c r="Y320" s="71">
        <f t="shared" si="296"/>
        <v>9.2941121866240437E-5</v>
      </c>
      <c r="Z320" s="72">
        <f t="shared" si="297"/>
        <v>2.9888286065866194E-2</v>
      </c>
      <c r="AA320" s="72">
        <f t="shared" si="298"/>
        <v>3.426984636634698E-2</v>
      </c>
      <c r="AB320" s="72">
        <f t="shared" si="299"/>
        <v>3.2599375705371567E-2</v>
      </c>
      <c r="AC320" s="72">
        <f t="shared" si="300"/>
        <v>2.2285516581976937E-2</v>
      </c>
      <c r="AD320" s="72">
        <f t="shared" si="301"/>
        <v>1.7502019601494959E-2</v>
      </c>
      <c r="AE320" s="72">
        <f t="shared" si="302"/>
        <v>1.394590830419489E-2</v>
      </c>
      <c r="AF320" s="72">
        <f t="shared" si="303"/>
        <v>1.2152953927541071E-2</v>
      </c>
      <c r="AG320" s="72">
        <f t="shared" si="304"/>
        <v>1.1739131421762798E-2</v>
      </c>
      <c r="AH320" s="72">
        <f t="shared" si="305"/>
        <v>2.3804728483787321E-3</v>
      </c>
      <c r="AI320" s="72">
        <f t="shared" si="306"/>
        <v>1.9902504066314562E-3</v>
      </c>
      <c r="AJ320" s="72">
        <f t="shared" si="307"/>
        <v>1.5561364456339315E-3</v>
      </c>
      <c r="AK320" s="72">
        <f t="shared" si="308"/>
        <v>2.3518755205462175E-3</v>
      </c>
      <c r="AL320" s="72">
        <f t="shared" si="309"/>
        <v>2.2960643856860812E-3</v>
      </c>
      <c r="AM320" s="72">
        <f t="shared" si="310"/>
        <v>2.0704369141855195E-3</v>
      </c>
      <c r="AN320" s="72">
        <f t="shared" si="311"/>
        <v>1.9514310143975294E-3</v>
      </c>
      <c r="AO320" s="72">
        <f t="shared" si="312"/>
        <v>1.9302121622126868E-3</v>
      </c>
      <c r="AP320" s="72">
        <f t="shared" si="313"/>
        <v>2.1661939665092275E-3</v>
      </c>
      <c r="AQ320" s="72">
        <f t="shared" si="314"/>
        <v>1.8052241323538512E-3</v>
      </c>
      <c r="AR320" s="72">
        <f t="shared" si="315"/>
        <v>1.4097962483527685E-3</v>
      </c>
      <c r="AS320" s="72">
        <f t="shared" si="316"/>
        <v>2.1298825264096954E-3</v>
      </c>
      <c r="AT320" s="72">
        <f t="shared" si="317"/>
        <v>2.0973664305171313E-3</v>
      </c>
      <c r="AU320" s="72">
        <f t="shared" si="318"/>
        <v>1.9126965577553052E-3</v>
      </c>
      <c r="AV320" s="72">
        <f t="shared" si="319"/>
        <v>1.808366909127738E-3</v>
      </c>
      <c r="AW320" s="72">
        <f t="shared" si="320"/>
        <v>1.7892316425749521E-3</v>
      </c>
      <c r="AX320" s="72">
        <f t="shared" si="321"/>
        <v>5.9511821209468302E-4</v>
      </c>
      <c r="AY320" s="72">
        <f t="shared" si="322"/>
        <v>9.951252033157281E-4</v>
      </c>
      <c r="AZ320" s="72">
        <f t="shared" si="323"/>
        <v>1.5561364456339315E-3</v>
      </c>
      <c r="BA320" s="72">
        <f t="shared" si="324"/>
        <v>7.0556265616386529E-3</v>
      </c>
      <c r="BB320" s="72">
        <f t="shared" si="325"/>
        <v>1.1480321928430405E-2</v>
      </c>
      <c r="BC320" s="72">
        <f t="shared" si="326"/>
        <v>2.0704369141855195E-2</v>
      </c>
      <c r="BD320" s="72">
        <f t="shared" si="327"/>
        <v>2.9271465215962942E-2</v>
      </c>
      <c r="BE320" s="72">
        <f t="shared" si="328"/>
        <v>3.8604243244253739E-2</v>
      </c>
      <c r="BF320" s="72">
        <f t="shared" si="329"/>
        <v>5.4154849162730688E-4</v>
      </c>
      <c r="BG320" s="72">
        <f t="shared" si="330"/>
        <v>9.026120661769256E-4</v>
      </c>
      <c r="BH320" s="72">
        <f t="shared" si="331"/>
        <v>1.4097962483527685E-3</v>
      </c>
      <c r="BI320" s="72">
        <f t="shared" si="332"/>
        <v>6.3896475792290866E-3</v>
      </c>
      <c r="BJ320" s="72">
        <f t="shared" si="333"/>
        <v>1.0486832152585657E-2</v>
      </c>
      <c r="BK320" s="72">
        <f t="shared" si="334"/>
        <v>1.9126965577553053E-2</v>
      </c>
      <c r="BL320" s="72">
        <f t="shared" si="335"/>
        <v>2.7125503636916071E-2</v>
      </c>
      <c r="BM320" s="72">
        <f t="shared" si="336"/>
        <v>3.5784632851499042E-2</v>
      </c>
      <c r="BN320" s="70">
        <f t="shared" si="337"/>
        <v>0.5845370200569977</v>
      </c>
      <c r="BO320" s="70">
        <f t="shared" si="338"/>
        <v>0.36630697837113452</v>
      </c>
      <c r="BP320" s="70">
        <f t="shared" si="339"/>
        <v>0.90035693715366916</v>
      </c>
    </row>
    <row r="321" spans="1:68" x14ac:dyDescent="0.25">
      <c r="A321" s="68">
        <v>44964</v>
      </c>
      <c r="B321" s="67">
        <v>14.25</v>
      </c>
      <c r="C321" s="67">
        <v>13.95</v>
      </c>
      <c r="D321" s="67">
        <v>13.74</v>
      </c>
      <c r="E321" s="67">
        <v>9.67</v>
      </c>
      <c r="F321" s="67">
        <v>8.61</v>
      </c>
      <c r="G321" s="67">
        <v>7.99</v>
      </c>
      <c r="H321" s="67">
        <v>7.72</v>
      </c>
      <c r="I321" s="67">
        <v>7.6</v>
      </c>
      <c r="J321" s="71">
        <f t="shared" si="281"/>
        <v>-2.9999999999999472E-4</v>
      </c>
      <c r="K321" s="71">
        <f t="shared" si="282"/>
        <v>1.0000000000001674E-4</v>
      </c>
      <c r="L321" s="71">
        <f t="shared" si="283"/>
        <v>-1.9999999999997797E-4</v>
      </c>
      <c r="M321" s="71">
        <f t="shared" si="284"/>
        <v>-1.9999999999999185E-4</v>
      </c>
      <c r="N321" s="71">
        <f t="shared" si="285"/>
        <v>-1.0000000000000286E-4</v>
      </c>
      <c r="O321" s="71">
        <f t="shared" si="286"/>
        <v>-9.9999999999988987E-5</v>
      </c>
      <c r="P321" s="71">
        <f t="shared" si="287"/>
        <v>0</v>
      </c>
      <c r="Q321" s="71">
        <f t="shared" si="288"/>
        <v>0</v>
      </c>
      <c r="R321" s="71">
        <f t="shared" si="289"/>
        <v>-2.6261653759733315E-4</v>
      </c>
      <c r="S321" s="71">
        <f t="shared" si="290"/>
        <v>8.7753938014223341E-5</v>
      </c>
      <c r="T321" s="71">
        <f t="shared" si="291"/>
        <v>-1.7585509585451596E-4</v>
      </c>
      <c r="U321" s="71">
        <f t="shared" si="292"/>
        <v>-1.8238190822031134E-4</v>
      </c>
      <c r="V321" s="71">
        <f t="shared" si="293"/>
        <v>-9.2076792109614775E-5</v>
      </c>
      <c r="W321" s="71">
        <f t="shared" si="294"/>
        <v>-9.2605454527421775E-5</v>
      </c>
      <c r="X321" s="71">
        <f t="shared" si="295"/>
        <v>0</v>
      </c>
      <c r="Y321" s="71">
        <f t="shared" si="296"/>
        <v>0</v>
      </c>
      <c r="Z321" s="72">
        <f t="shared" si="297"/>
        <v>2.983601293186584E-2</v>
      </c>
      <c r="AA321" s="72">
        <f t="shared" si="298"/>
        <v>3.4296889252485634E-2</v>
      </c>
      <c r="AB321" s="72">
        <f t="shared" si="299"/>
        <v>3.2663912845779193E-2</v>
      </c>
      <c r="AC321" s="72">
        <f t="shared" si="300"/>
        <v>2.2474988768530581E-2</v>
      </c>
      <c r="AD321" s="72">
        <f t="shared" si="301"/>
        <v>1.7673451175888526E-2</v>
      </c>
      <c r="AE321" s="72">
        <f t="shared" si="302"/>
        <v>1.4096789178688125E-2</v>
      </c>
      <c r="AF321" s="72">
        <f t="shared" si="303"/>
        <v>1.2290702222688134E-2</v>
      </c>
      <c r="AG321" s="72">
        <f t="shared" si="304"/>
        <v>1.1872048957882828E-2</v>
      </c>
      <c r="AH321" s="72">
        <f t="shared" si="305"/>
        <v>2.3805484882348381E-3</v>
      </c>
      <c r="AI321" s="72">
        <f t="shared" si="306"/>
        <v>1.9902504066314562E-3</v>
      </c>
      <c r="AJ321" s="72">
        <f t="shared" si="307"/>
        <v>1.5560057113527806E-3</v>
      </c>
      <c r="AK321" s="72">
        <f t="shared" si="308"/>
        <v>2.3527660715559244E-3</v>
      </c>
      <c r="AL321" s="72">
        <f t="shared" si="309"/>
        <v>2.2971953483347483E-3</v>
      </c>
      <c r="AM321" s="72">
        <f t="shared" si="310"/>
        <v>2.0718356547061527E-3</v>
      </c>
      <c r="AN321" s="72">
        <f t="shared" si="311"/>
        <v>1.9531410657159685E-3</v>
      </c>
      <c r="AO321" s="72">
        <f t="shared" si="312"/>
        <v>1.9316685947185202E-3</v>
      </c>
      <c r="AP321" s="72">
        <f t="shared" si="313"/>
        <v>2.1662676154801754E-3</v>
      </c>
      <c r="AQ321" s="72">
        <f t="shared" si="314"/>
        <v>1.8052241323538512E-3</v>
      </c>
      <c r="AR321" s="72">
        <f t="shared" si="315"/>
        <v>1.4096905318735629E-3</v>
      </c>
      <c r="AS321" s="72">
        <f t="shared" si="316"/>
        <v>2.1307836025581451E-3</v>
      </c>
      <c r="AT321" s="72">
        <f t="shared" si="317"/>
        <v>2.0984909919770883E-3</v>
      </c>
      <c r="AU321" s="72">
        <f t="shared" si="318"/>
        <v>1.9140753886659602E-3</v>
      </c>
      <c r="AV321" s="72">
        <f t="shared" si="319"/>
        <v>1.8100444267338104E-3</v>
      </c>
      <c r="AW321" s="72">
        <f t="shared" si="320"/>
        <v>1.7906591822403188E-3</v>
      </c>
      <c r="AX321" s="72">
        <f t="shared" si="321"/>
        <v>5.9513712205870953E-4</v>
      </c>
      <c r="AY321" s="72">
        <f t="shared" si="322"/>
        <v>9.951252033157281E-4</v>
      </c>
      <c r="AZ321" s="72">
        <f t="shared" si="323"/>
        <v>1.5560057113527806E-3</v>
      </c>
      <c r="BA321" s="72">
        <f t="shared" si="324"/>
        <v>7.0582982146677733E-3</v>
      </c>
      <c r="BB321" s="72">
        <f t="shared" si="325"/>
        <v>1.1485976741673742E-2</v>
      </c>
      <c r="BC321" s="72">
        <f t="shared" si="326"/>
        <v>2.0718356547061528E-2</v>
      </c>
      <c r="BD321" s="72">
        <f t="shared" si="327"/>
        <v>2.9297115985739527E-2</v>
      </c>
      <c r="BE321" s="72">
        <f t="shared" si="328"/>
        <v>3.8633371894370404E-2</v>
      </c>
      <c r="BF321" s="72">
        <f t="shared" si="329"/>
        <v>5.4156690387004386E-4</v>
      </c>
      <c r="BG321" s="72">
        <f t="shared" si="330"/>
        <v>9.026120661769256E-4</v>
      </c>
      <c r="BH321" s="72">
        <f t="shared" si="331"/>
        <v>1.4096905318735629E-3</v>
      </c>
      <c r="BI321" s="72">
        <f t="shared" si="332"/>
        <v>6.3923508076744358E-3</v>
      </c>
      <c r="BJ321" s="72">
        <f t="shared" si="333"/>
        <v>1.0492454959885442E-2</v>
      </c>
      <c r="BK321" s="72">
        <f t="shared" si="334"/>
        <v>1.9140753886659603E-2</v>
      </c>
      <c r="BL321" s="72">
        <f t="shared" si="335"/>
        <v>2.7150666401007155E-2</v>
      </c>
      <c r="BM321" s="72">
        <f t="shared" si="336"/>
        <v>3.5813183644806373E-2</v>
      </c>
      <c r="BN321" s="70">
        <f t="shared" si="337"/>
        <v>0.58453706170284003</v>
      </c>
      <c r="BO321" s="70">
        <f t="shared" si="338"/>
        <v>0.36652396925924197</v>
      </c>
      <c r="BP321" s="70">
        <f t="shared" si="339"/>
        <v>0.90047290464336227</v>
      </c>
    </row>
    <row r="322" spans="1:68" x14ac:dyDescent="0.25">
      <c r="A322" s="68">
        <v>44963</v>
      </c>
      <c r="B322" s="67">
        <v>14.22</v>
      </c>
      <c r="C322" s="67">
        <v>13.96</v>
      </c>
      <c r="D322" s="67">
        <v>13.72</v>
      </c>
      <c r="E322" s="67">
        <v>9.65</v>
      </c>
      <c r="F322" s="67">
        <v>8.6</v>
      </c>
      <c r="G322" s="67">
        <v>7.98</v>
      </c>
      <c r="H322" s="67">
        <v>7.72</v>
      </c>
      <c r="I322" s="67">
        <v>7.6</v>
      </c>
      <c r="J322" s="71">
        <f t="shared" si="281"/>
        <v>-2.0000000000000573E-4</v>
      </c>
      <c r="K322" s="71">
        <f t="shared" si="282"/>
        <v>-1.0000000000001674E-4</v>
      </c>
      <c r="L322" s="71">
        <f t="shared" si="283"/>
        <v>0</v>
      </c>
      <c r="M322" s="71">
        <f t="shared" si="284"/>
        <v>-2.2000000000000075E-3</v>
      </c>
      <c r="N322" s="71">
        <f t="shared" si="285"/>
        <v>-2.7999999999999969E-3</v>
      </c>
      <c r="O322" s="71">
        <f t="shared" si="286"/>
        <v>-3.1000000000000055E-3</v>
      </c>
      <c r="P322" s="71">
        <f t="shared" si="287"/>
        <v>-3.4999999999999892E-3</v>
      </c>
      <c r="Q322" s="71">
        <f t="shared" si="288"/>
        <v>-3.0999999999999917E-3</v>
      </c>
      <c r="R322" s="71">
        <f t="shared" si="289"/>
        <v>-1.7511601480696824E-4</v>
      </c>
      <c r="S322" s="71">
        <f t="shared" si="290"/>
        <v>-8.7753938014274935E-5</v>
      </c>
      <c r="T322" s="71">
        <f t="shared" si="291"/>
        <v>0</v>
      </c>
      <c r="U322" s="71">
        <f t="shared" si="292"/>
        <v>-2.0083994335455286E-3</v>
      </c>
      <c r="V322" s="71">
        <f t="shared" si="293"/>
        <v>-2.581598335870283E-3</v>
      </c>
      <c r="W322" s="71">
        <f t="shared" si="294"/>
        <v>-2.8750309625154521E-3</v>
      </c>
      <c r="X322" s="71">
        <f t="shared" si="295"/>
        <v>-3.2544544973539319E-3</v>
      </c>
      <c r="Y322" s="71">
        <f t="shared" si="296"/>
        <v>-2.8851990790293141E-3</v>
      </c>
      <c r="Z322" s="72">
        <f t="shared" si="297"/>
        <v>2.9777526099493818E-2</v>
      </c>
      <c r="AA322" s="72">
        <f t="shared" si="298"/>
        <v>3.4319646378550901E-2</v>
      </c>
      <c r="AB322" s="72">
        <f t="shared" si="299"/>
        <v>3.2722686330781355E-2</v>
      </c>
      <c r="AC322" s="72">
        <f t="shared" si="300"/>
        <v>2.2653582024277478E-2</v>
      </c>
      <c r="AD322" s="72">
        <f t="shared" si="301"/>
        <v>1.7833347018680688E-2</v>
      </c>
      <c r="AE322" s="72">
        <f t="shared" si="302"/>
        <v>1.4235033107667286E-2</v>
      </c>
      <c r="AF322" s="72">
        <f t="shared" si="303"/>
        <v>1.241492287255986E-2</v>
      </c>
      <c r="AG322" s="72">
        <f t="shared" si="304"/>
        <v>1.1992495130566995E-2</v>
      </c>
      <c r="AH322" s="72">
        <f t="shared" si="305"/>
        <v>2.3806749885466609E-3</v>
      </c>
      <c r="AI322" s="72">
        <f t="shared" si="306"/>
        <v>1.9900979858033835E-3</v>
      </c>
      <c r="AJ322" s="72">
        <f t="shared" si="307"/>
        <v>1.5561395702202124E-3</v>
      </c>
      <c r="AK322" s="72">
        <f t="shared" si="308"/>
        <v>2.3528430687798276E-3</v>
      </c>
      <c r="AL322" s="72">
        <f t="shared" si="309"/>
        <v>2.2975595145050664E-3</v>
      </c>
      <c r="AM322" s="72">
        <f t="shared" si="310"/>
        <v>2.0721009831743352E-3</v>
      </c>
      <c r="AN322" s="72">
        <f t="shared" si="311"/>
        <v>1.9536425895206456E-3</v>
      </c>
      <c r="AO322" s="72">
        <f t="shared" si="312"/>
        <v>1.9321683860853635E-3</v>
      </c>
      <c r="AP322" s="72">
        <f t="shared" si="313"/>
        <v>2.1663821973309451E-3</v>
      </c>
      <c r="AQ322" s="72">
        <f t="shared" si="314"/>
        <v>1.8050842768456918E-3</v>
      </c>
      <c r="AR322" s="72">
        <f t="shared" si="315"/>
        <v>1.4098114868724659E-3</v>
      </c>
      <c r="AS322" s="72">
        <f t="shared" si="316"/>
        <v>2.1308589084474035E-3</v>
      </c>
      <c r="AT322" s="72">
        <f t="shared" si="317"/>
        <v>2.098851032539522E-3</v>
      </c>
      <c r="AU322" s="72">
        <f t="shared" si="318"/>
        <v>1.9143350748341086E-3</v>
      </c>
      <c r="AV322" s="72">
        <f t="shared" si="319"/>
        <v>1.8105344602385397E-3</v>
      </c>
      <c r="AW322" s="72">
        <f t="shared" si="320"/>
        <v>1.7911472611186546E-3</v>
      </c>
      <c r="AX322" s="72">
        <f t="shared" si="321"/>
        <v>5.9516874713666523E-4</v>
      </c>
      <c r="AY322" s="72">
        <f t="shared" si="322"/>
        <v>9.9504899290169175E-4</v>
      </c>
      <c r="AZ322" s="72">
        <f t="shared" si="323"/>
        <v>1.5561395702202124E-3</v>
      </c>
      <c r="BA322" s="72">
        <f t="shared" si="324"/>
        <v>7.0585292063394828E-3</v>
      </c>
      <c r="BB322" s="72">
        <f t="shared" si="325"/>
        <v>1.1487797572525332E-2</v>
      </c>
      <c r="BC322" s="72">
        <f t="shared" si="326"/>
        <v>2.0721009831743353E-2</v>
      </c>
      <c r="BD322" s="72">
        <f t="shared" si="327"/>
        <v>2.9304638842809684E-2</v>
      </c>
      <c r="BE322" s="72">
        <f t="shared" si="328"/>
        <v>3.8643367721707268E-2</v>
      </c>
      <c r="BF322" s="72">
        <f t="shared" si="329"/>
        <v>5.4159554933273628E-4</v>
      </c>
      <c r="BG322" s="72">
        <f t="shared" si="330"/>
        <v>9.0254213842284588E-4</v>
      </c>
      <c r="BH322" s="72">
        <f t="shared" si="331"/>
        <v>1.4098114868724659E-3</v>
      </c>
      <c r="BI322" s="72">
        <f t="shared" si="332"/>
        <v>6.3925767253422104E-3</v>
      </c>
      <c r="BJ322" s="72">
        <f t="shared" si="333"/>
        <v>1.049425516269761E-2</v>
      </c>
      <c r="BK322" s="72">
        <f t="shared" si="334"/>
        <v>1.9143350748341087E-2</v>
      </c>
      <c r="BL322" s="72">
        <f t="shared" si="335"/>
        <v>2.7158016903578094E-2</v>
      </c>
      <c r="BM322" s="72">
        <f t="shared" si="336"/>
        <v>3.5822945222373094E-2</v>
      </c>
      <c r="BN322" s="70">
        <f t="shared" si="337"/>
        <v>0.58455722057733361</v>
      </c>
      <c r="BO322" s="70">
        <f t="shared" si="338"/>
        <v>0.36660309731019636</v>
      </c>
      <c r="BP322" s="70">
        <f t="shared" si="339"/>
        <v>0.90044259555368034</v>
      </c>
    </row>
    <row r="323" spans="1:68" x14ac:dyDescent="0.25">
      <c r="A323" s="68">
        <v>44960</v>
      </c>
      <c r="B323" s="67">
        <v>14.2</v>
      </c>
      <c r="C323" s="67">
        <v>13.95</v>
      </c>
      <c r="D323" s="67">
        <v>13.72</v>
      </c>
      <c r="E323" s="67">
        <v>9.43</v>
      </c>
      <c r="F323" s="67">
        <v>8.32</v>
      </c>
      <c r="G323" s="67">
        <v>7.67</v>
      </c>
      <c r="H323" s="67">
        <v>7.37</v>
      </c>
      <c r="I323" s="67">
        <v>7.29</v>
      </c>
      <c r="J323" s="71">
        <f t="shared" ref="J323:J386" si="340">B324/100-B323/100</f>
        <v>2.0000000000000573E-4</v>
      </c>
      <c r="K323" s="71">
        <f t="shared" ref="K323:K386" si="341">C324/100-C323/100</f>
        <v>-9.9999999999988987E-5</v>
      </c>
      <c r="L323" s="71">
        <f t="shared" ref="L323:L386" si="342">D324/100-D323/100</f>
        <v>-1.0000000000000286E-3</v>
      </c>
      <c r="M323" s="71">
        <f t="shared" ref="M323:M386" si="343">E324/100-E323/100</f>
        <v>1.3000000000000095E-3</v>
      </c>
      <c r="N323" s="71">
        <f t="shared" ref="N323:N386" si="344">F324/100-F323/100</f>
        <v>1.2999999999999956E-3</v>
      </c>
      <c r="O323" s="71">
        <f t="shared" ref="O323:O386" si="345">G324/100-G323/100</f>
        <v>7.9999999999999516E-4</v>
      </c>
      <c r="P323" s="71">
        <f t="shared" ref="P323:P386" si="346">H324/100-H323/100</f>
        <v>8.9999999999999802E-4</v>
      </c>
      <c r="Q323" s="71">
        <f t="shared" ref="Q323:Q386" si="347">I324/100-I323/100</f>
        <v>8.9999999999999802E-4</v>
      </c>
      <c r="R323" s="71">
        <f t="shared" ref="R323:R386" si="348">LN((1+B324/100)/(1+B323/100))</f>
        <v>1.7511601480707002E-4</v>
      </c>
      <c r="S323" s="71">
        <f t="shared" ref="S323:S386" si="349">LN((1+C324/100)/(1+C323/100))</f>
        <v>-8.7761639443696048E-5</v>
      </c>
      <c r="T323" s="71">
        <f t="shared" ref="T323:T386" si="350">LN((1+D324/100)/(1+D323/100))</f>
        <v>-8.7973965381808316E-4</v>
      </c>
      <c r="U323" s="71">
        <f t="shared" ref="U323:U386" si="351">LN((1+E324/100)/(1+E323/100))</f>
        <v>1.1872689645257388E-3</v>
      </c>
      <c r="V323" s="71">
        <f t="shared" ref="V323:V386" si="352">LN((1+F324/100)/(1+F323/100))</f>
        <v>1.1994281089185643E-3</v>
      </c>
      <c r="W323" s="71">
        <f t="shared" ref="W323:W386" si="353">LN((1+G324/100)/(1+G323/100))</f>
        <v>7.427351562314205E-4</v>
      </c>
      <c r="X323" s="71">
        <f t="shared" ref="X323:X386" si="354">LN((1+H324/100)/(1+H323/100))</f>
        <v>8.3787185463115568E-4</v>
      </c>
      <c r="Y323" s="71">
        <f t="shared" ref="Y323:Y386" si="355">LN((1+I324/100)/(1+I323/100))</f>
        <v>8.3849634576865784E-4</v>
      </c>
      <c r="Z323" s="72">
        <f t="shared" si="297"/>
        <v>2.9715657809120995E-2</v>
      </c>
      <c r="AA323" s="72">
        <f t="shared" si="298"/>
        <v>3.4338160094272541E-2</v>
      </c>
      <c r="AB323" s="72">
        <f t="shared" si="299"/>
        <v>3.277831644621599E-2</v>
      </c>
      <c r="AC323" s="72">
        <f t="shared" si="300"/>
        <v>2.2828397013537446E-2</v>
      </c>
      <c r="AD323" s="72">
        <f t="shared" si="301"/>
        <v>1.7986423573438888E-2</v>
      </c>
      <c r="AE323" s="72">
        <f t="shared" si="302"/>
        <v>1.4367403338373228E-2</v>
      </c>
      <c r="AF323" s="72">
        <f t="shared" si="303"/>
        <v>1.2531701390684128E-2</v>
      </c>
      <c r="AG323" s="72">
        <f t="shared" si="304"/>
        <v>1.2105597387610311E-2</v>
      </c>
      <c r="AH323" s="72">
        <f t="shared" si="305"/>
        <v>2.3818421638737652E-3</v>
      </c>
      <c r="AI323" s="72">
        <f t="shared" si="306"/>
        <v>1.9900979858033835E-3</v>
      </c>
      <c r="AJ323" s="72">
        <f t="shared" si="307"/>
        <v>1.5561395702202124E-3</v>
      </c>
      <c r="AK323" s="72">
        <f t="shared" si="308"/>
        <v>2.3498641390219694E-3</v>
      </c>
      <c r="AL323" s="72">
        <f t="shared" si="309"/>
        <v>2.2922252027121033E-3</v>
      </c>
      <c r="AM323" s="72">
        <f t="shared" si="310"/>
        <v>2.0652348063101211E-3</v>
      </c>
      <c r="AN323" s="72">
        <f t="shared" si="311"/>
        <v>1.9429024206516821E-3</v>
      </c>
      <c r="AO323" s="72">
        <f t="shared" si="312"/>
        <v>1.9241205235629897E-3</v>
      </c>
      <c r="AP323" s="72">
        <f t="shared" si="313"/>
        <v>2.1675295417282903E-3</v>
      </c>
      <c r="AQ323" s="72">
        <f t="shared" si="314"/>
        <v>1.8050796375881472E-3</v>
      </c>
      <c r="AR323" s="72">
        <f t="shared" si="315"/>
        <v>1.4098114868724659E-3</v>
      </c>
      <c r="AS323" s="72">
        <f t="shared" si="316"/>
        <v>2.1281631282593599E-3</v>
      </c>
      <c r="AT323" s="72">
        <f t="shared" si="317"/>
        <v>2.0939438401573686E-3</v>
      </c>
      <c r="AU323" s="72">
        <f t="shared" si="318"/>
        <v>1.9080365820894052E-3</v>
      </c>
      <c r="AV323" s="72">
        <f t="shared" si="319"/>
        <v>1.8005670901861631E-3</v>
      </c>
      <c r="AW323" s="72">
        <f t="shared" si="320"/>
        <v>1.7836853286340893E-3</v>
      </c>
      <c r="AX323" s="72">
        <f t="shared" si="321"/>
        <v>5.9546054096844129E-4</v>
      </c>
      <c r="AY323" s="72">
        <f t="shared" si="322"/>
        <v>9.9504899290169175E-4</v>
      </c>
      <c r="AZ323" s="72">
        <f t="shared" si="323"/>
        <v>1.5561395702202124E-3</v>
      </c>
      <c r="BA323" s="72">
        <f t="shared" si="324"/>
        <v>7.0495924170659082E-3</v>
      </c>
      <c r="BB323" s="72">
        <f t="shared" si="325"/>
        <v>1.1461126013560516E-2</v>
      </c>
      <c r="BC323" s="72">
        <f t="shared" si="326"/>
        <v>2.0652348063101213E-2</v>
      </c>
      <c r="BD323" s="72">
        <f t="shared" si="327"/>
        <v>2.9143536309775231E-2</v>
      </c>
      <c r="BE323" s="72">
        <f t="shared" si="328"/>
        <v>3.8482410471259797E-2</v>
      </c>
      <c r="BF323" s="72">
        <f t="shared" si="329"/>
        <v>5.4188238543207258E-4</v>
      </c>
      <c r="BG323" s="72">
        <f t="shared" si="330"/>
        <v>9.0253981879407361E-4</v>
      </c>
      <c r="BH323" s="72">
        <f t="shared" si="331"/>
        <v>1.4098114868724659E-3</v>
      </c>
      <c r="BI323" s="72">
        <f t="shared" si="332"/>
        <v>6.3844893847780793E-3</v>
      </c>
      <c r="BJ323" s="72">
        <f t="shared" si="333"/>
        <v>1.0469719200786843E-2</v>
      </c>
      <c r="BK323" s="72">
        <f t="shared" si="334"/>
        <v>1.9080365820894053E-2</v>
      </c>
      <c r="BL323" s="72">
        <f t="shared" si="335"/>
        <v>2.7008506352792446E-2</v>
      </c>
      <c r="BM323" s="72">
        <f t="shared" si="336"/>
        <v>3.5673706572681783E-2</v>
      </c>
      <c r="BN323" s="70">
        <f t="shared" si="337"/>
        <v>0.58455450647598539</v>
      </c>
      <c r="BO323" s="70">
        <f t="shared" si="338"/>
        <v>0.36815910218571374</v>
      </c>
      <c r="BP323" s="70">
        <f t="shared" si="339"/>
        <v>0.90024701780178551</v>
      </c>
    </row>
    <row r="324" spans="1:68" x14ac:dyDescent="0.25">
      <c r="A324" s="68">
        <v>44959</v>
      </c>
      <c r="B324" s="67">
        <v>14.22</v>
      </c>
      <c r="C324" s="67">
        <v>13.94</v>
      </c>
      <c r="D324" s="67">
        <v>13.62</v>
      </c>
      <c r="E324" s="67">
        <v>9.56</v>
      </c>
      <c r="F324" s="67">
        <v>8.4499999999999993</v>
      </c>
      <c r="G324" s="67">
        <v>7.75</v>
      </c>
      <c r="H324" s="67">
        <v>7.46</v>
      </c>
      <c r="I324" s="67">
        <v>7.38</v>
      </c>
      <c r="J324" s="71">
        <f t="shared" si="340"/>
        <v>0</v>
      </c>
      <c r="K324" s="71">
        <f t="shared" si="341"/>
        <v>4.0000000000001146E-4</v>
      </c>
      <c r="L324" s="71">
        <f t="shared" si="342"/>
        <v>2.600000000000019E-3</v>
      </c>
      <c r="M324" s="71">
        <f t="shared" si="343"/>
        <v>1.6999999999999932E-3</v>
      </c>
      <c r="N324" s="71">
        <f t="shared" si="344"/>
        <v>1.2000000000000066E-3</v>
      </c>
      <c r="O324" s="71">
        <f t="shared" si="345"/>
        <v>1.5000000000000013E-3</v>
      </c>
      <c r="P324" s="71">
        <f t="shared" si="346"/>
        <v>1.2000000000000066E-3</v>
      </c>
      <c r="Q324" s="71">
        <f t="shared" si="347"/>
        <v>1.2999999999999956E-3</v>
      </c>
      <c r="R324" s="71">
        <f t="shared" si="348"/>
        <v>0</v>
      </c>
      <c r="S324" s="71">
        <f t="shared" si="349"/>
        <v>3.5100035460390431E-4</v>
      </c>
      <c r="T324" s="71">
        <f t="shared" si="350"/>
        <v>2.2857152808558609E-3</v>
      </c>
      <c r="U324" s="71">
        <f t="shared" si="351"/>
        <v>1.550458607830491E-3</v>
      </c>
      <c r="V324" s="71">
        <f t="shared" si="352"/>
        <v>1.1058889708773707E-3</v>
      </c>
      <c r="W324" s="71">
        <f t="shared" si="353"/>
        <v>1.3911432802317816E-3</v>
      </c>
      <c r="X324" s="71">
        <f t="shared" si="354"/>
        <v>1.1160715444211294E-3</v>
      </c>
      <c r="Y324" s="71">
        <f t="shared" si="355"/>
        <v>1.2099215027131511E-3</v>
      </c>
      <c r="Z324" s="72">
        <f t="shared" si="297"/>
        <v>2.9644821096491743E-2</v>
      </c>
      <c r="AA324" s="72">
        <f t="shared" si="298"/>
        <v>3.4353503962756188E-2</v>
      </c>
      <c r="AB324" s="72">
        <f t="shared" si="299"/>
        <v>3.2829843875832029E-2</v>
      </c>
      <c r="AC324" s="72">
        <f t="shared" si="300"/>
        <v>2.299818071648908E-2</v>
      </c>
      <c r="AD324" s="72">
        <f t="shared" si="301"/>
        <v>1.8130336291587033E-2</v>
      </c>
      <c r="AE324" s="72">
        <f t="shared" si="302"/>
        <v>1.4487248666520207E-2</v>
      </c>
      <c r="AF324" s="72">
        <f t="shared" si="303"/>
        <v>1.263807145556882E-2</v>
      </c>
      <c r="AG324" s="72">
        <f t="shared" si="304"/>
        <v>1.2207233523016496E-2</v>
      </c>
      <c r="AH324" s="72">
        <f t="shared" si="305"/>
        <v>2.3818405834361961E-3</v>
      </c>
      <c r="AI324" s="72">
        <f t="shared" si="306"/>
        <v>1.9902827177169283E-3</v>
      </c>
      <c r="AJ324" s="72">
        <f t="shared" si="307"/>
        <v>1.5608989946896195E-3</v>
      </c>
      <c r="AK324" s="72">
        <f t="shared" si="308"/>
        <v>2.3479790958918171E-3</v>
      </c>
      <c r="AL324" s="72">
        <f t="shared" si="309"/>
        <v>2.2904498848640435E-3</v>
      </c>
      <c r="AM324" s="72">
        <f t="shared" si="310"/>
        <v>2.0644808206998627E-3</v>
      </c>
      <c r="AN324" s="72">
        <f t="shared" si="311"/>
        <v>1.9419009652413912E-3</v>
      </c>
      <c r="AO324" s="72">
        <f t="shared" si="312"/>
        <v>1.9231180959556043E-3</v>
      </c>
      <c r="AP324" s="72">
        <f t="shared" si="313"/>
        <v>2.1675823608303221E-3</v>
      </c>
      <c r="AQ324" s="72">
        <f t="shared" si="314"/>
        <v>1.8052897524375932E-3</v>
      </c>
      <c r="AR324" s="72">
        <f t="shared" si="315"/>
        <v>1.4148090299884808E-3</v>
      </c>
      <c r="AS324" s="72">
        <f t="shared" si="316"/>
        <v>2.1264166750051385E-3</v>
      </c>
      <c r="AT324" s="72">
        <f t="shared" si="317"/>
        <v>2.0922846631479721E-3</v>
      </c>
      <c r="AU324" s="72">
        <f t="shared" si="318"/>
        <v>1.9073323180848634E-3</v>
      </c>
      <c r="AV324" s="72">
        <f t="shared" si="319"/>
        <v>1.7996286689963171E-3</v>
      </c>
      <c r="AW324" s="72">
        <f t="shared" si="320"/>
        <v>1.7827450376901271E-3</v>
      </c>
      <c r="AX324" s="72">
        <f t="shared" si="321"/>
        <v>5.9546014585904904E-4</v>
      </c>
      <c r="AY324" s="72">
        <f t="shared" si="322"/>
        <v>9.9514135885846416E-4</v>
      </c>
      <c r="AZ324" s="72">
        <f t="shared" si="323"/>
        <v>1.5608989946896195E-3</v>
      </c>
      <c r="BA324" s="72">
        <f t="shared" si="324"/>
        <v>7.0439372876754513E-3</v>
      </c>
      <c r="BB324" s="72">
        <f t="shared" si="325"/>
        <v>1.1452249424320217E-2</v>
      </c>
      <c r="BC324" s="72">
        <f t="shared" si="326"/>
        <v>2.0644808206998627E-2</v>
      </c>
      <c r="BD324" s="72">
        <f t="shared" si="327"/>
        <v>2.912851447862087E-2</v>
      </c>
      <c r="BE324" s="72">
        <f t="shared" si="328"/>
        <v>3.8462361919112086E-2</v>
      </c>
      <c r="BF324" s="72">
        <f t="shared" si="329"/>
        <v>5.4189559020758054E-4</v>
      </c>
      <c r="BG324" s="72">
        <f t="shared" si="330"/>
        <v>9.026448762187966E-4</v>
      </c>
      <c r="BH324" s="72">
        <f t="shared" si="331"/>
        <v>1.4148090299884808E-3</v>
      </c>
      <c r="BI324" s="72">
        <f t="shared" si="332"/>
        <v>6.3792500250154155E-3</v>
      </c>
      <c r="BJ324" s="72">
        <f t="shared" si="333"/>
        <v>1.0461423315739861E-2</v>
      </c>
      <c r="BK324" s="72">
        <f t="shared" si="334"/>
        <v>1.9073323180848634E-2</v>
      </c>
      <c r="BL324" s="72">
        <f t="shared" si="335"/>
        <v>2.6994430034944755E-2</v>
      </c>
      <c r="BM324" s="72">
        <f t="shared" si="336"/>
        <v>3.5654900753802544E-2</v>
      </c>
      <c r="BN324" s="70">
        <f t="shared" si="337"/>
        <v>0.58420491440240274</v>
      </c>
      <c r="BO324" s="70">
        <f t="shared" si="338"/>
        <v>0.3681697685662792</v>
      </c>
      <c r="BP324" s="70">
        <f t="shared" si="339"/>
        <v>0.90007718893109201</v>
      </c>
    </row>
    <row r="325" spans="1:68" x14ac:dyDescent="0.25">
      <c r="A325" s="68">
        <v>44958</v>
      </c>
      <c r="B325" s="67">
        <v>14.22</v>
      </c>
      <c r="C325" s="67">
        <v>13.98</v>
      </c>
      <c r="D325" s="67">
        <v>13.88</v>
      </c>
      <c r="E325" s="67">
        <v>9.73</v>
      </c>
      <c r="F325" s="67">
        <v>8.57</v>
      </c>
      <c r="G325" s="67">
        <v>7.9</v>
      </c>
      <c r="H325" s="67">
        <v>7.58</v>
      </c>
      <c r="I325" s="67">
        <v>7.51</v>
      </c>
      <c r="J325" s="71">
        <f t="shared" si="340"/>
        <v>-2.0000000000000573E-4</v>
      </c>
      <c r="K325" s="71">
        <f t="shared" si="341"/>
        <v>-1.3000000000000234E-3</v>
      </c>
      <c r="L325" s="71">
        <f t="shared" si="342"/>
        <v>-3.7000000000000088E-3</v>
      </c>
      <c r="M325" s="71">
        <f t="shared" si="343"/>
        <v>5.400000000000002E-3</v>
      </c>
      <c r="N325" s="71">
        <f t="shared" si="344"/>
        <v>6.0000000000000331E-4</v>
      </c>
      <c r="O325" s="71">
        <f t="shared" si="345"/>
        <v>5.0000000000000044E-4</v>
      </c>
      <c r="P325" s="71">
        <f t="shared" si="346"/>
        <v>4.9999999999998657E-4</v>
      </c>
      <c r="Q325" s="71">
        <f t="shared" si="347"/>
        <v>5.0000000000000044E-4</v>
      </c>
      <c r="R325" s="71">
        <f t="shared" si="348"/>
        <v>-1.7511601480696824E-4</v>
      </c>
      <c r="S325" s="71">
        <f t="shared" si="349"/>
        <v>-1.1412018971047194E-3</v>
      </c>
      <c r="T325" s="71">
        <f t="shared" si="350"/>
        <v>-3.2543236425888029E-3</v>
      </c>
      <c r="U325" s="71">
        <f t="shared" si="351"/>
        <v>4.9091007678794757E-3</v>
      </c>
      <c r="V325" s="71">
        <f t="shared" si="352"/>
        <v>5.5248620189861082E-4</v>
      </c>
      <c r="W325" s="71">
        <f t="shared" si="353"/>
        <v>4.6328469672735599E-4</v>
      </c>
      <c r="X325" s="71">
        <f t="shared" si="354"/>
        <v>4.6466243111027965E-4</v>
      </c>
      <c r="Y325" s="71">
        <f t="shared" si="355"/>
        <v>4.6496490352735466E-4</v>
      </c>
      <c r="Z325" s="72">
        <f t="shared" si="297"/>
        <v>2.9572957551959666E-2</v>
      </c>
      <c r="AA325" s="72">
        <f t="shared" si="298"/>
        <v>3.4370272738165238E-2</v>
      </c>
      <c r="AB325" s="72">
        <f t="shared" si="299"/>
        <v>3.289705801529811E-2</v>
      </c>
      <c r="AC325" s="72">
        <f t="shared" si="300"/>
        <v>2.3165589759494908E-2</v>
      </c>
      <c r="AD325" s="72">
        <f t="shared" si="301"/>
        <v>1.8272376949788959E-2</v>
      </c>
      <c r="AE325" s="72">
        <f t="shared" si="302"/>
        <v>1.4604803667587167E-2</v>
      </c>
      <c r="AF325" s="72">
        <f t="shared" si="303"/>
        <v>1.2743438356881995E-2</v>
      </c>
      <c r="AG325" s="72">
        <f t="shared" si="304"/>
        <v>1.2308043199905909E-2</v>
      </c>
      <c r="AH325" s="72">
        <f t="shared" si="305"/>
        <v>2.3843774160589941E-3</v>
      </c>
      <c r="AI325" s="72">
        <f t="shared" si="306"/>
        <v>1.9919314629294705E-3</v>
      </c>
      <c r="AJ325" s="72">
        <f t="shared" si="307"/>
        <v>1.5496814646718295E-3</v>
      </c>
      <c r="AK325" s="72">
        <f t="shared" si="308"/>
        <v>2.3449246251392667E-3</v>
      </c>
      <c r="AL325" s="72">
        <f t="shared" si="309"/>
        <v>2.2912447894621515E-3</v>
      </c>
      <c r="AM325" s="72">
        <f t="shared" si="310"/>
        <v>2.0619788304948403E-3</v>
      </c>
      <c r="AN325" s="72">
        <f t="shared" si="311"/>
        <v>1.9401865851493645E-3</v>
      </c>
      <c r="AO325" s="72">
        <f t="shared" si="312"/>
        <v>1.9214777301061964E-3</v>
      </c>
      <c r="AP325" s="72">
        <f t="shared" si="313"/>
        <v>2.1702346249574183E-3</v>
      </c>
      <c r="AQ325" s="72">
        <f t="shared" si="314"/>
        <v>1.8071017889910667E-3</v>
      </c>
      <c r="AR325" s="72">
        <f t="shared" si="315"/>
        <v>1.4051595121996364E-3</v>
      </c>
      <c r="AS325" s="72">
        <f t="shared" si="316"/>
        <v>2.1235970351495283E-3</v>
      </c>
      <c r="AT325" s="72">
        <f t="shared" si="317"/>
        <v>2.0931843419521629E-3</v>
      </c>
      <c r="AU325" s="72">
        <f t="shared" si="318"/>
        <v>1.9049990038836526E-3</v>
      </c>
      <c r="AV325" s="72">
        <f t="shared" si="319"/>
        <v>1.7980257973261268E-3</v>
      </c>
      <c r="AW325" s="72">
        <f t="shared" si="320"/>
        <v>1.7812236299608257E-3</v>
      </c>
      <c r="AX325" s="72">
        <f t="shared" si="321"/>
        <v>5.9609435401474853E-4</v>
      </c>
      <c r="AY325" s="72">
        <f t="shared" si="322"/>
        <v>9.9596573146473527E-4</v>
      </c>
      <c r="AZ325" s="72">
        <f t="shared" si="323"/>
        <v>1.5496814646718295E-3</v>
      </c>
      <c r="BA325" s="72">
        <f t="shared" si="324"/>
        <v>7.0347738754178001E-3</v>
      </c>
      <c r="BB325" s="72">
        <f t="shared" si="325"/>
        <v>1.1456223947310757E-2</v>
      </c>
      <c r="BC325" s="72">
        <f t="shared" si="326"/>
        <v>2.0619788304948403E-2</v>
      </c>
      <c r="BD325" s="72">
        <f t="shared" si="327"/>
        <v>2.9102798777240469E-2</v>
      </c>
      <c r="BE325" s="72">
        <f t="shared" si="328"/>
        <v>3.8429554602123925E-2</v>
      </c>
      <c r="BF325" s="72">
        <f t="shared" si="329"/>
        <v>5.4255865623935458E-4</v>
      </c>
      <c r="BG325" s="72">
        <f t="shared" si="330"/>
        <v>9.0355089449553334E-4</v>
      </c>
      <c r="BH325" s="72">
        <f t="shared" si="331"/>
        <v>1.4051595121996364E-3</v>
      </c>
      <c r="BI325" s="72">
        <f t="shared" si="332"/>
        <v>6.3707911054485845E-3</v>
      </c>
      <c r="BJ325" s="72">
        <f t="shared" si="333"/>
        <v>1.0465921709760814E-2</v>
      </c>
      <c r="BK325" s="72">
        <f t="shared" si="334"/>
        <v>1.9049990038836527E-2</v>
      </c>
      <c r="BL325" s="72">
        <f t="shared" si="335"/>
        <v>2.6970386959891901E-2</v>
      </c>
      <c r="BM325" s="72">
        <f t="shared" si="336"/>
        <v>3.5624472599216514E-2</v>
      </c>
      <c r="BN325" s="70">
        <f t="shared" si="337"/>
        <v>0.58524529396837977</v>
      </c>
      <c r="BO325" s="70">
        <f t="shared" si="338"/>
        <v>0.36511615205164177</v>
      </c>
      <c r="BP325" s="70">
        <f t="shared" si="339"/>
        <v>0.89896092414597106</v>
      </c>
    </row>
    <row r="326" spans="1:68" x14ac:dyDescent="0.25">
      <c r="A326" s="68">
        <v>44957</v>
      </c>
      <c r="B326" s="67">
        <v>14.2</v>
      </c>
      <c r="C326" s="67">
        <v>13.85</v>
      </c>
      <c r="D326" s="67">
        <v>13.51</v>
      </c>
      <c r="E326" s="67">
        <v>10.27</v>
      </c>
      <c r="F326" s="67">
        <v>8.6300000000000008</v>
      </c>
      <c r="G326" s="67">
        <v>7.95</v>
      </c>
      <c r="H326" s="67">
        <v>7.63</v>
      </c>
      <c r="I326" s="67">
        <v>7.56</v>
      </c>
      <c r="J326" s="71">
        <f t="shared" si="340"/>
        <v>-1.9999999999997797E-4</v>
      </c>
      <c r="K326" s="71">
        <f t="shared" si="341"/>
        <v>0</v>
      </c>
      <c r="L326" s="71">
        <f t="shared" si="342"/>
        <v>2.0000000000000573E-4</v>
      </c>
      <c r="M326" s="71">
        <f t="shared" si="343"/>
        <v>9.9999999999998701E-4</v>
      </c>
      <c r="N326" s="71">
        <f t="shared" si="344"/>
        <v>5.0000000000000044E-4</v>
      </c>
      <c r="O326" s="71">
        <f t="shared" si="345"/>
        <v>6.0000000000000331E-4</v>
      </c>
      <c r="P326" s="71">
        <f t="shared" si="346"/>
        <v>7.0000000000000617E-4</v>
      </c>
      <c r="Q326" s="71">
        <f t="shared" si="347"/>
        <v>3.9999999999999758E-4</v>
      </c>
      <c r="R326" s="71">
        <f t="shared" si="348"/>
        <v>-1.7514668579666075E-4</v>
      </c>
      <c r="S326" s="71">
        <f t="shared" si="349"/>
        <v>0</v>
      </c>
      <c r="T326" s="71">
        <f t="shared" si="350"/>
        <v>1.7618040919429827E-4</v>
      </c>
      <c r="U326" s="71">
        <f t="shared" si="351"/>
        <v>9.0645401420538546E-4</v>
      </c>
      <c r="V326" s="71">
        <f t="shared" si="352"/>
        <v>4.6017211248750733E-4</v>
      </c>
      <c r="W326" s="71">
        <f t="shared" si="353"/>
        <v>5.5565846956666626E-4</v>
      </c>
      <c r="X326" s="71">
        <f t="shared" si="354"/>
        <v>6.5016488613585182E-4</v>
      </c>
      <c r="Y326" s="71">
        <f t="shared" si="355"/>
        <v>3.718163270200435E-4</v>
      </c>
      <c r="Z326" s="72">
        <f t="shared" si="297"/>
        <v>2.9509068263731487E-2</v>
      </c>
      <c r="AA326" s="72">
        <f t="shared" si="298"/>
        <v>3.4391574503436238E-2</v>
      </c>
      <c r="AB326" s="72">
        <f t="shared" si="299"/>
        <v>3.29505271739923E-2</v>
      </c>
      <c r="AC326" s="72">
        <f t="shared" si="300"/>
        <v>2.3329757584098911E-2</v>
      </c>
      <c r="AD326" s="72">
        <f t="shared" si="301"/>
        <v>1.8426391843457793E-2</v>
      </c>
      <c r="AE326" s="72">
        <f t="shared" si="302"/>
        <v>1.4722209360681939E-2</v>
      </c>
      <c r="AF326" s="72">
        <f t="shared" si="303"/>
        <v>1.2847534290130918E-2</v>
      </c>
      <c r="AG326" s="72">
        <f t="shared" si="304"/>
        <v>1.2403843280450515E-2</v>
      </c>
      <c r="AH326" s="72">
        <f t="shared" si="305"/>
        <v>2.3843400518599595E-3</v>
      </c>
      <c r="AI326" s="72">
        <f t="shared" si="306"/>
        <v>1.9911120662030623E-3</v>
      </c>
      <c r="AJ326" s="72">
        <f t="shared" si="307"/>
        <v>1.5355414586932631E-3</v>
      </c>
      <c r="AK326" s="72">
        <f t="shared" si="308"/>
        <v>2.3180941415767852E-3</v>
      </c>
      <c r="AL326" s="72">
        <f t="shared" si="309"/>
        <v>2.2907545281906274E-3</v>
      </c>
      <c r="AM326" s="72">
        <f t="shared" si="310"/>
        <v>2.0616151233913776E-3</v>
      </c>
      <c r="AN326" s="72">
        <f t="shared" si="311"/>
        <v>1.9398264019405453E-3</v>
      </c>
      <c r="AO326" s="72">
        <f t="shared" si="312"/>
        <v>1.921201723201771E-3</v>
      </c>
      <c r="AP326" s="72">
        <f t="shared" si="313"/>
        <v>2.1701968429907281E-3</v>
      </c>
      <c r="AQ326" s="72">
        <f t="shared" si="314"/>
        <v>1.8064340502064076E-3</v>
      </c>
      <c r="AR326" s="72">
        <f t="shared" si="315"/>
        <v>1.3932233798348206E-3</v>
      </c>
      <c r="AS326" s="72">
        <f t="shared" si="316"/>
        <v>2.0990638519479041E-3</v>
      </c>
      <c r="AT326" s="72">
        <f t="shared" si="317"/>
        <v>2.092725787968762E-3</v>
      </c>
      <c r="AU326" s="72">
        <f t="shared" si="318"/>
        <v>1.9046597073415497E-3</v>
      </c>
      <c r="AV326" s="72">
        <f t="shared" si="319"/>
        <v>1.7976889432657574E-3</v>
      </c>
      <c r="AW326" s="72">
        <f t="shared" si="320"/>
        <v>1.7809681703447751E-3</v>
      </c>
      <c r="AX326" s="72">
        <f t="shared" si="321"/>
        <v>5.9608501296498986E-4</v>
      </c>
      <c r="AY326" s="72">
        <f t="shared" si="322"/>
        <v>9.9555603310153115E-4</v>
      </c>
      <c r="AZ326" s="72">
        <f t="shared" si="323"/>
        <v>1.5355414586932631E-3</v>
      </c>
      <c r="BA326" s="72">
        <f t="shared" si="324"/>
        <v>6.9542824247303559E-3</v>
      </c>
      <c r="BB326" s="72">
        <f t="shared" si="325"/>
        <v>1.1453772640953137E-2</v>
      </c>
      <c r="BC326" s="72">
        <f t="shared" si="326"/>
        <v>2.0616151233913776E-2</v>
      </c>
      <c r="BD326" s="72">
        <f t="shared" si="327"/>
        <v>2.9097396029108179E-2</v>
      </c>
      <c r="BE326" s="72">
        <f t="shared" si="328"/>
        <v>3.8424034464035417E-2</v>
      </c>
      <c r="BF326" s="72">
        <f t="shared" si="329"/>
        <v>5.4254921074768203E-4</v>
      </c>
      <c r="BG326" s="72">
        <f t="shared" si="330"/>
        <v>9.032170251032038E-4</v>
      </c>
      <c r="BH326" s="72">
        <f t="shared" si="331"/>
        <v>1.3932233798348206E-3</v>
      </c>
      <c r="BI326" s="72">
        <f t="shared" si="332"/>
        <v>6.2971915558437119E-3</v>
      </c>
      <c r="BJ326" s="72">
        <f t="shared" si="333"/>
        <v>1.046362893984381E-2</v>
      </c>
      <c r="BK326" s="72">
        <f t="shared" si="334"/>
        <v>1.9046597073415498E-2</v>
      </c>
      <c r="BL326" s="72">
        <f t="shared" si="335"/>
        <v>2.6965334148986362E-2</v>
      </c>
      <c r="BM326" s="72">
        <f t="shared" si="336"/>
        <v>3.5619363406895505E-2</v>
      </c>
      <c r="BN326" s="70">
        <f t="shared" si="337"/>
        <v>0.58688664589385198</v>
      </c>
      <c r="BO326" s="70">
        <f t="shared" si="338"/>
        <v>0.39270928290833484</v>
      </c>
      <c r="BP326" s="70">
        <f t="shared" si="339"/>
        <v>0.90644453595837349</v>
      </c>
    </row>
    <row r="327" spans="1:68" x14ac:dyDescent="0.25">
      <c r="A327" s="68">
        <v>44956</v>
      </c>
      <c r="B327" s="67">
        <v>14.18</v>
      </c>
      <c r="C327" s="67">
        <v>13.85</v>
      </c>
      <c r="D327" s="67">
        <v>13.53</v>
      </c>
      <c r="E327" s="67">
        <v>10.37</v>
      </c>
      <c r="F327" s="67">
        <v>8.68</v>
      </c>
      <c r="G327" s="67">
        <v>8.01</v>
      </c>
      <c r="H327" s="67">
        <v>7.7</v>
      </c>
      <c r="I327" s="67">
        <v>7.6</v>
      </c>
      <c r="J327" s="71">
        <f t="shared" si="340"/>
        <v>-2.0000000000000573E-4</v>
      </c>
      <c r="K327" s="71">
        <f t="shared" si="341"/>
        <v>5.000000000000282E-4</v>
      </c>
      <c r="L327" s="71">
        <f t="shared" si="342"/>
        <v>-4.0000000000001146E-4</v>
      </c>
      <c r="M327" s="71">
        <f t="shared" si="343"/>
        <v>-2.2999999999999826E-3</v>
      </c>
      <c r="N327" s="71">
        <f t="shared" si="344"/>
        <v>-2.5000000000000022E-3</v>
      </c>
      <c r="O327" s="71">
        <f t="shared" si="345"/>
        <v>-2.5000000000000022E-3</v>
      </c>
      <c r="P327" s="71">
        <f t="shared" si="346"/>
        <v>-2.0000000000000018E-3</v>
      </c>
      <c r="Q327" s="71">
        <f t="shared" si="347"/>
        <v>-1.7000000000000071E-3</v>
      </c>
      <c r="R327" s="71">
        <f t="shared" si="348"/>
        <v>-1.7517736753213815E-4</v>
      </c>
      <c r="S327" s="71">
        <f t="shared" si="349"/>
        <v>4.390779433878538E-4</v>
      </c>
      <c r="T327" s="71">
        <f t="shared" si="350"/>
        <v>-3.5239186339467359E-4</v>
      </c>
      <c r="U327" s="71">
        <f t="shared" si="351"/>
        <v>-2.0860739504572129E-3</v>
      </c>
      <c r="V327" s="71">
        <f t="shared" si="352"/>
        <v>-2.3029810740563257E-3</v>
      </c>
      <c r="W327" s="71">
        <f t="shared" si="353"/>
        <v>-2.3172833282744357E-3</v>
      </c>
      <c r="X327" s="71">
        <f t="shared" si="354"/>
        <v>-1.8587365946254378E-3</v>
      </c>
      <c r="Y327" s="71">
        <f t="shared" si="355"/>
        <v>-1.5811750492330412E-3</v>
      </c>
      <c r="Z327" s="72">
        <f t="shared" si="297"/>
        <v>2.944333789664463E-2</v>
      </c>
      <c r="AA327" s="72">
        <f t="shared" si="298"/>
        <v>3.4417887149440378E-2</v>
      </c>
      <c r="AB327" s="72">
        <f t="shared" si="299"/>
        <v>3.301891024422321E-2</v>
      </c>
      <c r="AC327" s="72">
        <f t="shared" si="300"/>
        <v>2.3483873030020572E-2</v>
      </c>
      <c r="AD327" s="72">
        <f t="shared" si="301"/>
        <v>1.857847867335119E-2</v>
      </c>
      <c r="AE327" s="72">
        <f t="shared" si="302"/>
        <v>1.4839176898569522E-2</v>
      </c>
      <c r="AF327" s="72">
        <f t="shared" si="303"/>
        <v>1.2949985823114572E-2</v>
      </c>
      <c r="AG327" s="72">
        <f t="shared" si="304"/>
        <v>1.249665604308744E-2</v>
      </c>
      <c r="AH327" s="72">
        <f t="shared" si="305"/>
        <v>2.3844439860331436E-3</v>
      </c>
      <c r="AI327" s="72">
        <f t="shared" si="306"/>
        <v>1.9913077313561179E-3</v>
      </c>
      <c r="AJ327" s="72">
        <f t="shared" si="307"/>
        <v>1.5353003774136126E-3</v>
      </c>
      <c r="AK327" s="72">
        <f t="shared" si="308"/>
        <v>2.3168941753428742E-3</v>
      </c>
      <c r="AL327" s="72">
        <f t="shared" si="309"/>
        <v>2.2904381749053052E-3</v>
      </c>
      <c r="AM327" s="72">
        <f t="shared" si="310"/>
        <v>2.0611270875593663E-3</v>
      </c>
      <c r="AN327" s="72">
        <f t="shared" si="311"/>
        <v>1.9391753961775478E-3</v>
      </c>
      <c r="AO327" s="72">
        <f t="shared" si="312"/>
        <v>1.9209465795123279E-3</v>
      </c>
      <c r="AP327" s="72">
        <f t="shared" si="313"/>
        <v>2.1702900417798921E-3</v>
      </c>
      <c r="AQ327" s="72">
        <f t="shared" si="314"/>
        <v>1.806626489896708E-3</v>
      </c>
      <c r="AR327" s="72">
        <f t="shared" si="315"/>
        <v>1.3930101969184283E-3</v>
      </c>
      <c r="AS327" s="72">
        <f t="shared" si="316"/>
        <v>2.0979692202386917E-3</v>
      </c>
      <c r="AT327" s="72">
        <f t="shared" si="317"/>
        <v>2.0924321788022668E-3</v>
      </c>
      <c r="AU327" s="72">
        <f t="shared" si="318"/>
        <v>1.9042047246585747E-3</v>
      </c>
      <c r="AV327" s="72">
        <f t="shared" si="319"/>
        <v>1.7970811861307921E-3</v>
      </c>
      <c r="AW327" s="72">
        <f t="shared" si="320"/>
        <v>1.7807292867882138E-3</v>
      </c>
      <c r="AX327" s="72">
        <f t="shared" si="321"/>
        <v>5.9611099650828589E-4</v>
      </c>
      <c r="AY327" s="72">
        <f t="shared" si="322"/>
        <v>9.9565386567805896E-4</v>
      </c>
      <c r="AZ327" s="72">
        <f t="shared" si="323"/>
        <v>1.5353003774136126E-3</v>
      </c>
      <c r="BA327" s="72">
        <f t="shared" si="324"/>
        <v>6.9506825260286231E-3</v>
      </c>
      <c r="BB327" s="72">
        <f t="shared" si="325"/>
        <v>1.1452190874526525E-2</v>
      </c>
      <c r="BC327" s="72">
        <f t="shared" si="326"/>
        <v>2.0611270875593661E-2</v>
      </c>
      <c r="BD327" s="72">
        <f t="shared" si="327"/>
        <v>2.9087630942663218E-2</v>
      </c>
      <c r="BE327" s="72">
        <f t="shared" si="328"/>
        <v>3.8418931590246556E-2</v>
      </c>
      <c r="BF327" s="72">
        <f t="shared" si="329"/>
        <v>5.4257251044497303E-4</v>
      </c>
      <c r="BG327" s="72">
        <f t="shared" si="330"/>
        <v>9.0331324494835402E-4</v>
      </c>
      <c r="BH327" s="72">
        <f t="shared" si="331"/>
        <v>1.3930101969184283E-3</v>
      </c>
      <c r="BI327" s="72">
        <f t="shared" si="332"/>
        <v>6.2939076607160752E-3</v>
      </c>
      <c r="BJ327" s="72">
        <f t="shared" si="333"/>
        <v>1.0462160894011334E-2</v>
      </c>
      <c r="BK327" s="72">
        <f t="shared" si="334"/>
        <v>1.9042047246585748E-2</v>
      </c>
      <c r="BL327" s="72">
        <f t="shared" si="335"/>
        <v>2.6956217791961883E-2</v>
      </c>
      <c r="BM327" s="72">
        <f t="shared" si="336"/>
        <v>3.5614585735764273E-2</v>
      </c>
      <c r="BN327" s="70">
        <f t="shared" si="337"/>
        <v>0.58691629313769611</v>
      </c>
      <c r="BO327" s="70">
        <f t="shared" si="338"/>
        <v>0.39233584879405337</v>
      </c>
      <c r="BP327" s="70">
        <f t="shared" si="339"/>
        <v>0.90649820338129106</v>
      </c>
    </row>
    <row r="328" spans="1:68" x14ac:dyDescent="0.25">
      <c r="A328" s="68">
        <v>44953</v>
      </c>
      <c r="B328" s="67">
        <v>14.16</v>
      </c>
      <c r="C328" s="67">
        <v>13.9</v>
      </c>
      <c r="D328" s="67">
        <v>13.49</v>
      </c>
      <c r="E328" s="67">
        <v>10.14</v>
      </c>
      <c r="F328" s="67">
        <v>8.43</v>
      </c>
      <c r="G328" s="67">
        <v>7.76</v>
      </c>
      <c r="H328" s="67">
        <v>7.5</v>
      </c>
      <c r="I328" s="67">
        <v>7.43</v>
      </c>
      <c r="J328" s="71">
        <f t="shared" si="340"/>
        <v>2.7999999999999969E-3</v>
      </c>
      <c r="K328" s="71">
        <f t="shared" si="341"/>
        <v>-4.0000000000001146E-4</v>
      </c>
      <c r="L328" s="71">
        <f t="shared" si="342"/>
        <v>-2.9999999999999472E-4</v>
      </c>
      <c r="M328" s="71">
        <f t="shared" si="343"/>
        <v>-7.9999999999999516E-4</v>
      </c>
      <c r="N328" s="71">
        <f t="shared" si="344"/>
        <v>-1.6000000000000042E-3</v>
      </c>
      <c r="O328" s="71">
        <f t="shared" si="345"/>
        <v>-1.7000000000000071E-3</v>
      </c>
      <c r="P328" s="71">
        <f t="shared" si="346"/>
        <v>-1.5000000000000013E-3</v>
      </c>
      <c r="Q328" s="71">
        <f t="shared" si="347"/>
        <v>-1.2999999999999956E-3</v>
      </c>
      <c r="R328" s="71">
        <f t="shared" si="348"/>
        <v>2.4496950133285865E-3</v>
      </c>
      <c r="S328" s="71">
        <f t="shared" si="349"/>
        <v>-3.5124693020062951E-4</v>
      </c>
      <c r="T328" s="71">
        <f t="shared" si="350"/>
        <v>-2.6437541462644452E-4</v>
      </c>
      <c r="U328" s="71">
        <f t="shared" si="351"/>
        <v>-7.2661220272260212E-4</v>
      </c>
      <c r="V328" s="71">
        <f t="shared" si="352"/>
        <v>-1.4766961612836926E-3</v>
      </c>
      <c r="W328" s="71">
        <f t="shared" si="353"/>
        <v>-1.578825496290533E-3</v>
      </c>
      <c r="X328" s="71">
        <f t="shared" si="354"/>
        <v>-1.3963232429275271E-3</v>
      </c>
      <c r="Y328" s="71">
        <f t="shared" si="355"/>
        <v>-1.2108230417982784E-3</v>
      </c>
      <c r="Z328" s="72">
        <f t="shared" si="297"/>
        <v>2.9373191489086861E-2</v>
      </c>
      <c r="AA328" s="72">
        <f t="shared" si="298"/>
        <v>3.4438538326675948E-2</v>
      </c>
      <c r="AB328" s="72">
        <f t="shared" si="299"/>
        <v>3.3082107855370517E-2</v>
      </c>
      <c r="AC328" s="72">
        <f t="shared" si="300"/>
        <v>2.3631754814726045E-2</v>
      </c>
      <c r="AD328" s="72">
        <f t="shared" si="301"/>
        <v>1.8727006086087433E-2</v>
      </c>
      <c r="AE328" s="72">
        <f t="shared" si="302"/>
        <v>1.495397972129775E-2</v>
      </c>
      <c r="AF328" s="72">
        <f t="shared" si="303"/>
        <v>1.3050644893693302E-2</v>
      </c>
      <c r="AG328" s="72">
        <f t="shared" si="304"/>
        <v>1.2588742061431298E-2</v>
      </c>
      <c r="AH328" s="72">
        <f t="shared" si="305"/>
        <v>2.3844170162082845E-3</v>
      </c>
      <c r="AI328" s="72">
        <f t="shared" si="306"/>
        <v>1.9906001265430498E-3</v>
      </c>
      <c r="AJ328" s="72">
        <f t="shared" si="307"/>
        <v>1.5354719984776808E-3</v>
      </c>
      <c r="AK328" s="72">
        <f t="shared" si="308"/>
        <v>2.3133610559351999E-3</v>
      </c>
      <c r="AL328" s="72">
        <f t="shared" si="309"/>
        <v>2.2858367316942389E-3</v>
      </c>
      <c r="AM328" s="72">
        <f t="shared" si="310"/>
        <v>2.0567954422012077E-3</v>
      </c>
      <c r="AN328" s="72">
        <f t="shared" si="311"/>
        <v>1.9361426300980691E-3</v>
      </c>
      <c r="AO328" s="72">
        <f t="shared" si="312"/>
        <v>1.9189565205109576E-3</v>
      </c>
      <c r="AP328" s="72">
        <f t="shared" si="313"/>
        <v>2.1702595493056924E-3</v>
      </c>
      <c r="AQ328" s="72">
        <f t="shared" si="314"/>
        <v>1.806001710251765E-3</v>
      </c>
      <c r="AR328" s="72">
        <f t="shared" si="315"/>
        <v>1.393170969090689E-3</v>
      </c>
      <c r="AS328" s="72">
        <f t="shared" si="316"/>
        <v>2.0947904441101883E-3</v>
      </c>
      <c r="AT328" s="72">
        <f t="shared" si="317"/>
        <v>2.0881827854549494E-3</v>
      </c>
      <c r="AU328" s="72">
        <f t="shared" si="318"/>
        <v>1.9002493932806384E-3</v>
      </c>
      <c r="AV328" s="72">
        <f t="shared" si="319"/>
        <v>1.7942919351481906E-3</v>
      </c>
      <c r="AW328" s="72">
        <f t="shared" si="320"/>
        <v>1.7789066363641803E-3</v>
      </c>
      <c r="AX328" s="72">
        <f t="shared" si="321"/>
        <v>5.9610425405207113E-4</v>
      </c>
      <c r="AY328" s="72">
        <f t="shared" si="322"/>
        <v>9.9530006327152492E-4</v>
      </c>
      <c r="AZ328" s="72">
        <f t="shared" si="323"/>
        <v>1.5354719984776808E-3</v>
      </c>
      <c r="BA328" s="72">
        <f t="shared" si="324"/>
        <v>6.9400831678055998E-3</v>
      </c>
      <c r="BB328" s="72">
        <f t="shared" si="325"/>
        <v>1.1429183658471195E-2</v>
      </c>
      <c r="BC328" s="72">
        <f t="shared" si="326"/>
        <v>2.0567954422012077E-2</v>
      </c>
      <c r="BD328" s="72">
        <f t="shared" si="327"/>
        <v>2.9042139451471036E-2</v>
      </c>
      <c r="BE328" s="72">
        <f t="shared" si="328"/>
        <v>3.8379130410219148E-2</v>
      </c>
      <c r="BF328" s="72">
        <f t="shared" si="329"/>
        <v>5.425648873264231E-4</v>
      </c>
      <c r="BG328" s="72">
        <f t="shared" si="330"/>
        <v>9.0300085512588248E-4</v>
      </c>
      <c r="BH328" s="72">
        <f t="shared" si="331"/>
        <v>1.393170969090689E-3</v>
      </c>
      <c r="BI328" s="72">
        <f t="shared" si="332"/>
        <v>6.2843713323305645E-3</v>
      </c>
      <c r="BJ328" s="72">
        <f t="shared" si="333"/>
        <v>1.0440913927274746E-2</v>
      </c>
      <c r="BK328" s="72">
        <f t="shared" si="334"/>
        <v>1.9002493932806383E-2</v>
      </c>
      <c r="BL328" s="72">
        <f t="shared" si="335"/>
        <v>2.6914379027222858E-2</v>
      </c>
      <c r="BM328" s="72">
        <f t="shared" si="336"/>
        <v>3.5578132727283607E-2</v>
      </c>
      <c r="BN328" s="70">
        <f t="shared" si="337"/>
        <v>0.58721166508542644</v>
      </c>
      <c r="BO328" s="70">
        <f t="shared" si="338"/>
        <v>0.39302850120845156</v>
      </c>
      <c r="BP328" s="70">
        <f t="shared" si="339"/>
        <v>0.90589069598015914</v>
      </c>
    </row>
    <row r="329" spans="1:68" x14ac:dyDescent="0.25">
      <c r="A329" s="68">
        <v>44952</v>
      </c>
      <c r="B329" s="67">
        <v>14.44</v>
      </c>
      <c r="C329" s="67">
        <v>13.86</v>
      </c>
      <c r="D329" s="67">
        <v>13.46</v>
      </c>
      <c r="E329" s="67">
        <v>10.06</v>
      </c>
      <c r="F329" s="67">
        <v>8.27</v>
      </c>
      <c r="G329" s="67">
        <v>7.59</v>
      </c>
      <c r="H329" s="67">
        <v>7.35</v>
      </c>
      <c r="I329" s="67">
        <v>7.3</v>
      </c>
      <c r="J329" s="71">
        <f t="shared" si="340"/>
        <v>-1.1099999999999999E-2</v>
      </c>
      <c r="K329" s="71">
        <f t="shared" si="341"/>
        <v>9.9999999999988987E-5</v>
      </c>
      <c r="L329" s="71">
        <f t="shared" si="342"/>
        <v>-2.9999999999999472E-4</v>
      </c>
      <c r="M329" s="71">
        <f t="shared" si="343"/>
        <v>-1.1000000000000176E-3</v>
      </c>
      <c r="N329" s="71">
        <f t="shared" si="344"/>
        <v>-2.0999999999999908E-3</v>
      </c>
      <c r="O329" s="71">
        <f t="shared" si="345"/>
        <v>-2.1999999999999936E-3</v>
      </c>
      <c r="P329" s="71">
        <f t="shared" si="346"/>
        <v>-2.1999999999999936E-3</v>
      </c>
      <c r="Q329" s="71">
        <f t="shared" si="347"/>
        <v>-2.1999999999999936E-3</v>
      </c>
      <c r="R329" s="71">
        <f t="shared" si="348"/>
        <v>-9.7467514370525865E-3</v>
      </c>
      <c r="S329" s="71">
        <f t="shared" si="349"/>
        <v>8.7823299577755251E-5</v>
      </c>
      <c r="T329" s="71">
        <f t="shared" si="350"/>
        <v>-2.6444532746987016E-4</v>
      </c>
      <c r="U329" s="71">
        <f t="shared" si="351"/>
        <v>-9.9995463084259165E-4</v>
      </c>
      <c r="V329" s="71">
        <f t="shared" si="352"/>
        <v>-1.9414789068871586E-3</v>
      </c>
      <c r="W329" s="71">
        <f t="shared" si="353"/>
        <v>-2.046893159773622E-3</v>
      </c>
      <c r="X329" s="71">
        <f t="shared" si="354"/>
        <v>-2.0514740503232661E-3</v>
      </c>
      <c r="Y329" s="71">
        <f t="shared" si="355"/>
        <v>-2.0524309845009847E-3</v>
      </c>
      <c r="Z329" s="72">
        <f t="shared" si="297"/>
        <v>2.9300520554023844E-2</v>
      </c>
      <c r="AA329" s="72">
        <f t="shared" si="298"/>
        <v>3.4452528767901107E-2</v>
      </c>
      <c r="AB329" s="72">
        <f t="shared" si="299"/>
        <v>3.3143076823279195E-2</v>
      </c>
      <c r="AC329" s="72">
        <f t="shared" si="300"/>
        <v>2.3780112223741809E-2</v>
      </c>
      <c r="AD329" s="72">
        <f t="shared" si="301"/>
        <v>1.8878484326406656E-2</v>
      </c>
      <c r="AE329" s="72">
        <f t="shared" si="302"/>
        <v>1.5076850501438302E-2</v>
      </c>
      <c r="AF329" s="72">
        <f t="shared" si="303"/>
        <v>1.3156887943492093E-2</v>
      </c>
      <c r="AG329" s="72">
        <f t="shared" si="304"/>
        <v>1.2686259241265938E-2</v>
      </c>
      <c r="AH329" s="72">
        <f t="shared" si="305"/>
        <v>2.3821781147564777E-3</v>
      </c>
      <c r="AI329" s="72">
        <f t="shared" si="306"/>
        <v>1.9989731663548559E-3</v>
      </c>
      <c r="AJ329" s="72">
        <f t="shared" si="307"/>
        <v>1.5358341785505416E-3</v>
      </c>
      <c r="AK329" s="72">
        <f t="shared" si="308"/>
        <v>2.3138952654190464E-3</v>
      </c>
      <c r="AL329" s="72">
        <f t="shared" si="309"/>
        <v>2.2849678713353248E-3</v>
      </c>
      <c r="AM329" s="72">
        <f t="shared" si="310"/>
        <v>2.0555097045635482E-3</v>
      </c>
      <c r="AN329" s="72">
        <f t="shared" si="311"/>
        <v>1.9358662023620124E-3</v>
      </c>
      <c r="AO329" s="72">
        <f t="shared" si="312"/>
        <v>1.9187175910756861E-3</v>
      </c>
      <c r="AP329" s="72">
        <f t="shared" si="313"/>
        <v>2.1695540890144531E-3</v>
      </c>
      <c r="AQ329" s="72">
        <f t="shared" si="314"/>
        <v>1.814673008052914E-3</v>
      </c>
      <c r="AR329" s="72">
        <f t="shared" si="315"/>
        <v>1.39355872252745E-3</v>
      </c>
      <c r="AS329" s="72">
        <f t="shared" si="316"/>
        <v>2.0953744458143205E-3</v>
      </c>
      <c r="AT329" s="72">
        <f t="shared" si="317"/>
        <v>2.0874492952153703E-3</v>
      </c>
      <c r="AU329" s="72">
        <f t="shared" si="318"/>
        <v>1.8991180067936899E-3</v>
      </c>
      <c r="AV329" s="72">
        <f t="shared" si="319"/>
        <v>1.7941199790010858E-3</v>
      </c>
      <c r="AW329" s="72">
        <f t="shared" si="320"/>
        <v>1.7787424914233424E-3</v>
      </c>
      <c r="AX329" s="72">
        <f t="shared" si="321"/>
        <v>5.9554452868911944E-4</v>
      </c>
      <c r="AY329" s="72">
        <f t="shared" si="322"/>
        <v>9.9948658317742796E-4</v>
      </c>
      <c r="AZ329" s="72">
        <f t="shared" si="323"/>
        <v>1.5358341785505416E-3</v>
      </c>
      <c r="BA329" s="72">
        <f t="shared" si="324"/>
        <v>6.9416857962571396E-3</v>
      </c>
      <c r="BB329" s="72">
        <f t="shared" si="325"/>
        <v>1.1424839356676625E-2</v>
      </c>
      <c r="BC329" s="72">
        <f t="shared" si="326"/>
        <v>2.0555097045635483E-2</v>
      </c>
      <c r="BD329" s="72">
        <f t="shared" si="327"/>
        <v>2.9037993035430185E-2</v>
      </c>
      <c r="BE329" s="72">
        <f t="shared" si="328"/>
        <v>3.8374351821513719E-2</v>
      </c>
      <c r="BF329" s="72">
        <f t="shared" si="329"/>
        <v>5.4238852225361328E-4</v>
      </c>
      <c r="BG329" s="72">
        <f t="shared" si="330"/>
        <v>9.0733650402645698E-4</v>
      </c>
      <c r="BH329" s="72">
        <f t="shared" si="331"/>
        <v>1.39355872252745E-3</v>
      </c>
      <c r="BI329" s="72">
        <f t="shared" si="332"/>
        <v>6.2861233374429618E-3</v>
      </c>
      <c r="BJ329" s="72">
        <f t="shared" si="333"/>
        <v>1.0437246476076852E-2</v>
      </c>
      <c r="BK329" s="72">
        <f t="shared" si="334"/>
        <v>1.8991180067936899E-2</v>
      </c>
      <c r="BL329" s="72">
        <f t="shared" si="335"/>
        <v>2.6911799685016287E-2</v>
      </c>
      <c r="BM329" s="72">
        <f t="shared" si="336"/>
        <v>3.5574849828466849E-2</v>
      </c>
      <c r="BN329" s="70">
        <f t="shared" si="337"/>
        <v>0.58656674323822466</v>
      </c>
      <c r="BO329" s="70">
        <f t="shared" si="338"/>
        <v>0.39353529945472976</v>
      </c>
      <c r="BP329" s="70">
        <f t="shared" si="339"/>
        <v>0.90618648047466199</v>
      </c>
    </row>
    <row r="330" spans="1:68" x14ac:dyDescent="0.25">
      <c r="A330" s="68">
        <v>44951</v>
      </c>
      <c r="B330" s="67">
        <v>13.33</v>
      </c>
      <c r="C330" s="67">
        <v>13.87</v>
      </c>
      <c r="D330" s="67">
        <v>13.43</v>
      </c>
      <c r="E330" s="67">
        <v>9.9499999999999993</v>
      </c>
      <c r="F330" s="67">
        <v>8.06</v>
      </c>
      <c r="G330" s="67">
        <v>7.37</v>
      </c>
      <c r="H330" s="67">
        <v>7.13</v>
      </c>
      <c r="I330" s="67">
        <v>7.08</v>
      </c>
      <c r="J330" s="71">
        <f t="shared" si="340"/>
        <v>-7.9999999999999516E-4</v>
      </c>
      <c r="K330" s="71">
        <f t="shared" si="341"/>
        <v>-2.8999999999999859E-3</v>
      </c>
      <c r="L330" s="71">
        <f t="shared" si="342"/>
        <v>-7.0000000000000617E-4</v>
      </c>
      <c r="M330" s="71">
        <f t="shared" si="343"/>
        <v>-1.0999999999999899E-3</v>
      </c>
      <c r="N330" s="71">
        <f t="shared" si="344"/>
        <v>0</v>
      </c>
      <c r="O330" s="71">
        <f t="shared" si="345"/>
        <v>3.0000000000000859E-4</v>
      </c>
      <c r="P330" s="71">
        <f t="shared" si="346"/>
        <v>7.9999999999999516E-4</v>
      </c>
      <c r="Q330" s="71">
        <f t="shared" si="347"/>
        <v>7.9999999999999516E-4</v>
      </c>
      <c r="R330" s="71">
        <f t="shared" si="348"/>
        <v>-7.0615238171362895E-4</v>
      </c>
      <c r="S330" s="71">
        <f t="shared" si="349"/>
        <v>-2.550012373227249E-3</v>
      </c>
      <c r="T330" s="71">
        <f t="shared" si="350"/>
        <v>-6.173111885262628E-4</v>
      </c>
      <c r="U330" s="71">
        <f t="shared" si="351"/>
        <v>-1.0009555410544371E-3</v>
      </c>
      <c r="V330" s="71">
        <f t="shared" si="352"/>
        <v>0</v>
      </c>
      <c r="W330" s="71">
        <f t="shared" si="353"/>
        <v>2.7936862872014262E-4</v>
      </c>
      <c r="X330" s="71">
        <f t="shared" si="354"/>
        <v>7.464775936818147E-4</v>
      </c>
      <c r="Y330" s="71">
        <f t="shared" si="355"/>
        <v>7.4682602425633795E-4</v>
      </c>
      <c r="Z330" s="72">
        <f t="shared" si="297"/>
        <v>2.922011567907648E-2</v>
      </c>
      <c r="AA330" s="72">
        <f t="shared" si="298"/>
        <v>3.4484011649082054E-2</v>
      </c>
      <c r="AB330" s="72">
        <f t="shared" si="299"/>
        <v>3.3206924848527553E-2</v>
      </c>
      <c r="AC330" s="72">
        <f t="shared" si="300"/>
        <v>2.3935859431209031E-2</v>
      </c>
      <c r="AD330" s="72">
        <f t="shared" si="301"/>
        <v>1.9036958302645068E-2</v>
      </c>
      <c r="AE330" s="72">
        <f t="shared" si="302"/>
        <v>1.5206965096284254E-2</v>
      </c>
      <c r="AF330" s="72">
        <f t="shared" si="303"/>
        <v>1.3272197975431893E-2</v>
      </c>
      <c r="AG330" s="72">
        <f t="shared" si="304"/>
        <v>1.2791200008838049E-2</v>
      </c>
      <c r="AH330" s="72">
        <f t="shared" si="305"/>
        <v>2.2852392026192271E-3</v>
      </c>
      <c r="AI330" s="72">
        <f t="shared" si="306"/>
        <v>2.0058811516210908E-3</v>
      </c>
      <c r="AJ330" s="72">
        <f t="shared" si="307"/>
        <v>1.536945923925868E-3</v>
      </c>
      <c r="AK330" s="72">
        <f t="shared" si="308"/>
        <v>2.3132373837710381E-3</v>
      </c>
      <c r="AL330" s="72">
        <f t="shared" si="309"/>
        <v>2.2818124890416581E-3</v>
      </c>
      <c r="AM330" s="72">
        <f t="shared" si="310"/>
        <v>2.0532089318000338E-3</v>
      </c>
      <c r="AN330" s="72">
        <f t="shared" si="311"/>
        <v>1.9330377604625617E-3</v>
      </c>
      <c r="AO330" s="72">
        <f t="shared" si="312"/>
        <v>1.9158165120808429E-3</v>
      </c>
      <c r="AP330" s="72">
        <f t="shared" si="313"/>
        <v>2.0879371923843417E-3</v>
      </c>
      <c r="AQ330" s="72">
        <f t="shared" si="314"/>
        <v>1.8219133024225541E-3</v>
      </c>
      <c r="AR330" s="72">
        <f t="shared" si="315"/>
        <v>1.3947262499501966E-3</v>
      </c>
      <c r="AS330" s="72">
        <f t="shared" si="316"/>
        <v>2.0947833950060351E-3</v>
      </c>
      <c r="AT330" s="72">
        <f t="shared" si="317"/>
        <v>2.0845143223688512E-3</v>
      </c>
      <c r="AU330" s="72">
        <f t="shared" si="318"/>
        <v>1.8970605359468118E-3</v>
      </c>
      <c r="AV330" s="72">
        <f t="shared" si="319"/>
        <v>1.7915421794610644E-3</v>
      </c>
      <c r="AW330" s="72">
        <f t="shared" si="320"/>
        <v>1.776089133113706E-3</v>
      </c>
      <c r="AX330" s="72">
        <f t="shared" si="321"/>
        <v>5.7130980065480676E-4</v>
      </c>
      <c r="AY330" s="72">
        <f t="shared" si="322"/>
        <v>1.0029405758105454E-3</v>
      </c>
      <c r="AZ330" s="72">
        <f t="shared" si="323"/>
        <v>1.536945923925868E-3</v>
      </c>
      <c r="BA330" s="72">
        <f t="shared" si="324"/>
        <v>6.9397121513131137E-3</v>
      </c>
      <c r="BB330" s="72">
        <f t="shared" si="325"/>
        <v>1.1409062445208291E-2</v>
      </c>
      <c r="BC330" s="72">
        <f t="shared" si="326"/>
        <v>2.0532089318000338E-2</v>
      </c>
      <c r="BD330" s="72">
        <f t="shared" si="327"/>
        <v>2.8995566406938424E-2</v>
      </c>
      <c r="BE330" s="72">
        <f t="shared" si="328"/>
        <v>3.8316330241616861E-2</v>
      </c>
      <c r="BF330" s="72">
        <f t="shared" si="329"/>
        <v>5.2198429809608544E-4</v>
      </c>
      <c r="BG330" s="72">
        <f t="shared" si="330"/>
        <v>9.1095665121127705E-4</v>
      </c>
      <c r="BH330" s="72">
        <f t="shared" si="331"/>
        <v>1.3947262499501966E-3</v>
      </c>
      <c r="BI330" s="72">
        <f t="shared" si="332"/>
        <v>6.2843501850181052E-3</v>
      </c>
      <c r="BJ330" s="72">
        <f t="shared" si="333"/>
        <v>1.0422571611844256E-2</v>
      </c>
      <c r="BK330" s="72">
        <f t="shared" si="334"/>
        <v>1.8970605359468116E-2</v>
      </c>
      <c r="BL330" s="72">
        <f t="shared" si="335"/>
        <v>2.6873132691915966E-2</v>
      </c>
      <c r="BM330" s="72">
        <f t="shared" si="336"/>
        <v>3.5521782662274119E-2</v>
      </c>
      <c r="BN330" s="70">
        <f t="shared" si="337"/>
        <v>0.58740711932065026</v>
      </c>
      <c r="BO330" s="70">
        <f t="shared" si="338"/>
        <v>0.39349893784537587</v>
      </c>
      <c r="BP330" s="70">
        <f t="shared" si="339"/>
        <v>0.90638329130379525</v>
      </c>
    </row>
    <row r="331" spans="1:68" x14ac:dyDescent="0.25">
      <c r="A331" s="68">
        <v>44950</v>
      </c>
      <c r="B331" s="67">
        <v>13.25</v>
      </c>
      <c r="C331" s="67">
        <v>13.58</v>
      </c>
      <c r="D331" s="67">
        <v>13.36</v>
      </c>
      <c r="E331" s="67">
        <v>9.84</v>
      </c>
      <c r="F331" s="67">
        <v>8.06</v>
      </c>
      <c r="G331" s="67">
        <v>7.4</v>
      </c>
      <c r="H331" s="67">
        <v>7.21</v>
      </c>
      <c r="I331" s="67">
        <v>7.16</v>
      </c>
      <c r="J331" s="71">
        <f t="shared" si="340"/>
        <v>2.9999999999999472E-4</v>
      </c>
      <c r="K331" s="71">
        <f t="shared" si="341"/>
        <v>2.0000000000000573E-4</v>
      </c>
      <c r="L331" s="71">
        <f t="shared" si="342"/>
        <v>3.0000000000002247E-4</v>
      </c>
      <c r="M331" s="71">
        <f t="shared" si="343"/>
        <v>4.0000000000001146E-4</v>
      </c>
      <c r="N331" s="71">
        <f t="shared" si="344"/>
        <v>1.0000000000000009E-3</v>
      </c>
      <c r="O331" s="71">
        <f t="shared" si="345"/>
        <v>8.9999999999999802E-4</v>
      </c>
      <c r="P331" s="71">
        <f t="shared" si="346"/>
        <v>1.5000000000000013E-3</v>
      </c>
      <c r="Q331" s="71">
        <f t="shared" si="347"/>
        <v>2.1000000000000046E-3</v>
      </c>
      <c r="R331" s="71">
        <f t="shared" si="348"/>
        <v>2.6486558226628372E-4</v>
      </c>
      <c r="S331" s="71">
        <f t="shared" si="349"/>
        <v>1.760718377645872E-4</v>
      </c>
      <c r="T331" s="71">
        <f t="shared" si="350"/>
        <v>2.6460860132357925E-4</v>
      </c>
      <c r="U331" s="71">
        <f t="shared" si="351"/>
        <v>3.6409976735738542E-4</v>
      </c>
      <c r="V331" s="71">
        <f t="shared" si="352"/>
        <v>9.2498387873424855E-4</v>
      </c>
      <c r="W331" s="71">
        <f t="shared" si="353"/>
        <v>8.3763791020769645E-4</v>
      </c>
      <c r="X331" s="71">
        <f t="shared" si="354"/>
        <v>1.3981453552230627E-3</v>
      </c>
      <c r="Y331" s="71">
        <f t="shared" si="355"/>
        <v>1.9577687696360293E-3</v>
      </c>
      <c r="Z331" s="72">
        <f t="shared" si="297"/>
        <v>2.9216893957567359E-2</v>
      </c>
      <c r="AA331" s="72">
        <f t="shared" si="298"/>
        <v>3.4529659211576226E-2</v>
      </c>
      <c r="AB331" s="72">
        <f t="shared" si="299"/>
        <v>3.3276160299550023E-2</v>
      </c>
      <c r="AC331" s="72">
        <f t="shared" si="300"/>
        <v>2.4092779251176984E-2</v>
      </c>
      <c r="AD331" s="72">
        <f t="shared" si="301"/>
        <v>1.9189595790726023E-2</v>
      </c>
      <c r="AE331" s="72">
        <f t="shared" si="302"/>
        <v>1.53230178723866E-2</v>
      </c>
      <c r="AF331" s="72">
        <f t="shared" si="303"/>
        <v>1.3374059883182375E-2</v>
      </c>
      <c r="AG331" s="72">
        <f t="shared" si="304"/>
        <v>1.2883134187611838E-2</v>
      </c>
      <c r="AH331" s="72">
        <f t="shared" si="305"/>
        <v>2.2851045362745934E-3</v>
      </c>
      <c r="AI331" s="72">
        <f t="shared" si="306"/>
        <v>2.0011548519735457E-3</v>
      </c>
      <c r="AJ331" s="72">
        <f t="shared" si="307"/>
        <v>1.5368999999634649E-3</v>
      </c>
      <c r="AK331" s="72">
        <f t="shared" si="308"/>
        <v>2.3125802645025313E-3</v>
      </c>
      <c r="AL331" s="72">
        <f t="shared" si="309"/>
        <v>2.2818180568397041E-3</v>
      </c>
      <c r="AM331" s="72">
        <f t="shared" si="310"/>
        <v>2.0530620254344649E-3</v>
      </c>
      <c r="AN331" s="72">
        <f t="shared" si="311"/>
        <v>1.9322339761343968E-3</v>
      </c>
      <c r="AO331" s="72">
        <f t="shared" si="312"/>
        <v>1.9150095128270142E-3</v>
      </c>
      <c r="AP331" s="72">
        <f t="shared" si="313"/>
        <v>2.087838537256317E-3</v>
      </c>
      <c r="AQ331" s="72">
        <f t="shared" si="314"/>
        <v>1.8182767453598558E-3</v>
      </c>
      <c r="AR331" s="72">
        <f t="shared" si="315"/>
        <v>1.3947027795829991E-3</v>
      </c>
      <c r="AS331" s="72">
        <f t="shared" si="316"/>
        <v>2.0941903474310064E-3</v>
      </c>
      <c r="AT331" s="72">
        <f t="shared" si="317"/>
        <v>2.0845211005827368E-3</v>
      </c>
      <c r="AU331" s="72">
        <f t="shared" si="318"/>
        <v>1.8969219583677174E-3</v>
      </c>
      <c r="AV331" s="72">
        <f t="shared" si="319"/>
        <v>1.7907855998779065E-3</v>
      </c>
      <c r="AW331" s="72">
        <f t="shared" si="320"/>
        <v>1.7753291458892451E-3</v>
      </c>
      <c r="AX331" s="72">
        <f t="shared" si="321"/>
        <v>5.7127613406864834E-4</v>
      </c>
      <c r="AY331" s="72">
        <f t="shared" si="322"/>
        <v>1.0005774259867729E-3</v>
      </c>
      <c r="AZ331" s="72">
        <f t="shared" si="323"/>
        <v>1.5368999999634649E-3</v>
      </c>
      <c r="BA331" s="72">
        <f t="shared" si="324"/>
        <v>6.9377407935075942E-3</v>
      </c>
      <c r="BB331" s="72">
        <f t="shared" si="325"/>
        <v>1.1409090284198521E-2</v>
      </c>
      <c r="BC331" s="72">
        <f t="shared" si="326"/>
        <v>2.0530620254344649E-2</v>
      </c>
      <c r="BD331" s="72">
        <f t="shared" si="327"/>
        <v>2.8983509642015952E-2</v>
      </c>
      <c r="BE331" s="72">
        <f t="shared" si="328"/>
        <v>3.8300190256540287E-2</v>
      </c>
      <c r="BF331" s="72">
        <f t="shared" si="329"/>
        <v>5.2195963431407924E-4</v>
      </c>
      <c r="BG331" s="72">
        <f t="shared" si="330"/>
        <v>9.0913837267992792E-4</v>
      </c>
      <c r="BH331" s="72">
        <f t="shared" si="331"/>
        <v>1.3947027795829991E-3</v>
      </c>
      <c r="BI331" s="72">
        <f t="shared" si="332"/>
        <v>6.2825710422930187E-3</v>
      </c>
      <c r="BJ331" s="72">
        <f t="shared" si="333"/>
        <v>1.0422605502913684E-2</v>
      </c>
      <c r="BK331" s="72">
        <f t="shared" si="334"/>
        <v>1.8969219583677175E-2</v>
      </c>
      <c r="BL331" s="72">
        <f t="shared" si="335"/>
        <v>2.6861783998168597E-2</v>
      </c>
      <c r="BM331" s="72">
        <f t="shared" si="336"/>
        <v>3.5506582917784899E-2</v>
      </c>
      <c r="BN331" s="70">
        <f t="shared" si="337"/>
        <v>0.58720708480576111</v>
      </c>
      <c r="BO331" s="70">
        <f t="shared" si="338"/>
        <v>0.39335266645656963</v>
      </c>
      <c r="BP331" s="70">
        <f t="shared" si="339"/>
        <v>0.90671702404685128</v>
      </c>
    </row>
    <row r="332" spans="1:68" x14ac:dyDescent="0.25">
      <c r="A332" s="68">
        <v>44949</v>
      </c>
      <c r="B332" s="67">
        <v>13.28</v>
      </c>
      <c r="C332" s="67">
        <v>13.6</v>
      </c>
      <c r="D332" s="67">
        <v>13.39</v>
      </c>
      <c r="E332" s="67">
        <v>9.8800000000000008</v>
      </c>
      <c r="F332" s="67">
        <v>8.16</v>
      </c>
      <c r="G332" s="67">
        <v>7.49</v>
      </c>
      <c r="H332" s="67">
        <v>7.36</v>
      </c>
      <c r="I332" s="67">
        <v>7.37</v>
      </c>
      <c r="J332" s="71">
        <f t="shared" si="340"/>
        <v>9.9999999999988987E-5</v>
      </c>
      <c r="K332" s="71">
        <f t="shared" si="341"/>
        <v>-2.0000000000000573E-4</v>
      </c>
      <c r="L332" s="71">
        <f t="shared" si="342"/>
        <v>-2.0000000000003348E-4</v>
      </c>
      <c r="M332" s="71">
        <f t="shared" si="343"/>
        <v>-5.0000000000001432E-4</v>
      </c>
      <c r="N332" s="71">
        <f t="shared" si="344"/>
        <v>-6.0000000000000331E-4</v>
      </c>
      <c r="O332" s="71">
        <f t="shared" si="345"/>
        <v>-6.0000000000001719E-4</v>
      </c>
      <c r="P332" s="71">
        <f t="shared" si="346"/>
        <v>-6.0000000000000331E-4</v>
      </c>
      <c r="Q332" s="71">
        <f t="shared" si="347"/>
        <v>-3.0000000000000859E-4</v>
      </c>
      <c r="R332" s="71">
        <f t="shared" si="348"/>
        <v>8.8272939987477135E-5</v>
      </c>
      <c r="S332" s="71">
        <f t="shared" si="349"/>
        <v>-1.7607183776463211E-4</v>
      </c>
      <c r="T332" s="71">
        <f t="shared" si="350"/>
        <v>-1.7639795424135313E-4</v>
      </c>
      <c r="U332" s="71">
        <f t="shared" si="351"/>
        <v>-4.5514542681847938E-4</v>
      </c>
      <c r="V332" s="71">
        <f t="shared" si="352"/>
        <v>-5.5488764949127955E-4</v>
      </c>
      <c r="W332" s="71">
        <f t="shared" si="353"/>
        <v>-5.5834730652106433E-4</v>
      </c>
      <c r="X332" s="71">
        <f t="shared" si="354"/>
        <v>-5.5902358671876696E-4</v>
      </c>
      <c r="Y332" s="71">
        <f t="shared" si="355"/>
        <v>-2.7944669736151481E-4</v>
      </c>
      <c r="Z332" s="72">
        <f t="shared" si="297"/>
        <v>2.9217154114457137E-2</v>
      </c>
      <c r="AA332" s="72">
        <f t="shared" si="298"/>
        <v>3.4596630500999981E-2</v>
      </c>
      <c r="AB332" s="72">
        <f t="shared" si="299"/>
        <v>3.3345140939950918E-2</v>
      </c>
      <c r="AC332" s="72">
        <f t="shared" si="300"/>
        <v>2.424928818106685E-2</v>
      </c>
      <c r="AD332" s="72">
        <f t="shared" si="301"/>
        <v>1.9342395411173097E-2</v>
      </c>
      <c r="AE332" s="72">
        <f t="shared" si="302"/>
        <v>1.5437809559250868E-2</v>
      </c>
      <c r="AF332" s="72">
        <f t="shared" si="303"/>
        <v>1.3475466783443038E-2</v>
      </c>
      <c r="AG332" s="72">
        <f t="shared" si="304"/>
        <v>1.2975577521668382E-2</v>
      </c>
      <c r="AH332" s="72">
        <f t="shared" si="305"/>
        <v>2.2847629615731597E-3</v>
      </c>
      <c r="AI332" s="72">
        <f t="shared" si="306"/>
        <v>2.0009516839828317E-3</v>
      </c>
      <c r="AJ332" s="72">
        <f t="shared" si="307"/>
        <v>1.5366058499543926E-3</v>
      </c>
      <c r="AK332" s="72">
        <f t="shared" si="308"/>
        <v>2.3122829058426701E-3</v>
      </c>
      <c r="AL332" s="72">
        <f t="shared" si="309"/>
        <v>2.280739987761622E-3</v>
      </c>
      <c r="AM332" s="72">
        <f t="shared" si="310"/>
        <v>2.0526879511587165E-3</v>
      </c>
      <c r="AN332" s="72">
        <f t="shared" si="311"/>
        <v>1.9302828566415034E-3</v>
      </c>
      <c r="AO332" s="72">
        <f t="shared" si="312"/>
        <v>1.9108892951285881E-3</v>
      </c>
      <c r="AP332" s="72">
        <f t="shared" si="313"/>
        <v>2.0875320040874864E-3</v>
      </c>
      <c r="AQ332" s="72">
        <f t="shared" si="314"/>
        <v>1.8180966225036042E-3</v>
      </c>
      <c r="AR332" s="72">
        <f t="shared" si="315"/>
        <v>1.3944532194485795E-3</v>
      </c>
      <c r="AS332" s="72">
        <f t="shared" si="316"/>
        <v>2.0939174652957059E-3</v>
      </c>
      <c r="AT332" s="72">
        <f t="shared" si="317"/>
        <v>2.0835117374678673E-3</v>
      </c>
      <c r="AU332" s="72">
        <f t="shared" si="318"/>
        <v>1.8966007511836025E-3</v>
      </c>
      <c r="AV332" s="72">
        <f t="shared" si="319"/>
        <v>1.7889840577049955E-3</v>
      </c>
      <c r="AW332" s="72">
        <f t="shared" si="320"/>
        <v>1.771499546252467E-3</v>
      </c>
      <c r="AX332" s="72">
        <f t="shared" si="321"/>
        <v>5.7119074039328993E-4</v>
      </c>
      <c r="AY332" s="72">
        <f t="shared" si="322"/>
        <v>1.0004758419914158E-3</v>
      </c>
      <c r="AZ332" s="72">
        <f t="shared" si="323"/>
        <v>1.5366058499543926E-3</v>
      </c>
      <c r="BA332" s="72">
        <f t="shared" si="324"/>
        <v>6.9368487175280099E-3</v>
      </c>
      <c r="BB332" s="72">
        <f t="shared" si="325"/>
        <v>1.1403699938808111E-2</v>
      </c>
      <c r="BC332" s="72">
        <f t="shared" si="326"/>
        <v>2.0526879511587166E-2</v>
      </c>
      <c r="BD332" s="72">
        <f t="shared" si="327"/>
        <v>2.8954242849622551E-2</v>
      </c>
      <c r="BE332" s="72">
        <f t="shared" si="328"/>
        <v>3.8217785902571758E-2</v>
      </c>
      <c r="BF332" s="72">
        <f t="shared" si="329"/>
        <v>5.2188300102187161E-4</v>
      </c>
      <c r="BG332" s="72">
        <f t="shared" si="330"/>
        <v>9.0904831125180208E-4</v>
      </c>
      <c r="BH332" s="72">
        <f t="shared" si="331"/>
        <v>1.3944532194485795E-3</v>
      </c>
      <c r="BI332" s="72">
        <f t="shared" si="332"/>
        <v>6.281752395887118E-3</v>
      </c>
      <c r="BJ332" s="72">
        <f t="shared" si="333"/>
        <v>1.0417558687339337E-2</v>
      </c>
      <c r="BK332" s="72">
        <f t="shared" si="334"/>
        <v>1.8966007511836025E-2</v>
      </c>
      <c r="BL332" s="72">
        <f t="shared" si="335"/>
        <v>2.6834760865574934E-2</v>
      </c>
      <c r="BM332" s="72">
        <f t="shared" si="336"/>
        <v>3.5429990925049337E-2</v>
      </c>
      <c r="BN332" s="70">
        <f t="shared" si="337"/>
        <v>0.58710329105859704</v>
      </c>
      <c r="BO332" s="70">
        <f t="shared" si="338"/>
        <v>0.39290150709891741</v>
      </c>
      <c r="BP332" s="70">
        <f t="shared" si="339"/>
        <v>0.90676976849666968</v>
      </c>
    </row>
    <row r="333" spans="1:68" x14ac:dyDescent="0.25">
      <c r="A333" s="68">
        <v>44946</v>
      </c>
      <c r="B333" s="67">
        <v>13.29</v>
      </c>
      <c r="C333" s="67">
        <v>13.58</v>
      </c>
      <c r="D333" s="67">
        <v>13.37</v>
      </c>
      <c r="E333" s="67">
        <v>9.83</v>
      </c>
      <c r="F333" s="67">
        <v>8.1</v>
      </c>
      <c r="G333" s="67">
        <v>7.43</v>
      </c>
      <c r="H333" s="67">
        <v>7.3</v>
      </c>
      <c r="I333" s="67">
        <v>7.34</v>
      </c>
      <c r="J333" s="71">
        <f t="shared" si="340"/>
        <v>1.0000000000001674E-4</v>
      </c>
      <c r="K333" s="71">
        <f t="shared" si="341"/>
        <v>2.9999999999999472E-4</v>
      </c>
      <c r="L333" s="71">
        <f t="shared" si="342"/>
        <v>-3.999999999999837E-4</v>
      </c>
      <c r="M333" s="71">
        <f t="shared" si="343"/>
        <v>-1.5000000000000013E-3</v>
      </c>
      <c r="N333" s="71">
        <f t="shared" si="344"/>
        <v>-1.3000000000000095E-3</v>
      </c>
      <c r="O333" s="71">
        <f t="shared" si="345"/>
        <v>-7.9999999999999516E-4</v>
      </c>
      <c r="P333" s="71">
        <f t="shared" si="346"/>
        <v>-3.9999999999999758E-4</v>
      </c>
      <c r="Q333" s="71">
        <f t="shared" si="347"/>
        <v>-6.999999999999923E-4</v>
      </c>
      <c r="R333" s="71">
        <f t="shared" si="348"/>
        <v>8.82651485634044E-5</v>
      </c>
      <c r="S333" s="71">
        <f t="shared" si="349"/>
        <v>2.640961325265871E-4</v>
      </c>
      <c r="T333" s="71">
        <f t="shared" si="350"/>
        <v>-3.5288928465014059E-4</v>
      </c>
      <c r="U333" s="71">
        <f t="shared" si="351"/>
        <v>-1.3666805461956617E-3</v>
      </c>
      <c r="V333" s="71">
        <f t="shared" si="352"/>
        <v>-1.2033138861136088E-3</v>
      </c>
      <c r="W333" s="71">
        <f t="shared" si="353"/>
        <v>-7.4494835366107465E-4</v>
      </c>
      <c r="X333" s="71">
        <f t="shared" si="354"/>
        <v>-3.7285608187361501E-4</v>
      </c>
      <c r="Y333" s="71">
        <f t="shared" si="355"/>
        <v>-6.5234613934480018E-4</v>
      </c>
      <c r="Z333" s="72">
        <f t="shared" si="297"/>
        <v>2.9210783144850573E-2</v>
      </c>
      <c r="AA333" s="72">
        <f t="shared" si="298"/>
        <v>3.4657477784155864E-2</v>
      </c>
      <c r="AB333" s="72">
        <f t="shared" si="299"/>
        <v>3.340779459020627E-2</v>
      </c>
      <c r="AC333" s="72">
        <f t="shared" si="300"/>
        <v>2.4405128865686462E-2</v>
      </c>
      <c r="AD333" s="72">
        <f t="shared" si="301"/>
        <v>1.9496653220319671E-2</v>
      </c>
      <c r="AE333" s="72">
        <f t="shared" si="302"/>
        <v>1.5558751435123516E-2</v>
      </c>
      <c r="AF333" s="72">
        <f t="shared" si="303"/>
        <v>1.3583640326592632E-2</v>
      </c>
      <c r="AG333" s="72">
        <f t="shared" si="304"/>
        <v>1.307584709112115E-2</v>
      </c>
      <c r="AH333" s="72">
        <f t="shared" si="305"/>
        <v>2.2873698831836859E-3</v>
      </c>
      <c r="AI333" s="72">
        <f t="shared" si="306"/>
        <v>2.0010755311231517E-3</v>
      </c>
      <c r="AJ333" s="72">
        <f t="shared" si="307"/>
        <v>1.5375430146388135E-3</v>
      </c>
      <c r="AK333" s="72">
        <f t="shared" si="308"/>
        <v>2.3132807782658017E-3</v>
      </c>
      <c r="AL333" s="72">
        <f t="shared" si="309"/>
        <v>2.2811762270772422E-3</v>
      </c>
      <c r="AM333" s="72">
        <f t="shared" si="310"/>
        <v>2.0543670079247981E-3</v>
      </c>
      <c r="AN333" s="72">
        <f t="shared" si="311"/>
        <v>1.9317507655335052E-3</v>
      </c>
      <c r="AO333" s="72">
        <f t="shared" si="312"/>
        <v>1.9118720462217888E-3</v>
      </c>
      <c r="AP333" s="72">
        <f t="shared" si="313"/>
        <v>2.0902905937799595E-3</v>
      </c>
      <c r="AQ333" s="72">
        <f t="shared" si="314"/>
        <v>1.8182090860833367E-3</v>
      </c>
      <c r="AR333" s="72">
        <f t="shared" si="315"/>
        <v>1.3953713363322297E-3</v>
      </c>
      <c r="AS333" s="72">
        <f t="shared" si="316"/>
        <v>2.0949270998119321E-3</v>
      </c>
      <c r="AT333" s="72">
        <f t="shared" si="317"/>
        <v>2.0839591445343825E-3</v>
      </c>
      <c r="AU333" s="72">
        <f t="shared" si="318"/>
        <v>1.898266135660871E-3</v>
      </c>
      <c r="AV333" s="72">
        <f t="shared" si="319"/>
        <v>1.7904336021547071E-3</v>
      </c>
      <c r="AW333" s="72">
        <f t="shared" si="320"/>
        <v>1.7724618721986812E-3</v>
      </c>
      <c r="AX333" s="72">
        <f t="shared" si="321"/>
        <v>5.7184247079592149E-4</v>
      </c>
      <c r="AY333" s="72">
        <f t="shared" si="322"/>
        <v>1.0005377655615758E-3</v>
      </c>
      <c r="AZ333" s="72">
        <f t="shared" si="323"/>
        <v>1.5375430146388135E-3</v>
      </c>
      <c r="BA333" s="72">
        <f t="shared" si="324"/>
        <v>6.939842334797405E-3</v>
      </c>
      <c r="BB333" s="72">
        <f t="shared" si="325"/>
        <v>1.1405881135386211E-2</v>
      </c>
      <c r="BC333" s="72">
        <f t="shared" si="326"/>
        <v>2.054367007924798E-2</v>
      </c>
      <c r="BD333" s="72">
        <f t="shared" si="327"/>
        <v>2.8976261483002579E-2</v>
      </c>
      <c r="BE333" s="72">
        <f t="shared" si="328"/>
        <v>3.8237440924435775E-2</v>
      </c>
      <c r="BF333" s="72">
        <f t="shared" si="329"/>
        <v>5.2257264844498988E-4</v>
      </c>
      <c r="BG333" s="72">
        <f t="shared" si="330"/>
        <v>9.0910454304166837E-4</v>
      </c>
      <c r="BH333" s="72">
        <f t="shared" si="331"/>
        <v>1.3953713363322297E-3</v>
      </c>
      <c r="BI333" s="72">
        <f t="shared" si="332"/>
        <v>6.2847812994357962E-3</v>
      </c>
      <c r="BJ333" s="72">
        <f t="shared" si="333"/>
        <v>1.0419795722671913E-2</v>
      </c>
      <c r="BK333" s="72">
        <f t="shared" si="334"/>
        <v>1.8982661356608709E-2</v>
      </c>
      <c r="BL333" s="72">
        <f t="shared" si="335"/>
        <v>2.6856504032320608E-2</v>
      </c>
      <c r="BM333" s="72">
        <f t="shared" si="336"/>
        <v>3.5449237443973623E-2</v>
      </c>
      <c r="BN333" s="70">
        <f t="shared" si="337"/>
        <v>0.58711669594601301</v>
      </c>
      <c r="BO333" s="70">
        <f t="shared" si="338"/>
        <v>0.39369298894589394</v>
      </c>
      <c r="BP333" s="70">
        <f t="shared" si="339"/>
        <v>0.90681819203596092</v>
      </c>
    </row>
    <row r="334" spans="1:68" x14ac:dyDescent="0.25">
      <c r="A334" s="68">
        <v>44945</v>
      </c>
      <c r="B334" s="67">
        <v>13.3</v>
      </c>
      <c r="C334" s="67">
        <v>13.61</v>
      </c>
      <c r="D334" s="67">
        <v>13.33</v>
      </c>
      <c r="E334" s="67">
        <v>9.68</v>
      </c>
      <c r="F334" s="67">
        <v>7.97</v>
      </c>
      <c r="G334" s="67">
        <v>7.35</v>
      </c>
      <c r="H334" s="67">
        <v>7.26</v>
      </c>
      <c r="I334" s="67">
        <v>7.27</v>
      </c>
      <c r="J334" s="71">
        <f t="shared" si="340"/>
        <v>-5.0000000000000044E-4</v>
      </c>
      <c r="K334" s="71">
        <f t="shared" si="341"/>
        <v>1.1000000000000176E-3</v>
      </c>
      <c r="L334" s="71">
        <f t="shared" si="342"/>
        <v>1.2999999999999956E-3</v>
      </c>
      <c r="M334" s="71">
        <f t="shared" si="343"/>
        <v>-8.9999999999999802E-4</v>
      </c>
      <c r="N334" s="71">
        <f t="shared" si="344"/>
        <v>-8.9999999999999802E-4</v>
      </c>
      <c r="O334" s="71">
        <f t="shared" si="345"/>
        <v>-1.6999999999999932E-3</v>
      </c>
      <c r="P334" s="71">
        <f t="shared" si="346"/>
        <v>-1.2000000000000066E-3</v>
      </c>
      <c r="Q334" s="71">
        <f t="shared" si="347"/>
        <v>-7.9999999999999516E-4</v>
      </c>
      <c r="R334" s="71">
        <f t="shared" si="348"/>
        <v>-4.4140367081716867E-4</v>
      </c>
      <c r="S334" s="71">
        <f t="shared" si="349"/>
        <v>9.6775620098590637E-4</v>
      </c>
      <c r="T334" s="71">
        <f t="shared" si="350"/>
        <v>1.1464351535641249E-3</v>
      </c>
      <c r="U334" s="71">
        <f t="shared" si="351"/>
        <v>-8.2090577875800277E-4</v>
      </c>
      <c r="V334" s="71">
        <f t="shared" si="352"/>
        <v>-8.3391248751971234E-4</v>
      </c>
      <c r="W334" s="71">
        <f t="shared" si="353"/>
        <v>-1.584860258085695E-3</v>
      </c>
      <c r="X334" s="71">
        <f t="shared" si="354"/>
        <v>-1.119403101964983E-3</v>
      </c>
      <c r="Y334" s="71">
        <f t="shared" si="355"/>
        <v>-7.4605990590969641E-4</v>
      </c>
      <c r="Z334" s="72">
        <f t="shared" si="297"/>
        <v>2.9213276172603355E-2</v>
      </c>
      <c r="AA334" s="72">
        <f t="shared" si="298"/>
        <v>3.4714383039291016E-2</v>
      </c>
      <c r="AB334" s="72">
        <f t="shared" si="299"/>
        <v>3.3464151397572743E-2</v>
      </c>
      <c r="AC334" s="72">
        <f t="shared" si="300"/>
        <v>2.4552453468608956E-2</v>
      </c>
      <c r="AD334" s="72">
        <f t="shared" si="301"/>
        <v>1.9642930587500752E-2</v>
      </c>
      <c r="AE334" s="72">
        <f t="shared" si="302"/>
        <v>1.5667640542232492E-2</v>
      </c>
      <c r="AF334" s="72">
        <f t="shared" si="303"/>
        <v>1.3680665364148657E-2</v>
      </c>
      <c r="AG334" s="72">
        <f t="shared" si="304"/>
        <v>1.3167727766032984E-2</v>
      </c>
      <c r="AH334" s="72">
        <f t="shared" si="305"/>
        <v>2.2872915048167256E-3</v>
      </c>
      <c r="AI334" s="72">
        <f t="shared" si="306"/>
        <v>2.0006688448088732E-3</v>
      </c>
      <c r="AJ334" s="72">
        <f t="shared" si="307"/>
        <v>1.5376332926918582E-3</v>
      </c>
      <c r="AK334" s="72">
        <f t="shared" si="308"/>
        <v>2.3121687408884464E-3</v>
      </c>
      <c r="AL334" s="72">
        <f t="shared" si="309"/>
        <v>2.2803518131515391E-3</v>
      </c>
      <c r="AM334" s="72">
        <f t="shared" si="310"/>
        <v>2.0545135919492856E-3</v>
      </c>
      <c r="AN334" s="72">
        <f t="shared" si="311"/>
        <v>1.9321437080647218E-3</v>
      </c>
      <c r="AO334" s="72">
        <f t="shared" si="312"/>
        <v>1.912131599854022E-3</v>
      </c>
      <c r="AP334" s="72">
        <f t="shared" si="313"/>
        <v>2.0902209372774786E-3</v>
      </c>
      <c r="AQ334" s="72">
        <f t="shared" si="314"/>
        <v>1.8178429346641062E-3</v>
      </c>
      <c r="AR334" s="72">
        <f t="shared" si="315"/>
        <v>1.3954538148643618E-3</v>
      </c>
      <c r="AS334" s="72">
        <f t="shared" si="316"/>
        <v>2.0939431331656643E-3</v>
      </c>
      <c r="AT334" s="72">
        <f t="shared" si="317"/>
        <v>2.083209999304044E-3</v>
      </c>
      <c r="AU334" s="72">
        <f t="shared" si="318"/>
        <v>1.8984319396690486E-3</v>
      </c>
      <c r="AV334" s="72">
        <f t="shared" si="319"/>
        <v>1.7908216598360085E-3</v>
      </c>
      <c r="AW334" s="72">
        <f t="shared" si="320"/>
        <v>1.7727309748867344E-3</v>
      </c>
      <c r="AX334" s="72">
        <f t="shared" si="321"/>
        <v>5.7182287620418141E-4</v>
      </c>
      <c r="AY334" s="72">
        <f t="shared" si="322"/>
        <v>1.0003344224044366E-3</v>
      </c>
      <c r="AZ334" s="72">
        <f t="shared" si="323"/>
        <v>1.5376332926918582E-3</v>
      </c>
      <c r="BA334" s="72">
        <f t="shared" si="324"/>
        <v>6.9365062226653396E-3</v>
      </c>
      <c r="BB334" s="72">
        <f t="shared" si="325"/>
        <v>1.1401759065757695E-2</v>
      </c>
      <c r="BC334" s="72">
        <f t="shared" si="326"/>
        <v>2.0545135919492856E-2</v>
      </c>
      <c r="BD334" s="72">
        <f t="shared" si="327"/>
        <v>2.8982155620970826E-2</v>
      </c>
      <c r="BE334" s="72">
        <f t="shared" si="328"/>
        <v>3.8242631997080438E-2</v>
      </c>
      <c r="BF334" s="72">
        <f t="shared" si="329"/>
        <v>5.2255523431936964E-4</v>
      </c>
      <c r="BG334" s="72">
        <f t="shared" si="330"/>
        <v>9.0892146733205308E-4</v>
      </c>
      <c r="BH334" s="72">
        <f t="shared" si="331"/>
        <v>1.3954538148643618E-3</v>
      </c>
      <c r="BI334" s="72">
        <f t="shared" si="332"/>
        <v>6.2818293994969928E-3</v>
      </c>
      <c r="BJ334" s="72">
        <f t="shared" si="333"/>
        <v>1.0416049996520221E-2</v>
      </c>
      <c r="BK334" s="72">
        <f t="shared" si="334"/>
        <v>1.8984319396690486E-2</v>
      </c>
      <c r="BL334" s="72">
        <f t="shared" si="335"/>
        <v>2.6862324897540125E-2</v>
      </c>
      <c r="BM334" s="72">
        <f t="shared" si="336"/>
        <v>3.5454619497734687E-2</v>
      </c>
      <c r="BN334" s="70">
        <f t="shared" si="337"/>
        <v>0.58732311443116547</v>
      </c>
      <c r="BO334" s="70">
        <f t="shared" si="338"/>
        <v>0.39401952874017165</v>
      </c>
      <c r="BP334" s="70">
        <f t="shared" si="339"/>
        <v>0.90674419410700902</v>
      </c>
    </row>
    <row r="335" spans="1:68" x14ac:dyDescent="0.25">
      <c r="A335" s="68">
        <v>44944</v>
      </c>
      <c r="B335" s="67">
        <v>13.25</v>
      </c>
      <c r="C335" s="67">
        <v>13.72</v>
      </c>
      <c r="D335" s="67">
        <v>13.46</v>
      </c>
      <c r="E335" s="67">
        <v>9.59</v>
      </c>
      <c r="F335" s="67">
        <v>7.88</v>
      </c>
      <c r="G335" s="67">
        <v>7.18</v>
      </c>
      <c r="H335" s="67">
        <v>7.14</v>
      </c>
      <c r="I335" s="67">
        <v>7.19</v>
      </c>
      <c r="J335" s="71">
        <f t="shared" si="340"/>
        <v>7.9999999999999516E-4</v>
      </c>
      <c r="K335" s="71">
        <f t="shared" si="341"/>
        <v>1.799999999999996E-3</v>
      </c>
      <c r="L335" s="71">
        <f t="shared" si="342"/>
        <v>2.600000000000019E-3</v>
      </c>
      <c r="M335" s="71">
        <f t="shared" si="343"/>
        <v>3.7000000000000088E-3</v>
      </c>
      <c r="N335" s="71">
        <f t="shared" si="344"/>
        <v>5.2000000000000102E-3</v>
      </c>
      <c r="O335" s="71">
        <f t="shared" si="345"/>
        <v>4.9999999999999906E-3</v>
      </c>
      <c r="P335" s="71">
        <f t="shared" si="346"/>
        <v>4.400000000000015E-3</v>
      </c>
      <c r="Q335" s="71">
        <f t="shared" si="347"/>
        <v>4.0999999999999925E-3</v>
      </c>
      <c r="R335" s="71">
        <f t="shared" si="348"/>
        <v>7.061523817135897E-4</v>
      </c>
      <c r="S335" s="71">
        <f t="shared" si="349"/>
        <v>1.581583670337513E-3</v>
      </c>
      <c r="T335" s="71">
        <f t="shared" si="350"/>
        <v>2.2889348843777445E-3</v>
      </c>
      <c r="U335" s="71">
        <f t="shared" si="351"/>
        <v>3.3705338217438815E-3</v>
      </c>
      <c r="V335" s="71">
        <f t="shared" si="352"/>
        <v>4.8085907340166458E-3</v>
      </c>
      <c r="W335" s="71">
        <f t="shared" si="353"/>
        <v>4.6542018297134839E-3</v>
      </c>
      <c r="X335" s="71">
        <f t="shared" si="354"/>
        <v>4.0983663922824062E-3</v>
      </c>
      <c r="Y335" s="71">
        <f t="shared" si="355"/>
        <v>3.8176870242559511E-3</v>
      </c>
      <c r="Z335" s="72">
        <f t="shared" si="297"/>
        <v>2.92095301396968E-2</v>
      </c>
      <c r="AA335" s="72">
        <f t="shared" si="298"/>
        <v>3.4765292863231392E-2</v>
      </c>
      <c r="AB335" s="72">
        <f t="shared" si="299"/>
        <v>3.3518953677915353E-2</v>
      </c>
      <c r="AC335" s="72">
        <f t="shared" si="300"/>
        <v>2.469658699339437E-2</v>
      </c>
      <c r="AD335" s="72">
        <f t="shared" si="301"/>
        <v>1.9782569860053473E-2</v>
      </c>
      <c r="AE335" s="72">
        <f t="shared" si="302"/>
        <v>1.5769292550794258E-2</v>
      </c>
      <c r="AF335" s="72">
        <f t="shared" si="303"/>
        <v>1.3771692776392503E-2</v>
      </c>
      <c r="AG335" s="72">
        <f t="shared" si="304"/>
        <v>1.3252921270550017E-2</v>
      </c>
      <c r="AH335" s="72">
        <f t="shared" si="305"/>
        <v>2.2887393225979082E-3</v>
      </c>
      <c r="AI335" s="72">
        <f t="shared" si="306"/>
        <v>1.9985609510090132E-3</v>
      </c>
      <c r="AJ335" s="72">
        <f t="shared" si="307"/>
        <v>1.5353925239649944E-3</v>
      </c>
      <c r="AK335" s="72">
        <f t="shared" si="308"/>
        <v>2.3118284511132875E-3</v>
      </c>
      <c r="AL335" s="72">
        <f t="shared" si="309"/>
        <v>2.2799566930351016E-3</v>
      </c>
      <c r="AM335" s="72">
        <f t="shared" si="310"/>
        <v>2.0523794566838635E-3</v>
      </c>
      <c r="AN335" s="72">
        <f t="shared" si="311"/>
        <v>1.9308717137616128E-3</v>
      </c>
      <c r="AO335" s="72">
        <f t="shared" si="312"/>
        <v>1.911876804475202E-3</v>
      </c>
      <c r="AP335" s="72">
        <f t="shared" si="313"/>
        <v>2.0917607412531858E-3</v>
      </c>
      <c r="AQ335" s="72">
        <f t="shared" si="314"/>
        <v>1.8160092401478408E-3</v>
      </c>
      <c r="AR335" s="72">
        <f t="shared" si="315"/>
        <v>1.3937375314773751E-3</v>
      </c>
      <c r="AS335" s="72">
        <f t="shared" si="316"/>
        <v>2.0936454842016405E-3</v>
      </c>
      <c r="AT335" s="72">
        <f t="shared" si="317"/>
        <v>2.0828498318222915E-3</v>
      </c>
      <c r="AU335" s="72">
        <f t="shared" si="318"/>
        <v>1.8964445387065713E-3</v>
      </c>
      <c r="AV335" s="72">
        <f t="shared" si="319"/>
        <v>1.7896294192053016E-3</v>
      </c>
      <c r="AW335" s="72">
        <f t="shared" si="320"/>
        <v>1.7725048870546531E-3</v>
      </c>
      <c r="AX335" s="72">
        <f t="shared" si="321"/>
        <v>5.7218483064947704E-4</v>
      </c>
      <c r="AY335" s="72">
        <f t="shared" si="322"/>
        <v>9.9928047550450661E-4</v>
      </c>
      <c r="AZ335" s="72">
        <f t="shared" si="323"/>
        <v>1.5353925239649944E-3</v>
      </c>
      <c r="BA335" s="72">
        <f t="shared" si="324"/>
        <v>6.9354853533398625E-3</v>
      </c>
      <c r="BB335" s="72">
        <f t="shared" si="325"/>
        <v>1.1399783465175508E-2</v>
      </c>
      <c r="BC335" s="72">
        <f t="shared" si="326"/>
        <v>2.0523794566838637E-2</v>
      </c>
      <c r="BD335" s="72">
        <f t="shared" si="327"/>
        <v>2.8963075706424191E-2</v>
      </c>
      <c r="BE335" s="72">
        <f t="shared" si="328"/>
        <v>3.8237536089504039E-2</v>
      </c>
      <c r="BF335" s="72">
        <f t="shared" si="329"/>
        <v>5.2294018531329645E-4</v>
      </c>
      <c r="BG335" s="72">
        <f t="shared" si="330"/>
        <v>9.0800462007392039E-4</v>
      </c>
      <c r="BH335" s="72">
        <f t="shared" si="331"/>
        <v>1.3937375314773751E-3</v>
      </c>
      <c r="BI335" s="72">
        <f t="shared" si="332"/>
        <v>6.2809364526049214E-3</v>
      </c>
      <c r="BJ335" s="72">
        <f t="shared" si="333"/>
        <v>1.0414249159111457E-2</v>
      </c>
      <c r="BK335" s="72">
        <f t="shared" si="334"/>
        <v>1.8964445387065713E-2</v>
      </c>
      <c r="BL335" s="72">
        <f t="shared" si="335"/>
        <v>2.6844441288079522E-2</v>
      </c>
      <c r="BM335" s="72">
        <f t="shared" si="336"/>
        <v>3.5450097741093062E-2</v>
      </c>
      <c r="BN335" s="70">
        <f t="shared" si="337"/>
        <v>0.58488258125786141</v>
      </c>
      <c r="BO335" s="70">
        <f t="shared" si="338"/>
        <v>0.39622880556647</v>
      </c>
      <c r="BP335" s="70">
        <f t="shared" si="339"/>
        <v>0.9067158542211996</v>
      </c>
    </row>
    <row r="336" spans="1:68" x14ac:dyDescent="0.25">
      <c r="A336" s="68">
        <v>44943</v>
      </c>
      <c r="B336" s="67">
        <v>13.33</v>
      </c>
      <c r="C336" s="67">
        <v>13.9</v>
      </c>
      <c r="D336" s="67">
        <v>13.72</v>
      </c>
      <c r="E336" s="67">
        <v>9.9600000000000009</v>
      </c>
      <c r="F336" s="67">
        <v>8.4</v>
      </c>
      <c r="G336" s="67">
        <v>7.68</v>
      </c>
      <c r="H336" s="67">
        <v>7.58</v>
      </c>
      <c r="I336" s="67">
        <v>7.6</v>
      </c>
      <c r="J336" s="71">
        <f t="shared" si="340"/>
        <v>-9.9999999999988987E-5</v>
      </c>
      <c r="K336" s="71">
        <f t="shared" si="341"/>
        <v>9.9999999999988987E-5</v>
      </c>
      <c r="L336" s="71">
        <f t="shared" si="342"/>
        <v>-2.0000000000003348E-4</v>
      </c>
      <c r="M336" s="71">
        <f t="shared" si="343"/>
        <v>-2.7000000000000079E-3</v>
      </c>
      <c r="N336" s="71">
        <f t="shared" si="344"/>
        <v>-2.6999999999999941E-3</v>
      </c>
      <c r="O336" s="71">
        <f t="shared" si="345"/>
        <v>-2.9999999999999888E-3</v>
      </c>
      <c r="P336" s="71">
        <f t="shared" si="346"/>
        <v>-3.600000000000006E-3</v>
      </c>
      <c r="Q336" s="71">
        <f t="shared" si="347"/>
        <v>-3.5999999999999921E-3</v>
      </c>
      <c r="R336" s="71">
        <f t="shared" si="348"/>
        <v>-8.8241782541218631E-5</v>
      </c>
      <c r="S336" s="71">
        <f t="shared" si="349"/>
        <v>8.7792458684274891E-5</v>
      </c>
      <c r="T336" s="71">
        <f t="shared" si="350"/>
        <v>-1.758860263086762E-4</v>
      </c>
      <c r="U336" s="71">
        <f t="shared" si="351"/>
        <v>-2.458457873802077E-3</v>
      </c>
      <c r="V336" s="71">
        <f t="shared" si="352"/>
        <v>-2.493882048100212E-3</v>
      </c>
      <c r="W336" s="71">
        <f t="shared" si="353"/>
        <v>-2.78992090199412E-3</v>
      </c>
      <c r="X336" s="71">
        <f t="shared" si="354"/>
        <v>-3.3519584457049295E-3</v>
      </c>
      <c r="Y336" s="71">
        <f t="shared" si="355"/>
        <v>-3.3513343599254949E-3</v>
      </c>
      <c r="Z336" s="72">
        <f t="shared" si="297"/>
        <v>2.9215463898828595E-2</v>
      </c>
      <c r="AA336" s="72">
        <f t="shared" si="298"/>
        <v>3.480502754315748E-2</v>
      </c>
      <c r="AB336" s="72">
        <f t="shared" si="299"/>
        <v>3.357164081678108E-2</v>
      </c>
      <c r="AC336" s="72">
        <f t="shared" si="300"/>
        <v>2.4842860671260437E-2</v>
      </c>
      <c r="AD336" s="72">
        <f t="shared" si="301"/>
        <v>1.9923355107453342E-2</v>
      </c>
      <c r="AE336" s="72">
        <f t="shared" si="302"/>
        <v>1.5872761570834271E-2</v>
      </c>
      <c r="AF336" s="72">
        <f t="shared" si="303"/>
        <v>1.3861199497024943E-2</v>
      </c>
      <c r="AG336" s="72">
        <f t="shared" si="304"/>
        <v>1.3340762717003168E-2</v>
      </c>
      <c r="AH336" s="72">
        <f t="shared" si="305"/>
        <v>2.2874783604471009E-3</v>
      </c>
      <c r="AI336" s="72">
        <f t="shared" si="306"/>
        <v>1.99383287510458E-3</v>
      </c>
      <c r="AJ336" s="72">
        <f t="shared" si="307"/>
        <v>1.5238636501068421E-3</v>
      </c>
      <c r="AK336" s="72">
        <f t="shared" si="308"/>
        <v>2.2987291120225247E-3</v>
      </c>
      <c r="AL336" s="72">
        <f t="shared" si="309"/>
        <v>2.2554732281782996E-3</v>
      </c>
      <c r="AM336" s="72">
        <f t="shared" si="310"/>
        <v>2.0281905725441566E-3</v>
      </c>
      <c r="AN336" s="72">
        <f t="shared" si="311"/>
        <v>1.9117475070333156E-3</v>
      </c>
      <c r="AO336" s="72">
        <f t="shared" si="312"/>
        <v>1.8947908720253833E-3</v>
      </c>
      <c r="AP336" s="72">
        <f t="shared" si="313"/>
        <v>2.0906545958613294E-3</v>
      </c>
      <c r="AQ336" s="72">
        <f t="shared" si="314"/>
        <v>1.8119282676739052E-3</v>
      </c>
      <c r="AR336" s="72">
        <f t="shared" si="315"/>
        <v>1.3837796998327661E-3</v>
      </c>
      <c r="AS336" s="72">
        <f t="shared" si="316"/>
        <v>2.0816184341963598E-3</v>
      </c>
      <c r="AT336" s="72">
        <f t="shared" si="317"/>
        <v>2.0599440787078876E-3</v>
      </c>
      <c r="AU336" s="72">
        <f t="shared" si="318"/>
        <v>1.8738076690061544E-3</v>
      </c>
      <c r="AV336" s="72">
        <f t="shared" si="319"/>
        <v>1.7717979824871885E-3</v>
      </c>
      <c r="AW336" s="72">
        <f t="shared" si="320"/>
        <v>1.7565749165985493E-3</v>
      </c>
      <c r="AX336" s="72">
        <f t="shared" si="321"/>
        <v>5.7186959011177522E-4</v>
      </c>
      <c r="AY336" s="72">
        <f t="shared" si="322"/>
        <v>9.9691643755229001E-4</v>
      </c>
      <c r="AZ336" s="72">
        <f t="shared" si="323"/>
        <v>1.5238636501068421E-3</v>
      </c>
      <c r="BA336" s="72">
        <f t="shared" si="324"/>
        <v>6.8961873360675746E-3</v>
      </c>
      <c r="BB336" s="72">
        <f t="shared" si="325"/>
        <v>1.1277366140891499E-2</v>
      </c>
      <c r="BC336" s="72">
        <f t="shared" si="326"/>
        <v>2.0281905725441567E-2</v>
      </c>
      <c r="BD336" s="72">
        <f t="shared" si="327"/>
        <v>2.8676212605499733E-2</v>
      </c>
      <c r="BE336" s="72">
        <f t="shared" si="328"/>
        <v>3.7895817440507663E-2</v>
      </c>
      <c r="BF336" s="72">
        <f t="shared" si="329"/>
        <v>5.2266364896533235E-4</v>
      </c>
      <c r="BG336" s="72">
        <f t="shared" si="330"/>
        <v>9.0596413383695258E-4</v>
      </c>
      <c r="BH336" s="72">
        <f t="shared" si="331"/>
        <v>1.3837796998327661E-3</v>
      </c>
      <c r="BI336" s="72">
        <f t="shared" si="332"/>
        <v>6.2448553025890793E-3</v>
      </c>
      <c r="BJ336" s="72">
        <f t="shared" si="333"/>
        <v>1.0299720393539439E-2</v>
      </c>
      <c r="BK336" s="72">
        <f t="shared" si="334"/>
        <v>1.8738076690061545E-2</v>
      </c>
      <c r="BL336" s="72">
        <f t="shared" si="335"/>
        <v>2.6576969737307828E-2</v>
      </c>
      <c r="BM336" s="72">
        <f t="shared" si="336"/>
        <v>3.5131498331970989E-2</v>
      </c>
      <c r="BN336" s="70">
        <f t="shared" si="337"/>
        <v>0.58222219558510124</v>
      </c>
      <c r="BO336" s="70">
        <f t="shared" si="338"/>
        <v>0.38837951126847758</v>
      </c>
      <c r="BP336" s="70">
        <f t="shared" si="339"/>
        <v>0.90595838148435592</v>
      </c>
    </row>
    <row r="337" spans="1:68" x14ac:dyDescent="0.25">
      <c r="A337" s="68">
        <v>44942</v>
      </c>
      <c r="B337" s="67">
        <v>13.32</v>
      </c>
      <c r="C337" s="67">
        <v>13.91</v>
      </c>
      <c r="D337" s="67">
        <v>13.7</v>
      </c>
      <c r="E337" s="67">
        <v>9.69</v>
      </c>
      <c r="F337" s="67">
        <v>8.1300000000000008</v>
      </c>
      <c r="G337" s="67">
        <v>7.38</v>
      </c>
      <c r="H337" s="67">
        <v>7.22</v>
      </c>
      <c r="I337" s="67">
        <v>7.24</v>
      </c>
      <c r="J337" s="71">
        <f t="shared" si="340"/>
        <v>-2.0000000000000295E-3</v>
      </c>
      <c r="K337" s="71">
        <f t="shared" si="341"/>
        <v>-9.9999999999988987E-5</v>
      </c>
      <c r="L337" s="71">
        <f t="shared" si="342"/>
        <v>0</v>
      </c>
      <c r="M337" s="71">
        <f t="shared" si="343"/>
        <v>-1.8999999999999989E-3</v>
      </c>
      <c r="N337" s="71">
        <f t="shared" si="344"/>
        <v>-2.2000000000000075E-3</v>
      </c>
      <c r="O337" s="71">
        <f t="shared" si="345"/>
        <v>-2.2999999999999965E-3</v>
      </c>
      <c r="P337" s="71">
        <f t="shared" si="346"/>
        <v>-2.8999999999999998E-3</v>
      </c>
      <c r="Q337" s="71">
        <f t="shared" si="347"/>
        <v>-3.2000000000000084E-3</v>
      </c>
      <c r="R337" s="71">
        <f t="shared" si="348"/>
        <v>-1.766472814053196E-3</v>
      </c>
      <c r="S337" s="71">
        <f t="shared" si="349"/>
        <v>-8.7792458684233881E-5</v>
      </c>
      <c r="T337" s="71">
        <f t="shared" si="350"/>
        <v>0</v>
      </c>
      <c r="U337" s="71">
        <f t="shared" si="351"/>
        <v>-1.7336561666872574E-3</v>
      </c>
      <c r="V337" s="71">
        <f t="shared" si="352"/>
        <v>-2.0366605818034592E-3</v>
      </c>
      <c r="W337" s="71">
        <f t="shared" si="353"/>
        <v>-2.1442230748375595E-3</v>
      </c>
      <c r="X337" s="71">
        <f t="shared" si="354"/>
        <v>-2.7083836308265333E-3</v>
      </c>
      <c r="Y337" s="71">
        <f t="shared" si="355"/>
        <v>-2.9884220970404205E-3</v>
      </c>
      <c r="Z337" s="72">
        <f t="shared" si="297"/>
        <v>2.9213556232437196E-2</v>
      </c>
      <c r="AA337" s="72">
        <f t="shared" si="298"/>
        <v>3.482921237635906E-2</v>
      </c>
      <c r="AB337" s="72">
        <f t="shared" si="299"/>
        <v>3.3608081409366351E-2</v>
      </c>
      <c r="AC337" s="72">
        <f t="shared" si="300"/>
        <v>2.4984075912219562E-2</v>
      </c>
      <c r="AD337" s="72">
        <f t="shared" si="301"/>
        <v>2.0070796046573695E-2</v>
      </c>
      <c r="AE337" s="72">
        <f t="shared" si="302"/>
        <v>1.5987463974282974E-2</v>
      </c>
      <c r="AF337" s="72">
        <f t="shared" si="303"/>
        <v>1.3961644206193193E-2</v>
      </c>
      <c r="AG337" s="72">
        <f t="shared" si="304"/>
        <v>1.3436933796398478E-2</v>
      </c>
      <c r="AH337" s="72">
        <f t="shared" si="305"/>
        <v>2.2875410993734133E-3</v>
      </c>
      <c r="AI337" s="72">
        <f t="shared" si="306"/>
        <v>1.9937383156514855E-3</v>
      </c>
      <c r="AJ337" s="72">
        <f t="shared" si="307"/>
        <v>1.5238636501068421E-3</v>
      </c>
      <c r="AK337" s="72">
        <f t="shared" si="308"/>
        <v>2.2934008034188038E-3</v>
      </c>
      <c r="AL337" s="72">
        <f t="shared" si="309"/>
        <v>2.2499301841368709E-3</v>
      </c>
      <c r="AM337" s="72">
        <f t="shared" si="310"/>
        <v>2.0204875582448267E-3</v>
      </c>
      <c r="AN337" s="72">
        <f t="shared" si="311"/>
        <v>1.8995169293543285E-3</v>
      </c>
      <c r="AO337" s="72">
        <f t="shared" si="312"/>
        <v>1.8826020993316826E-3</v>
      </c>
      <c r="AP337" s="72">
        <f t="shared" si="313"/>
        <v>2.0907110272428203E-3</v>
      </c>
      <c r="AQ337" s="72">
        <f t="shared" si="314"/>
        <v>1.8118444517270329E-3</v>
      </c>
      <c r="AR337" s="72">
        <f t="shared" si="315"/>
        <v>1.3837714617314758E-3</v>
      </c>
      <c r="AS337" s="72">
        <f t="shared" si="316"/>
        <v>2.07676317314987E-3</v>
      </c>
      <c r="AT337" s="72">
        <f t="shared" si="317"/>
        <v>2.0547921013710489E-3</v>
      </c>
      <c r="AU337" s="72">
        <f t="shared" si="318"/>
        <v>1.8666310696838384E-3</v>
      </c>
      <c r="AV337" s="72">
        <f t="shared" si="319"/>
        <v>1.7603909803652891E-3</v>
      </c>
      <c r="AW337" s="72">
        <f t="shared" si="320"/>
        <v>1.7452219589591382E-3</v>
      </c>
      <c r="AX337" s="72">
        <f t="shared" si="321"/>
        <v>5.7188527484335332E-4</v>
      </c>
      <c r="AY337" s="72">
        <f t="shared" si="322"/>
        <v>9.9686915782574276E-4</v>
      </c>
      <c r="AZ337" s="72">
        <f t="shared" si="323"/>
        <v>1.5238636501068421E-3</v>
      </c>
      <c r="BA337" s="72">
        <f t="shared" si="324"/>
        <v>6.8802024102564115E-3</v>
      </c>
      <c r="BB337" s="72">
        <f t="shared" si="325"/>
        <v>1.1249650920684355E-2</v>
      </c>
      <c r="BC337" s="72">
        <f t="shared" si="326"/>
        <v>2.0204875582448267E-2</v>
      </c>
      <c r="BD337" s="72">
        <f t="shared" si="327"/>
        <v>2.8492753940314926E-2</v>
      </c>
      <c r="BE337" s="72">
        <f t="shared" si="328"/>
        <v>3.7652041986633654E-2</v>
      </c>
      <c r="BF337" s="72">
        <f t="shared" si="329"/>
        <v>5.2267775681070507E-4</v>
      </c>
      <c r="BG337" s="72">
        <f t="shared" si="330"/>
        <v>9.0592222586351645E-4</v>
      </c>
      <c r="BH337" s="72">
        <f t="shared" si="331"/>
        <v>1.3837714617314758E-3</v>
      </c>
      <c r="BI337" s="72">
        <f t="shared" si="332"/>
        <v>6.23028951944961E-3</v>
      </c>
      <c r="BJ337" s="72">
        <f t="shared" si="333"/>
        <v>1.0273960506855244E-2</v>
      </c>
      <c r="BK337" s="72">
        <f t="shared" si="334"/>
        <v>1.8666310696838384E-2</v>
      </c>
      <c r="BL337" s="72">
        <f t="shared" si="335"/>
        <v>2.6405864705479336E-2</v>
      </c>
      <c r="BM337" s="72">
        <f t="shared" si="336"/>
        <v>3.4904439179182761E-2</v>
      </c>
      <c r="BN337" s="70">
        <f t="shared" si="337"/>
        <v>0.58221711479337002</v>
      </c>
      <c r="BO337" s="70">
        <f t="shared" si="338"/>
        <v>0.38983473170816113</v>
      </c>
      <c r="BP337" s="70">
        <f t="shared" si="339"/>
        <v>0.90545222748519405</v>
      </c>
    </row>
    <row r="338" spans="1:68" x14ac:dyDescent="0.25">
      <c r="A338" s="68">
        <v>44939</v>
      </c>
      <c r="B338" s="67">
        <v>13.12</v>
      </c>
      <c r="C338" s="67">
        <v>13.9</v>
      </c>
      <c r="D338" s="67">
        <v>13.7</v>
      </c>
      <c r="E338" s="67">
        <v>9.5</v>
      </c>
      <c r="F338" s="67">
        <v>7.91</v>
      </c>
      <c r="G338" s="67">
        <v>7.15</v>
      </c>
      <c r="H338" s="67">
        <v>6.93</v>
      </c>
      <c r="I338" s="67">
        <v>6.92</v>
      </c>
      <c r="J338" s="71">
        <f t="shared" si="340"/>
        <v>3.0000000000000027E-3</v>
      </c>
      <c r="K338" s="71">
        <f t="shared" si="341"/>
        <v>0</v>
      </c>
      <c r="L338" s="71">
        <f t="shared" si="342"/>
        <v>0</v>
      </c>
      <c r="M338" s="71">
        <f t="shared" si="343"/>
        <v>7.0000000000000617E-4</v>
      </c>
      <c r="N338" s="71">
        <f t="shared" si="344"/>
        <v>2.2000000000000075E-3</v>
      </c>
      <c r="O338" s="71">
        <f t="shared" si="345"/>
        <v>2.0999999999999908E-3</v>
      </c>
      <c r="P338" s="71">
        <f t="shared" si="346"/>
        <v>2.0999999999999908E-3</v>
      </c>
      <c r="Q338" s="71">
        <f t="shared" si="347"/>
        <v>2.1000000000000046E-3</v>
      </c>
      <c r="R338" s="71">
        <f t="shared" si="348"/>
        <v>2.6485404376191514E-3</v>
      </c>
      <c r="S338" s="71">
        <f t="shared" si="349"/>
        <v>0</v>
      </c>
      <c r="T338" s="71">
        <f t="shared" si="350"/>
        <v>0</v>
      </c>
      <c r="U338" s="71">
        <f t="shared" si="351"/>
        <v>6.3906516074630252E-4</v>
      </c>
      <c r="V338" s="71">
        <f t="shared" si="352"/>
        <v>2.036660581803555E-3</v>
      </c>
      <c r="W338" s="71">
        <f t="shared" si="353"/>
        <v>1.9579513037857256E-3</v>
      </c>
      <c r="X338" s="71">
        <f t="shared" si="354"/>
        <v>1.9619756842491412E-3</v>
      </c>
      <c r="Y338" s="71">
        <f t="shared" si="355"/>
        <v>1.9621590037484237E-3</v>
      </c>
      <c r="Z338" s="72">
        <f t="shared" si="297"/>
        <v>2.9206535424887044E-2</v>
      </c>
      <c r="AA338" s="72">
        <f t="shared" si="298"/>
        <v>3.4847582047078926E-2</v>
      </c>
      <c r="AB338" s="72">
        <f t="shared" si="299"/>
        <v>3.3642303330383129E-2</v>
      </c>
      <c r="AC338" s="72">
        <f t="shared" si="300"/>
        <v>2.5129277566281537E-2</v>
      </c>
      <c r="AD338" s="72">
        <f t="shared" si="301"/>
        <v>2.0220358889201945E-2</v>
      </c>
      <c r="AE338" s="72">
        <f t="shared" si="302"/>
        <v>1.610519273054126E-2</v>
      </c>
      <c r="AF338" s="72">
        <f t="shared" si="303"/>
        <v>1.4065681890753755E-2</v>
      </c>
      <c r="AG338" s="72">
        <f t="shared" si="304"/>
        <v>1.3538215609421755E-2</v>
      </c>
      <c r="AH338" s="72">
        <f t="shared" si="305"/>
        <v>2.2854845604960328E-3</v>
      </c>
      <c r="AI338" s="72">
        <f t="shared" si="306"/>
        <v>1.9938129723643672E-3</v>
      </c>
      <c r="AJ338" s="72">
        <f t="shared" si="307"/>
        <v>1.5237755413348003E-3</v>
      </c>
      <c r="AK338" s="72">
        <f t="shared" si="308"/>
        <v>2.2909206988752416E-3</v>
      </c>
      <c r="AL338" s="72">
        <f t="shared" si="309"/>
        <v>2.2462002687104218E-3</v>
      </c>
      <c r="AM338" s="72">
        <f t="shared" si="310"/>
        <v>2.0157902144928093E-3</v>
      </c>
      <c r="AN338" s="72">
        <f t="shared" si="311"/>
        <v>1.8913618975402934E-3</v>
      </c>
      <c r="AO338" s="72">
        <f t="shared" si="312"/>
        <v>1.8724855361100165E-3</v>
      </c>
      <c r="AP338" s="72">
        <f t="shared" si="313"/>
        <v>2.0890142911368695E-3</v>
      </c>
      <c r="AQ338" s="72">
        <f t="shared" si="314"/>
        <v>1.8119113875781638E-3</v>
      </c>
      <c r="AR338" s="72">
        <f t="shared" si="315"/>
        <v>1.3836861306416315E-3</v>
      </c>
      <c r="AS338" s="72">
        <f t="shared" si="316"/>
        <v>2.0744966605051899E-3</v>
      </c>
      <c r="AT338" s="72">
        <f t="shared" si="317"/>
        <v>2.0513006609878194E-3</v>
      </c>
      <c r="AU338" s="72">
        <f t="shared" si="318"/>
        <v>1.8622196026441742E-3</v>
      </c>
      <c r="AV338" s="72">
        <f t="shared" si="319"/>
        <v>1.7527260638939709E-3</v>
      </c>
      <c r="AW338" s="72">
        <f t="shared" si="320"/>
        <v>1.7357149440917195E-3</v>
      </c>
      <c r="AX338" s="72">
        <f t="shared" si="321"/>
        <v>5.713711401240082E-4</v>
      </c>
      <c r="AY338" s="72">
        <f t="shared" si="322"/>
        <v>9.9690648618218358E-4</v>
      </c>
      <c r="AZ338" s="72">
        <f t="shared" si="323"/>
        <v>1.5237755413348003E-3</v>
      </c>
      <c r="BA338" s="72">
        <f t="shared" si="324"/>
        <v>6.8727620966257249E-3</v>
      </c>
      <c r="BB338" s="72">
        <f t="shared" si="325"/>
        <v>1.123100134355211E-2</v>
      </c>
      <c r="BC338" s="72">
        <f t="shared" si="326"/>
        <v>2.0157902144928092E-2</v>
      </c>
      <c r="BD338" s="72">
        <f t="shared" si="327"/>
        <v>2.8370428463104402E-2</v>
      </c>
      <c r="BE338" s="72">
        <f t="shared" si="328"/>
        <v>3.7449710722200331E-2</v>
      </c>
      <c r="BF338" s="72">
        <f t="shared" si="329"/>
        <v>5.2225357278421738E-4</v>
      </c>
      <c r="BG338" s="72">
        <f t="shared" si="330"/>
        <v>9.0595569378908191E-4</v>
      </c>
      <c r="BH338" s="72">
        <f t="shared" si="331"/>
        <v>1.3836861306416315E-3</v>
      </c>
      <c r="BI338" s="72">
        <f t="shared" si="332"/>
        <v>6.2234899815155698E-3</v>
      </c>
      <c r="BJ338" s="72">
        <f t="shared" si="333"/>
        <v>1.0256503304939097E-2</v>
      </c>
      <c r="BK338" s="72">
        <f t="shared" si="334"/>
        <v>1.8622196026441742E-2</v>
      </c>
      <c r="BL338" s="72">
        <f t="shared" si="335"/>
        <v>2.6290890958409564E-2</v>
      </c>
      <c r="BM338" s="72">
        <f t="shared" si="336"/>
        <v>3.4714298881834388E-2</v>
      </c>
      <c r="BN338" s="70">
        <f t="shared" si="337"/>
        <v>0.58222141394491311</v>
      </c>
      <c r="BO338" s="70">
        <f t="shared" si="338"/>
        <v>0.39104591035668451</v>
      </c>
      <c r="BP338" s="70">
        <f t="shared" si="339"/>
        <v>0.90525373379018392</v>
      </c>
    </row>
    <row r="339" spans="1:68" x14ac:dyDescent="0.25">
      <c r="A339" s="68">
        <v>44938</v>
      </c>
      <c r="B339" s="67">
        <v>13.42</v>
      </c>
      <c r="C339" s="67">
        <v>13.9</v>
      </c>
      <c r="D339" s="67">
        <v>13.7</v>
      </c>
      <c r="E339" s="67">
        <v>9.57</v>
      </c>
      <c r="F339" s="67">
        <v>8.1300000000000008</v>
      </c>
      <c r="G339" s="67">
        <v>7.36</v>
      </c>
      <c r="H339" s="67">
        <v>7.14</v>
      </c>
      <c r="I339" s="67">
        <v>7.13</v>
      </c>
      <c r="J339" s="71">
        <f t="shared" si="340"/>
        <v>2.0000000000000573E-4</v>
      </c>
      <c r="K339" s="71">
        <f t="shared" si="341"/>
        <v>0</v>
      </c>
      <c r="L339" s="71">
        <f t="shared" si="342"/>
        <v>2.0000000000003348E-4</v>
      </c>
      <c r="M339" s="71">
        <f t="shared" si="343"/>
        <v>2.0999999999999908E-3</v>
      </c>
      <c r="N339" s="71">
        <f t="shared" si="344"/>
        <v>3.4000000000000002E-3</v>
      </c>
      <c r="O339" s="71">
        <f t="shared" si="345"/>
        <v>3.1000000000000055E-3</v>
      </c>
      <c r="P339" s="71">
        <f t="shared" si="346"/>
        <v>2.7000000000000079E-3</v>
      </c>
      <c r="Q339" s="71">
        <f t="shared" si="347"/>
        <v>2.7999999999999969E-3</v>
      </c>
      <c r="R339" s="71">
        <f t="shared" si="348"/>
        <v>1.763201979356357E-4</v>
      </c>
      <c r="S339" s="71">
        <f t="shared" si="349"/>
        <v>0</v>
      </c>
      <c r="T339" s="71">
        <f t="shared" si="350"/>
        <v>1.7588602630874751E-4</v>
      </c>
      <c r="U339" s="71">
        <f t="shared" si="351"/>
        <v>1.914748704441151E-3</v>
      </c>
      <c r="V339" s="71">
        <f t="shared" si="352"/>
        <v>3.139430094680414E-3</v>
      </c>
      <c r="W339" s="71">
        <f t="shared" si="353"/>
        <v>2.883320604253962E-3</v>
      </c>
      <c r="X339" s="71">
        <f t="shared" si="354"/>
        <v>2.5168971571415187E-3</v>
      </c>
      <c r="Y339" s="71">
        <f t="shared" si="355"/>
        <v>2.6102373354889019E-3</v>
      </c>
      <c r="Z339" s="72">
        <f t="shared" si="297"/>
        <v>2.9207867783105988E-2</v>
      </c>
      <c r="AA339" s="72">
        <f t="shared" si="298"/>
        <v>3.4861335315521033E-2</v>
      </c>
      <c r="AB339" s="72">
        <f t="shared" si="299"/>
        <v>3.3672606010047602E-2</v>
      </c>
      <c r="AC339" s="72">
        <f t="shared" si="300"/>
        <v>2.5275880769854618E-2</v>
      </c>
      <c r="AD339" s="72">
        <f t="shared" si="301"/>
        <v>2.0368157843633095E-2</v>
      </c>
      <c r="AE339" s="72">
        <f t="shared" si="302"/>
        <v>1.6221168218953794E-2</v>
      </c>
      <c r="AF339" s="72">
        <f t="shared" si="303"/>
        <v>1.416805612034489E-2</v>
      </c>
      <c r="AG339" s="72">
        <f t="shared" si="304"/>
        <v>1.3637898041952584E-2</v>
      </c>
      <c r="AH339" s="72">
        <f t="shared" si="305"/>
        <v>2.2756962037186073E-3</v>
      </c>
      <c r="AI339" s="72">
        <f t="shared" si="306"/>
        <v>1.9938129723643672E-3</v>
      </c>
      <c r="AJ339" s="72">
        <f t="shared" si="307"/>
        <v>1.5236250447101681E-3</v>
      </c>
      <c r="AK339" s="72">
        <f t="shared" si="308"/>
        <v>2.2902472461965094E-3</v>
      </c>
      <c r="AL339" s="72">
        <f t="shared" si="309"/>
        <v>2.2415186503441445E-3</v>
      </c>
      <c r="AM339" s="72">
        <f t="shared" si="310"/>
        <v>2.0110893862482879E-3</v>
      </c>
      <c r="AN339" s="72">
        <f t="shared" si="311"/>
        <v>1.8868248226616747E-3</v>
      </c>
      <c r="AO339" s="72">
        <f t="shared" si="312"/>
        <v>1.8677727054508147E-3</v>
      </c>
      <c r="AP339" s="72">
        <f t="shared" si="313"/>
        <v>2.0806049856269392E-3</v>
      </c>
      <c r="AQ339" s="72">
        <f t="shared" si="314"/>
        <v>1.8119113875781638E-3</v>
      </c>
      <c r="AR339" s="72">
        <f t="shared" si="315"/>
        <v>1.383541706359015E-3</v>
      </c>
      <c r="AS339" s="72">
        <f t="shared" si="316"/>
        <v>2.0738711779311001E-3</v>
      </c>
      <c r="AT339" s="72">
        <f t="shared" si="317"/>
        <v>2.046907118060731E-3</v>
      </c>
      <c r="AU339" s="72">
        <f t="shared" si="318"/>
        <v>1.8577943673922595E-3</v>
      </c>
      <c r="AV339" s="72">
        <f t="shared" si="319"/>
        <v>1.7484675914861976E-3</v>
      </c>
      <c r="AW339" s="72">
        <f t="shared" si="320"/>
        <v>1.7312858756934285E-3</v>
      </c>
      <c r="AX339" s="72">
        <f t="shared" si="321"/>
        <v>5.6892405092965183E-4</v>
      </c>
      <c r="AY339" s="72">
        <f t="shared" si="322"/>
        <v>9.9690648618218358E-4</v>
      </c>
      <c r="AZ339" s="72">
        <f t="shared" si="323"/>
        <v>1.5236250447101681E-3</v>
      </c>
      <c r="BA339" s="72">
        <f t="shared" si="324"/>
        <v>6.8707417385895277E-3</v>
      </c>
      <c r="BB339" s="72">
        <f t="shared" si="325"/>
        <v>1.1207593251720722E-2</v>
      </c>
      <c r="BC339" s="72">
        <f t="shared" si="326"/>
        <v>2.0110893862482878E-2</v>
      </c>
      <c r="BD339" s="72">
        <f t="shared" si="327"/>
        <v>2.8302372339925122E-2</v>
      </c>
      <c r="BE339" s="72">
        <f t="shared" si="328"/>
        <v>3.7355454109016292E-2</v>
      </c>
      <c r="BF339" s="72">
        <f t="shared" si="329"/>
        <v>5.2015124640673481E-4</v>
      </c>
      <c r="BG339" s="72">
        <f t="shared" si="330"/>
        <v>9.0595569378908191E-4</v>
      </c>
      <c r="BH339" s="72">
        <f t="shared" si="331"/>
        <v>1.383541706359015E-3</v>
      </c>
      <c r="BI339" s="72">
        <f t="shared" si="332"/>
        <v>6.2216135337933003E-3</v>
      </c>
      <c r="BJ339" s="72">
        <f t="shared" si="333"/>
        <v>1.0234535590303656E-2</v>
      </c>
      <c r="BK339" s="72">
        <f t="shared" si="334"/>
        <v>1.8577943673922594E-2</v>
      </c>
      <c r="BL339" s="72">
        <f t="shared" si="335"/>
        <v>2.6227013872292964E-2</v>
      </c>
      <c r="BM339" s="72">
        <f t="shared" si="336"/>
        <v>3.4625717513868573E-2</v>
      </c>
      <c r="BN339" s="70">
        <f t="shared" si="337"/>
        <v>0.58216274617155817</v>
      </c>
      <c r="BO339" s="70">
        <f t="shared" si="338"/>
        <v>0.39083731280795236</v>
      </c>
      <c r="BP339" s="70">
        <f t="shared" si="339"/>
        <v>0.90585905843479242</v>
      </c>
    </row>
    <row r="340" spans="1:68" x14ac:dyDescent="0.25">
      <c r="A340" s="68">
        <v>44937</v>
      </c>
      <c r="B340" s="67">
        <v>13.44</v>
      </c>
      <c r="C340" s="67">
        <v>13.9</v>
      </c>
      <c r="D340" s="67">
        <v>13.72</v>
      </c>
      <c r="E340" s="67">
        <v>9.7799999999999994</v>
      </c>
      <c r="F340" s="67">
        <v>8.4700000000000006</v>
      </c>
      <c r="G340" s="67">
        <v>7.67</v>
      </c>
      <c r="H340" s="67">
        <v>7.41</v>
      </c>
      <c r="I340" s="67">
        <v>7.41</v>
      </c>
      <c r="J340" s="71">
        <f t="shared" si="340"/>
        <v>-2.0000000000000573E-4</v>
      </c>
      <c r="K340" s="71">
        <f t="shared" si="341"/>
        <v>-2.0000000000000573E-4</v>
      </c>
      <c r="L340" s="71">
        <f t="shared" si="342"/>
        <v>0</v>
      </c>
      <c r="M340" s="71">
        <f t="shared" si="343"/>
        <v>1.1000000000000038E-3</v>
      </c>
      <c r="N340" s="71">
        <f t="shared" si="344"/>
        <v>1.6999999999999932E-3</v>
      </c>
      <c r="O340" s="71">
        <f t="shared" si="345"/>
        <v>1.5000000000000013E-3</v>
      </c>
      <c r="P340" s="71">
        <f t="shared" si="346"/>
        <v>1.5000000000000013E-3</v>
      </c>
      <c r="Q340" s="71">
        <f t="shared" si="347"/>
        <v>1.2999999999999956E-3</v>
      </c>
      <c r="R340" s="71">
        <f t="shared" si="348"/>
        <v>-1.7632019793561402E-4</v>
      </c>
      <c r="S340" s="71">
        <f t="shared" si="349"/>
        <v>-1.7560804329959159E-4</v>
      </c>
      <c r="T340" s="71">
        <f t="shared" si="350"/>
        <v>0</v>
      </c>
      <c r="U340" s="71">
        <f t="shared" si="351"/>
        <v>1.0015023370896004E-3</v>
      </c>
      <c r="V340" s="71">
        <f t="shared" si="352"/>
        <v>1.5660267582598647E-3</v>
      </c>
      <c r="W340" s="71">
        <f t="shared" si="353"/>
        <v>1.3921761958971741E-3</v>
      </c>
      <c r="X340" s="71">
        <f t="shared" si="354"/>
        <v>1.3955437907082289E-3</v>
      </c>
      <c r="Y340" s="71">
        <f t="shared" si="355"/>
        <v>1.2095837715761502E-3</v>
      </c>
      <c r="Z340" s="72">
        <f t="shared" si="297"/>
        <v>2.9180590395420841E-2</v>
      </c>
      <c r="AA340" s="72">
        <f t="shared" si="298"/>
        <v>3.4869885439070804E-2</v>
      </c>
      <c r="AB340" s="72">
        <f t="shared" si="299"/>
        <v>3.3699591922827794E-2</v>
      </c>
      <c r="AC340" s="72">
        <f t="shared" si="300"/>
        <v>2.5419076376160282E-2</v>
      </c>
      <c r="AD340" s="72">
        <f t="shared" si="301"/>
        <v>2.0512735894998992E-2</v>
      </c>
      <c r="AE340" s="72">
        <f t="shared" si="302"/>
        <v>1.6336387415792158E-2</v>
      </c>
      <c r="AF340" s="72">
        <f t="shared" si="303"/>
        <v>1.4267190961727015E-2</v>
      </c>
      <c r="AG340" s="72">
        <f t="shared" si="304"/>
        <v>1.3734931742066145E-2</v>
      </c>
      <c r="AH340" s="72">
        <f t="shared" si="305"/>
        <v>2.2755165830932161E-3</v>
      </c>
      <c r="AI340" s="72">
        <f t="shared" si="306"/>
        <v>1.9938129723643672E-3</v>
      </c>
      <c r="AJ340" s="72">
        <f t="shared" si="307"/>
        <v>1.5264544057681977E-3</v>
      </c>
      <c r="AK340" s="72">
        <f t="shared" si="308"/>
        <v>2.2865066816148407E-3</v>
      </c>
      <c r="AL340" s="72">
        <f t="shared" si="309"/>
        <v>2.2305886564848278E-3</v>
      </c>
      <c r="AM340" s="72">
        <f t="shared" si="310"/>
        <v>2.0012447503616618E-3</v>
      </c>
      <c r="AN340" s="72">
        <f t="shared" si="311"/>
        <v>1.8790930397029888E-3</v>
      </c>
      <c r="AO340" s="72">
        <f t="shared" si="312"/>
        <v>1.8591044117740973E-3</v>
      </c>
      <c r="AP340" s="72">
        <f t="shared" si="313"/>
        <v>2.0804462178651085E-3</v>
      </c>
      <c r="AQ340" s="72">
        <f t="shared" si="314"/>
        <v>1.8119113875781638E-3</v>
      </c>
      <c r="AR340" s="72">
        <f t="shared" si="315"/>
        <v>1.3864072162000306E-3</v>
      </c>
      <c r="AS340" s="72">
        <f t="shared" si="316"/>
        <v>2.0704930634641689E-3</v>
      </c>
      <c r="AT340" s="72">
        <f t="shared" si="317"/>
        <v>2.0367016167294571E-3</v>
      </c>
      <c r="AU340" s="72">
        <f t="shared" si="318"/>
        <v>1.8485832431056253E-3</v>
      </c>
      <c r="AV340" s="72">
        <f t="shared" si="319"/>
        <v>1.7412320441298967E-3</v>
      </c>
      <c r="AW340" s="72">
        <f t="shared" si="320"/>
        <v>1.7231626329360877E-3</v>
      </c>
      <c r="AX340" s="72">
        <f t="shared" si="321"/>
        <v>5.6887914577330402E-4</v>
      </c>
      <c r="AY340" s="72">
        <f t="shared" si="322"/>
        <v>9.9690648618218358E-4</v>
      </c>
      <c r="AZ340" s="72">
        <f t="shared" si="323"/>
        <v>1.5264544057681977E-3</v>
      </c>
      <c r="BA340" s="72">
        <f t="shared" si="324"/>
        <v>6.8595200448445222E-3</v>
      </c>
      <c r="BB340" s="72">
        <f t="shared" si="325"/>
        <v>1.1152943282424138E-2</v>
      </c>
      <c r="BC340" s="72">
        <f t="shared" si="326"/>
        <v>2.0012447503616616E-2</v>
      </c>
      <c r="BD340" s="72">
        <f t="shared" si="327"/>
        <v>2.8186395595544832E-2</v>
      </c>
      <c r="BE340" s="72">
        <f t="shared" si="328"/>
        <v>3.7182088235481948E-2</v>
      </c>
      <c r="BF340" s="72">
        <f t="shared" si="329"/>
        <v>5.2011155446627711E-4</v>
      </c>
      <c r="BG340" s="72">
        <f t="shared" si="330"/>
        <v>9.0595569378908191E-4</v>
      </c>
      <c r="BH340" s="72">
        <f t="shared" si="331"/>
        <v>1.3864072162000306E-3</v>
      </c>
      <c r="BI340" s="72">
        <f t="shared" si="332"/>
        <v>6.2114791903925062E-3</v>
      </c>
      <c r="BJ340" s="72">
        <f t="shared" si="333"/>
        <v>1.0183508083647286E-2</v>
      </c>
      <c r="BK340" s="72">
        <f t="shared" si="334"/>
        <v>1.8485832431056254E-2</v>
      </c>
      <c r="BL340" s="72">
        <f t="shared" si="335"/>
        <v>2.611848066194845E-2</v>
      </c>
      <c r="BM340" s="72">
        <f t="shared" si="336"/>
        <v>3.4463252658721757E-2</v>
      </c>
      <c r="BN340" s="70">
        <f t="shared" si="337"/>
        <v>0.58156546577989221</v>
      </c>
      <c r="BO340" s="70">
        <f t="shared" si="338"/>
        <v>0.39112306855536649</v>
      </c>
      <c r="BP340" s="70">
        <f t="shared" si="339"/>
        <v>0.90584035325637358</v>
      </c>
    </row>
    <row r="341" spans="1:68" x14ac:dyDescent="0.25">
      <c r="A341" s="68">
        <v>44936</v>
      </c>
      <c r="B341" s="67">
        <v>13.42</v>
      </c>
      <c r="C341" s="67">
        <v>13.88</v>
      </c>
      <c r="D341" s="67">
        <v>13.72</v>
      </c>
      <c r="E341" s="67">
        <v>9.89</v>
      </c>
      <c r="F341" s="67">
        <v>8.64</v>
      </c>
      <c r="G341" s="67">
        <v>7.82</v>
      </c>
      <c r="H341" s="67">
        <v>7.56</v>
      </c>
      <c r="I341" s="67">
        <v>7.54</v>
      </c>
      <c r="J341" s="71">
        <f t="shared" si="340"/>
        <v>-3.4999999999999754E-3</v>
      </c>
      <c r="K341" s="71">
        <f t="shared" si="341"/>
        <v>-1.0000000000001674E-4</v>
      </c>
      <c r="L341" s="71">
        <f t="shared" si="342"/>
        <v>9.9999999999988987E-5</v>
      </c>
      <c r="M341" s="71">
        <f t="shared" si="343"/>
        <v>4.9999999999998657E-4</v>
      </c>
      <c r="N341" s="71">
        <f t="shared" si="344"/>
        <v>1.9999999999999185E-4</v>
      </c>
      <c r="O341" s="71">
        <f t="shared" si="345"/>
        <v>3.9999999999999758E-4</v>
      </c>
      <c r="P341" s="71">
        <f t="shared" si="346"/>
        <v>5.0000000000000044E-4</v>
      </c>
      <c r="Q341" s="71">
        <f t="shared" si="347"/>
        <v>4.0000000000001146E-4</v>
      </c>
      <c r="R341" s="71">
        <f t="shared" si="348"/>
        <v>-3.0906466387280855E-3</v>
      </c>
      <c r="S341" s="71">
        <f t="shared" si="349"/>
        <v>-8.7815587323116314E-5</v>
      </c>
      <c r="T341" s="71">
        <f t="shared" si="350"/>
        <v>8.7931413554072005E-5</v>
      </c>
      <c r="U341" s="71">
        <f t="shared" si="351"/>
        <v>4.5489697368150352E-4</v>
      </c>
      <c r="V341" s="71">
        <f t="shared" si="352"/>
        <v>1.8407731299101724E-4</v>
      </c>
      <c r="W341" s="71">
        <f t="shared" si="353"/>
        <v>3.7091988555825654E-4</v>
      </c>
      <c r="X341" s="71">
        <f t="shared" si="354"/>
        <v>4.6474881163693801E-4</v>
      </c>
      <c r="Y341" s="71">
        <f t="shared" si="355"/>
        <v>3.7188546356469777E-4</v>
      </c>
      <c r="Z341" s="72">
        <f t="shared" ref="Z341:Z404" si="356">STDEVA(B341:B593)/100</f>
        <v>2.9145866649608387E-2</v>
      </c>
      <c r="AA341" s="72">
        <f t="shared" ref="AA341:AA404" si="357">STDEVA(C341:C593)/100</f>
        <v>3.4873236244806698E-2</v>
      </c>
      <c r="AB341" s="72">
        <f t="shared" ref="AB341:AB404" si="358">STDEVA(D341:D593)/100</f>
        <v>3.3713806296377505E-2</v>
      </c>
      <c r="AC341" s="72">
        <f t="shared" ref="AC341:AC404" si="359">STDEVA(E341:E593)/100</f>
        <v>2.5551190270438819E-2</v>
      </c>
      <c r="AD341" s="72">
        <f t="shared" ref="AD341:AD404" si="360">STDEVA(F341:F593)/100</f>
        <v>2.0651984700015818E-2</v>
      </c>
      <c r="AE341" s="72">
        <f t="shared" ref="AE341:AE404" si="361">STDEVA(G341:G593)/100</f>
        <v>1.6447594991825201E-2</v>
      </c>
      <c r="AF341" s="72">
        <f t="shared" ref="AF341:AF404" si="362">STDEVA(H341:H593)/100</f>
        <v>1.4362054595671287E-2</v>
      </c>
      <c r="AG341" s="72">
        <f t="shared" ref="AG341:AG404" si="363">STDEVA(I341:I593)/100</f>
        <v>1.3828851951908241E-2</v>
      </c>
      <c r="AH341" s="72">
        <f t="shared" ref="AH341:AH404" si="364">STDEVA(J341:J593)</f>
        <v>2.2756264524965036E-3</v>
      </c>
      <c r="AI341" s="72">
        <f t="shared" ref="AI341:AI404" si="365">STDEVA(K341:K593)</f>
        <v>1.9939421399690592E-3</v>
      </c>
      <c r="AJ341" s="72">
        <f t="shared" ref="AJ341:AJ404" si="366">STDEVA(L341:L593)</f>
        <v>1.5268714237992036E-3</v>
      </c>
      <c r="AK341" s="72">
        <f t="shared" ref="AK341:AK404" si="367">STDEVA(M341:M593)</f>
        <v>2.2855842060200259E-3</v>
      </c>
      <c r="AL341" s="72">
        <f t="shared" ref="AL341:AL404" si="368">STDEVA(N341:N593)</f>
        <v>2.228509120844623E-3</v>
      </c>
      <c r="AM341" s="72">
        <f t="shared" ref="AM341:AM404" si="369">STDEVA(O341:O593)</f>
        <v>1.9990200089789957E-3</v>
      </c>
      <c r="AN341" s="72">
        <f t="shared" ref="AN341:AN404" si="370">STDEVA(P341:P593)</f>
        <v>1.8766445200465492E-3</v>
      </c>
      <c r="AO341" s="72">
        <f t="shared" ref="AO341:AO404" si="371">STDEVA(Q341:Q593)</f>
        <v>1.8573919753574755E-3</v>
      </c>
      <c r="AP341" s="72">
        <f t="shared" ref="AP341:AP404" si="372">STDEVA(R341:R593)</f>
        <v>2.0805456903444618E-3</v>
      </c>
      <c r="AQ341" s="72">
        <f t="shared" ref="AQ341:AQ404" si="373">STDEVA(S341:S593)</f>
        <v>1.8120281836261456E-3</v>
      </c>
      <c r="AR341" s="72">
        <f t="shared" ref="AR341:AR404" si="374">STDEVA(T341:T593)</f>
        <v>1.3868183701538604E-3</v>
      </c>
      <c r="AS341" s="72">
        <f t="shared" ref="AS341:AS404" si="375">STDEVA(U341:U593)</f>
        <v>2.0696853165355295E-3</v>
      </c>
      <c r="AT341" s="72">
        <f t="shared" ref="AT341:AT404" si="376">STDEVA(V341:V593)</f>
        <v>2.0348274103612258E-3</v>
      </c>
      <c r="AU341" s="72">
        <f t="shared" ref="AU341:AU404" si="377">STDEVA(W341:W593)</f>
        <v>1.8465224272056799E-3</v>
      </c>
      <c r="AV341" s="72">
        <f t="shared" ref="AV341:AV404" si="378">STDEVA(X341:X593)</f>
        <v>1.7389521211719321E-3</v>
      </c>
      <c r="AW341" s="72">
        <f t="shared" ref="AW341:AW404" si="379">STDEVA(Y341:Y593)</f>
        <v>1.7215761774693158E-3</v>
      </c>
      <c r="AX341" s="72">
        <f t="shared" ref="AX341:AX404" si="380">AX$2*AH341</f>
        <v>5.689066131241259E-4</v>
      </c>
      <c r="AY341" s="72">
        <f t="shared" ref="AY341:AY404" si="381">AY$2*AI341</f>
        <v>9.969710699845296E-4</v>
      </c>
      <c r="AZ341" s="72">
        <f t="shared" ref="AZ341:AZ404" si="382">AZ$2*AJ341</f>
        <v>1.5268714237992036E-3</v>
      </c>
      <c r="BA341" s="72">
        <f t="shared" ref="BA341:BA404" si="383">BA$2*AK341</f>
        <v>6.8567526180600778E-3</v>
      </c>
      <c r="BB341" s="72">
        <f t="shared" ref="BB341:BB404" si="384">BB$2*AL341</f>
        <v>1.1142545604223114E-2</v>
      </c>
      <c r="BC341" s="72">
        <f t="shared" ref="BC341:BC404" si="385">BC$2*AM341</f>
        <v>1.9990200089789956E-2</v>
      </c>
      <c r="BD341" s="72">
        <f t="shared" ref="BD341:BD404" si="386">BD$2*AN341</f>
        <v>2.814966780069824E-2</v>
      </c>
      <c r="BE341" s="72">
        <f t="shared" ref="BE341:BE404" si="387">BE$2*AO341</f>
        <v>3.7147839507149512E-2</v>
      </c>
      <c r="BF341" s="72">
        <f t="shared" ref="BF341:BF404" si="388">BF$2*AP341</f>
        <v>5.2013642258611544E-4</v>
      </c>
      <c r="BG341" s="72">
        <f t="shared" ref="BG341:BG404" si="389">BG$2*AQ341</f>
        <v>9.0601409181307279E-4</v>
      </c>
      <c r="BH341" s="72">
        <f t="shared" ref="BH341:BH404" si="390">BH$2*AR341</f>
        <v>1.3868183701538604E-3</v>
      </c>
      <c r="BI341" s="72">
        <f t="shared" ref="BI341:BI404" si="391">BI$2*AS341</f>
        <v>6.2090559496065885E-3</v>
      </c>
      <c r="BJ341" s="72">
        <f t="shared" ref="BJ341:BJ404" si="392">BJ$2*AT341</f>
        <v>1.0174137051806129E-2</v>
      </c>
      <c r="BK341" s="72">
        <f t="shared" ref="BK341:BK404" si="393">BK$2*AU341</f>
        <v>1.84652242720568E-2</v>
      </c>
      <c r="BL341" s="72">
        <f t="shared" ref="BL341:BL404" si="394">BL$2*AV341</f>
        <v>2.6084281817578981E-2</v>
      </c>
      <c r="BM341" s="72">
        <f t="shared" ref="BM341:BM404" si="395">BM$2*AW341</f>
        <v>3.4431523549386313E-2</v>
      </c>
      <c r="BN341" s="70">
        <f t="shared" ref="BN341:BN404" si="396">CORREL(S341:S593,T341:T593)</f>
        <v>0.58163202218395516</v>
      </c>
      <c r="BO341" s="70">
        <f t="shared" ref="BO341:BO404" si="397">CORREL(T341:T593,U341:U593)</f>
        <v>0.39125923775980548</v>
      </c>
      <c r="BP341" s="70">
        <f t="shared" ref="BP341:BP404" si="398">CORREL(U341:U593,V341:V593)</f>
        <v>0.90582434511963938</v>
      </c>
    </row>
    <row r="342" spans="1:68" x14ac:dyDescent="0.25">
      <c r="A342" s="68">
        <v>44935</v>
      </c>
      <c r="B342" s="67">
        <v>13.07</v>
      </c>
      <c r="C342" s="67">
        <v>13.87</v>
      </c>
      <c r="D342" s="67">
        <v>13.73</v>
      </c>
      <c r="E342" s="67">
        <v>9.94</v>
      </c>
      <c r="F342" s="67">
        <v>8.66</v>
      </c>
      <c r="G342" s="67">
        <v>7.86</v>
      </c>
      <c r="H342" s="67">
        <v>7.61</v>
      </c>
      <c r="I342" s="67">
        <v>7.58</v>
      </c>
      <c r="J342" s="71">
        <f t="shared" si="340"/>
        <v>9.9999999999988987E-5</v>
      </c>
      <c r="K342" s="71">
        <f t="shared" si="341"/>
        <v>1.0000000000001674E-4</v>
      </c>
      <c r="L342" s="71">
        <f t="shared" si="342"/>
        <v>7.0000000000000617E-4</v>
      </c>
      <c r="M342" s="71">
        <f t="shared" si="343"/>
        <v>0</v>
      </c>
      <c r="N342" s="71">
        <f t="shared" si="344"/>
        <v>1.2999999999999956E-3</v>
      </c>
      <c r="O342" s="71">
        <f t="shared" si="345"/>
        <v>5.0000000000000044E-4</v>
      </c>
      <c r="P342" s="71">
        <f t="shared" si="346"/>
        <v>5.0000000000000044E-4</v>
      </c>
      <c r="Q342" s="71">
        <f t="shared" si="347"/>
        <v>4.9999999999998657E-4</v>
      </c>
      <c r="R342" s="71">
        <f t="shared" si="348"/>
        <v>8.8436878235921925E-5</v>
      </c>
      <c r="S342" s="71">
        <f t="shared" si="349"/>
        <v>8.7815587323222133E-5</v>
      </c>
      <c r="T342" s="71">
        <f t="shared" si="350"/>
        <v>6.153034958773511E-4</v>
      </c>
      <c r="U342" s="71">
        <f t="shared" si="351"/>
        <v>0</v>
      </c>
      <c r="V342" s="71">
        <f t="shared" si="352"/>
        <v>1.1956773096142488E-3</v>
      </c>
      <c r="W342" s="71">
        <f t="shared" si="353"/>
        <v>4.6345646656116541E-4</v>
      </c>
      <c r="X342" s="71">
        <f t="shared" si="354"/>
        <v>4.6453292051025903E-4</v>
      </c>
      <c r="Y342" s="71">
        <f t="shared" si="355"/>
        <v>4.6466243111027965E-4</v>
      </c>
      <c r="Z342" s="72">
        <f t="shared" si="356"/>
        <v>2.9106662764794299E-2</v>
      </c>
      <c r="AA342" s="72">
        <f t="shared" si="357"/>
        <v>3.4872618512629086E-2</v>
      </c>
      <c r="AB342" s="72">
        <f t="shared" si="358"/>
        <v>3.3721854622810521E-2</v>
      </c>
      <c r="AC342" s="72">
        <f t="shared" si="359"/>
        <v>2.5674961963190884E-2</v>
      </c>
      <c r="AD342" s="72">
        <f t="shared" si="360"/>
        <v>2.0781613241010102E-2</v>
      </c>
      <c r="AE342" s="72">
        <f t="shared" si="361"/>
        <v>1.655331582749715E-2</v>
      </c>
      <c r="AF342" s="72">
        <f t="shared" si="362"/>
        <v>1.4452611261265918E-2</v>
      </c>
      <c r="AG342" s="72">
        <f t="shared" si="363"/>
        <v>1.3917540537959914E-2</v>
      </c>
      <c r="AH342" s="72">
        <f t="shared" si="364"/>
        <v>2.2674192044698149E-3</v>
      </c>
      <c r="AI342" s="72">
        <f t="shared" si="365"/>
        <v>1.9940165530727429E-3</v>
      </c>
      <c r="AJ342" s="72">
        <f t="shared" si="366"/>
        <v>1.5271748435257135E-3</v>
      </c>
      <c r="AK342" s="72">
        <f t="shared" si="367"/>
        <v>2.2852901980471548E-3</v>
      </c>
      <c r="AL342" s="72">
        <f t="shared" si="368"/>
        <v>2.229215085992664E-3</v>
      </c>
      <c r="AM342" s="72">
        <f t="shared" si="369"/>
        <v>1.9987477257765209E-3</v>
      </c>
      <c r="AN342" s="72">
        <f t="shared" si="370"/>
        <v>1.8764171715249191E-3</v>
      </c>
      <c r="AO342" s="72">
        <f t="shared" si="371"/>
        <v>1.857284811207386E-3</v>
      </c>
      <c r="AP342" s="72">
        <f t="shared" si="372"/>
        <v>2.0736500403613876E-3</v>
      </c>
      <c r="AQ342" s="72">
        <f t="shared" si="373"/>
        <v>1.8120949278795841E-3</v>
      </c>
      <c r="AR342" s="72">
        <f t="shared" si="374"/>
        <v>1.3871286588904379E-3</v>
      </c>
      <c r="AS342" s="72">
        <f t="shared" si="375"/>
        <v>2.069420973086719E-3</v>
      </c>
      <c r="AT342" s="72">
        <f t="shared" si="376"/>
        <v>2.0355357889904682E-3</v>
      </c>
      <c r="AU342" s="72">
        <f t="shared" si="377"/>
        <v>1.8462671136139372E-3</v>
      </c>
      <c r="AV342" s="72">
        <f t="shared" si="378"/>
        <v>1.7387475883644092E-3</v>
      </c>
      <c r="AW342" s="72">
        <f t="shared" si="379"/>
        <v>1.721483988846584E-3</v>
      </c>
      <c r="AX342" s="72">
        <f t="shared" si="380"/>
        <v>5.6685480111745372E-4</v>
      </c>
      <c r="AY342" s="72">
        <f t="shared" si="381"/>
        <v>9.9700827653637146E-4</v>
      </c>
      <c r="AZ342" s="72">
        <f t="shared" si="382"/>
        <v>1.5271748435257135E-3</v>
      </c>
      <c r="BA342" s="72">
        <f t="shared" si="383"/>
        <v>6.8558705941414643E-3</v>
      </c>
      <c r="BB342" s="72">
        <f t="shared" si="384"/>
        <v>1.114607542996332E-2</v>
      </c>
      <c r="BC342" s="72">
        <f t="shared" si="385"/>
        <v>1.9987477257765209E-2</v>
      </c>
      <c r="BD342" s="72">
        <f t="shared" si="386"/>
        <v>2.8146257572873788E-2</v>
      </c>
      <c r="BE342" s="72">
        <f t="shared" si="387"/>
        <v>3.714569622414772E-2</v>
      </c>
      <c r="BF342" s="72">
        <f t="shared" si="388"/>
        <v>5.1841251009034691E-4</v>
      </c>
      <c r="BG342" s="72">
        <f t="shared" si="389"/>
        <v>9.0604746393979207E-4</v>
      </c>
      <c r="BH342" s="72">
        <f t="shared" si="390"/>
        <v>1.3871286588904379E-3</v>
      </c>
      <c r="BI342" s="72">
        <f t="shared" si="391"/>
        <v>6.2082629192601567E-3</v>
      </c>
      <c r="BJ342" s="72">
        <f t="shared" si="392"/>
        <v>1.0177678944952341E-2</v>
      </c>
      <c r="BK342" s="72">
        <f t="shared" si="393"/>
        <v>1.8462671136139371E-2</v>
      </c>
      <c r="BL342" s="72">
        <f t="shared" si="394"/>
        <v>2.6081213825466139E-2</v>
      </c>
      <c r="BM342" s="72">
        <f t="shared" si="395"/>
        <v>3.4429679776931683E-2</v>
      </c>
      <c r="BN342" s="70">
        <f t="shared" si="396"/>
        <v>0.58166534225057709</v>
      </c>
      <c r="BO342" s="70">
        <f t="shared" si="397"/>
        <v>0.39116965987187907</v>
      </c>
      <c r="BP342" s="70">
        <f t="shared" si="398"/>
        <v>0.90575585117429802</v>
      </c>
    </row>
    <row r="343" spans="1:68" x14ac:dyDescent="0.25">
      <c r="A343" s="68">
        <v>44932</v>
      </c>
      <c r="B343" s="67">
        <v>13.08</v>
      </c>
      <c r="C343" s="67">
        <v>13.88</v>
      </c>
      <c r="D343" s="67">
        <v>13.8</v>
      </c>
      <c r="E343" s="67">
        <v>9.94</v>
      </c>
      <c r="F343" s="67">
        <v>8.7899999999999991</v>
      </c>
      <c r="G343" s="67">
        <v>7.91</v>
      </c>
      <c r="H343" s="67">
        <v>7.66</v>
      </c>
      <c r="I343" s="67">
        <v>7.63</v>
      </c>
      <c r="J343" s="71">
        <f t="shared" si="340"/>
        <v>-2.9999999999999472E-4</v>
      </c>
      <c r="K343" s="71">
        <f t="shared" si="341"/>
        <v>9.9999999999988987E-5</v>
      </c>
      <c r="L343" s="71">
        <f t="shared" si="342"/>
        <v>9.9999999999988987E-5</v>
      </c>
      <c r="M343" s="71">
        <f t="shared" si="343"/>
        <v>1.2000000000000205E-3</v>
      </c>
      <c r="N343" s="71">
        <f t="shared" si="344"/>
        <v>2.5000000000000022E-3</v>
      </c>
      <c r="O343" s="71">
        <f t="shared" si="345"/>
        <v>1.0000000000000009E-3</v>
      </c>
      <c r="P343" s="71">
        <f t="shared" si="346"/>
        <v>5.0000000000000044E-4</v>
      </c>
      <c r="Q343" s="71">
        <f t="shared" si="347"/>
        <v>7.0000000000000617E-4</v>
      </c>
      <c r="R343" s="71">
        <f t="shared" si="348"/>
        <v>-2.6533410141073023E-4</v>
      </c>
      <c r="S343" s="71">
        <f t="shared" si="349"/>
        <v>8.7807876422982698E-5</v>
      </c>
      <c r="T343" s="71">
        <f t="shared" si="350"/>
        <v>8.7869601567988127E-5</v>
      </c>
      <c r="U343" s="71">
        <f t="shared" si="351"/>
        <v>1.0909091990984974E-3</v>
      </c>
      <c r="V343" s="71">
        <f t="shared" si="352"/>
        <v>2.2953689552858811E-3</v>
      </c>
      <c r="W343" s="71">
        <f t="shared" si="353"/>
        <v>9.2626905474063723E-4</v>
      </c>
      <c r="X343" s="71">
        <f t="shared" si="354"/>
        <v>4.6431722986757946E-4</v>
      </c>
      <c r="Y343" s="71">
        <f t="shared" si="355"/>
        <v>6.5016488613585182E-4</v>
      </c>
      <c r="Z343" s="72">
        <f t="shared" si="356"/>
        <v>2.9087291287800854E-2</v>
      </c>
      <c r="AA343" s="72">
        <f t="shared" si="357"/>
        <v>3.4867439753706708E-2</v>
      </c>
      <c r="AB343" s="72">
        <f t="shared" si="358"/>
        <v>3.3723221637075106E-2</v>
      </c>
      <c r="AC343" s="72">
        <f t="shared" si="359"/>
        <v>2.5794097956038649E-2</v>
      </c>
      <c r="AD343" s="72">
        <f t="shared" si="360"/>
        <v>2.0903490814367962E-2</v>
      </c>
      <c r="AE343" s="72">
        <f t="shared" si="361"/>
        <v>1.6657972501778161E-2</v>
      </c>
      <c r="AF343" s="72">
        <f t="shared" si="362"/>
        <v>1.4545151290442305E-2</v>
      </c>
      <c r="AG343" s="72">
        <f t="shared" si="363"/>
        <v>1.400824405706169E-2</v>
      </c>
      <c r="AH343" s="72">
        <f t="shared" si="364"/>
        <v>2.2673402747936783E-3</v>
      </c>
      <c r="AI343" s="72">
        <f t="shared" si="365"/>
        <v>1.9944999346538819E-3</v>
      </c>
      <c r="AJ343" s="72">
        <f t="shared" si="366"/>
        <v>1.5266634940875763E-3</v>
      </c>
      <c r="AK343" s="72">
        <f t="shared" si="367"/>
        <v>2.2853361821814177E-3</v>
      </c>
      <c r="AL343" s="72">
        <f t="shared" si="368"/>
        <v>2.2273728580546486E-3</v>
      </c>
      <c r="AM343" s="72">
        <f t="shared" si="369"/>
        <v>1.9983587751177122E-3</v>
      </c>
      <c r="AN343" s="72">
        <f t="shared" si="370"/>
        <v>1.876070077567276E-3</v>
      </c>
      <c r="AO343" s="72">
        <f t="shared" si="371"/>
        <v>1.8569017902776753E-3</v>
      </c>
      <c r="AP343" s="72">
        <f t="shared" si="372"/>
        <v>2.0735796754145401E-3</v>
      </c>
      <c r="AQ343" s="72">
        <f t="shared" si="373"/>
        <v>1.8126654534075589E-3</v>
      </c>
      <c r="AR343" s="72">
        <f t="shared" si="374"/>
        <v>1.386781369104759E-3</v>
      </c>
      <c r="AS343" s="72">
        <f t="shared" si="375"/>
        <v>2.0694665221254317E-3</v>
      </c>
      <c r="AT343" s="72">
        <f t="shared" si="376"/>
        <v>2.033824596978563E-3</v>
      </c>
      <c r="AU343" s="72">
        <f t="shared" si="377"/>
        <v>1.8459030682393383E-3</v>
      </c>
      <c r="AV343" s="72">
        <f t="shared" si="378"/>
        <v>1.7384242388937448E-3</v>
      </c>
      <c r="AW343" s="72">
        <f t="shared" si="379"/>
        <v>1.7211256980759371E-3</v>
      </c>
      <c r="AX343" s="72">
        <f t="shared" si="380"/>
        <v>5.6683506869841958E-4</v>
      </c>
      <c r="AY343" s="72">
        <f t="shared" si="381"/>
        <v>9.9724996732694095E-4</v>
      </c>
      <c r="AZ343" s="72">
        <f t="shared" si="382"/>
        <v>1.5266634940875763E-3</v>
      </c>
      <c r="BA343" s="72">
        <f t="shared" si="383"/>
        <v>6.8560085465442528E-3</v>
      </c>
      <c r="BB343" s="72">
        <f t="shared" si="384"/>
        <v>1.1136864290273243E-2</v>
      </c>
      <c r="BC343" s="72">
        <f t="shared" si="385"/>
        <v>1.9983587751177121E-2</v>
      </c>
      <c r="BD343" s="72">
        <f t="shared" si="386"/>
        <v>2.8141051163509141E-2</v>
      </c>
      <c r="BE343" s="72">
        <f t="shared" si="387"/>
        <v>3.7138035805553506E-2</v>
      </c>
      <c r="BF343" s="72">
        <f t="shared" si="388"/>
        <v>5.1839491885363504E-4</v>
      </c>
      <c r="BG343" s="72">
        <f t="shared" si="389"/>
        <v>9.0633272670377944E-4</v>
      </c>
      <c r="BH343" s="72">
        <f t="shared" si="390"/>
        <v>1.386781369104759E-3</v>
      </c>
      <c r="BI343" s="72">
        <f t="shared" si="391"/>
        <v>6.2083995663762947E-3</v>
      </c>
      <c r="BJ343" s="72">
        <f t="shared" si="392"/>
        <v>1.0169122984892816E-2</v>
      </c>
      <c r="BK343" s="72">
        <f t="shared" si="393"/>
        <v>1.8459030682393383E-2</v>
      </c>
      <c r="BL343" s="72">
        <f t="shared" si="394"/>
        <v>2.6076363583406172E-2</v>
      </c>
      <c r="BM343" s="72">
        <f t="shared" si="395"/>
        <v>3.4422513961518741E-2</v>
      </c>
      <c r="BN343" s="70">
        <f t="shared" si="396"/>
        <v>0.57975138199600107</v>
      </c>
      <c r="BO343" s="70">
        <f t="shared" si="397"/>
        <v>0.3913318940017298</v>
      </c>
      <c r="BP343" s="70">
        <f t="shared" si="398"/>
        <v>0.90631245371397018</v>
      </c>
    </row>
    <row r="344" spans="1:68" x14ac:dyDescent="0.25">
      <c r="A344" s="68">
        <v>44931</v>
      </c>
      <c r="B344" s="67">
        <v>13.05</v>
      </c>
      <c r="C344" s="67">
        <v>13.89</v>
      </c>
      <c r="D344" s="67">
        <v>13.81</v>
      </c>
      <c r="E344" s="67">
        <v>10.06</v>
      </c>
      <c r="F344" s="67">
        <v>9.0399999999999991</v>
      </c>
      <c r="G344" s="67">
        <v>8.01</v>
      </c>
      <c r="H344" s="67">
        <v>7.71</v>
      </c>
      <c r="I344" s="67">
        <v>7.7</v>
      </c>
      <c r="J344" s="71">
        <f t="shared" si="340"/>
        <v>2.0000000000000573E-4</v>
      </c>
      <c r="K344" s="71">
        <f t="shared" si="341"/>
        <v>-9.9999999999988987E-5</v>
      </c>
      <c r="L344" s="71">
        <f t="shared" si="342"/>
        <v>-7.0000000000000617E-4</v>
      </c>
      <c r="M344" s="71">
        <f t="shared" si="343"/>
        <v>4.4999999999999901E-3</v>
      </c>
      <c r="N344" s="71">
        <f t="shared" si="344"/>
        <v>3.0000000000000027E-3</v>
      </c>
      <c r="O344" s="71">
        <f t="shared" si="345"/>
        <v>3.7000000000000088E-3</v>
      </c>
      <c r="P344" s="71">
        <f t="shared" si="346"/>
        <v>2.8999999999999998E-3</v>
      </c>
      <c r="Q344" s="71">
        <f t="shared" si="347"/>
        <v>2.3999999999999994E-3</v>
      </c>
      <c r="R344" s="71">
        <f t="shared" si="348"/>
        <v>1.7689722317479586E-4</v>
      </c>
      <c r="S344" s="71">
        <f t="shared" si="349"/>
        <v>-8.7807876422911927E-5</v>
      </c>
      <c r="T344" s="71">
        <f t="shared" si="350"/>
        <v>-6.1524941514495065E-4</v>
      </c>
      <c r="U344" s="71">
        <f t="shared" si="351"/>
        <v>4.0803429690780702E-3</v>
      </c>
      <c r="V344" s="71">
        <f t="shared" si="352"/>
        <v>2.7475060785758843E-3</v>
      </c>
      <c r="W344" s="71">
        <f t="shared" si="353"/>
        <v>3.4197547075854695E-3</v>
      </c>
      <c r="X344" s="71">
        <f t="shared" si="354"/>
        <v>2.6887967615409443E-3</v>
      </c>
      <c r="Y344" s="71">
        <f t="shared" si="355"/>
        <v>2.2259330281539109E-3</v>
      </c>
      <c r="Z344" s="72">
        <f t="shared" si="356"/>
        <v>2.90616380109118E-2</v>
      </c>
      <c r="AA344" s="72">
        <f t="shared" si="357"/>
        <v>3.4864337468297618E-2</v>
      </c>
      <c r="AB344" s="72">
        <f t="shared" si="358"/>
        <v>3.3713337700449902E-2</v>
      </c>
      <c r="AC344" s="72">
        <f t="shared" si="359"/>
        <v>2.591026648777181E-2</v>
      </c>
      <c r="AD344" s="72">
        <f t="shared" si="360"/>
        <v>2.102148181706771E-2</v>
      </c>
      <c r="AE344" s="72">
        <f t="shared" si="361"/>
        <v>1.6761441617277301E-2</v>
      </c>
      <c r="AF344" s="72">
        <f t="shared" si="362"/>
        <v>1.4635304297409731E-2</v>
      </c>
      <c r="AG344" s="72">
        <f t="shared" si="363"/>
        <v>1.4097220212867958E-2</v>
      </c>
      <c r="AH344" s="72">
        <f t="shared" si="364"/>
        <v>2.2704704523591706E-3</v>
      </c>
      <c r="AI344" s="72">
        <f t="shared" si="365"/>
        <v>1.9942248320702779E-3</v>
      </c>
      <c r="AJ344" s="72">
        <f t="shared" si="366"/>
        <v>1.5279632064692317E-3</v>
      </c>
      <c r="AK344" s="72">
        <f t="shared" si="367"/>
        <v>2.2835915683621674E-3</v>
      </c>
      <c r="AL344" s="72">
        <f t="shared" si="368"/>
        <v>2.2210198061326054E-3</v>
      </c>
      <c r="AM344" s="72">
        <f t="shared" si="369"/>
        <v>1.997224688377092E-3</v>
      </c>
      <c r="AN344" s="72">
        <f t="shared" si="370"/>
        <v>1.8765014274247634E-3</v>
      </c>
      <c r="AO344" s="72">
        <f t="shared" si="371"/>
        <v>1.8568585423779352E-3</v>
      </c>
      <c r="AP344" s="72">
        <f t="shared" si="372"/>
        <v>2.0768807751806342E-3</v>
      </c>
      <c r="AQ344" s="72">
        <f t="shared" si="373"/>
        <v>1.8124163944872567E-3</v>
      </c>
      <c r="AR344" s="72">
        <f t="shared" si="374"/>
        <v>1.3881872753400571E-3</v>
      </c>
      <c r="AS344" s="72">
        <f t="shared" si="375"/>
        <v>2.0678615077671996E-3</v>
      </c>
      <c r="AT344" s="72">
        <f t="shared" si="376"/>
        <v>2.0279440727351051E-3</v>
      </c>
      <c r="AU344" s="72">
        <f t="shared" si="377"/>
        <v>1.8448549705505739E-3</v>
      </c>
      <c r="AV344" s="72">
        <f t="shared" si="378"/>
        <v>1.7388697389834325E-3</v>
      </c>
      <c r="AW344" s="72">
        <f t="shared" si="379"/>
        <v>1.7211194609851107E-3</v>
      </c>
      <c r="AX344" s="72">
        <f t="shared" si="380"/>
        <v>5.6761761308979266E-4</v>
      </c>
      <c r="AY344" s="72">
        <f t="shared" si="381"/>
        <v>9.9711241603513893E-4</v>
      </c>
      <c r="AZ344" s="72">
        <f t="shared" si="382"/>
        <v>1.5279632064692317E-3</v>
      </c>
      <c r="BA344" s="72">
        <f t="shared" si="383"/>
        <v>6.8507747050865018E-3</v>
      </c>
      <c r="BB344" s="72">
        <f t="shared" si="384"/>
        <v>1.1105099030663028E-2</v>
      </c>
      <c r="BC344" s="72">
        <f t="shared" si="385"/>
        <v>1.997224688377092E-2</v>
      </c>
      <c r="BD344" s="72">
        <f t="shared" si="386"/>
        <v>2.8147521411371449E-2</v>
      </c>
      <c r="BE344" s="72">
        <f t="shared" si="387"/>
        <v>3.7137170847558701E-2</v>
      </c>
      <c r="BF344" s="72">
        <f t="shared" si="388"/>
        <v>5.1922019379515856E-4</v>
      </c>
      <c r="BG344" s="72">
        <f t="shared" si="389"/>
        <v>9.0620819724362837E-4</v>
      </c>
      <c r="BH344" s="72">
        <f t="shared" si="390"/>
        <v>1.3881872753400571E-3</v>
      </c>
      <c r="BI344" s="72">
        <f t="shared" si="391"/>
        <v>6.2035845233015989E-3</v>
      </c>
      <c r="BJ344" s="72">
        <f t="shared" si="392"/>
        <v>1.0139720363675525E-2</v>
      </c>
      <c r="BK344" s="72">
        <f t="shared" si="393"/>
        <v>1.8448549705505739E-2</v>
      </c>
      <c r="BL344" s="72">
        <f t="shared" si="394"/>
        <v>2.6083046084751486E-2</v>
      </c>
      <c r="BM344" s="72">
        <f t="shared" si="395"/>
        <v>3.4422389219702212E-2</v>
      </c>
      <c r="BN344" s="70">
        <f t="shared" si="396"/>
        <v>0.57905539338335577</v>
      </c>
      <c r="BO344" s="70">
        <f t="shared" si="397"/>
        <v>0.39042831250975568</v>
      </c>
      <c r="BP344" s="70">
        <f t="shared" si="398"/>
        <v>0.90664236619212968</v>
      </c>
    </row>
    <row r="345" spans="1:68" x14ac:dyDescent="0.25">
      <c r="A345" s="68">
        <v>44930</v>
      </c>
      <c r="B345" s="67">
        <v>13.07</v>
      </c>
      <c r="C345" s="67">
        <v>13.88</v>
      </c>
      <c r="D345" s="67">
        <v>13.74</v>
      </c>
      <c r="E345" s="67">
        <v>10.51</v>
      </c>
      <c r="F345" s="67">
        <v>9.34</v>
      </c>
      <c r="G345" s="67">
        <v>8.3800000000000008</v>
      </c>
      <c r="H345" s="67">
        <v>8</v>
      </c>
      <c r="I345" s="67">
        <v>7.94</v>
      </c>
      <c r="J345" s="71">
        <f t="shared" si="340"/>
        <v>7.9999999999999516E-4</v>
      </c>
      <c r="K345" s="71">
        <f t="shared" si="341"/>
        <v>-7.9999999999999516E-4</v>
      </c>
      <c r="L345" s="71">
        <f t="shared" si="342"/>
        <v>-9.9999999999988987E-5</v>
      </c>
      <c r="M345" s="71">
        <f t="shared" si="343"/>
        <v>3.4999999999999892E-3</v>
      </c>
      <c r="N345" s="71">
        <f t="shared" si="344"/>
        <v>4.7000000000000097E-3</v>
      </c>
      <c r="O345" s="71">
        <f t="shared" si="345"/>
        <v>4.5999999999999791E-3</v>
      </c>
      <c r="P345" s="71">
        <f t="shared" si="346"/>
        <v>4.0000000000000036E-3</v>
      </c>
      <c r="Q345" s="71">
        <f t="shared" si="347"/>
        <v>4.1999999999999954E-3</v>
      </c>
      <c r="R345" s="71">
        <f t="shared" si="348"/>
        <v>7.0727613239262015E-4</v>
      </c>
      <c r="S345" s="71">
        <f t="shared" si="349"/>
        <v>-7.0274071760636342E-4</v>
      </c>
      <c r="T345" s="71">
        <f t="shared" si="350"/>
        <v>-8.7923682300420717E-5</v>
      </c>
      <c r="U345" s="71">
        <f t="shared" si="351"/>
        <v>3.1621293909678658E-3</v>
      </c>
      <c r="V345" s="71">
        <f t="shared" si="352"/>
        <v>4.2893061427687748E-3</v>
      </c>
      <c r="W345" s="71">
        <f t="shared" si="353"/>
        <v>4.2353437770773191E-3</v>
      </c>
      <c r="X345" s="71">
        <f t="shared" si="354"/>
        <v>3.6968618813262026E-3</v>
      </c>
      <c r="Y345" s="71">
        <f t="shared" si="355"/>
        <v>3.8835000263976122E-3</v>
      </c>
      <c r="Z345" s="72">
        <f t="shared" si="356"/>
        <v>2.9048111210821199E-2</v>
      </c>
      <c r="AA345" s="72">
        <f t="shared" si="357"/>
        <v>3.4858353287293455E-2</v>
      </c>
      <c r="AB345" s="72">
        <f t="shared" si="358"/>
        <v>3.3706924871644069E-2</v>
      </c>
      <c r="AC345" s="72">
        <f t="shared" si="359"/>
        <v>2.6022798825719989E-2</v>
      </c>
      <c r="AD345" s="72">
        <f t="shared" si="360"/>
        <v>2.1134762966711396E-2</v>
      </c>
      <c r="AE345" s="72">
        <f t="shared" si="361"/>
        <v>1.6866009566210021E-2</v>
      </c>
      <c r="AF345" s="72">
        <f t="shared" si="362"/>
        <v>1.4730757231310738E-2</v>
      </c>
      <c r="AG345" s="72">
        <f t="shared" si="363"/>
        <v>1.4190625017378085E-2</v>
      </c>
      <c r="AH345" s="72">
        <f t="shared" si="364"/>
        <v>2.2702923527237735E-3</v>
      </c>
      <c r="AI345" s="72">
        <f t="shared" si="365"/>
        <v>1.9943007289405456E-3</v>
      </c>
      <c r="AJ345" s="72">
        <f t="shared" si="366"/>
        <v>1.5280343424243067E-3</v>
      </c>
      <c r="AK345" s="72">
        <f t="shared" si="367"/>
        <v>2.2640764337801419E-3</v>
      </c>
      <c r="AL345" s="72">
        <f t="shared" si="368"/>
        <v>2.2119732049834099E-3</v>
      </c>
      <c r="AM345" s="72">
        <f t="shared" si="369"/>
        <v>1.9840664950940114E-3</v>
      </c>
      <c r="AN345" s="72">
        <f t="shared" si="370"/>
        <v>1.8686826990693519E-3</v>
      </c>
      <c r="AO345" s="72">
        <f t="shared" si="371"/>
        <v>1.8519328411509724E-3</v>
      </c>
      <c r="AP345" s="72">
        <f t="shared" si="372"/>
        <v>2.0767224810717376E-3</v>
      </c>
      <c r="AQ345" s="72">
        <f t="shared" si="373"/>
        <v>1.8124845132044209E-3</v>
      </c>
      <c r="AR345" s="72">
        <f t="shared" si="374"/>
        <v>1.3882753913140127E-3</v>
      </c>
      <c r="AS345" s="72">
        <f t="shared" si="375"/>
        <v>2.0500964966714192E-3</v>
      </c>
      <c r="AT345" s="72">
        <f t="shared" si="376"/>
        <v>2.019615032361307E-3</v>
      </c>
      <c r="AU345" s="72">
        <f t="shared" si="377"/>
        <v>1.8327610148614522E-3</v>
      </c>
      <c r="AV345" s="72">
        <f t="shared" si="378"/>
        <v>1.7317025902229175E-3</v>
      </c>
      <c r="AW345" s="72">
        <f t="shared" si="379"/>
        <v>1.7166351913069295E-3</v>
      </c>
      <c r="AX345" s="72">
        <f t="shared" si="380"/>
        <v>5.6757308818094338E-4</v>
      </c>
      <c r="AY345" s="72">
        <f t="shared" si="381"/>
        <v>9.9715036447027279E-4</v>
      </c>
      <c r="AZ345" s="72">
        <f t="shared" si="382"/>
        <v>1.5280343424243067E-3</v>
      </c>
      <c r="BA345" s="72">
        <f t="shared" si="383"/>
        <v>6.7922293013404252E-3</v>
      </c>
      <c r="BB345" s="72">
        <f t="shared" si="384"/>
        <v>1.1059866024917049E-2</v>
      </c>
      <c r="BC345" s="72">
        <f t="shared" si="385"/>
        <v>1.9840664950940112E-2</v>
      </c>
      <c r="BD345" s="72">
        <f t="shared" si="386"/>
        <v>2.8030240486040279E-2</v>
      </c>
      <c r="BE345" s="72">
        <f t="shared" si="387"/>
        <v>3.7038656823019447E-2</v>
      </c>
      <c r="BF345" s="72">
        <f t="shared" si="388"/>
        <v>5.191806202679344E-4</v>
      </c>
      <c r="BG345" s="72">
        <f t="shared" si="389"/>
        <v>9.0624225660221043E-4</v>
      </c>
      <c r="BH345" s="72">
        <f t="shared" si="390"/>
        <v>1.3882753913140127E-3</v>
      </c>
      <c r="BI345" s="72">
        <f t="shared" si="391"/>
        <v>6.1502894900142581E-3</v>
      </c>
      <c r="BJ345" s="72">
        <f t="shared" si="392"/>
        <v>1.0098075161806535E-2</v>
      </c>
      <c r="BK345" s="72">
        <f t="shared" si="393"/>
        <v>1.8327610148614521E-2</v>
      </c>
      <c r="BL345" s="72">
        <f t="shared" si="394"/>
        <v>2.5975538853343763E-2</v>
      </c>
      <c r="BM345" s="72">
        <f t="shared" si="395"/>
        <v>3.4332703826138587E-2</v>
      </c>
      <c r="BN345" s="70">
        <f t="shared" si="396"/>
        <v>0.57934761246137123</v>
      </c>
      <c r="BO345" s="70">
        <f t="shared" si="397"/>
        <v>0.39529190009784942</v>
      </c>
      <c r="BP345" s="70">
        <f t="shared" si="398"/>
        <v>0.90627277683257723</v>
      </c>
    </row>
    <row r="346" spans="1:68" x14ac:dyDescent="0.25">
      <c r="A346" s="68">
        <v>44929</v>
      </c>
      <c r="B346" s="67">
        <v>13.15</v>
      </c>
      <c r="C346" s="67">
        <v>13.8</v>
      </c>
      <c r="D346" s="67">
        <v>13.73</v>
      </c>
      <c r="E346" s="67">
        <v>10.86</v>
      </c>
      <c r="F346" s="67">
        <v>9.81</v>
      </c>
      <c r="G346" s="67">
        <v>8.84</v>
      </c>
      <c r="H346" s="67">
        <v>8.4</v>
      </c>
      <c r="I346" s="67">
        <v>8.36</v>
      </c>
      <c r="J346" s="71">
        <f t="shared" si="340"/>
        <v>-8.4000000000000047E-3</v>
      </c>
      <c r="K346" s="71">
        <f t="shared" si="341"/>
        <v>0</v>
      </c>
      <c r="L346" s="71">
        <f t="shared" si="342"/>
        <v>3.999999999999837E-4</v>
      </c>
      <c r="M346" s="71">
        <f t="shared" si="343"/>
        <v>1.0000000000000286E-4</v>
      </c>
      <c r="N346" s="71">
        <f t="shared" si="344"/>
        <v>5.9999999999998943E-4</v>
      </c>
      <c r="O346" s="71">
        <f t="shared" si="345"/>
        <v>2.4000000000000132E-3</v>
      </c>
      <c r="P346" s="71">
        <f t="shared" si="346"/>
        <v>1.0000000000000009E-3</v>
      </c>
      <c r="Q346" s="71">
        <f t="shared" si="347"/>
        <v>1.0000000000000148E-3</v>
      </c>
      <c r="R346" s="71">
        <f t="shared" si="348"/>
        <v>-7.4514671046015937E-3</v>
      </c>
      <c r="S346" s="71">
        <f t="shared" si="349"/>
        <v>0</v>
      </c>
      <c r="T346" s="71">
        <f t="shared" si="350"/>
        <v>3.5164835527203182E-4</v>
      </c>
      <c r="U346" s="71">
        <f t="shared" si="351"/>
        <v>9.0199792601728846E-5</v>
      </c>
      <c r="V346" s="71">
        <f t="shared" si="352"/>
        <v>5.4624910316753588E-4</v>
      </c>
      <c r="W346" s="71">
        <f t="shared" si="353"/>
        <v>2.2026440623420965E-3</v>
      </c>
      <c r="X346" s="71">
        <f t="shared" si="354"/>
        <v>9.2208397496833878E-4</v>
      </c>
      <c r="Y346" s="71">
        <f t="shared" si="355"/>
        <v>9.2242419602024293E-4</v>
      </c>
      <c r="Z346" s="72">
        <f t="shared" si="356"/>
        <v>2.9027330084553538E-2</v>
      </c>
      <c r="AA346" s="72">
        <f t="shared" si="357"/>
        <v>3.4847635199013946E-2</v>
      </c>
      <c r="AB346" s="72">
        <f t="shared" si="358"/>
        <v>3.3700104259532168E-2</v>
      </c>
      <c r="AC346" s="72">
        <f t="shared" si="359"/>
        <v>2.6123078570819254E-2</v>
      </c>
      <c r="AD346" s="72">
        <f t="shared" si="360"/>
        <v>2.1242245840407518E-2</v>
      </c>
      <c r="AE346" s="72">
        <f t="shared" si="361"/>
        <v>1.6956288173983675E-2</v>
      </c>
      <c r="AF346" s="72">
        <f t="shared" si="362"/>
        <v>1.481283662669099E-2</v>
      </c>
      <c r="AG346" s="72">
        <f t="shared" si="363"/>
        <v>1.4270947798356883E-2</v>
      </c>
      <c r="AH346" s="72">
        <f t="shared" si="364"/>
        <v>2.28886575750151E-3</v>
      </c>
      <c r="AI346" s="72">
        <f t="shared" si="365"/>
        <v>2.0034849492267296E-3</v>
      </c>
      <c r="AJ346" s="72">
        <f t="shared" si="366"/>
        <v>1.5403947704032287E-3</v>
      </c>
      <c r="AK346" s="72">
        <f t="shared" si="367"/>
        <v>2.2578784833608579E-3</v>
      </c>
      <c r="AL346" s="72">
        <f t="shared" si="368"/>
        <v>2.194687632701304E-3</v>
      </c>
      <c r="AM346" s="72">
        <f t="shared" si="369"/>
        <v>1.9683379029034305E-3</v>
      </c>
      <c r="AN346" s="72">
        <f t="shared" si="370"/>
        <v>1.8537716558152827E-3</v>
      </c>
      <c r="AO346" s="72">
        <f t="shared" si="371"/>
        <v>1.8354817758957803E-3</v>
      </c>
      <c r="AP346" s="72">
        <f t="shared" si="372"/>
        <v>2.0964412239374776E-3</v>
      </c>
      <c r="AQ346" s="72">
        <f t="shared" si="373"/>
        <v>1.8222220514366343E-3</v>
      </c>
      <c r="AR346" s="72">
        <f t="shared" si="374"/>
        <v>1.4010599340782057E-3</v>
      </c>
      <c r="AS346" s="72">
        <f t="shared" si="375"/>
        <v>2.0451986101921939E-3</v>
      </c>
      <c r="AT346" s="72">
        <f t="shared" si="376"/>
        <v>2.0042260442108095E-3</v>
      </c>
      <c r="AU346" s="72">
        <f t="shared" si="377"/>
        <v>1.8188204580037602E-3</v>
      </c>
      <c r="AV346" s="72">
        <f t="shared" si="378"/>
        <v>1.7181531208907376E-3</v>
      </c>
      <c r="AW346" s="72">
        <f t="shared" si="379"/>
        <v>1.7016785089241991E-3</v>
      </c>
      <c r="AX346" s="72">
        <f t="shared" si="380"/>
        <v>5.7221643937537751E-4</v>
      </c>
      <c r="AY346" s="72">
        <f t="shared" si="381"/>
        <v>1.0017424746133648E-3</v>
      </c>
      <c r="AZ346" s="72">
        <f t="shared" si="382"/>
        <v>1.5403947704032287E-3</v>
      </c>
      <c r="BA346" s="72">
        <f t="shared" si="383"/>
        <v>6.7736354500825737E-3</v>
      </c>
      <c r="BB346" s="72">
        <f t="shared" si="384"/>
        <v>1.0973438163506519E-2</v>
      </c>
      <c r="BC346" s="72">
        <f t="shared" si="385"/>
        <v>1.9683379029034304E-2</v>
      </c>
      <c r="BD346" s="72">
        <f t="shared" si="386"/>
        <v>2.7806574837229241E-2</v>
      </c>
      <c r="BE346" s="72">
        <f t="shared" si="387"/>
        <v>3.6709635517915604E-2</v>
      </c>
      <c r="BF346" s="72">
        <f t="shared" si="388"/>
        <v>5.241103059843694E-4</v>
      </c>
      <c r="BG346" s="72">
        <f t="shared" si="389"/>
        <v>9.1111102571831716E-4</v>
      </c>
      <c r="BH346" s="72">
        <f t="shared" si="390"/>
        <v>1.4010599340782057E-3</v>
      </c>
      <c r="BI346" s="72">
        <f t="shared" si="391"/>
        <v>6.1355958305765821E-3</v>
      </c>
      <c r="BJ346" s="72">
        <f t="shared" si="392"/>
        <v>1.0021130221054048E-2</v>
      </c>
      <c r="BK346" s="72">
        <f t="shared" si="393"/>
        <v>1.8188204580037601E-2</v>
      </c>
      <c r="BL346" s="72">
        <f t="shared" si="394"/>
        <v>2.5772296813361063E-2</v>
      </c>
      <c r="BM346" s="72">
        <f t="shared" si="395"/>
        <v>3.4033570178483984E-2</v>
      </c>
      <c r="BN346" s="70">
        <f t="shared" si="396"/>
        <v>0.58516529556598651</v>
      </c>
      <c r="BO346" s="70">
        <f t="shared" si="397"/>
        <v>0.40194207722888697</v>
      </c>
      <c r="BP346" s="70">
        <f t="shared" si="398"/>
        <v>0.90589204842928162</v>
      </c>
    </row>
    <row r="347" spans="1:68" x14ac:dyDescent="0.25">
      <c r="A347" s="68">
        <v>44928</v>
      </c>
      <c r="B347" s="67">
        <v>12.31</v>
      </c>
      <c r="C347" s="67">
        <v>13.8</v>
      </c>
      <c r="D347" s="67">
        <v>13.77</v>
      </c>
      <c r="E347" s="67">
        <v>10.87</v>
      </c>
      <c r="F347" s="67">
        <v>9.8699999999999992</v>
      </c>
      <c r="G347" s="67">
        <v>9.08</v>
      </c>
      <c r="H347" s="67">
        <v>8.5</v>
      </c>
      <c r="I347" s="67">
        <v>8.4600000000000009</v>
      </c>
      <c r="J347" s="71">
        <f t="shared" si="340"/>
        <v>1.0000000000000286E-4</v>
      </c>
      <c r="K347" s="71">
        <f t="shared" si="341"/>
        <v>8.9999999999998415E-4</v>
      </c>
      <c r="L347" s="71">
        <f t="shared" si="342"/>
        <v>5.0000000000000044E-4</v>
      </c>
      <c r="M347" s="71">
        <f t="shared" si="343"/>
        <v>-1.5999999999999764E-3</v>
      </c>
      <c r="N347" s="71">
        <f t="shared" si="344"/>
        <v>-1.3999999999999985E-3</v>
      </c>
      <c r="O347" s="71">
        <f t="shared" si="345"/>
        <v>-1.0000000000000009E-3</v>
      </c>
      <c r="P347" s="71">
        <f t="shared" si="346"/>
        <v>-8.9999999999999802E-4</v>
      </c>
      <c r="Q347" s="71">
        <f t="shared" si="347"/>
        <v>-5.0000000000000044E-4</v>
      </c>
      <c r="R347" s="71">
        <f t="shared" si="348"/>
        <v>8.9035302556238368E-5</v>
      </c>
      <c r="S347" s="71">
        <f t="shared" si="349"/>
        <v>7.9054859402936657E-4</v>
      </c>
      <c r="T347" s="71">
        <f t="shared" si="350"/>
        <v>4.3938662335253387E-4</v>
      </c>
      <c r="U347" s="71">
        <f t="shared" si="351"/>
        <v>-1.4441739128848721E-3</v>
      </c>
      <c r="V347" s="71">
        <f t="shared" si="352"/>
        <v>-1.2750457100819317E-3</v>
      </c>
      <c r="W347" s="71">
        <f t="shared" si="353"/>
        <v>-9.1717882243539642E-4</v>
      </c>
      <c r="X347" s="71">
        <f t="shared" si="354"/>
        <v>-8.2983730731378688E-4</v>
      </c>
      <c r="Y347" s="71">
        <f t="shared" si="355"/>
        <v>-4.6110573971410519E-4</v>
      </c>
      <c r="Z347" s="72">
        <f t="shared" si="356"/>
        <v>2.9032006579774294E-2</v>
      </c>
      <c r="AA347" s="72">
        <f t="shared" si="357"/>
        <v>3.4858462550446744E-2</v>
      </c>
      <c r="AB347" s="72">
        <f t="shared" si="358"/>
        <v>3.3709843826413427E-2</v>
      </c>
      <c r="AC347" s="72">
        <f t="shared" si="359"/>
        <v>2.6227935680795001E-2</v>
      </c>
      <c r="AD347" s="72">
        <f t="shared" si="360"/>
        <v>2.1351413616357461E-2</v>
      </c>
      <c r="AE347" s="72">
        <f t="shared" si="361"/>
        <v>1.7053502184562697E-2</v>
      </c>
      <c r="AF347" s="72">
        <f t="shared" si="362"/>
        <v>1.4898059432494082E-2</v>
      </c>
      <c r="AG347" s="72">
        <f t="shared" si="363"/>
        <v>1.4354501120833293E-2</v>
      </c>
      <c r="AH347" s="72">
        <f t="shared" si="364"/>
        <v>2.6068851968898549E-3</v>
      </c>
      <c r="AI347" s="72">
        <f t="shared" si="365"/>
        <v>2.5759011928385292E-3</v>
      </c>
      <c r="AJ347" s="72">
        <f t="shared" si="366"/>
        <v>2.7059635710978106E-3</v>
      </c>
      <c r="AK347" s="72">
        <f t="shared" si="367"/>
        <v>3.4472024935711682E-3</v>
      </c>
      <c r="AL347" s="72">
        <f t="shared" si="368"/>
        <v>3.4954422117558946E-3</v>
      </c>
      <c r="AM347" s="72">
        <f t="shared" si="369"/>
        <v>3.412589024432461E-3</v>
      </c>
      <c r="AN347" s="72">
        <f t="shared" si="370"/>
        <v>3.4687623517566644E-3</v>
      </c>
      <c r="AO347" s="72">
        <f t="shared" si="371"/>
        <v>3.4644629156346364E-3</v>
      </c>
      <c r="AP347" s="72">
        <f t="shared" si="372"/>
        <v>2.4437718795518181E-3</v>
      </c>
      <c r="AQ347" s="72">
        <f t="shared" si="373"/>
        <v>2.4249494928699263E-3</v>
      </c>
      <c r="AR347" s="72">
        <f t="shared" si="374"/>
        <v>2.5977082885666686E-3</v>
      </c>
      <c r="AS347" s="72">
        <f t="shared" si="375"/>
        <v>3.2710508944962958E-3</v>
      </c>
      <c r="AT347" s="72">
        <f t="shared" si="376"/>
        <v>3.3335247978663312E-3</v>
      </c>
      <c r="AU347" s="72">
        <f t="shared" si="377"/>
        <v>3.2790418846198326E-3</v>
      </c>
      <c r="AV347" s="72">
        <f t="shared" si="378"/>
        <v>3.3413804135839966E-3</v>
      </c>
      <c r="AW347" s="72">
        <f t="shared" si="379"/>
        <v>3.3382072608070436E-3</v>
      </c>
      <c r="AX347" s="72">
        <f t="shared" si="380"/>
        <v>6.5172129922246372E-4</v>
      </c>
      <c r="AY347" s="72">
        <f t="shared" si="381"/>
        <v>1.2879505964192646E-3</v>
      </c>
      <c r="AZ347" s="72">
        <f t="shared" si="382"/>
        <v>2.7059635710978106E-3</v>
      </c>
      <c r="BA347" s="72">
        <f t="shared" si="383"/>
        <v>1.0341607480713505E-2</v>
      </c>
      <c r="BB347" s="72">
        <f t="shared" si="384"/>
        <v>1.7477211058779474E-2</v>
      </c>
      <c r="BC347" s="72">
        <f t="shared" si="385"/>
        <v>3.4125890244324608E-2</v>
      </c>
      <c r="BD347" s="72">
        <f t="shared" si="386"/>
        <v>5.2031435276349965E-2</v>
      </c>
      <c r="BE347" s="72">
        <f t="shared" si="387"/>
        <v>6.9289258312692725E-2</v>
      </c>
      <c r="BF347" s="72">
        <f t="shared" si="388"/>
        <v>6.1094296988795452E-4</v>
      </c>
      <c r="BG347" s="72">
        <f t="shared" si="389"/>
        <v>1.2124747464349632E-3</v>
      </c>
      <c r="BH347" s="72">
        <f t="shared" si="390"/>
        <v>2.5977082885666686E-3</v>
      </c>
      <c r="BI347" s="72">
        <f t="shared" si="391"/>
        <v>9.8131526834888873E-3</v>
      </c>
      <c r="BJ347" s="72">
        <f t="shared" si="392"/>
        <v>1.6667623989331658E-2</v>
      </c>
      <c r="BK347" s="72">
        <f t="shared" si="393"/>
        <v>3.2790418846198328E-2</v>
      </c>
      <c r="BL347" s="72">
        <f t="shared" si="394"/>
        <v>5.0120706203759947E-2</v>
      </c>
      <c r="BM347" s="72">
        <f t="shared" si="395"/>
        <v>6.676414521614088E-2</v>
      </c>
      <c r="BN347" s="70">
        <f t="shared" si="396"/>
        <v>0.79276908028554138</v>
      </c>
      <c r="BO347" s="70">
        <f t="shared" si="397"/>
        <v>0.79278383179673939</v>
      </c>
      <c r="BP347" s="70">
        <f t="shared" si="398"/>
        <v>0.96418888786321588</v>
      </c>
    </row>
    <row r="348" spans="1:68" x14ac:dyDescent="0.25">
      <c r="A348" s="68">
        <v>44925</v>
      </c>
      <c r="B348" s="67">
        <v>12.32</v>
      </c>
      <c r="C348" s="67">
        <v>13.89</v>
      </c>
      <c r="D348" s="67">
        <v>13.82</v>
      </c>
      <c r="E348" s="67">
        <v>10.71</v>
      </c>
      <c r="F348" s="67">
        <v>9.73</v>
      </c>
      <c r="G348" s="67">
        <v>8.98</v>
      </c>
      <c r="H348" s="67">
        <v>8.41</v>
      </c>
      <c r="I348" s="67">
        <v>8.41</v>
      </c>
      <c r="J348" s="71">
        <f t="shared" si="340"/>
        <v>-1.4000000000000123E-3</v>
      </c>
      <c r="K348" s="71">
        <f t="shared" si="341"/>
        <v>2.0000000000000573E-4</v>
      </c>
      <c r="L348" s="71">
        <f t="shared" si="342"/>
        <v>1.0000000000001674E-4</v>
      </c>
      <c r="M348" s="71">
        <f t="shared" si="343"/>
        <v>9.9999999999998701E-4</v>
      </c>
      <c r="N348" s="71">
        <f t="shared" si="344"/>
        <v>5.0000000000000044E-4</v>
      </c>
      <c r="O348" s="71">
        <f t="shared" si="345"/>
        <v>1.1999999999999927E-3</v>
      </c>
      <c r="P348" s="71">
        <f t="shared" si="346"/>
        <v>1.5999999999999903E-3</v>
      </c>
      <c r="Q348" s="71">
        <f t="shared" si="347"/>
        <v>8.9999999999999802E-4</v>
      </c>
      <c r="R348" s="71">
        <f t="shared" si="348"/>
        <v>-1.247216197310202E-3</v>
      </c>
      <c r="S348" s="71">
        <f t="shared" si="349"/>
        <v>1.7559262556087995E-4</v>
      </c>
      <c r="T348" s="71">
        <f t="shared" si="350"/>
        <v>8.7854162147704934E-5</v>
      </c>
      <c r="U348" s="71">
        <f t="shared" si="351"/>
        <v>9.028530768587557E-4</v>
      </c>
      <c r="V348" s="71">
        <f t="shared" si="352"/>
        <v>4.5556011903540055E-4</v>
      </c>
      <c r="W348" s="71">
        <f t="shared" si="353"/>
        <v>1.1005136840727147E-3</v>
      </c>
      <c r="X348" s="71">
        <f t="shared" si="354"/>
        <v>1.4747905705603151E-3</v>
      </c>
      <c r="Y348" s="71">
        <f t="shared" si="355"/>
        <v>8.2983730731368583E-4</v>
      </c>
      <c r="Z348" s="72">
        <f t="shared" si="356"/>
        <v>2.8941675026545863E-2</v>
      </c>
      <c r="AA348" s="72">
        <f t="shared" si="357"/>
        <v>3.4752476662272165E-2</v>
      </c>
      <c r="AB348" s="72">
        <f t="shared" si="358"/>
        <v>3.3625374678455174E-2</v>
      </c>
      <c r="AC348" s="72">
        <f t="shared" si="359"/>
        <v>2.6238629211602235E-2</v>
      </c>
      <c r="AD348" s="72">
        <f t="shared" si="360"/>
        <v>2.1365980521203611E-2</v>
      </c>
      <c r="AE348" s="72">
        <f t="shared" si="361"/>
        <v>1.7061520934110161E-2</v>
      </c>
      <c r="AF348" s="72">
        <f t="shared" si="362"/>
        <v>1.4911199405271951E-2</v>
      </c>
      <c r="AG348" s="72">
        <f t="shared" si="363"/>
        <v>1.4365580020714815E-2</v>
      </c>
      <c r="AH348" s="72">
        <f t="shared" si="364"/>
        <v>2.6118095945384394E-3</v>
      </c>
      <c r="AI348" s="72">
        <f t="shared" si="365"/>
        <v>2.5794079147482491E-3</v>
      </c>
      <c r="AJ348" s="72">
        <f t="shared" si="366"/>
        <v>2.7105440898949427E-3</v>
      </c>
      <c r="AK348" s="72">
        <f t="shared" si="367"/>
        <v>3.4532694249240861E-3</v>
      </c>
      <c r="AL348" s="72">
        <f t="shared" si="368"/>
        <v>3.5018159141748831E-3</v>
      </c>
      <c r="AM348" s="72">
        <f t="shared" si="369"/>
        <v>3.4191398473732808E-3</v>
      </c>
      <c r="AN348" s="72">
        <f t="shared" si="370"/>
        <v>3.4754823068951176E-3</v>
      </c>
      <c r="AO348" s="72">
        <f t="shared" si="371"/>
        <v>3.4713415742767192E-3</v>
      </c>
      <c r="AP348" s="72">
        <f t="shared" si="372"/>
        <v>2.4483899143765918E-3</v>
      </c>
      <c r="AQ348" s="72">
        <f t="shared" si="373"/>
        <v>2.4283806106269535E-3</v>
      </c>
      <c r="AR348" s="72">
        <f t="shared" si="374"/>
        <v>2.6021853471191797E-3</v>
      </c>
      <c r="AS348" s="72">
        <f t="shared" si="375"/>
        <v>3.2769050751842938E-3</v>
      </c>
      <c r="AT348" s="72">
        <f t="shared" si="376"/>
        <v>3.3396704191269483E-3</v>
      </c>
      <c r="AU348" s="72">
        <f t="shared" si="377"/>
        <v>3.2853670288007031E-3</v>
      </c>
      <c r="AV348" s="72">
        <f t="shared" si="378"/>
        <v>3.3478761479972317E-3</v>
      </c>
      <c r="AW348" s="72">
        <f t="shared" si="379"/>
        <v>3.3448387278846967E-3</v>
      </c>
      <c r="AX348" s="72">
        <f t="shared" si="380"/>
        <v>6.5295239863460985E-4</v>
      </c>
      <c r="AY348" s="72">
        <f t="shared" si="381"/>
        <v>1.2897039573741245E-3</v>
      </c>
      <c r="AZ348" s="72">
        <f t="shared" si="382"/>
        <v>2.7105440898949427E-3</v>
      </c>
      <c r="BA348" s="72">
        <f t="shared" si="383"/>
        <v>1.0359808274772259E-2</v>
      </c>
      <c r="BB348" s="72">
        <f t="shared" si="384"/>
        <v>1.7509079570874414E-2</v>
      </c>
      <c r="BC348" s="72">
        <f t="shared" si="385"/>
        <v>3.4191398473732808E-2</v>
      </c>
      <c r="BD348" s="72">
        <f t="shared" si="386"/>
        <v>5.2132234603426766E-2</v>
      </c>
      <c r="BE348" s="72">
        <f t="shared" si="387"/>
        <v>6.9426831485534385E-2</v>
      </c>
      <c r="BF348" s="72">
        <f t="shared" si="388"/>
        <v>6.1209747859414796E-4</v>
      </c>
      <c r="BG348" s="72">
        <f t="shared" si="389"/>
        <v>1.2141903053134767E-3</v>
      </c>
      <c r="BH348" s="72">
        <f t="shared" si="390"/>
        <v>2.6021853471191797E-3</v>
      </c>
      <c r="BI348" s="72">
        <f t="shared" si="391"/>
        <v>9.8307152255528822E-3</v>
      </c>
      <c r="BJ348" s="72">
        <f t="shared" si="392"/>
        <v>1.6698352095634743E-2</v>
      </c>
      <c r="BK348" s="72">
        <f t="shared" si="393"/>
        <v>3.2853670288007029E-2</v>
      </c>
      <c r="BL348" s="72">
        <f t="shared" si="394"/>
        <v>5.0218142219958475E-2</v>
      </c>
      <c r="BM348" s="72">
        <f t="shared" si="395"/>
        <v>6.6896774557693939E-2</v>
      </c>
      <c r="BN348" s="70">
        <f t="shared" si="396"/>
        <v>0.79265341577295589</v>
      </c>
      <c r="BO348" s="70">
        <f t="shared" si="397"/>
        <v>0.79361487982683576</v>
      </c>
      <c r="BP348" s="70">
        <f t="shared" si="398"/>
        <v>0.96418069410663543</v>
      </c>
    </row>
    <row r="349" spans="1:68" x14ac:dyDescent="0.25">
      <c r="A349" s="68">
        <v>44924</v>
      </c>
      <c r="B349" s="67">
        <v>12.18</v>
      </c>
      <c r="C349" s="67">
        <v>13.91</v>
      </c>
      <c r="D349" s="67">
        <v>13.83</v>
      </c>
      <c r="E349" s="67">
        <v>10.81</v>
      </c>
      <c r="F349" s="67">
        <v>9.7799999999999994</v>
      </c>
      <c r="G349" s="67">
        <v>9.1</v>
      </c>
      <c r="H349" s="67">
        <v>8.57</v>
      </c>
      <c r="I349" s="67">
        <v>8.5</v>
      </c>
      <c r="J349" s="71">
        <f t="shared" si="340"/>
        <v>-7.0999999999999813E-3</v>
      </c>
      <c r="K349" s="71">
        <f t="shared" si="341"/>
        <v>-2.1000000000000185E-3</v>
      </c>
      <c r="L349" s="71">
        <f t="shared" si="342"/>
        <v>2.9999999999999472E-4</v>
      </c>
      <c r="M349" s="71">
        <f t="shared" si="343"/>
        <v>-8.6000000000000104E-3</v>
      </c>
      <c r="N349" s="71">
        <f t="shared" si="344"/>
        <v>-4.4000000000000011E-3</v>
      </c>
      <c r="O349" s="71">
        <f t="shared" si="345"/>
        <v>-4.1000000000000064E-3</v>
      </c>
      <c r="P349" s="71">
        <f t="shared" si="346"/>
        <v>-4.0999999999999925E-3</v>
      </c>
      <c r="Q349" s="71">
        <f t="shared" si="347"/>
        <v>-4.1000000000000064E-3</v>
      </c>
      <c r="R349" s="71">
        <f t="shared" si="348"/>
        <v>-6.3492276786586681E-3</v>
      </c>
      <c r="S349" s="71">
        <f t="shared" si="349"/>
        <v>-1.8452621553302769E-3</v>
      </c>
      <c r="T349" s="71">
        <f t="shared" si="350"/>
        <v>2.6351618581047713E-4</v>
      </c>
      <c r="U349" s="71">
        <f t="shared" si="351"/>
        <v>-7.7913059474639919E-3</v>
      </c>
      <c r="V349" s="71">
        <f t="shared" si="352"/>
        <v>-4.0160696548899432E-3</v>
      </c>
      <c r="W349" s="71">
        <f t="shared" si="353"/>
        <v>-3.7650992639296035E-3</v>
      </c>
      <c r="X349" s="71">
        <f t="shared" si="354"/>
        <v>-3.7835139491070213E-3</v>
      </c>
      <c r="Y349" s="71">
        <f t="shared" si="355"/>
        <v>-3.7859595524026273E-3</v>
      </c>
      <c r="Z349" s="72">
        <f t="shared" si="356"/>
        <v>2.8848494369903582E-2</v>
      </c>
      <c r="AA349" s="72">
        <f t="shared" si="357"/>
        <v>3.4638067403741479E-2</v>
      </c>
      <c r="AB349" s="72">
        <f t="shared" si="358"/>
        <v>3.3535743533469345E-2</v>
      </c>
      <c r="AC349" s="72">
        <f t="shared" si="359"/>
        <v>2.6254612240602486E-2</v>
      </c>
      <c r="AD349" s="72">
        <f t="shared" si="360"/>
        <v>2.13848074157139E-2</v>
      </c>
      <c r="AE349" s="72">
        <f t="shared" si="361"/>
        <v>1.7072788301809343E-2</v>
      </c>
      <c r="AF349" s="72">
        <f t="shared" si="362"/>
        <v>1.4926889739353964E-2</v>
      </c>
      <c r="AG349" s="72">
        <f t="shared" si="363"/>
        <v>1.4378136090960988E-2</v>
      </c>
      <c r="AH349" s="72">
        <f t="shared" si="364"/>
        <v>2.6163909938442509E-3</v>
      </c>
      <c r="AI349" s="72">
        <f t="shared" si="365"/>
        <v>2.5841231453394178E-3</v>
      </c>
      <c r="AJ349" s="72">
        <f t="shared" si="366"/>
        <v>2.715648910294566E-3</v>
      </c>
      <c r="AK349" s="72">
        <f t="shared" si="367"/>
        <v>3.4589904798137589E-3</v>
      </c>
      <c r="AL349" s="72">
        <f t="shared" si="368"/>
        <v>3.5083631897105984E-3</v>
      </c>
      <c r="AM349" s="72">
        <f t="shared" si="369"/>
        <v>3.4245513388632331E-3</v>
      </c>
      <c r="AN349" s="72">
        <f t="shared" si="370"/>
        <v>3.4802695778720005E-3</v>
      </c>
      <c r="AO349" s="72">
        <f t="shared" si="371"/>
        <v>3.4773985330659079E-3</v>
      </c>
      <c r="AP349" s="72">
        <f t="shared" si="372"/>
        <v>2.4527758714421553E-3</v>
      </c>
      <c r="AQ349" s="72">
        <f t="shared" si="373"/>
        <v>2.4328376466663973E-3</v>
      </c>
      <c r="AR349" s="72">
        <f t="shared" si="374"/>
        <v>2.6071058478139173E-3</v>
      </c>
      <c r="AS349" s="72">
        <f t="shared" si="375"/>
        <v>3.2824081538727458E-3</v>
      </c>
      <c r="AT349" s="72">
        <f t="shared" si="376"/>
        <v>3.3459356279865347E-3</v>
      </c>
      <c r="AU349" s="72">
        <f t="shared" si="377"/>
        <v>3.2906630396570581E-3</v>
      </c>
      <c r="AV349" s="72">
        <f t="shared" si="378"/>
        <v>3.35263554111026E-3</v>
      </c>
      <c r="AW349" s="72">
        <f t="shared" si="379"/>
        <v>3.3507289191154971E-3</v>
      </c>
      <c r="AX349" s="72">
        <f t="shared" si="380"/>
        <v>6.5409774846106274E-4</v>
      </c>
      <c r="AY349" s="72">
        <f t="shared" si="381"/>
        <v>1.2920615726697089E-3</v>
      </c>
      <c r="AZ349" s="72">
        <f t="shared" si="382"/>
        <v>2.715648910294566E-3</v>
      </c>
      <c r="BA349" s="72">
        <f t="shared" si="383"/>
        <v>1.0376971439441277E-2</v>
      </c>
      <c r="BB349" s="72">
        <f t="shared" si="384"/>
        <v>1.7541815948552992E-2</v>
      </c>
      <c r="BC349" s="72">
        <f t="shared" si="385"/>
        <v>3.4245513388632333E-2</v>
      </c>
      <c r="BD349" s="72">
        <f t="shared" si="386"/>
        <v>5.2204043668080007E-2</v>
      </c>
      <c r="BE349" s="72">
        <f t="shared" si="387"/>
        <v>6.9547970661318154E-2</v>
      </c>
      <c r="BF349" s="72">
        <f t="shared" si="388"/>
        <v>6.1319396786053883E-4</v>
      </c>
      <c r="BG349" s="72">
        <f t="shared" si="389"/>
        <v>1.2164188233331986E-3</v>
      </c>
      <c r="BH349" s="72">
        <f t="shared" si="390"/>
        <v>2.6071058478139173E-3</v>
      </c>
      <c r="BI349" s="72">
        <f t="shared" si="391"/>
        <v>9.8472244616182383E-3</v>
      </c>
      <c r="BJ349" s="72">
        <f t="shared" si="392"/>
        <v>1.6729678139932674E-2</v>
      </c>
      <c r="BK349" s="72">
        <f t="shared" si="393"/>
        <v>3.2906630396570581E-2</v>
      </c>
      <c r="BL349" s="72">
        <f t="shared" si="394"/>
        <v>5.0289533116653899E-2</v>
      </c>
      <c r="BM349" s="72">
        <f t="shared" si="395"/>
        <v>6.7014578382309939E-2</v>
      </c>
      <c r="BN349" s="70">
        <f t="shared" si="396"/>
        <v>0.79260336004268006</v>
      </c>
      <c r="BO349" s="70">
        <f t="shared" si="397"/>
        <v>0.79358335778207378</v>
      </c>
      <c r="BP349" s="70">
        <f t="shared" si="398"/>
        <v>0.96421117780687182</v>
      </c>
    </row>
    <row r="350" spans="1:68" x14ac:dyDescent="0.25">
      <c r="A350" s="68">
        <v>44923</v>
      </c>
      <c r="B350" s="67">
        <v>11.47</v>
      </c>
      <c r="C350" s="67">
        <v>13.7</v>
      </c>
      <c r="D350" s="67">
        <v>13.86</v>
      </c>
      <c r="E350" s="67">
        <v>9.9499999999999993</v>
      </c>
      <c r="F350" s="67">
        <v>9.34</v>
      </c>
      <c r="G350" s="67">
        <v>8.69</v>
      </c>
      <c r="H350" s="67">
        <v>8.16</v>
      </c>
      <c r="I350" s="67">
        <v>8.09</v>
      </c>
      <c r="J350" s="71">
        <f t="shared" si="340"/>
        <v>6.9999999999997842E-4</v>
      </c>
      <c r="K350" s="71">
        <f t="shared" si="341"/>
        <v>4.6000000000000207E-3</v>
      </c>
      <c r="L350" s="71">
        <f t="shared" si="342"/>
        <v>1.2000000000000066E-3</v>
      </c>
      <c r="M350" s="71">
        <f t="shared" si="343"/>
        <v>4.0000000000001146E-4</v>
      </c>
      <c r="N350" s="71">
        <f t="shared" si="344"/>
        <v>2.9999999999999472E-4</v>
      </c>
      <c r="O350" s="71">
        <f t="shared" si="345"/>
        <v>3.0000000000000859E-4</v>
      </c>
      <c r="P350" s="71">
        <f t="shared" si="346"/>
        <v>5.0000000000000044E-4</v>
      </c>
      <c r="Q350" s="71">
        <f t="shared" si="347"/>
        <v>4.0000000000001146E-4</v>
      </c>
      <c r="R350" s="71">
        <f t="shared" si="348"/>
        <v>6.2777455987545687E-4</v>
      </c>
      <c r="S350" s="71">
        <f t="shared" si="349"/>
        <v>4.0375724120906564E-3</v>
      </c>
      <c r="T350" s="71">
        <f t="shared" si="350"/>
        <v>1.0533708839174549E-3</v>
      </c>
      <c r="U350" s="71">
        <f t="shared" si="351"/>
        <v>3.6373556825515562E-4</v>
      </c>
      <c r="V350" s="71">
        <f t="shared" si="352"/>
        <v>2.7433588028127578E-4</v>
      </c>
      <c r="W350" s="71">
        <f t="shared" si="353"/>
        <v>2.7597626779264146E-4</v>
      </c>
      <c r="X350" s="71">
        <f t="shared" si="354"/>
        <v>4.6217128890359776E-4</v>
      </c>
      <c r="Y350" s="71">
        <f t="shared" si="355"/>
        <v>3.6999352933420667E-4</v>
      </c>
      <c r="Z350" s="72">
        <f t="shared" si="356"/>
        <v>2.8762093650578718E-2</v>
      </c>
      <c r="AA350" s="72">
        <f t="shared" si="357"/>
        <v>3.4519544976455402E-2</v>
      </c>
      <c r="AB350" s="72">
        <f t="shared" si="358"/>
        <v>3.3443262614421931E-2</v>
      </c>
      <c r="AC350" s="72">
        <f t="shared" si="359"/>
        <v>2.6266979227749308E-2</v>
      </c>
      <c r="AD350" s="72">
        <f t="shared" si="360"/>
        <v>2.1402045576519986E-2</v>
      </c>
      <c r="AE350" s="72">
        <f t="shared" si="361"/>
        <v>1.7079822619772204E-2</v>
      </c>
      <c r="AF350" s="72">
        <f t="shared" si="362"/>
        <v>1.4937790807775514E-2</v>
      </c>
      <c r="AG350" s="72">
        <f t="shared" si="363"/>
        <v>1.4387815466413911E-2</v>
      </c>
      <c r="AH350" s="72">
        <f t="shared" si="364"/>
        <v>2.5877729489546318E-3</v>
      </c>
      <c r="AI350" s="72">
        <f t="shared" si="365"/>
        <v>2.5874457486115597E-3</v>
      </c>
      <c r="AJ350" s="72">
        <f t="shared" si="366"/>
        <v>2.7205599470886159E-3</v>
      </c>
      <c r="AK350" s="72">
        <f t="shared" si="367"/>
        <v>3.4268893009731858E-3</v>
      </c>
      <c r="AL350" s="72">
        <f t="shared" si="368"/>
        <v>3.50616540158806E-3</v>
      </c>
      <c r="AM350" s="72">
        <f t="shared" si="369"/>
        <v>3.423204281108681E-3</v>
      </c>
      <c r="AN350" s="72">
        <f t="shared" si="370"/>
        <v>3.4790744279911585E-3</v>
      </c>
      <c r="AO350" s="72">
        <f t="shared" si="371"/>
        <v>3.4761786940911157E-3</v>
      </c>
      <c r="AP350" s="72">
        <f t="shared" si="372"/>
        <v>2.4290584168308836E-3</v>
      </c>
      <c r="AQ350" s="72">
        <f t="shared" si="373"/>
        <v>2.4362625456985231E-3</v>
      </c>
      <c r="AR350" s="72">
        <f t="shared" si="374"/>
        <v>2.6118666678163482E-3</v>
      </c>
      <c r="AS350" s="72">
        <f t="shared" si="375"/>
        <v>3.2554148089186542E-3</v>
      </c>
      <c r="AT350" s="72">
        <f t="shared" si="376"/>
        <v>3.344651719082515E-3</v>
      </c>
      <c r="AU350" s="72">
        <f t="shared" si="377"/>
        <v>3.2901127354905838E-3</v>
      </c>
      <c r="AV350" s="72">
        <f t="shared" si="378"/>
        <v>3.3521856921538114E-3</v>
      </c>
      <c r="AW350" s="72">
        <f t="shared" si="379"/>
        <v>3.350250279231744E-3</v>
      </c>
      <c r="AX350" s="72">
        <f t="shared" si="380"/>
        <v>6.4694323723865795E-4</v>
      </c>
      <c r="AY350" s="72">
        <f t="shared" si="381"/>
        <v>1.2937228743057799E-3</v>
      </c>
      <c r="AZ350" s="72">
        <f t="shared" si="382"/>
        <v>2.7205599470886159E-3</v>
      </c>
      <c r="BA350" s="72">
        <f t="shared" si="383"/>
        <v>1.0280667902919557E-2</v>
      </c>
      <c r="BB350" s="72">
        <f t="shared" si="384"/>
        <v>1.75308270079403E-2</v>
      </c>
      <c r="BC350" s="72">
        <f t="shared" si="385"/>
        <v>3.4232042811086813E-2</v>
      </c>
      <c r="BD350" s="72">
        <f t="shared" si="386"/>
        <v>5.2186116419867382E-2</v>
      </c>
      <c r="BE350" s="72">
        <f t="shared" si="387"/>
        <v>6.9523573881822315E-2</v>
      </c>
      <c r="BF350" s="72">
        <f t="shared" si="388"/>
        <v>6.072646042077209E-4</v>
      </c>
      <c r="BG350" s="72">
        <f t="shared" si="389"/>
        <v>1.2181312728492615E-3</v>
      </c>
      <c r="BH350" s="72">
        <f t="shared" si="390"/>
        <v>2.6118666678163482E-3</v>
      </c>
      <c r="BI350" s="72">
        <f t="shared" si="391"/>
        <v>9.7662444267559625E-3</v>
      </c>
      <c r="BJ350" s="72">
        <f t="shared" si="392"/>
        <v>1.6723258595412575E-2</v>
      </c>
      <c r="BK350" s="72">
        <f t="shared" si="393"/>
        <v>3.2901127354905836E-2</v>
      </c>
      <c r="BL350" s="72">
        <f t="shared" si="394"/>
        <v>5.0282785382307169E-2</v>
      </c>
      <c r="BM350" s="72">
        <f t="shared" si="395"/>
        <v>6.7005005584634875E-2</v>
      </c>
      <c r="BN350" s="70">
        <f t="shared" si="396"/>
        <v>0.79387453224059579</v>
      </c>
      <c r="BO350" s="70">
        <f t="shared" si="397"/>
        <v>0.80464199344448573</v>
      </c>
      <c r="BP350" s="70">
        <f t="shared" si="398"/>
        <v>0.96652242035194569</v>
      </c>
    </row>
    <row r="351" spans="1:68" x14ac:dyDescent="0.25">
      <c r="A351" s="68">
        <v>44922</v>
      </c>
      <c r="B351" s="67">
        <v>11.54</v>
      </c>
      <c r="C351" s="67">
        <v>14.16</v>
      </c>
      <c r="D351" s="67">
        <v>13.98</v>
      </c>
      <c r="E351" s="67">
        <v>9.99</v>
      </c>
      <c r="F351" s="67">
        <v>9.3699999999999992</v>
      </c>
      <c r="G351" s="67">
        <v>8.7200000000000006</v>
      </c>
      <c r="H351" s="67">
        <v>8.2100000000000009</v>
      </c>
      <c r="I351" s="67">
        <v>8.1300000000000008</v>
      </c>
      <c r="J351" s="71">
        <f t="shared" si="340"/>
        <v>1.0000000000001674E-4</v>
      </c>
      <c r="K351" s="71">
        <f t="shared" si="341"/>
        <v>-9.9999999999988987E-5</v>
      </c>
      <c r="L351" s="71">
        <f t="shared" si="342"/>
        <v>0</v>
      </c>
      <c r="M351" s="71">
        <f t="shared" si="343"/>
        <v>-6.0000000000000331E-4</v>
      </c>
      <c r="N351" s="71">
        <f t="shared" si="344"/>
        <v>-1.0000000000000286E-4</v>
      </c>
      <c r="O351" s="71">
        <f t="shared" si="345"/>
        <v>-6.999999999999923E-4</v>
      </c>
      <c r="P351" s="71">
        <f t="shared" si="346"/>
        <v>-9.000000000000119E-4</v>
      </c>
      <c r="Q351" s="71">
        <f t="shared" si="347"/>
        <v>-7.0000000000000617E-4</v>
      </c>
      <c r="R351" s="71">
        <f t="shared" si="348"/>
        <v>8.9649917133820543E-5</v>
      </c>
      <c r="S351" s="71">
        <f t="shared" si="349"/>
        <v>-8.7600192776389187E-5</v>
      </c>
      <c r="T351" s="71">
        <f t="shared" si="350"/>
        <v>0</v>
      </c>
      <c r="U351" s="71">
        <f t="shared" si="351"/>
        <v>-5.4565297825298501E-4</v>
      </c>
      <c r="V351" s="71">
        <f t="shared" si="352"/>
        <v>-9.1436931440289844E-5</v>
      </c>
      <c r="W351" s="71">
        <f t="shared" si="353"/>
        <v>-6.4406314044951015E-4</v>
      </c>
      <c r="X351" s="71">
        <f t="shared" si="354"/>
        <v>-8.3206217531055769E-4</v>
      </c>
      <c r="Y351" s="71">
        <f t="shared" si="355"/>
        <v>-6.4757854152599863E-4</v>
      </c>
      <c r="Z351" s="72">
        <f t="shared" si="356"/>
        <v>2.871569145958483E-2</v>
      </c>
      <c r="AA351" s="72">
        <f t="shared" si="357"/>
        <v>3.4411963712269109E-2</v>
      </c>
      <c r="AB351" s="72">
        <f t="shared" si="358"/>
        <v>3.3346591157984252E-2</v>
      </c>
      <c r="AC351" s="72">
        <f t="shared" si="359"/>
        <v>2.6303898145521414E-2</v>
      </c>
      <c r="AD351" s="72">
        <f t="shared" si="360"/>
        <v>2.1431153891142828E-2</v>
      </c>
      <c r="AE351" s="72">
        <f t="shared" si="361"/>
        <v>1.709951012557134E-2</v>
      </c>
      <c r="AF351" s="72">
        <f t="shared" si="362"/>
        <v>1.4959584279267888E-2</v>
      </c>
      <c r="AG351" s="72">
        <f t="shared" si="363"/>
        <v>1.4408584949561643E-2</v>
      </c>
      <c r="AH351" s="72">
        <f t="shared" si="364"/>
        <v>2.5919364956058463E-3</v>
      </c>
      <c r="AI351" s="72">
        <f t="shared" si="365"/>
        <v>2.5718824399418925E-3</v>
      </c>
      <c r="AJ351" s="72">
        <f t="shared" si="366"/>
        <v>2.7237529549037787E-3</v>
      </c>
      <c r="AK351" s="72">
        <f t="shared" si="367"/>
        <v>3.4334159836452768E-3</v>
      </c>
      <c r="AL351" s="72">
        <f t="shared" si="368"/>
        <v>3.5129657312654226E-3</v>
      </c>
      <c r="AM351" s="72">
        <f t="shared" si="369"/>
        <v>3.4298514556613934E-3</v>
      </c>
      <c r="AN351" s="72">
        <f t="shared" si="370"/>
        <v>3.4856850580447089E-3</v>
      </c>
      <c r="AO351" s="72">
        <f t="shared" si="371"/>
        <v>3.4828757701077843E-3</v>
      </c>
      <c r="AP351" s="72">
        <f t="shared" si="372"/>
        <v>2.4330124139900588E-3</v>
      </c>
      <c r="AQ351" s="72">
        <f t="shared" si="373"/>
        <v>2.4239333495438935E-3</v>
      </c>
      <c r="AR351" s="72">
        <f t="shared" si="374"/>
        <v>2.6152138022435137E-3</v>
      </c>
      <c r="AS351" s="72">
        <f t="shared" si="375"/>
        <v>3.2616288032162421E-3</v>
      </c>
      <c r="AT351" s="72">
        <f t="shared" si="376"/>
        <v>3.3511473035831227E-3</v>
      </c>
      <c r="AU351" s="72">
        <f t="shared" si="377"/>
        <v>3.2965114015487238E-3</v>
      </c>
      <c r="AV351" s="72">
        <f t="shared" si="378"/>
        <v>3.3585744765185551E-3</v>
      </c>
      <c r="AW351" s="72">
        <f t="shared" si="379"/>
        <v>3.3567182279506838E-3</v>
      </c>
      <c r="AX351" s="72">
        <f t="shared" si="380"/>
        <v>6.4798412390146157E-4</v>
      </c>
      <c r="AY351" s="72">
        <f t="shared" si="381"/>
        <v>1.2859412199709463E-3</v>
      </c>
      <c r="AZ351" s="72">
        <f t="shared" si="382"/>
        <v>2.7237529549037787E-3</v>
      </c>
      <c r="BA351" s="72">
        <f t="shared" si="383"/>
        <v>1.030024795093583E-2</v>
      </c>
      <c r="BB351" s="72">
        <f t="shared" si="384"/>
        <v>1.7564828656327112E-2</v>
      </c>
      <c r="BC351" s="72">
        <f t="shared" si="385"/>
        <v>3.4298514556613938E-2</v>
      </c>
      <c r="BD351" s="72">
        <f t="shared" si="386"/>
        <v>5.2285275870670632E-2</v>
      </c>
      <c r="BE351" s="72">
        <f t="shared" si="387"/>
        <v>6.9657515402155687E-2</v>
      </c>
      <c r="BF351" s="72">
        <f t="shared" si="388"/>
        <v>6.0825310349751471E-4</v>
      </c>
      <c r="BG351" s="72">
        <f t="shared" si="389"/>
        <v>1.2119666747719467E-3</v>
      </c>
      <c r="BH351" s="72">
        <f t="shared" si="390"/>
        <v>2.6152138022435137E-3</v>
      </c>
      <c r="BI351" s="72">
        <f t="shared" si="391"/>
        <v>9.784886409648726E-3</v>
      </c>
      <c r="BJ351" s="72">
        <f t="shared" si="392"/>
        <v>1.6755736517915613E-2</v>
      </c>
      <c r="BK351" s="72">
        <f t="shared" si="393"/>
        <v>3.296511401548724E-2</v>
      </c>
      <c r="BL351" s="72">
        <f t="shared" si="394"/>
        <v>5.0378617147778325E-2</v>
      </c>
      <c r="BM351" s="72">
        <f t="shared" si="395"/>
        <v>6.7134364559013671E-2</v>
      </c>
      <c r="BN351" s="70">
        <f t="shared" si="396"/>
        <v>0.79553378424407728</v>
      </c>
      <c r="BO351" s="70">
        <f t="shared" si="397"/>
        <v>0.80476065326358892</v>
      </c>
      <c r="BP351" s="70">
        <f t="shared" si="398"/>
        <v>0.96651963831163523</v>
      </c>
    </row>
    <row r="352" spans="1:68" x14ac:dyDescent="0.25">
      <c r="A352" s="68">
        <v>44918</v>
      </c>
      <c r="B352" s="67">
        <v>11.55</v>
      </c>
      <c r="C352" s="67">
        <v>14.15</v>
      </c>
      <c r="D352" s="67">
        <v>13.98</v>
      </c>
      <c r="E352" s="67">
        <v>9.93</v>
      </c>
      <c r="F352" s="67">
        <v>9.36</v>
      </c>
      <c r="G352" s="67">
        <v>8.65</v>
      </c>
      <c r="H352" s="67">
        <v>8.1199999999999992</v>
      </c>
      <c r="I352" s="67">
        <v>8.06</v>
      </c>
      <c r="J352" s="71">
        <f t="shared" si="340"/>
        <v>-5.0000000000000044E-4</v>
      </c>
      <c r="K352" s="71">
        <f t="shared" si="341"/>
        <v>1.9999999999997797E-4</v>
      </c>
      <c r="L352" s="71">
        <f t="shared" si="342"/>
        <v>4.9999999999997269E-4</v>
      </c>
      <c r="M352" s="71">
        <f t="shared" si="343"/>
        <v>-1.9999999999999185E-4</v>
      </c>
      <c r="N352" s="71">
        <f t="shared" si="344"/>
        <v>1.0000000000000286E-4</v>
      </c>
      <c r="O352" s="71">
        <f t="shared" si="345"/>
        <v>0</v>
      </c>
      <c r="P352" s="71">
        <f t="shared" si="346"/>
        <v>0</v>
      </c>
      <c r="Q352" s="71">
        <f t="shared" si="347"/>
        <v>1.9999999999999185E-4</v>
      </c>
      <c r="R352" s="71">
        <f t="shared" si="348"/>
        <v>-4.4832997836804936E-4</v>
      </c>
      <c r="S352" s="71">
        <f t="shared" si="349"/>
        <v>1.7519271243125241E-4</v>
      </c>
      <c r="T352" s="71">
        <f t="shared" si="350"/>
        <v>4.3857726241358858E-4</v>
      </c>
      <c r="U352" s="71">
        <f t="shared" si="351"/>
        <v>-1.81950509963421E-4</v>
      </c>
      <c r="V352" s="71">
        <f t="shared" si="352"/>
        <v>9.1436931440308492E-5</v>
      </c>
      <c r="W352" s="71">
        <f t="shared" si="353"/>
        <v>0</v>
      </c>
      <c r="X352" s="71">
        <f t="shared" si="354"/>
        <v>0</v>
      </c>
      <c r="Y352" s="71">
        <f t="shared" si="355"/>
        <v>1.8506523602370578E-4</v>
      </c>
      <c r="Z352" s="72">
        <f t="shared" si="356"/>
        <v>2.8664117504815866E-2</v>
      </c>
      <c r="AA352" s="72">
        <f t="shared" si="357"/>
        <v>3.4270389328015294E-2</v>
      </c>
      <c r="AB352" s="72">
        <f t="shared" si="358"/>
        <v>3.3239761503486655E-2</v>
      </c>
      <c r="AC352" s="72">
        <f t="shared" si="359"/>
        <v>2.634002860778455E-2</v>
      </c>
      <c r="AD352" s="72">
        <f t="shared" si="360"/>
        <v>2.1459641529506066E-2</v>
      </c>
      <c r="AE352" s="72">
        <f t="shared" si="361"/>
        <v>1.7118406868882507E-2</v>
      </c>
      <c r="AF352" s="72">
        <f t="shared" si="362"/>
        <v>1.4980354636738078E-2</v>
      </c>
      <c r="AG352" s="72">
        <f t="shared" si="363"/>
        <v>1.4428538440511483E-2</v>
      </c>
      <c r="AH352" s="72">
        <f t="shared" si="364"/>
        <v>2.5969295708140726E-3</v>
      </c>
      <c r="AI352" s="72">
        <f t="shared" si="365"/>
        <v>2.5769101801949713E-3</v>
      </c>
      <c r="AJ352" s="72">
        <f t="shared" si="366"/>
        <v>2.7290263031244013E-3</v>
      </c>
      <c r="AK352" s="72">
        <f t="shared" si="367"/>
        <v>3.4403358510361696E-3</v>
      </c>
      <c r="AL352" s="72">
        <f t="shared" si="368"/>
        <v>3.5200257339342116E-3</v>
      </c>
      <c r="AM352" s="72">
        <f t="shared" si="369"/>
        <v>3.4367150996998806E-3</v>
      </c>
      <c r="AN352" s="72">
        <f t="shared" si="370"/>
        <v>3.4925447193918375E-3</v>
      </c>
      <c r="AO352" s="72">
        <f t="shared" si="371"/>
        <v>3.4898377628961546E-3</v>
      </c>
      <c r="AP352" s="72">
        <f t="shared" si="372"/>
        <v>2.437699911866553E-3</v>
      </c>
      <c r="AQ352" s="72">
        <f t="shared" si="373"/>
        <v>2.4286699854077589E-3</v>
      </c>
      <c r="AR352" s="72">
        <f t="shared" si="374"/>
        <v>2.6202882089667126E-3</v>
      </c>
      <c r="AS352" s="72">
        <f t="shared" si="375"/>
        <v>3.2682080486614363E-3</v>
      </c>
      <c r="AT352" s="72">
        <f t="shared" si="376"/>
        <v>3.3578805902071463E-3</v>
      </c>
      <c r="AU352" s="72">
        <f t="shared" si="377"/>
        <v>3.3031192775463264E-3</v>
      </c>
      <c r="AV352" s="72">
        <f t="shared" si="378"/>
        <v>3.3652060489098093E-3</v>
      </c>
      <c r="AW352" s="72">
        <f t="shared" si="379"/>
        <v>3.3634390647075728E-3</v>
      </c>
      <c r="AX352" s="72">
        <f t="shared" si="380"/>
        <v>6.4923239270351816E-4</v>
      </c>
      <c r="AY352" s="72">
        <f t="shared" si="381"/>
        <v>1.2884550900974857E-3</v>
      </c>
      <c r="AZ352" s="72">
        <f t="shared" si="382"/>
        <v>2.7290263031244013E-3</v>
      </c>
      <c r="BA352" s="72">
        <f t="shared" si="383"/>
        <v>1.0321007553108509E-2</v>
      </c>
      <c r="BB352" s="72">
        <f t="shared" si="384"/>
        <v>1.7600128669671058E-2</v>
      </c>
      <c r="BC352" s="72">
        <f t="shared" si="385"/>
        <v>3.4367150996998809E-2</v>
      </c>
      <c r="BD352" s="72">
        <f t="shared" si="386"/>
        <v>5.2388170790877563E-2</v>
      </c>
      <c r="BE352" s="72">
        <f t="shared" si="387"/>
        <v>6.9796755257923088E-2</v>
      </c>
      <c r="BF352" s="72">
        <f t="shared" si="388"/>
        <v>6.0942497796663824E-4</v>
      </c>
      <c r="BG352" s="72">
        <f t="shared" si="389"/>
        <v>1.2143349927038795E-3</v>
      </c>
      <c r="BH352" s="72">
        <f t="shared" si="390"/>
        <v>2.6202882089667126E-3</v>
      </c>
      <c r="BI352" s="72">
        <f t="shared" si="391"/>
        <v>9.8046241459843093E-3</v>
      </c>
      <c r="BJ352" s="72">
        <f t="shared" si="392"/>
        <v>1.6789402951035731E-2</v>
      </c>
      <c r="BK352" s="72">
        <f t="shared" si="393"/>
        <v>3.3031192775463264E-2</v>
      </c>
      <c r="BL352" s="72">
        <f t="shared" si="394"/>
        <v>5.0478090733647139E-2</v>
      </c>
      <c r="BM352" s="72">
        <f t="shared" si="395"/>
        <v>6.7268781294151453E-2</v>
      </c>
      <c r="BN352" s="70">
        <f t="shared" si="396"/>
        <v>0.79550379647001157</v>
      </c>
      <c r="BO352" s="70">
        <f t="shared" si="397"/>
        <v>0.80487124235714225</v>
      </c>
      <c r="BP352" s="70">
        <f t="shared" si="398"/>
        <v>0.96655329907161081</v>
      </c>
    </row>
    <row r="353" spans="1:68" x14ac:dyDescent="0.25">
      <c r="A353" s="68">
        <v>44917</v>
      </c>
      <c r="B353" s="67">
        <v>11.5</v>
      </c>
      <c r="C353" s="67">
        <v>14.17</v>
      </c>
      <c r="D353" s="67">
        <v>14.03</v>
      </c>
      <c r="E353" s="67">
        <v>9.91</v>
      </c>
      <c r="F353" s="67">
        <v>9.3699999999999992</v>
      </c>
      <c r="G353" s="67">
        <v>8.65</v>
      </c>
      <c r="H353" s="67">
        <v>8.1199999999999992</v>
      </c>
      <c r="I353" s="67">
        <v>8.08</v>
      </c>
      <c r="J353" s="71">
        <f t="shared" si="340"/>
        <v>3.5999999999999921E-3</v>
      </c>
      <c r="K353" s="71">
        <f t="shared" si="341"/>
        <v>-9.9999999999988987E-5</v>
      </c>
      <c r="L353" s="71">
        <f t="shared" si="342"/>
        <v>-9.9999999999988987E-5</v>
      </c>
      <c r="M353" s="71">
        <f t="shared" si="343"/>
        <v>-2.0000000000000573E-4</v>
      </c>
      <c r="N353" s="71">
        <f t="shared" si="344"/>
        <v>2.0000000000001961E-4</v>
      </c>
      <c r="O353" s="71">
        <f t="shared" si="345"/>
        <v>4.9999999999998657E-4</v>
      </c>
      <c r="P353" s="71">
        <f t="shared" si="346"/>
        <v>5.0000000000000044E-4</v>
      </c>
      <c r="Q353" s="71">
        <f t="shared" si="347"/>
        <v>3.9999999999999758E-4</v>
      </c>
      <c r="R353" s="71">
        <f t="shared" si="348"/>
        <v>3.2234984932685267E-3</v>
      </c>
      <c r="S353" s="71">
        <f t="shared" si="349"/>
        <v>-8.7592519654827603E-5</v>
      </c>
      <c r="T353" s="71">
        <f t="shared" si="350"/>
        <v>-8.7700065831053544E-5</v>
      </c>
      <c r="U353" s="71">
        <f t="shared" si="351"/>
        <v>-1.8198362197634175E-4</v>
      </c>
      <c r="V353" s="71">
        <f t="shared" si="352"/>
        <v>1.8284878456525103E-4</v>
      </c>
      <c r="W353" s="71">
        <f t="shared" si="353"/>
        <v>4.6008742472509822E-4</v>
      </c>
      <c r="X353" s="71">
        <f t="shared" si="354"/>
        <v>4.623422339514972E-4</v>
      </c>
      <c r="Y353" s="71">
        <f t="shared" si="355"/>
        <v>3.7002775630331391E-4</v>
      </c>
      <c r="Z353" s="72">
        <f t="shared" si="356"/>
        <v>2.8610570904009251E-2</v>
      </c>
      <c r="AA353" s="72">
        <f t="shared" si="357"/>
        <v>3.4126057149499137E-2</v>
      </c>
      <c r="AB353" s="72">
        <f t="shared" si="358"/>
        <v>3.3130289481127784E-2</v>
      </c>
      <c r="AC353" s="72">
        <f t="shared" si="359"/>
        <v>2.6377622674905076E-2</v>
      </c>
      <c r="AD353" s="72">
        <f t="shared" si="360"/>
        <v>2.1488439821976141E-2</v>
      </c>
      <c r="AE353" s="72">
        <f t="shared" si="361"/>
        <v>1.713917449758777E-2</v>
      </c>
      <c r="AF353" s="72">
        <f t="shared" si="362"/>
        <v>1.5003133056601847E-2</v>
      </c>
      <c r="AG353" s="72">
        <f t="shared" si="363"/>
        <v>1.445008574754208E-2</v>
      </c>
      <c r="AH353" s="72">
        <f t="shared" si="364"/>
        <v>2.6022016084247526E-3</v>
      </c>
      <c r="AI353" s="72">
        <f t="shared" si="365"/>
        <v>2.5816731728505737E-3</v>
      </c>
      <c r="AJ353" s="72">
        <f t="shared" si="366"/>
        <v>2.7337229505691291E-3</v>
      </c>
      <c r="AK353" s="72">
        <f t="shared" si="367"/>
        <v>3.4472975368292445E-3</v>
      </c>
      <c r="AL353" s="72">
        <f t="shared" si="368"/>
        <v>3.5270411240697431E-3</v>
      </c>
      <c r="AM353" s="72">
        <f t="shared" si="369"/>
        <v>3.4436211147018032E-3</v>
      </c>
      <c r="AN353" s="72">
        <f t="shared" si="370"/>
        <v>3.4995736737628777E-3</v>
      </c>
      <c r="AO353" s="72">
        <f t="shared" si="371"/>
        <v>3.4967628811210269E-3</v>
      </c>
      <c r="AP353" s="72">
        <f t="shared" si="372"/>
        <v>2.4426495132845749E-3</v>
      </c>
      <c r="AQ353" s="72">
        <f t="shared" si="373"/>
        <v>2.4331799262237814E-3</v>
      </c>
      <c r="AR353" s="72">
        <f t="shared" si="374"/>
        <v>2.6248828879152438E-3</v>
      </c>
      <c r="AS353" s="72">
        <f t="shared" si="375"/>
        <v>3.2748191348034271E-3</v>
      </c>
      <c r="AT353" s="72">
        <f t="shared" si="376"/>
        <v>3.364574590176255E-3</v>
      </c>
      <c r="AU353" s="72">
        <f t="shared" si="377"/>
        <v>3.3097571272248864E-3</v>
      </c>
      <c r="AV353" s="72">
        <f t="shared" si="378"/>
        <v>3.3719789848708705E-3</v>
      </c>
      <c r="AW353" s="72">
        <f t="shared" si="379"/>
        <v>3.3701184382150902E-3</v>
      </c>
      <c r="AX353" s="72">
        <f t="shared" si="380"/>
        <v>6.5055040210618815E-4</v>
      </c>
      <c r="AY353" s="72">
        <f t="shared" si="381"/>
        <v>1.2908365864252869E-3</v>
      </c>
      <c r="AZ353" s="72">
        <f t="shared" si="382"/>
        <v>2.7337229505691291E-3</v>
      </c>
      <c r="BA353" s="72">
        <f t="shared" si="383"/>
        <v>1.0341892610487733E-2</v>
      </c>
      <c r="BB353" s="72">
        <f t="shared" si="384"/>
        <v>1.7635205620348714E-2</v>
      </c>
      <c r="BC353" s="72">
        <f t="shared" si="385"/>
        <v>3.4436211147018031E-2</v>
      </c>
      <c r="BD353" s="72">
        <f t="shared" si="386"/>
        <v>5.2493605106443166E-2</v>
      </c>
      <c r="BE353" s="72">
        <f t="shared" si="387"/>
        <v>6.9935257622420532E-2</v>
      </c>
      <c r="BF353" s="72">
        <f t="shared" si="388"/>
        <v>6.1066237832114372E-4</v>
      </c>
      <c r="BG353" s="72">
        <f t="shared" si="389"/>
        <v>1.2165899631118907E-3</v>
      </c>
      <c r="BH353" s="72">
        <f t="shared" si="390"/>
        <v>2.6248828879152438E-3</v>
      </c>
      <c r="BI353" s="72">
        <f t="shared" si="391"/>
        <v>9.8244574044102813E-3</v>
      </c>
      <c r="BJ353" s="72">
        <f t="shared" si="392"/>
        <v>1.6822872950881276E-2</v>
      </c>
      <c r="BK353" s="72">
        <f t="shared" si="393"/>
        <v>3.3097571272248862E-2</v>
      </c>
      <c r="BL353" s="72">
        <f t="shared" si="394"/>
        <v>5.0579684773063058E-2</v>
      </c>
      <c r="BM353" s="72">
        <f t="shared" si="395"/>
        <v>6.7402368764301807E-2</v>
      </c>
      <c r="BN353" s="70">
        <f t="shared" si="396"/>
        <v>0.79542385871754828</v>
      </c>
      <c r="BO353" s="70">
        <f t="shared" si="397"/>
        <v>0.80500822196836852</v>
      </c>
      <c r="BP353" s="70">
        <f t="shared" si="398"/>
        <v>0.96656280524364258</v>
      </c>
    </row>
    <row r="354" spans="1:68" x14ac:dyDescent="0.25">
      <c r="A354" s="68">
        <v>44916</v>
      </c>
      <c r="B354" s="67">
        <v>11.86</v>
      </c>
      <c r="C354" s="67">
        <v>14.16</v>
      </c>
      <c r="D354" s="67">
        <v>14.02</v>
      </c>
      <c r="E354" s="67">
        <v>9.89</v>
      </c>
      <c r="F354" s="67">
        <v>9.39</v>
      </c>
      <c r="G354" s="67">
        <v>8.6999999999999993</v>
      </c>
      <c r="H354" s="67">
        <v>8.17</v>
      </c>
      <c r="I354" s="67">
        <v>8.1199999999999992</v>
      </c>
      <c r="J354" s="71">
        <f t="shared" si="340"/>
        <v>9.9999999999988987E-5</v>
      </c>
      <c r="K354" s="71">
        <f t="shared" si="341"/>
        <v>0</v>
      </c>
      <c r="L354" s="71">
        <f t="shared" si="342"/>
        <v>-7.9999999999999516E-4</v>
      </c>
      <c r="M354" s="71">
        <f t="shared" si="343"/>
        <v>-2.2999999999999965E-3</v>
      </c>
      <c r="N354" s="71">
        <f t="shared" si="344"/>
        <v>2.3999999999999994E-3</v>
      </c>
      <c r="O354" s="71">
        <f t="shared" si="345"/>
        <v>-1.0000000000000009E-3</v>
      </c>
      <c r="P354" s="71">
        <f t="shared" si="346"/>
        <v>-6.0000000000000331E-4</v>
      </c>
      <c r="Q354" s="71">
        <f t="shared" si="347"/>
        <v>-3.9999999999999758E-4</v>
      </c>
      <c r="R354" s="71">
        <f t="shared" si="348"/>
        <v>8.9393465397137945E-5</v>
      </c>
      <c r="S354" s="71">
        <f t="shared" si="349"/>
        <v>0</v>
      </c>
      <c r="T354" s="71">
        <f t="shared" si="350"/>
        <v>-7.0187755118643856E-4</v>
      </c>
      <c r="U354" s="71">
        <f t="shared" si="351"/>
        <v>-2.095195482930314E-3</v>
      </c>
      <c r="V354" s="71">
        <f t="shared" si="352"/>
        <v>2.1915815547490767E-3</v>
      </c>
      <c r="W354" s="71">
        <f t="shared" si="353"/>
        <v>-9.2038662732856153E-4</v>
      </c>
      <c r="X354" s="71">
        <f t="shared" si="354"/>
        <v>-5.5483633751834114E-4</v>
      </c>
      <c r="Y354" s="71">
        <f t="shared" si="355"/>
        <v>-3.7002775630340666E-4</v>
      </c>
      <c r="Z354" s="72">
        <f t="shared" si="356"/>
        <v>2.855840628903104E-2</v>
      </c>
      <c r="AA354" s="72">
        <f t="shared" si="357"/>
        <v>3.3976713533710838E-2</v>
      </c>
      <c r="AB354" s="72">
        <f t="shared" si="358"/>
        <v>3.3014743057717184E-2</v>
      </c>
      <c r="AC354" s="72">
        <f t="shared" si="359"/>
        <v>2.6415783342354008E-2</v>
      </c>
      <c r="AD354" s="72">
        <f t="shared" si="360"/>
        <v>2.151707418154241E-2</v>
      </c>
      <c r="AE354" s="72">
        <f t="shared" si="361"/>
        <v>1.7159972099112849E-2</v>
      </c>
      <c r="AF354" s="72">
        <f t="shared" si="362"/>
        <v>1.5026000191846888E-2</v>
      </c>
      <c r="AG354" s="72">
        <f t="shared" si="363"/>
        <v>1.447128632583637E-2</v>
      </c>
      <c r="AH354" s="72">
        <f t="shared" si="364"/>
        <v>2.594484967814681E-3</v>
      </c>
      <c r="AI354" s="72">
        <f t="shared" si="365"/>
        <v>2.586758793403701E-3</v>
      </c>
      <c r="AJ354" s="72">
        <f t="shared" si="366"/>
        <v>2.7391324400210088E-3</v>
      </c>
      <c r="AK354" s="72">
        <f t="shared" si="367"/>
        <v>3.4543016564324513E-3</v>
      </c>
      <c r="AL354" s="72">
        <f t="shared" si="368"/>
        <v>3.5340372258915224E-3</v>
      </c>
      <c r="AM354" s="72">
        <f t="shared" si="369"/>
        <v>3.4502124792995842E-3</v>
      </c>
      <c r="AN354" s="72">
        <f t="shared" si="370"/>
        <v>3.5063070291847286E-3</v>
      </c>
      <c r="AO354" s="72">
        <f t="shared" si="371"/>
        <v>3.5035826552166044E-3</v>
      </c>
      <c r="AP354" s="72">
        <f t="shared" si="372"/>
        <v>2.4363631649449071E-3</v>
      </c>
      <c r="AQ354" s="72">
        <f t="shared" si="373"/>
        <v>2.4379711643140447E-3</v>
      </c>
      <c r="AR354" s="72">
        <f t="shared" si="374"/>
        <v>2.6300808591684117E-3</v>
      </c>
      <c r="AS354" s="72">
        <f t="shared" si="375"/>
        <v>3.2814705119551136E-3</v>
      </c>
      <c r="AT354" s="72">
        <f t="shared" si="376"/>
        <v>3.3712532351024356E-3</v>
      </c>
      <c r="AU354" s="72">
        <f t="shared" si="377"/>
        <v>3.3161133859428236E-3</v>
      </c>
      <c r="AV354" s="72">
        <f t="shared" si="378"/>
        <v>3.3784860735678523E-3</v>
      </c>
      <c r="AW354" s="72">
        <f t="shared" si="379"/>
        <v>3.3767048207312064E-3</v>
      </c>
      <c r="AX354" s="72">
        <f t="shared" si="380"/>
        <v>6.4862124195367026E-4</v>
      </c>
      <c r="AY354" s="72">
        <f t="shared" si="381"/>
        <v>1.2933793967018505E-3</v>
      </c>
      <c r="AZ354" s="72">
        <f t="shared" si="382"/>
        <v>2.7391324400210088E-3</v>
      </c>
      <c r="BA354" s="72">
        <f t="shared" si="383"/>
        <v>1.0362904969297353E-2</v>
      </c>
      <c r="BB354" s="72">
        <f t="shared" si="384"/>
        <v>1.7670186129457612E-2</v>
      </c>
      <c r="BC354" s="72">
        <f t="shared" si="385"/>
        <v>3.4502124792995845E-2</v>
      </c>
      <c r="BD354" s="72">
        <f t="shared" si="386"/>
        <v>5.2594605437770926E-2</v>
      </c>
      <c r="BE354" s="72">
        <f t="shared" si="387"/>
        <v>7.0071653104332082E-2</v>
      </c>
      <c r="BF354" s="72">
        <f t="shared" si="388"/>
        <v>6.0909079123622678E-4</v>
      </c>
      <c r="BG354" s="72">
        <f t="shared" si="389"/>
        <v>1.2189855821570224E-3</v>
      </c>
      <c r="BH354" s="72">
        <f t="shared" si="390"/>
        <v>2.6300808591684117E-3</v>
      </c>
      <c r="BI354" s="72">
        <f t="shared" si="391"/>
        <v>9.8444115358653408E-3</v>
      </c>
      <c r="BJ354" s="72">
        <f t="shared" si="392"/>
        <v>1.6856266175512179E-2</v>
      </c>
      <c r="BK354" s="72">
        <f t="shared" si="393"/>
        <v>3.3161133859428232E-2</v>
      </c>
      <c r="BL354" s="72">
        <f t="shared" si="394"/>
        <v>5.0677291103517784E-2</v>
      </c>
      <c r="BM354" s="72">
        <f t="shared" si="395"/>
        <v>6.7534096414624128E-2</v>
      </c>
      <c r="BN354" s="70">
        <f t="shared" si="396"/>
        <v>0.79539819156430158</v>
      </c>
      <c r="BO354" s="70">
        <f t="shared" si="397"/>
        <v>0.80501908813092282</v>
      </c>
      <c r="BP354" s="70">
        <f t="shared" si="398"/>
        <v>0.96658152366665195</v>
      </c>
    </row>
    <row r="355" spans="1:68" x14ac:dyDescent="0.25">
      <c r="A355" s="68">
        <v>44915</v>
      </c>
      <c r="B355" s="67">
        <v>11.87</v>
      </c>
      <c r="C355" s="67">
        <v>14.16</v>
      </c>
      <c r="D355" s="67">
        <v>13.94</v>
      </c>
      <c r="E355" s="67">
        <v>9.66</v>
      </c>
      <c r="F355" s="67">
        <v>9.6300000000000008</v>
      </c>
      <c r="G355" s="67">
        <v>8.6</v>
      </c>
      <c r="H355" s="67">
        <v>8.11</v>
      </c>
      <c r="I355" s="67">
        <v>8.08</v>
      </c>
      <c r="J355" s="71">
        <f t="shared" si="340"/>
        <v>-2.9999999999998084E-4</v>
      </c>
      <c r="K355" s="71">
        <f t="shared" si="341"/>
        <v>2.0000000000000573E-4</v>
      </c>
      <c r="L355" s="71">
        <f t="shared" si="342"/>
        <v>-7.0000000000000617E-4</v>
      </c>
      <c r="M355" s="71">
        <f t="shared" si="343"/>
        <v>-1.1000000000000038E-3</v>
      </c>
      <c r="N355" s="71">
        <f t="shared" si="344"/>
        <v>-1.9000000000000128E-3</v>
      </c>
      <c r="O355" s="71">
        <f t="shared" si="345"/>
        <v>-1.799999999999996E-3</v>
      </c>
      <c r="P355" s="71">
        <f t="shared" si="346"/>
        <v>-1.799999999999996E-3</v>
      </c>
      <c r="Q355" s="71">
        <f t="shared" si="347"/>
        <v>-2.0999999999999908E-3</v>
      </c>
      <c r="R355" s="71">
        <f t="shared" si="348"/>
        <v>-2.6820437333896448E-4</v>
      </c>
      <c r="S355" s="71">
        <f t="shared" si="349"/>
        <v>1.7517736753203946E-4</v>
      </c>
      <c r="T355" s="71">
        <f t="shared" si="350"/>
        <v>-6.1454722973583594E-4</v>
      </c>
      <c r="U355" s="71">
        <f t="shared" si="351"/>
        <v>-1.0036039344269664E-3</v>
      </c>
      <c r="V355" s="71">
        <f t="shared" si="352"/>
        <v>-1.7346058122083075E-3</v>
      </c>
      <c r="W355" s="71">
        <f t="shared" si="353"/>
        <v>-1.6588336676429667E-3</v>
      </c>
      <c r="X355" s="71">
        <f t="shared" si="354"/>
        <v>-1.6663584674250476E-3</v>
      </c>
      <c r="Y355" s="71">
        <f t="shared" si="355"/>
        <v>-1.9448952646057365E-3</v>
      </c>
      <c r="Z355" s="72">
        <f t="shared" si="356"/>
        <v>2.8483367382808367E-2</v>
      </c>
      <c r="AA355" s="72">
        <f t="shared" si="357"/>
        <v>3.3824406564262971E-2</v>
      </c>
      <c r="AB355" s="72">
        <f t="shared" si="358"/>
        <v>3.2897010905713307E-2</v>
      </c>
      <c r="AC355" s="72">
        <f t="shared" si="359"/>
        <v>2.6454513389751418E-2</v>
      </c>
      <c r="AD355" s="72">
        <f t="shared" si="360"/>
        <v>2.154529240051339E-2</v>
      </c>
      <c r="AE355" s="72">
        <f t="shared" si="361"/>
        <v>1.7179459879550427E-2</v>
      </c>
      <c r="AF355" s="72">
        <f t="shared" si="362"/>
        <v>1.5047889128150386E-2</v>
      </c>
      <c r="AG355" s="72">
        <f t="shared" si="363"/>
        <v>1.4491667833650803E-2</v>
      </c>
      <c r="AH355" s="72">
        <f t="shared" si="364"/>
        <v>2.5995279057719769E-3</v>
      </c>
      <c r="AI355" s="72">
        <f t="shared" si="365"/>
        <v>2.5917910918708269E-3</v>
      </c>
      <c r="AJ355" s="72">
        <f t="shared" si="366"/>
        <v>2.7446999932343227E-3</v>
      </c>
      <c r="AK355" s="72">
        <f t="shared" si="367"/>
        <v>3.459230938882887E-3</v>
      </c>
      <c r="AL355" s="72">
        <f t="shared" si="368"/>
        <v>3.5367729827460075E-3</v>
      </c>
      <c r="AM355" s="72">
        <f t="shared" si="369"/>
        <v>3.4570267269093259E-3</v>
      </c>
      <c r="AN355" s="72">
        <f t="shared" si="370"/>
        <v>3.513442712241762E-3</v>
      </c>
      <c r="AO355" s="72">
        <f t="shared" si="371"/>
        <v>3.5107519218168424E-3</v>
      </c>
      <c r="AP355" s="72">
        <f t="shared" si="372"/>
        <v>2.4411002700782483E-3</v>
      </c>
      <c r="AQ355" s="72">
        <f t="shared" si="373"/>
        <v>2.4427178019331406E-3</v>
      </c>
      <c r="AR355" s="72">
        <f t="shared" si="374"/>
        <v>2.6354426843604524E-3</v>
      </c>
      <c r="AS355" s="72">
        <f t="shared" si="375"/>
        <v>3.2863538260866428E-3</v>
      </c>
      <c r="AT355" s="72">
        <f t="shared" si="376"/>
        <v>3.3741716738382179E-3</v>
      </c>
      <c r="AU355" s="72">
        <f t="shared" si="377"/>
        <v>3.3226925298768953E-3</v>
      </c>
      <c r="AV355" s="72">
        <f t="shared" si="378"/>
        <v>3.3853683880708469E-3</v>
      </c>
      <c r="AW355" s="72">
        <f t="shared" si="379"/>
        <v>3.3836155361623116E-3</v>
      </c>
      <c r="AX355" s="72">
        <f t="shared" si="380"/>
        <v>6.4988197644299422E-4</v>
      </c>
      <c r="AY355" s="72">
        <f t="shared" si="381"/>
        <v>1.2958955459354134E-3</v>
      </c>
      <c r="AZ355" s="72">
        <f t="shared" si="382"/>
        <v>2.7446999932343227E-3</v>
      </c>
      <c r="BA355" s="72">
        <f t="shared" si="383"/>
        <v>1.0377692816648661E-2</v>
      </c>
      <c r="BB355" s="72">
        <f t="shared" si="384"/>
        <v>1.7683864913730037E-2</v>
      </c>
      <c r="BC355" s="72">
        <f t="shared" si="385"/>
        <v>3.4570267269093256E-2</v>
      </c>
      <c r="BD355" s="72">
        <f t="shared" si="386"/>
        <v>5.2701640683626427E-2</v>
      </c>
      <c r="BE355" s="72">
        <f t="shared" si="387"/>
        <v>7.0215038436336849E-2</v>
      </c>
      <c r="BF355" s="72">
        <f t="shared" si="388"/>
        <v>6.1027506751956207E-4</v>
      </c>
      <c r="BG355" s="72">
        <f t="shared" si="389"/>
        <v>1.2213589009665703E-3</v>
      </c>
      <c r="BH355" s="72">
        <f t="shared" si="390"/>
        <v>2.6354426843604524E-3</v>
      </c>
      <c r="BI355" s="72">
        <f t="shared" si="391"/>
        <v>9.8590614782599287E-3</v>
      </c>
      <c r="BJ355" s="72">
        <f t="shared" si="392"/>
        <v>1.687085836919109E-2</v>
      </c>
      <c r="BK355" s="72">
        <f t="shared" si="393"/>
        <v>3.3226925298768951E-2</v>
      </c>
      <c r="BL355" s="72">
        <f t="shared" si="394"/>
        <v>5.0780525821062704E-2</v>
      </c>
      <c r="BM355" s="72">
        <f t="shared" si="395"/>
        <v>6.7672310723246226E-2</v>
      </c>
      <c r="BN355" s="70">
        <f t="shared" si="396"/>
        <v>0.79554236112349908</v>
      </c>
      <c r="BO355" s="70">
        <f t="shared" si="397"/>
        <v>0.8053380805308763</v>
      </c>
      <c r="BP355" s="70">
        <f t="shared" si="398"/>
        <v>0.96988655642331589</v>
      </c>
    </row>
    <row r="356" spans="1:68" x14ac:dyDescent="0.25">
      <c r="A356" s="68">
        <v>44914</v>
      </c>
      <c r="B356" s="67">
        <v>11.84</v>
      </c>
      <c r="C356" s="67">
        <v>14.18</v>
      </c>
      <c r="D356" s="67">
        <v>13.87</v>
      </c>
      <c r="E356" s="67">
        <v>9.5500000000000007</v>
      </c>
      <c r="F356" s="67">
        <v>9.44</v>
      </c>
      <c r="G356" s="67">
        <v>8.42</v>
      </c>
      <c r="H356" s="67">
        <v>7.93</v>
      </c>
      <c r="I356" s="67">
        <v>7.87</v>
      </c>
      <c r="J356" s="71">
        <f t="shared" si="340"/>
        <v>-1.0000000000000286E-4</v>
      </c>
      <c r="K356" s="71">
        <f t="shared" si="341"/>
        <v>-2.2000000000000075E-3</v>
      </c>
      <c r="L356" s="71">
        <f t="shared" si="342"/>
        <v>1.0000000000001674E-4</v>
      </c>
      <c r="M356" s="71">
        <f t="shared" si="343"/>
        <v>2.9999999999999472E-4</v>
      </c>
      <c r="N356" s="71">
        <f t="shared" si="344"/>
        <v>4.0000000000001146E-4</v>
      </c>
      <c r="O356" s="71">
        <f t="shared" si="345"/>
        <v>2.9999999999999472E-4</v>
      </c>
      <c r="P356" s="71">
        <f t="shared" si="346"/>
        <v>1.0000000000000286E-4</v>
      </c>
      <c r="Q356" s="71">
        <f t="shared" si="347"/>
        <v>1.9999999999999185E-4</v>
      </c>
      <c r="R356" s="71">
        <f t="shared" si="348"/>
        <v>-8.9417445403189416E-5</v>
      </c>
      <c r="S356" s="71">
        <f t="shared" si="349"/>
        <v>-1.928640906405597E-3</v>
      </c>
      <c r="T356" s="71">
        <f t="shared" si="350"/>
        <v>8.7815587323222133E-5</v>
      </c>
      <c r="U356" s="71">
        <f t="shared" si="351"/>
        <v>2.7381006879424128E-4</v>
      </c>
      <c r="V356" s="71">
        <f t="shared" si="352"/>
        <v>3.654302982380061E-4</v>
      </c>
      <c r="W356" s="71">
        <f t="shared" si="353"/>
        <v>2.7666344069112049E-4</v>
      </c>
      <c r="X356" s="71">
        <f t="shared" si="354"/>
        <v>9.2648353241722207E-5</v>
      </c>
      <c r="Y356" s="71">
        <f t="shared" si="355"/>
        <v>1.8539117591096887E-4</v>
      </c>
      <c r="Z356" s="72">
        <f t="shared" si="356"/>
        <v>2.8405776535039284E-2</v>
      </c>
      <c r="AA356" s="72">
        <f t="shared" si="357"/>
        <v>3.3668308115026267E-2</v>
      </c>
      <c r="AB356" s="72">
        <f t="shared" si="358"/>
        <v>3.278182573823047E-2</v>
      </c>
      <c r="AC356" s="72">
        <f t="shared" si="359"/>
        <v>2.6498025852520261E-2</v>
      </c>
      <c r="AD356" s="72">
        <f t="shared" si="360"/>
        <v>2.1567079317986151E-2</v>
      </c>
      <c r="AE356" s="72">
        <f t="shared" si="361"/>
        <v>1.7201594046835574E-2</v>
      </c>
      <c r="AF356" s="72">
        <f t="shared" si="362"/>
        <v>1.5071134411770748E-2</v>
      </c>
      <c r="AG356" s="72">
        <f t="shared" si="363"/>
        <v>1.4513012135692491E-2</v>
      </c>
      <c r="AH356" s="72">
        <f t="shared" si="364"/>
        <v>2.6048442409346566E-3</v>
      </c>
      <c r="AI356" s="72">
        <f t="shared" si="365"/>
        <v>2.596637013641147E-3</v>
      </c>
      <c r="AJ356" s="72">
        <f t="shared" si="366"/>
        <v>2.7503288304685813E-3</v>
      </c>
      <c r="AK356" s="72">
        <f t="shared" si="367"/>
        <v>3.4660445347678166E-3</v>
      </c>
      <c r="AL356" s="72">
        <f t="shared" si="368"/>
        <v>3.542718744411364E-3</v>
      </c>
      <c r="AM356" s="72">
        <f t="shared" si="369"/>
        <v>3.4628802317473481E-3</v>
      </c>
      <c r="AN356" s="72">
        <f t="shared" si="370"/>
        <v>3.5193980382219243E-3</v>
      </c>
      <c r="AO356" s="72">
        <f t="shared" si="371"/>
        <v>3.5161274670535737E-3</v>
      </c>
      <c r="AP356" s="72">
        <f t="shared" si="372"/>
        <v>2.4460875835737293E-3</v>
      </c>
      <c r="AQ356" s="72">
        <f t="shared" si="373"/>
        <v>2.4473064067119348E-3</v>
      </c>
      <c r="AR356" s="72">
        <f t="shared" si="374"/>
        <v>2.6408545925182959E-3</v>
      </c>
      <c r="AS356" s="72">
        <f t="shared" si="375"/>
        <v>3.2928621043217671E-3</v>
      </c>
      <c r="AT356" s="72">
        <f t="shared" si="376"/>
        <v>3.3799779897810815E-3</v>
      </c>
      <c r="AU356" s="72">
        <f t="shared" si="377"/>
        <v>3.3284375169716301E-3</v>
      </c>
      <c r="AV356" s="72">
        <f t="shared" si="378"/>
        <v>3.3912200284115551E-3</v>
      </c>
      <c r="AW356" s="72">
        <f t="shared" si="379"/>
        <v>3.388955665917761E-3</v>
      </c>
      <c r="AX356" s="72">
        <f t="shared" si="380"/>
        <v>6.5121106023366415E-4</v>
      </c>
      <c r="AY356" s="72">
        <f t="shared" si="381"/>
        <v>1.2983185068205735E-3</v>
      </c>
      <c r="AZ356" s="72">
        <f t="shared" si="382"/>
        <v>2.7503288304685813E-3</v>
      </c>
      <c r="BA356" s="72">
        <f t="shared" si="383"/>
        <v>1.039813360430345E-2</v>
      </c>
      <c r="BB356" s="72">
        <f t="shared" si="384"/>
        <v>1.771359372205682E-2</v>
      </c>
      <c r="BC356" s="72">
        <f t="shared" si="385"/>
        <v>3.4628802317473478E-2</v>
      </c>
      <c r="BD356" s="72">
        <f t="shared" si="386"/>
        <v>5.2790970573328863E-2</v>
      </c>
      <c r="BE356" s="72">
        <f t="shared" si="387"/>
        <v>7.0322549341071475E-2</v>
      </c>
      <c r="BF356" s="72">
        <f t="shared" si="388"/>
        <v>6.1152189589343232E-4</v>
      </c>
      <c r="BG356" s="72">
        <f t="shared" si="389"/>
        <v>1.2236532033559674E-3</v>
      </c>
      <c r="BH356" s="72">
        <f t="shared" si="390"/>
        <v>2.6408545925182959E-3</v>
      </c>
      <c r="BI356" s="72">
        <f t="shared" si="391"/>
        <v>9.8785863129653012E-3</v>
      </c>
      <c r="BJ356" s="72">
        <f t="shared" si="392"/>
        <v>1.6899889948905407E-2</v>
      </c>
      <c r="BK356" s="72">
        <f t="shared" si="393"/>
        <v>3.3284375169716302E-2</v>
      </c>
      <c r="BL356" s="72">
        <f t="shared" si="394"/>
        <v>5.0868300426173324E-2</v>
      </c>
      <c r="BM356" s="72">
        <f t="shared" si="395"/>
        <v>6.7779113318355219E-2</v>
      </c>
      <c r="BN356" s="70">
        <f t="shared" si="396"/>
        <v>0.79572197283303348</v>
      </c>
      <c r="BO356" s="70">
        <f t="shared" si="397"/>
        <v>0.8053756410807611</v>
      </c>
      <c r="BP356" s="70">
        <f t="shared" si="398"/>
        <v>0.96996679308221145</v>
      </c>
    </row>
    <row r="357" spans="1:68" x14ac:dyDescent="0.25">
      <c r="A357" s="68">
        <v>44911</v>
      </c>
      <c r="B357" s="67">
        <v>11.83</v>
      </c>
      <c r="C357" s="67">
        <v>13.96</v>
      </c>
      <c r="D357" s="67">
        <v>13.88</v>
      </c>
      <c r="E357" s="67">
        <v>9.58</v>
      </c>
      <c r="F357" s="67">
        <v>9.48</v>
      </c>
      <c r="G357" s="67">
        <v>8.4499999999999993</v>
      </c>
      <c r="H357" s="67">
        <v>7.94</v>
      </c>
      <c r="I357" s="67">
        <v>7.89</v>
      </c>
      <c r="J357" s="71">
        <f t="shared" si="340"/>
        <v>-5.0000000000001432E-4</v>
      </c>
      <c r="K357" s="71">
        <f t="shared" si="341"/>
        <v>0</v>
      </c>
      <c r="L357" s="71">
        <f t="shared" si="342"/>
        <v>-2.0000000000000573E-4</v>
      </c>
      <c r="M357" s="71">
        <f t="shared" si="343"/>
        <v>1.1999999999999927E-3</v>
      </c>
      <c r="N357" s="71">
        <f t="shared" si="344"/>
        <v>-7.0000000000000617E-4</v>
      </c>
      <c r="O357" s="71">
        <f t="shared" si="345"/>
        <v>-8.9999999999999802E-4</v>
      </c>
      <c r="P357" s="71">
        <f t="shared" si="346"/>
        <v>-8.9999999999999802E-4</v>
      </c>
      <c r="Q357" s="71">
        <f t="shared" si="347"/>
        <v>-1.2000000000000066E-3</v>
      </c>
      <c r="R357" s="71">
        <f t="shared" si="348"/>
        <v>-4.4720719854498419E-4</v>
      </c>
      <c r="S357" s="71">
        <f t="shared" si="349"/>
        <v>0</v>
      </c>
      <c r="T357" s="71">
        <f t="shared" si="350"/>
        <v>-1.7563888690098171E-4</v>
      </c>
      <c r="U357" s="71">
        <f t="shared" si="351"/>
        <v>1.0944911709148001E-3</v>
      </c>
      <c r="V357" s="71">
        <f t="shared" si="352"/>
        <v>-6.395906837797636E-4</v>
      </c>
      <c r="W357" s="71">
        <f t="shared" si="353"/>
        <v>-8.3022005598913087E-4</v>
      </c>
      <c r="X357" s="71">
        <f t="shared" si="354"/>
        <v>-8.3414435533123567E-4</v>
      </c>
      <c r="Y357" s="71">
        <f t="shared" si="355"/>
        <v>-1.112862954508229E-3</v>
      </c>
      <c r="Z357" s="72">
        <f t="shared" si="356"/>
        <v>2.8328102928043348E-2</v>
      </c>
      <c r="AA357" s="72">
        <f t="shared" si="357"/>
        <v>3.3506790749904029E-2</v>
      </c>
      <c r="AB357" s="72">
        <f t="shared" si="358"/>
        <v>3.2668540781307126E-2</v>
      </c>
      <c r="AC357" s="72">
        <f t="shared" si="359"/>
        <v>2.6543679839614569E-2</v>
      </c>
      <c r="AD357" s="72">
        <f t="shared" si="360"/>
        <v>2.1594111365888978E-2</v>
      </c>
      <c r="AE357" s="72">
        <f t="shared" si="361"/>
        <v>1.7227944338071521E-2</v>
      </c>
      <c r="AF357" s="72">
        <f t="shared" si="362"/>
        <v>1.5097746930743854E-2</v>
      </c>
      <c r="AG357" s="72">
        <f t="shared" si="363"/>
        <v>1.4538437923684313E-2</v>
      </c>
      <c r="AH357" s="72">
        <f t="shared" si="364"/>
        <v>2.6101026388753476E-3</v>
      </c>
      <c r="AI357" s="72">
        <f t="shared" si="365"/>
        <v>2.599906078007648E-3</v>
      </c>
      <c r="AJ357" s="72">
        <f t="shared" si="366"/>
        <v>2.7556691031830108E-3</v>
      </c>
      <c r="AK357" s="72">
        <f t="shared" si="367"/>
        <v>3.4729128544870023E-3</v>
      </c>
      <c r="AL357" s="72">
        <f t="shared" si="368"/>
        <v>3.5496689964974802E-3</v>
      </c>
      <c r="AM357" s="72">
        <f t="shared" si="369"/>
        <v>3.4697787668204181E-3</v>
      </c>
      <c r="AN357" s="72">
        <f t="shared" si="370"/>
        <v>3.5265557680950505E-3</v>
      </c>
      <c r="AO357" s="72">
        <f t="shared" si="371"/>
        <v>3.5232239250201089E-3</v>
      </c>
      <c r="AP357" s="72">
        <f t="shared" si="372"/>
        <v>2.4510209094165394E-3</v>
      </c>
      <c r="AQ357" s="72">
        <f t="shared" si="373"/>
        <v>2.4507339085205323E-3</v>
      </c>
      <c r="AR357" s="72">
        <f t="shared" si="374"/>
        <v>2.6460037676489735E-3</v>
      </c>
      <c r="AS357" s="72">
        <f t="shared" si="375"/>
        <v>3.2993948100937974E-3</v>
      </c>
      <c r="AT357" s="72">
        <f t="shared" si="376"/>
        <v>3.3866231792539819E-3</v>
      </c>
      <c r="AU357" s="72">
        <f t="shared" si="377"/>
        <v>3.3350774306700145E-3</v>
      </c>
      <c r="AV357" s="72">
        <f t="shared" si="378"/>
        <v>3.3981191185049656E-3</v>
      </c>
      <c r="AW357" s="72">
        <f t="shared" si="379"/>
        <v>3.3958002043925971E-3</v>
      </c>
      <c r="AX357" s="72">
        <f t="shared" si="380"/>
        <v>6.525256597188369E-4</v>
      </c>
      <c r="AY357" s="72">
        <f t="shared" si="381"/>
        <v>1.299953039003824E-3</v>
      </c>
      <c r="AZ357" s="72">
        <f t="shared" si="382"/>
        <v>2.7556691031830108E-3</v>
      </c>
      <c r="BA357" s="72">
        <f t="shared" si="383"/>
        <v>1.0418738563461007E-2</v>
      </c>
      <c r="BB357" s="72">
        <f t="shared" si="384"/>
        <v>1.77483449824874E-2</v>
      </c>
      <c r="BC357" s="72">
        <f t="shared" si="385"/>
        <v>3.469778766820418E-2</v>
      </c>
      <c r="BD357" s="72">
        <f t="shared" si="386"/>
        <v>5.2898336521425754E-2</v>
      </c>
      <c r="BE357" s="72">
        <f t="shared" si="387"/>
        <v>7.0464478500402175E-2</v>
      </c>
      <c r="BF357" s="72">
        <f t="shared" si="388"/>
        <v>6.1275522735413485E-4</v>
      </c>
      <c r="BG357" s="72">
        <f t="shared" si="389"/>
        <v>1.2253669542602662E-3</v>
      </c>
      <c r="BH357" s="72">
        <f t="shared" si="390"/>
        <v>2.6460037676489735E-3</v>
      </c>
      <c r="BI357" s="72">
        <f t="shared" si="391"/>
        <v>9.8981844302813912E-3</v>
      </c>
      <c r="BJ357" s="72">
        <f t="shared" si="392"/>
        <v>1.6933115896269911E-2</v>
      </c>
      <c r="BK357" s="72">
        <f t="shared" si="393"/>
        <v>3.3350774306700144E-2</v>
      </c>
      <c r="BL357" s="72">
        <f t="shared" si="394"/>
        <v>5.0971786777574482E-2</v>
      </c>
      <c r="BM357" s="72">
        <f t="shared" si="395"/>
        <v>6.7916004087851936E-2</v>
      </c>
      <c r="BN357" s="70">
        <f t="shared" si="396"/>
        <v>0.79688953777991234</v>
      </c>
      <c r="BO357" s="70">
        <f t="shared" si="397"/>
        <v>0.80534091420259679</v>
      </c>
      <c r="BP357" s="70">
        <f t="shared" si="398"/>
        <v>0.96996235251676377</v>
      </c>
    </row>
    <row r="358" spans="1:68" x14ac:dyDescent="0.25">
      <c r="A358" s="68">
        <v>44910</v>
      </c>
      <c r="B358" s="67">
        <v>11.78</v>
      </c>
      <c r="C358" s="67">
        <v>13.96</v>
      </c>
      <c r="D358" s="67">
        <v>13.86</v>
      </c>
      <c r="E358" s="67">
        <v>9.6999999999999993</v>
      </c>
      <c r="F358" s="67">
        <v>9.41</v>
      </c>
      <c r="G358" s="67">
        <v>8.36</v>
      </c>
      <c r="H358" s="67">
        <v>7.85</v>
      </c>
      <c r="I358" s="67">
        <v>7.77</v>
      </c>
      <c r="J358" s="71">
        <f t="shared" si="340"/>
        <v>1.0000000000000286E-4</v>
      </c>
      <c r="K358" s="71">
        <f t="shared" si="341"/>
        <v>-2.9999999999999472E-4</v>
      </c>
      <c r="L358" s="71">
        <f t="shared" si="342"/>
        <v>0</v>
      </c>
      <c r="M358" s="71">
        <f t="shared" si="343"/>
        <v>2.8000000000000108E-3</v>
      </c>
      <c r="N358" s="71">
        <f t="shared" si="344"/>
        <v>1.6000000000000042E-3</v>
      </c>
      <c r="O358" s="71">
        <f t="shared" si="345"/>
        <v>2.0000000000000157E-3</v>
      </c>
      <c r="P358" s="71">
        <f t="shared" si="346"/>
        <v>1.3999999999999985E-3</v>
      </c>
      <c r="Q358" s="71">
        <f t="shared" si="347"/>
        <v>1.4000000000000123E-3</v>
      </c>
      <c r="R358" s="71">
        <f t="shared" si="348"/>
        <v>8.945744068235612E-5</v>
      </c>
      <c r="S358" s="71">
        <f t="shared" si="349"/>
        <v>-2.6328491968314173E-4</v>
      </c>
      <c r="T358" s="71">
        <f t="shared" si="350"/>
        <v>0</v>
      </c>
      <c r="U358" s="71">
        <f t="shared" si="351"/>
        <v>2.5491637984842073E-3</v>
      </c>
      <c r="V358" s="71">
        <f t="shared" si="352"/>
        <v>1.4613209286031641E-3</v>
      </c>
      <c r="W358" s="71">
        <f t="shared" si="353"/>
        <v>1.8439983097193638E-3</v>
      </c>
      <c r="X358" s="71">
        <f t="shared" si="354"/>
        <v>1.2972574095029455E-3</v>
      </c>
      <c r="Y358" s="71">
        <f t="shared" si="355"/>
        <v>1.2982197669017897E-3</v>
      </c>
      <c r="Z358" s="72">
        <f t="shared" si="356"/>
        <v>2.8249070410929389E-2</v>
      </c>
      <c r="AA358" s="72">
        <f t="shared" si="357"/>
        <v>3.3357792167274691E-2</v>
      </c>
      <c r="AB358" s="72">
        <f t="shared" si="358"/>
        <v>3.2551717806530031E-2</v>
      </c>
      <c r="AC358" s="72">
        <f t="shared" si="359"/>
        <v>2.6589043769025589E-2</v>
      </c>
      <c r="AD358" s="72">
        <f t="shared" si="360"/>
        <v>2.1620128839184596E-2</v>
      </c>
      <c r="AE358" s="72">
        <f t="shared" si="361"/>
        <v>1.7253751538397314E-2</v>
      </c>
      <c r="AF358" s="72">
        <f t="shared" si="362"/>
        <v>1.5124336072968193E-2</v>
      </c>
      <c r="AG358" s="72">
        <f t="shared" si="363"/>
        <v>1.4563662835850073E-2</v>
      </c>
      <c r="AH358" s="72">
        <f t="shared" si="364"/>
        <v>2.6155120457006156E-3</v>
      </c>
      <c r="AI358" s="72">
        <f t="shared" si="365"/>
        <v>2.6050305731858403E-3</v>
      </c>
      <c r="AJ358" s="72">
        <f t="shared" si="366"/>
        <v>2.7612763901689679E-3</v>
      </c>
      <c r="AK358" s="72">
        <f t="shared" si="367"/>
        <v>3.4785888269549081E-3</v>
      </c>
      <c r="AL358" s="72">
        <f t="shared" si="368"/>
        <v>3.5569695923124063E-3</v>
      </c>
      <c r="AM358" s="72">
        <f t="shared" si="369"/>
        <v>3.4767872803108221E-3</v>
      </c>
      <c r="AN358" s="72">
        <f t="shared" si="370"/>
        <v>3.5336709704037006E-3</v>
      </c>
      <c r="AO358" s="72">
        <f t="shared" si="371"/>
        <v>3.5300738303265943E-3</v>
      </c>
      <c r="AP358" s="72">
        <f t="shared" si="372"/>
        <v>2.4561006094721088E-3</v>
      </c>
      <c r="AQ358" s="72">
        <f t="shared" si="373"/>
        <v>2.4555678209949396E-3</v>
      </c>
      <c r="AR358" s="72">
        <f t="shared" si="374"/>
        <v>2.6513863217167426E-3</v>
      </c>
      <c r="AS358" s="72">
        <f t="shared" si="375"/>
        <v>3.3048692740539703E-3</v>
      </c>
      <c r="AT358" s="72">
        <f t="shared" si="376"/>
        <v>3.3935983756996527E-3</v>
      </c>
      <c r="AU358" s="72">
        <f t="shared" si="377"/>
        <v>3.3418359101803803E-3</v>
      </c>
      <c r="AV358" s="72">
        <f t="shared" si="378"/>
        <v>3.404996605199545E-3</v>
      </c>
      <c r="AW358" s="72">
        <f t="shared" si="379"/>
        <v>3.4024459634335539E-3</v>
      </c>
      <c r="AX358" s="72">
        <f t="shared" si="380"/>
        <v>6.5387801142515389E-4</v>
      </c>
      <c r="AY358" s="72">
        <f t="shared" si="381"/>
        <v>1.3025152865929202E-3</v>
      </c>
      <c r="AZ358" s="72">
        <f t="shared" si="382"/>
        <v>2.7612763901689679E-3</v>
      </c>
      <c r="BA358" s="72">
        <f t="shared" si="383"/>
        <v>1.0435766480864724E-2</v>
      </c>
      <c r="BB358" s="72">
        <f t="shared" si="384"/>
        <v>1.7784847961562031E-2</v>
      </c>
      <c r="BC358" s="72">
        <f t="shared" si="385"/>
        <v>3.4767872803108224E-2</v>
      </c>
      <c r="BD358" s="72">
        <f t="shared" si="386"/>
        <v>5.3005064556055512E-2</v>
      </c>
      <c r="BE358" s="72">
        <f t="shared" si="387"/>
        <v>7.0601476606531891E-2</v>
      </c>
      <c r="BF358" s="72">
        <f t="shared" si="388"/>
        <v>6.1402515236802719E-4</v>
      </c>
      <c r="BG358" s="72">
        <f t="shared" si="389"/>
        <v>1.2277839104974698E-3</v>
      </c>
      <c r="BH358" s="72">
        <f t="shared" si="390"/>
        <v>2.6513863217167426E-3</v>
      </c>
      <c r="BI358" s="72">
        <f t="shared" si="391"/>
        <v>9.9146078221619104E-3</v>
      </c>
      <c r="BJ358" s="72">
        <f t="shared" si="392"/>
        <v>1.6967991878498262E-2</v>
      </c>
      <c r="BK358" s="72">
        <f t="shared" si="393"/>
        <v>3.3418359101803803E-2</v>
      </c>
      <c r="BL358" s="72">
        <f t="shared" si="394"/>
        <v>5.1074949077993176E-2</v>
      </c>
      <c r="BM358" s="72">
        <f t="shared" si="395"/>
        <v>6.8048919268671071E-2</v>
      </c>
      <c r="BN358" s="70">
        <f t="shared" si="396"/>
        <v>0.79687600279402293</v>
      </c>
      <c r="BO358" s="70">
        <f t="shared" si="397"/>
        <v>0.80545276284982725</v>
      </c>
      <c r="BP358" s="70">
        <f t="shared" si="398"/>
        <v>0.97052091716007327</v>
      </c>
    </row>
    <row r="359" spans="1:68" x14ac:dyDescent="0.25">
      <c r="A359" s="68">
        <v>44909</v>
      </c>
      <c r="B359" s="67">
        <v>11.79</v>
      </c>
      <c r="C359" s="67">
        <v>13.93</v>
      </c>
      <c r="D359" s="67">
        <v>13.86</v>
      </c>
      <c r="E359" s="67">
        <v>9.98</v>
      </c>
      <c r="F359" s="67">
        <v>9.57</v>
      </c>
      <c r="G359" s="67">
        <v>8.56</v>
      </c>
      <c r="H359" s="67">
        <v>7.99</v>
      </c>
      <c r="I359" s="67">
        <v>7.91</v>
      </c>
      <c r="J359" s="71">
        <f t="shared" si="340"/>
        <v>-3.9999999999999758E-4</v>
      </c>
      <c r="K359" s="71">
        <f t="shared" si="341"/>
        <v>-1.799999999999996E-3</v>
      </c>
      <c r="L359" s="71">
        <f t="shared" si="342"/>
        <v>-7.0000000000000617E-4</v>
      </c>
      <c r="M359" s="71">
        <f t="shared" si="343"/>
        <v>-2.2000000000000075E-3</v>
      </c>
      <c r="N359" s="71">
        <f t="shared" si="344"/>
        <v>-1.5000000000000013E-3</v>
      </c>
      <c r="O359" s="71">
        <f t="shared" si="345"/>
        <v>-7.0000000000000617E-4</v>
      </c>
      <c r="P359" s="71">
        <f t="shared" si="346"/>
        <v>-1.5000000000000013E-3</v>
      </c>
      <c r="Q359" s="71">
        <f t="shared" si="347"/>
        <v>-1.2999999999999956E-3</v>
      </c>
      <c r="R359" s="71">
        <f t="shared" si="348"/>
        <v>-3.5787778855613851E-4</v>
      </c>
      <c r="S359" s="71">
        <f t="shared" si="349"/>
        <v>-1.5811668789646482E-3</v>
      </c>
      <c r="T359" s="71">
        <f t="shared" si="350"/>
        <v>-6.149791540187282E-4</v>
      </c>
      <c r="U359" s="71">
        <f t="shared" si="351"/>
        <v>-2.0023671020937611E-3</v>
      </c>
      <c r="V359" s="71">
        <f t="shared" si="352"/>
        <v>-1.3699257816219567E-3</v>
      </c>
      <c r="W359" s="71">
        <f t="shared" si="353"/>
        <v>-6.4501269225427532E-4</v>
      </c>
      <c r="X359" s="71">
        <f t="shared" si="354"/>
        <v>-1.3899830806715168E-3</v>
      </c>
      <c r="Y359" s="71">
        <f t="shared" si="355"/>
        <v>-1.2054338702915128E-3</v>
      </c>
      <c r="Z359" s="72">
        <f t="shared" si="356"/>
        <v>2.8171208982934424E-2</v>
      </c>
      <c r="AA359" s="72">
        <f t="shared" si="357"/>
        <v>3.3205040335245566E-2</v>
      </c>
      <c r="AB359" s="72">
        <f t="shared" si="358"/>
        <v>3.2433338022527722E-2</v>
      </c>
      <c r="AC359" s="72">
        <f t="shared" si="359"/>
        <v>2.6632413285573007E-2</v>
      </c>
      <c r="AD359" s="72">
        <f t="shared" si="360"/>
        <v>2.1648022958100994E-2</v>
      </c>
      <c r="AE359" s="72">
        <f t="shared" si="361"/>
        <v>1.7281535749752493E-2</v>
      </c>
      <c r="AF359" s="72">
        <f t="shared" si="362"/>
        <v>1.5152406664674314E-2</v>
      </c>
      <c r="AG359" s="72">
        <f t="shared" si="363"/>
        <v>1.4590830430162936E-2</v>
      </c>
      <c r="AH359" s="72">
        <f t="shared" si="364"/>
        <v>2.6206805336014866E-3</v>
      </c>
      <c r="AI359" s="72">
        <f t="shared" si="365"/>
        <v>2.6103906508281177E-3</v>
      </c>
      <c r="AJ359" s="72">
        <f t="shared" si="366"/>
        <v>2.7667750649497448E-3</v>
      </c>
      <c r="AK359" s="72">
        <f t="shared" si="367"/>
        <v>3.4796743341361574E-3</v>
      </c>
      <c r="AL359" s="72">
        <f t="shared" si="368"/>
        <v>3.5620499521606098E-3</v>
      </c>
      <c r="AM359" s="72">
        <f t="shared" si="369"/>
        <v>3.4807183266039056E-3</v>
      </c>
      <c r="AN359" s="72">
        <f t="shared" si="370"/>
        <v>3.5392680104496931E-3</v>
      </c>
      <c r="AO359" s="72">
        <f t="shared" si="371"/>
        <v>3.5356683319070453E-3</v>
      </c>
      <c r="AP359" s="72">
        <f t="shared" si="372"/>
        <v>2.4609553778805727E-3</v>
      </c>
      <c r="AQ359" s="72">
        <f t="shared" si="373"/>
        <v>2.4606131757417228E-3</v>
      </c>
      <c r="AR359" s="72">
        <f t="shared" si="374"/>
        <v>2.6566777771144775E-3</v>
      </c>
      <c r="AS359" s="72">
        <f t="shared" si="375"/>
        <v>3.3063134816025668E-3</v>
      </c>
      <c r="AT359" s="72">
        <f t="shared" si="376"/>
        <v>3.3985936309767553E-3</v>
      </c>
      <c r="AU359" s="72">
        <f t="shared" si="377"/>
        <v>3.3458322256706497E-3</v>
      </c>
      <c r="AV359" s="72">
        <f t="shared" si="378"/>
        <v>3.410494282959304E-3</v>
      </c>
      <c r="AW359" s="72">
        <f t="shared" si="379"/>
        <v>3.4079412961333542E-3</v>
      </c>
      <c r="AX359" s="72">
        <f t="shared" si="380"/>
        <v>6.5517013340037164E-4</v>
      </c>
      <c r="AY359" s="72">
        <f t="shared" si="381"/>
        <v>1.3051953254140589E-3</v>
      </c>
      <c r="AZ359" s="72">
        <f t="shared" si="382"/>
        <v>2.7667750649497448E-3</v>
      </c>
      <c r="BA359" s="72">
        <f t="shared" si="383"/>
        <v>1.0439023002408471E-2</v>
      </c>
      <c r="BB359" s="72">
        <f t="shared" si="384"/>
        <v>1.7810249760803049E-2</v>
      </c>
      <c r="BC359" s="72">
        <f t="shared" si="385"/>
        <v>3.4807183266039057E-2</v>
      </c>
      <c r="BD359" s="72">
        <f t="shared" si="386"/>
        <v>5.3089020156745395E-2</v>
      </c>
      <c r="BE359" s="72">
        <f t="shared" si="387"/>
        <v>7.0713366638140901E-2</v>
      </c>
      <c r="BF359" s="72">
        <f t="shared" si="388"/>
        <v>6.1523884447014317E-4</v>
      </c>
      <c r="BG359" s="72">
        <f t="shared" si="389"/>
        <v>1.2303065878708614E-3</v>
      </c>
      <c r="BH359" s="72">
        <f t="shared" si="390"/>
        <v>2.6566777771144775E-3</v>
      </c>
      <c r="BI359" s="72">
        <f t="shared" si="391"/>
        <v>9.9189404448077004E-3</v>
      </c>
      <c r="BJ359" s="72">
        <f t="shared" si="392"/>
        <v>1.6992968154883777E-2</v>
      </c>
      <c r="BK359" s="72">
        <f t="shared" si="393"/>
        <v>3.3458322256706495E-2</v>
      </c>
      <c r="BL359" s="72">
        <f t="shared" si="394"/>
        <v>5.1157414244389562E-2</v>
      </c>
      <c r="BM359" s="72">
        <f t="shared" si="395"/>
        <v>6.8158825922667088E-2</v>
      </c>
      <c r="BN359" s="70">
        <f t="shared" si="396"/>
        <v>0.79687004177997411</v>
      </c>
      <c r="BO359" s="70">
        <f t="shared" si="397"/>
        <v>0.80609627477805668</v>
      </c>
      <c r="BP359" s="70">
        <f t="shared" si="398"/>
        <v>0.97070641821252868</v>
      </c>
    </row>
    <row r="360" spans="1:68" x14ac:dyDescent="0.25">
      <c r="A360" s="68">
        <v>44908</v>
      </c>
      <c r="B360" s="67">
        <v>11.75</v>
      </c>
      <c r="C360" s="67">
        <v>13.75</v>
      </c>
      <c r="D360" s="67">
        <v>13.79</v>
      </c>
      <c r="E360" s="67">
        <v>9.76</v>
      </c>
      <c r="F360" s="67">
        <v>9.42</v>
      </c>
      <c r="G360" s="67">
        <v>8.49</v>
      </c>
      <c r="H360" s="67">
        <v>7.84</v>
      </c>
      <c r="I360" s="67">
        <v>7.78</v>
      </c>
      <c r="J360" s="71">
        <f t="shared" si="340"/>
        <v>1.0000000000000009E-3</v>
      </c>
      <c r="K360" s="71">
        <f t="shared" si="341"/>
        <v>4.0000000000000036E-3</v>
      </c>
      <c r="L360" s="71">
        <f t="shared" si="342"/>
        <v>1.5000000000000013E-3</v>
      </c>
      <c r="M360" s="71">
        <f t="shared" si="343"/>
        <v>1.2200000000000016E-2</v>
      </c>
      <c r="N360" s="71">
        <f t="shared" si="344"/>
        <v>8.9000000000000051E-3</v>
      </c>
      <c r="O360" s="71">
        <f t="shared" si="345"/>
        <v>7.4000000000000038E-3</v>
      </c>
      <c r="P360" s="71">
        <f t="shared" si="346"/>
        <v>7.8000000000000014E-3</v>
      </c>
      <c r="Q360" s="71">
        <f t="shared" si="347"/>
        <v>7.4999999999999789E-3</v>
      </c>
      <c r="R360" s="71">
        <f t="shared" si="348"/>
        <v>8.9445444246045883E-4</v>
      </c>
      <c r="S360" s="71">
        <f t="shared" si="349"/>
        <v>3.5103151447448133E-3</v>
      </c>
      <c r="T360" s="71">
        <f t="shared" si="350"/>
        <v>1.3173496833323525E-3</v>
      </c>
      <c r="U360" s="71">
        <f t="shared" si="351"/>
        <v>1.1053840920180131E-2</v>
      </c>
      <c r="V360" s="71">
        <f t="shared" si="352"/>
        <v>8.100895345610282E-3</v>
      </c>
      <c r="W360" s="71">
        <f t="shared" si="353"/>
        <v>6.7977480210925766E-3</v>
      </c>
      <c r="X360" s="71">
        <f t="shared" si="354"/>
        <v>7.2069054427024446E-3</v>
      </c>
      <c r="Y360" s="71">
        <f t="shared" si="355"/>
        <v>6.9345199525728124E-3</v>
      </c>
      <c r="Z360" s="72">
        <f t="shared" si="356"/>
        <v>2.809068212806164E-2</v>
      </c>
      <c r="AA360" s="72">
        <f t="shared" si="357"/>
        <v>3.3050693468334315E-2</v>
      </c>
      <c r="AB360" s="72">
        <f t="shared" si="358"/>
        <v>3.2311960642429034E-2</v>
      </c>
      <c r="AC360" s="72">
        <f t="shared" si="359"/>
        <v>2.6669889751393283E-2</v>
      </c>
      <c r="AD360" s="72">
        <f t="shared" si="360"/>
        <v>2.1671579055015697E-2</v>
      </c>
      <c r="AE360" s="72">
        <f t="shared" si="361"/>
        <v>1.730495949884344E-2</v>
      </c>
      <c r="AF360" s="72">
        <f t="shared" si="362"/>
        <v>1.517842719198241E-2</v>
      </c>
      <c r="AG360" s="72">
        <f t="shared" si="363"/>
        <v>1.4615974613830346E-2</v>
      </c>
      <c r="AH360" s="72">
        <f t="shared" si="364"/>
        <v>2.6261510393976607E-3</v>
      </c>
      <c r="AI360" s="72">
        <f t="shared" si="365"/>
        <v>2.6146465142921596E-3</v>
      </c>
      <c r="AJ360" s="72">
        <f t="shared" si="366"/>
        <v>2.7725454358519214E-3</v>
      </c>
      <c r="AK360" s="72">
        <f t="shared" si="367"/>
        <v>3.4850243471372566E-3</v>
      </c>
      <c r="AL360" s="72">
        <f t="shared" si="368"/>
        <v>3.5687781976844355E-3</v>
      </c>
      <c r="AM360" s="72">
        <f t="shared" si="369"/>
        <v>3.4879209528344761E-3</v>
      </c>
      <c r="AN360" s="72">
        <f t="shared" si="370"/>
        <v>3.5458558127635905E-3</v>
      </c>
      <c r="AO360" s="72">
        <f t="shared" si="371"/>
        <v>3.5424974249219721E-3</v>
      </c>
      <c r="AP360" s="72">
        <f t="shared" si="372"/>
        <v>2.4660891294534457E-3</v>
      </c>
      <c r="AQ360" s="72">
        <f t="shared" si="373"/>
        <v>2.4648338052095497E-3</v>
      </c>
      <c r="AR360" s="72">
        <f t="shared" si="374"/>
        <v>2.6622252738172092E-3</v>
      </c>
      <c r="AS360" s="72">
        <f t="shared" si="375"/>
        <v>3.311584102002343E-3</v>
      </c>
      <c r="AT360" s="72">
        <f t="shared" si="376"/>
        <v>3.4050907646164738E-3</v>
      </c>
      <c r="AU360" s="72">
        <f t="shared" si="377"/>
        <v>3.3527665818820149E-3</v>
      </c>
      <c r="AV360" s="72">
        <f t="shared" si="378"/>
        <v>3.4169165813587687E-3</v>
      </c>
      <c r="AW360" s="72">
        <f t="shared" si="379"/>
        <v>3.4145766350384106E-3</v>
      </c>
      <c r="AX360" s="72">
        <f t="shared" si="380"/>
        <v>6.5653775984941517E-4</v>
      </c>
      <c r="AY360" s="72">
        <f t="shared" si="381"/>
        <v>1.3073232571460798E-3</v>
      </c>
      <c r="AZ360" s="72">
        <f t="shared" si="382"/>
        <v>2.7725454358519214E-3</v>
      </c>
      <c r="BA360" s="72">
        <f t="shared" si="383"/>
        <v>1.045507304141177E-2</v>
      </c>
      <c r="BB360" s="72">
        <f t="shared" si="384"/>
        <v>1.7843890988422179E-2</v>
      </c>
      <c r="BC360" s="72">
        <f t="shared" si="385"/>
        <v>3.4879209528344758E-2</v>
      </c>
      <c r="BD360" s="72">
        <f t="shared" si="386"/>
        <v>5.3187837191453854E-2</v>
      </c>
      <c r="BE360" s="72">
        <f t="shared" si="387"/>
        <v>7.0849948498439438E-2</v>
      </c>
      <c r="BF360" s="72">
        <f t="shared" si="388"/>
        <v>6.1652228236336142E-4</v>
      </c>
      <c r="BG360" s="72">
        <f t="shared" si="389"/>
        <v>1.2324169026047748E-3</v>
      </c>
      <c r="BH360" s="72">
        <f t="shared" si="390"/>
        <v>2.6622252738172092E-3</v>
      </c>
      <c r="BI360" s="72">
        <f t="shared" si="391"/>
        <v>9.9347523060070286E-3</v>
      </c>
      <c r="BJ360" s="72">
        <f t="shared" si="392"/>
        <v>1.7025453823082369E-2</v>
      </c>
      <c r="BK360" s="72">
        <f t="shared" si="393"/>
        <v>3.3527665818820149E-2</v>
      </c>
      <c r="BL360" s="72">
        <f t="shared" si="394"/>
        <v>5.1253748720381534E-2</v>
      </c>
      <c r="BM360" s="72">
        <f t="shared" si="395"/>
        <v>6.8291532700768209E-2</v>
      </c>
      <c r="BN360" s="70">
        <f t="shared" si="396"/>
        <v>0.79711853881638473</v>
      </c>
      <c r="BO360" s="70">
        <f t="shared" si="397"/>
        <v>0.80643813452019208</v>
      </c>
      <c r="BP360" s="70">
        <f t="shared" si="398"/>
        <v>0.97076614101652436</v>
      </c>
    </row>
    <row r="361" spans="1:68" x14ac:dyDescent="0.25">
      <c r="A361" s="68">
        <v>44907</v>
      </c>
      <c r="B361" s="67">
        <v>11.85</v>
      </c>
      <c r="C361" s="67">
        <v>14.15</v>
      </c>
      <c r="D361" s="67">
        <v>13.94</v>
      </c>
      <c r="E361" s="67">
        <v>10.98</v>
      </c>
      <c r="F361" s="67">
        <v>10.31</v>
      </c>
      <c r="G361" s="67">
        <v>9.23</v>
      </c>
      <c r="H361" s="67">
        <v>8.6199999999999992</v>
      </c>
      <c r="I361" s="67">
        <v>8.5299999999999994</v>
      </c>
      <c r="J361" s="71">
        <f t="shared" si="340"/>
        <v>-9.9999999999988987E-5</v>
      </c>
      <c r="K361" s="71">
        <f t="shared" si="341"/>
        <v>-7.0000000000000617E-4</v>
      </c>
      <c r="L361" s="71">
        <f t="shared" si="342"/>
        <v>-9.000000000000119E-4</v>
      </c>
      <c r="M361" s="71">
        <f t="shared" si="343"/>
        <v>-1.6000000000000042E-3</v>
      </c>
      <c r="N361" s="71">
        <f t="shared" si="344"/>
        <v>-1.5000000000000152E-3</v>
      </c>
      <c r="O361" s="71">
        <f t="shared" si="345"/>
        <v>-1.2000000000000066E-3</v>
      </c>
      <c r="P361" s="71">
        <f t="shared" si="346"/>
        <v>-1.1999999999999927E-3</v>
      </c>
      <c r="Q361" s="71">
        <f t="shared" si="347"/>
        <v>-8.9999999999999802E-4</v>
      </c>
      <c r="R361" s="71">
        <f t="shared" si="348"/>
        <v>-8.9409450638515392E-5</v>
      </c>
      <c r="S361" s="71">
        <f t="shared" si="349"/>
        <v>-6.1341630981865531E-4</v>
      </c>
      <c r="T361" s="71">
        <f t="shared" si="350"/>
        <v>-7.9020154250080267E-4</v>
      </c>
      <c r="U361" s="71">
        <f t="shared" si="351"/>
        <v>-1.4427414585514227E-3</v>
      </c>
      <c r="V361" s="71">
        <f t="shared" si="352"/>
        <v>-1.3607295608909469E-3</v>
      </c>
      <c r="W361" s="71">
        <f t="shared" si="353"/>
        <v>-1.0992031884444415E-3</v>
      </c>
      <c r="X361" s="71">
        <f t="shared" si="354"/>
        <v>-1.1053796261850104E-3</v>
      </c>
      <c r="Y361" s="71">
        <f t="shared" si="355"/>
        <v>-8.2960782745866777E-4</v>
      </c>
      <c r="Z361" s="72">
        <f t="shared" si="356"/>
        <v>2.8010669846672821E-2</v>
      </c>
      <c r="AA361" s="72">
        <f t="shared" si="357"/>
        <v>3.2905989314501352E-2</v>
      </c>
      <c r="AB361" s="72">
        <f t="shared" si="358"/>
        <v>3.219244427241405E-2</v>
      </c>
      <c r="AC361" s="72">
        <f t="shared" si="359"/>
        <v>2.6712395790826616E-2</v>
      </c>
      <c r="AD361" s="72">
        <f t="shared" si="360"/>
        <v>2.1699288368820485E-2</v>
      </c>
      <c r="AE361" s="72">
        <f t="shared" si="361"/>
        <v>1.733013209496732E-2</v>
      </c>
      <c r="AF361" s="72">
        <f t="shared" si="362"/>
        <v>1.520693143557311E-2</v>
      </c>
      <c r="AG361" s="72">
        <f t="shared" si="363"/>
        <v>1.464329290884504E-2</v>
      </c>
      <c r="AH361" s="72">
        <f t="shared" si="364"/>
        <v>2.6298830659849748E-3</v>
      </c>
      <c r="AI361" s="72">
        <f t="shared" si="365"/>
        <v>2.6032420764102631E-3</v>
      </c>
      <c r="AJ361" s="72">
        <f t="shared" si="366"/>
        <v>2.7750941042362564E-3</v>
      </c>
      <c r="AK361" s="72">
        <f t="shared" si="367"/>
        <v>3.3949767130744481E-3</v>
      </c>
      <c r="AL361" s="72">
        <f t="shared" si="368"/>
        <v>3.5249617939114679E-3</v>
      </c>
      <c r="AM361" s="72">
        <f t="shared" si="369"/>
        <v>3.4587633404373191E-3</v>
      </c>
      <c r="AN361" s="72">
        <f t="shared" si="370"/>
        <v>3.5138682585123754E-3</v>
      </c>
      <c r="AO361" s="72">
        <f t="shared" si="371"/>
        <v>3.5133635089700348E-3</v>
      </c>
      <c r="AP361" s="72">
        <f t="shared" si="372"/>
        <v>2.4696912756794046E-3</v>
      </c>
      <c r="AQ361" s="72">
        <f t="shared" si="373"/>
        <v>2.4559773224301609E-3</v>
      </c>
      <c r="AR361" s="72">
        <f t="shared" si="374"/>
        <v>2.6650880512076522E-3</v>
      </c>
      <c r="AS361" s="72">
        <f t="shared" si="375"/>
        <v>3.2342382980315144E-3</v>
      </c>
      <c r="AT361" s="72">
        <f t="shared" si="376"/>
        <v>3.367526987350268E-3</v>
      </c>
      <c r="AU361" s="72">
        <f t="shared" si="377"/>
        <v>3.327663235750272E-3</v>
      </c>
      <c r="AV361" s="72">
        <f t="shared" si="378"/>
        <v>3.3890537330103256E-3</v>
      </c>
      <c r="AW361" s="72">
        <f t="shared" si="379"/>
        <v>3.3892107729990625E-3</v>
      </c>
      <c r="AX361" s="72">
        <f t="shared" si="380"/>
        <v>6.5747076649624371E-4</v>
      </c>
      <c r="AY361" s="72">
        <f t="shared" si="381"/>
        <v>1.3016210382051315E-3</v>
      </c>
      <c r="AZ361" s="72">
        <f t="shared" si="382"/>
        <v>2.7750941042362564E-3</v>
      </c>
      <c r="BA361" s="72">
        <f t="shared" si="383"/>
        <v>1.0184930139223345E-2</v>
      </c>
      <c r="BB361" s="72">
        <f t="shared" si="384"/>
        <v>1.7624808969557339E-2</v>
      </c>
      <c r="BC361" s="72">
        <f t="shared" si="385"/>
        <v>3.4587633404373194E-2</v>
      </c>
      <c r="BD361" s="72">
        <f t="shared" si="386"/>
        <v>5.2708023877685632E-2</v>
      </c>
      <c r="BE361" s="72">
        <f t="shared" si="387"/>
        <v>7.0267270179400695E-2</v>
      </c>
      <c r="BF361" s="72">
        <f t="shared" si="388"/>
        <v>6.1742281891985116E-4</v>
      </c>
      <c r="BG361" s="72">
        <f t="shared" si="389"/>
        <v>1.2279886612150805E-3</v>
      </c>
      <c r="BH361" s="72">
        <f t="shared" si="390"/>
        <v>2.6650880512076522E-3</v>
      </c>
      <c r="BI361" s="72">
        <f t="shared" si="391"/>
        <v>9.7027148940945426E-3</v>
      </c>
      <c r="BJ361" s="72">
        <f t="shared" si="392"/>
        <v>1.683763493675134E-2</v>
      </c>
      <c r="BK361" s="72">
        <f t="shared" si="393"/>
        <v>3.3276632357502722E-2</v>
      </c>
      <c r="BL361" s="72">
        <f t="shared" si="394"/>
        <v>5.0835805995154887E-2</v>
      </c>
      <c r="BM361" s="72">
        <f t="shared" si="395"/>
        <v>6.7784215459981256E-2</v>
      </c>
      <c r="BN361" s="70">
        <f t="shared" si="396"/>
        <v>0.79765039286699635</v>
      </c>
      <c r="BO361" s="70">
        <f t="shared" si="397"/>
        <v>0.81790964220001294</v>
      </c>
      <c r="BP361" s="70">
        <f t="shared" si="398"/>
        <v>0.97172230630093659</v>
      </c>
    </row>
    <row r="362" spans="1:68" x14ac:dyDescent="0.25">
      <c r="A362" s="68">
        <v>44904</v>
      </c>
      <c r="B362" s="67">
        <v>11.84</v>
      </c>
      <c r="C362" s="67">
        <v>14.08</v>
      </c>
      <c r="D362" s="67">
        <v>13.85</v>
      </c>
      <c r="E362" s="67">
        <v>10.82</v>
      </c>
      <c r="F362" s="67">
        <v>10.16</v>
      </c>
      <c r="G362" s="67">
        <v>9.11</v>
      </c>
      <c r="H362" s="67">
        <v>8.5</v>
      </c>
      <c r="I362" s="67">
        <v>8.44</v>
      </c>
      <c r="J362" s="71">
        <f t="shared" si="340"/>
        <v>-1.1000000000000038E-3</v>
      </c>
      <c r="K362" s="71">
        <f t="shared" si="341"/>
        <v>-9.000000000000119E-4</v>
      </c>
      <c r="L362" s="71">
        <f t="shared" si="342"/>
        <v>-6.9999999999997842E-4</v>
      </c>
      <c r="M362" s="71">
        <f t="shared" si="343"/>
        <v>-3.9000000000000007E-3</v>
      </c>
      <c r="N362" s="71">
        <f t="shared" si="344"/>
        <v>-4.6000000000000069E-3</v>
      </c>
      <c r="O362" s="71">
        <f t="shared" si="345"/>
        <v>-3.7999999999999978E-3</v>
      </c>
      <c r="P362" s="71">
        <f t="shared" si="346"/>
        <v>-2.7000000000000079E-3</v>
      </c>
      <c r="Q362" s="71">
        <f t="shared" si="347"/>
        <v>-2.0999999999999908E-3</v>
      </c>
      <c r="R362" s="71">
        <f t="shared" si="348"/>
        <v>-9.8403192625362676E-4</v>
      </c>
      <c r="S362" s="71">
        <f t="shared" si="349"/>
        <v>-7.8923141729872004E-4</v>
      </c>
      <c r="T362" s="71">
        <f t="shared" si="350"/>
        <v>-6.1503318724741253E-4</v>
      </c>
      <c r="U362" s="71">
        <f t="shared" si="351"/>
        <v>-3.525427380164127E-3</v>
      </c>
      <c r="V362" s="71">
        <f t="shared" si="352"/>
        <v>-4.1844871392148165E-3</v>
      </c>
      <c r="W362" s="71">
        <f t="shared" si="353"/>
        <v>-3.4888026573493278E-3</v>
      </c>
      <c r="X362" s="71">
        <f t="shared" si="354"/>
        <v>-2.4915806734590938E-3</v>
      </c>
      <c r="Y362" s="71">
        <f t="shared" si="355"/>
        <v>-1.9384323234096943E-3</v>
      </c>
      <c r="Z362" s="72">
        <f t="shared" si="356"/>
        <v>2.7921942374621821E-2</v>
      </c>
      <c r="AA362" s="72">
        <f t="shared" si="357"/>
        <v>3.2726475747249378E-2</v>
      </c>
      <c r="AB362" s="72">
        <f t="shared" si="358"/>
        <v>3.205907060819977E-2</v>
      </c>
      <c r="AC362" s="72">
        <f t="shared" si="359"/>
        <v>2.6717930986944086E-2</v>
      </c>
      <c r="AD362" s="72">
        <f t="shared" si="360"/>
        <v>2.1695730440713362E-2</v>
      </c>
      <c r="AE362" s="72">
        <f t="shared" si="361"/>
        <v>1.7331323915816422E-2</v>
      </c>
      <c r="AF362" s="72">
        <f t="shared" si="362"/>
        <v>1.5216417274725844E-2</v>
      </c>
      <c r="AG362" s="72">
        <f t="shared" si="363"/>
        <v>1.465212925407737E-2</v>
      </c>
      <c r="AH362" s="72">
        <f t="shared" si="364"/>
        <v>2.6352995549429499E-3</v>
      </c>
      <c r="AI362" s="72">
        <f t="shared" si="365"/>
        <v>2.6087189035282794E-3</v>
      </c>
      <c r="AJ362" s="72">
        <f t="shared" si="366"/>
        <v>2.7808661423719392E-3</v>
      </c>
      <c r="AK362" s="72">
        <f t="shared" si="367"/>
        <v>3.40132135900152E-3</v>
      </c>
      <c r="AL362" s="72">
        <f t="shared" si="368"/>
        <v>3.5317056392333529E-3</v>
      </c>
      <c r="AM362" s="72">
        <f t="shared" si="369"/>
        <v>3.4656477951872855E-3</v>
      </c>
      <c r="AN362" s="72">
        <f t="shared" si="370"/>
        <v>3.5208498070028451E-3</v>
      </c>
      <c r="AO362" s="72">
        <f t="shared" si="371"/>
        <v>3.5205903776856962E-3</v>
      </c>
      <c r="AP362" s="72">
        <f t="shared" si="372"/>
        <v>2.474773042223224E-3</v>
      </c>
      <c r="AQ362" s="72">
        <f t="shared" si="373"/>
        <v>2.461150189251562E-3</v>
      </c>
      <c r="AR362" s="72">
        <f t="shared" si="374"/>
        <v>2.670657387890497E-3</v>
      </c>
      <c r="AS362" s="72">
        <f t="shared" si="375"/>
        <v>3.2403916926220361E-3</v>
      </c>
      <c r="AT362" s="72">
        <f t="shared" si="376"/>
        <v>3.3740571650062753E-3</v>
      </c>
      <c r="AU362" s="72">
        <f t="shared" si="377"/>
        <v>3.3343378345560577E-3</v>
      </c>
      <c r="AV362" s="72">
        <f t="shared" si="378"/>
        <v>3.3958363332983648E-3</v>
      </c>
      <c r="AW362" s="72">
        <f t="shared" si="379"/>
        <v>3.3962054680141416E-3</v>
      </c>
      <c r="AX362" s="72">
        <f t="shared" si="380"/>
        <v>6.5882488873573748E-4</v>
      </c>
      <c r="AY362" s="72">
        <f t="shared" si="381"/>
        <v>1.3043594517641397E-3</v>
      </c>
      <c r="AZ362" s="72">
        <f t="shared" si="382"/>
        <v>2.7808661423719392E-3</v>
      </c>
      <c r="BA362" s="72">
        <f t="shared" si="383"/>
        <v>1.020396407700456E-2</v>
      </c>
      <c r="BB362" s="72">
        <f t="shared" si="384"/>
        <v>1.7658528196166763E-2</v>
      </c>
      <c r="BC362" s="72">
        <f t="shared" si="385"/>
        <v>3.4656477951872856E-2</v>
      </c>
      <c r="BD362" s="72">
        <f t="shared" si="386"/>
        <v>5.2812747105042676E-2</v>
      </c>
      <c r="BE362" s="72">
        <f t="shared" si="387"/>
        <v>7.0411807553713929E-2</v>
      </c>
      <c r="BF362" s="72">
        <f t="shared" si="388"/>
        <v>6.1869326055580601E-4</v>
      </c>
      <c r="BG362" s="72">
        <f t="shared" si="389"/>
        <v>1.230575094625781E-3</v>
      </c>
      <c r="BH362" s="72">
        <f t="shared" si="390"/>
        <v>2.670657387890497E-3</v>
      </c>
      <c r="BI362" s="72">
        <f t="shared" si="391"/>
        <v>9.721175077866108E-3</v>
      </c>
      <c r="BJ362" s="72">
        <f t="shared" si="392"/>
        <v>1.6870285825031375E-2</v>
      </c>
      <c r="BK362" s="72">
        <f t="shared" si="393"/>
        <v>3.3343378345560573E-2</v>
      </c>
      <c r="BL362" s="72">
        <f t="shared" si="394"/>
        <v>5.0937544999475469E-2</v>
      </c>
      <c r="BM362" s="72">
        <f t="shared" si="395"/>
        <v>6.7924109360282828E-2</v>
      </c>
      <c r="BN362" s="70">
        <f t="shared" si="396"/>
        <v>0.79765611820889892</v>
      </c>
      <c r="BO362" s="70">
        <f t="shared" si="397"/>
        <v>0.8179710370298916</v>
      </c>
      <c r="BP362" s="70">
        <f t="shared" si="398"/>
        <v>0.97171356571202305</v>
      </c>
    </row>
    <row r="363" spans="1:68" x14ac:dyDescent="0.25">
      <c r="A363" s="68">
        <v>44903</v>
      </c>
      <c r="B363" s="67">
        <v>11.73</v>
      </c>
      <c r="C363" s="67">
        <v>13.99</v>
      </c>
      <c r="D363" s="67">
        <v>13.78</v>
      </c>
      <c r="E363" s="67">
        <v>10.43</v>
      </c>
      <c r="F363" s="67">
        <v>9.6999999999999993</v>
      </c>
      <c r="G363" s="67">
        <v>8.73</v>
      </c>
      <c r="H363" s="67">
        <v>8.23</v>
      </c>
      <c r="I363" s="67">
        <v>8.23</v>
      </c>
      <c r="J363" s="71">
        <f t="shared" si="340"/>
        <v>3.9999999999999758E-4</v>
      </c>
      <c r="K363" s="71">
        <f t="shared" si="341"/>
        <v>-7.9999999999999516E-4</v>
      </c>
      <c r="L363" s="71">
        <f t="shared" si="342"/>
        <v>-2.7999999999999969E-3</v>
      </c>
      <c r="M363" s="71">
        <f t="shared" si="343"/>
        <v>-4.0000000000000036E-3</v>
      </c>
      <c r="N363" s="71">
        <f t="shared" si="344"/>
        <v>-3.699999999999995E-3</v>
      </c>
      <c r="O363" s="71">
        <f t="shared" si="345"/>
        <v>-2.3999999999999994E-3</v>
      </c>
      <c r="P363" s="71">
        <f t="shared" si="346"/>
        <v>-2.1000000000000046E-3</v>
      </c>
      <c r="Q363" s="71">
        <f t="shared" si="347"/>
        <v>-2.1999999999999936E-3</v>
      </c>
      <c r="R363" s="71">
        <f t="shared" si="348"/>
        <v>3.5794183827346678E-4</v>
      </c>
      <c r="S363" s="71">
        <f t="shared" si="349"/>
        <v>-7.020623368665076E-4</v>
      </c>
      <c r="T363" s="71">
        <f t="shared" si="350"/>
        <v>-2.4639224010439354E-3</v>
      </c>
      <c r="U363" s="71">
        <f t="shared" si="351"/>
        <v>-3.6287801772181003E-3</v>
      </c>
      <c r="V363" s="71">
        <f t="shared" si="352"/>
        <v>-3.3785358347911271E-3</v>
      </c>
      <c r="W363" s="71">
        <f t="shared" si="353"/>
        <v>-2.2097421752988039E-3</v>
      </c>
      <c r="X363" s="71">
        <f t="shared" si="354"/>
        <v>-1.9421971423100031E-3</v>
      </c>
      <c r="Y363" s="71">
        <f t="shared" si="355"/>
        <v>-2.0347768766722021E-3</v>
      </c>
      <c r="Z363" s="72">
        <f t="shared" si="356"/>
        <v>2.7831594591627141E-2</v>
      </c>
      <c r="AA363" s="72">
        <f t="shared" si="357"/>
        <v>3.2547986397136609E-2</v>
      </c>
      <c r="AB363" s="72">
        <f t="shared" si="358"/>
        <v>3.1928887967836037E-2</v>
      </c>
      <c r="AC363" s="72">
        <f t="shared" si="359"/>
        <v>2.6729353095142381E-2</v>
      </c>
      <c r="AD363" s="72">
        <f t="shared" si="360"/>
        <v>2.169814422754297E-2</v>
      </c>
      <c r="AE363" s="72">
        <f t="shared" si="361"/>
        <v>1.7337080820585708E-2</v>
      </c>
      <c r="AF363" s="72">
        <f t="shared" si="362"/>
        <v>1.5229873249322866E-2</v>
      </c>
      <c r="AG363" s="72">
        <f t="shared" si="363"/>
        <v>1.4663969178288298E-2</v>
      </c>
      <c r="AH363" s="72">
        <f t="shared" si="364"/>
        <v>2.6405844275195216E-3</v>
      </c>
      <c r="AI363" s="72">
        <f t="shared" si="365"/>
        <v>2.6141625999226412E-3</v>
      </c>
      <c r="AJ363" s="72">
        <f t="shared" si="366"/>
        <v>2.7867409373403683E-3</v>
      </c>
      <c r="AK363" s="72">
        <f t="shared" si="367"/>
        <v>3.4011022629462278E-3</v>
      </c>
      <c r="AL363" s="72">
        <f t="shared" si="368"/>
        <v>3.5286956694179426E-3</v>
      </c>
      <c r="AM363" s="72">
        <f t="shared" si="369"/>
        <v>3.4658214096139374E-3</v>
      </c>
      <c r="AN363" s="72">
        <f t="shared" si="370"/>
        <v>3.524989913015726E-3</v>
      </c>
      <c r="AO363" s="72">
        <f t="shared" si="371"/>
        <v>3.5262037957123982E-3</v>
      </c>
      <c r="AP363" s="72">
        <f t="shared" si="372"/>
        <v>2.4797841174579865E-3</v>
      </c>
      <c r="AQ363" s="72">
        <f t="shared" si="373"/>
        <v>2.4663110361802798E-3</v>
      </c>
      <c r="AR363" s="72">
        <f t="shared" si="374"/>
        <v>2.6763056808665276E-3</v>
      </c>
      <c r="AS363" s="72">
        <f t="shared" si="375"/>
        <v>3.2409725027002295E-3</v>
      </c>
      <c r="AT363" s="72">
        <f t="shared" si="376"/>
        <v>3.3722051551391052E-3</v>
      </c>
      <c r="AU363" s="72">
        <f t="shared" si="377"/>
        <v>3.3351807981273421E-3</v>
      </c>
      <c r="AV363" s="72">
        <f t="shared" si="378"/>
        <v>3.4001352706327388E-3</v>
      </c>
      <c r="AW363" s="72">
        <f t="shared" si="379"/>
        <v>3.4017965213795237E-3</v>
      </c>
      <c r="AX363" s="72">
        <f t="shared" si="380"/>
        <v>6.601461068798804E-4</v>
      </c>
      <c r="AY363" s="72">
        <f t="shared" si="381"/>
        <v>1.3070812999613206E-3</v>
      </c>
      <c r="AZ363" s="72">
        <f t="shared" si="382"/>
        <v>2.7867409373403683E-3</v>
      </c>
      <c r="BA363" s="72">
        <f t="shared" si="383"/>
        <v>1.0203306788838684E-2</v>
      </c>
      <c r="BB363" s="72">
        <f t="shared" si="384"/>
        <v>1.7643478347089712E-2</v>
      </c>
      <c r="BC363" s="72">
        <f t="shared" si="385"/>
        <v>3.4658214096139374E-2</v>
      </c>
      <c r="BD363" s="72">
        <f t="shared" si="386"/>
        <v>5.2874848695235892E-2</v>
      </c>
      <c r="BE363" s="72">
        <f t="shared" si="387"/>
        <v>7.0524075914247961E-2</v>
      </c>
      <c r="BF363" s="72">
        <f t="shared" si="388"/>
        <v>6.1994602936449664E-4</v>
      </c>
      <c r="BG363" s="72">
        <f t="shared" si="389"/>
        <v>1.2331555180901399E-3</v>
      </c>
      <c r="BH363" s="72">
        <f t="shared" si="390"/>
        <v>2.6763056808665276E-3</v>
      </c>
      <c r="BI363" s="72">
        <f t="shared" si="391"/>
        <v>9.7229175081006876E-3</v>
      </c>
      <c r="BJ363" s="72">
        <f t="shared" si="392"/>
        <v>1.6861025775695527E-2</v>
      </c>
      <c r="BK363" s="72">
        <f t="shared" si="393"/>
        <v>3.3351807981273421E-2</v>
      </c>
      <c r="BL363" s="72">
        <f t="shared" si="394"/>
        <v>5.1002029059491083E-2</v>
      </c>
      <c r="BM363" s="72">
        <f t="shared" si="395"/>
        <v>6.8035930427590471E-2</v>
      </c>
      <c r="BN363" s="70">
        <f t="shared" si="396"/>
        <v>0.79766214329905649</v>
      </c>
      <c r="BO363" s="70">
        <f t="shared" si="397"/>
        <v>0.81945021008100294</v>
      </c>
      <c r="BP363" s="70">
        <f t="shared" si="398"/>
        <v>0.97164137367785042</v>
      </c>
    </row>
    <row r="364" spans="1:68" x14ac:dyDescent="0.25">
      <c r="A364" s="68">
        <v>44902</v>
      </c>
      <c r="B364" s="67">
        <v>11.77</v>
      </c>
      <c r="C364" s="67">
        <v>13.91</v>
      </c>
      <c r="D364" s="67">
        <v>13.5</v>
      </c>
      <c r="E364" s="67">
        <v>10.029999999999999</v>
      </c>
      <c r="F364" s="67">
        <v>9.33</v>
      </c>
      <c r="G364" s="67">
        <v>8.49</v>
      </c>
      <c r="H364" s="67">
        <v>8.02</v>
      </c>
      <c r="I364" s="67">
        <v>8.01</v>
      </c>
      <c r="J364" s="71">
        <f t="shared" si="340"/>
        <v>-1.799999999999996E-3</v>
      </c>
      <c r="K364" s="71">
        <f t="shared" si="341"/>
        <v>9.9999999999988987E-5</v>
      </c>
      <c r="L364" s="71">
        <f t="shared" si="342"/>
        <v>2.9999999999999472E-4</v>
      </c>
      <c r="M364" s="71">
        <f t="shared" si="343"/>
        <v>-2.9999999999999472E-4</v>
      </c>
      <c r="N364" s="71">
        <f t="shared" si="344"/>
        <v>9.000000000000119E-4</v>
      </c>
      <c r="O364" s="71">
        <f t="shared" si="345"/>
        <v>1.1999999999999927E-3</v>
      </c>
      <c r="P364" s="71">
        <f t="shared" si="346"/>
        <v>1.5000000000000013E-3</v>
      </c>
      <c r="Q364" s="71">
        <f t="shared" si="347"/>
        <v>1.5000000000000013E-3</v>
      </c>
      <c r="R364" s="71">
        <f t="shared" si="348"/>
        <v>-1.6117481999103186E-3</v>
      </c>
      <c r="S364" s="71">
        <f t="shared" si="349"/>
        <v>8.7784751844918461E-5</v>
      </c>
      <c r="T364" s="71">
        <f t="shared" si="350"/>
        <v>2.6428225498487839E-4</v>
      </c>
      <c r="U364" s="71">
        <f t="shared" si="351"/>
        <v>-2.7269008940507933E-4</v>
      </c>
      <c r="V364" s="71">
        <f t="shared" si="352"/>
        <v>8.2285718928645313E-4</v>
      </c>
      <c r="W364" s="71">
        <f t="shared" si="353"/>
        <v>1.1054814575855003E-3</v>
      </c>
      <c r="X364" s="71">
        <f t="shared" si="354"/>
        <v>1.3876684774531431E-3</v>
      </c>
      <c r="Y364" s="71">
        <f t="shared" si="355"/>
        <v>1.3877968642709957E-3</v>
      </c>
      <c r="Z364" s="72">
        <f t="shared" si="356"/>
        <v>2.7746340505870656E-2</v>
      </c>
      <c r="AA364" s="72">
        <f t="shared" si="357"/>
        <v>3.2372159039073443E-2</v>
      </c>
      <c r="AB364" s="72">
        <f t="shared" si="358"/>
        <v>3.1800485041900091E-2</v>
      </c>
      <c r="AC364" s="72">
        <f t="shared" si="359"/>
        <v>2.6754172782379047E-2</v>
      </c>
      <c r="AD364" s="72">
        <f t="shared" si="360"/>
        <v>2.1717288162217758E-2</v>
      </c>
      <c r="AE364" s="72">
        <f t="shared" si="361"/>
        <v>1.7355770388465194E-2</v>
      </c>
      <c r="AF364" s="72">
        <f t="shared" si="362"/>
        <v>1.5251056817235582E-2</v>
      </c>
      <c r="AG364" s="72">
        <f t="shared" si="363"/>
        <v>1.4682154355175371E-2</v>
      </c>
      <c r="AH364" s="72">
        <f t="shared" si="364"/>
        <v>2.6455499517910354E-3</v>
      </c>
      <c r="AI364" s="72">
        <f t="shared" si="365"/>
        <v>2.6196828758451658E-3</v>
      </c>
      <c r="AJ364" s="72">
        <f t="shared" si="366"/>
        <v>2.7888954755089157E-3</v>
      </c>
      <c r="AK364" s="72">
        <f t="shared" si="367"/>
        <v>3.4003770128894877E-3</v>
      </c>
      <c r="AL364" s="72">
        <f t="shared" si="368"/>
        <v>3.5296464007586854E-3</v>
      </c>
      <c r="AM364" s="72">
        <f t="shared" si="369"/>
        <v>3.4706474868014961E-3</v>
      </c>
      <c r="AN364" s="72">
        <f t="shared" si="370"/>
        <v>3.5306232306325592E-3</v>
      </c>
      <c r="AO364" s="72">
        <f t="shared" si="371"/>
        <v>3.5316222039273957E-3</v>
      </c>
      <c r="AP364" s="72">
        <f t="shared" si="372"/>
        <v>2.4844680440885988E-3</v>
      </c>
      <c r="AQ364" s="72">
        <f t="shared" si="373"/>
        <v>2.4715335956190148E-3</v>
      </c>
      <c r="AR364" s="72">
        <f t="shared" si="374"/>
        <v>2.6790578497659853E-3</v>
      </c>
      <c r="AS364" s="72">
        <f t="shared" si="375"/>
        <v>3.2410743050003354E-3</v>
      </c>
      <c r="AT364" s="72">
        <f t="shared" si="376"/>
        <v>3.3737230790386965E-3</v>
      </c>
      <c r="AU364" s="72">
        <f t="shared" si="377"/>
        <v>3.3400650913381308E-3</v>
      </c>
      <c r="AV364" s="72">
        <f t="shared" si="378"/>
        <v>3.4057391369019343E-3</v>
      </c>
      <c r="AW364" s="72">
        <f t="shared" si="379"/>
        <v>3.4072125732820739E-3</v>
      </c>
      <c r="AX364" s="72">
        <f t="shared" si="380"/>
        <v>6.6138748794775885E-4</v>
      </c>
      <c r="AY364" s="72">
        <f t="shared" si="381"/>
        <v>1.3098414379225829E-3</v>
      </c>
      <c r="AZ364" s="72">
        <f t="shared" si="382"/>
        <v>2.7888954755089157E-3</v>
      </c>
      <c r="BA364" s="72">
        <f t="shared" si="383"/>
        <v>1.0201131038668463E-2</v>
      </c>
      <c r="BB364" s="72">
        <f t="shared" si="384"/>
        <v>1.7648232003793427E-2</v>
      </c>
      <c r="BC364" s="72">
        <f t="shared" si="385"/>
        <v>3.470647486801496E-2</v>
      </c>
      <c r="BD364" s="72">
        <f t="shared" si="386"/>
        <v>5.2959348459488388E-2</v>
      </c>
      <c r="BE364" s="72">
        <f t="shared" si="387"/>
        <v>7.0632444078547907E-2</v>
      </c>
      <c r="BF364" s="72">
        <f t="shared" si="388"/>
        <v>6.2111701102214969E-4</v>
      </c>
      <c r="BG364" s="72">
        <f t="shared" si="389"/>
        <v>1.2357667978095074E-3</v>
      </c>
      <c r="BH364" s="72">
        <f t="shared" si="390"/>
        <v>2.6790578497659853E-3</v>
      </c>
      <c r="BI364" s="72">
        <f t="shared" si="391"/>
        <v>9.7232229150010056E-3</v>
      </c>
      <c r="BJ364" s="72">
        <f t="shared" si="392"/>
        <v>1.6868615395193482E-2</v>
      </c>
      <c r="BK364" s="72">
        <f t="shared" si="393"/>
        <v>3.3400650913381305E-2</v>
      </c>
      <c r="BL364" s="72">
        <f t="shared" si="394"/>
        <v>5.1086087053529017E-2</v>
      </c>
      <c r="BM364" s="72">
        <f t="shared" si="395"/>
        <v>6.8144251465641473E-2</v>
      </c>
      <c r="BN364" s="70">
        <f t="shared" si="396"/>
        <v>0.79835730894926893</v>
      </c>
      <c r="BO364" s="70">
        <f t="shared" si="397"/>
        <v>0.81903388682492939</v>
      </c>
      <c r="BP364" s="70">
        <f t="shared" si="398"/>
        <v>0.97155779580559276</v>
      </c>
    </row>
    <row r="365" spans="1:68" x14ac:dyDescent="0.25">
      <c r="A365" s="68">
        <v>44901</v>
      </c>
      <c r="B365" s="67">
        <v>11.59</v>
      </c>
      <c r="C365" s="67">
        <v>13.92</v>
      </c>
      <c r="D365" s="67">
        <v>13.53</v>
      </c>
      <c r="E365" s="67">
        <v>10</v>
      </c>
      <c r="F365" s="67">
        <v>9.42</v>
      </c>
      <c r="G365" s="67">
        <v>8.61</v>
      </c>
      <c r="H365" s="67">
        <v>8.17</v>
      </c>
      <c r="I365" s="67">
        <v>8.16</v>
      </c>
      <c r="J365" s="71">
        <f t="shared" si="340"/>
        <v>-2.0000000000000573E-4</v>
      </c>
      <c r="K365" s="71">
        <f t="shared" si="341"/>
        <v>-2.3999999999999855E-3</v>
      </c>
      <c r="L365" s="71">
        <f t="shared" si="342"/>
        <v>-3.2000000000000084E-3</v>
      </c>
      <c r="M365" s="71">
        <f t="shared" si="343"/>
        <v>-4.2999999999999983E-3</v>
      </c>
      <c r="N365" s="71">
        <f t="shared" si="344"/>
        <v>-4.500000000000004E-3</v>
      </c>
      <c r="O365" s="71">
        <f t="shared" si="345"/>
        <v>-3.9999999999999897E-3</v>
      </c>
      <c r="P365" s="71">
        <f t="shared" si="346"/>
        <v>-3.5999999999999921E-3</v>
      </c>
      <c r="Q365" s="71">
        <f t="shared" si="347"/>
        <v>-3.600000000000006E-3</v>
      </c>
      <c r="R365" s="71">
        <f t="shared" si="348"/>
        <v>-1.792435925214889E-4</v>
      </c>
      <c r="S365" s="71">
        <f t="shared" si="349"/>
        <v>-2.1089638748204298E-3</v>
      </c>
      <c r="T365" s="71">
        <f t="shared" si="350"/>
        <v>-2.8226180864242786E-3</v>
      </c>
      <c r="U365" s="71">
        <f t="shared" si="351"/>
        <v>-3.9167513751144807E-3</v>
      </c>
      <c r="V365" s="71">
        <f t="shared" si="352"/>
        <v>-4.1210736468850666E-3</v>
      </c>
      <c r="W365" s="71">
        <f t="shared" si="353"/>
        <v>-3.689700708387329E-3</v>
      </c>
      <c r="X365" s="71">
        <f t="shared" si="354"/>
        <v>-3.3336450911716792E-3</v>
      </c>
      <c r="Y365" s="71">
        <f t="shared" si="355"/>
        <v>-3.333953819756989E-3</v>
      </c>
      <c r="Z365" s="72">
        <f t="shared" si="356"/>
        <v>2.765613510041641E-2</v>
      </c>
      <c r="AA365" s="72">
        <f t="shared" si="357"/>
        <v>3.2198237095931712E-2</v>
      </c>
      <c r="AB365" s="72">
        <f t="shared" si="358"/>
        <v>3.1688856841735259E-2</v>
      </c>
      <c r="AC365" s="72">
        <f t="shared" si="359"/>
        <v>2.6790511812692971E-2</v>
      </c>
      <c r="AD365" s="72">
        <f t="shared" si="360"/>
        <v>2.1747145076241176E-2</v>
      </c>
      <c r="AE365" s="72">
        <f t="shared" si="361"/>
        <v>1.7380963849747653E-2</v>
      </c>
      <c r="AF365" s="72">
        <f t="shared" si="362"/>
        <v>1.5276972188583928E-2</v>
      </c>
      <c r="AG365" s="72">
        <f t="shared" si="363"/>
        <v>1.470574702127429E-2</v>
      </c>
      <c r="AH365" s="72">
        <f t="shared" si="364"/>
        <v>2.6498259146036413E-3</v>
      </c>
      <c r="AI365" s="72">
        <f t="shared" si="365"/>
        <v>2.6248860071023798E-3</v>
      </c>
      <c r="AJ365" s="72">
        <f t="shared" si="366"/>
        <v>2.7942643824103433E-3</v>
      </c>
      <c r="AK365" s="72">
        <f t="shared" si="367"/>
        <v>3.4076251903752052E-3</v>
      </c>
      <c r="AL365" s="72">
        <f t="shared" si="368"/>
        <v>3.5361622865812386E-3</v>
      </c>
      <c r="AM365" s="72">
        <f t="shared" si="369"/>
        <v>3.4765542091185356E-3</v>
      </c>
      <c r="AN365" s="72">
        <f t="shared" si="370"/>
        <v>3.5361057173533376E-3</v>
      </c>
      <c r="AO365" s="72">
        <f t="shared" si="371"/>
        <v>3.5371083499347372E-3</v>
      </c>
      <c r="AP365" s="72">
        <f t="shared" si="372"/>
        <v>2.4886502497393813E-3</v>
      </c>
      <c r="AQ365" s="72">
        <f t="shared" si="373"/>
        <v>2.4764545238465815E-3</v>
      </c>
      <c r="AR365" s="72">
        <f t="shared" si="374"/>
        <v>2.6842635496203845E-3</v>
      </c>
      <c r="AS365" s="72">
        <f t="shared" si="375"/>
        <v>3.247980726568732E-3</v>
      </c>
      <c r="AT365" s="72">
        <f t="shared" si="376"/>
        <v>3.3800088650163579E-3</v>
      </c>
      <c r="AU365" s="72">
        <f t="shared" si="377"/>
        <v>3.3458447855084067E-3</v>
      </c>
      <c r="AV365" s="72">
        <f t="shared" si="378"/>
        <v>3.4111598263666951E-3</v>
      </c>
      <c r="AW365" s="72">
        <f t="shared" si="379"/>
        <v>3.4126377766664322E-3</v>
      </c>
      <c r="AX365" s="72">
        <f t="shared" si="380"/>
        <v>6.6245647865091032E-4</v>
      </c>
      <c r="AY365" s="72">
        <f t="shared" si="381"/>
        <v>1.3124430035511899E-3</v>
      </c>
      <c r="AZ365" s="72">
        <f t="shared" si="382"/>
        <v>2.7942643824103433E-3</v>
      </c>
      <c r="BA365" s="72">
        <f t="shared" si="383"/>
        <v>1.0222875571125615E-2</v>
      </c>
      <c r="BB365" s="72">
        <f t="shared" si="384"/>
        <v>1.7680811432906195E-2</v>
      </c>
      <c r="BC365" s="72">
        <f t="shared" si="385"/>
        <v>3.4765542091185354E-2</v>
      </c>
      <c r="BD365" s="72">
        <f t="shared" si="386"/>
        <v>5.3041585760300061E-2</v>
      </c>
      <c r="BE365" s="72">
        <f t="shared" si="387"/>
        <v>7.0742166998694747E-2</v>
      </c>
      <c r="BF365" s="72">
        <f t="shared" si="388"/>
        <v>6.2216256243484533E-4</v>
      </c>
      <c r="BG365" s="72">
        <f t="shared" si="389"/>
        <v>1.2382272619232907E-3</v>
      </c>
      <c r="BH365" s="72">
        <f t="shared" si="390"/>
        <v>2.6842635496203845E-3</v>
      </c>
      <c r="BI365" s="72">
        <f t="shared" si="391"/>
        <v>9.7439421797061963E-3</v>
      </c>
      <c r="BJ365" s="72">
        <f t="shared" si="392"/>
        <v>1.6900044325081791E-2</v>
      </c>
      <c r="BK365" s="72">
        <f t="shared" si="393"/>
        <v>3.3458447855084068E-2</v>
      </c>
      <c r="BL365" s="72">
        <f t="shared" si="394"/>
        <v>5.1167397395500427E-2</v>
      </c>
      <c r="BM365" s="72">
        <f t="shared" si="395"/>
        <v>6.8252755533328643E-2</v>
      </c>
      <c r="BN365" s="70">
        <f t="shared" si="396"/>
        <v>0.79829336956678898</v>
      </c>
      <c r="BO365" s="70">
        <f t="shared" si="397"/>
        <v>0.81914107043474826</v>
      </c>
      <c r="BP365" s="70">
        <f t="shared" si="398"/>
        <v>0.97176224725875993</v>
      </c>
    </row>
    <row r="366" spans="1:68" x14ac:dyDescent="0.25">
      <c r="A366" s="68">
        <v>44900</v>
      </c>
      <c r="B366" s="67">
        <v>11.57</v>
      </c>
      <c r="C366" s="67">
        <v>13.68</v>
      </c>
      <c r="D366" s="67">
        <v>13.21</v>
      </c>
      <c r="E366" s="67">
        <v>9.57</v>
      </c>
      <c r="F366" s="67">
        <v>8.9700000000000006</v>
      </c>
      <c r="G366" s="67">
        <v>8.2100000000000009</v>
      </c>
      <c r="H366" s="67">
        <v>7.81</v>
      </c>
      <c r="I366" s="67">
        <v>7.8</v>
      </c>
      <c r="J366" s="71">
        <f t="shared" si="340"/>
        <v>-9.9999999999988987E-5</v>
      </c>
      <c r="K366" s="71">
        <f t="shared" si="341"/>
        <v>-2.7999999999999969E-3</v>
      </c>
      <c r="L366" s="71">
        <f t="shared" si="342"/>
        <v>-2.3999999999999855E-3</v>
      </c>
      <c r="M366" s="71">
        <f t="shared" si="343"/>
        <v>-2.0000000000000157E-3</v>
      </c>
      <c r="N366" s="71">
        <f t="shared" si="344"/>
        <v>-1.5000000000000013E-3</v>
      </c>
      <c r="O366" s="71">
        <f t="shared" si="345"/>
        <v>-1.3999999999999985E-3</v>
      </c>
      <c r="P366" s="71">
        <f t="shared" si="346"/>
        <v>-1.1999999999999927E-3</v>
      </c>
      <c r="Q366" s="71">
        <f t="shared" si="347"/>
        <v>-1.3999999999999985E-3</v>
      </c>
      <c r="R366" s="71">
        <f t="shared" si="348"/>
        <v>-8.9633845800139034E-5</v>
      </c>
      <c r="S366" s="71">
        <f t="shared" si="349"/>
        <v>-2.4660924951936656E-3</v>
      </c>
      <c r="T366" s="71">
        <f t="shared" si="350"/>
        <v>-2.1222043511806357E-3</v>
      </c>
      <c r="U366" s="71">
        <f t="shared" si="351"/>
        <v>-1.8269850701674881E-3</v>
      </c>
      <c r="V366" s="71">
        <f t="shared" si="352"/>
        <v>-1.3774739310154788E-3</v>
      </c>
      <c r="W366" s="71">
        <f t="shared" si="353"/>
        <v>-1.2946182684830888E-3</v>
      </c>
      <c r="X366" s="71">
        <f t="shared" si="354"/>
        <v>-1.1136892102370339E-3</v>
      </c>
      <c r="Y366" s="71">
        <f t="shared" si="355"/>
        <v>-1.2995453420856146E-3</v>
      </c>
      <c r="Z366" s="72">
        <f t="shared" si="356"/>
        <v>2.7575731578412543E-2</v>
      </c>
      <c r="AA366" s="72">
        <f t="shared" si="357"/>
        <v>3.2018941427521062E-2</v>
      </c>
      <c r="AB366" s="72">
        <f t="shared" si="358"/>
        <v>3.1572193286295992E-2</v>
      </c>
      <c r="AC366" s="72">
        <f t="shared" si="359"/>
        <v>2.6827707148415356E-2</v>
      </c>
      <c r="AD366" s="72">
        <f t="shared" si="360"/>
        <v>2.1774681468480939E-2</v>
      </c>
      <c r="AE366" s="72">
        <f t="shared" si="361"/>
        <v>1.7403132129688515E-2</v>
      </c>
      <c r="AF366" s="72">
        <f t="shared" si="362"/>
        <v>1.5299774521208866E-2</v>
      </c>
      <c r="AG366" s="72">
        <f t="shared" si="363"/>
        <v>1.4725895817570712E-2</v>
      </c>
      <c r="AH366" s="72">
        <f t="shared" si="364"/>
        <v>2.6554363848332024E-3</v>
      </c>
      <c r="AI366" s="72">
        <f t="shared" si="365"/>
        <v>2.6278343499447272E-3</v>
      </c>
      <c r="AJ366" s="72">
        <f t="shared" si="366"/>
        <v>2.7949491525241926E-3</v>
      </c>
      <c r="AK366" s="72">
        <f t="shared" si="367"/>
        <v>3.4054432279424156E-3</v>
      </c>
      <c r="AL366" s="72">
        <f t="shared" si="368"/>
        <v>3.5335091191730302E-3</v>
      </c>
      <c r="AM366" s="72">
        <f t="shared" si="369"/>
        <v>3.4758299895329466E-3</v>
      </c>
      <c r="AN366" s="72">
        <f t="shared" si="370"/>
        <v>3.5372471113892072E-3</v>
      </c>
      <c r="AO366" s="72">
        <f t="shared" si="371"/>
        <v>3.5382520356542105E-3</v>
      </c>
      <c r="AP366" s="72">
        <f t="shared" si="372"/>
        <v>2.4939136070980983E-3</v>
      </c>
      <c r="AQ366" s="72">
        <f t="shared" si="373"/>
        <v>2.4796641447082895E-3</v>
      </c>
      <c r="AR366" s="72">
        <f t="shared" si="374"/>
        <v>2.6858400724635001E-3</v>
      </c>
      <c r="AS366" s="72">
        <f t="shared" si="375"/>
        <v>3.2467703305910341E-3</v>
      </c>
      <c r="AT366" s="72">
        <f t="shared" si="376"/>
        <v>3.3783527648642924E-3</v>
      </c>
      <c r="AU366" s="72">
        <f t="shared" si="377"/>
        <v>3.3458468434473298E-3</v>
      </c>
      <c r="AV366" s="72">
        <f t="shared" si="378"/>
        <v>3.4127955768273096E-3</v>
      </c>
      <c r="AW366" s="72">
        <f t="shared" si="379"/>
        <v>3.4142764987992518E-3</v>
      </c>
      <c r="AX366" s="72">
        <f t="shared" si="380"/>
        <v>6.6385909620830059E-4</v>
      </c>
      <c r="AY366" s="72">
        <f t="shared" si="381"/>
        <v>1.3139171749723636E-3</v>
      </c>
      <c r="AZ366" s="72">
        <f t="shared" si="382"/>
        <v>2.7949491525241926E-3</v>
      </c>
      <c r="BA366" s="72">
        <f t="shared" si="383"/>
        <v>1.0216329683827246E-2</v>
      </c>
      <c r="BB366" s="72">
        <f t="shared" si="384"/>
        <v>1.7667545595865152E-2</v>
      </c>
      <c r="BC366" s="72">
        <f t="shared" si="385"/>
        <v>3.475829989532947E-2</v>
      </c>
      <c r="BD366" s="72">
        <f t="shared" si="386"/>
        <v>5.3058706670838104E-2</v>
      </c>
      <c r="BE366" s="72">
        <f t="shared" si="387"/>
        <v>7.0765040713084204E-2</v>
      </c>
      <c r="BF366" s="72">
        <f t="shared" si="388"/>
        <v>6.2347840177452458E-4</v>
      </c>
      <c r="BG366" s="72">
        <f t="shared" si="389"/>
        <v>1.2398320723541448E-3</v>
      </c>
      <c r="BH366" s="72">
        <f t="shared" si="390"/>
        <v>2.6858400724635001E-3</v>
      </c>
      <c r="BI366" s="72">
        <f t="shared" si="391"/>
        <v>9.7403109917731032E-3</v>
      </c>
      <c r="BJ366" s="72">
        <f t="shared" si="392"/>
        <v>1.6891763824321462E-2</v>
      </c>
      <c r="BK366" s="72">
        <f t="shared" si="393"/>
        <v>3.3458468434473296E-2</v>
      </c>
      <c r="BL366" s="72">
        <f t="shared" si="394"/>
        <v>5.1191933652409642E-2</v>
      </c>
      <c r="BM366" s="72">
        <f t="shared" si="395"/>
        <v>6.828552997598504E-2</v>
      </c>
      <c r="BN366" s="70">
        <f t="shared" si="396"/>
        <v>0.79791557384827905</v>
      </c>
      <c r="BO366" s="70">
        <f t="shared" si="397"/>
        <v>0.81851888756605318</v>
      </c>
      <c r="BP366" s="70">
        <f t="shared" si="398"/>
        <v>0.97161791795568586</v>
      </c>
    </row>
    <row r="367" spans="1:68" x14ac:dyDescent="0.25">
      <c r="A367" s="68">
        <v>44897</v>
      </c>
      <c r="B367" s="67">
        <v>11.56</v>
      </c>
      <c r="C367" s="67">
        <v>13.4</v>
      </c>
      <c r="D367" s="67">
        <v>12.97</v>
      </c>
      <c r="E367" s="67">
        <v>9.3699999999999992</v>
      </c>
      <c r="F367" s="67">
        <v>8.82</v>
      </c>
      <c r="G367" s="67">
        <v>8.07</v>
      </c>
      <c r="H367" s="67">
        <v>7.69</v>
      </c>
      <c r="I367" s="67">
        <v>7.66</v>
      </c>
      <c r="J367" s="71">
        <f t="shared" si="340"/>
        <v>0</v>
      </c>
      <c r="K367" s="71">
        <f t="shared" si="341"/>
        <v>4.9999999999997269E-4</v>
      </c>
      <c r="L367" s="71">
        <f t="shared" si="342"/>
        <v>4.9999999999997269E-4</v>
      </c>
      <c r="M367" s="71">
        <f t="shared" si="343"/>
        <v>1.3000000000000095E-3</v>
      </c>
      <c r="N367" s="71">
        <f t="shared" si="344"/>
        <v>2.3000000000000104E-3</v>
      </c>
      <c r="O367" s="71">
        <f t="shared" si="345"/>
        <v>2.8999999999999859E-3</v>
      </c>
      <c r="P367" s="71">
        <f t="shared" si="346"/>
        <v>3.5999999999999921E-3</v>
      </c>
      <c r="Q367" s="71">
        <f t="shared" si="347"/>
        <v>3.5000000000000031E-3</v>
      </c>
      <c r="R367" s="71">
        <f t="shared" si="348"/>
        <v>0</v>
      </c>
      <c r="S367" s="71">
        <f t="shared" si="349"/>
        <v>4.4081993219913506E-4</v>
      </c>
      <c r="T367" s="71">
        <f t="shared" si="350"/>
        <v>4.4249746285975489E-4</v>
      </c>
      <c r="U367" s="71">
        <f t="shared" si="351"/>
        <v>1.1879199094212165E-3</v>
      </c>
      <c r="V367" s="71">
        <f t="shared" si="352"/>
        <v>2.1113515898588263E-3</v>
      </c>
      <c r="W367" s="71">
        <f t="shared" si="353"/>
        <v>2.6798519018201251E-3</v>
      </c>
      <c r="X367" s="71">
        <f t="shared" si="354"/>
        <v>3.3373536121054288E-3</v>
      </c>
      <c r="Y367" s="71">
        <f t="shared" si="355"/>
        <v>3.2457022975715556E-3</v>
      </c>
      <c r="Z367" s="72">
        <f t="shared" si="356"/>
        <v>2.7494521424758295E-2</v>
      </c>
      <c r="AA367" s="72">
        <f t="shared" si="357"/>
        <v>3.1854463881420304E-2</v>
      </c>
      <c r="AB367" s="72">
        <f t="shared" si="358"/>
        <v>3.1474805630027095E-2</v>
      </c>
      <c r="AC367" s="72">
        <f t="shared" si="359"/>
        <v>2.6874550744650748E-2</v>
      </c>
      <c r="AD367" s="72">
        <f t="shared" si="360"/>
        <v>2.1812704534356749E-2</v>
      </c>
      <c r="AE367" s="72">
        <f t="shared" si="361"/>
        <v>1.743436174452875E-2</v>
      </c>
      <c r="AF367" s="72">
        <f t="shared" si="362"/>
        <v>1.5329405283506736E-2</v>
      </c>
      <c r="AG367" s="72">
        <f t="shared" si="363"/>
        <v>1.475354696819261E-2</v>
      </c>
      <c r="AH367" s="72">
        <f t="shared" si="364"/>
        <v>2.6610266067340106E-3</v>
      </c>
      <c r="AI367" s="72">
        <f t="shared" si="365"/>
        <v>2.6294548588666113E-3</v>
      </c>
      <c r="AJ367" s="72">
        <f t="shared" si="366"/>
        <v>2.798361735047418E-3</v>
      </c>
      <c r="AK367" s="72">
        <f t="shared" si="367"/>
        <v>3.4111688555938406E-3</v>
      </c>
      <c r="AL367" s="72">
        <f t="shared" si="368"/>
        <v>3.5403540052043711E-3</v>
      </c>
      <c r="AM367" s="72">
        <f t="shared" si="369"/>
        <v>3.4826289361120514E-3</v>
      </c>
      <c r="AN367" s="72">
        <f t="shared" si="370"/>
        <v>3.5444041007177138E-3</v>
      </c>
      <c r="AO367" s="72">
        <f t="shared" si="371"/>
        <v>3.545174804220784E-3</v>
      </c>
      <c r="AP367" s="72">
        <f t="shared" si="372"/>
        <v>2.4991587425726605E-3</v>
      </c>
      <c r="AQ367" s="72">
        <f t="shared" si="373"/>
        <v>2.4817957678371686E-3</v>
      </c>
      <c r="AR367" s="72">
        <f t="shared" si="374"/>
        <v>2.6895835497994128E-3</v>
      </c>
      <c r="AS367" s="72">
        <f t="shared" si="375"/>
        <v>3.2523873546431966E-3</v>
      </c>
      <c r="AT367" s="72">
        <f t="shared" si="376"/>
        <v>3.3849731810113855E-3</v>
      </c>
      <c r="AU367" s="72">
        <f t="shared" si="377"/>
        <v>3.352458202903206E-3</v>
      </c>
      <c r="AV367" s="72">
        <f t="shared" si="378"/>
        <v>3.4197455250920936E-3</v>
      </c>
      <c r="AW367" s="72">
        <f t="shared" si="379"/>
        <v>3.4210211339250128E-3</v>
      </c>
      <c r="AX367" s="72">
        <f t="shared" si="380"/>
        <v>6.6525665168350265E-4</v>
      </c>
      <c r="AY367" s="72">
        <f t="shared" si="381"/>
        <v>1.3147274294333057E-3</v>
      </c>
      <c r="AZ367" s="72">
        <f t="shared" si="382"/>
        <v>2.798361735047418E-3</v>
      </c>
      <c r="BA367" s="72">
        <f t="shared" si="383"/>
        <v>1.0233506566781521E-2</v>
      </c>
      <c r="BB367" s="72">
        <f t="shared" si="384"/>
        <v>1.7701770026021857E-2</v>
      </c>
      <c r="BC367" s="72">
        <f t="shared" si="385"/>
        <v>3.4826289361120512E-2</v>
      </c>
      <c r="BD367" s="72">
        <f t="shared" si="386"/>
        <v>5.3166061510765708E-2</v>
      </c>
      <c r="BE367" s="72">
        <f t="shared" si="387"/>
        <v>7.0903496084415679E-2</v>
      </c>
      <c r="BF367" s="72">
        <f t="shared" si="388"/>
        <v>6.2478968564316513E-4</v>
      </c>
      <c r="BG367" s="72">
        <f t="shared" si="389"/>
        <v>1.2408978839185843E-3</v>
      </c>
      <c r="BH367" s="72">
        <f t="shared" si="390"/>
        <v>2.6895835497994128E-3</v>
      </c>
      <c r="BI367" s="72">
        <f t="shared" si="391"/>
        <v>9.7571620639295906E-3</v>
      </c>
      <c r="BJ367" s="72">
        <f t="shared" si="392"/>
        <v>1.6924865905056926E-2</v>
      </c>
      <c r="BK367" s="72">
        <f t="shared" si="393"/>
        <v>3.3524582029032059E-2</v>
      </c>
      <c r="BL367" s="72">
        <f t="shared" si="394"/>
        <v>5.1296182876381401E-2</v>
      </c>
      <c r="BM367" s="72">
        <f t="shared" si="395"/>
        <v>6.8420422678500251E-2</v>
      </c>
      <c r="BN367" s="70">
        <f t="shared" si="396"/>
        <v>0.7975718349313089</v>
      </c>
      <c r="BO367" s="70">
        <f t="shared" si="397"/>
        <v>0.81835347030410488</v>
      </c>
      <c r="BP367" s="70">
        <f t="shared" si="398"/>
        <v>0.97164479796543246</v>
      </c>
    </row>
    <row r="368" spans="1:68" x14ac:dyDescent="0.25">
      <c r="A368" s="68">
        <v>44896</v>
      </c>
      <c r="B368" s="67">
        <v>11.56</v>
      </c>
      <c r="C368" s="67">
        <v>13.45</v>
      </c>
      <c r="D368" s="67">
        <v>13.02</v>
      </c>
      <c r="E368" s="67">
        <v>9.5</v>
      </c>
      <c r="F368" s="67">
        <v>9.0500000000000007</v>
      </c>
      <c r="G368" s="67">
        <v>8.36</v>
      </c>
      <c r="H368" s="67">
        <v>8.0500000000000007</v>
      </c>
      <c r="I368" s="67">
        <v>8.01</v>
      </c>
      <c r="J368" s="71">
        <f t="shared" si="340"/>
        <v>-8.9999999999999802E-4</v>
      </c>
      <c r="K368" s="71">
        <f t="shared" si="341"/>
        <v>-1.9999999999997797E-4</v>
      </c>
      <c r="L368" s="71">
        <f t="shared" si="342"/>
        <v>-9.9999999999997313E-4</v>
      </c>
      <c r="M368" s="71">
        <f t="shared" si="343"/>
        <v>-3.4000000000000002E-3</v>
      </c>
      <c r="N368" s="71">
        <f t="shared" si="344"/>
        <v>-3.1000000000000055E-3</v>
      </c>
      <c r="O368" s="71">
        <f t="shared" si="345"/>
        <v>-1.799999999999996E-3</v>
      </c>
      <c r="P368" s="71">
        <f t="shared" si="346"/>
        <v>-2.0000000000000018E-3</v>
      </c>
      <c r="Q368" s="71">
        <f t="shared" si="347"/>
        <v>-1.5000000000000013E-3</v>
      </c>
      <c r="R368" s="71">
        <f t="shared" si="348"/>
        <v>-8.0706635775601497E-4</v>
      </c>
      <c r="S368" s="71">
        <f t="shared" si="349"/>
        <v>-1.7630465489948619E-4</v>
      </c>
      <c r="T368" s="71">
        <f t="shared" si="350"/>
        <v>-8.8519081640857161E-4</v>
      </c>
      <c r="U368" s="71">
        <f t="shared" si="351"/>
        <v>-3.1098534164178578E-3</v>
      </c>
      <c r="V368" s="71">
        <f t="shared" si="352"/>
        <v>-2.8467809298636051E-3</v>
      </c>
      <c r="W368" s="71">
        <f t="shared" si="353"/>
        <v>-1.6625107736133028E-3</v>
      </c>
      <c r="X368" s="71">
        <f t="shared" si="354"/>
        <v>-1.8527101177296332E-3</v>
      </c>
      <c r="Y368" s="71">
        <f t="shared" si="355"/>
        <v>-1.3897255213018542E-3</v>
      </c>
      <c r="Z368" s="72">
        <f t="shared" si="356"/>
        <v>2.7411813708475629E-2</v>
      </c>
      <c r="AA368" s="72">
        <f t="shared" si="357"/>
        <v>3.1707768626079068E-2</v>
      </c>
      <c r="AB368" s="72">
        <f t="shared" si="358"/>
        <v>3.1390825241655401E-2</v>
      </c>
      <c r="AC368" s="72">
        <f t="shared" si="359"/>
        <v>2.6925075973690205E-2</v>
      </c>
      <c r="AD368" s="72">
        <f t="shared" si="360"/>
        <v>2.1853520964914518E-2</v>
      </c>
      <c r="AE368" s="72">
        <f t="shared" si="361"/>
        <v>1.7467988074382185E-2</v>
      </c>
      <c r="AF368" s="72">
        <f t="shared" si="362"/>
        <v>1.5360653382559866E-2</v>
      </c>
      <c r="AG368" s="72">
        <f t="shared" si="363"/>
        <v>1.4783235180243364E-2</v>
      </c>
      <c r="AH368" s="72">
        <f t="shared" si="364"/>
        <v>2.6665795253712401E-3</v>
      </c>
      <c r="AI368" s="72">
        <f t="shared" si="365"/>
        <v>2.634186489405093E-3</v>
      </c>
      <c r="AJ368" s="72">
        <f t="shared" si="366"/>
        <v>2.8035466576767391E-3</v>
      </c>
      <c r="AK368" s="72">
        <f t="shared" si="367"/>
        <v>3.4167014914903721E-3</v>
      </c>
      <c r="AL368" s="72">
        <f t="shared" si="368"/>
        <v>3.5436103085003884E-3</v>
      </c>
      <c r="AM368" s="72">
        <f t="shared" si="369"/>
        <v>3.483588718085082E-3</v>
      </c>
      <c r="AN368" s="72">
        <f t="shared" si="370"/>
        <v>3.5426027362502267E-3</v>
      </c>
      <c r="AO368" s="72">
        <f t="shared" si="371"/>
        <v>3.5438592608855574E-3</v>
      </c>
      <c r="AP368" s="72">
        <f t="shared" si="372"/>
        <v>2.5043710097981393E-3</v>
      </c>
      <c r="AQ368" s="72">
        <f t="shared" si="373"/>
        <v>2.4863213680844229E-3</v>
      </c>
      <c r="AR368" s="72">
        <f t="shared" si="374"/>
        <v>2.6946463398832493E-3</v>
      </c>
      <c r="AS368" s="72">
        <f t="shared" si="375"/>
        <v>3.257770325027548E-3</v>
      </c>
      <c r="AT368" s="72">
        <f t="shared" si="376"/>
        <v>3.3883671791012271E-3</v>
      </c>
      <c r="AU368" s="72">
        <f t="shared" si="377"/>
        <v>3.3538280195120917E-3</v>
      </c>
      <c r="AV368" s="72">
        <f t="shared" si="378"/>
        <v>3.4186539626505758E-3</v>
      </c>
      <c r="AW368" s="72">
        <f t="shared" si="379"/>
        <v>3.4203614468586011E-3</v>
      </c>
      <c r="AX368" s="72">
        <f t="shared" si="380"/>
        <v>6.6664488134281002E-4</v>
      </c>
      <c r="AY368" s="72">
        <f t="shared" si="381"/>
        <v>1.3170932447025465E-3</v>
      </c>
      <c r="AZ368" s="72">
        <f t="shared" si="382"/>
        <v>2.8035466576767391E-3</v>
      </c>
      <c r="BA368" s="72">
        <f t="shared" si="383"/>
        <v>1.0250104474471116E-2</v>
      </c>
      <c r="BB368" s="72">
        <f t="shared" si="384"/>
        <v>1.7718051542501941E-2</v>
      </c>
      <c r="BC368" s="72">
        <f t="shared" si="385"/>
        <v>3.4835887180850816E-2</v>
      </c>
      <c r="BD368" s="72">
        <f t="shared" si="386"/>
        <v>5.3139041043753402E-2</v>
      </c>
      <c r="BE368" s="72">
        <f t="shared" si="387"/>
        <v>7.087718521771115E-2</v>
      </c>
      <c r="BF368" s="72">
        <f t="shared" si="388"/>
        <v>6.2609275244953483E-4</v>
      </c>
      <c r="BG368" s="72">
        <f t="shared" si="389"/>
        <v>1.2431606840422114E-3</v>
      </c>
      <c r="BH368" s="72">
        <f t="shared" si="390"/>
        <v>2.6946463398832493E-3</v>
      </c>
      <c r="BI368" s="72">
        <f t="shared" si="391"/>
        <v>9.7733109750826434E-3</v>
      </c>
      <c r="BJ368" s="72">
        <f t="shared" si="392"/>
        <v>1.6941835895506137E-2</v>
      </c>
      <c r="BK368" s="72">
        <f t="shared" si="393"/>
        <v>3.3538280195120916E-2</v>
      </c>
      <c r="BL368" s="72">
        <f t="shared" si="394"/>
        <v>5.1279809439758635E-2</v>
      </c>
      <c r="BM368" s="72">
        <f t="shared" si="395"/>
        <v>6.8407228937172021E-2</v>
      </c>
      <c r="BN368" s="70">
        <f t="shared" si="396"/>
        <v>0.79744965966323977</v>
      </c>
      <c r="BO368" s="70">
        <f t="shared" si="397"/>
        <v>0.81824425936128209</v>
      </c>
      <c r="BP368" s="70">
        <f t="shared" si="398"/>
        <v>0.97173057522510631</v>
      </c>
    </row>
    <row r="369" spans="1:68" x14ac:dyDescent="0.25">
      <c r="A369" s="68">
        <v>44895</v>
      </c>
      <c r="B369" s="67">
        <v>11.47</v>
      </c>
      <c r="C369" s="67">
        <v>13.43</v>
      </c>
      <c r="D369" s="67">
        <v>12.92</v>
      </c>
      <c r="E369" s="67">
        <v>9.16</v>
      </c>
      <c r="F369" s="67">
        <v>8.74</v>
      </c>
      <c r="G369" s="67">
        <v>8.18</v>
      </c>
      <c r="H369" s="67">
        <v>7.85</v>
      </c>
      <c r="I369" s="67">
        <v>7.86</v>
      </c>
      <c r="J369" s="71">
        <f t="shared" si="340"/>
        <v>-6.0000000000000331E-4</v>
      </c>
      <c r="K369" s="71">
        <f t="shared" si="341"/>
        <v>-2.7000000000000079E-3</v>
      </c>
      <c r="L369" s="71">
        <f t="shared" si="342"/>
        <v>-8.0000000000002292E-4</v>
      </c>
      <c r="M369" s="71">
        <f t="shared" si="343"/>
        <v>-1.9999999999999185E-4</v>
      </c>
      <c r="N369" s="71">
        <f t="shared" si="344"/>
        <v>-8.9999999999999802E-4</v>
      </c>
      <c r="O369" s="71">
        <f t="shared" si="345"/>
        <v>-1.0000000000000009E-3</v>
      </c>
      <c r="P369" s="71">
        <f t="shared" si="346"/>
        <v>-6.999999999999923E-4</v>
      </c>
      <c r="Q369" s="71">
        <f t="shared" si="347"/>
        <v>-9.000000000000119E-4</v>
      </c>
      <c r="R369" s="71">
        <f t="shared" si="348"/>
        <v>-5.384063303069469E-4</v>
      </c>
      <c r="S369" s="71">
        <f t="shared" si="349"/>
        <v>-2.3831601375849105E-3</v>
      </c>
      <c r="T369" s="71">
        <f t="shared" si="350"/>
        <v>-7.0871725149296587E-4</v>
      </c>
      <c r="U369" s="71">
        <f t="shared" si="351"/>
        <v>-1.8323408205181042E-4</v>
      </c>
      <c r="V369" s="71">
        <f t="shared" si="352"/>
        <v>-8.2800501533582651E-4</v>
      </c>
      <c r="W369" s="71">
        <f t="shared" si="353"/>
        <v>-9.2481279133755951E-4</v>
      </c>
      <c r="X369" s="71">
        <f t="shared" si="354"/>
        <v>-6.4926032981473165E-4</v>
      </c>
      <c r="Y369" s="71">
        <f t="shared" si="355"/>
        <v>-8.3476330034049746E-4</v>
      </c>
      <c r="Z369" s="72">
        <f t="shared" si="356"/>
        <v>2.7326890046821845E-2</v>
      </c>
      <c r="AA369" s="72">
        <f t="shared" si="357"/>
        <v>3.155329671220776E-2</v>
      </c>
      <c r="AB369" s="72">
        <f t="shared" si="358"/>
        <v>3.130125392489657E-2</v>
      </c>
      <c r="AC369" s="72">
        <f t="shared" si="359"/>
        <v>2.6973693802479173E-2</v>
      </c>
      <c r="AD369" s="72">
        <f t="shared" si="360"/>
        <v>2.189035224821443E-2</v>
      </c>
      <c r="AE369" s="72">
        <f t="shared" si="361"/>
        <v>1.7496600438802367E-2</v>
      </c>
      <c r="AF369" s="72">
        <f t="shared" si="362"/>
        <v>1.5386498086237592E-2</v>
      </c>
      <c r="AG369" s="72">
        <f t="shared" si="363"/>
        <v>1.4807276940905344E-2</v>
      </c>
      <c r="AH369" s="72">
        <f t="shared" si="364"/>
        <v>2.6722382976247247E-3</v>
      </c>
      <c r="AI369" s="72">
        <f t="shared" si="365"/>
        <v>2.639787505207946E-3</v>
      </c>
      <c r="AJ369" s="72">
        <f t="shared" si="366"/>
        <v>2.8094850906678144E-3</v>
      </c>
      <c r="AK369" s="72">
        <f t="shared" si="367"/>
        <v>3.4184138385318745E-3</v>
      </c>
      <c r="AL369" s="72">
        <f t="shared" si="368"/>
        <v>3.54678775360109E-3</v>
      </c>
      <c r="AM369" s="72">
        <f t="shared" si="369"/>
        <v>3.489857100022985E-3</v>
      </c>
      <c r="AN369" s="72">
        <f t="shared" si="370"/>
        <v>3.5486149123245456E-3</v>
      </c>
      <c r="AO369" s="72">
        <f t="shared" si="371"/>
        <v>3.5507351256101427E-3</v>
      </c>
      <c r="AP369" s="72">
        <f t="shared" si="372"/>
        <v>2.5097114421073988E-3</v>
      </c>
      <c r="AQ369" s="72">
        <f t="shared" si="373"/>
        <v>2.4916021273986818E-3</v>
      </c>
      <c r="AR369" s="72">
        <f t="shared" si="374"/>
        <v>2.7003945073049164E-3</v>
      </c>
      <c r="AS369" s="72">
        <f t="shared" si="375"/>
        <v>3.2598982532253788E-3</v>
      </c>
      <c r="AT369" s="72">
        <f t="shared" si="376"/>
        <v>3.3917896320040703E-3</v>
      </c>
      <c r="AU369" s="72">
        <f t="shared" si="377"/>
        <v>3.3599851183705185E-3</v>
      </c>
      <c r="AV369" s="72">
        <f t="shared" si="378"/>
        <v>3.4246070657006611E-3</v>
      </c>
      <c r="AW369" s="72">
        <f t="shared" si="379"/>
        <v>3.4270764416571625E-3</v>
      </c>
      <c r="AX369" s="72">
        <f t="shared" si="380"/>
        <v>6.6805957440618118E-4</v>
      </c>
      <c r="AY369" s="72">
        <f t="shared" si="381"/>
        <v>1.319893752603973E-3</v>
      </c>
      <c r="AZ369" s="72">
        <f t="shared" si="382"/>
        <v>2.8094850906678144E-3</v>
      </c>
      <c r="BA369" s="72">
        <f t="shared" si="383"/>
        <v>1.0255241515595623E-2</v>
      </c>
      <c r="BB369" s="72">
        <f t="shared" si="384"/>
        <v>1.7733938768005449E-2</v>
      </c>
      <c r="BC369" s="72">
        <f t="shared" si="385"/>
        <v>3.4898571000229847E-2</v>
      </c>
      <c r="BD369" s="72">
        <f t="shared" si="386"/>
        <v>5.3229223684868182E-2</v>
      </c>
      <c r="BE369" s="72">
        <f t="shared" si="387"/>
        <v>7.1014702512202849E-2</v>
      </c>
      <c r="BF369" s="72">
        <f t="shared" si="388"/>
        <v>6.2742786052684971E-4</v>
      </c>
      <c r="BG369" s="72">
        <f t="shared" si="389"/>
        <v>1.2458010636993409E-3</v>
      </c>
      <c r="BH369" s="72">
        <f t="shared" si="390"/>
        <v>2.7003945073049164E-3</v>
      </c>
      <c r="BI369" s="72">
        <f t="shared" si="391"/>
        <v>9.7796947596761365E-3</v>
      </c>
      <c r="BJ369" s="72">
        <f t="shared" si="392"/>
        <v>1.6958948160020353E-2</v>
      </c>
      <c r="BK369" s="72">
        <f t="shared" si="393"/>
        <v>3.3599851183705183E-2</v>
      </c>
      <c r="BL369" s="72">
        <f t="shared" si="394"/>
        <v>5.1369105985509915E-2</v>
      </c>
      <c r="BM369" s="72">
        <f t="shared" si="395"/>
        <v>6.8541528833143253E-2</v>
      </c>
      <c r="BN369" s="70">
        <f t="shared" si="396"/>
        <v>0.79760342602109568</v>
      </c>
      <c r="BO369" s="70">
        <f t="shared" si="397"/>
        <v>0.8190349399600676</v>
      </c>
      <c r="BP369" s="70">
        <f t="shared" si="398"/>
        <v>0.97167872480879647</v>
      </c>
    </row>
    <row r="370" spans="1:68" x14ac:dyDescent="0.25">
      <c r="A370" s="68">
        <v>44894</v>
      </c>
      <c r="B370" s="67">
        <v>11.41</v>
      </c>
      <c r="C370" s="67">
        <v>13.16</v>
      </c>
      <c r="D370" s="67">
        <v>12.84</v>
      </c>
      <c r="E370" s="67">
        <v>9.14</v>
      </c>
      <c r="F370" s="67">
        <v>8.65</v>
      </c>
      <c r="G370" s="67">
        <v>8.08</v>
      </c>
      <c r="H370" s="67">
        <v>7.78</v>
      </c>
      <c r="I370" s="67">
        <v>7.77</v>
      </c>
      <c r="J370" s="71">
        <f t="shared" si="340"/>
        <v>-2.7999999999999969E-3</v>
      </c>
      <c r="K370" s="71">
        <f t="shared" si="341"/>
        <v>-9.9999999999988987E-5</v>
      </c>
      <c r="L370" s="71">
        <f t="shared" si="342"/>
        <v>-9.9999999999988987E-5</v>
      </c>
      <c r="M370" s="71">
        <f t="shared" si="343"/>
        <v>0</v>
      </c>
      <c r="N370" s="71">
        <f t="shared" si="344"/>
        <v>-1.0000000000000286E-4</v>
      </c>
      <c r="O370" s="71">
        <f t="shared" si="345"/>
        <v>-9.9999999999988987E-5</v>
      </c>
      <c r="P370" s="71">
        <f t="shared" si="346"/>
        <v>9.9999999999988987E-5</v>
      </c>
      <c r="Q370" s="71">
        <f t="shared" si="347"/>
        <v>1.0000000000001674E-4</v>
      </c>
      <c r="R370" s="71">
        <f t="shared" si="348"/>
        <v>-2.5164028736701445E-3</v>
      </c>
      <c r="S370" s="71">
        <f t="shared" si="349"/>
        <v>-8.8374353820023171E-5</v>
      </c>
      <c r="T370" s="71">
        <f t="shared" si="350"/>
        <v>-8.8624983440812466E-5</v>
      </c>
      <c r="U370" s="71">
        <f t="shared" si="351"/>
        <v>0</v>
      </c>
      <c r="V370" s="71">
        <f t="shared" si="352"/>
        <v>-9.2042892052666663E-5</v>
      </c>
      <c r="W370" s="71">
        <f t="shared" si="353"/>
        <v>-9.2528336869129629E-5</v>
      </c>
      <c r="X370" s="71">
        <f t="shared" si="354"/>
        <v>9.2777288186403963E-5</v>
      </c>
      <c r="Y370" s="71">
        <f t="shared" si="355"/>
        <v>9.2785896610331729E-5</v>
      </c>
      <c r="Z370" s="72">
        <f t="shared" si="356"/>
        <v>2.7245817950376727E-2</v>
      </c>
      <c r="AA370" s="72">
        <f t="shared" si="357"/>
        <v>3.1396332682411987E-2</v>
      </c>
      <c r="AB370" s="72">
        <f t="shared" si="358"/>
        <v>3.1215903913074765E-2</v>
      </c>
      <c r="AC370" s="72">
        <f t="shared" si="359"/>
        <v>2.7027737866895895E-2</v>
      </c>
      <c r="AD370" s="72">
        <f t="shared" si="360"/>
        <v>2.1932816194890233E-2</v>
      </c>
      <c r="AE370" s="72">
        <f t="shared" si="361"/>
        <v>1.7528838724041814E-2</v>
      </c>
      <c r="AF370" s="72">
        <f t="shared" si="362"/>
        <v>1.5416048832629498E-2</v>
      </c>
      <c r="AG370" s="72">
        <f t="shared" si="363"/>
        <v>1.4834380201402E-2</v>
      </c>
      <c r="AH370" s="72">
        <f t="shared" si="364"/>
        <v>2.6780577579378203E-3</v>
      </c>
      <c r="AI370" s="72">
        <f t="shared" si="365"/>
        <v>2.6418217819718245E-3</v>
      </c>
      <c r="AJ370" s="72">
        <f t="shared" si="366"/>
        <v>2.8155675347971338E-3</v>
      </c>
      <c r="AK370" s="72">
        <f t="shared" si="367"/>
        <v>3.4258447686612075E-3</v>
      </c>
      <c r="AL370" s="72">
        <f t="shared" si="368"/>
        <v>3.5543555163363083E-3</v>
      </c>
      <c r="AM370" s="72">
        <f t="shared" si="369"/>
        <v>3.4972070008123953E-3</v>
      </c>
      <c r="AN370" s="72">
        <f t="shared" si="370"/>
        <v>3.5562745486357418E-3</v>
      </c>
      <c r="AO370" s="72">
        <f t="shared" si="371"/>
        <v>3.5582862963794933E-3</v>
      </c>
      <c r="AP370" s="72">
        <f t="shared" si="372"/>
        <v>2.5151811202891836E-3</v>
      </c>
      <c r="AQ370" s="72">
        <f t="shared" si="373"/>
        <v>2.4940690110885817E-3</v>
      </c>
      <c r="AR370" s="72">
        <f t="shared" si="374"/>
        <v>2.706257094386245E-3</v>
      </c>
      <c r="AS370" s="72">
        <f t="shared" si="375"/>
        <v>3.2669823484047758E-3</v>
      </c>
      <c r="AT370" s="72">
        <f t="shared" si="376"/>
        <v>3.3990475562042845E-3</v>
      </c>
      <c r="AU370" s="72">
        <f t="shared" si="377"/>
        <v>3.367090891141419E-3</v>
      </c>
      <c r="AV370" s="72">
        <f t="shared" si="378"/>
        <v>3.432009933498592E-3</v>
      </c>
      <c r="AW370" s="72">
        <f t="shared" si="379"/>
        <v>3.4343867265765413E-3</v>
      </c>
      <c r="AX370" s="72">
        <f t="shared" si="380"/>
        <v>6.6951443948445508E-4</v>
      </c>
      <c r="AY370" s="72">
        <f t="shared" si="381"/>
        <v>1.3209108909859122E-3</v>
      </c>
      <c r="AZ370" s="72">
        <f t="shared" si="382"/>
        <v>2.8155675347971338E-3</v>
      </c>
      <c r="BA370" s="72">
        <f t="shared" si="383"/>
        <v>1.0277534305983622E-2</v>
      </c>
      <c r="BB370" s="72">
        <f t="shared" si="384"/>
        <v>1.7771777581681542E-2</v>
      </c>
      <c r="BC370" s="72">
        <f t="shared" si="385"/>
        <v>3.4972070008123954E-2</v>
      </c>
      <c r="BD370" s="72">
        <f t="shared" si="386"/>
        <v>5.3344118229536129E-2</v>
      </c>
      <c r="BE370" s="72">
        <f t="shared" si="387"/>
        <v>7.1165725927589865E-2</v>
      </c>
      <c r="BF370" s="72">
        <f t="shared" si="388"/>
        <v>6.2879528007229589E-4</v>
      </c>
      <c r="BG370" s="72">
        <f t="shared" si="389"/>
        <v>1.2470345055442908E-3</v>
      </c>
      <c r="BH370" s="72">
        <f t="shared" si="390"/>
        <v>2.706257094386245E-3</v>
      </c>
      <c r="BI370" s="72">
        <f t="shared" si="391"/>
        <v>9.8009470452143279E-3</v>
      </c>
      <c r="BJ370" s="72">
        <f t="shared" si="392"/>
        <v>1.6995237781021424E-2</v>
      </c>
      <c r="BK370" s="72">
        <f t="shared" si="393"/>
        <v>3.3670908911414194E-2</v>
      </c>
      <c r="BL370" s="72">
        <f t="shared" si="394"/>
        <v>5.1480149002478881E-2</v>
      </c>
      <c r="BM370" s="72">
        <f t="shared" si="395"/>
        <v>6.868773453153082E-2</v>
      </c>
      <c r="BN370" s="70">
        <f t="shared" si="396"/>
        <v>0.79834221208571987</v>
      </c>
      <c r="BO370" s="70">
        <f t="shared" si="397"/>
        <v>0.81906738231875331</v>
      </c>
      <c r="BP370" s="70">
        <f t="shared" si="398"/>
        <v>0.97176238421745664</v>
      </c>
    </row>
    <row r="371" spans="1:68" x14ac:dyDescent="0.25">
      <c r="A371" s="68">
        <v>44893</v>
      </c>
      <c r="B371" s="67">
        <v>11.13</v>
      </c>
      <c r="C371" s="67">
        <v>13.15</v>
      </c>
      <c r="D371" s="67">
        <v>12.83</v>
      </c>
      <c r="E371" s="67">
        <v>9.14</v>
      </c>
      <c r="F371" s="67">
        <v>8.64</v>
      </c>
      <c r="G371" s="67">
        <v>8.07</v>
      </c>
      <c r="H371" s="67">
        <v>7.79</v>
      </c>
      <c r="I371" s="67">
        <v>7.78</v>
      </c>
      <c r="J371" s="71">
        <f t="shared" si="340"/>
        <v>0</v>
      </c>
      <c r="K371" s="71">
        <f t="shared" si="341"/>
        <v>-2.1000000000000185E-3</v>
      </c>
      <c r="L371" s="71">
        <f t="shared" si="342"/>
        <v>1.0000000000000009E-3</v>
      </c>
      <c r="M371" s="71">
        <f t="shared" si="343"/>
        <v>3.999999999999837E-4</v>
      </c>
      <c r="N371" s="71">
        <f t="shared" si="344"/>
        <v>1.9999999999999185E-4</v>
      </c>
      <c r="O371" s="71">
        <f t="shared" si="345"/>
        <v>0</v>
      </c>
      <c r="P371" s="71">
        <f t="shared" si="346"/>
        <v>3.0000000000000859E-4</v>
      </c>
      <c r="Q371" s="71">
        <f t="shared" si="347"/>
        <v>1.9999999999999185E-4</v>
      </c>
      <c r="R371" s="71">
        <f t="shared" si="348"/>
        <v>0</v>
      </c>
      <c r="S371" s="71">
        <f t="shared" si="349"/>
        <v>-1.8576678348557595E-3</v>
      </c>
      <c r="T371" s="71">
        <f t="shared" si="350"/>
        <v>8.8589658522408431E-4</v>
      </c>
      <c r="U371" s="71">
        <f t="shared" si="351"/>
        <v>3.6643459552576445E-4</v>
      </c>
      <c r="V371" s="71">
        <f t="shared" si="352"/>
        <v>1.8407731299101724E-4</v>
      </c>
      <c r="W371" s="71">
        <f t="shared" si="353"/>
        <v>0</v>
      </c>
      <c r="X371" s="71">
        <f t="shared" si="354"/>
        <v>2.7828022998559128E-4</v>
      </c>
      <c r="Y371" s="71">
        <f t="shared" si="355"/>
        <v>1.8554596954611658E-4</v>
      </c>
      <c r="Z371" s="72">
        <f t="shared" si="356"/>
        <v>2.7166610106260793E-2</v>
      </c>
      <c r="AA371" s="72">
        <f t="shared" si="357"/>
        <v>3.1256456408038646E-2</v>
      </c>
      <c r="AB371" s="72">
        <f t="shared" si="358"/>
        <v>3.1133491443064761E-2</v>
      </c>
      <c r="AC371" s="72">
        <f t="shared" si="359"/>
        <v>2.7082352531905007E-2</v>
      </c>
      <c r="AD371" s="72">
        <f t="shared" si="360"/>
        <v>2.197675880741869E-2</v>
      </c>
      <c r="AE371" s="72">
        <f t="shared" si="361"/>
        <v>1.7562856024702079E-2</v>
      </c>
      <c r="AF371" s="72">
        <f t="shared" si="362"/>
        <v>1.5446760854606466E-2</v>
      </c>
      <c r="AG371" s="72">
        <f t="shared" si="363"/>
        <v>1.4863093509970423E-2</v>
      </c>
      <c r="AH371" s="72">
        <f t="shared" si="364"/>
        <v>2.6795647098732675E-3</v>
      </c>
      <c r="AI371" s="72">
        <f t="shared" si="365"/>
        <v>2.6474234339991056E-3</v>
      </c>
      <c r="AJ371" s="72">
        <f t="shared" si="366"/>
        <v>2.8215713429454582E-3</v>
      </c>
      <c r="AK371" s="72">
        <f t="shared" si="367"/>
        <v>3.4332480563380122E-3</v>
      </c>
      <c r="AL371" s="72">
        <f t="shared" si="368"/>
        <v>3.5620944960951429E-3</v>
      </c>
      <c r="AM371" s="72">
        <f t="shared" si="369"/>
        <v>3.5048282355485964E-3</v>
      </c>
      <c r="AN371" s="72">
        <f t="shared" si="370"/>
        <v>3.5639461626205096E-3</v>
      </c>
      <c r="AO371" s="72">
        <f t="shared" si="371"/>
        <v>3.5659626196490827E-3</v>
      </c>
      <c r="AP371" s="72">
        <f t="shared" si="372"/>
        <v>2.5170281127324932E-3</v>
      </c>
      <c r="AQ371" s="72">
        <f t="shared" si="373"/>
        <v>2.4993546963614994E-3</v>
      </c>
      <c r="AR371" s="72">
        <f t="shared" si="374"/>
        <v>2.7120305726704079E-3</v>
      </c>
      <c r="AS371" s="72">
        <f t="shared" si="375"/>
        <v>3.2740416672300426E-3</v>
      </c>
      <c r="AT371" s="72">
        <f t="shared" si="376"/>
        <v>3.4064467836048139E-3</v>
      </c>
      <c r="AU371" s="72">
        <f t="shared" si="377"/>
        <v>3.3744275069202971E-3</v>
      </c>
      <c r="AV371" s="72">
        <f t="shared" si="378"/>
        <v>3.4394158661947664E-3</v>
      </c>
      <c r="AW371" s="72">
        <f t="shared" si="379"/>
        <v>3.4417981548517788E-3</v>
      </c>
      <c r="AX371" s="72">
        <f t="shared" si="380"/>
        <v>6.6989117746831688E-4</v>
      </c>
      <c r="AY371" s="72">
        <f t="shared" si="381"/>
        <v>1.3237117169995528E-3</v>
      </c>
      <c r="AZ371" s="72">
        <f t="shared" si="382"/>
        <v>2.8215713429454582E-3</v>
      </c>
      <c r="BA371" s="72">
        <f t="shared" si="383"/>
        <v>1.0299744169014037E-2</v>
      </c>
      <c r="BB371" s="72">
        <f t="shared" si="384"/>
        <v>1.7810472480475716E-2</v>
      </c>
      <c r="BC371" s="72">
        <f t="shared" si="385"/>
        <v>3.5048282355485967E-2</v>
      </c>
      <c r="BD371" s="72">
        <f t="shared" si="386"/>
        <v>5.3459192439307641E-2</v>
      </c>
      <c r="BE371" s="72">
        <f t="shared" si="387"/>
        <v>7.1319252392981647E-2</v>
      </c>
      <c r="BF371" s="72">
        <f t="shared" si="388"/>
        <v>6.292570281831233E-4</v>
      </c>
      <c r="BG371" s="72">
        <f t="shared" si="389"/>
        <v>1.2496773481807497E-3</v>
      </c>
      <c r="BH371" s="72">
        <f t="shared" si="390"/>
        <v>2.7120305726704079E-3</v>
      </c>
      <c r="BI371" s="72">
        <f t="shared" si="391"/>
        <v>9.8221250016901282E-3</v>
      </c>
      <c r="BJ371" s="72">
        <f t="shared" si="392"/>
        <v>1.7032233918024071E-2</v>
      </c>
      <c r="BK371" s="72">
        <f t="shared" si="393"/>
        <v>3.3744275069202974E-2</v>
      </c>
      <c r="BL371" s="72">
        <f t="shared" si="394"/>
        <v>5.1591237992921493E-2</v>
      </c>
      <c r="BM371" s="72">
        <f t="shared" si="395"/>
        <v>6.8835963097035574E-2</v>
      </c>
      <c r="BN371" s="70">
        <f t="shared" si="396"/>
        <v>0.79831712880231376</v>
      </c>
      <c r="BO371" s="70">
        <f t="shared" si="397"/>
        <v>0.81905610645653815</v>
      </c>
      <c r="BP371" s="70">
        <f t="shared" si="398"/>
        <v>0.97176421900452481</v>
      </c>
    </row>
    <row r="372" spans="1:68" x14ac:dyDescent="0.25">
      <c r="A372" s="68">
        <v>44890</v>
      </c>
      <c r="B372" s="67">
        <v>11.13</v>
      </c>
      <c r="C372" s="67">
        <v>12.94</v>
      </c>
      <c r="D372" s="67">
        <v>12.93</v>
      </c>
      <c r="E372" s="67">
        <v>9.18</v>
      </c>
      <c r="F372" s="67">
        <v>8.66</v>
      </c>
      <c r="G372" s="67">
        <v>8.07</v>
      </c>
      <c r="H372" s="67">
        <v>7.82</v>
      </c>
      <c r="I372" s="67">
        <v>7.8</v>
      </c>
      <c r="J372" s="71">
        <f t="shared" si="340"/>
        <v>9.9999999999988987E-5</v>
      </c>
      <c r="K372" s="71">
        <f t="shared" si="341"/>
        <v>2.4000000000000132E-3</v>
      </c>
      <c r="L372" s="71">
        <f t="shared" si="342"/>
        <v>2.5000000000000022E-3</v>
      </c>
      <c r="M372" s="71">
        <f t="shared" si="343"/>
        <v>2.0000000000000573E-4</v>
      </c>
      <c r="N372" s="71">
        <f t="shared" si="344"/>
        <v>1.1999999999999927E-3</v>
      </c>
      <c r="O372" s="71">
        <f t="shared" si="345"/>
        <v>1.2999999999999817E-3</v>
      </c>
      <c r="P372" s="71">
        <f t="shared" si="346"/>
        <v>1.0999999999999899E-3</v>
      </c>
      <c r="Q372" s="71">
        <f t="shared" si="347"/>
        <v>1.1999999999999927E-3</v>
      </c>
      <c r="R372" s="71">
        <f t="shared" si="348"/>
        <v>8.9980654220084887E-5</v>
      </c>
      <c r="S372" s="71">
        <f t="shared" si="349"/>
        <v>2.1227674696871392E-3</v>
      </c>
      <c r="T372" s="71">
        <f t="shared" si="350"/>
        <v>2.211313978798922E-3</v>
      </c>
      <c r="U372" s="71">
        <f t="shared" si="351"/>
        <v>1.831669571930456E-4</v>
      </c>
      <c r="V372" s="71">
        <f t="shared" si="352"/>
        <v>1.1037528714377502E-3</v>
      </c>
      <c r="W372" s="71">
        <f t="shared" si="353"/>
        <v>1.202201097307037E-3</v>
      </c>
      <c r="X372" s="71">
        <f t="shared" si="354"/>
        <v>1.0196988137321414E-3</v>
      </c>
      <c r="Y372" s="71">
        <f t="shared" si="355"/>
        <v>1.1125534246036147E-3</v>
      </c>
      <c r="Z372" s="72">
        <f t="shared" si="356"/>
        <v>2.7103631387264099E-2</v>
      </c>
      <c r="AA372" s="72">
        <f t="shared" si="357"/>
        <v>3.111363545628993E-2</v>
      </c>
      <c r="AB372" s="72">
        <f t="shared" si="358"/>
        <v>3.1049456708333666E-2</v>
      </c>
      <c r="AC372" s="72">
        <f t="shared" si="359"/>
        <v>2.7137296634943433E-2</v>
      </c>
      <c r="AD372" s="72">
        <f t="shared" si="360"/>
        <v>2.2021091773143424E-2</v>
      </c>
      <c r="AE372" s="72">
        <f t="shared" si="361"/>
        <v>1.7597215890880914E-2</v>
      </c>
      <c r="AF372" s="72">
        <f t="shared" si="362"/>
        <v>1.5477520422171112E-2</v>
      </c>
      <c r="AG372" s="72">
        <f t="shared" si="363"/>
        <v>1.4891818174786154E-2</v>
      </c>
      <c r="AH372" s="72">
        <f t="shared" si="364"/>
        <v>2.6852657407242637E-3</v>
      </c>
      <c r="AI372" s="72">
        <f t="shared" si="365"/>
        <v>2.6513065722239821E-3</v>
      </c>
      <c r="AJ372" s="72">
        <f t="shared" si="366"/>
        <v>2.8258742278923971E-3</v>
      </c>
      <c r="AK372" s="72">
        <f t="shared" si="367"/>
        <v>3.4403913445647566E-3</v>
      </c>
      <c r="AL372" s="72">
        <f t="shared" si="368"/>
        <v>3.5697253642450093E-3</v>
      </c>
      <c r="AM372" s="72">
        <f t="shared" si="369"/>
        <v>3.5124614205280444E-3</v>
      </c>
      <c r="AN372" s="72">
        <f t="shared" si="370"/>
        <v>3.5715337910813935E-3</v>
      </c>
      <c r="AO372" s="72">
        <f t="shared" si="371"/>
        <v>3.5736281921642621E-3</v>
      </c>
      <c r="AP372" s="72">
        <f t="shared" si="372"/>
        <v>2.5223798820706851E-3</v>
      </c>
      <c r="AQ372" s="72">
        <f t="shared" si="373"/>
        <v>2.5033187190324716E-3</v>
      </c>
      <c r="AR372" s="72">
        <f t="shared" si="374"/>
        <v>2.716372003752928E-3</v>
      </c>
      <c r="AS372" s="72">
        <f t="shared" si="375"/>
        <v>3.280867668805683E-3</v>
      </c>
      <c r="AT372" s="72">
        <f t="shared" si="376"/>
        <v>3.4137485677943548E-3</v>
      </c>
      <c r="AU372" s="72">
        <f t="shared" si="377"/>
        <v>3.3817768628736427E-3</v>
      </c>
      <c r="AV372" s="72">
        <f t="shared" si="378"/>
        <v>3.4467477561879924E-3</v>
      </c>
      <c r="AW372" s="72">
        <f t="shared" si="379"/>
        <v>3.4492022727161268E-3</v>
      </c>
      <c r="AX372" s="72">
        <f t="shared" si="380"/>
        <v>6.7131643518106591E-4</v>
      </c>
      <c r="AY372" s="72">
        <f t="shared" si="381"/>
        <v>1.3256532861119911E-3</v>
      </c>
      <c r="AZ372" s="72">
        <f t="shared" si="382"/>
        <v>2.8258742278923971E-3</v>
      </c>
      <c r="BA372" s="72">
        <f t="shared" si="383"/>
        <v>1.032117403369427E-2</v>
      </c>
      <c r="BB372" s="72">
        <f t="shared" si="384"/>
        <v>1.7848626821225046E-2</v>
      </c>
      <c r="BC372" s="72">
        <f t="shared" si="385"/>
        <v>3.5124614205280444E-2</v>
      </c>
      <c r="BD372" s="72">
        <f t="shared" si="386"/>
        <v>5.35730068662209E-2</v>
      </c>
      <c r="BE372" s="72">
        <f t="shared" si="387"/>
        <v>7.1472563843285236E-2</v>
      </c>
      <c r="BF372" s="72">
        <f t="shared" si="388"/>
        <v>6.3059497051767127E-4</v>
      </c>
      <c r="BG372" s="72">
        <f t="shared" si="389"/>
        <v>1.2516593595162358E-3</v>
      </c>
      <c r="BH372" s="72">
        <f t="shared" si="390"/>
        <v>2.716372003752928E-3</v>
      </c>
      <c r="BI372" s="72">
        <f t="shared" si="391"/>
        <v>9.8426030064170493E-3</v>
      </c>
      <c r="BJ372" s="72">
        <f t="shared" si="392"/>
        <v>1.7068742838971775E-2</v>
      </c>
      <c r="BK372" s="72">
        <f t="shared" si="393"/>
        <v>3.3817768628736429E-2</v>
      </c>
      <c r="BL372" s="72">
        <f t="shared" si="394"/>
        <v>5.1701216342819885E-2</v>
      </c>
      <c r="BM372" s="72">
        <f t="shared" si="395"/>
        <v>6.8984045454322532E-2</v>
      </c>
      <c r="BN372" s="70">
        <f t="shared" si="396"/>
        <v>0.80049670464672362</v>
      </c>
      <c r="BO372" s="70">
        <f t="shared" si="397"/>
        <v>0.81911560835536112</v>
      </c>
      <c r="BP372" s="70">
        <f t="shared" si="398"/>
        <v>0.97176965082001354</v>
      </c>
    </row>
    <row r="373" spans="1:68" x14ac:dyDescent="0.25">
      <c r="A373" s="68">
        <v>44889</v>
      </c>
      <c r="B373" s="67">
        <v>11.14</v>
      </c>
      <c r="C373" s="67">
        <v>13.18</v>
      </c>
      <c r="D373" s="67">
        <v>13.18</v>
      </c>
      <c r="E373" s="67">
        <v>9.1999999999999993</v>
      </c>
      <c r="F373" s="67">
        <v>8.7799999999999994</v>
      </c>
      <c r="G373" s="67">
        <v>8.1999999999999993</v>
      </c>
      <c r="H373" s="67">
        <v>7.93</v>
      </c>
      <c r="I373" s="67">
        <v>7.92</v>
      </c>
      <c r="J373" s="71">
        <f t="shared" si="340"/>
        <v>-6.999999999999923E-4</v>
      </c>
      <c r="K373" s="71">
        <f t="shared" si="341"/>
        <v>-7.9999999999999516E-4</v>
      </c>
      <c r="L373" s="71">
        <f t="shared" si="342"/>
        <v>-3.9000000000000146E-3</v>
      </c>
      <c r="M373" s="71">
        <f t="shared" si="343"/>
        <v>-4.2999999999999983E-3</v>
      </c>
      <c r="N373" s="71">
        <f t="shared" si="344"/>
        <v>-4.9999999999999906E-3</v>
      </c>
      <c r="O373" s="71">
        <f t="shared" si="345"/>
        <v>-4.1999999999999815E-3</v>
      </c>
      <c r="P373" s="71">
        <f t="shared" si="346"/>
        <v>-3.9999999999999897E-3</v>
      </c>
      <c r="Q373" s="71">
        <f t="shared" si="347"/>
        <v>-4.1999999999999954E-3</v>
      </c>
      <c r="R373" s="71">
        <f t="shared" si="348"/>
        <v>-6.3003467274645676E-4</v>
      </c>
      <c r="S373" s="71">
        <f t="shared" si="349"/>
        <v>-7.070885923029167E-4</v>
      </c>
      <c r="T373" s="71">
        <f t="shared" si="350"/>
        <v>-3.4517890625523039E-3</v>
      </c>
      <c r="U373" s="71">
        <f t="shared" si="351"/>
        <v>-3.9455022050459742E-3</v>
      </c>
      <c r="V373" s="71">
        <f t="shared" si="352"/>
        <v>-4.6070292487143611E-3</v>
      </c>
      <c r="W373" s="71">
        <f t="shared" si="353"/>
        <v>-3.8892539070304937E-3</v>
      </c>
      <c r="X373" s="71">
        <f t="shared" si="354"/>
        <v>-3.7129904348200049E-3</v>
      </c>
      <c r="Y373" s="71">
        <f t="shared" si="355"/>
        <v>-3.8993643317829243E-3</v>
      </c>
      <c r="Z373" s="72">
        <f t="shared" si="356"/>
        <v>2.7038855357375439E-2</v>
      </c>
      <c r="AA373" s="72">
        <f t="shared" si="357"/>
        <v>3.0983215760838876E-2</v>
      </c>
      <c r="AB373" s="72">
        <f t="shared" si="358"/>
        <v>3.0956339262712115E-2</v>
      </c>
      <c r="AC373" s="72">
        <f t="shared" si="359"/>
        <v>2.7192064826645129E-2</v>
      </c>
      <c r="AD373" s="72">
        <f t="shared" si="360"/>
        <v>2.20654312976768E-2</v>
      </c>
      <c r="AE373" s="72">
        <f t="shared" si="361"/>
        <v>1.7631774149817557E-2</v>
      </c>
      <c r="AF373" s="72">
        <f t="shared" si="362"/>
        <v>1.5508038688574016E-2</v>
      </c>
      <c r="AG373" s="72">
        <f t="shared" si="363"/>
        <v>1.4920390292144609E-2</v>
      </c>
      <c r="AH373" s="72">
        <f t="shared" si="364"/>
        <v>2.690914386064577E-3</v>
      </c>
      <c r="AI373" s="72">
        <f t="shared" si="365"/>
        <v>2.649791036723954E-3</v>
      </c>
      <c r="AJ373" s="72">
        <f t="shared" si="366"/>
        <v>2.8247285981748494E-3</v>
      </c>
      <c r="AK373" s="72">
        <f t="shared" si="367"/>
        <v>3.4477603711593093E-3</v>
      </c>
      <c r="AL373" s="72">
        <f t="shared" si="368"/>
        <v>3.5760637085892311E-3</v>
      </c>
      <c r="AM373" s="72">
        <f t="shared" si="369"/>
        <v>3.5184965455178465E-3</v>
      </c>
      <c r="AN373" s="72">
        <f t="shared" si="370"/>
        <v>3.5781338148284554E-3</v>
      </c>
      <c r="AO373" s="72">
        <f t="shared" si="371"/>
        <v>3.5800499481545558E-3</v>
      </c>
      <c r="AP373" s="72">
        <f t="shared" si="372"/>
        <v>2.5276855425641872E-3</v>
      </c>
      <c r="AQ373" s="72">
        <f t="shared" si="373"/>
        <v>2.502592700913648E-3</v>
      </c>
      <c r="AR373" s="72">
        <f t="shared" si="374"/>
        <v>2.7162192479106943E-3</v>
      </c>
      <c r="AS373" s="72">
        <f t="shared" si="375"/>
        <v>3.2878998859821183E-3</v>
      </c>
      <c r="AT373" s="72">
        <f t="shared" si="376"/>
        <v>3.4198927508755695E-3</v>
      </c>
      <c r="AU373" s="72">
        <f t="shared" si="377"/>
        <v>3.3876898943917782E-3</v>
      </c>
      <c r="AV373" s="72">
        <f t="shared" si="378"/>
        <v>3.4531924241125072E-3</v>
      </c>
      <c r="AW373" s="72">
        <f t="shared" si="379"/>
        <v>3.4554879531012331E-3</v>
      </c>
      <c r="AX373" s="72">
        <f t="shared" si="380"/>
        <v>6.7272859651614425E-4</v>
      </c>
      <c r="AY373" s="72">
        <f t="shared" si="381"/>
        <v>1.324895518361977E-3</v>
      </c>
      <c r="AZ373" s="72">
        <f t="shared" si="382"/>
        <v>2.8247285981748494E-3</v>
      </c>
      <c r="BA373" s="72">
        <f t="shared" si="383"/>
        <v>1.0343281113477928E-2</v>
      </c>
      <c r="BB373" s="72">
        <f t="shared" si="384"/>
        <v>1.7880318542946156E-2</v>
      </c>
      <c r="BC373" s="72">
        <f t="shared" si="385"/>
        <v>3.5184965455178463E-2</v>
      </c>
      <c r="BD373" s="72">
        <f t="shared" si="386"/>
        <v>5.3672007222426835E-2</v>
      </c>
      <c r="BE373" s="72">
        <f t="shared" si="387"/>
        <v>7.160099896309112E-2</v>
      </c>
      <c r="BF373" s="72">
        <f t="shared" si="388"/>
        <v>6.3192138564104679E-4</v>
      </c>
      <c r="BG373" s="72">
        <f t="shared" si="389"/>
        <v>1.251296350456824E-3</v>
      </c>
      <c r="BH373" s="72">
        <f t="shared" si="390"/>
        <v>2.7162192479106943E-3</v>
      </c>
      <c r="BI373" s="72">
        <f t="shared" si="391"/>
        <v>9.8636996579463555E-3</v>
      </c>
      <c r="BJ373" s="72">
        <f t="shared" si="392"/>
        <v>1.7099463754377847E-2</v>
      </c>
      <c r="BK373" s="72">
        <f t="shared" si="393"/>
        <v>3.387689894391778E-2</v>
      </c>
      <c r="BL373" s="72">
        <f t="shared" si="394"/>
        <v>5.1797886361687605E-2</v>
      </c>
      <c r="BM373" s="72">
        <f t="shared" si="395"/>
        <v>6.9109759062024656E-2</v>
      </c>
      <c r="BN373" s="70">
        <f t="shared" si="396"/>
        <v>0.79955029953337053</v>
      </c>
      <c r="BO373" s="70">
        <f t="shared" si="397"/>
        <v>0.82025017839474335</v>
      </c>
      <c r="BP373" s="70">
        <f t="shared" si="398"/>
        <v>0.97190223470000747</v>
      </c>
    </row>
    <row r="374" spans="1:68" x14ac:dyDescent="0.25">
      <c r="A374" s="68">
        <v>44888</v>
      </c>
      <c r="B374" s="67">
        <v>11.07</v>
      </c>
      <c r="C374" s="67">
        <v>13.1</v>
      </c>
      <c r="D374" s="67">
        <v>12.79</v>
      </c>
      <c r="E374" s="67">
        <v>8.77</v>
      </c>
      <c r="F374" s="67">
        <v>8.2799999999999994</v>
      </c>
      <c r="G374" s="67">
        <v>7.78</v>
      </c>
      <c r="H374" s="67">
        <v>7.53</v>
      </c>
      <c r="I374" s="67">
        <v>7.5</v>
      </c>
      <c r="J374" s="71">
        <f t="shared" si="340"/>
        <v>-6.0000000000000331E-4</v>
      </c>
      <c r="K374" s="71">
        <f t="shared" si="341"/>
        <v>-5.7000000000000106E-3</v>
      </c>
      <c r="L374" s="71">
        <f t="shared" si="342"/>
        <v>-3.3999999999999864E-3</v>
      </c>
      <c r="M374" s="71">
        <f t="shared" si="343"/>
        <v>2.5999999999999912E-3</v>
      </c>
      <c r="N374" s="71">
        <f t="shared" si="344"/>
        <v>1.5999999999999903E-3</v>
      </c>
      <c r="O374" s="71">
        <f t="shared" si="345"/>
        <v>9.9999999999998701E-4</v>
      </c>
      <c r="P374" s="71">
        <f t="shared" si="346"/>
        <v>1.0999999999999899E-3</v>
      </c>
      <c r="Q374" s="71">
        <f t="shared" si="347"/>
        <v>1.3999999999999985E-3</v>
      </c>
      <c r="R374" s="71">
        <f t="shared" si="348"/>
        <v>-5.4034583447277475E-4</v>
      </c>
      <c r="S374" s="71">
        <f t="shared" si="349"/>
        <v>-5.0525303601691492E-3</v>
      </c>
      <c r="T374" s="71">
        <f t="shared" si="350"/>
        <v>-3.0190042465006229E-3</v>
      </c>
      <c r="U374" s="71">
        <f t="shared" si="351"/>
        <v>2.3875126125316075E-3</v>
      </c>
      <c r="V374" s="71">
        <f t="shared" si="352"/>
        <v>1.4765598843644349E-3</v>
      </c>
      <c r="W374" s="71">
        <f t="shared" si="353"/>
        <v>9.2738576617844325E-4</v>
      </c>
      <c r="X374" s="71">
        <f t="shared" si="354"/>
        <v>1.0224474562702652E-3</v>
      </c>
      <c r="Y374" s="71">
        <f t="shared" si="355"/>
        <v>1.3014782909875368E-3</v>
      </c>
      <c r="Z374" s="72">
        <f t="shared" si="356"/>
        <v>2.6971583360045525E-2</v>
      </c>
      <c r="AA374" s="72">
        <f t="shared" si="357"/>
        <v>3.0830459494549153E-2</v>
      </c>
      <c r="AB374" s="72">
        <f t="shared" si="358"/>
        <v>3.0842942611688157E-2</v>
      </c>
      <c r="AC374" s="72">
        <f t="shared" si="359"/>
        <v>2.724689619771482E-2</v>
      </c>
      <c r="AD374" s="72">
        <f t="shared" si="360"/>
        <v>2.210829599982158E-2</v>
      </c>
      <c r="AE374" s="72">
        <f t="shared" si="361"/>
        <v>1.766438480838738E-2</v>
      </c>
      <c r="AF374" s="72">
        <f t="shared" si="362"/>
        <v>1.5536950849225163E-2</v>
      </c>
      <c r="AG374" s="72">
        <f t="shared" si="363"/>
        <v>1.4946964754052848E-2</v>
      </c>
      <c r="AH374" s="72">
        <f t="shared" si="364"/>
        <v>2.6968513269451846E-3</v>
      </c>
      <c r="AI374" s="72">
        <f t="shared" si="365"/>
        <v>2.6556324809995134E-3</v>
      </c>
      <c r="AJ374" s="72">
        <f t="shared" si="366"/>
        <v>2.8222982399040649E-3</v>
      </c>
      <c r="AK374" s="72">
        <f t="shared" si="367"/>
        <v>3.4456012172448601E-3</v>
      </c>
      <c r="AL374" s="72">
        <f t="shared" si="368"/>
        <v>3.5707231914736573E-3</v>
      </c>
      <c r="AM374" s="72">
        <f t="shared" si="369"/>
        <v>3.5169668258151049E-3</v>
      </c>
      <c r="AN374" s="72">
        <f t="shared" si="370"/>
        <v>3.5777715635385791E-3</v>
      </c>
      <c r="AO374" s="72">
        <f t="shared" si="371"/>
        <v>3.578758704398327E-3</v>
      </c>
      <c r="AP374" s="72">
        <f t="shared" si="372"/>
        <v>2.5332724802033949E-3</v>
      </c>
      <c r="AQ374" s="72">
        <f t="shared" si="373"/>
        <v>2.5081245913898017E-3</v>
      </c>
      <c r="AR374" s="72">
        <f t="shared" si="374"/>
        <v>2.715313804945216E-3</v>
      </c>
      <c r="AS374" s="72">
        <f t="shared" si="375"/>
        <v>3.2866130406496211E-3</v>
      </c>
      <c r="AT374" s="72">
        <f t="shared" si="376"/>
        <v>3.4157771415030931E-3</v>
      </c>
      <c r="AU374" s="72">
        <f t="shared" si="377"/>
        <v>3.3869516394064796E-3</v>
      </c>
      <c r="AV374" s="72">
        <f t="shared" si="378"/>
        <v>3.4534956592266485E-3</v>
      </c>
      <c r="AW374" s="72">
        <f t="shared" si="379"/>
        <v>3.4549637929332188E-3</v>
      </c>
      <c r="AX374" s="72">
        <f t="shared" si="380"/>
        <v>6.7421283173629614E-4</v>
      </c>
      <c r="AY374" s="72">
        <f t="shared" si="381"/>
        <v>1.3278162404997567E-3</v>
      </c>
      <c r="AZ374" s="72">
        <f t="shared" si="382"/>
        <v>2.8222982399040649E-3</v>
      </c>
      <c r="BA374" s="72">
        <f t="shared" si="383"/>
        <v>1.033680365173458E-2</v>
      </c>
      <c r="BB374" s="72">
        <f t="shared" si="384"/>
        <v>1.7853615957368285E-2</v>
      </c>
      <c r="BC374" s="72">
        <f t="shared" si="385"/>
        <v>3.516966825815105E-2</v>
      </c>
      <c r="BD374" s="72">
        <f t="shared" si="386"/>
        <v>5.3666573453078688E-2</v>
      </c>
      <c r="BE374" s="72">
        <f t="shared" si="387"/>
        <v>7.1575174087966542E-2</v>
      </c>
      <c r="BF374" s="72">
        <f t="shared" si="388"/>
        <v>6.3331812005084872E-4</v>
      </c>
      <c r="BG374" s="72">
        <f t="shared" si="389"/>
        <v>1.2540622956949009E-3</v>
      </c>
      <c r="BH374" s="72">
        <f t="shared" si="390"/>
        <v>2.715313804945216E-3</v>
      </c>
      <c r="BI374" s="72">
        <f t="shared" si="391"/>
        <v>9.8598391219488629E-3</v>
      </c>
      <c r="BJ374" s="72">
        <f t="shared" si="392"/>
        <v>1.7078885707515465E-2</v>
      </c>
      <c r="BK374" s="72">
        <f t="shared" si="393"/>
        <v>3.3869516394064797E-2</v>
      </c>
      <c r="BL374" s="72">
        <f t="shared" si="394"/>
        <v>5.180243488839973E-2</v>
      </c>
      <c r="BM374" s="72">
        <f t="shared" si="395"/>
        <v>6.9099275858664377E-2</v>
      </c>
      <c r="BN374" s="70">
        <f t="shared" si="396"/>
        <v>0.80129174729323271</v>
      </c>
      <c r="BO374" s="70">
        <f t="shared" si="397"/>
        <v>0.81932069657446405</v>
      </c>
      <c r="BP374" s="70">
        <f t="shared" si="398"/>
        <v>0.97178746735109567</v>
      </c>
    </row>
    <row r="375" spans="1:68" x14ac:dyDescent="0.25">
      <c r="A375" s="68">
        <v>44887</v>
      </c>
      <c r="B375" s="67">
        <v>11.01</v>
      </c>
      <c r="C375" s="67">
        <v>12.53</v>
      </c>
      <c r="D375" s="67">
        <v>12.45</v>
      </c>
      <c r="E375" s="67">
        <v>9.0299999999999994</v>
      </c>
      <c r="F375" s="67">
        <v>8.44</v>
      </c>
      <c r="G375" s="67">
        <v>7.88</v>
      </c>
      <c r="H375" s="67">
        <v>7.64</v>
      </c>
      <c r="I375" s="67">
        <v>7.64</v>
      </c>
      <c r="J375" s="71">
        <f t="shared" si="340"/>
        <v>9.3999999999999917E-3</v>
      </c>
      <c r="K375" s="71">
        <f t="shared" si="341"/>
        <v>1.0000000000000009E-3</v>
      </c>
      <c r="L375" s="71">
        <f t="shared" si="342"/>
        <v>-1.7000000000000071E-3</v>
      </c>
      <c r="M375" s="71">
        <f t="shared" si="343"/>
        <v>2.0000000000001961E-4</v>
      </c>
      <c r="N375" s="71">
        <f t="shared" si="344"/>
        <v>-1.9999999999999879E-3</v>
      </c>
      <c r="O375" s="71">
        <f t="shared" si="345"/>
        <v>-3.4000000000000002E-3</v>
      </c>
      <c r="P375" s="71">
        <f t="shared" si="346"/>
        <v>-3.9000000000000007E-3</v>
      </c>
      <c r="Q375" s="71">
        <f t="shared" si="347"/>
        <v>-3.9000000000000007E-3</v>
      </c>
      <c r="R375" s="71">
        <f t="shared" si="348"/>
        <v>8.4320557002080104E-3</v>
      </c>
      <c r="S375" s="71">
        <f t="shared" si="349"/>
        <v>8.8825729769966976E-4</v>
      </c>
      <c r="T375" s="71">
        <f t="shared" si="350"/>
        <v>-1.5129269116430112E-3</v>
      </c>
      <c r="U375" s="71">
        <f t="shared" si="351"/>
        <v>1.8341892934762213E-4</v>
      </c>
      <c r="V375" s="71">
        <f t="shared" si="352"/>
        <v>-1.8460407679321753E-3</v>
      </c>
      <c r="W375" s="71">
        <f t="shared" si="353"/>
        <v>-3.1566268899973094E-3</v>
      </c>
      <c r="X375" s="71">
        <f t="shared" si="354"/>
        <v>-3.6297680505787237E-3</v>
      </c>
      <c r="Y375" s="71">
        <f t="shared" si="355"/>
        <v>-3.6297680505787237E-3</v>
      </c>
      <c r="Z375" s="72">
        <f t="shared" si="356"/>
        <v>2.6906958569196261E-2</v>
      </c>
      <c r="AA375" s="72">
        <f t="shared" si="357"/>
        <v>3.0680035433590203E-2</v>
      </c>
      <c r="AB375" s="72">
        <f t="shared" si="358"/>
        <v>3.0754070081654254E-2</v>
      </c>
      <c r="AC375" s="72">
        <f t="shared" si="359"/>
        <v>2.7306365231258067E-2</v>
      </c>
      <c r="AD375" s="72">
        <f t="shared" si="360"/>
        <v>2.215678653782029E-2</v>
      </c>
      <c r="AE375" s="72">
        <f t="shared" si="361"/>
        <v>1.7702615323327252E-2</v>
      </c>
      <c r="AF375" s="72">
        <f t="shared" si="362"/>
        <v>1.5570881936669617E-2</v>
      </c>
      <c r="AG375" s="72">
        <f t="shared" si="363"/>
        <v>1.4979392630257984E-2</v>
      </c>
      <c r="AH375" s="72">
        <f t="shared" si="364"/>
        <v>2.7028543113848023E-3</v>
      </c>
      <c r="AI375" s="72">
        <f t="shared" si="365"/>
        <v>2.63937545221929E-3</v>
      </c>
      <c r="AJ375" s="72">
        <f t="shared" si="366"/>
        <v>2.8222173400157739E-3</v>
      </c>
      <c r="AK375" s="72">
        <f t="shared" si="367"/>
        <v>3.4474820003673914E-3</v>
      </c>
      <c r="AL375" s="72">
        <f t="shared" si="368"/>
        <v>3.5762614047243008E-3</v>
      </c>
      <c r="AM375" s="72">
        <f t="shared" si="369"/>
        <v>3.5236588690446221E-3</v>
      </c>
      <c r="AN375" s="72">
        <f t="shared" si="370"/>
        <v>3.5844642180050744E-3</v>
      </c>
      <c r="AO375" s="72">
        <f t="shared" si="371"/>
        <v>3.5848627411681857E-3</v>
      </c>
      <c r="AP375" s="72">
        <f t="shared" si="372"/>
        <v>2.5389157373362061E-3</v>
      </c>
      <c r="AQ375" s="72">
        <f t="shared" si="373"/>
        <v>2.4955265057639625E-3</v>
      </c>
      <c r="AR375" s="72">
        <f t="shared" si="374"/>
        <v>2.7162697081169057E-3</v>
      </c>
      <c r="AS375" s="72">
        <f t="shared" si="375"/>
        <v>3.288753900175633E-3</v>
      </c>
      <c r="AT375" s="72">
        <f t="shared" si="376"/>
        <v>3.4212026454497947E-3</v>
      </c>
      <c r="AU375" s="72">
        <f t="shared" si="377"/>
        <v>3.3934564442106296E-3</v>
      </c>
      <c r="AV375" s="72">
        <f t="shared" si="378"/>
        <v>3.4600260285589882E-3</v>
      </c>
      <c r="AW375" s="72">
        <f t="shared" si="379"/>
        <v>3.4609643614257114E-3</v>
      </c>
      <c r="AX375" s="72">
        <f t="shared" si="380"/>
        <v>6.7571357784620056E-4</v>
      </c>
      <c r="AY375" s="72">
        <f t="shared" si="381"/>
        <v>1.319687726109645E-3</v>
      </c>
      <c r="AZ375" s="72">
        <f t="shared" si="382"/>
        <v>2.8222173400157739E-3</v>
      </c>
      <c r="BA375" s="72">
        <f t="shared" si="383"/>
        <v>1.0342446001102174E-2</v>
      </c>
      <c r="BB375" s="72">
        <f t="shared" si="384"/>
        <v>1.7881307023621503E-2</v>
      </c>
      <c r="BC375" s="72">
        <f t="shared" si="385"/>
        <v>3.523658869044622E-2</v>
      </c>
      <c r="BD375" s="72">
        <f t="shared" si="386"/>
        <v>5.3766963270076115E-2</v>
      </c>
      <c r="BE375" s="72">
        <f t="shared" si="387"/>
        <v>7.1697254823363712E-2</v>
      </c>
      <c r="BF375" s="72">
        <f t="shared" si="388"/>
        <v>6.3472893433405152E-4</v>
      </c>
      <c r="BG375" s="72">
        <f t="shared" si="389"/>
        <v>1.2477632528819812E-3</v>
      </c>
      <c r="BH375" s="72">
        <f t="shared" si="390"/>
        <v>2.7162697081169057E-3</v>
      </c>
      <c r="BI375" s="72">
        <f t="shared" si="391"/>
        <v>9.8662617005268981E-3</v>
      </c>
      <c r="BJ375" s="72">
        <f t="shared" si="392"/>
        <v>1.7106013227248973E-2</v>
      </c>
      <c r="BK375" s="72">
        <f t="shared" si="393"/>
        <v>3.3934564442106296E-2</v>
      </c>
      <c r="BL375" s="72">
        <f t="shared" si="394"/>
        <v>5.1900390428384825E-2</v>
      </c>
      <c r="BM375" s="72">
        <f t="shared" si="395"/>
        <v>6.9219287228514226E-2</v>
      </c>
      <c r="BN375" s="70">
        <f t="shared" si="396"/>
        <v>0.80123282118244676</v>
      </c>
      <c r="BO375" s="70">
        <f t="shared" si="397"/>
        <v>0.82559735835895121</v>
      </c>
      <c r="BP375" s="70">
        <f t="shared" si="398"/>
        <v>0.97193244583823624</v>
      </c>
    </row>
    <row r="376" spans="1:68" x14ac:dyDescent="0.25">
      <c r="A376" s="68">
        <v>44886</v>
      </c>
      <c r="B376" s="67">
        <v>11.95</v>
      </c>
      <c r="C376" s="67">
        <v>12.63</v>
      </c>
      <c r="D376" s="67">
        <v>12.28</v>
      </c>
      <c r="E376" s="67">
        <v>9.0500000000000007</v>
      </c>
      <c r="F376" s="67">
        <v>8.24</v>
      </c>
      <c r="G376" s="67">
        <v>7.54</v>
      </c>
      <c r="H376" s="67">
        <v>7.25</v>
      </c>
      <c r="I376" s="67">
        <v>7.25</v>
      </c>
      <c r="J376" s="71">
        <f t="shared" si="340"/>
        <v>-2.9999999999999472E-4</v>
      </c>
      <c r="K376" s="71">
        <f t="shared" si="341"/>
        <v>6.5000000000000058E-3</v>
      </c>
      <c r="L376" s="71">
        <f t="shared" si="342"/>
        <v>4.7999999999999987E-3</v>
      </c>
      <c r="M376" s="71">
        <f t="shared" si="343"/>
        <v>8.5999999999999965E-3</v>
      </c>
      <c r="N376" s="71">
        <f t="shared" si="344"/>
        <v>9.1999999999999998E-3</v>
      </c>
      <c r="O376" s="71">
        <f t="shared" si="345"/>
        <v>8.0000000000000071E-3</v>
      </c>
      <c r="P376" s="71">
        <f t="shared" si="346"/>
        <v>7.1000000000000091E-3</v>
      </c>
      <c r="Q376" s="71">
        <f t="shared" si="347"/>
        <v>6.8000000000000005E-3</v>
      </c>
      <c r="R376" s="71">
        <f t="shared" si="348"/>
        <v>-2.6801268753802958E-4</v>
      </c>
      <c r="S376" s="71">
        <f t="shared" si="349"/>
        <v>5.7545198858044199E-3</v>
      </c>
      <c r="T376" s="71">
        <f t="shared" si="350"/>
        <v>4.2659147522299511E-3</v>
      </c>
      <c r="U376" s="71">
        <f t="shared" si="351"/>
        <v>7.8553564331709045E-3</v>
      </c>
      <c r="V376" s="71">
        <f t="shared" si="352"/>
        <v>8.4637119776049437E-3</v>
      </c>
      <c r="W376" s="71">
        <f t="shared" si="353"/>
        <v>7.4115588482208238E-3</v>
      </c>
      <c r="X376" s="71">
        <f t="shared" si="354"/>
        <v>6.598230341677714E-3</v>
      </c>
      <c r="Y376" s="71">
        <f t="shared" si="355"/>
        <v>6.3203110291285784E-3</v>
      </c>
      <c r="Z376" s="72">
        <f t="shared" si="356"/>
        <v>2.6844359755163413E-2</v>
      </c>
      <c r="AA376" s="72">
        <f t="shared" si="357"/>
        <v>3.0569447873613407E-2</v>
      </c>
      <c r="AB376" s="72">
        <f t="shared" si="358"/>
        <v>3.0685218838211639E-2</v>
      </c>
      <c r="AC376" s="72">
        <f t="shared" si="359"/>
        <v>2.7363970091798043E-2</v>
      </c>
      <c r="AD376" s="72">
        <f t="shared" si="360"/>
        <v>2.2204419226447909E-2</v>
      </c>
      <c r="AE376" s="72">
        <f t="shared" si="361"/>
        <v>1.7740197773202408E-2</v>
      </c>
      <c r="AF376" s="72">
        <f t="shared" si="362"/>
        <v>1.5604152864001629E-2</v>
      </c>
      <c r="AG376" s="72">
        <f t="shared" si="363"/>
        <v>1.5010704273720117E-2</v>
      </c>
      <c r="AH376" s="72">
        <f t="shared" si="364"/>
        <v>2.6263402591115937E-3</v>
      </c>
      <c r="AI376" s="72">
        <f t="shared" si="365"/>
        <v>2.6432222303106605E-3</v>
      </c>
      <c r="AJ376" s="72">
        <f t="shared" si="366"/>
        <v>2.8274909932844024E-3</v>
      </c>
      <c r="AK376" s="72">
        <f t="shared" si="367"/>
        <v>3.454967427911705E-3</v>
      </c>
      <c r="AL376" s="72">
        <f t="shared" si="368"/>
        <v>3.5826115755791068E-3</v>
      </c>
      <c r="AM376" s="72">
        <f t="shared" si="369"/>
        <v>3.5256140395939451E-3</v>
      </c>
      <c r="AN376" s="72">
        <f t="shared" si="370"/>
        <v>3.5845361685386602E-3</v>
      </c>
      <c r="AO376" s="72">
        <f t="shared" si="371"/>
        <v>3.5849364706670569E-3</v>
      </c>
      <c r="AP376" s="72">
        <f t="shared" si="372"/>
        <v>2.4735622447909526E-3</v>
      </c>
      <c r="AQ376" s="72">
        <f t="shared" si="373"/>
        <v>2.4993173121299361E-3</v>
      </c>
      <c r="AR376" s="72">
        <f t="shared" si="374"/>
        <v>2.7215399112122799E-3</v>
      </c>
      <c r="AS376" s="72">
        <f t="shared" si="375"/>
        <v>3.2958993592779322E-3</v>
      </c>
      <c r="AT376" s="72">
        <f t="shared" si="376"/>
        <v>3.4274143724852034E-3</v>
      </c>
      <c r="AU376" s="72">
        <f t="shared" si="377"/>
        <v>3.3957882585077983E-3</v>
      </c>
      <c r="AV376" s="72">
        <f t="shared" si="378"/>
        <v>3.4606844770641953E-3</v>
      </c>
      <c r="AW376" s="72">
        <f t="shared" si="379"/>
        <v>3.4616268378447265E-3</v>
      </c>
      <c r="AX376" s="72">
        <f t="shared" si="380"/>
        <v>6.5658506477789843E-4</v>
      </c>
      <c r="AY376" s="72">
        <f t="shared" si="381"/>
        <v>1.3216111151553302E-3</v>
      </c>
      <c r="AZ376" s="72">
        <f t="shared" si="382"/>
        <v>2.8274909932844024E-3</v>
      </c>
      <c r="BA376" s="72">
        <f t="shared" si="383"/>
        <v>1.0364902283735114E-2</v>
      </c>
      <c r="BB376" s="72">
        <f t="shared" si="384"/>
        <v>1.7913057877895534E-2</v>
      </c>
      <c r="BC376" s="72">
        <f t="shared" si="385"/>
        <v>3.5256140395939453E-2</v>
      </c>
      <c r="BD376" s="72">
        <f t="shared" si="386"/>
        <v>5.3768042528079901E-2</v>
      </c>
      <c r="BE376" s="72">
        <f t="shared" si="387"/>
        <v>7.1698729413341142E-2</v>
      </c>
      <c r="BF376" s="72">
        <f t="shared" si="388"/>
        <v>6.1839056119773815E-4</v>
      </c>
      <c r="BG376" s="72">
        <f t="shared" si="389"/>
        <v>1.249658656064968E-3</v>
      </c>
      <c r="BH376" s="72">
        <f t="shared" si="390"/>
        <v>2.7215399112122799E-3</v>
      </c>
      <c r="BI376" s="72">
        <f t="shared" si="391"/>
        <v>9.887698077833797E-3</v>
      </c>
      <c r="BJ376" s="72">
        <f t="shared" si="392"/>
        <v>1.7137071862426016E-2</v>
      </c>
      <c r="BK376" s="72">
        <f t="shared" si="393"/>
        <v>3.3957882585077981E-2</v>
      </c>
      <c r="BL376" s="72">
        <f t="shared" si="394"/>
        <v>5.1910267155962933E-2</v>
      </c>
      <c r="BM376" s="72">
        <f t="shared" si="395"/>
        <v>6.923253675689453E-2</v>
      </c>
      <c r="BN376" s="70">
        <f t="shared" si="396"/>
        <v>0.80297654193403178</v>
      </c>
      <c r="BO376" s="70">
        <f t="shared" si="397"/>
        <v>0.82618184818338469</v>
      </c>
      <c r="BP376" s="70">
        <f t="shared" si="398"/>
        <v>0.97274507627213924</v>
      </c>
    </row>
    <row r="377" spans="1:68" x14ac:dyDescent="0.25">
      <c r="A377" s="68">
        <v>44883</v>
      </c>
      <c r="B377" s="67">
        <v>11.92</v>
      </c>
      <c r="C377" s="67">
        <v>13.28</v>
      </c>
      <c r="D377" s="67">
        <v>12.76</v>
      </c>
      <c r="E377" s="67">
        <v>9.91</v>
      </c>
      <c r="F377" s="67">
        <v>9.16</v>
      </c>
      <c r="G377" s="67">
        <v>8.34</v>
      </c>
      <c r="H377" s="67">
        <v>7.96</v>
      </c>
      <c r="I377" s="67">
        <v>7.93</v>
      </c>
      <c r="J377" s="71">
        <f t="shared" si="340"/>
        <v>1.9999999999999185E-4</v>
      </c>
      <c r="K377" s="71">
        <f t="shared" si="341"/>
        <v>7.9999999999999516E-4</v>
      </c>
      <c r="L377" s="71">
        <f t="shared" si="342"/>
        <v>5.0000000000000044E-4</v>
      </c>
      <c r="M377" s="71">
        <f t="shared" si="343"/>
        <v>4.2999999999999844E-3</v>
      </c>
      <c r="N377" s="71">
        <f t="shared" si="344"/>
        <v>3.2999999999999974E-3</v>
      </c>
      <c r="O377" s="71">
        <f t="shared" si="345"/>
        <v>2.5000000000000022E-3</v>
      </c>
      <c r="P377" s="71">
        <f t="shared" si="346"/>
        <v>1.8999999999999989E-3</v>
      </c>
      <c r="Q377" s="71">
        <f t="shared" si="347"/>
        <v>2.1000000000000046E-3</v>
      </c>
      <c r="R377" s="71">
        <f t="shared" si="348"/>
        <v>1.7868310598779559E-4</v>
      </c>
      <c r="S377" s="71">
        <f t="shared" si="349"/>
        <v>7.0596543701517938E-4</v>
      </c>
      <c r="T377" s="71">
        <f t="shared" si="350"/>
        <v>4.4332137091699362E-4</v>
      </c>
      <c r="U377" s="71">
        <f t="shared" si="351"/>
        <v>3.9046587634757371E-3</v>
      </c>
      <c r="V377" s="71">
        <f t="shared" si="352"/>
        <v>3.0185250451958885E-3</v>
      </c>
      <c r="W377" s="71">
        <f t="shared" si="353"/>
        <v>2.304891999056472E-3</v>
      </c>
      <c r="X377" s="71">
        <f t="shared" si="354"/>
        <v>1.7583642492637341E-3</v>
      </c>
      <c r="Y377" s="71">
        <f t="shared" si="355"/>
        <v>1.9438151166038847E-3</v>
      </c>
      <c r="Z377" s="72">
        <f t="shared" si="356"/>
        <v>2.6711265496787401E-2</v>
      </c>
      <c r="AA377" s="72">
        <f t="shared" si="357"/>
        <v>3.0448383153829753E-2</v>
      </c>
      <c r="AB377" s="72">
        <f t="shared" si="358"/>
        <v>3.062507343030212E-2</v>
      </c>
      <c r="AC377" s="72">
        <f t="shared" si="359"/>
        <v>2.7421718273196841E-2</v>
      </c>
      <c r="AD377" s="72">
        <f t="shared" si="360"/>
        <v>2.2253762773537699E-2</v>
      </c>
      <c r="AE377" s="72">
        <f t="shared" si="361"/>
        <v>1.7780054298819521E-2</v>
      </c>
      <c r="AF377" s="72">
        <f t="shared" si="362"/>
        <v>1.5639213606250913E-2</v>
      </c>
      <c r="AG377" s="72">
        <f t="shared" si="363"/>
        <v>1.5044474110733494E-2</v>
      </c>
      <c r="AH377" s="72">
        <f t="shared" si="364"/>
        <v>2.6322019398356358E-3</v>
      </c>
      <c r="AI377" s="72">
        <f t="shared" si="365"/>
        <v>2.6062083843719362E-3</v>
      </c>
      <c r="AJ377" s="72">
        <f t="shared" si="366"/>
        <v>2.8109243320540069E-3</v>
      </c>
      <c r="AK377" s="72">
        <f t="shared" si="367"/>
        <v>3.4093607847647395E-3</v>
      </c>
      <c r="AL377" s="72">
        <f t="shared" si="368"/>
        <v>3.5325221130653155E-3</v>
      </c>
      <c r="AM377" s="72">
        <f t="shared" si="369"/>
        <v>3.4887652039894933E-3</v>
      </c>
      <c r="AN377" s="72">
        <f t="shared" si="370"/>
        <v>3.5577264772246107E-3</v>
      </c>
      <c r="AO377" s="72">
        <f t="shared" si="371"/>
        <v>3.560905399894519E-3</v>
      </c>
      <c r="AP377" s="72">
        <f t="shared" si="372"/>
        <v>2.4790762768924762E-3</v>
      </c>
      <c r="AQ377" s="72">
        <f t="shared" si="373"/>
        <v>2.4690008961496682E-3</v>
      </c>
      <c r="AR377" s="72">
        <f t="shared" si="374"/>
        <v>2.7086217154999918E-3</v>
      </c>
      <c r="AS377" s="72">
        <f t="shared" si="375"/>
        <v>3.2564566223292368E-3</v>
      </c>
      <c r="AT377" s="72">
        <f t="shared" si="376"/>
        <v>3.3835366854679501E-3</v>
      </c>
      <c r="AU377" s="72">
        <f t="shared" si="377"/>
        <v>3.363410678399726E-3</v>
      </c>
      <c r="AV377" s="72">
        <f t="shared" si="378"/>
        <v>3.4371783412061011E-3</v>
      </c>
      <c r="AW377" s="72">
        <f t="shared" si="379"/>
        <v>3.4406073012941438E-3</v>
      </c>
      <c r="AX377" s="72">
        <f t="shared" si="380"/>
        <v>6.5805048495890894E-4</v>
      </c>
      <c r="AY377" s="72">
        <f t="shared" si="381"/>
        <v>1.3031041921859681E-3</v>
      </c>
      <c r="AZ377" s="72">
        <f t="shared" si="382"/>
        <v>2.8109243320540069E-3</v>
      </c>
      <c r="BA377" s="72">
        <f t="shared" si="383"/>
        <v>1.0228082354294218E-2</v>
      </c>
      <c r="BB377" s="72">
        <f t="shared" si="384"/>
        <v>1.7662610565326579E-2</v>
      </c>
      <c r="BC377" s="72">
        <f t="shared" si="385"/>
        <v>3.4887652039894933E-2</v>
      </c>
      <c r="BD377" s="72">
        <f t="shared" si="386"/>
        <v>5.336589715836916E-2</v>
      </c>
      <c r="BE377" s="72">
        <f t="shared" si="387"/>
        <v>7.1218107997890384E-2</v>
      </c>
      <c r="BF377" s="72">
        <f t="shared" si="388"/>
        <v>6.1976906922311904E-4</v>
      </c>
      <c r="BG377" s="72">
        <f t="shared" si="389"/>
        <v>1.2345004480748341E-3</v>
      </c>
      <c r="BH377" s="72">
        <f t="shared" si="390"/>
        <v>2.7086217154999918E-3</v>
      </c>
      <c r="BI377" s="72">
        <f t="shared" si="391"/>
        <v>9.7693698669877108E-3</v>
      </c>
      <c r="BJ377" s="72">
        <f t="shared" si="392"/>
        <v>1.691768342733975E-2</v>
      </c>
      <c r="BK377" s="72">
        <f t="shared" si="393"/>
        <v>3.363410678399726E-2</v>
      </c>
      <c r="BL377" s="72">
        <f t="shared" si="394"/>
        <v>5.1557675118091513E-2</v>
      </c>
      <c r="BM377" s="72">
        <f t="shared" si="395"/>
        <v>6.881214602588287E-2</v>
      </c>
      <c r="BN377" s="70">
        <f t="shared" si="396"/>
        <v>0.80005127317629243</v>
      </c>
      <c r="BO377" s="70">
        <f t="shared" si="397"/>
        <v>0.82373877098753556</v>
      </c>
      <c r="BP377" s="70">
        <f t="shared" si="398"/>
        <v>0.97194369356530352</v>
      </c>
    </row>
    <row r="378" spans="1:68" x14ac:dyDescent="0.25">
      <c r="A378" s="68">
        <v>44882</v>
      </c>
      <c r="B378" s="67">
        <v>11.94</v>
      </c>
      <c r="C378" s="67">
        <v>13.36</v>
      </c>
      <c r="D378" s="67">
        <v>12.81</v>
      </c>
      <c r="E378" s="67">
        <v>10.34</v>
      </c>
      <c r="F378" s="67">
        <v>9.49</v>
      </c>
      <c r="G378" s="67">
        <v>8.59</v>
      </c>
      <c r="H378" s="67">
        <v>8.15</v>
      </c>
      <c r="I378" s="67">
        <v>8.14</v>
      </c>
      <c r="J378" s="71">
        <f t="shared" si="340"/>
        <v>-7.0000000000000617E-4</v>
      </c>
      <c r="K378" s="71">
        <f t="shared" si="341"/>
        <v>0</v>
      </c>
      <c r="L378" s="71">
        <f t="shared" si="342"/>
        <v>-2.9999999999999472E-4</v>
      </c>
      <c r="M378" s="71">
        <f t="shared" si="343"/>
        <v>3.0000000000000165E-3</v>
      </c>
      <c r="N378" s="71">
        <f t="shared" si="344"/>
        <v>-7.9999999999999516E-4</v>
      </c>
      <c r="O378" s="71">
        <f t="shared" si="345"/>
        <v>-7.0000000000000617E-4</v>
      </c>
      <c r="P378" s="71">
        <f t="shared" si="346"/>
        <v>-8.9999999999999802E-4</v>
      </c>
      <c r="Q378" s="71">
        <f t="shared" si="347"/>
        <v>-1.0000000000000148E-3</v>
      </c>
      <c r="R378" s="71">
        <f t="shared" si="348"/>
        <v>-6.2553060437429183E-4</v>
      </c>
      <c r="S378" s="71">
        <f t="shared" si="349"/>
        <v>0</v>
      </c>
      <c r="T378" s="71">
        <f t="shared" si="350"/>
        <v>-2.6596923779290848E-4</v>
      </c>
      <c r="U378" s="71">
        <f t="shared" si="351"/>
        <v>2.715179512218112E-3</v>
      </c>
      <c r="V378" s="71">
        <f t="shared" si="352"/>
        <v>-7.3092739663492589E-4</v>
      </c>
      <c r="W378" s="71">
        <f t="shared" si="353"/>
        <v>-6.4483443807822555E-4</v>
      </c>
      <c r="X378" s="71">
        <f t="shared" si="354"/>
        <v>-8.3252398314797335E-4</v>
      </c>
      <c r="Y378" s="71">
        <f t="shared" si="355"/>
        <v>-9.2515502944390086E-4</v>
      </c>
      <c r="Z378" s="72">
        <f t="shared" si="356"/>
        <v>2.6576984964343766E-2</v>
      </c>
      <c r="AA378" s="72">
        <f t="shared" si="357"/>
        <v>3.0271245413545894E-2</v>
      </c>
      <c r="AB378" s="72">
        <f t="shared" si="358"/>
        <v>3.0531343823159026E-2</v>
      </c>
      <c r="AC378" s="72">
        <f t="shared" si="359"/>
        <v>2.7463996142922008E-2</v>
      </c>
      <c r="AD378" s="72">
        <f t="shared" si="360"/>
        <v>2.2290194205863343E-2</v>
      </c>
      <c r="AE378" s="72">
        <f t="shared" si="361"/>
        <v>1.7810681103749646E-2</v>
      </c>
      <c r="AF378" s="72">
        <f t="shared" si="362"/>
        <v>1.5668345537851579E-2</v>
      </c>
      <c r="AG378" s="72">
        <f t="shared" si="363"/>
        <v>1.5071546111163023E-2</v>
      </c>
      <c r="AH378" s="72">
        <f t="shared" si="364"/>
        <v>2.6376856046826432E-3</v>
      </c>
      <c r="AI378" s="72">
        <f t="shared" si="365"/>
        <v>2.6104032032650921E-3</v>
      </c>
      <c r="AJ378" s="72">
        <f t="shared" si="366"/>
        <v>2.8163491963260389E-3</v>
      </c>
      <c r="AK378" s="72">
        <f t="shared" si="367"/>
        <v>3.4020620708661892E-3</v>
      </c>
      <c r="AL378" s="72">
        <f t="shared" si="368"/>
        <v>3.5316554175313067E-3</v>
      </c>
      <c r="AM378" s="72">
        <f t="shared" si="369"/>
        <v>3.4912768587727818E-3</v>
      </c>
      <c r="AN378" s="72">
        <f t="shared" si="370"/>
        <v>3.562518527350381E-3</v>
      </c>
      <c r="AO378" s="72">
        <f t="shared" si="371"/>
        <v>3.5651108093516901E-3</v>
      </c>
      <c r="AP378" s="72">
        <f t="shared" si="372"/>
        <v>2.4842511518696738E-3</v>
      </c>
      <c r="AQ378" s="72">
        <f t="shared" si="373"/>
        <v>2.4731102068641197E-3</v>
      </c>
      <c r="AR378" s="72">
        <f t="shared" si="374"/>
        <v>2.7139357524823158E-3</v>
      </c>
      <c r="AS378" s="72">
        <f t="shared" si="375"/>
        <v>3.2507443106958894E-3</v>
      </c>
      <c r="AT378" s="72">
        <f t="shared" si="376"/>
        <v>3.3833743453005093E-3</v>
      </c>
      <c r="AU378" s="72">
        <f t="shared" si="377"/>
        <v>3.366223328611619E-3</v>
      </c>
      <c r="AV378" s="72">
        <f t="shared" si="378"/>
        <v>3.4420304256433977E-3</v>
      </c>
      <c r="AW378" s="72">
        <f t="shared" si="379"/>
        <v>3.4449368720873706E-3</v>
      </c>
      <c r="AX378" s="72">
        <f t="shared" si="380"/>
        <v>6.5942140117066081E-4</v>
      </c>
      <c r="AY378" s="72">
        <f t="shared" si="381"/>
        <v>1.3052016016325461E-3</v>
      </c>
      <c r="AZ378" s="72">
        <f t="shared" si="382"/>
        <v>2.8163491963260389E-3</v>
      </c>
      <c r="BA378" s="72">
        <f t="shared" si="383"/>
        <v>1.0206186212598568E-2</v>
      </c>
      <c r="BB378" s="72">
        <f t="shared" si="384"/>
        <v>1.7658277087656535E-2</v>
      </c>
      <c r="BC378" s="72">
        <f t="shared" si="385"/>
        <v>3.4912768587727822E-2</v>
      </c>
      <c r="BD378" s="72">
        <f t="shared" si="386"/>
        <v>5.3437777910255717E-2</v>
      </c>
      <c r="BE378" s="72">
        <f t="shared" si="387"/>
        <v>7.1302216187033807E-2</v>
      </c>
      <c r="BF378" s="72">
        <f t="shared" si="388"/>
        <v>6.2106278796741844E-4</v>
      </c>
      <c r="BG378" s="72">
        <f t="shared" si="389"/>
        <v>1.2365551034320599E-3</v>
      </c>
      <c r="BH378" s="72">
        <f t="shared" si="390"/>
        <v>2.7139357524823158E-3</v>
      </c>
      <c r="BI378" s="72">
        <f t="shared" si="391"/>
        <v>9.7522329320876688E-3</v>
      </c>
      <c r="BJ378" s="72">
        <f t="shared" si="392"/>
        <v>1.6916871726502546E-2</v>
      </c>
      <c r="BK378" s="72">
        <f t="shared" si="393"/>
        <v>3.3662233286116193E-2</v>
      </c>
      <c r="BL378" s="72">
        <f t="shared" si="394"/>
        <v>5.1630456384650969E-2</v>
      </c>
      <c r="BM378" s="72">
        <f t="shared" si="395"/>
        <v>6.8898737441747418E-2</v>
      </c>
      <c r="BN378" s="70">
        <f t="shared" si="396"/>
        <v>0.79992382862082634</v>
      </c>
      <c r="BO378" s="70">
        <f t="shared" si="397"/>
        <v>0.82510755956117676</v>
      </c>
      <c r="BP378" s="70">
        <f t="shared" si="398"/>
        <v>0.97200176026406915</v>
      </c>
    </row>
    <row r="379" spans="1:68" x14ac:dyDescent="0.25">
      <c r="A379" s="68">
        <v>44881</v>
      </c>
      <c r="B379" s="67">
        <v>11.87</v>
      </c>
      <c r="C379" s="67">
        <v>13.36</v>
      </c>
      <c r="D379" s="67">
        <v>12.78</v>
      </c>
      <c r="E379" s="67">
        <v>10.64</v>
      </c>
      <c r="F379" s="67">
        <v>9.41</v>
      </c>
      <c r="G379" s="67">
        <v>8.52</v>
      </c>
      <c r="H379" s="67">
        <v>8.06</v>
      </c>
      <c r="I379" s="67">
        <v>8.0399999999999991</v>
      </c>
      <c r="J379" s="71">
        <f t="shared" si="340"/>
        <v>-9.9999999999988987E-5</v>
      </c>
      <c r="K379" s="71">
        <f t="shared" si="341"/>
        <v>-1.7000000000000071E-3</v>
      </c>
      <c r="L379" s="71">
        <f t="shared" si="342"/>
        <v>-9.9999999999988987E-5</v>
      </c>
      <c r="M379" s="71">
        <f t="shared" si="343"/>
        <v>-7.0000000000000617E-4</v>
      </c>
      <c r="N379" s="71">
        <f t="shared" si="344"/>
        <v>-8.9999999999999802E-4</v>
      </c>
      <c r="O379" s="71">
        <f t="shared" si="345"/>
        <v>-7.0000000000000617E-4</v>
      </c>
      <c r="P379" s="71">
        <f t="shared" si="346"/>
        <v>-5.0000000000000044E-4</v>
      </c>
      <c r="Q379" s="71">
        <f t="shared" si="347"/>
        <v>-5.9999999999997555E-4</v>
      </c>
      <c r="R379" s="71">
        <f t="shared" si="348"/>
        <v>-8.9393465397201642E-5</v>
      </c>
      <c r="S379" s="71">
        <f t="shared" si="349"/>
        <v>-1.5007727380962625E-3</v>
      </c>
      <c r="T379" s="71">
        <f t="shared" si="350"/>
        <v>-8.8672134839770596E-5</v>
      </c>
      <c r="U379" s="71">
        <f t="shared" si="351"/>
        <v>-6.328828021925437E-4</v>
      </c>
      <c r="V379" s="71">
        <f t="shared" si="352"/>
        <v>-8.2293242883138562E-4</v>
      </c>
      <c r="W379" s="71">
        <f t="shared" si="353"/>
        <v>-6.4525051784751139E-4</v>
      </c>
      <c r="X379" s="71">
        <f t="shared" si="354"/>
        <v>-4.6281298553693434E-4</v>
      </c>
      <c r="Y379" s="71">
        <f t="shared" si="355"/>
        <v>-5.5550413427381468E-4</v>
      </c>
      <c r="Z379" s="72">
        <f t="shared" si="356"/>
        <v>2.6437345380526243E-2</v>
      </c>
      <c r="AA379" s="72">
        <f t="shared" si="357"/>
        <v>3.0082138548418368E-2</v>
      </c>
      <c r="AB379" s="72">
        <f t="shared" si="358"/>
        <v>3.0431430606153588E-2</v>
      </c>
      <c r="AC379" s="72">
        <f t="shared" si="359"/>
        <v>2.7493813305059605E-2</v>
      </c>
      <c r="AD379" s="72">
        <f t="shared" si="360"/>
        <v>2.2317750165267963E-2</v>
      </c>
      <c r="AE379" s="72">
        <f t="shared" si="361"/>
        <v>1.7835083435514824E-2</v>
      </c>
      <c r="AF379" s="72">
        <f t="shared" si="362"/>
        <v>1.5693472443484961E-2</v>
      </c>
      <c r="AG379" s="72">
        <f t="shared" si="363"/>
        <v>1.5093760360160524E-2</v>
      </c>
      <c r="AH379" s="72">
        <f t="shared" si="364"/>
        <v>2.6436508387647395E-3</v>
      </c>
      <c r="AI379" s="72">
        <f t="shared" si="365"/>
        <v>2.6160131664190516E-3</v>
      </c>
      <c r="AJ379" s="72">
        <f t="shared" si="366"/>
        <v>2.822680662231894E-3</v>
      </c>
      <c r="AK379" s="72">
        <f t="shared" si="367"/>
        <v>3.4017334729727973E-3</v>
      </c>
      <c r="AL379" s="72">
        <f t="shared" si="368"/>
        <v>3.5395833000929646E-3</v>
      </c>
      <c r="AM379" s="72">
        <f t="shared" si="369"/>
        <v>3.4991386376171671E-3</v>
      </c>
      <c r="AN379" s="72">
        <f t="shared" si="370"/>
        <v>3.5704244119268815E-3</v>
      </c>
      <c r="AO379" s="72">
        <f t="shared" si="371"/>
        <v>3.5729478580780651E-3</v>
      </c>
      <c r="AP379" s="72">
        <f t="shared" si="372"/>
        <v>2.4898781264033132E-3</v>
      </c>
      <c r="AQ379" s="72">
        <f t="shared" si="373"/>
        <v>2.4784306500004604E-3</v>
      </c>
      <c r="AR379" s="72">
        <f t="shared" si="374"/>
        <v>2.7200324038202791E-3</v>
      </c>
      <c r="AS379" s="72">
        <f t="shared" si="375"/>
        <v>3.2511264879629006E-3</v>
      </c>
      <c r="AT379" s="72">
        <f t="shared" si="376"/>
        <v>3.3909850764306721E-3</v>
      </c>
      <c r="AU379" s="72">
        <f t="shared" si="377"/>
        <v>3.3738144996987916E-3</v>
      </c>
      <c r="AV379" s="72">
        <f t="shared" si="378"/>
        <v>3.449692130558978E-3</v>
      </c>
      <c r="AW379" s="72">
        <f t="shared" si="379"/>
        <v>3.452540561118083E-3</v>
      </c>
      <c r="AX379" s="72">
        <f t="shared" si="380"/>
        <v>6.6091270969118488E-4</v>
      </c>
      <c r="AY379" s="72">
        <f t="shared" si="381"/>
        <v>1.3080065832095258E-3</v>
      </c>
      <c r="AZ379" s="72">
        <f t="shared" si="382"/>
        <v>2.822680662231894E-3</v>
      </c>
      <c r="BA379" s="72">
        <f t="shared" si="383"/>
        <v>1.0205200418918392E-2</v>
      </c>
      <c r="BB379" s="72">
        <f t="shared" si="384"/>
        <v>1.7697916500464823E-2</v>
      </c>
      <c r="BC379" s="72">
        <f t="shared" si="385"/>
        <v>3.499138637617167E-2</v>
      </c>
      <c r="BD379" s="72">
        <f t="shared" si="386"/>
        <v>5.355636617890322E-2</v>
      </c>
      <c r="BE379" s="72">
        <f t="shared" si="387"/>
        <v>7.145895716156131E-2</v>
      </c>
      <c r="BF379" s="72">
        <f t="shared" si="388"/>
        <v>6.2246953160082831E-4</v>
      </c>
      <c r="BG379" s="72">
        <f t="shared" si="389"/>
        <v>1.2392153250002302E-3</v>
      </c>
      <c r="BH379" s="72">
        <f t="shared" si="390"/>
        <v>2.7200324038202791E-3</v>
      </c>
      <c r="BI379" s="72">
        <f t="shared" si="391"/>
        <v>9.7533794638887013E-3</v>
      </c>
      <c r="BJ379" s="72">
        <f t="shared" si="392"/>
        <v>1.695492538215336E-2</v>
      </c>
      <c r="BK379" s="72">
        <f t="shared" si="393"/>
        <v>3.3738144996987914E-2</v>
      </c>
      <c r="BL379" s="72">
        <f t="shared" si="394"/>
        <v>5.174538195838467E-2</v>
      </c>
      <c r="BM379" s="72">
        <f t="shared" si="395"/>
        <v>6.905081122236166E-2</v>
      </c>
      <c r="BN379" s="70">
        <f t="shared" si="396"/>
        <v>0.7999316532950822</v>
      </c>
      <c r="BO379" s="70">
        <f t="shared" si="397"/>
        <v>0.82645134246215857</v>
      </c>
      <c r="BP379" s="70">
        <f t="shared" si="398"/>
        <v>0.97453586281997107</v>
      </c>
    </row>
    <row r="380" spans="1:68" x14ac:dyDescent="0.25">
      <c r="A380" s="68">
        <v>44880</v>
      </c>
      <c r="B380" s="67">
        <v>11.86</v>
      </c>
      <c r="C380" s="67">
        <v>13.19</v>
      </c>
      <c r="D380" s="67">
        <v>12.77</v>
      </c>
      <c r="E380" s="67">
        <v>10.57</v>
      </c>
      <c r="F380" s="67">
        <v>9.32</v>
      </c>
      <c r="G380" s="67">
        <v>8.4499999999999993</v>
      </c>
      <c r="H380" s="67">
        <v>8.01</v>
      </c>
      <c r="I380" s="67">
        <v>7.98</v>
      </c>
      <c r="J380" s="71">
        <f t="shared" si="340"/>
        <v>-4.7999999999999848E-3</v>
      </c>
      <c r="K380" s="71">
        <f t="shared" si="341"/>
        <v>5.0000000000000044E-4</v>
      </c>
      <c r="L380" s="71">
        <f t="shared" si="342"/>
        <v>1.5000000000000013E-3</v>
      </c>
      <c r="M380" s="71">
        <f t="shared" si="343"/>
        <v>3.9999999999999758E-4</v>
      </c>
      <c r="N380" s="71">
        <f t="shared" si="344"/>
        <v>7.9999999999999516E-4</v>
      </c>
      <c r="O380" s="71">
        <f t="shared" si="345"/>
        <v>1.3000000000000095E-3</v>
      </c>
      <c r="P380" s="71">
        <f t="shared" si="346"/>
        <v>9.9999999999998701E-4</v>
      </c>
      <c r="Q380" s="71">
        <f t="shared" si="347"/>
        <v>7.9999999999999516E-4</v>
      </c>
      <c r="R380" s="71">
        <f t="shared" si="348"/>
        <v>-4.3003112319194977E-3</v>
      </c>
      <c r="S380" s="71">
        <f t="shared" si="349"/>
        <v>4.4163759937012432E-4</v>
      </c>
      <c r="T380" s="71">
        <f t="shared" si="350"/>
        <v>1.3292571410923467E-3</v>
      </c>
      <c r="U380" s="71">
        <f t="shared" si="351"/>
        <v>3.6169635985260914E-4</v>
      </c>
      <c r="V380" s="71">
        <f t="shared" si="352"/>
        <v>7.3152892801362185E-4</v>
      </c>
      <c r="W380" s="71">
        <f t="shared" si="353"/>
        <v>1.1979912044216394E-3</v>
      </c>
      <c r="X380" s="71">
        <f t="shared" si="354"/>
        <v>9.2541187429718479E-4</v>
      </c>
      <c r="Y380" s="71">
        <f t="shared" si="355"/>
        <v>7.4060362577872728E-4</v>
      </c>
      <c r="Z380" s="72">
        <f t="shared" si="356"/>
        <v>2.6299706481654344E-2</v>
      </c>
      <c r="AA380" s="72">
        <f t="shared" si="357"/>
        <v>2.9887711870935071E-2</v>
      </c>
      <c r="AB380" s="72">
        <f t="shared" si="358"/>
        <v>3.0330877151160972E-2</v>
      </c>
      <c r="AC380" s="72">
        <f t="shared" si="359"/>
        <v>2.7512877587909376E-2</v>
      </c>
      <c r="AD380" s="72">
        <f t="shared" si="360"/>
        <v>2.2347723887952874E-2</v>
      </c>
      <c r="AE380" s="72">
        <f t="shared" si="361"/>
        <v>1.7861487008093532E-2</v>
      </c>
      <c r="AF380" s="72">
        <f t="shared" si="362"/>
        <v>1.5720810128881234E-2</v>
      </c>
      <c r="AG380" s="72">
        <f t="shared" si="363"/>
        <v>1.5118598642288195E-2</v>
      </c>
      <c r="AH380" s="72">
        <f t="shared" si="364"/>
        <v>2.6495143159491041E-3</v>
      </c>
      <c r="AI380" s="72">
        <f t="shared" si="365"/>
        <v>2.6209290716915053E-3</v>
      </c>
      <c r="AJ380" s="72">
        <f t="shared" si="366"/>
        <v>2.8289323498333395E-3</v>
      </c>
      <c r="AK380" s="72">
        <f t="shared" si="367"/>
        <v>3.4094590115367443E-3</v>
      </c>
      <c r="AL380" s="72">
        <f t="shared" si="368"/>
        <v>3.5475099575798617E-3</v>
      </c>
      <c r="AM380" s="72">
        <f t="shared" si="369"/>
        <v>3.5070537649741357E-3</v>
      </c>
      <c r="AN380" s="72">
        <f t="shared" si="370"/>
        <v>3.578555050213083E-3</v>
      </c>
      <c r="AO380" s="72">
        <f t="shared" si="371"/>
        <v>3.5810602519393514E-3</v>
      </c>
      <c r="AP380" s="72">
        <f t="shared" si="372"/>
        <v>2.4953956079846388E-3</v>
      </c>
      <c r="AQ380" s="72">
        <f t="shared" si="373"/>
        <v>2.4832782759176839E-3</v>
      </c>
      <c r="AR380" s="72">
        <f t="shared" si="374"/>
        <v>2.7260608756949942E-3</v>
      </c>
      <c r="AS380" s="72">
        <f t="shared" si="375"/>
        <v>3.2585190520821711E-3</v>
      </c>
      <c r="AT380" s="72">
        <f t="shared" si="376"/>
        <v>3.3986014522377887E-3</v>
      </c>
      <c r="AU380" s="72">
        <f t="shared" si="377"/>
        <v>3.3814571038269917E-3</v>
      </c>
      <c r="AV380" s="72">
        <f t="shared" si="378"/>
        <v>3.4575508399351659E-3</v>
      </c>
      <c r="AW380" s="72">
        <f t="shared" si="379"/>
        <v>3.4603860825197902E-3</v>
      </c>
      <c r="AX380" s="72">
        <f t="shared" si="380"/>
        <v>6.6237857898727602E-4</v>
      </c>
      <c r="AY380" s="72">
        <f t="shared" si="381"/>
        <v>1.3104645358457527E-3</v>
      </c>
      <c r="AZ380" s="72">
        <f t="shared" si="382"/>
        <v>2.8289323498333395E-3</v>
      </c>
      <c r="BA380" s="72">
        <f t="shared" si="383"/>
        <v>1.0228377034610233E-2</v>
      </c>
      <c r="BB380" s="72">
        <f t="shared" si="384"/>
        <v>1.7737549787899307E-2</v>
      </c>
      <c r="BC380" s="72">
        <f t="shared" si="385"/>
        <v>3.5070537649741357E-2</v>
      </c>
      <c r="BD380" s="72">
        <f t="shared" si="386"/>
        <v>5.3678325753196247E-2</v>
      </c>
      <c r="BE380" s="72">
        <f t="shared" si="387"/>
        <v>7.1621205038787022E-2</v>
      </c>
      <c r="BF380" s="72">
        <f t="shared" si="388"/>
        <v>6.2384890199615971E-4</v>
      </c>
      <c r="BG380" s="72">
        <f t="shared" si="389"/>
        <v>1.2416391379588419E-3</v>
      </c>
      <c r="BH380" s="72">
        <f t="shared" si="390"/>
        <v>2.7260608756949942E-3</v>
      </c>
      <c r="BI380" s="72">
        <f t="shared" si="391"/>
        <v>9.7755571562465129E-3</v>
      </c>
      <c r="BJ380" s="72">
        <f t="shared" si="392"/>
        <v>1.6993007261188943E-2</v>
      </c>
      <c r="BK380" s="72">
        <f t="shared" si="393"/>
        <v>3.3814571038269917E-2</v>
      </c>
      <c r="BL380" s="72">
        <f t="shared" si="394"/>
        <v>5.1863262599027488E-2</v>
      </c>
      <c r="BM380" s="72">
        <f t="shared" si="395"/>
        <v>6.9207721650395806E-2</v>
      </c>
      <c r="BN380" s="70">
        <f t="shared" si="396"/>
        <v>0.800530122966433</v>
      </c>
      <c r="BO380" s="70">
        <f t="shared" si="397"/>
        <v>0.82655100839835094</v>
      </c>
      <c r="BP380" s="70">
        <f t="shared" si="398"/>
        <v>0.97454560690590153</v>
      </c>
    </row>
    <row r="381" spans="1:68" x14ac:dyDescent="0.25">
      <c r="A381" s="68">
        <v>44879</v>
      </c>
      <c r="B381" s="67">
        <v>11.38</v>
      </c>
      <c r="C381" s="67">
        <v>13.24</v>
      </c>
      <c r="D381" s="67">
        <v>12.92</v>
      </c>
      <c r="E381" s="67">
        <v>10.61</v>
      </c>
      <c r="F381" s="67">
        <v>9.4</v>
      </c>
      <c r="G381" s="67">
        <v>8.58</v>
      </c>
      <c r="H381" s="67">
        <v>8.11</v>
      </c>
      <c r="I381" s="67">
        <v>8.06</v>
      </c>
      <c r="J381" s="71">
        <f t="shared" si="340"/>
        <v>-1.0000000000001674E-4</v>
      </c>
      <c r="K381" s="71">
        <f t="shared" si="341"/>
        <v>-2.4999999999999745E-3</v>
      </c>
      <c r="L381" s="71">
        <f t="shared" si="342"/>
        <v>-9.000000000000119E-4</v>
      </c>
      <c r="M381" s="71">
        <f t="shared" si="343"/>
        <v>-3.2000000000000084E-3</v>
      </c>
      <c r="N381" s="71">
        <f t="shared" si="344"/>
        <v>-2.5000000000000022E-3</v>
      </c>
      <c r="O381" s="71">
        <f t="shared" si="345"/>
        <v>-3.0000000000000027E-3</v>
      </c>
      <c r="P381" s="71">
        <f t="shared" si="346"/>
        <v>-2.2999999999999965E-3</v>
      </c>
      <c r="Q381" s="71">
        <f t="shared" si="347"/>
        <v>-2.1000000000000046E-3</v>
      </c>
      <c r="R381" s="71">
        <f t="shared" si="348"/>
        <v>-8.9786756513698024E-5</v>
      </c>
      <c r="S381" s="71">
        <f t="shared" si="349"/>
        <v>-2.2101410225438757E-3</v>
      </c>
      <c r="T381" s="71">
        <f t="shared" si="350"/>
        <v>-7.9734223493382189E-4</v>
      </c>
      <c r="U381" s="71">
        <f t="shared" si="351"/>
        <v>-2.897240596107414E-3</v>
      </c>
      <c r="V381" s="71">
        <f t="shared" si="352"/>
        <v>-2.287806991928037E-3</v>
      </c>
      <c r="W381" s="71">
        <f t="shared" si="353"/>
        <v>-2.7667637312047328E-3</v>
      </c>
      <c r="X381" s="71">
        <f t="shared" si="354"/>
        <v>-2.1297290331507178E-3</v>
      </c>
      <c r="Y381" s="71">
        <f t="shared" si="355"/>
        <v>-1.945255580754323E-3</v>
      </c>
      <c r="Z381" s="72">
        <f t="shared" si="356"/>
        <v>2.6159081952505148E-2</v>
      </c>
      <c r="AA381" s="72">
        <f t="shared" si="357"/>
        <v>2.9703095610038192E-2</v>
      </c>
      <c r="AB381" s="72">
        <f t="shared" si="358"/>
        <v>3.0228219485046458E-2</v>
      </c>
      <c r="AC381" s="72">
        <f t="shared" si="359"/>
        <v>2.7534355710964294E-2</v>
      </c>
      <c r="AD381" s="72">
        <f t="shared" si="360"/>
        <v>2.238031540099341E-2</v>
      </c>
      <c r="AE381" s="72">
        <f t="shared" si="361"/>
        <v>1.7889809309058594E-2</v>
      </c>
      <c r="AF381" s="72">
        <f t="shared" si="362"/>
        <v>1.5749355241534677E-2</v>
      </c>
      <c r="AG381" s="72">
        <f t="shared" si="363"/>
        <v>1.5144938817915898E-2</v>
      </c>
      <c r="AH381" s="72">
        <f t="shared" si="364"/>
        <v>2.6397852035709244E-3</v>
      </c>
      <c r="AI381" s="72">
        <f t="shared" si="365"/>
        <v>2.6258728857049668E-3</v>
      </c>
      <c r="AJ381" s="72">
        <f t="shared" si="366"/>
        <v>2.8318939585374341E-3</v>
      </c>
      <c r="AK381" s="72">
        <f t="shared" si="367"/>
        <v>3.4167472155424159E-3</v>
      </c>
      <c r="AL381" s="72">
        <f t="shared" si="368"/>
        <v>3.554666765912289E-3</v>
      </c>
      <c r="AM381" s="72">
        <f t="shared" si="369"/>
        <v>3.5132287389129805E-3</v>
      </c>
      <c r="AN381" s="72">
        <f t="shared" si="370"/>
        <v>3.5855578543265484E-3</v>
      </c>
      <c r="AO381" s="72">
        <f t="shared" si="371"/>
        <v>3.5883963450174645E-3</v>
      </c>
      <c r="AP381" s="72">
        <f t="shared" si="372"/>
        <v>2.48783881329379E-3</v>
      </c>
      <c r="AQ381" s="72">
        <f t="shared" si="373"/>
        <v>2.4880325462322663E-3</v>
      </c>
      <c r="AR381" s="72">
        <f t="shared" si="374"/>
        <v>2.7293382708381908E-3</v>
      </c>
      <c r="AS381" s="72">
        <f t="shared" si="375"/>
        <v>3.2655116062044747E-3</v>
      </c>
      <c r="AT381" s="72">
        <f t="shared" si="376"/>
        <v>3.4055136214361831E-3</v>
      </c>
      <c r="AU381" s="72">
        <f t="shared" si="377"/>
        <v>3.3875347713420074E-3</v>
      </c>
      <c r="AV381" s="72">
        <f t="shared" si="378"/>
        <v>3.4643898364280106E-3</v>
      </c>
      <c r="AW381" s="72">
        <f t="shared" si="379"/>
        <v>3.4675249065846975E-3</v>
      </c>
      <c r="AX381" s="72">
        <f t="shared" si="380"/>
        <v>6.599463008927311E-4</v>
      </c>
      <c r="AY381" s="72">
        <f t="shared" si="381"/>
        <v>1.3129364428524834E-3</v>
      </c>
      <c r="AZ381" s="72">
        <f t="shared" si="382"/>
        <v>2.8318939585374341E-3</v>
      </c>
      <c r="BA381" s="72">
        <f t="shared" si="383"/>
        <v>1.0250241646627248E-2</v>
      </c>
      <c r="BB381" s="72">
        <f t="shared" si="384"/>
        <v>1.7773333829561446E-2</v>
      </c>
      <c r="BC381" s="72">
        <f t="shared" si="385"/>
        <v>3.5132287389129803E-2</v>
      </c>
      <c r="BD381" s="72">
        <f t="shared" si="386"/>
        <v>5.3783367814898224E-2</v>
      </c>
      <c r="BE381" s="72">
        <f t="shared" si="387"/>
        <v>7.1767926900349291E-2</v>
      </c>
      <c r="BF381" s="72">
        <f t="shared" si="388"/>
        <v>6.219597033234475E-4</v>
      </c>
      <c r="BG381" s="72">
        <f t="shared" si="389"/>
        <v>1.2440162731161331E-3</v>
      </c>
      <c r="BH381" s="72">
        <f t="shared" si="390"/>
        <v>2.7293382708381908E-3</v>
      </c>
      <c r="BI381" s="72">
        <f t="shared" si="391"/>
        <v>9.7965348186134244E-3</v>
      </c>
      <c r="BJ381" s="72">
        <f t="shared" si="392"/>
        <v>1.7027568107180917E-2</v>
      </c>
      <c r="BK381" s="72">
        <f t="shared" si="393"/>
        <v>3.3875347713420073E-2</v>
      </c>
      <c r="BL381" s="72">
        <f t="shared" si="394"/>
        <v>5.1965847546420162E-2</v>
      </c>
      <c r="BM381" s="72">
        <f t="shared" si="395"/>
        <v>6.9350498131693944E-2</v>
      </c>
      <c r="BN381" s="70">
        <f t="shared" si="396"/>
        <v>0.80042288285488705</v>
      </c>
      <c r="BO381" s="70">
        <f t="shared" si="397"/>
        <v>0.82677592360157082</v>
      </c>
      <c r="BP381" s="70">
        <f t="shared" si="398"/>
        <v>0.97455130283880809</v>
      </c>
    </row>
    <row r="382" spans="1:68" x14ac:dyDescent="0.25">
      <c r="A382" s="68">
        <v>44876</v>
      </c>
      <c r="B382" s="67">
        <v>11.37</v>
      </c>
      <c r="C382" s="67">
        <v>12.99</v>
      </c>
      <c r="D382" s="67">
        <v>12.83</v>
      </c>
      <c r="E382" s="67">
        <v>10.29</v>
      </c>
      <c r="F382" s="67">
        <v>9.15</v>
      </c>
      <c r="G382" s="67">
        <v>8.2799999999999994</v>
      </c>
      <c r="H382" s="67">
        <v>7.88</v>
      </c>
      <c r="I382" s="67">
        <v>7.85</v>
      </c>
      <c r="J382" s="71">
        <f t="shared" si="340"/>
        <v>-2.9999999999999472E-4</v>
      </c>
      <c r="K382" s="71">
        <f t="shared" si="341"/>
        <v>2.3999999999999855E-3</v>
      </c>
      <c r="L382" s="71">
        <f t="shared" si="342"/>
        <v>7.0000000000000617E-4</v>
      </c>
      <c r="M382" s="71">
        <f t="shared" si="343"/>
        <v>4.7999999999999987E-3</v>
      </c>
      <c r="N382" s="71">
        <f t="shared" si="344"/>
        <v>1.0200000000000001E-2</v>
      </c>
      <c r="O382" s="71">
        <f t="shared" si="345"/>
        <v>9.8000000000000032E-3</v>
      </c>
      <c r="P382" s="71">
        <f t="shared" si="346"/>
        <v>7.7000000000000124E-3</v>
      </c>
      <c r="Q382" s="71">
        <f t="shared" si="347"/>
        <v>7.4000000000000038E-3</v>
      </c>
      <c r="R382" s="71">
        <f t="shared" si="348"/>
        <v>-2.6940864964702731E-4</v>
      </c>
      <c r="S382" s="71">
        <f t="shared" si="349"/>
        <v>2.1218291047932639E-3</v>
      </c>
      <c r="T382" s="71">
        <f t="shared" si="350"/>
        <v>6.2021000526154689E-4</v>
      </c>
      <c r="U382" s="71">
        <f t="shared" si="351"/>
        <v>4.3427192107858724E-3</v>
      </c>
      <c r="V382" s="71">
        <f t="shared" si="352"/>
        <v>9.3015443560207477E-3</v>
      </c>
      <c r="W382" s="71">
        <f t="shared" si="353"/>
        <v>9.0098982214712187E-3</v>
      </c>
      <c r="X382" s="71">
        <f t="shared" si="354"/>
        <v>7.1122084309094002E-3</v>
      </c>
      <c r="Y382" s="71">
        <f t="shared" si="355"/>
        <v>6.8379493936438435E-3</v>
      </c>
      <c r="Z382" s="72">
        <f t="shared" si="356"/>
        <v>2.6053500258177792E-2</v>
      </c>
      <c r="AA382" s="72">
        <f t="shared" si="357"/>
        <v>2.950871964255165E-2</v>
      </c>
      <c r="AB382" s="72">
        <f t="shared" si="358"/>
        <v>3.0111468180781163E-2</v>
      </c>
      <c r="AC382" s="72">
        <f t="shared" si="359"/>
        <v>2.7554113460686792E-2</v>
      </c>
      <c r="AD382" s="72">
        <f t="shared" si="360"/>
        <v>2.2410689690132858E-2</v>
      </c>
      <c r="AE382" s="72">
        <f t="shared" si="361"/>
        <v>1.791467505055995E-2</v>
      </c>
      <c r="AF382" s="72">
        <f t="shared" si="362"/>
        <v>1.5775788952034561E-2</v>
      </c>
      <c r="AG382" s="72">
        <f t="shared" si="363"/>
        <v>1.5169490159527323E-2</v>
      </c>
      <c r="AH382" s="72">
        <f t="shared" si="364"/>
        <v>2.6457066078748887E-3</v>
      </c>
      <c r="AI382" s="72">
        <f t="shared" si="365"/>
        <v>2.6287547510239029E-3</v>
      </c>
      <c r="AJ382" s="72">
        <f t="shared" si="366"/>
        <v>2.8383331662365958E-3</v>
      </c>
      <c r="AK382" s="72">
        <f t="shared" si="367"/>
        <v>3.4196230368196282E-3</v>
      </c>
      <c r="AL382" s="72">
        <f t="shared" si="368"/>
        <v>3.5600608286408845E-3</v>
      </c>
      <c r="AM382" s="72">
        <f t="shared" si="369"/>
        <v>3.5168397998997934E-3</v>
      </c>
      <c r="AN382" s="72">
        <f t="shared" si="370"/>
        <v>3.5914108560219345E-3</v>
      </c>
      <c r="AO382" s="72">
        <f t="shared" si="371"/>
        <v>3.5947239872540717E-3</v>
      </c>
      <c r="AP382" s="72">
        <f t="shared" si="372"/>
        <v>2.4934142940696482E-3</v>
      </c>
      <c r="AQ382" s="72">
        <f t="shared" si="373"/>
        <v>2.4912537383291493E-3</v>
      </c>
      <c r="AR382" s="72">
        <f t="shared" si="374"/>
        <v>2.7355700794866071E-3</v>
      </c>
      <c r="AS382" s="72">
        <f t="shared" si="375"/>
        <v>3.2688251329497857E-3</v>
      </c>
      <c r="AT382" s="72">
        <f t="shared" si="376"/>
        <v>3.4109599436267599E-3</v>
      </c>
      <c r="AU382" s="72">
        <f t="shared" si="377"/>
        <v>3.3914319099385376E-3</v>
      </c>
      <c r="AV382" s="72">
        <f t="shared" si="378"/>
        <v>3.4702654190072141E-3</v>
      </c>
      <c r="AW382" s="72">
        <f t="shared" si="379"/>
        <v>3.4738185129328516E-3</v>
      </c>
      <c r="AX382" s="72">
        <f t="shared" si="380"/>
        <v>6.6142665196872218E-4</v>
      </c>
      <c r="AY382" s="72">
        <f t="shared" si="381"/>
        <v>1.3143773755119514E-3</v>
      </c>
      <c r="AZ382" s="72">
        <f t="shared" si="382"/>
        <v>2.8383331662365958E-3</v>
      </c>
      <c r="BA382" s="72">
        <f t="shared" si="383"/>
        <v>1.0258869110458885E-2</v>
      </c>
      <c r="BB382" s="72">
        <f t="shared" si="384"/>
        <v>1.7800304143204423E-2</v>
      </c>
      <c r="BC382" s="72">
        <f t="shared" si="385"/>
        <v>3.5168397998997937E-2</v>
      </c>
      <c r="BD382" s="72">
        <f t="shared" si="386"/>
        <v>5.3871162840329015E-2</v>
      </c>
      <c r="BE382" s="72">
        <f t="shared" si="387"/>
        <v>7.1894479745081438E-2</v>
      </c>
      <c r="BF382" s="72">
        <f t="shared" si="388"/>
        <v>6.2335357351741205E-4</v>
      </c>
      <c r="BG382" s="72">
        <f t="shared" si="389"/>
        <v>1.2456268691645746E-3</v>
      </c>
      <c r="BH382" s="72">
        <f t="shared" si="390"/>
        <v>2.7355700794866071E-3</v>
      </c>
      <c r="BI382" s="72">
        <f t="shared" si="391"/>
        <v>9.8064753988493566E-3</v>
      </c>
      <c r="BJ382" s="72">
        <f t="shared" si="392"/>
        <v>1.7054799718133798E-2</v>
      </c>
      <c r="BK382" s="72">
        <f t="shared" si="393"/>
        <v>3.3914319099385373E-2</v>
      </c>
      <c r="BL382" s="72">
        <f t="shared" si="394"/>
        <v>5.2053981285108214E-2</v>
      </c>
      <c r="BM382" s="72">
        <f t="shared" si="395"/>
        <v>6.9476370258657036E-2</v>
      </c>
      <c r="BN382" s="70">
        <f t="shared" si="396"/>
        <v>0.80097174531261184</v>
      </c>
      <c r="BO382" s="70">
        <f t="shared" si="397"/>
        <v>0.82754786284548087</v>
      </c>
      <c r="BP382" s="70">
        <f t="shared" si="398"/>
        <v>0.97458857666470611</v>
      </c>
    </row>
    <row r="383" spans="1:68" x14ac:dyDescent="0.25">
      <c r="A383" s="68">
        <v>44875</v>
      </c>
      <c r="B383" s="67">
        <v>11.34</v>
      </c>
      <c r="C383" s="67">
        <v>13.23</v>
      </c>
      <c r="D383" s="67">
        <v>12.9</v>
      </c>
      <c r="E383" s="67">
        <v>10.77</v>
      </c>
      <c r="F383" s="67">
        <v>10.17</v>
      </c>
      <c r="G383" s="67">
        <v>9.26</v>
      </c>
      <c r="H383" s="67">
        <v>8.65</v>
      </c>
      <c r="I383" s="67">
        <v>8.59</v>
      </c>
      <c r="J383" s="71">
        <f t="shared" si="340"/>
        <v>4.0000000000001146E-4</v>
      </c>
      <c r="K383" s="71">
        <f t="shared" si="341"/>
        <v>1.2999999999999956E-3</v>
      </c>
      <c r="L383" s="71">
        <f t="shared" si="342"/>
        <v>1.5999999999999903E-3</v>
      </c>
      <c r="M383" s="71">
        <f t="shared" si="343"/>
        <v>3.8000000000000117E-3</v>
      </c>
      <c r="N383" s="71">
        <f t="shared" si="344"/>
        <v>7.3000000000000009E-3</v>
      </c>
      <c r="O383" s="71">
        <f t="shared" si="345"/>
        <v>5.6000000000000077E-3</v>
      </c>
      <c r="P383" s="71">
        <f t="shared" si="346"/>
        <v>4.699999999999982E-3</v>
      </c>
      <c r="Q383" s="71">
        <f t="shared" si="347"/>
        <v>4.4999999999999901E-3</v>
      </c>
      <c r="R383" s="71">
        <f t="shared" si="348"/>
        <v>3.5919540616085693E-4</v>
      </c>
      <c r="S383" s="71">
        <f t="shared" si="349"/>
        <v>1.1474470564766996E-3</v>
      </c>
      <c r="T383" s="71">
        <f t="shared" si="350"/>
        <v>1.4161800915283469E-3</v>
      </c>
      <c r="U383" s="71">
        <f t="shared" si="351"/>
        <v>3.4246608813641747E-3</v>
      </c>
      <c r="V383" s="71">
        <f t="shared" si="352"/>
        <v>6.6042670043478654E-3</v>
      </c>
      <c r="W383" s="71">
        <f t="shared" si="353"/>
        <v>5.1122988831549861E-3</v>
      </c>
      <c r="X383" s="71">
        <f t="shared" si="354"/>
        <v>4.316487392713216E-3</v>
      </c>
      <c r="Y383" s="71">
        <f t="shared" si="355"/>
        <v>4.1354651594681536E-3</v>
      </c>
      <c r="Z383" s="72">
        <f t="shared" si="356"/>
        <v>2.594573724838067E-2</v>
      </c>
      <c r="AA383" s="72">
        <f t="shared" si="357"/>
        <v>2.9331388846259087E-2</v>
      </c>
      <c r="AB383" s="72">
        <f t="shared" si="358"/>
        <v>2.9998287507304159E-2</v>
      </c>
      <c r="AC383" s="72">
        <f t="shared" si="359"/>
        <v>2.7585129651320824E-2</v>
      </c>
      <c r="AD383" s="72">
        <f t="shared" si="360"/>
        <v>2.2447906621585117E-2</v>
      </c>
      <c r="AE383" s="72">
        <f t="shared" si="361"/>
        <v>1.794719685336171E-2</v>
      </c>
      <c r="AF383" s="72">
        <f t="shared" si="362"/>
        <v>1.5807115032351854E-2</v>
      </c>
      <c r="AG383" s="72">
        <f t="shared" si="363"/>
        <v>1.5198765302414138E-2</v>
      </c>
      <c r="AH383" s="72">
        <f t="shared" si="364"/>
        <v>2.6517808087371413E-3</v>
      </c>
      <c r="AI383" s="72">
        <f t="shared" si="365"/>
        <v>2.6268993810998824E-3</v>
      </c>
      <c r="AJ383" s="72">
        <f t="shared" si="366"/>
        <v>2.8435382921238343E-3</v>
      </c>
      <c r="AK383" s="72">
        <f t="shared" si="367"/>
        <v>3.4086199626089894E-3</v>
      </c>
      <c r="AL383" s="72">
        <f t="shared" si="368"/>
        <v>3.4940206281870007E-3</v>
      </c>
      <c r="AM383" s="72">
        <f t="shared" si="369"/>
        <v>3.4559295373894103E-3</v>
      </c>
      <c r="AN383" s="72">
        <f t="shared" si="370"/>
        <v>3.5574840160317728E-3</v>
      </c>
      <c r="AO383" s="72">
        <f t="shared" si="371"/>
        <v>3.5639568283650082E-3</v>
      </c>
      <c r="AP383" s="72">
        <f t="shared" si="372"/>
        <v>2.4991324936025701E-3</v>
      </c>
      <c r="AQ383" s="72">
        <f t="shared" si="373"/>
        <v>2.4903055928640148E-3</v>
      </c>
      <c r="AR383" s="72">
        <f t="shared" si="374"/>
        <v>2.7407260288654155E-3</v>
      </c>
      <c r="AS383" s="72">
        <f t="shared" si="375"/>
        <v>3.2600437200948781E-3</v>
      </c>
      <c r="AT383" s="72">
        <f t="shared" si="376"/>
        <v>3.3541939657423399E-3</v>
      </c>
      <c r="AU383" s="72">
        <f t="shared" si="377"/>
        <v>3.338607512838493E-3</v>
      </c>
      <c r="AV383" s="72">
        <f t="shared" si="378"/>
        <v>3.4408795560406124E-3</v>
      </c>
      <c r="AW383" s="72">
        <f t="shared" si="379"/>
        <v>3.4472027227693191E-3</v>
      </c>
      <c r="AX383" s="72">
        <f t="shared" si="380"/>
        <v>6.6294520218428534E-4</v>
      </c>
      <c r="AY383" s="72">
        <f t="shared" si="381"/>
        <v>1.3134496905499412E-3</v>
      </c>
      <c r="AZ383" s="72">
        <f t="shared" si="382"/>
        <v>2.8435382921238343E-3</v>
      </c>
      <c r="BA383" s="72">
        <f t="shared" si="383"/>
        <v>1.0225859887826969E-2</v>
      </c>
      <c r="BB383" s="72">
        <f t="shared" si="384"/>
        <v>1.7470103140935004E-2</v>
      </c>
      <c r="BC383" s="72">
        <f t="shared" si="385"/>
        <v>3.45592953738941E-2</v>
      </c>
      <c r="BD383" s="72">
        <f t="shared" si="386"/>
        <v>5.3362260240476592E-2</v>
      </c>
      <c r="BE383" s="72">
        <f t="shared" si="387"/>
        <v>7.1279136567300158E-2</v>
      </c>
      <c r="BF383" s="72">
        <f t="shared" si="388"/>
        <v>6.2478312340064253E-4</v>
      </c>
      <c r="BG383" s="72">
        <f t="shared" si="389"/>
        <v>1.2451527964320074E-3</v>
      </c>
      <c r="BH383" s="72">
        <f t="shared" si="390"/>
        <v>2.7407260288654155E-3</v>
      </c>
      <c r="BI383" s="72">
        <f t="shared" si="391"/>
        <v>9.7801311602846337E-3</v>
      </c>
      <c r="BJ383" s="72">
        <f t="shared" si="392"/>
        <v>1.67709698287117E-2</v>
      </c>
      <c r="BK383" s="72">
        <f t="shared" si="393"/>
        <v>3.3386075128384929E-2</v>
      </c>
      <c r="BL383" s="72">
        <f t="shared" si="394"/>
        <v>5.1613193340609188E-2</v>
      </c>
      <c r="BM383" s="72">
        <f t="shared" si="395"/>
        <v>6.8944054455386386E-2</v>
      </c>
      <c r="BN383" s="70">
        <f t="shared" si="396"/>
        <v>0.80132640989701098</v>
      </c>
      <c r="BO383" s="70">
        <f t="shared" si="397"/>
        <v>0.82912201911897565</v>
      </c>
      <c r="BP383" s="70">
        <f t="shared" si="398"/>
        <v>0.9785756796859405</v>
      </c>
    </row>
    <row r="384" spans="1:68" x14ac:dyDescent="0.25">
      <c r="A384" s="68">
        <v>44874</v>
      </c>
      <c r="B384" s="67">
        <v>11.38</v>
      </c>
      <c r="C384" s="67">
        <v>13.36</v>
      </c>
      <c r="D384" s="67">
        <v>13.06</v>
      </c>
      <c r="E384" s="67">
        <v>11.15</v>
      </c>
      <c r="F384" s="67">
        <v>10.9</v>
      </c>
      <c r="G384" s="67">
        <v>9.82</v>
      </c>
      <c r="H384" s="67">
        <v>9.1199999999999992</v>
      </c>
      <c r="I384" s="67">
        <v>9.0399999999999991</v>
      </c>
      <c r="J384" s="71">
        <f t="shared" si="340"/>
        <v>-3.0000000000002247E-4</v>
      </c>
      <c r="K384" s="71">
        <f t="shared" si="341"/>
        <v>-1.2000000000000066E-3</v>
      </c>
      <c r="L384" s="71">
        <f t="shared" si="342"/>
        <v>-2.0000000000000573E-4</v>
      </c>
      <c r="M384" s="71">
        <f t="shared" si="343"/>
        <v>1.3999999999999846E-3</v>
      </c>
      <c r="N384" s="71">
        <f t="shared" si="344"/>
        <v>1.7000000000000071E-3</v>
      </c>
      <c r="O384" s="71">
        <f t="shared" si="345"/>
        <v>1.3999999999999985E-3</v>
      </c>
      <c r="P384" s="71">
        <f t="shared" si="346"/>
        <v>1.4000000000000123E-3</v>
      </c>
      <c r="Q384" s="71">
        <f t="shared" si="347"/>
        <v>1.3000000000000095E-3</v>
      </c>
      <c r="R384" s="71">
        <f t="shared" si="348"/>
        <v>-2.6938445814589439E-4</v>
      </c>
      <c r="S384" s="71">
        <f t="shared" si="349"/>
        <v>-1.0591351387260616E-3</v>
      </c>
      <c r="T384" s="71">
        <f t="shared" si="350"/>
        <v>-1.7691287087277419E-4</v>
      </c>
      <c r="U384" s="71">
        <f t="shared" si="351"/>
        <v>1.2587665751282661E-3</v>
      </c>
      <c r="V384" s="71">
        <f t="shared" si="352"/>
        <v>1.5317388227074299E-3</v>
      </c>
      <c r="W384" s="71">
        <f t="shared" si="353"/>
        <v>1.2740014463183511E-3</v>
      </c>
      <c r="X384" s="71">
        <f t="shared" si="354"/>
        <v>1.2821688724197824E-3</v>
      </c>
      <c r="Y384" s="71">
        <f t="shared" si="355"/>
        <v>1.1915129039007937E-3</v>
      </c>
      <c r="Z384" s="72">
        <f t="shared" si="356"/>
        <v>2.5837297053587359E-2</v>
      </c>
      <c r="AA384" s="72">
        <f t="shared" si="357"/>
        <v>2.9126981635868025E-2</v>
      </c>
      <c r="AB384" s="72">
        <f t="shared" si="358"/>
        <v>2.9876520197087784E-2</v>
      </c>
      <c r="AC384" s="72">
        <f t="shared" si="359"/>
        <v>2.7598067654927508E-2</v>
      </c>
      <c r="AD384" s="72">
        <f t="shared" si="360"/>
        <v>2.2449148565542969E-2</v>
      </c>
      <c r="AE384" s="72">
        <f t="shared" si="361"/>
        <v>1.794616050266019E-2</v>
      </c>
      <c r="AF384" s="72">
        <f t="shared" si="362"/>
        <v>1.5816357171530421E-2</v>
      </c>
      <c r="AG384" s="72">
        <f t="shared" si="363"/>
        <v>1.5205739317198576E-2</v>
      </c>
      <c r="AH384" s="72">
        <f t="shared" si="364"/>
        <v>2.6571923101836024E-3</v>
      </c>
      <c r="AI384" s="72">
        <f t="shared" si="365"/>
        <v>2.6297633865849826E-3</v>
      </c>
      <c r="AJ384" s="72">
        <f t="shared" si="366"/>
        <v>2.8461931902352055E-3</v>
      </c>
      <c r="AK384" s="72">
        <f t="shared" si="367"/>
        <v>3.4038919496399167E-3</v>
      </c>
      <c r="AL384" s="72">
        <f t="shared" si="368"/>
        <v>3.461640537523355E-3</v>
      </c>
      <c r="AM384" s="72">
        <f t="shared" si="369"/>
        <v>3.4393721509049188E-3</v>
      </c>
      <c r="AN384" s="72">
        <f t="shared" si="370"/>
        <v>3.5486737341319263E-3</v>
      </c>
      <c r="AO384" s="72">
        <f t="shared" si="371"/>
        <v>3.5565242543455959E-3</v>
      </c>
      <c r="AP384" s="72">
        <f t="shared" si="372"/>
        <v>2.5042570276167611E-3</v>
      </c>
      <c r="AQ384" s="72">
        <f t="shared" si="373"/>
        <v>2.4933195701344231E-3</v>
      </c>
      <c r="AR384" s="72">
        <f t="shared" si="374"/>
        <v>2.7437719462170673E-3</v>
      </c>
      <c r="AS384" s="72">
        <f t="shared" si="375"/>
        <v>3.2567453408392406E-3</v>
      </c>
      <c r="AT384" s="72">
        <f t="shared" si="376"/>
        <v>3.3272603374913615E-3</v>
      </c>
      <c r="AU384" s="72">
        <f t="shared" si="377"/>
        <v>3.3250177893970525E-3</v>
      </c>
      <c r="AV384" s="72">
        <f t="shared" si="378"/>
        <v>3.4338831051790118E-3</v>
      </c>
      <c r="AW384" s="72">
        <f t="shared" si="379"/>
        <v>3.4413970484010437E-3</v>
      </c>
      <c r="AX384" s="72">
        <f t="shared" si="380"/>
        <v>6.642980775459006E-4</v>
      </c>
      <c r="AY384" s="72">
        <f t="shared" si="381"/>
        <v>1.3148816932924913E-3</v>
      </c>
      <c r="AZ384" s="72">
        <f t="shared" si="382"/>
        <v>2.8461931902352055E-3</v>
      </c>
      <c r="BA384" s="72">
        <f t="shared" si="383"/>
        <v>1.021167584891975E-2</v>
      </c>
      <c r="BB384" s="72">
        <f t="shared" si="384"/>
        <v>1.7308202687616774E-2</v>
      </c>
      <c r="BC384" s="72">
        <f t="shared" si="385"/>
        <v>3.4393721509049187E-2</v>
      </c>
      <c r="BD384" s="72">
        <f t="shared" si="386"/>
        <v>5.3230106011978896E-2</v>
      </c>
      <c r="BE384" s="72">
        <f t="shared" si="387"/>
        <v>7.1130485086911915E-2</v>
      </c>
      <c r="BF384" s="72">
        <f t="shared" si="388"/>
        <v>6.2606425690419026E-4</v>
      </c>
      <c r="BG384" s="72">
        <f t="shared" si="389"/>
        <v>1.2466597850672115E-3</v>
      </c>
      <c r="BH384" s="72">
        <f t="shared" si="390"/>
        <v>2.7437719462170673E-3</v>
      </c>
      <c r="BI384" s="72">
        <f t="shared" si="391"/>
        <v>9.7702360225177219E-3</v>
      </c>
      <c r="BJ384" s="72">
        <f t="shared" si="392"/>
        <v>1.6636301687456806E-2</v>
      </c>
      <c r="BK384" s="72">
        <f t="shared" si="393"/>
        <v>3.3250177893970528E-2</v>
      </c>
      <c r="BL384" s="72">
        <f t="shared" si="394"/>
        <v>5.1508246577685178E-2</v>
      </c>
      <c r="BM384" s="72">
        <f t="shared" si="395"/>
        <v>6.8827940968020876E-2</v>
      </c>
      <c r="BN384" s="70">
        <f t="shared" si="396"/>
        <v>0.80086704185166901</v>
      </c>
      <c r="BO384" s="70">
        <f t="shared" si="397"/>
        <v>0.82887205373497308</v>
      </c>
      <c r="BP384" s="70">
        <f t="shared" si="398"/>
        <v>0.98024394121634428</v>
      </c>
    </row>
    <row r="385" spans="1:68" x14ac:dyDescent="0.25">
      <c r="A385" s="68">
        <v>44873</v>
      </c>
      <c r="B385" s="67">
        <v>11.35</v>
      </c>
      <c r="C385" s="67">
        <v>13.24</v>
      </c>
      <c r="D385" s="67">
        <v>13.04</v>
      </c>
      <c r="E385" s="67">
        <v>11.29</v>
      </c>
      <c r="F385" s="67">
        <v>11.07</v>
      </c>
      <c r="G385" s="67">
        <v>9.9600000000000009</v>
      </c>
      <c r="H385" s="67">
        <v>9.26</v>
      </c>
      <c r="I385" s="67">
        <v>9.17</v>
      </c>
      <c r="J385" s="71">
        <f t="shared" si="340"/>
        <v>4.0000000000001146E-4</v>
      </c>
      <c r="K385" s="71">
        <f t="shared" si="341"/>
        <v>1.0000000000001674E-4</v>
      </c>
      <c r="L385" s="71">
        <f t="shared" si="342"/>
        <v>7.9999999999999516E-4</v>
      </c>
      <c r="M385" s="71">
        <f t="shared" si="343"/>
        <v>1.6000000000000042E-3</v>
      </c>
      <c r="N385" s="71">
        <f t="shared" si="344"/>
        <v>8.9999999999999802E-4</v>
      </c>
      <c r="O385" s="71">
        <f t="shared" si="345"/>
        <v>5.9999999999998943E-4</v>
      </c>
      <c r="P385" s="71">
        <f t="shared" si="346"/>
        <v>0</v>
      </c>
      <c r="Q385" s="71">
        <f t="shared" si="347"/>
        <v>-2.0000000000000573E-4</v>
      </c>
      <c r="R385" s="71">
        <f t="shared" si="348"/>
        <v>3.5916315372189412E-4</v>
      </c>
      <c r="S385" s="71">
        <f t="shared" si="349"/>
        <v>8.8304119444492464E-5</v>
      </c>
      <c r="T385" s="71">
        <f t="shared" si="350"/>
        <v>7.0746377199047716E-4</v>
      </c>
      <c r="U385" s="71">
        <f t="shared" si="351"/>
        <v>1.4366528465442261E-3</v>
      </c>
      <c r="V385" s="71">
        <f t="shared" si="352"/>
        <v>8.0997169527433533E-4</v>
      </c>
      <c r="W385" s="71">
        <f t="shared" si="353"/>
        <v>5.4550415026715596E-4</v>
      </c>
      <c r="X385" s="71">
        <f t="shared" si="354"/>
        <v>0</v>
      </c>
      <c r="Y385" s="71">
        <f t="shared" si="355"/>
        <v>-1.832172962251977E-4</v>
      </c>
      <c r="Z385" s="72">
        <f t="shared" si="356"/>
        <v>2.5722603719288254E-2</v>
      </c>
      <c r="AA385" s="72">
        <f t="shared" si="357"/>
        <v>2.8904093283882083E-2</v>
      </c>
      <c r="AB385" s="72">
        <f t="shared" si="358"/>
        <v>2.9738532191283026E-2</v>
      </c>
      <c r="AC385" s="72">
        <f t="shared" si="359"/>
        <v>2.7593448212651597E-2</v>
      </c>
      <c r="AD385" s="72">
        <f t="shared" si="360"/>
        <v>2.2410383165759492E-2</v>
      </c>
      <c r="AE385" s="72">
        <f t="shared" si="361"/>
        <v>1.7913906463216313E-2</v>
      </c>
      <c r="AF385" s="72">
        <f t="shared" si="362"/>
        <v>1.5803019280735471E-2</v>
      </c>
      <c r="AG385" s="72">
        <f t="shared" si="363"/>
        <v>1.5190416324059007E-2</v>
      </c>
      <c r="AH385" s="72">
        <f t="shared" si="364"/>
        <v>2.6633481125974351E-3</v>
      </c>
      <c r="AI385" s="72">
        <f t="shared" si="365"/>
        <v>2.6355994127124816E-3</v>
      </c>
      <c r="AJ385" s="72">
        <f t="shared" si="366"/>
        <v>2.8527007073646435E-3</v>
      </c>
      <c r="AK385" s="72">
        <f t="shared" si="367"/>
        <v>3.4093085686576602E-3</v>
      </c>
      <c r="AL385" s="72">
        <f t="shared" si="368"/>
        <v>3.4664293703858939E-3</v>
      </c>
      <c r="AM385" s="72">
        <f t="shared" si="369"/>
        <v>3.4450558646978336E-3</v>
      </c>
      <c r="AN385" s="72">
        <f t="shared" si="370"/>
        <v>3.5547634195428248E-3</v>
      </c>
      <c r="AO385" s="72">
        <f t="shared" si="371"/>
        <v>3.5628790231041216E-3</v>
      </c>
      <c r="AP385" s="72">
        <f t="shared" si="372"/>
        <v>2.5100519841801685E-3</v>
      </c>
      <c r="AQ385" s="72">
        <f t="shared" si="373"/>
        <v>2.4989231532686544E-3</v>
      </c>
      <c r="AR385" s="72">
        <f t="shared" si="374"/>
        <v>2.7500444222204896E-3</v>
      </c>
      <c r="AS385" s="72">
        <f t="shared" si="375"/>
        <v>3.262147388204567E-3</v>
      </c>
      <c r="AT385" s="72">
        <f t="shared" si="376"/>
        <v>3.3321784392920414E-3</v>
      </c>
      <c r="AU385" s="72">
        <f t="shared" si="377"/>
        <v>3.3307229633362484E-3</v>
      </c>
      <c r="AV385" s="72">
        <f t="shared" si="378"/>
        <v>3.4399571588359158E-3</v>
      </c>
      <c r="AW385" s="72">
        <f t="shared" si="379"/>
        <v>3.4477028096760206E-3</v>
      </c>
      <c r="AX385" s="72">
        <f t="shared" si="380"/>
        <v>6.6583702814935878E-4</v>
      </c>
      <c r="AY385" s="72">
        <f t="shared" si="381"/>
        <v>1.3177997063562408E-3</v>
      </c>
      <c r="AZ385" s="72">
        <f t="shared" si="382"/>
        <v>2.8527007073646435E-3</v>
      </c>
      <c r="BA385" s="72">
        <f t="shared" si="383"/>
        <v>1.022792570597298E-2</v>
      </c>
      <c r="BB385" s="72">
        <f t="shared" si="384"/>
        <v>1.7332146851929471E-2</v>
      </c>
      <c r="BC385" s="72">
        <f t="shared" si="385"/>
        <v>3.4450558646978338E-2</v>
      </c>
      <c r="BD385" s="72">
        <f t="shared" si="386"/>
        <v>5.332145129314237E-2</v>
      </c>
      <c r="BE385" s="72">
        <f t="shared" si="387"/>
        <v>7.1257580462082429E-2</v>
      </c>
      <c r="BF385" s="72">
        <f t="shared" si="388"/>
        <v>6.2751299604504212E-4</v>
      </c>
      <c r="BG385" s="72">
        <f t="shared" si="389"/>
        <v>1.2494615766343272E-3</v>
      </c>
      <c r="BH385" s="72">
        <f t="shared" si="390"/>
        <v>2.7500444222204896E-3</v>
      </c>
      <c r="BI385" s="72">
        <f t="shared" si="391"/>
        <v>9.7864421646137005E-3</v>
      </c>
      <c r="BJ385" s="72">
        <f t="shared" si="392"/>
        <v>1.6660892196460206E-2</v>
      </c>
      <c r="BK385" s="72">
        <f t="shared" si="393"/>
        <v>3.3307229633362481E-2</v>
      </c>
      <c r="BL385" s="72">
        <f t="shared" si="394"/>
        <v>5.1599357382538735E-2</v>
      </c>
      <c r="BM385" s="72">
        <f t="shared" si="395"/>
        <v>6.8954056193520408E-2</v>
      </c>
      <c r="BN385" s="70">
        <f t="shared" si="396"/>
        <v>0.80110202080631088</v>
      </c>
      <c r="BO385" s="70">
        <f t="shared" si="397"/>
        <v>0.829112011045536</v>
      </c>
      <c r="BP385" s="70">
        <f t="shared" si="398"/>
        <v>0.98022442604325977</v>
      </c>
    </row>
    <row r="386" spans="1:68" x14ac:dyDescent="0.25">
      <c r="A386" s="68">
        <v>44872</v>
      </c>
      <c r="B386" s="67">
        <v>11.39</v>
      </c>
      <c r="C386" s="67">
        <v>13.25</v>
      </c>
      <c r="D386" s="67">
        <v>13.12</v>
      </c>
      <c r="E386" s="67">
        <v>11.45</v>
      </c>
      <c r="F386" s="67">
        <v>11.16</v>
      </c>
      <c r="G386" s="67">
        <v>10.02</v>
      </c>
      <c r="H386" s="67">
        <v>9.26</v>
      </c>
      <c r="I386" s="67">
        <v>9.15</v>
      </c>
      <c r="J386" s="71">
        <f t="shared" si="340"/>
        <v>2.0000000000000573E-4</v>
      </c>
      <c r="K386" s="71">
        <f t="shared" si="341"/>
        <v>5.9999999999998943E-4</v>
      </c>
      <c r="L386" s="71">
        <f t="shared" si="342"/>
        <v>7.0000000000000617E-4</v>
      </c>
      <c r="M386" s="71">
        <f t="shared" si="343"/>
        <v>7.0000000000000062E-3</v>
      </c>
      <c r="N386" s="71">
        <f t="shared" si="344"/>
        <v>5.2999999999999853E-3</v>
      </c>
      <c r="O386" s="71">
        <f t="shared" si="345"/>
        <v>4.2999999999999983E-3</v>
      </c>
      <c r="P386" s="71">
        <f t="shared" si="346"/>
        <v>4.6999999999999958E-3</v>
      </c>
      <c r="Q386" s="71">
        <f t="shared" si="347"/>
        <v>4.8000000000000126E-3</v>
      </c>
      <c r="R386" s="71">
        <f t="shared" si="348"/>
        <v>1.7953321412670837E-4</v>
      </c>
      <c r="S386" s="71">
        <f t="shared" si="349"/>
        <v>5.2966102933166715E-4</v>
      </c>
      <c r="T386" s="71">
        <f t="shared" si="350"/>
        <v>6.1862049606610221E-4</v>
      </c>
      <c r="U386" s="71">
        <f t="shared" si="351"/>
        <v>6.2612011343393453E-3</v>
      </c>
      <c r="V386" s="71">
        <f t="shared" si="352"/>
        <v>4.7565716784323956E-3</v>
      </c>
      <c r="W386" s="71">
        <f t="shared" si="353"/>
        <v>3.9007624188141664E-3</v>
      </c>
      <c r="X386" s="71">
        <f t="shared" si="354"/>
        <v>4.2924400351360883E-3</v>
      </c>
      <c r="Y386" s="71">
        <f t="shared" si="355"/>
        <v>4.3879766904958081E-3</v>
      </c>
      <c r="Z386" s="72">
        <f t="shared" si="356"/>
        <v>2.560708328663551E-2</v>
      </c>
      <c r="AA386" s="72">
        <f t="shared" si="357"/>
        <v>2.8686365727457818E-2</v>
      </c>
      <c r="AB386" s="72">
        <f t="shared" si="358"/>
        <v>2.9598271982617174E-2</v>
      </c>
      <c r="AC386" s="72">
        <f t="shared" si="359"/>
        <v>2.7581112852593955E-2</v>
      </c>
      <c r="AD386" s="72">
        <f t="shared" si="360"/>
        <v>2.2359384822499898E-2</v>
      </c>
      <c r="AE386" s="72">
        <f t="shared" si="361"/>
        <v>1.7871496489535253E-2</v>
      </c>
      <c r="AF386" s="72">
        <f t="shared" si="362"/>
        <v>1.5781042579660162E-2</v>
      </c>
      <c r="AG386" s="72">
        <f t="shared" si="363"/>
        <v>1.516682326565349E-2</v>
      </c>
      <c r="AH386" s="72">
        <f t="shared" si="364"/>
        <v>2.6688320346063815E-3</v>
      </c>
      <c r="AI386" s="72">
        <f t="shared" si="365"/>
        <v>2.6413215576455754E-3</v>
      </c>
      <c r="AJ386" s="72">
        <f t="shared" si="366"/>
        <v>2.8577572253585697E-3</v>
      </c>
      <c r="AK386" s="72">
        <f t="shared" si="367"/>
        <v>3.4141841315592711E-3</v>
      </c>
      <c r="AL386" s="72">
        <f t="shared" si="368"/>
        <v>3.4731979293995867E-3</v>
      </c>
      <c r="AM386" s="72">
        <f t="shared" si="369"/>
        <v>3.4523611878032076E-3</v>
      </c>
      <c r="AN386" s="72">
        <f t="shared" si="370"/>
        <v>3.5629753800525974E-3</v>
      </c>
      <c r="AO386" s="72">
        <f t="shared" si="371"/>
        <v>3.5711989126157064E-3</v>
      </c>
      <c r="AP386" s="72">
        <f t="shared" si="372"/>
        <v>2.5152451318023951E-3</v>
      </c>
      <c r="AQ386" s="72">
        <f t="shared" si="373"/>
        <v>2.504363848550331E-3</v>
      </c>
      <c r="AR386" s="72">
        <f t="shared" si="374"/>
        <v>2.7550955681556999E-3</v>
      </c>
      <c r="AS386" s="72">
        <f t="shared" si="375"/>
        <v>3.2670966313092299E-3</v>
      </c>
      <c r="AT386" s="72">
        <f t="shared" si="376"/>
        <v>3.3388008843856405E-3</v>
      </c>
      <c r="AU386" s="72">
        <f t="shared" si="377"/>
        <v>3.3378440073510646E-3</v>
      </c>
      <c r="AV386" s="72">
        <f t="shared" si="378"/>
        <v>3.4479066681901375E-3</v>
      </c>
      <c r="AW386" s="72">
        <f t="shared" si="379"/>
        <v>3.4557520266415317E-3</v>
      </c>
      <c r="AX386" s="72">
        <f t="shared" si="380"/>
        <v>6.6720800865159536E-4</v>
      </c>
      <c r="AY386" s="72">
        <f t="shared" si="381"/>
        <v>1.3206607788227877E-3</v>
      </c>
      <c r="AZ386" s="72">
        <f t="shared" si="382"/>
        <v>2.8577572253585697E-3</v>
      </c>
      <c r="BA386" s="72">
        <f t="shared" si="383"/>
        <v>1.0242552394677813E-2</v>
      </c>
      <c r="BB386" s="72">
        <f t="shared" si="384"/>
        <v>1.7365989646997933E-2</v>
      </c>
      <c r="BC386" s="72">
        <f t="shared" si="385"/>
        <v>3.4523611878032073E-2</v>
      </c>
      <c r="BD386" s="72">
        <f t="shared" si="386"/>
        <v>5.3444630700788961E-2</v>
      </c>
      <c r="BE386" s="72">
        <f t="shared" si="387"/>
        <v>7.1423978252314127E-2</v>
      </c>
      <c r="BF386" s="72">
        <f t="shared" si="388"/>
        <v>6.2881128295059878E-4</v>
      </c>
      <c r="BG386" s="72">
        <f t="shared" si="389"/>
        <v>1.2521819242751655E-3</v>
      </c>
      <c r="BH386" s="72">
        <f t="shared" si="390"/>
        <v>2.7550955681556999E-3</v>
      </c>
      <c r="BI386" s="72">
        <f t="shared" si="391"/>
        <v>9.80128989392769E-3</v>
      </c>
      <c r="BJ386" s="72">
        <f t="shared" si="392"/>
        <v>1.6694004421928203E-2</v>
      </c>
      <c r="BK386" s="72">
        <f t="shared" si="393"/>
        <v>3.3378440073510644E-2</v>
      </c>
      <c r="BL386" s="72">
        <f t="shared" si="394"/>
        <v>5.1718600022852064E-2</v>
      </c>
      <c r="BM386" s="72">
        <f t="shared" si="395"/>
        <v>6.9115040532830629E-2</v>
      </c>
      <c r="BN386" s="70">
        <f t="shared" si="396"/>
        <v>0.801059887554328</v>
      </c>
      <c r="BO386" s="70">
        <f t="shared" si="397"/>
        <v>0.82892288265222203</v>
      </c>
      <c r="BP386" s="70">
        <f t="shared" si="398"/>
        <v>0.98029826673930576</v>
      </c>
    </row>
    <row r="387" spans="1:68" x14ac:dyDescent="0.25">
      <c r="A387" s="68">
        <v>44869</v>
      </c>
      <c r="B387" s="67">
        <v>11.41</v>
      </c>
      <c r="C387" s="67">
        <v>13.31</v>
      </c>
      <c r="D387" s="67">
        <v>13.19</v>
      </c>
      <c r="E387" s="67">
        <v>12.15</v>
      </c>
      <c r="F387" s="67">
        <v>11.69</v>
      </c>
      <c r="G387" s="67">
        <v>10.45</v>
      </c>
      <c r="H387" s="67">
        <v>9.73</v>
      </c>
      <c r="I387" s="67">
        <v>9.6300000000000008</v>
      </c>
      <c r="J387" s="71">
        <f t="shared" ref="J387:J405" si="399">B388/100-B387/100</f>
        <v>-2.0000000000000573E-4</v>
      </c>
      <c r="K387" s="71">
        <f t="shared" ref="K387:K450" si="400">C388/100-C387/100</f>
        <v>4.0000000000001146E-4</v>
      </c>
      <c r="L387" s="71">
        <f t="shared" ref="L387:L405" si="401">D388/100-D387/100</f>
        <v>1.3000000000000234E-3</v>
      </c>
      <c r="M387" s="71">
        <f t="shared" ref="M387:M450" si="402">E388/100-E387/100</f>
        <v>2.5000000000000022E-3</v>
      </c>
      <c r="N387" s="71">
        <f t="shared" ref="N387:N406" si="403">F388/100-F387/100</f>
        <v>1.9000000000000128E-3</v>
      </c>
      <c r="O387" s="71">
        <f t="shared" ref="O387:O405" si="404">G388/100-G387/100</f>
        <v>8.9999999999999802E-4</v>
      </c>
      <c r="P387" s="71">
        <f t="shared" ref="P387:P406" si="405">H388/100-H387/100</f>
        <v>2.1999999999999936E-3</v>
      </c>
      <c r="Q387" s="71">
        <f t="shared" ref="Q387:Q405" si="406">I388/100-I387/100</f>
        <v>2.1999999999999797E-3</v>
      </c>
      <c r="R387" s="71">
        <f t="shared" ref="R387:R405" si="407">LN((1+B388/100)/(1+B387/100))</f>
        <v>-1.7953321412672951E-4</v>
      </c>
      <c r="S387" s="71">
        <f t="shared" ref="S387:S406" si="408">LN((1+C388/100)/(1+C387/100))</f>
        <v>3.5295156106287303E-4</v>
      </c>
      <c r="T387" s="71">
        <f t="shared" ref="T387:T406" si="409">LN((1+D388/100)/(1+D387/100))</f>
        <v>1.1478523179871188E-3</v>
      </c>
      <c r="U387" s="71">
        <f t="shared" ref="U387:U406" si="410">LN((1+E388/100)/(1+E387/100))</f>
        <v>2.226676493373601E-3</v>
      </c>
      <c r="V387" s="71">
        <f t="shared" ref="V387:V406" si="411">LN((1+F388/100)/(1+F387/100))</f>
        <v>1.69969178102371E-3</v>
      </c>
      <c r="W387" s="71">
        <f t="shared" ref="W387:W406" si="412">LN((1+G388/100)/(1+G387/100))</f>
        <v>8.1451653899051405E-4</v>
      </c>
      <c r="X387" s="71">
        <f t="shared" ref="X387:X406" si="413">LN((1+H388/100)/(1+H387/100))</f>
        <v>2.0029139980624749E-3</v>
      </c>
      <c r="Y387" s="71">
        <f t="shared" ref="Y387:Y406" si="414">LN((1+I388/100)/(1+I387/100))</f>
        <v>2.0047391441706144E-3</v>
      </c>
      <c r="Z387" s="72">
        <f t="shared" si="356"/>
        <v>2.5484984349978156E-2</v>
      </c>
      <c r="AA387" s="72">
        <f t="shared" si="357"/>
        <v>2.8461178084992329E-2</v>
      </c>
      <c r="AB387" s="72">
        <f t="shared" si="358"/>
        <v>2.9447310678728932E-2</v>
      </c>
      <c r="AC387" s="72">
        <f t="shared" si="359"/>
        <v>2.7559406083451712E-2</v>
      </c>
      <c r="AD387" s="72">
        <f t="shared" si="360"/>
        <v>2.2300693082271551E-2</v>
      </c>
      <c r="AE387" s="72">
        <f t="shared" si="361"/>
        <v>1.7823678067871253E-2</v>
      </c>
      <c r="AF387" s="72">
        <f t="shared" si="362"/>
        <v>1.5758268747766157E-2</v>
      </c>
      <c r="AG387" s="72">
        <f t="shared" si="363"/>
        <v>1.5143631815100832E-2</v>
      </c>
      <c r="AH387" s="72">
        <f t="shared" si="364"/>
        <v>2.6746440658023075E-3</v>
      </c>
      <c r="AI387" s="72">
        <f t="shared" si="365"/>
        <v>2.6462131380537274E-3</v>
      </c>
      <c r="AJ387" s="72">
        <f t="shared" si="366"/>
        <v>2.8630626495002231E-3</v>
      </c>
      <c r="AK387" s="72">
        <f t="shared" si="367"/>
        <v>3.3826859805875212E-3</v>
      </c>
      <c r="AL387" s="72">
        <f t="shared" si="368"/>
        <v>3.4582361401175247E-3</v>
      </c>
      <c r="AM387" s="72">
        <f t="shared" si="369"/>
        <v>3.4448904059143507E-3</v>
      </c>
      <c r="AN387" s="72">
        <f t="shared" si="370"/>
        <v>3.5538463278829962E-3</v>
      </c>
      <c r="AO387" s="72">
        <f t="shared" si="371"/>
        <v>3.5614759695362045E-3</v>
      </c>
      <c r="AP387" s="72">
        <f t="shared" si="372"/>
        <v>2.5207311059596261E-3</v>
      </c>
      <c r="AQ387" s="72">
        <f t="shared" si="373"/>
        <v>2.5090978039968089E-3</v>
      </c>
      <c r="AR387" s="72">
        <f t="shared" si="374"/>
        <v>2.7603608442186107E-3</v>
      </c>
      <c r="AS387" s="72">
        <f t="shared" si="375"/>
        <v>3.2414817899036456E-3</v>
      </c>
      <c r="AT387" s="72">
        <f t="shared" si="376"/>
        <v>3.3270864229619028E-3</v>
      </c>
      <c r="AU387" s="72">
        <f t="shared" si="377"/>
        <v>3.3322970360608619E-3</v>
      </c>
      <c r="AV387" s="72">
        <f t="shared" si="378"/>
        <v>3.4408093850536174E-3</v>
      </c>
      <c r="AW387" s="72">
        <f t="shared" si="379"/>
        <v>3.4481147919787889E-3</v>
      </c>
      <c r="AX387" s="72">
        <f t="shared" si="380"/>
        <v>6.6866101645057688E-4</v>
      </c>
      <c r="AY387" s="72">
        <f t="shared" si="381"/>
        <v>1.3231065690268637E-3</v>
      </c>
      <c r="AZ387" s="72">
        <f t="shared" si="382"/>
        <v>2.8630626495002231E-3</v>
      </c>
      <c r="BA387" s="72">
        <f t="shared" si="383"/>
        <v>1.0148057941762564E-2</v>
      </c>
      <c r="BB387" s="72">
        <f t="shared" si="384"/>
        <v>1.7291180700587622E-2</v>
      </c>
      <c r="BC387" s="72">
        <f t="shared" si="385"/>
        <v>3.4448904059143505E-2</v>
      </c>
      <c r="BD387" s="72">
        <f t="shared" si="386"/>
        <v>5.3307694918244941E-2</v>
      </c>
      <c r="BE387" s="72">
        <f t="shared" si="387"/>
        <v>7.1229519390724083E-2</v>
      </c>
      <c r="BF387" s="72">
        <f t="shared" si="388"/>
        <v>6.3018277648990652E-4</v>
      </c>
      <c r="BG387" s="72">
        <f t="shared" si="389"/>
        <v>1.2545489019984044E-3</v>
      </c>
      <c r="BH387" s="72">
        <f t="shared" si="390"/>
        <v>2.7603608442186107E-3</v>
      </c>
      <c r="BI387" s="72">
        <f t="shared" si="391"/>
        <v>9.7244453697109372E-3</v>
      </c>
      <c r="BJ387" s="72">
        <f t="shared" si="392"/>
        <v>1.6635432114809515E-2</v>
      </c>
      <c r="BK387" s="72">
        <f t="shared" si="393"/>
        <v>3.332297036060862E-2</v>
      </c>
      <c r="BL387" s="72">
        <f t="shared" si="394"/>
        <v>5.1612140775804262E-2</v>
      </c>
      <c r="BM387" s="72">
        <f t="shared" si="395"/>
        <v>6.8962295839575777E-2</v>
      </c>
      <c r="BN387" s="70">
        <f t="shared" si="396"/>
        <v>0.80087938356412336</v>
      </c>
      <c r="BO387" s="70">
        <f t="shared" si="397"/>
        <v>0.83353053412994493</v>
      </c>
      <c r="BP387" s="70">
        <f t="shared" si="398"/>
        <v>0.98058441782863082</v>
      </c>
    </row>
    <row r="388" spans="1:68" x14ac:dyDescent="0.25">
      <c r="A388" s="68">
        <v>44868</v>
      </c>
      <c r="B388" s="67">
        <v>11.39</v>
      </c>
      <c r="C388" s="67">
        <v>13.35</v>
      </c>
      <c r="D388" s="67">
        <v>13.32</v>
      </c>
      <c r="E388" s="67">
        <v>12.4</v>
      </c>
      <c r="F388" s="67">
        <v>11.88</v>
      </c>
      <c r="G388" s="67">
        <v>10.54</v>
      </c>
      <c r="H388" s="67">
        <v>9.9499999999999993</v>
      </c>
      <c r="I388" s="67">
        <v>9.85</v>
      </c>
      <c r="J388" s="71">
        <f t="shared" si="399"/>
        <v>-2.0000000000000573E-4</v>
      </c>
      <c r="K388" s="71">
        <f t="shared" si="400"/>
        <v>-6.0000000000001719E-4</v>
      </c>
      <c r="L388" s="71">
        <f t="shared" si="401"/>
        <v>9.9999999999988987E-5</v>
      </c>
      <c r="M388" s="71">
        <f t="shared" si="402"/>
        <v>-1.1000000000000038E-3</v>
      </c>
      <c r="N388" s="71">
        <f t="shared" si="403"/>
        <v>-1.8000000000000099E-3</v>
      </c>
      <c r="O388" s="71">
        <f t="shared" si="404"/>
        <v>-1.4999999999999875E-3</v>
      </c>
      <c r="P388" s="71">
        <f t="shared" si="405"/>
        <v>-2.2999999999999826E-3</v>
      </c>
      <c r="Q388" s="71">
        <f t="shared" si="406"/>
        <v>-2.3999999999999994E-3</v>
      </c>
      <c r="R388" s="71">
        <f t="shared" si="407"/>
        <v>-1.7956545208977679E-4</v>
      </c>
      <c r="S388" s="71">
        <f t="shared" si="408"/>
        <v>-5.2947406814067403E-4</v>
      </c>
      <c r="T388" s="71">
        <f t="shared" si="409"/>
        <v>8.8241782541271391E-5</v>
      </c>
      <c r="U388" s="71">
        <f t="shared" si="410"/>
        <v>-9.7912687514353715E-4</v>
      </c>
      <c r="V388" s="71">
        <f t="shared" si="411"/>
        <v>-1.6101622586040102E-3</v>
      </c>
      <c r="W388" s="71">
        <f t="shared" si="412"/>
        <v>-1.3578963748564128E-3</v>
      </c>
      <c r="X388" s="71">
        <f t="shared" si="413"/>
        <v>-2.0940509313676602E-3</v>
      </c>
      <c r="Y388" s="71">
        <f t="shared" si="414"/>
        <v>-2.1871876029871382E-3</v>
      </c>
      <c r="Z388" s="72">
        <f t="shared" si="356"/>
        <v>2.5357710007203878E-2</v>
      </c>
      <c r="AA388" s="72">
        <f t="shared" si="357"/>
        <v>2.8223145910421202E-2</v>
      </c>
      <c r="AB388" s="72">
        <f t="shared" si="358"/>
        <v>2.9285979906934313E-2</v>
      </c>
      <c r="AC388" s="72">
        <f t="shared" si="359"/>
        <v>2.7493738448859575E-2</v>
      </c>
      <c r="AD388" s="72">
        <f t="shared" si="360"/>
        <v>2.2200228990217362E-2</v>
      </c>
      <c r="AE388" s="72">
        <f t="shared" si="361"/>
        <v>1.7741775106285444E-2</v>
      </c>
      <c r="AF388" s="72">
        <f t="shared" si="362"/>
        <v>1.5702740378563722E-2</v>
      </c>
      <c r="AG388" s="72">
        <f t="shared" si="363"/>
        <v>1.5086459008566328E-2</v>
      </c>
      <c r="AH388" s="72">
        <f t="shared" si="364"/>
        <v>2.6808745241532223E-3</v>
      </c>
      <c r="AI388" s="72">
        <f t="shared" si="365"/>
        <v>2.6515333871944668E-3</v>
      </c>
      <c r="AJ388" s="72">
        <f t="shared" si="366"/>
        <v>2.8667816298371552E-3</v>
      </c>
      <c r="AK388" s="72">
        <f t="shared" si="367"/>
        <v>3.3840661610741382E-3</v>
      </c>
      <c r="AL388" s="72">
        <f t="shared" si="368"/>
        <v>3.4623001215676281E-3</v>
      </c>
      <c r="AM388" s="72">
        <f t="shared" si="369"/>
        <v>3.4517104090984571E-3</v>
      </c>
      <c r="AN388" s="72">
        <f t="shared" si="370"/>
        <v>3.5575370277784913E-3</v>
      </c>
      <c r="AO388" s="72">
        <f t="shared" si="371"/>
        <v>3.5652114989550266E-3</v>
      </c>
      <c r="AP388" s="72">
        <f t="shared" si="372"/>
        <v>2.5265961332341462E-3</v>
      </c>
      <c r="AQ388" s="72">
        <f t="shared" si="373"/>
        <v>2.5142006135402796E-3</v>
      </c>
      <c r="AR388" s="72">
        <f t="shared" si="374"/>
        <v>2.7643191301083632E-3</v>
      </c>
      <c r="AS388" s="72">
        <f t="shared" si="375"/>
        <v>3.2435469242283526E-3</v>
      </c>
      <c r="AT388" s="72">
        <f t="shared" si="376"/>
        <v>3.3314449278558488E-3</v>
      </c>
      <c r="AU388" s="72">
        <f t="shared" si="377"/>
        <v>3.3390140046778115E-3</v>
      </c>
      <c r="AV388" s="72">
        <f t="shared" si="378"/>
        <v>3.4448449500227452E-3</v>
      </c>
      <c r="AW388" s="72">
        <f t="shared" si="379"/>
        <v>3.4521846180156847E-3</v>
      </c>
      <c r="AX388" s="72">
        <f t="shared" si="380"/>
        <v>6.7021863103830558E-4</v>
      </c>
      <c r="AY388" s="72">
        <f t="shared" si="381"/>
        <v>1.3257666935972334E-3</v>
      </c>
      <c r="AZ388" s="72">
        <f t="shared" si="382"/>
        <v>2.8667816298371552E-3</v>
      </c>
      <c r="BA388" s="72">
        <f t="shared" si="383"/>
        <v>1.0152198483222415E-2</v>
      </c>
      <c r="BB388" s="72">
        <f t="shared" si="384"/>
        <v>1.7311500607838141E-2</v>
      </c>
      <c r="BC388" s="72">
        <f t="shared" si="385"/>
        <v>3.4517104090984574E-2</v>
      </c>
      <c r="BD388" s="72">
        <f t="shared" si="386"/>
        <v>5.3363055416677366E-2</v>
      </c>
      <c r="BE388" s="72">
        <f t="shared" si="387"/>
        <v>7.1304229979100534E-2</v>
      </c>
      <c r="BF388" s="72">
        <f t="shared" si="388"/>
        <v>6.3164903330853656E-4</v>
      </c>
      <c r="BG388" s="72">
        <f t="shared" si="389"/>
        <v>1.2571003067701398E-3</v>
      </c>
      <c r="BH388" s="72">
        <f t="shared" si="390"/>
        <v>2.7643191301083632E-3</v>
      </c>
      <c r="BI388" s="72">
        <f t="shared" si="391"/>
        <v>9.730640772685057E-3</v>
      </c>
      <c r="BJ388" s="72">
        <f t="shared" si="392"/>
        <v>1.6657224639279246E-2</v>
      </c>
      <c r="BK388" s="72">
        <f t="shared" si="393"/>
        <v>3.3390140046778115E-2</v>
      </c>
      <c r="BL388" s="72">
        <f t="shared" si="394"/>
        <v>5.167267425034118E-2</v>
      </c>
      <c r="BM388" s="72">
        <f t="shared" si="395"/>
        <v>6.9043692360313699E-2</v>
      </c>
      <c r="BN388" s="70">
        <f t="shared" si="396"/>
        <v>0.80077857423755594</v>
      </c>
      <c r="BO388" s="70">
        <f t="shared" si="397"/>
        <v>0.83320957384129313</v>
      </c>
      <c r="BP388" s="70">
        <f t="shared" si="398"/>
        <v>0.98061288357788157</v>
      </c>
    </row>
    <row r="389" spans="1:68" x14ac:dyDescent="0.25">
      <c r="A389" s="68">
        <v>44867</v>
      </c>
      <c r="B389" s="67">
        <v>11.37</v>
      </c>
      <c r="C389" s="67">
        <v>13.29</v>
      </c>
      <c r="D389" s="67">
        <v>13.33</v>
      </c>
      <c r="E389" s="67">
        <v>12.29</v>
      </c>
      <c r="F389" s="67">
        <v>11.7</v>
      </c>
      <c r="G389" s="67">
        <v>10.39</v>
      </c>
      <c r="H389" s="67">
        <v>9.7200000000000006</v>
      </c>
      <c r="I389" s="67">
        <v>9.61</v>
      </c>
      <c r="J389" s="71">
        <f t="shared" si="399"/>
        <v>-2.0000000000000573E-4</v>
      </c>
      <c r="K389" s="71">
        <f t="shared" si="400"/>
        <v>-3.8999999999999868E-3</v>
      </c>
      <c r="L389" s="71">
        <f t="shared" si="401"/>
        <v>-9.9999999999988987E-5</v>
      </c>
      <c r="M389" s="71">
        <f t="shared" si="402"/>
        <v>-2.1999999999999936E-3</v>
      </c>
      <c r="N389" s="71">
        <f t="shared" si="403"/>
        <v>-1.8999999999999989E-3</v>
      </c>
      <c r="O389" s="71">
        <f t="shared" si="404"/>
        <v>-3.1000000000000055E-3</v>
      </c>
      <c r="P389" s="71">
        <f t="shared" si="405"/>
        <v>-4.1000000000000064E-3</v>
      </c>
      <c r="Q389" s="71">
        <f t="shared" si="406"/>
        <v>-3.9999999999999758E-3</v>
      </c>
      <c r="R389" s="71">
        <f t="shared" si="407"/>
        <v>-1.7959770163212711E-4</v>
      </c>
      <c r="S389" s="71">
        <f t="shared" si="408"/>
        <v>-3.4484317297808504E-3</v>
      </c>
      <c r="T389" s="71">
        <f t="shared" si="409"/>
        <v>-8.8241782541218631E-5</v>
      </c>
      <c r="U389" s="71">
        <f t="shared" si="410"/>
        <v>-1.9611345205107003E-3</v>
      </c>
      <c r="V389" s="71">
        <f t="shared" si="411"/>
        <v>-1.7024330978845695E-3</v>
      </c>
      <c r="W389" s="71">
        <f t="shared" si="412"/>
        <v>-2.8121758452269111E-3</v>
      </c>
      <c r="X389" s="71">
        <f t="shared" si="413"/>
        <v>-3.7437837636583641E-3</v>
      </c>
      <c r="Y389" s="71">
        <f t="shared" si="414"/>
        <v>-3.6559770179949822E-3</v>
      </c>
      <c r="Z389" s="72">
        <f t="shared" si="356"/>
        <v>2.5228472602106821E-2</v>
      </c>
      <c r="AA389" s="72">
        <f t="shared" si="357"/>
        <v>2.7973682807465344E-2</v>
      </c>
      <c r="AB389" s="72">
        <f t="shared" si="358"/>
        <v>2.9108380942941187E-2</v>
      </c>
      <c r="AC389" s="72">
        <f t="shared" si="359"/>
        <v>2.7408426058467418E-2</v>
      </c>
      <c r="AD389" s="72">
        <f t="shared" si="360"/>
        <v>2.2080825277964147E-2</v>
      </c>
      <c r="AE389" s="72">
        <f t="shared" si="361"/>
        <v>1.7649940277098305E-2</v>
      </c>
      <c r="AF389" s="72">
        <f t="shared" si="362"/>
        <v>1.5628093883716752E-2</v>
      </c>
      <c r="AG389" s="72">
        <f t="shared" si="363"/>
        <v>1.500973653757972E-2</v>
      </c>
      <c r="AH389" s="72">
        <f t="shared" si="364"/>
        <v>2.6871487163678191E-3</v>
      </c>
      <c r="AI389" s="72">
        <f t="shared" si="365"/>
        <v>2.6578382692336363E-3</v>
      </c>
      <c r="AJ389" s="72">
        <f t="shared" si="366"/>
        <v>2.87315758869081E-3</v>
      </c>
      <c r="AK389" s="72">
        <f t="shared" si="367"/>
        <v>3.3919267726284126E-3</v>
      </c>
      <c r="AL389" s="72">
        <f t="shared" si="368"/>
        <v>3.4694745195290059E-3</v>
      </c>
      <c r="AM389" s="72">
        <f t="shared" si="369"/>
        <v>3.4592236035730674E-3</v>
      </c>
      <c r="AN389" s="72">
        <f t="shared" si="370"/>
        <v>3.563748365808785E-3</v>
      </c>
      <c r="AO389" s="72">
        <f t="shared" si="371"/>
        <v>3.5711817653380907E-3</v>
      </c>
      <c r="AP389" s="72">
        <f t="shared" si="372"/>
        <v>2.5325022988602103E-3</v>
      </c>
      <c r="AQ389" s="72">
        <f t="shared" si="373"/>
        <v>2.5201760926804543E-3</v>
      </c>
      <c r="AR389" s="72">
        <f t="shared" si="374"/>
        <v>2.7704960387667254E-3</v>
      </c>
      <c r="AS389" s="72">
        <f t="shared" si="375"/>
        <v>3.2511258587479847E-3</v>
      </c>
      <c r="AT389" s="72">
        <f t="shared" si="376"/>
        <v>3.3385308300443572E-3</v>
      </c>
      <c r="AU389" s="72">
        <f t="shared" si="377"/>
        <v>3.3463944599154668E-3</v>
      </c>
      <c r="AV389" s="72">
        <f t="shared" si="378"/>
        <v>3.4511583046686082E-3</v>
      </c>
      <c r="AW389" s="72">
        <f t="shared" si="379"/>
        <v>3.4582909167178411E-3</v>
      </c>
      <c r="AX389" s="72">
        <f t="shared" si="380"/>
        <v>6.7178717909195478E-4</v>
      </c>
      <c r="AY389" s="72">
        <f t="shared" si="381"/>
        <v>1.3289191346168181E-3</v>
      </c>
      <c r="AZ389" s="72">
        <f t="shared" si="382"/>
        <v>2.87315758869081E-3</v>
      </c>
      <c r="BA389" s="72">
        <f t="shared" si="383"/>
        <v>1.0175780317885238E-2</v>
      </c>
      <c r="BB389" s="72">
        <f t="shared" si="384"/>
        <v>1.734737259764503E-2</v>
      </c>
      <c r="BC389" s="72">
        <f t="shared" si="385"/>
        <v>3.4592236035730674E-2</v>
      </c>
      <c r="BD389" s="72">
        <f t="shared" si="386"/>
        <v>5.3456225487131775E-2</v>
      </c>
      <c r="BE389" s="72">
        <f t="shared" si="387"/>
        <v>7.142363530676181E-2</v>
      </c>
      <c r="BF389" s="72">
        <f t="shared" si="388"/>
        <v>6.3312557471505257E-4</v>
      </c>
      <c r="BG389" s="72">
        <f t="shared" si="389"/>
        <v>1.2600880463402271E-3</v>
      </c>
      <c r="BH389" s="72">
        <f t="shared" si="390"/>
        <v>2.7704960387667254E-3</v>
      </c>
      <c r="BI389" s="72">
        <f t="shared" si="391"/>
        <v>9.7533775762439542E-3</v>
      </c>
      <c r="BJ389" s="72">
        <f t="shared" si="392"/>
        <v>1.6692654150221788E-2</v>
      </c>
      <c r="BK389" s="72">
        <f t="shared" si="393"/>
        <v>3.3463944599154666E-2</v>
      </c>
      <c r="BL389" s="72">
        <f t="shared" si="394"/>
        <v>5.1767374570029126E-2</v>
      </c>
      <c r="BM389" s="72">
        <f t="shared" si="395"/>
        <v>6.9165818334356824E-2</v>
      </c>
      <c r="BN389" s="70">
        <f t="shared" si="396"/>
        <v>0.80086583569903169</v>
      </c>
      <c r="BO389" s="70">
        <f t="shared" si="397"/>
        <v>0.8335175371786433</v>
      </c>
      <c r="BP389" s="70">
        <f t="shared" si="398"/>
        <v>0.98069550046075682</v>
      </c>
    </row>
    <row r="390" spans="1:68" x14ac:dyDescent="0.25">
      <c r="A390" s="68">
        <v>44862</v>
      </c>
      <c r="B390" s="67">
        <v>11.35</v>
      </c>
      <c r="C390" s="67">
        <v>12.9</v>
      </c>
      <c r="D390" s="67">
        <v>13.32</v>
      </c>
      <c r="E390" s="67">
        <v>12.07</v>
      </c>
      <c r="F390" s="67">
        <v>11.51</v>
      </c>
      <c r="G390" s="67">
        <v>10.08</v>
      </c>
      <c r="H390" s="67">
        <v>9.31</v>
      </c>
      <c r="I390" s="67">
        <v>9.2100000000000009</v>
      </c>
      <c r="J390" s="71">
        <f t="shared" si="399"/>
        <v>2.0000000000000573E-4</v>
      </c>
      <c r="K390" s="71">
        <f t="shared" si="400"/>
        <v>9.9999999999988987E-5</v>
      </c>
      <c r="L390" s="71">
        <f t="shared" si="401"/>
        <v>9.9999999999988987E-5</v>
      </c>
      <c r="M390" s="71">
        <f t="shared" si="402"/>
        <v>2.0999999999999908E-3</v>
      </c>
      <c r="N390" s="71">
        <f t="shared" si="403"/>
        <v>1.1000000000000038E-3</v>
      </c>
      <c r="O390" s="71">
        <f t="shared" si="404"/>
        <v>5.0000000000000044E-4</v>
      </c>
      <c r="P390" s="71">
        <f t="shared" si="405"/>
        <v>3.9999999999999758E-4</v>
      </c>
      <c r="Q390" s="71">
        <f t="shared" si="406"/>
        <v>-3.0000000000002247E-4</v>
      </c>
      <c r="R390" s="71">
        <f t="shared" si="407"/>
        <v>1.7959770163223431E-4</v>
      </c>
      <c r="S390" s="71">
        <f t="shared" si="408"/>
        <v>8.8570036814475256E-5</v>
      </c>
      <c r="T390" s="71">
        <f t="shared" si="409"/>
        <v>8.8241782541271391E-5</v>
      </c>
      <c r="U390" s="71">
        <f t="shared" si="410"/>
        <v>1.8720754297451314E-3</v>
      </c>
      <c r="V390" s="71">
        <f t="shared" si="411"/>
        <v>9.8597238301706132E-4</v>
      </c>
      <c r="W390" s="71">
        <f t="shared" si="412"/>
        <v>4.5411199181898235E-4</v>
      </c>
      <c r="X390" s="71">
        <f t="shared" si="413"/>
        <v>3.6586481703271658E-4</v>
      </c>
      <c r="Y390" s="71">
        <f t="shared" si="414"/>
        <v>-2.747378560255027E-4</v>
      </c>
      <c r="Z390" s="72">
        <f t="shared" si="356"/>
        <v>2.5097213628622442E-2</v>
      </c>
      <c r="AA390" s="72">
        <f t="shared" si="357"/>
        <v>2.7722828583182826E-2</v>
      </c>
      <c r="AB390" s="72">
        <f t="shared" si="358"/>
        <v>2.8924666792453299E-2</v>
      </c>
      <c r="AC390" s="72">
        <f t="shared" si="359"/>
        <v>2.7328560870167343E-2</v>
      </c>
      <c r="AD390" s="72">
        <f t="shared" si="360"/>
        <v>2.197341350106018E-2</v>
      </c>
      <c r="AE390" s="72">
        <f t="shared" si="361"/>
        <v>1.7568135243668778E-2</v>
      </c>
      <c r="AF390" s="72">
        <f t="shared" si="362"/>
        <v>1.5569817592632247E-2</v>
      </c>
      <c r="AG390" s="72">
        <f t="shared" si="363"/>
        <v>1.4950528344842073E-2</v>
      </c>
      <c r="AH390" s="72">
        <f t="shared" si="364"/>
        <v>2.6934671563612744E-3</v>
      </c>
      <c r="AI390" s="72">
        <f t="shared" si="365"/>
        <v>2.6545232164163703E-3</v>
      </c>
      <c r="AJ390" s="72">
        <f t="shared" si="366"/>
        <v>2.8797869595389904E-3</v>
      </c>
      <c r="AK390" s="72">
        <f t="shared" si="367"/>
        <v>3.3981814993975872E-3</v>
      </c>
      <c r="AL390" s="72">
        <f t="shared" si="368"/>
        <v>3.4765132934999007E-3</v>
      </c>
      <c r="AM390" s="72">
        <f t="shared" si="369"/>
        <v>3.4627726258553569E-3</v>
      </c>
      <c r="AN390" s="72">
        <f t="shared" si="370"/>
        <v>3.5633405021538809E-3</v>
      </c>
      <c r="AO390" s="72">
        <f t="shared" si="371"/>
        <v>3.5712686362001731E-3</v>
      </c>
      <c r="AP390" s="72">
        <f t="shared" si="372"/>
        <v>2.538450085837619E-3</v>
      </c>
      <c r="AQ390" s="72">
        <f t="shared" si="373"/>
        <v>2.5184189955890141E-3</v>
      </c>
      <c r="AR390" s="72">
        <f t="shared" si="374"/>
        <v>2.7768955313069656E-3</v>
      </c>
      <c r="AS390" s="72">
        <f t="shared" si="375"/>
        <v>3.2574239540155503E-3</v>
      </c>
      <c r="AT390" s="72">
        <f t="shared" si="376"/>
        <v>3.3455112469330485E-3</v>
      </c>
      <c r="AU390" s="72">
        <f t="shared" si="377"/>
        <v>3.3504521369023526E-3</v>
      </c>
      <c r="AV390" s="72">
        <f t="shared" si="378"/>
        <v>3.4518105859810411E-3</v>
      </c>
      <c r="AW390" s="72">
        <f t="shared" si="379"/>
        <v>3.4593525282016497E-3</v>
      </c>
      <c r="AX390" s="72">
        <f t="shared" si="380"/>
        <v>6.7336678909031859E-4</v>
      </c>
      <c r="AY390" s="72">
        <f t="shared" si="381"/>
        <v>1.3272616082081851E-3</v>
      </c>
      <c r="AZ390" s="72">
        <f t="shared" si="382"/>
        <v>2.8797869595389904E-3</v>
      </c>
      <c r="BA390" s="72">
        <f t="shared" si="383"/>
        <v>1.0194544498192761E-2</v>
      </c>
      <c r="BB390" s="72">
        <f t="shared" si="384"/>
        <v>1.7382566467499503E-2</v>
      </c>
      <c r="BC390" s="72">
        <f t="shared" si="385"/>
        <v>3.4627726258553572E-2</v>
      </c>
      <c r="BD390" s="72">
        <f t="shared" si="386"/>
        <v>5.3450107532308215E-2</v>
      </c>
      <c r="BE390" s="72">
        <f t="shared" si="387"/>
        <v>7.1425372724003455E-2</v>
      </c>
      <c r="BF390" s="72">
        <f t="shared" si="388"/>
        <v>6.3461252145940474E-4</v>
      </c>
      <c r="BG390" s="72">
        <f t="shared" si="389"/>
        <v>1.2592094977945071E-3</v>
      </c>
      <c r="BH390" s="72">
        <f t="shared" si="390"/>
        <v>2.7768955313069656E-3</v>
      </c>
      <c r="BI390" s="72">
        <f t="shared" si="391"/>
        <v>9.7722718620466519E-3</v>
      </c>
      <c r="BJ390" s="72">
        <f t="shared" si="392"/>
        <v>1.6727556234665243E-2</v>
      </c>
      <c r="BK390" s="72">
        <f t="shared" si="393"/>
        <v>3.3504521369023529E-2</v>
      </c>
      <c r="BL390" s="72">
        <f t="shared" si="394"/>
        <v>5.1777158789715616E-2</v>
      </c>
      <c r="BM390" s="72">
        <f t="shared" si="395"/>
        <v>6.9187050564032987E-2</v>
      </c>
      <c r="BN390" s="70">
        <f t="shared" si="396"/>
        <v>0.80439486601819321</v>
      </c>
      <c r="BO390" s="70">
        <f t="shared" si="397"/>
        <v>0.83433880567884033</v>
      </c>
      <c r="BP390" s="70">
        <f t="shared" si="398"/>
        <v>0.98069689782452929</v>
      </c>
    </row>
    <row r="391" spans="1:68" x14ac:dyDescent="0.25">
      <c r="A391" s="68">
        <v>44861</v>
      </c>
      <c r="B391" s="67">
        <v>11.37</v>
      </c>
      <c r="C391" s="67">
        <v>12.91</v>
      </c>
      <c r="D391" s="67">
        <v>13.33</v>
      </c>
      <c r="E391" s="67">
        <v>12.28</v>
      </c>
      <c r="F391" s="67">
        <v>11.62</v>
      </c>
      <c r="G391" s="67">
        <v>10.130000000000001</v>
      </c>
      <c r="H391" s="67">
        <v>9.35</v>
      </c>
      <c r="I391" s="67">
        <v>9.18</v>
      </c>
      <c r="J391" s="71">
        <f t="shared" si="399"/>
        <v>1.0000000000001674E-4</v>
      </c>
      <c r="K391" s="71">
        <f t="shared" si="400"/>
        <v>9.000000000000119E-4</v>
      </c>
      <c r="L391" s="71">
        <f t="shared" si="401"/>
        <v>-1.4000000000000123E-3</v>
      </c>
      <c r="M391" s="71">
        <f t="shared" si="402"/>
        <v>-2.9999999999999472E-4</v>
      </c>
      <c r="N391" s="71">
        <f t="shared" si="403"/>
        <v>-1.2999999999999956E-3</v>
      </c>
      <c r="O391" s="71">
        <f t="shared" si="404"/>
        <v>-2.1000000000000046E-3</v>
      </c>
      <c r="P391" s="71">
        <f t="shared" si="405"/>
        <v>-2.5000000000000022E-3</v>
      </c>
      <c r="Q391" s="71">
        <f t="shared" si="406"/>
        <v>-3.4999999999999892E-3</v>
      </c>
      <c r="R391" s="71">
        <f t="shared" si="407"/>
        <v>8.9786756513829917E-5</v>
      </c>
      <c r="S391" s="71">
        <f t="shared" si="408"/>
        <v>7.967775199096747E-4</v>
      </c>
      <c r="T391" s="71">
        <f t="shared" si="409"/>
        <v>-1.236094100528303E-3</v>
      </c>
      <c r="U391" s="71">
        <f t="shared" si="410"/>
        <v>-2.6722487131804673E-4</v>
      </c>
      <c r="V391" s="71">
        <f t="shared" si="411"/>
        <v>-1.1653445808074215E-3</v>
      </c>
      <c r="W391" s="71">
        <f t="shared" si="412"/>
        <v>-1.908657702813414E-3</v>
      </c>
      <c r="X391" s="71">
        <f t="shared" si="413"/>
        <v>-2.2888542837517139E-3</v>
      </c>
      <c r="Y391" s="71">
        <f t="shared" si="414"/>
        <v>-3.2108646456412665E-3</v>
      </c>
      <c r="Z391" s="72">
        <f t="shared" si="356"/>
        <v>2.4963872184172044E-2</v>
      </c>
      <c r="AA391" s="72">
        <f t="shared" si="357"/>
        <v>2.7504609945858717E-2</v>
      </c>
      <c r="AB391" s="72">
        <f t="shared" si="358"/>
        <v>2.8736466482308595E-2</v>
      </c>
      <c r="AC391" s="72">
        <f t="shared" si="359"/>
        <v>2.7261804431497883E-2</v>
      </c>
      <c r="AD391" s="72">
        <f t="shared" si="360"/>
        <v>2.1878645602943544E-2</v>
      </c>
      <c r="AE391" s="72">
        <f t="shared" si="361"/>
        <v>1.7508559411041496E-2</v>
      </c>
      <c r="AF391" s="72">
        <f t="shared" si="362"/>
        <v>1.5539168102164052E-2</v>
      </c>
      <c r="AG391" s="72">
        <f t="shared" si="363"/>
        <v>1.4918725342490877E-2</v>
      </c>
      <c r="AH391" s="72">
        <f t="shared" si="364"/>
        <v>2.6994435180837258E-3</v>
      </c>
      <c r="AI391" s="72">
        <f t="shared" si="365"/>
        <v>2.6604334681585916E-3</v>
      </c>
      <c r="AJ391" s="72">
        <f t="shared" si="366"/>
        <v>2.8862500521036477E-3</v>
      </c>
      <c r="AK391" s="72">
        <f t="shared" si="367"/>
        <v>3.4012636618774E-3</v>
      </c>
      <c r="AL391" s="72">
        <f t="shared" si="368"/>
        <v>3.4829771636789232E-3</v>
      </c>
      <c r="AM391" s="72">
        <f t="shared" si="369"/>
        <v>3.4704182611925462E-3</v>
      </c>
      <c r="AN391" s="72">
        <f t="shared" si="370"/>
        <v>3.5714149941905018E-3</v>
      </c>
      <c r="AO391" s="72">
        <f t="shared" si="371"/>
        <v>3.5798301672704835E-3</v>
      </c>
      <c r="AP391" s="72">
        <f t="shared" si="372"/>
        <v>2.5440908241806679E-3</v>
      </c>
      <c r="AQ391" s="72">
        <f t="shared" si="373"/>
        <v>2.5240407720859364E-3</v>
      </c>
      <c r="AR391" s="72">
        <f t="shared" si="374"/>
        <v>2.783157120582201E-3</v>
      </c>
      <c r="AS391" s="72">
        <f t="shared" si="375"/>
        <v>3.2609289115729466E-3</v>
      </c>
      <c r="AT391" s="72">
        <f t="shared" si="376"/>
        <v>3.3519124796813518E-3</v>
      </c>
      <c r="AU391" s="72">
        <f t="shared" si="377"/>
        <v>3.357898973356773E-3</v>
      </c>
      <c r="AV391" s="72">
        <f t="shared" si="378"/>
        <v>3.4596628394469578E-3</v>
      </c>
      <c r="AW391" s="72">
        <f t="shared" si="379"/>
        <v>3.4676437046913511E-3</v>
      </c>
      <c r="AX391" s="72">
        <f t="shared" si="380"/>
        <v>6.7486087952093145E-4</v>
      </c>
      <c r="AY391" s="72">
        <f t="shared" si="381"/>
        <v>1.3302167340792958E-3</v>
      </c>
      <c r="AZ391" s="72">
        <f t="shared" si="382"/>
        <v>2.8862500521036477E-3</v>
      </c>
      <c r="BA391" s="72">
        <f t="shared" si="383"/>
        <v>1.02037909856322E-2</v>
      </c>
      <c r="BB391" s="72">
        <f t="shared" si="384"/>
        <v>1.7414885818394617E-2</v>
      </c>
      <c r="BC391" s="72">
        <f t="shared" si="385"/>
        <v>3.4704182611925462E-2</v>
      </c>
      <c r="BD391" s="72">
        <f t="shared" si="386"/>
        <v>5.3571224912857526E-2</v>
      </c>
      <c r="BE391" s="72">
        <f t="shared" si="387"/>
        <v>7.1596603345409668E-2</v>
      </c>
      <c r="BF391" s="72">
        <f t="shared" si="388"/>
        <v>6.3602270604516697E-4</v>
      </c>
      <c r="BG391" s="72">
        <f t="shared" si="389"/>
        <v>1.2620203860429682E-3</v>
      </c>
      <c r="BH391" s="72">
        <f t="shared" si="390"/>
        <v>2.783157120582201E-3</v>
      </c>
      <c r="BI391" s="72">
        <f t="shared" si="391"/>
        <v>9.7827867347188395E-3</v>
      </c>
      <c r="BJ391" s="72">
        <f t="shared" si="392"/>
        <v>1.6759562398406758E-2</v>
      </c>
      <c r="BK391" s="72">
        <f t="shared" si="393"/>
        <v>3.3578989733567731E-2</v>
      </c>
      <c r="BL391" s="72">
        <f t="shared" si="394"/>
        <v>5.1894942591704366E-2</v>
      </c>
      <c r="BM391" s="72">
        <f t="shared" si="395"/>
        <v>6.9352874093827024E-2</v>
      </c>
      <c r="BN391" s="70">
        <f t="shared" si="396"/>
        <v>0.80433423982136631</v>
      </c>
      <c r="BO391" s="70">
        <f t="shared" si="397"/>
        <v>0.83468611982089547</v>
      </c>
      <c r="BP391" s="70">
        <f t="shared" si="398"/>
        <v>0.98086693441232309</v>
      </c>
    </row>
    <row r="392" spans="1:68" x14ac:dyDescent="0.25">
      <c r="A392" s="68">
        <v>44860</v>
      </c>
      <c r="B392" s="67">
        <v>11.38</v>
      </c>
      <c r="C392" s="67">
        <v>13</v>
      </c>
      <c r="D392" s="67">
        <v>13.19</v>
      </c>
      <c r="E392" s="67">
        <v>12.25</v>
      </c>
      <c r="F392" s="67">
        <v>11.49</v>
      </c>
      <c r="G392" s="67">
        <v>9.92</v>
      </c>
      <c r="H392" s="67">
        <v>9.1</v>
      </c>
      <c r="I392" s="67">
        <v>8.83</v>
      </c>
      <c r="J392" s="71">
        <f t="shared" si="399"/>
        <v>9.9999999999988987E-5</v>
      </c>
      <c r="K392" s="71">
        <f t="shared" si="400"/>
        <v>-1.799999999999996E-3</v>
      </c>
      <c r="L392" s="71">
        <f t="shared" si="401"/>
        <v>7.9999999999999516E-4</v>
      </c>
      <c r="M392" s="71">
        <f t="shared" si="402"/>
        <v>3.7999999999999978E-3</v>
      </c>
      <c r="N392" s="71">
        <f t="shared" si="403"/>
        <v>2.7999999999999969E-3</v>
      </c>
      <c r="O392" s="71">
        <f t="shared" si="404"/>
        <v>1.4000000000000123E-3</v>
      </c>
      <c r="P392" s="71">
        <f t="shared" si="405"/>
        <v>7.0000000000000617E-4</v>
      </c>
      <c r="Q392" s="71">
        <f t="shared" si="406"/>
        <v>9.9999999999988987E-5</v>
      </c>
      <c r="R392" s="71">
        <f t="shared" si="407"/>
        <v>8.9778695576034847E-5</v>
      </c>
      <c r="S392" s="71">
        <f t="shared" si="408"/>
        <v>-1.5941904005104029E-3</v>
      </c>
      <c r="T392" s="71">
        <f t="shared" si="409"/>
        <v>7.065265682934755E-4</v>
      </c>
      <c r="U392" s="71">
        <f t="shared" si="410"/>
        <v>3.3795834372414828E-3</v>
      </c>
      <c r="V392" s="71">
        <f t="shared" si="411"/>
        <v>2.5082876180400541E-3</v>
      </c>
      <c r="W392" s="71">
        <f t="shared" si="412"/>
        <v>1.2728431575736497E-3</v>
      </c>
      <c r="X392" s="71">
        <f t="shared" si="413"/>
        <v>6.4140745315291231E-4</v>
      </c>
      <c r="Y392" s="71">
        <f t="shared" si="414"/>
        <v>9.1882207075268579E-5</v>
      </c>
      <c r="Z392" s="72">
        <f t="shared" si="356"/>
        <v>2.4824862863525862E-2</v>
      </c>
      <c r="AA392" s="72">
        <f t="shared" si="357"/>
        <v>2.727870208290948E-2</v>
      </c>
      <c r="AB392" s="72">
        <f t="shared" si="358"/>
        <v>2.8541722538170798E-2</v>
      </c>
      <c r="AC392" s="72">
        <f t="shared" si="359"/>
        <v>2.7177977034083565E-2</v>
      </c>
      <c r="AD392" s="72">
        <f t="shared" si="360"/>
        <v>2.1771950992257955E-2</v>
      </c>
      <c r="AE392" s="72">
        <f t="shared" si="361"/>
        <v>1.7443375263397284E-2</v>
      </c>
      <c r="AF392" s="72">
        <f t="shared" si="362"/>
        <v>1.5504840800767391E-2</v>
      </c>
      <c r="AG392" s="72">
        <f t="shared" si="363"/>
        <v>1.4887886606086502E-2</v>
      </c>
      <c r="AH392" s="72">
        <f t="shared" si="364"/>
        <v>2.7055840174555566E-3</v>
      </c>
      <c r="AI392" s="72">
        <f t="shared" si="365"/>
        <v>2.6647547493899213E-3</v>
      </c>
      <c r="AJ392" s="72">
        <f t="shared" si="366"/>
        <v>2.8927258797901293E-3</v>
      </c>
      <c r="AK392" s="72">
        <f t="shared" si="367"/>
        <v>3.4094105114085144E-3</v>
      </c>
      <c r="AL392" s="72">
        <f t="shared" si="368"/>
        <v>3.4909951781268542E-3</v>
      </c>
      <c r="AM392" s="72">
        <f t="shared" si="369"/>
        <v>3.4769699388126594E-3</v>
      </c>
      <c r="AN392" s="72">
        <f t="shared" si="370"/>
        <v>3.5771736745068084E-3</v>
      </c>
      <c r="AO392" s="72">
        <f t="shared" si="371"/>
        <v>3.5821248059262618E-3</v>
      </c>
      <c r="AP392" s="72">
        <f t="shared" si="372"/>
        <v>2.5498801493594177E-3</v>
      </c>
      <c r="AQ392" s="72">
        <f t="shared" si="373"/>
        <v>2.5283086411589332E-3</v>
      </c>
      <c r="AR392" s="72">
        <f t="shared" si="374"/>
        <v>2.7895181902203598E-3</v>
      </c>
      <c r="AS392" s="72">
        <f t="shared" si="375"/>
        <v>3.2687349173516388E-3</v>
      </c>
      <c r="AT392" s="72">
        <f t="shared" si="376"/>
        <v>3.3597038355371242E-3</v>
      </c>
      <c r="AU392" s="72">
        <f t="shared" si="377"/>
        <v>3.3644900261260422E-3</v>
      </c>
      <c r="AV392" s="72">
        <f t="shared" si="378"/>
        <v>3.4655843327963893E-3</v>
      </c>
      <c r="AW392" s="72">
        <f t="shared" si="379"/>
        <v>3.4705676932484E-3</v>
      </c>
      <c r="AX392" s="72">
        <f t="shared" si="380"/>
        <v>6.7639600436388914E-4</v>
      </c>
      <c r="AY392" s="72">
        <f t="shared" si="381"/>
        <v>1.3323773746949606E-3</v>
      </c>
      <c r="AZ392" s="72">
        <f t="shared" si="382"/>
        <v>2.8927258797901293E-3</v>
      </c>
      <c r="BA392" s="72">
        <f t="shared" si="383"/>
        <v>1.0228231534225543E-2</v>
      </c>
      <c r="BB392" s="72">
        <f t="shared" si="384"/>
        <v>1.7454975890634272E-2</v>
      </c>
      <c r="BC392" s="72">
        <f t="shared" si="385"/>
        <v>3.4769699388126594E-2</v>
      </c>
      <c r="BD392" s="72">
        <f t="shared" si="386"/>
        <v>5.3657605117602127E-2</v>
      </c>
      <c r="BE392" s="72">
        <f t="shared" si="387"/>
        <v>7.1642496118525231E-2</v>
      </c>
      <c r="BF392" s="72">
        <f t="shared" si="388"/>
        <v>6.3747003733985441E-4</v>
      </c>
      <c r="BG392" s="72">
        <f t="shared" si="389"/>
        <v>1.2641543205794666E-3</v>
      </c>
      <c r="BH392" s="72">
        <f t="shared" si="390"/>
        <v>2.7895181902203598E-3</v>
      </c>
      <c r="BI392" s="72">
        <f t="shared" si="391"/>
        <v>9.8062047520549173E-3</v>
      </c>
      <c r="BJ392" s="72">
        <f t="shared" si="392"/>
        <v>1.6798519177685621E-2</v>
      </c>
      <c r="BK392" s="72">
        <f t="shared" si="393"/>
        <v>3.3644900261260421E-2</v>
      </c>
      <c r="BL392" s="72">
        <f t="shared" si="394"/>
        <v>5.198376499194584E-2</v>
      </c>
      <c r="BM392" s="72">
        <f t="shared" si="395"/>
        <v>6.9411353864967995E-2</v>
      </c>
      <c r="BN392" s="70">
        <f t="shared" si="396"/>
        <v>0.80562008008429742</v>
      </c>
      <c r="BO392" s="70">
        <f t="shared" si="397"/>
        <v>0.83490485946697557</v>
      </c>
      <c r="BP392" s="70">
        <f t="shared" si="398"/>
        <v>0.98105259334401662</v>
      </c>
    </row>
    <row r="393" spans="1:68" x14ac:dyDescent="0.25">
      <c r="A393" s="68">
        <v>44859</v>
      </c>
      <c r="B393" s="67">
        <v>11.39</v>
      </c>
      <c r="C393" s="67">
        <v>12.82</v>
      </c>
      <c r="D393" s="67">
        <v>13.27</v>
      </c>
      <c r="E393" s="67">
        <v>12.63</v>
      </c>
      <c r="F393" s="67">
        <v>11.77</v>
      </c>
      <c r="G393" s="67">
        <v>10.06</v>
      </c>
      <c r="H393" s="67">
        <v>9.17</v>
      </c>
      <c r="I393" s="67">
        <v>8.84</v>
      </c>
      <c r="J393" s="71">
        <f t="shared" si="399"/>
        <v>5.0000000000000044E-4</v>
      </c>
      <c r="K393" s="71">
        <f t="shared" si="400"/>
        <v>4.599999999999993E-3</v>
      </c>
      <c r="L393" s="71">
        <f t="shared" si="401"/>
        <v>1.1000000000000176E-3</v>
      </c>
      <c r="M393" s="71">
        <f t="shared" si="402"/>
        <v>3.7000000000000088E-3</v>
      </c>
      <c r="N393" s="71">
        <f t="shared" si="403"/>
        <v>3.2999999999999974E-3</v>
      </c>
      <c r="O393" s="71">
        <f t="shared" si="404"/>
        <v>3.8999999999999868E-3</v>
      </c>
      <c r="P393" s="71">
        <f t="shared" si="405"/>
        <v>3.4000000000000002E-3</v>
      </c>
      <c r="Q393" s="71">
        <f t="shared" si="406"/>
        <v>2.9000000000000137E-3</v>
      </c>
      <c r="R393" s="71">
        <f t="shared" si="407"/>
        <v>4.4877261445185561E-4</v>
      </c>
      <c r="S393" s="71">
        <f t="shared" si="408"/>
        <v>4.0690016335795552E-3</v>
      </c>
      <c r="T393" s="71">
        <f t="shared" si="409"/>
        <v>9.7065968353522681E-4</v>
      </c>
      <c r="U393" s="71">
        <f t="shared" si="410"/>
        <v>3.2797086527352392E-3</v>
      </c>
      <c r="V393" s="71">
        <f t="shared" si="411"/>
        <v>2.9481416805940386E-3</v>
      </c>
      <c r="W393" s="71">
        <f t="shared" si="412"/>
        <v>3.537258234513535E-3</v>
      </c>
      <c r="X393" s="71">
        <f t="shared" si="413"/>
        <v>3.1095689954897406E-3</v>
      </c>
      <c r="Y393" s="71">
        <f t="shared" si="414"/>
        <v>2.6609182099528511E-3</v>
      </c>
      <c r="Z393" s="72">
        <f t="shared" si="356"/>
        <v>2.4680857155099257E-2</v>
      </c>
      <c r="AA393" s="72">
        <f t="shared" si="357"/>
        <v>2.703636205427384E-2</v>
      </c>
      <c r="AB393" s="72">
        <f t="shared" si="358"/>
        <v>2.8354487993141678E-2</v>
      </c>
      <c r="AC393" s="72">
        <f t="shared" si="359"/>
        <v>2.7093827870078288E-2</v>
      </c>
      <c r="AD393" s="72">
        <f t="shared" si="360"/>
        <v>2.16730780742449E-2</v>
      </c>
      <c r="AE393" s="72">
        <f t="shared" si="361"/>
        <v>1.7392117864162955E-2</v>
      </c>
      <c r="AF393" s="72">
        <f t="shared" si="362"/>
        <v>1.5485394472167006E-2</v>
      </c>
      <c r="AG393" s="72">
        <f t="shared" si="363"/>
        <v>1.4877411234457537E-2</v>
      </c>
      <c r="AH393" s="72">
        <f t="shared" si="364"/>
        <v>2.7117664216960804E-3</v>
      </c>
      <c r="AI393" s="72">
        <f t="shared" si="365"/>
        <v>2.6699539151999077E-3</v>
      </c>
      <c r="AJ393" s="72">
        <f t="shared" si="366"/>
        <v>2.8980081594352481E-3</v>
      </c>
      <c r="AK393" s="72">
        <f t="shared" si="367"/>
        <v>3.4039017415713833E-3</v>
      </c>
      <c r="AL393" s="72">
        <f t="shared" si="368"/>
        <v>3.4916167936346193E-3</v>
      </c>
      <c r="AM393" s="72">
        <f t="shared" si="369"/>
        <v>3.4829329873083911E-3</v>
      </c>
      <c r="AN393" s="72">
        <f t="shared" si="370"/>
        <v>3.5849654661070907E-3</v>
      </c>
      <c r="AO393" s="72">
        <f t="shared" si="371"/>
        <v>3.5906218884346644E-3</v>
      </c>
      <c r="AP393" s="72">
        <f t="shared" si="372"/>
        <v>2.5557090098886665E-3</v>
      </c>
      <c r="AQ393" s="72">
        <f t="shared" si="373"/>
        <v>2.5334626322403848E-3</v>
      </c>
      <c r="AR393" s="72">
        <f t="shared" si="374"/>
        <v>2.7948012962043336E-3</v>
      </c>
      <c r="AS393" s="72">
        <f t="shared" si="375"/>
        <v>3.265112551484112E-3</v>
      </c>
      <c r="AT393" s="72">
        <f t="shared" si="376"/>
        <v>3.3611881797773876E-3</v>
      </c>
      <c r="AU393" s="72">
        <f t="shared" si="377"/>
        <v>3.37048747028032E-3</v>
      </c>
      <c r="AV393" s="72">
        <f t="shared" si="378"/>
        <v>3.4731966527583647E-3</v>
      </c>
      <c r="AW393" s="72">
        <f t="shared" si="379"/>
        <v>3.4788068526927134E-3</v>
      </c>
      <c r="AX393" s="72">
        <f t="shared" si="380"/>
        <v>6.779416054240201E-4</v>
      </c>
      <c r="AY393" s="72">
        <f t="shared" si="381"/>
        <v>1.3349769575999538E-3</v>
      </c>
      <c r="AZ393" s="72">
        <f t="shared" si="382"/>
        <v>2.8980081594352481E-3</v>
      </c>
      <c r="BA393" s="72">
        <f t="shared" si="383"/>
        <v>1.021170522471415E-2</v>
      </c>
      <c r="BB393" s="72">
        <f t="shared" si="384"/>
        <v>1.7458083968173096E-2</v>
      </c>
      <c r="BC393" s="72">
        <f t="shared" si="385"/>
        <v>3.482932987308391E-2</v>
      </c>
      <c r="BD393" s="72">
        <f t="shared" si="386"/>
        <v>5.3774481991606358E-2</v>
      </c>
      <c r="BE393" s="72">
        <f t="shared" si="387"/>
        <v>7.1812437768693282E-2</v>
      </c>
      <c r="BF393" s="72">
        <f t="shared" si="388"/>
        <v>6.3892725247216662E-4</v>
      </c>
      <c r="BG393" s="72">
        <f t="shared" si="389"/>
        <v>1.2667313161201924E-3</v>
      </c>
      <c r="BH393" s="72">
        <f t="shared" si="390"/>
        <v>2.7948012962043336E-3</v>
      </c>
      <c r="BI393" s="72">
        <f t="shared" si="391"/>
        <v>9.7953376544523355E-3</v>
      </c>
      <c r="BJ393" s="72">
        <f t="shared" si="392"/>
        <v>1.6805940898886939E-2</v>
      </c>
      <c r="BK393" s="72">
        <f t="shared" si="393"/>
        <v>3.37048747028032E-2</v>
      </c>
      <c r="BL393" s="72">
        <f t="shared" si="394"/>
        <v>5.209794979137547E-2</v>
      </c>
      <c r="BM393" s="72">
        <f t="shared" si="395"/>
        <v>6.9576137053854265E-2</v>
      </c>
      <c r="BN393" s="70">
        <f t="shared" si="396"/>
        <v>0.80725981675150404</v>
      </c>
      <c r="BO393" s="70">
        <f t="shared" si="397"/>
        <v>0.83556175297947588</v>
      </c>
      <c r="BP393" s="70">
        <f t="shared" si="398"/>
        <v>0.98117119156901966</v>
      </c>
    </row>
    <row r="394" spans="1:68" x14ac:dyDescent="0.25">
      <c r="A394" s="68">
        <v>44858</v>
      </c>
      <c r="B394" s="67">
        <v>11.44</v>
      </c>
      <c r="C394" s="67">
        <v>13.28</v>
      </c>
      <c r="D394" s="67">
        <v>13.38</v>
      </c>
      <c r="E394" s="67">
        <v>13</v>
      </c>
      <c r="F394" s="67">
        <v>12.1</v>
      </c>
      <c r="G394" s="67">
        <v>10.45</v>
      </c>
      <c r="H394" s="67">
        <v>9.51</v>
      </c>
      <c r="I394" s="67">
        <v>9.1300000000000008</v>
      </c>
      <c r="J394" s="71">
        <f t="shared" si="399"/>
        <v>3.9999999999999758E-4</v>
      </c>
      <c r="K394" s="71">
        <f t="shared" si="400"/>
        <v>4.0000000000001146E-4</v>
      </c>
      <c r="L394" s="71">
        <f t="shared" si="401"/>
        <v>3.999999999999837E-4</v>
      </c>
      <c r="M394" s="71">
        <f t="shared" si="402"/>
        <v>2.0000000000000018E-3</v>
      </c>
      <c r="N394" s="71">
        <f t="shared" si="403"/>
        <v>1.2000000000000066E-3</v>
      </c>
      <c r="O394" s="71">
        <f t="shared" si="404"/>
        <v>1.3999999999999985E-3</v>
      </c>
      <c r="P394" s="71">
        <f t="shared" si="405"/>
        <v>1.799999999999996E-3</v>
      </c>
      <c r="Q394" s="71">
        <f t="shared" si="406"/>
        <v>1.7000000000000071E-3</v>
      </c>
      <c r="R394" s="71">
        <f t="shared" si="407"/>
        <v>3.5887314219716068E-4</v>
      </c>
      <c r="S394" s="71">
        <f t="shared" si="408"/>
        <v>3.5304501690618947E-4</v>
      </c>
      <c r="T394" s="71">
        <f t="shared" si="409"/>
        <v>3.5273368972437661E-4</v>
      </c>
      <c r="U394" s="71">
        <f t="shared" si="410"/>
        <v>1.768347056742171E-3</v>
      </c>
      <c r="V394" s="71">
        <f t="shared" si="411"/>
        <v>1.0699002447118425E-3</v>
      </c>
      <c r="W394" s="71">
        <f t="shared" si="412"/>
        <v>1.2667392211424748E-3</v>
      </c>
      <c r="X394" s="71">
        <f t="shared" si="413"/>
        <v>1.6423361355749433E-3</v>
      </c>
      <c r="Y394" s="71">
        <f t="shared" si="414"/>
        <v>1.5565630574944091E-3</v>
      </c>
      <c r="Z394" s="72">
        <f t="shared" si="356"/>
        <v>2.4531661024314713E-2</v>
      </c>
      <c r="AA394" s="72">
        <f t="shared" si="357"/>
        <v>2.6805485140645863E-2</v>
      </c>
      <c r="AB394" s="72">
        <f t="shared" si="358"/>
        <v>2.8153920081583919E-2</v>
      </c>
      <c r="AC394" s="72">
        <f t="shared" si="359"/>
        <v>2.6977460220222526E-2</v>
      </c>
      <c r="AD394" s="72">
        <f t="shared" si="360"/>
        <v>2.1546873481040042E-2</v>
      </c>
      <c r="AE394" s="72">
        <f t="shared" si="361"/>
        <v>1.7328723422635382E-2</v>
      </c>
      <c r="AF394" s="72">
        <f t="shared" si="362"/>
        <v>1.5460850844393135E-2</v>
      </c>
      <c r="AG394" s="72">
        <f t="shared" si="363"/>
        <v>1.4865810324350788E-2</v>
      </c>
      <c r="AH394" s="72">
        <f t="shared" si="364"/>
        <v>2.7173777946930167E-3</v>
      </c>
      <c r="AI394" s="72">
        <f t="shared" si="365"/>
        <v>2.6513955149414575E-3</v>
      </c>
      <c r="AJ394" s="72">
        <f t="shared" si="366"/>
        <v>2.9025093865156179E-3</v>
      </c>
      <c r="AK394" s="72">
        <f t="shared" si="367"/>
        <v>3.3988241618482756E-3</v>
      </c>
      <c r="AL394" s="72">
        <f t="shared" si="368"/>
        <v>3.4896272667449533E-3</v>
      </c>
      <c r="AM394" s="72">
        <f t="shared" si="369"/>
        <v>3.4778876948374808E-3</v>
      </c>
      <c r="AN394" s="72">
        <f t="shared" si="370"/>
        <v>3.5836124564773003E-3</v>
      </c>
      <c r="AO394" s="72">
        <f t="shared" si="371"/>
        <v>3.5918236997291597E-3</v>
      </c>
      <c r="AP394" s="72">
        <f t="shared" si="372"/>
        <v>2.5610348364211279E-3</v>
      </c>
      <c r="AQ394" s="72">
        <f t="shared" si="373"/>
        <v>2.5186655444543083E-3</v>
      </c>
      <c r="AR394" s="72">
        <f t="shared" si="374"/>
        <v>2.7994452659247742E-3</v>
      </c>
      <c r="AS394" s="72">
        <f t="shared" si="375"/>
        <v>3.2619237959770411E-3</v>
      </c>
      <c r="AT394" s="72">
        <f t="shared" si="376"/>
        <v>3.3605267294716341E-3</v>
      </c>
      <c r="AU394" s="72">
        <f t="shared" si="377"/>
        <v>3.3670700614398764E-3</v>
      </c>
      <c r="AV394" s="72">
        <f t="shared" si="378"/>
        <v>3.4728577811868758E-3</v>
      </c>
      <c r="AW394" s="72">
        <f t="shared" si="379"/>
        <v>3.4806506933627293E-3</v>
      </c>
      <c r="AX394" s="72">
        <f t="shared" si="380"/>
        <v>6.7934444867325417E-4</v>
      </c>
      <c r="AY394" s="72">
        <f t="shared" si="381"/>
        <v>1.3256977574707287E-3</v>
      </c>
      <c r="AZ394" s="72">
        <f t="shared" si="382"/>
        <v>2.9025093865156179E-3</v>
      </c>
      <c r="BA394" s="72">
        <f t="shared" si="383"/>
        <v>1.0196472485544826E-2</v>
      </c>
      <c r="BB394" s="72">
        <f t="shared" si="384"/>
        <v>1.7448136333724766E-2</v>
      </c>
      <c r="BC394" s="72">
        <f t="shared" si="385"/>
        <v>3.4778876948374809E-2</v>
      </c>
      <c r="BD394" s="72">
        <f t="shared" si="386"/>
        <v>5.3754186847159505E-2</v>
      </c>
      <c r="BE394" s="72">
        <f t="shared" si="387"/>
        <v>7.1836473994583191E-2</v>
      </c>
      <c r="BF394" s="72">
        <f t="shared" si="388"/>
        <v>6.4025870910528197E-4</v>
      </c>
      <c r="BG394" s="72">
        <f t="shared" si="389"/>
        <v>1.2593327722271541E-3</v>
      </c>
      <c r="BH394" s="72">
        <f t="shared" si="390"/>
        <v>2.7994452659247742E-3</v>
      </c>
      <c r="BI394" s="72">
        <f t="shared" si="391"/>
        <v>9.7857713879311234E-3</v>
      </c>
      <c r="BJ394" s="72">
        <f t="shared" si="392"/>
        <v>1.6802633647358171E-2</v>
      </c>
      <c r="BK394" s="72">
        <f t="shared" si="393"/>
        <v>3.3670700614398766E-2</v>
      </c>
      <c r="BL394" s="72">
        <f t="shared" si="394"/>
        <v>5.2092866717803138E-2</v>
      </c>
      <c r="BM394" s="72">
        <f t="shared" si="395"/>
        <v>6.9613013867254589E-2</v>
      </c>
      <c r="BN394" s="70">
        <f t="shared" si="396"/>
        <v>0.80952423822773534</v>
      </c>
      <c r="BO394" s="70">
        <f t="shared" si="397"/>
        <v>0.835810601915288</v>
      </c>
      <c r="BP394" s="70">
        <f t="shared" si="398"/>
        <v>0.98110788458295883</v>
      </c>
    </row>
    <row r="395" spans="1:68" x14ac:dyDescent="0.25">
      <c r="A395" s="68">
        <v>44855</v>
      </c>
      <c r="B395" s="67">
        <v>11.48</v>
      </c>
      <c r="C395" s="67">
        <v>13.32</v>
      </c>
      <c r="D395" s="67">
        <v>13.42</v>
      </c>
      <c r="E395" s="67">
        <v>13.2</v>
      </c>
      <c r="F395" s="67">
        <v>12.22</v>
      </c>
      <c r="G395" s="67">
        <v>10.59</v>
      </c>
      <c r="H395" s="67">
        <v>9.69</v>
      </c>
      <c r="I395" s="67">
        <v>9.3000000000000007</v>
      </c>
      <c r="J395" s="71">
        <f t="shared" si="399"/>
        <v>0</v>
      </c>
      <c r="K395" s="71">
        <f t="shared" si="400"/>
        <v>1.1999999999999789E-3</v>
      </c>
      <c r="L395" s="71">
        <f t="shared" si="401"/>
        <v>5.000000000000282E-4</v>
      </c>
      <c r="M395" s="71">
        <f t="shared" si="402"/>
        <v>2.0999999999999908E-3</v>
      </c>
      <c r="N395" s="71">
        <f t="shared" si="403"/>
        <v>3.9999999999999758E-4</v>
      </c>
      <c r="O395" s="71">
        <f t="shared" si="404"/>
        <v>6.0000000000000331E-4</v>
      </c>
      <c r="P395" s="71">
        <f t="shared" si="405"/>
        <v>6.0000000000000331E-4</v>
      </c>
      <c r="Q395" s="71">
        <f t="shared" si="406"/>
        <v>5.9999999999997555E-4</v>
      </c>
      <c r="R395" s="71">
        <f t="shared" si="407"/>
        <v>0</v>
      </c>
      <c r="S395" s="71">
        <f t="shared" si="408"/>
        <v>1.0583878215016443E-3</v>
      </c>
      <c r="T395" s="71">
        <f t="shared" si="409"/>
        <v>4.4074221701629712E-4</v>
      </c>
      <c r="U395" s="71">
        <f t="shared" si="410"/>
        <v>1.8534050581564664E-3</v>
      </c>
      <c r="V395" s="71">
        <f t="shared" si="411"/>
        <v>3.5637919122729191E-4</v>
      </c>
      <c r="W395" s="71">
        <f t="shared" si="412"/>
        <v>5.423974097900435E-4</v>
      </c>
      <c r="X395" s="71">
        <f t="shared" si="413"/>
        <v>5.468465320379555E-4</v>
      </c>
      <c r="Y395" s="71">
        <f t="shared" si="414"/>
        <v>5.4879723320128506E-4</v>
      </c>
      <c r="Z395" s="72">
        <f t="shared" si="356"/>
        <v>2.4373319343891225E-2</v>
      </c>
      <c r="AA395" s="72">
        <f t="shared" si="357"/>
        <v>2.6516387991914275E-2</v>
      </c>
      <c r="AB395" s="72">
        <f t="shared" si="358"/>
        <v>2.7936272083861922E-2</v>
      </c>
      <c r="AC395" s="72">
        <f t="shared" si="359"/>
        <v>2.6825760414343151E-2</v>
      </c>
      <c r="AD395" s="72">
        <f t="shared" si="360"/>
        <v>2.1385310250268224E-2</v>
      </c>
      <c r="AE395" s="72">
        <f t="shared" si="361"/>
        <v>1.7230601163379228E-2</v>
      </c>
      <c r="AF395" s="72">
        <f t="shared" si="362"/>
        <v>1.5411921218278975E-2</v>
      </c>
      <c r="AG395" s="72">
        <f t="shared" si="363"/>
        <v>1.483573527428444E-2</v>
      </c>
      <c r="AH395" s="72">
        <f t="shared" si="364"/>
        <v>2.7232045713194023E-3</v>
      </c>
      <c r="AI395" s="72">
        <f t="shared" si="365"/>
        <v>2.6568746269549966E-3</v>
      </c>
      <c r="AJ395" s="72">
        <f t="shared" si="366"/>
        <v>2.9086821501822942E-3</v>
      </c>
      <c r="AK395" s="72">
        <f t="shared" si="367"/>
        <v>3.4021366398081956E-3</v>
      </c>
      <c r="AL395" s="72">
        <f t="shared" si="368"/>
        <v>3.4959198052233477E-3</v>
      </c>
      <c r="AM395" s="72">
        <f t="shared" si="369"/>
        <v>3.4838307247069627E-3</v>
      </c>
      <c r="AN395" s="72">
        <f t="shared" si="370"/>
        <v>3.5888764862120164E-3</v>
      </c>
      <c r="AO395" s="72">
        <f t="shared" si="371"/>
        <v>3.5974730756310057E-3</v>
      </c>
      <c r="AP395" s="72">
        <f t="shared" si="372"/>
        <v>2.5665532581455293E-3</v>
      </c>
      <c r="AQ395" s="72">
        <f t="shared" si="373"/>
        <v>2.5239351222525234E-3</v>
      </c>
      <c r="AR395" s="72">
        <f t="shared" si="374"/>
        <v>2.8054853926390432E-3</v>
      </c>
      <c r="AS395" s="72">
        <f t="shared" si="375"/>
        <v>3.2657053188296331E-3</v>
      </c>
      <c r="AT395" s="72">
        <f t="shared" si="376"/>
        <v>3.366823592090621E-3</v>
      </c>
      <c r="AU395" s="72">
        <f t="shared" si="377"/>
        <v>3.3730791471601605E-3</v>
      </c>
      <c r="AV395" s="72">
        <f t="shared" si="378"/>
        <v>3.4782873323559844E-3</v>
      </c>
      <c r="AW395" s="72">
        <f t="shared" si="379"/>
        <v>3.4864009166409868E-3</v>
      </c>
      <c r="AX395" s="72">
        <f t="shared" si="380"/>
        <v>6.8080114282985057E-4</v>
      </c>
      <c r="AY395" s="72">
        <f t="shared" si="381"/>
        <v>1.3284373134774983E-3</v>
      </c>
      <c r="AZ395" s="72">
        <f t="shared" si="382"/>
        <v>2.9086821501822942E-3</v>
      </c>
      <c r="BA395" s="72">
        <f t="shared" si="383"/>
        <v>1.0206409919424586E-2</v>
      </c>
      <c r="BB395" s="72">
        <f t="shared" si="384"/>
        <v>1.7479599026116739E-2</v>
      </c>
      <c r="BC395" s="72">
        <f t="shared" si="385"/>
        <v>3.4838307247069628E-2</v>
      </c>
      <c r="BD395" s="72">
        <f t="shared" si="386"/>
        <v>5.3833147293180242E-2</v>
      </c>
      <c r="BE395" s="72">
        <f t="shared" si="387"/>
        <v>7.1949461512620119E-2</v>
      </c>
      <c r="BF395" s="72">
        <f t="shared" si="388"/>
        <v>6.4163831453638233E-4</v>
      </c>
      <c r="BG395" s="72">
        <f t="shared" si="389"/>
        <v>1.2619675611262617E-3</v>
      </c>
      <c r="BH395" s="72">
        <f t="shared" si="390"/>
        <v>2.8054853926390432E-3</v>
      </c>
      <c r="BI395" s="72">
        <f t="shared" si="391"/>
        <v>9.7971159564888988E-3</v>
      </c>
      <c r="BJ395" s="72">
        <f t="shared" si="392"/>
        <v>1.6834117960453105E-2</v>
      </c>
      <c r="BK395" s="72">
        <f t="shared" si="393"/>
        <v>3.3730791471601608E-2</v>
      </c>
      <c r="BL395" s="72">
        <f t="shared" si="394"/>
        <v>5.2174309985339763E-2</v>
      </c>
      <c r="BM395" s="72">
        <f t="shared" si="395"/>
        <v>6.9728018332819733E-2</v>
      </c>
      <c r="BN395" s="70">
        <f t="shared" si="396"/>
        <v>0.80940471813111803</v>
      </c>
      <c r="BO395" s="70">
        <f t="shared" si="397"/>
        <v>0.83590705283510114</v>
      </c>
      <c r="BP395" s="70">
        <f t="shared" si="398"/>
        <v>0.98121516221426563</v>
      </c>
    </row>
    <row r="396" spans="1:68" x14ac:dyDescent="0.25">
      <c r="A396" s="68">
        <v>44854</v>
      </c>
      <c r="B396" s="67">
        <v>11.48</v>
      </c>
      <c r="C396" s="67">
        <v>13.44</v>
      </c>
      <c r="D396" s="67">
        <v>13.47</v>
      </c>
      <c r="E396" s="67">
        <v>13.41</v>
      </c>
      <c r="F396" s="67">
        <v>12.26</v>
      </c>
      <c r="G396" s="67">
        <v>10.65</v>
      </c>
      <c r="H396" s="67">
        <v>9.75</v>
      </c>
      <c r="I396" s="67">
        <v>9.36</v>
      </c>
      <c r="J396" s="71">
        <f t="shared" si="399"/>
        <v>2.0000000000000573E-4</v>
      </c>
      <c r="K396" s="71">
        <f t="shared" si="400"/>
        <v>-2.9999999999999472E-4</v>
      </c>
      <c r="L396" s="71">
        <f t="shared" si="401"/>
        <v>0</v>
      </c>
      <c r="M396" s="71">
        <f t="shared" si="402"/>
        <v>3.2999999999999974E-3</v>
      </c>
      <c r="N396" s="71">
        <f t="shared" si="403"/>
        <v>-1.1999999999999927E-3</v>
      </c>
      <c r="O396" s="71">
        <f t="shared" si="404"/>
        <v>-3.9999999999999758E-4</v>
      </c>
      <c r="P396" s="71">
        <f t="shared" si="405"/>
        <v>7.9999999999999516E-4</v>
      </c>
      <c r="Q396" s="71">
        <f t="shared" si="406"/>
        <v>2.3000000000000104E-3</v>
      </c>
      <c r="R396" s="71">
        <f t="shared" si="407"/>
        <v>1.7938828642595373E-4</v>
      </c>
      <c r="S396" s="71">
        <f t="shared" si="408"/>
        <v>-2.6449195657828094E-4</v>
      </c>
      <c r="T396" s="71">
        <f t="shared" si="409"/>
        <v>0</v>
      </c>
      <c r="U396" s="71">
        <f t="shared" si="410"/>
        <v>2.9055710514144309E-3</v>
      </c>
      <c r="V396" s="71">
        <f t="shared" si="411"/>
        <v>-1.0695188185268364E-3</v>
      </c>
      <c r="W396" s="71">
        <f t="shared" si="412"/>
        <v>-3.6156558289580438E-4</v>
      </c>
      <c r="X396" s="71">
        <f t="shared" si="413"/>
        <v>7.2866384497390394E-4</v>
      </c>
      <c r="Y396" s="71">
        <f t="shared" si="414"/>
        <v>2.1009370596069186E-3</v>
      </c>
      <c r="Z396" s="72">
        <f t="shared" si="356"/>
        <v>2.4206345015171538E-2</v>
      </c>
      <c r="AA396" s="72">
        <f t="shared" si="357"/>
        <v>2.6212928932021574E-2</v>
      </c>
      <c r="AB396" s="72">
        <f t="shared" si="358"/>
        <v>2.7707765922703173E-2</v>
      </c>
      <c r="AC396" s="72">
        <f t="shared" si="359"/>
        <v>2.6650942808534681E-2</v>
      </c>
      <c r="AD396" s="72">
        <f t="shared" si="360"/>
        <v>2.1206431139512087E-2</v>
      </c>
      <c r="AE396" s="72">
        <f t="shared" si="361"/>
        <v>1.7116480964342887E-2</v>
      </c>
      <c r="AF396" s="72">
        <f t="shared" si="362"/>
        <v>1.5347360889878037E-2</v>
      </c>
      <c r="AG396" s="72">
        <f t="shared" si="363"/>
        <v>1.4792714151354422E-2</v>
      </c>
      <c r="AH396" s="72">
        <f t="shared" si="364"/>
        <v>2.7296193844501449E-3</v>
      </c>
      <c r="AI396" s="72">
        <f t="shared" si="365"/>
        <v>2.6602289964460422E-3</v>
      </c>
      <c r="AJ396" s="72">
        <f t="shared" si="366"/>
        <v>2.9147056922911763E-3</v>
      </c>
      <c r="AK396" s="72">
        <f t="shared" si="367"/>
        <v>3.4050375391898114E-3</v>
      </c>
      <c r="AL396" s="72">
        <f t="shared" si="368"/>
        <v>3.5038190310815579E-3</v>
      </c>
      <c r="AM396" s="72">
        <f t="shared" si="369"/>
        <v>3.4915173316641184E-3</v>
      </c>
      <c r="AN396" s="72">
        <f t="shared" si="370"/>
        <v>3.5969135204185873E-3</v>
      </c>
      <c r="AO396" s="72">
        <f t="shared" si="371"/>
        <v>3.6055609196156161E-3</v>
      </c>
      <c r="AP396" s="72">
        <f t="shared" si="372"/>
        <v>2.5725966841166474E-3</v>
      </c>
      <c r="AQ396" s="72">
        <f t="shared" si="373"/>
        <v>2.5274196867760123E-3</v>
      </c>
      <c r="AR396" s="72">
        <f t="shared" si="374"/>
        <v>2.811407200795148E-3</v>
      </c>
      <c r="AS396" s="72">
        <f t="shared" si="375"/>
        <v>3.269167147784688E-3</v>
      </c>
      <c r="AT396" s="72">
        <f t="shared" si="376"/>
        <v>3.3744869632636441E-3</v>
      </c>
      <c r="AU396" s="72">
        <f t="shared" si="377"/>
        <v>3.3805951962704735E-3</v>
      </c>
      <c r="AV396" s="72">
        <f t="shared" si="378"/>
        <v>3.4861369241384662E-3</v>
      </c>
      <c r="AW396" s="72">
        <f t="shared" si="379"/>
        <v>3.4942937526484799E-3</v>
      </c>
      <c r="AX396" s="72">
        <f t="shared" si="380"/>
        <v>6.8240484611253622E-4</v>
      </c>
      <c r="AY396" s="72">
        <f t="shared" si="381"/>
        <v>1.3301144982230211E-3</v>
      </c>
      <c r="AZ396" s="72">
        <f t="shared" si="382"/>
        <v>2.9147056922911763E-3</v>
      </c>
      <c r="BA396" s="72">
        <f t="shared" si="383"/>
        <v>1.0215112617569435E-2</v>
      </c>
      <c r="BB396" s="72">
        <f t="shared" si="384"/>
        <v>1.7519095155407789E-2</v>
      </c>
      <c r="BC396" s="72">
        <f t="shared" si="385"/>
        <v>3.4915173316641186E-2</v>
      </c>
      <c r="BD396" s="72">
        <f t="shared" si="386"/>
        <v>5.3953702806278807E-2</v>
      </c>
      <c r="BE396" s="72">
        <f t="shared" si="387"/>
        <v>7.2111218392312326E-2</v>
      </c>
      <c r="BF396" s="72">
        <f t="shared" si="388"/>
        <v>6.4314917102916184E-4</v>
      </c>
      <c r="BG396" s="72">
        <f t="shared" si="389"/>
        <v>1.2637098433880061E-3</v>
      </c>
      <c r="BH396" s="72">
        <f t="shared" si="390"/>
        <v>2.811407200795148E-3</v>
      </c>
      <c r="BI396" s="72">
        <f t="shared" si="391"/>
        <v>9.807501443354065E-3</v>
      </c>
      <c r="BJ396" s="72">
        <f t="shared" si="392"/>
        <v>1.687243481631822E-2</v>
      </c>
      <c r="BK396" s="72">
        <f t="shared" si="393"/>
        <v>3.3805951962704736E-2</v>
      </c>
      <c r="BL396" s="72">
        <f t="shared" si="394"/>
        <v>5.2292053862076991E-2</v>
      </c>
      <c r="BM396" s="72">
        <f t="shared" si="395"/>
        <v>6.9885875052969601E-2</v>
      </c>
      <c r="BN396" s="70">
        <f t="shared" si="396"/>
        <v>0.80933332830178251</v>
      </c>
      <c r="BO396" s="70">
        <f t="shared" si="397"/>
        <v>0.83597093282610824</v>
      </c>
      <c r="BP396" s="70">
        <f t="shared" si="398"/>
        <v>0.98175418392071967</v>
      </c>
    </row>
    <row r="397" spans="1:68" x14ac:dyDescent="0.25">
      <c r="A397" s="68">
        <v>44853</v>
      </c>
      <c r="B397" s="67">
        <v>11.5</v>
      </c>
      <c r="C397" s="67">
        <v>13.41</v>
      </c>
      <c r="D397" s="67">
        <v>13.47</v>
      </c>
      <c r="E397" s="67">
        <v>13.74</v>
      </c>
      <c r="F397" s="67">
        <v>12.14</v>
      </c>
      <c r="G397" s="67">
        <v>10.61</v>
      </c>
      <c r="H397" s="67">
        <v>9.83</v>
      </c>
      <c r="I397" s="67">
        <v>9.59</v>
      </c>
      <c r="J397" s="71">
        <f t="shared" si="399"/>
        <v>-2.0000000000000573E-4</v>
      </c>
      <c r="K397" s="71">
        <f t="shared" si="400"/>
        <v>5.0000000000000044E-4</v>
      </c>
      <c r="L397" s="71">
        <f t="shared" si="401"/>
        <v>-5.0000000000000044E-3</v>
      </c>
      <c r="M397" s="71">
        <f t="shared" si="402"/>
        <v>7.0000000000000617E-4</v>
      </c>
      <c r="N397" s="71">
        <f t="shared" si="403"/>
        <v>9.9999999999988987E-5</v>
      </c>
      <c r="O397" s="71">
        <f t="shared" si="404"/>
        <v>1.0000000000000148E-3</v>
      </c>
      <c r="P397" s="71">
        <f t="shared" si="405"/>
        <v>1.8999999999999989E-3</v>
      </c>
      <c r="Q397" s="71">
        <f t="shared" si="406"/>
        <v>2.5000000000000022E-3</v>
      </c>
      <c r="R397" s="71">
        <f t="shared" si="407"/>
        <v>-1.7938828642591919E-4</v>
      </c>
      <c r="S397" s="71">
        <f t="shared" si="408"/>
        <v>4.4078107118194609E-4</v>
      </c>
      <c r="T397" s="71">
        <f t="shared" si="409"/>
        <v>-4.4161880640607547E-3</v>
      </c>
      <c r="U397" s="71">
        <f t="shared" si="410"/>
        <v>6.1524941514492387E-4</v>
      </c>
      <c r="V397" s="71">
        <f t="shared" si="411"/>
        <v>8.9170270690936126E-5</v>
      </c>
      <c r="W397" s="71">
        <f t="shared" si="412"/>
        <v>9.0366895721241669E-4</v>
      </c>
      <c r="X397" s="71">
        <f t="shared" si="413"/>
        <v>1.72845164705751E-3</v>
      </c>
      <c r="Y397" s="71">
        <f t="shared" si="414"/>
        <v>2.2786319844148202E-3</v>
      </c>
      <c r="Z397" s="72">
        <f t="shared" si="356"/>
        <v>2.4034266850205072E-2</v>
      </c>
      <c r="AA397" s="72">
        <f t="shared" si="357"/>
        <v>2.5884469779003452E-2</v>
      </c>
      <c r="AB397" s="72">
        <f t="shared" si="358"/>
        <v>2.7466799066657676E-2</v>
      </c>
      <c r="AC397" s="72">
        <f t="shared" si="359"/>
        <v>2.6450148064505085E-2</v>
      </c>
      <c r="AD397" s="72">
        <f t="shared" si="360"/>
        <v>2.1017644545398916E-2</v>
      </c>
      <c r="AE397" s="72">
        <f t="shared" si="361"/>
        <v>1.6993013933898449E-2</v>
      </c>
      <c r="AF397" s="72">
        <f t="shared" si="362"/>
        <v>1.5275846430657656E-2</v>
      </c>
      <c r="AG397" s="72">
        <f t="shared" si="363"/>
        <v>1.4743846847100313E-2</v>
      </c>
      <c r="AH397" s="72">
        <f t="shared" si="364"/>
        <v>2.7358386199119664E-3</v>
      </c>
      <c r="AI397" s="72">
        <f t="shared" si="365"/>
        <v>2.6666854951456131E-3</v>
      </c>
      <c r="AJ397" s="72">
        <f t="shared" si="366"/>
        <v>2.9215402203183363E-3</v>
      </c>
      <c r="AK397" s="72">
        <f t="shared" si="367"/>
        <v>3.4020241370454236E-3</v>
      </c>
      <c r="AL397" s="72">
        <f t="shared" si="368"/>
        <v>3.5122270246083767E-3</v>
      </c>
      <c r="AM397" s="72">
        <f t="shared" si="369"/>
        <v>3.500138443900369E-3</v>
      </c>
      <c r="AN397" s="72">
        <f t="shared" si="370"/>
        <v>3.6046789977037296E-3</v>
      </c>
      <c r="AO397" s="72">
        <f t="shared" si="371"/>
        <v>3.6092328778483504E-3</v>
      </c>
      <c r="AP397" s="72">
        <f t="shared" si="372"/>
        <v>2.5784674853352595E-3</v>
      </c>
      <c r="AQ397" s="72">
        <f t="shared" si="373"/>
        <v>2.5335451533016456E-3</v>
      </c>
      <c r="AR397" s="72">
        <f t="shared" si="374"/>
        <v>2.8180188510794585E-3</v>
      </c>
      <c r="AS397" s="72">
        <f t="shared" si="375"/>
        <v>3.267818246156897E-3</v>
      </c>
      <c r="AT397" s="72">
        <f t="shared" si="376"/>
        <v>3.3826435769187565E-3</v>
      </c>
      <c r="AU397" s="72">
        <f t="shared" si="377"/>
        <v>3.3889393931592626E-3</v>
      </c>
      <c r="AV397" s="72">
        <f t="shared" si="378"/>
        <v>3.4937561803470331E-3</v>
      </c>
      <c r="AW397" s="72">
        <f t="shared" si="379"/>
        <v>3.4983496810073937E-3</v>
      </c>
      <c r="AX397" s="72">
        <f t="shared" si="380"/>
        <v>6.8395965497799159E-4</v>
      </c>
      <c r="AY397" s="72">
        <f t="shared" si="381"/>
        <v>1.3333427475728066E-3</v>
      </c>
      <c r="AZ397" s="72">
        <f t="shared" si="382"/>
        <v>2.9215402203183363E-3</v>
      </c>
      <c r="BA397" s="72">
        <f t="shared" si="383"/>
        <v>1.0206072411136271E-2</v>
      </c>
      <c r="BB397" s="72">
        <f t="shared" si="384"/>
        <v>1.7561135123041884E-2</v>
      </c>
      <c r="BC397" s="72">
        <f t="shared" si="385"/>
        <v>3.5001384439003691E-2</v>
      </c>
      <c r="BD397" s="72">
        <f t="shared" si="386"/>
        <v>5.4070184965555941E-2</v>
      </c>
      <c r="BE397" s="72">
        <f t="shared" si="387"/>
        <v>7.2184657556967013E-2</v>
      </c>
      <c r="BF397" s="72">
        <f t="shared" si="388"/>
        <v>6.4461687133381487E-4</v>
      </c>
      <c r="BG397" s="72">
        <f t="shared" si="389"/>
        <v>1.2667725766508228E-3</v>
      </c>
      <c r="BH397" s="72">
        <f t="shared" si="390"/>
        <v>2.8180188510794585E-3</v>
      </c>
      <c r="BI397" s="72">
        <f t="shared" si="391"/>
        <v>9.8034547384706905E-3</v>
      </c>
      <c r="BJ397" s="72">
        <f t="shared" si="392"/>
        <v>1.6913217884593781E-2</v>
      </c>
      <c r="BK397" s="72">
        <f t="shared" si="393"/>
        <v>3.3889393931592626E-2</v>
      </c>
      <c r="BL397" s="72">
        <f t="shared" si="394"/>
        <v>5.24063427052055E-2</v>
      </c>
      <c r="BM397" s="72">
        <f t="shared" si="395"/>
        <v>6.9966993620147869E-2</v>
      </c>
      <c r="BN397" s="70">
        <f t="shared" si="396"/>
        <v>0.80931717720986507</v>
      </c>
      <c r="BO397" s="70">
        <f t="shared" si="397"/>
        <v>0.83730552717550211</v>
      </c>
      <c r="BP397" s="70">
        <f t="shared" si="398"/>
        <v>0.98543839524218546</v>
      </c>
    </row>
    <row r="398" spans="1:68" x14ac:dyDescent="0.25">
      <c r="A398" s="68">
        <v>44852</v>
      </c>
      <c r="B398" s="67">
        <v>11.48</v>
      </c>
      <c r="C398" s="67">
        <v>13.46</v>
      </c>
      <c r="D398" s="67">
        <v>12.97</v>
      </c>
      <c r="E398" s="67">
        <v>13.81</v>
      </c>
      <c r="F398" s="67">
        <v>12.15</v>
      </c>
      <c r="G398" s="67">
        <v>10.71</v>
      </c>
      <c r="H398" s="67">
        <v>10.02</v>
      </c>
      <c r="I398" s="67">
        <v>9.84</v>
      </c>
      <c r="J398" s="71">
        <f t="shared" si="399"/>
        <v>2.9999999999999472E-4</v>
      </c>
      <c r="K398" s="71">
        <f t="shared" si="400"/>
        <v>-5.9999999999998943E-4</v>
      </c>
      <c r="L398" s="71">
        <f t="shared" si="401"/>
        <v>-2.0000000000000573E-4</v>
      </c>
      <c r="M398" s="71">
        <f t="shared" si="402"/>
        <v>5.0000000000000044E-4</v>
      </c>
      <c r="N398" s="71">
        <f t="shared" si="403"/>
        <v>-5.0000000000000044E-4</v>
      </c>
      <c r="O398" s="71">
        <f t="shared" si="404"/>
        <v>0</v>
      </c>
      <c r="P398" s="71">
        <f t="shared" si="405"/>
        <v>0</v>
      </c>
      <c r="Q398" s="71">
        <f t="shared" si="406"/>
        <v>6.0000000000000331E-4</v>
      </c>
      <c r="R398" s="71">
        <f t="shared" si="407"/>
        <v>2.6907036352294839E-4</v>
      </c>
      <c r="S398" s="71">
        <f t="shared" si="408"/>
        <v>-5.2896060476960753E-4</v>
      </c>
      <c r="T398" s="71">
        <f t="shared" si="409"/>
        <v>-1.7705382482508813E-4</v>
      </c>
      <c r="U398" s="71">
        <f t="shared" si="410"/>
        <v>4.3923222913734588E-4</v>
      </c>
      <c r="V398" s="71">
        <f t="shared" si="411"/>
        <v>-4.4593088810300946E-4</v>
      </c>
      <c r="W398" s="71">
        <f t="shared" si="412"/>
        <v>0</v>
      </c>
      <c r="X398" s="71">
        <f t="shared" si="413"/>
        <v>0</v>
      </c>
      <c r="Y398" s="71">
        <f t="shared" si="414"/>
        <v>5.4609994986011187E-4</v>
      </c>
      <c r="Z398" s="72">
        <f t="shared" si="356"/>
        <v>2.3854877912838562E-2</v>
      </c>
      <c r="AA398" s="72">
        <f t="shared" si="357"/>
        <v>2.5548241774158469E-2</v>
      </c>
      <c r="AB398" s="72">
        <f t="shared" si="358"/>
        <v>2.7218144880183863E-2</v>
      </c>
      <c r="AC398" s="72">
        <f t="shared" si="359"/>
        <v>2.6208318692191715E-2</v>
      </c>
      <c r="AD398" s="72">
        <f t="shared" si="360"/>
        <v>2.0835738689771212E-2</v>
      </c>
      <c r="AE398" s="72">
        <f t="shared" si="361"/>
        <v>1.6869726831378853E-2</v>
      </c>
      <c r="AF398" s="72">
        <f t="shared" si="362"/>
        <v>1.5195206482126862E-2</v>
      </c>
      <c r="AG398" s="72">
        <f t="shared" si="363"/>
        <v>1.4674836768951037E-2</v>
      </c>
      <c r="AH398" s="72">
        <f t="shared" si="364"/>
        <v>2.7425133076070642E-3</v>
      </c>
      <c r="AI398" s="72">
        <f t="shared" si="365"/>
        <v>2.6720509285417739E-3</v>
      </c>
      <c r="AJ398" s="72">
        <f t="shared" si="366"/>
        <v>2.9127036274835074E-3</v>
      </c>
      <c r="AK398" s="72">
        <f t="shared" si="367"/>
        <v>3.4090865477564652E-3</v>
      </c>
      <c r="AL398" s="72">
        <f t="shared" si="368"/>
        <v>3.5206071067751727E-3</v>
      </c>
      <c r="AM398" s="72">
        <f t="shared" si="369"/>
        <v>3.5071822484406415E-3</v>
      </c>
      <c r="AN398" s="72">
        <f t="shared" si="370"/>
        <v>3.6097000548502515E-3</v>
      </c>
      <c r="AO398" s="72">
        <f t="shared" si="371"/>
        <v>3.6120903490663462E-3</v>
      </c>
      <c r="AP398" s="72">
        <f t="shared" si="372"/>
        <v>2.5847504747439475E-3</v>
      </c>
      <c r="AQ398" s="72">
        <f t="shared" si="373"/>
        <v>2.5387321044193075E-3</v>
      </c>
      <c r="AR398" s="72">
        <f t="shared" si="374"/>
        <v>2.8122557141078948E-3</v>
      </c>
      <c r="AS398" s="72">
        <f t="shared" si="375"/>
        <v>3.274745524914011E-3</v>
      </c>
      <c r="AT398" s="72">
        <f t="shared" si="376"/>
        <v>3.3907327387730272E-3</v>
      </c>
      <c r="AU398" s="72">
        <f t="shared" si="377"/>
        <v>3.3959157350472919E-3</v>
      </c>
      <c r="AV398" s="72">
        <f t="shared" si="378"/>
        <v>3.4990103576487104E-3</v>
      </c>
      <c r="AW398" s="72">
        <f t="shared" si="379"/>
        <v>3.5017256603343274E-3</v>
      </c>
      <c r="AX398" s="72">
        <f t="shared" si="380"/>
        <v>6.8562832690176605E-4</v>
      </c>
      <c r="AY398" s="72">
        <f t="shared" si="381"/>
        <v>1.3360254642708869E-3</v>
      </c>
      <c r="AZ398" s="72">
        <f t="shared" si="382"/>
        <v>2.9127036274835074E-3</v>
      </c>
      <c r="BA398" s="72">
        <f t="shared" si="383"/>
        <v>1.0227259643269395E-2</v>
      </c>
      <c r="BB398" s="72">
        <f t="shared" si="384"/>
        <v>1.7603035533875863E-2</v>
      </c>
      <c r="BC398" s="72">
        <f t="shared" si="385"/>
        <v>3.5071822484406413E-2</v>
      </c>
      <c r="BD398" s="72">
        <f t="shared" si="386"/>
        <v>5.4145500822753774E-2</v>
      </c>
      <c r="BE398" s="72">
        <f t="shared" si="387"/>
        <v>7.2241806981326928E-2</v>
      </c>
      <c r="BF398" s="72">
        <f t="shared" si="388"/>
        <v>6.4618761868598688E-4</v>
      </c>
      <c r="BG398" s="72">
        <f t="shared" si="389"/>
        <v>1.2693660522096538E-3</v>
      </c>
      <c r="BH398" s="72">
        <f t="shared" si="390"/>
        <v>2.8122557141078948E-3</v>
      </c>
      <c r="BI398" s="72">
        <f t="shared" si="391"/>
        <v>9.8242365747420336E-3</v>
      </c>
      <c r="BJ398" s="72">
        <f t="shared" si="392"/>
        <v>1.6953663693865136E-2</v>
      </c>
      <c r="BK398" s="72">
        <f t="shared" si="393"/>
        <v>3.3959157350472918E-2</v>
      </c>
      <c r="BL398" s="72">
        <f t="shared" si="394"/>
        <v>5.2485155364730654E-2</v>
      </c>
      <c r="BM398" s="72">
        <f t="shared" si="395"/>
        <v>7.0034513206686549E-2</v>
      </c>
      <c r="BN398" s="70">
        <f t="shared" si="396"/>
        <v>0.81616311967428301</v>
      </c>
      <c r="BO398" s="70">
        <f t="shared" si="397"/>
        <v>0.84398533951445032</v>
      </c>
      <c r="BP398" s="70">
        <f t="shared" si="398"/>
        <v>0.98552080292069688</v>
      </c>
    </row>
    <row r="399" spans="1:68" x14ac:dyDescent="0.25">
      <c r="A399" s="68">
        <v>44851</v>
      </c>
      <c r="B399" s="67">
        <v>11.51</v>
      </c>
      <c r="C399" s="67">
        <v>13.4</v>
      </c>
      <c r="D399" s="67">
        <v>12.95</v>
      </c>
      <c r="E399" s="67">
        <v>13.86</v>
      </c>
      <c r="F399" s="67">
        <v>12.1</v>
      </c>
      <c r="G399" s="67">
        <v>10.71</v>
      </c>
      <c r="H399" s="67">
        <v>10.02</v>
      </c>
      <c r="I399" s="67">
        <v>9.9</v>
      </c>
      <c r="J399" s="71">
        <f t="shared" si="399"/>
        <v>-7.9999999999999516E-4</v>
      </c>
      <c r="K399" s="71">
        <f t="shared" si="400"/>
        <v>-3.4000000000000141E-3</v>
      </c>
      <c r="L399" s="71">
        <f t="shared" si="401"/>
        <v>-8.0000000000002292E-4</v>
      </c>
      <c r="M399" s="71">
        <f t="shared" si="402"/>
        <v>5.2000000000000102E-3</v>
      </c>
      <c r="N399" s="71">
        <f t="shared" si="403"/>
        <v>6.1000000000000221E-3</v>
      </c>
      <c r="O399" s="71">
        <f t="shared" si="404"/>
        <v>2.1999999999999797E-3</v>
      </c>
      <c r="P399" s="71">
        <f t="shared" si="405"/>
        <v>1.3000000000000095E-3</v>
      </c>
      <c r="Q399" s="71">
        <f t="shared" si="406"/>
        <v>1.3999999999999846E-3</v>
      </c>
      <c r="R399" s="71">
        <f t="shared" si="407"/>
        <v>-7.1768191830780172E-4</v>
      </c>
      <c r="S399" s="71">
        <f t="shared" si="408"/>
        <v>-3.0027400465067688E-3</v>
      </c>
      <c r="T399" s="71">
        <f t="shared" si="409"/>
        <v>-7.0852894647722357E-4</v>
      </c>
      <c r="U399" s="71">
        <f t="shared" si="410"/>
        <v>4.5566149642342971E-3</v>
      </c>
      <c r="V399" s="71">
        <f t="shared" si="411"/>
        <v>5.4268181758729949E-3</v>
      </c>
      <c r="W399" s="71">
        <f t="shared" si="412"/>
        <v>1.985201879192741E-3</v>
      </c>
      <c r="X399" s="71">
        <f t="shared" si="413"/>
        <v>1.1809058010398984E-3</v>
      </c>
      <c r="Y399" s="71">
        <f t="shared" si="414"/>
        <v>1.2730746467981126E-3</v>
      </c>
      <c r="Z399" s="72">
        <f t="shared" si="356"/>
        <v>2.3671932463724978E-2</v>
      </c>
      <c r="AA399" s="72">
        <f t="shared" si="357"/>
        <v>2.5193545637544768E-2</v>
      </c>
      <c r="AB399" s="72">
        <f t="shared" si="358"/>
        <v>2.7014245560149832E-2</v>
      </c>
      <c r="AC399" s="72">
        <f t="shared" si="359"/>
        <v>2.5950858189971514E-2</v>
      </c>
      <c r="AD399" s="72">
        <f t="shared" si="360"/>
        <v>2.0646927071901758E-2</v>
      </c>
      <c r="AE399" s="72">
        <f t="shared" si="361"/>
        <v>1.6732352134717625E-2</v>
      </c>
      <c r="AF399" s="72">
        <f t="shared" si="362"/>
        <v>1.5094436670772133E-2</v>
      </c>
      <c r="AG399" s="72">
        <f t="shared" si="363"/>
        <v>1.4581081452293114E-2</v>
      </c>
      <c r="AH399" s="72">
        <f t="shared" si="364"/>
        <v>2.7486719543149919E-3</v>
      </c>
      <c r="AI399" s="72">
        <f t="shared" si="365"/>
        <v>2.6787185991315587E-3</v>
      </c>
      <c r="AJ399" s="72">
        <f t="shared" si="366"/>
        <v>2.9198081447228763E-3</v>
      </c>
      <c r="AK399" s="72">
        <f t="shared" si="367"/>
        <v>3.416568497558255E-3</v>
      </c>
      <c r="AL399" s="72">
        <f t="shared" si="368"/>
        <v>3.5293903184403538E-3</v>
      </c>
      <c r="AM399" s="72">
        <f t="shared" si="369"/>
        <v>3.5157383887187126E-3</v>
      </c>
      <c r="AN399" s="72">
        <f t="shared" si="370"/>
        <v>3.6185422149249587E-3</v>
      </c>
      <c r="AO399" s="72">
        <f t="shared" si="371"/>
        <v>3.6202892190888214E-3</v>
      </c>
      <c r="AP399" s="72">
        <f t="shared" si="372"/>
        <v>2.5905726616619238E-3</v>
      </c>
      <c r="AQ399" s="72">
        <f t="shared" si="373"/>
        <v>2.5450618872599248E-3</v>
      </c>
      <c r="AR399" s="72">
        <f t="shared" si="374"/>
        <v>2.8191153487784862E-3</v>
      </c>
      <c r="AS399" s="72">
        <f t="shared" si="375"/>
        <v>3.2820300200078895E-3</v>
      </c>
      <c r="AT399" s="72">
        <f t="shared" si="376"/>
        <v>3.3991880488302285E-3</v>
      </c>
      <c r="AU399" s="72">
        <f t="shared" si="377"/>
        <v>3.4042077057384592E-3</v>
      </c>
      <c r="AV399" s="72">
        <f t="shared" si="378"/>
        <v>3.5075869070876702E-3</v>
      </c>
      <c r="AW399" s="72">
        <f t="shared" si="379"/>
        <v>3.5097378477878748E-3</v>
      </c>
      <c r="AX399" s="72">
        <f t="shared" si="380"/>
        <v>6.8716798857874797E-4</v>
      </c>
      <c r="AY399" s="72">
        <f t="shared" si="381"/>
        <v>1.3393592995657793E-3</v>
      </c>
      <c r="AZ399" s="72">
        <f t="shared" si="382"/>
        <v>2.9198081447228763E-3</v>
      </c>
      <c r="BA399" s="72">
        <f t="shared" si="383"/>
        <v>1.0249705492674765E-2</v>
      </c>
      <c r="BB399" s="72">
        <f t="shared" si="384"/>
        <v>1.7646951592201768E-2</v>
      </c>
      <c r="BC399" s="72">
        <f t="shared" si="385"/>
        <v>3.515738388718713E-2</v>
      </c>
      <c r="BD399" s="72">
        <f t="shared" si="386"/>
        <v>5.4278133223874384E-2</v>
      </c>
      <c r="BE399" s="72">
        <f t="shared" si="387"/>
        <v>7.2405784381776431E-2</v>
      </c>
      <c r="BF399" s="72">
        <f t="shared" si="388"/>
        <v>6.4764316541548095E-4</v>
      </c>
      <c r="BG399" s="72">
        <f t="shared" si="389"/>
        <v>1.2725309436299624E-3</v>
      </c>
      <c r="BH399" s="72">
        <f t="shared" si="390"/>
        <v>2.8191153487784862E-3</v>
      </c>
      <c r="BI399" s="72">
        <f t="shared" si="391"/>
        <v>9.8460900600236684E-3</v>
      </c>
      <c r="BJ399" s="72">
        <f t="shared" si="392"/>
        <v>1.6995940244151141E-2</v>
      </c>
      <c r="BK399" s="72">
        <f t="shared" si="393"/>
        <v>3.4042077057384594E-2</v>
      </c>
      <c r="BL399" s="72">
        <f t="shared" si="394"/>
        <v>5.2613803606315054E-2</v>
      </c>
      <c r="BM399" s="72">
        <f t="shared" si="395"/>
        <v>7.0194756955757498E-2</v>
      </c>
      <c r="BN399" s="70">
        <f t="shared" si="396"/>
        <v>0.8161842756590465</v>
      </c>
      <c r="BO399" s="70">
        <f t="shared" si="397"/>
        <v>0.8440131751568285</v>
      </c>
      <c r="BP399" s="70">
        <f t="shared" si="398"/>
        <v>0.98573268189909724</v>
      </c>
    </row>
    <row r="400" spans="1:68" x14ac:dyDescent="0.25">
      <c r="A400" s="68">
        <v>44848</v>
      </c>
      <c r="B400" s="67">
        <v>11.43</v>
      </c>
      <c r="C400" s="67">
        <v>13.06</v>
      </c>
      <c r="D400" s="67">
        <v>12.87</v>
      </c>
      <c r="E400" s="67">
        <v>14.38</v>
      </c>
      <c r="F400" s="67">
        <v>12.71</v>
      </c>
      <c r="G400" s="67">
        <v>10.93</v>
      </c>
      <c r="H400" s="67">
        <v>10.15</v>
      </c>
      <c r="I400" s="67">
        <v>10.039999999999999</v>
      </c>
      <c r="J400" s="71">
        <f t="shared" si="399"/>
        <v>1.5000000000000013E-3</v>
      </c>
      <c r="K400" s="71">
        <f t="shared" si="400"/>
        <v>2.600000000000019E-3</v>
      </c>
      <c r="L400" s="71">
        <f t="shared" si="401"/>
        <v>0</v>
      </c>
      <c r="M400" s="71">
        <f t="shared" si="402"/>
        <v>-1.3100000000000001E-2</v>
      </c>
      <c r="N400" s="71">
        <f t="shared" si="403"/>
        <v>-1.1200000000000015E-2</v>
      </c>
      <c r="O400" s="71">
        <f t="shared" si="404"/>
        <v>-3.699999999999995E-3</v>
      </c>
      <c r="P400" s="71">
        <f t="shared" si="405"/>
        <v>-7.0000000000000617E-4</v>
      </c>
      <c r="Q400" s="71">
        <f t="shared" si="406"/>
        <v>-6.9999999999997842E-4</v>
      </c>
      <c r="R400" s="71">
        <f t="shared" si="407"/>
        <v>1.3452313584195871E-3</v>
      </c>
      <c r="S400" s="71">
        <f t="shared" si="408"/>
        <v>2.2970237151710192E-3</v>
      </c>
      <c r="T400" s="71">
        <f t="shared" si="409"/>
        <v>0</v>
      </c>
      <c r="U400" s="71">
        <f t="shared" si="410"/>
        <v>-1.151914254001626E-2</v>
      </c>
      <c r="V400" s="71">
        <f t="shared" si="411"/>
        <v>-9.9867080563774656E-3</v>
      </c>
      <c r="W400" s="71">
        <f t="shared" si="412"/>
        <v>-3.3410117312084927E-3</v>
      </c>
      <c r="X400" s="71">
        <f t="shared" si="413"/>
        <v>-6.3569906331857682E-4</v>
      </c>
      <c r="Y400" s="71">
        <f t="shared" si="414"/>
        <v>-6.3633473353080024E-4</v>
      </c>
      <c r="Z400" s="72">
        <f t="shared" si="356"/>
        <v>2.3480115349677592E-2</v>
      </c>
      <c r="AA400" s="72">
        <f t="shared" si="357"/>
        <v>2.4833779672334914E-2</v>
      </c>
      <c r="AB400" s="72">
        <f t="shared" si="358"/>
        <v>2.6806004047882109E-2</v>
      </c>
      <c r="AC400" s="72">
        <f t="shared" si="359"/>
        <v>2.5679143009033272E-2</v>
      </c>
      <c r="AD400" s="72">
        <f t="shared" si="360"/>
        <v>2.0457495560872275E-2</v>
      </c>
      <c r="AE400" s="72">
        <f t="shared" si="361"/>
        <v>1.659061319635733E-2</v>
      </c>
      <c r="AF400" s="72">
        <f t="shared" si="362"/>
        <v>1.4990556415900039E-2</v>
      </c>
      <c r="AG400" s="72">
        <f t="shared" si="363"/>
        <v>1.4478582336762424E-2</v>
      </c>
      <c r="AH400" s="72">
        <f t="shared" si="364"/>
        <v>2.7555221395057818E-3</v>
      </c>
      <c r="AI400" s="72">
        <f t="shared" si="365"/>
        <v>2.6784062988104598E-3</v>
      </c>
      <c r="AJ400" s="72">
        <f t="shared" si="366"/>
        <v>2.9271142339672125E-3</v>
      </c>
      <c r="AK400" s="72">
        <f t="shared" si="367"/>
        <v>3.3994736512477403E-3</v>
      </c>
      <c r="AL400" s="72">
        <f t="shared" si="368"/>
        <v>3.5060449950817365E-3</v>
      </c>
      <c r="AM400" s="72">
        <f t="shared" si="369"/>
        <v>3.5192061333552526E-3</v>
      </c>
      <c r="AN400" s="72">
        <f t="shared" si="370"/>
        <v>3.6253703674945454E-3</v>
      </c>
      <c r="AO400" s="72">
        <f t="shared" si="371"/>
        <v>3.6268812134785198E-3</v>
      </c>
      <c r="AP400" s="72">
        <f t="shared" si="372"/>
        <v>2.5970434758536046E-3</v>
      </c>
      <c r="AQ400" s="72">
        <f t="shared" si="373"/>
        <v>2.5458499942655533E-3</v>
      </c>
      <c r="AR400" s="72">
        <f t="shared" si="374"/>
        <v>2.8261802563618642E-3</v>
      </c>
      <c r="AS400" s="72">
        <f t="shared" si="375"/>
        <v>3.2694290485369591E-3</v>
      </c>
      <c r="AT400" s="72">
        <f t="shared" si="376"/>
        <v>3.380980766773848E-3</v>
      </c>
      <c r="AU400" s="72">
        <f t="shared" si="377"/>
        <v>3.4081545406618838E-3</v>
      </c>
      <c r="AV400" s="72">
        <f t="shared" si="378"/>
        <v>3.5144190902268264E-3</v>
      </c>
      <c r="AW400" s="72">
        <f t="shared" si="379"/>
        <v>3.5163649426202849E-3</v>
      </c>
      <c r="AX400" s="72">
        <f t="shared" si="380"/>
        <v>6.8888053487644544E-4</v>
      </c>
      <c r="AY400" s="72">
        <f t="shared" si="381"/>
        <v>1.3392031494052299E-3</v>
      </c>
      <c r="AZ400" s="72">
        <f t="shared" si="382"/>
        <v>2.9271142339672125E-3</v>
      </c>
      <c r="BA400" s="72">
        <f t="shared" si="383"/>
        <v>1.0198420953743221E-2</v>
      </c>
      <c r="BB400" s="72">
        <f t="shared" si="384"/>
        <v>1.7530224975408681E-2</v>
      </c>
      <c r="BC400" s="72">
        <f t="shared" si="385"/>
        <v>3.519206133355253E-2</v>
      </c>
      <c r="BD400" s="72">
        <f t="shared" si="386"/>
        <v>5.4380555512418181E-2</v>
      </c>
      <c r="BE400" s="72">
        <f t="shared" si="387"/>
        <v>7.2537624269570389E-2</v>
      </c>
      <c r="BF400" s="72">
        <f t="shared" si="388"/>
        <v>6.4926086896340115E-4</v>
      </c>
      <c r="BG400" s="72">
        <f t="shared" si="389"/>
        <v>1.2729249971327767E-3</v>
      </c>
      <c r="BH400" s="72">
        <f t="shared" si="390"/>
        <v>2.8261802563618642E-3</v>
      </c>
      <c r="BI400" s="72">
        <f t="shared" si="391"/>
        <v>9.8082871456108764E-3</v>
      </c>
      <c r="BJ400" s="72">
        <f t="shared" si="392"/>
        <v>1.690490383386924E-2</v>
      </c>
      <c r="BK400" s="72">
        <f t="shared" si="393"/>
        <v>3.4081545406618841E-2</v>
      </c>
      <c r="BL400" s="72">
        <f t="shared" si="394"/>
        <v>5.2716286353402399E-2</v>
      </c>
      <c r="BM400" s="72">
        <f t="shared" si="395"/>
        <v>7.0327298852405698E-2</v>
      </c>
      <c r="BN400" s="70">
        <f t="shared" si="396"/>
        <v>0.81781052237361507</v>
      </c>
      <c r="BO400" s="70">
        <f t="shared" si="397"/>
        <v>0.84968710009526505</v>
      </c>
      <c r="BP400" s="70">
        <f t="shared" si="398"/>
        <v>0.98561063108592872</v>
      </c>
    </row>
    <row r="401" spans="1:68" x14ac:dyDescent="0.25">
      <c r="A401" s="68">
        <v>44847</v>
      </c>
      <c r="B401" s="67">
        <v>11.58</v>
      </c>
      <c r="C401" s="67">
        <v>13.32</v>
      </c>
      <c r="D401" s="67">
        <v>12.87</v>
      </c>
      <c r="E401" s="67">
        <v>13.07</v>
      </c>
      <c r="F401" s="67">
        <v>11.59</v>
      </c>
      <c r="G401" s="67">
        <v>10.56</v>
      </c>
      <c r="H401" s="67">
        <v>10.08</v>
      </c>
      <c r="I401" s="67">
        <v>9.9700000000000006</v>
      </c>
      <c r="J401" s="71">
        <f t="shared" si="399"/>
        <v>1.0000000000000286E-4</v>
      </c>
      <c r="K401" s="71">
        <f t="shared" si="400"/>
        <v>-4.0000000000001146E-4</v>
      </c>
      <c r="L401" s="71">
        <f t="shared" si="401"/>
        <v>-2.9999999999999472E-4</v>
      </c>
      <c r="M401" s="71">
        <f t="shared" si="402"/>
        <v>-4.1000000000000203E-3</v>
      </c>
      <c r="N401" s="71">
        <f t="shared" si="403"/>
        <v>-4.2999999999999983E-3</v>
      </c>
      <c r="O401" s="71">
        <f t="shared" si="404"/>
        <v>-1.5999999999999903E-3</v>
      </c>
      <c r="P401" s="71">
        <f t="shared" si="405"/>
        <v>-1.3000000000000095E-3</v>
      </c>
      <c r="Q401" s="71">
        <f t="shared" si="406"/>
        <v>-7.0000000000000617E-4</v>
      </c>
      <c r="R401" s="71">
        <f t="shared" si="407"/>
        <v>8.9617780227450281E-5</v>
      </c>
      <c r="S401" s="71">
        <f t="shared" si="408"/>
        <v>-3.530450169060869E-4</v>
      </c>
      <c r="T401" s="71">
        <f t="shared" si="409"/>
        <v>-2.6582783373934861E-4</v>
      </c>
      <c r="U401" s="71">
        <f t="shared" si="410"/>
        <v>-3.6326624805858875E-3</v>
      </c>
      <c r="V401" s="71">
        <f t="shared" si="411"/>
        <v>-3.8608353233068344E-3</v>
      </c>
      <c r="W401" s="71">
        <f t="shared" si="412"/>
        <v>-1.4482261763646524E-3</v>
      </c>
      <c r="X401" s="71">
        <f t="shared" si="413"/>
        <v>-1.1816571842634051E-3</v>
      </c>
      <c r="Y401" s="71">
        <f t="shared" si="414"/>
        <v>-6.3673991326731777E-4</v>
      </c>
      <c r="Z401" s="72">
        <f t="shared" si="356"/>
        <v>2.3290607077787153E-2</v>
      </c>
      <c r="AA401" s="72">
        <f t="shared" si="357"/>
        <v>2.4505322439763205E-2</v>
      </c>
      <c r="AB401" s="72">
        <f t="shared" si="358"/>
        <v>2.6599445444299489E-2</v>
      </c>
      <c r="AC401" s="72">
        <f t="shared" si="359"/>
        <v>2.5334160051187847E-2</v>
      </c>
      <c r="AD401" s="72">
        <f t="shared" si="360"/>
        <v>2.0188991113088119E-2</v>
      </c>
      <c r="AE401" s="72">
        <f t="shared" si="361"/>
        <v>1.6419777400863363E-2</v>
      </c>
      <c r="AF401" s="72">
        <f t="shared" si="362"/>
        <v>1.4870191467649143E-2</v>
      </c>
      <c r="AG401" s="72">
        <f t="shared" si="363"/>
        <v>1.4358464569608679E-2</v>
      </c>
      <c r="AH401" s="72">
        <f t="shared" si="364"/>
        <v>2.7585266107986207E-3</v>
      </c>
      <c r="AI401" s="72">
        <f t="shared" si="365"/>
        <v>2.6751409054509749E-3</v>
      </c>
      <c r="AJ401" s="72">
        <f t="shared" si="366"/>
        <v>2.9341384715318632E-3</v>
      </c>
      <c r="AK401" s="72">
        <f t="shared" si="367"/>
        <v>3.2919156727516255E-3</v>
      </c>
      <c r="AL401" s="72">
        <f t="shared" si="368"/>
        <v>3.4333542528128904E-3</v>
      </c>
      <c r="AM401" s="72">
        <f t="shared" si="369"/>
        <v>3.5209208901254944E-3</v>
      </c>
      <c r="AN401" s="72">
        <f t="shared" si="370"/>
        <v>3.6344879368793693E-3</v>
      </c>
      <c r="AO401" s="72">
        <f t="shared" si="371"/>
        <v>3.6360011049679508E-3</v>
      </c>
      <c r="AP401" s="72">
        <f t="shared" si="372"/>
        <v>2.600122452655805E-3</v>
      </c>
      <c r="AQ401" s="72">
        <f t="shared" si="373"/>
        <v>2.5438318664718958E-3</v>
      </c>
      <c r="AR401" s="72">
        <f t="shared" si="374"/>
        <v>2.8329798393557197E-3</v>
      </c>
      <c r="AS401" s="72">
        <f t="shared" si="375"/>
        <v>3.1852624198099337E-3</v>
      </c>
      <c r="AT401" s="72">
        <f t="shared" si="376"/>
        <v>3.3228538990281498E-3</v>
      </c>
      <c r="AU401" s="72">
        <f t="shared" si="377"/>
        <v>3.4108281079432102E-3</v>
      </c>
      <c r="AV401" s="72">
        <f t="shared" si="378"/>
        <v>3.523265992560184E-3</v>
      </c>
      <c r="AW401" s="72">
        <f t="shared" si="379"/>
        <v>3.5252155037520908E-3</v>
      </c>
      <c r="AX401" s="72">
        <f t="shared" si="380"/>
        <v>6.8963165269965519E-4</v>
      </c>
      <c r="AY401" s="72">
        <f t="shared" si="381"/>
        <v>1.3375704527254875E-3</v>
      </c>
      <c r="AZ401" s="72">
        <f t="shared" si="382"/>
        <v>2.9341384715318632E-3</v>
      </c>
      <c r="BA401" s="72">
        <f t="shared" si="383"/>
        <v>9.8757470182548775E-3</v>
      </c>
      <c r="BB401" s="72">
        <f t="shared" si="384"/>
        <v>1.7166771264064452E-2</v>
      </c>
      <c r="BC401" s="72">
        <f t="shared" si="385"/>
        <v>3.5209208901254944E-2</v>
      </c>
      <c r="BD401" s="72">
        <f t="shared" si="386"/>
        <v>5.4517319053190537E-2</v>
      </c>
      <c r="BE401" s="72">
        <f t="shared" si="387"/>
        <v>7.2720022099359016E-2</v>
      </c>
      <c r="BF401" s="72">
        <f t="shared" si="388"/>
        <v>6.5003061316395126E-4</v>
      </c>
      <c r="BG401" s="72">
        <f t="shared" si="389"/>
        <v>1.2719159332359479E-3</v>
      </c>
      <c r="BH401" s="72">
        <f t="shared" si="390"/>
        <v>2.8329798393557197E-3</v>
      </c>
      <c r="BI401" s="72">
        <f t="shared" si="391"/>
        <v>9.5557872594298002E-3</v>
      </c>
      <c r="BJ401" s="72">
        <f t="shared" si="392"/>
        <v>1.6614269495140749E-2</v>
      </c>
      <c r="BK401" s="72">
        <f t="shared" si="393"/>
        <v>3.4108281079432104E-2</v>
      </c>
      <c r="BL401" s="72">
        <f t="shared" si="394"/>
        <v>5.284898988840276E-2</v>
      </c>
      <c r="BM401" s="72">
        <f t="shared" si="395"/>
        <v>7.0504310075041821E-2</v>
      </c>
      <c r="BN401" s="70">
        <f t="shared" si="396"/>
        <v>0.81937758312189968</v>
      </c>
      <c r="BO401" s="70">
        <f t="shared" si="397"/>
        <v>0.8781334641134132</v>
      </c>
      <c r="BP401" s="70">
        <f t="shared" si="398"/>
        <v>0.98571001045061513</v>
      </c>
    </row>
    <row r="402" spans="1:68" x14ac:dyDescent="0.25">
      <c r="A402" s="68">
        <v>44846</v>
      </c>
      <c r="B402" s="67">
        <v>11.59</v>
      </c>
      <c r="C402" s="67">
        <v>13.28</v>
      </c>
      <c r="D402" s="67">
        <v>12.84</v>
      </c>
      <c r="E402" s="67">
        <v>12.66</v>
      </c>
      <c r="F402" s="67">
        <v>11.16</v>
      </c>
      <c r="G402" s="67">
        <v>10.4</v>
      </c>
      <c r="H402" s="67">
        <v>9.9499999999999993</v>
      </c>
      <c r="I402" s="67">
        <v>9.9</v>
      </c>
      <c r="J402" s="71">
        <f t="shared" si="399"/>
        <v>6.0000000000000331E-4</v>
      </c>
      <c r="K402" s="71">
        <f t="shared" si="400"/>
        <v>-2.9999999999999472E-4</v>
      </c>
      <c r="L402" s="71">
        <f t="shared" si="401"/>
        <v>2.2000000000000075E-3</v>
      </c>
      <c r="M402" s="71">
        <f t="shared" si="402"/>
        <v>-1.2999999999999956E-3</v>
      </c>
      <c r="N402" s="71">
        <f t="shared" si="403"/>
        <v>-1.4000000000000123E-3</v>
      </c>
      <c r="O402" s="71">
        <f t="shared" si="404"/>
        <v>-1.3000000000000095E-3</v>
      </c>
      <c r="P402" s="71">
        <f t="shared" si="405"/>
        <v>-1.2999999999999817E-3</v>
      </c>
      <c r="Q402" s="71">
        <f t="shared" si="406"/>
        <v>-1.0000000000000009E-3</v>
      </c>
      <c r="R402" s="71">
        <f t="shared" si="407"/>
        <v>5.3753808855716025E-4</v>
      </c>
      <c r="S402" s="71">
        <f t="shared" si="408"/>
        <v>-2.6486558226624231E-4</v>
      </c>
      <c r="T402" s="71">
        <f t="shared" si="409"/>
        <v>1.9477651133491844E-3</v>
      </c>
      <c r="U402" s="71">
        <f t="shared" si="410"/>
        <v>-1.1545807046623453E-3</v>
      </c>
      <c r="V402" s="71">
        <f t="shared" si="411"/>
        <v>-1.2602396122875549E-3</v>
      </c>
      <c r="W402" s="71">
        <f t="shared" si="412"/>
        <v>-1.1782300724078546E-3</v>
      </c>
      <c r="X402" s="71">
        <f t="shared" si="413"/>
        <v>-1.1830551500435194E-3</v>
      </c>
      <c r="Y402" s="71">
        <f t="shared" si="414"/>
        <v>-9.1033233414537372E-4</v>
      </c>
      <c r="Z402" s="72">
        <f t="shared" si="356"/>
        <v>2.3078829262978547E-2</v>
      </c>
      <c r="AA402" s="72">
        <f t="shared" si="357"/>
        <v>2.4130166214730759E-2</v>
      </c>
      <c r="AB402" s="72">
        <f t="shared" si="358"/>
        <v>2.6386328132404571E-2</v>
      </c>
      <c r="AC402" s="72">
        <f t="shared" si="359"/>
        <v>2.5131265029383662E-2</v>
      </c>
      <c r="AD402" s="72">
        <f t="shared" si="360"/>
        <v>2.0040389202937495E-2</v>
      </c>
      <c r="AE402" s="72">
        <f t="shared" si="361"/>
        <v>1.6284448984424951E-2</v>
      </c>
      <c r="AF402" s="72">
        <f t="shared" si="362"/>
        <v>1.4753322195968959E-2</v>
      </c>
      <c r="AG402" s="72">
        <f t="shared" si="363"/>
        <v>1.4241922412259449E-2</v>
      </c>
      <c r="AH402" s="72">
        <f t="shared" si="364"/>
        <v>2.7650901392973072E-3</v>
      </c>
      <c r="AI402" s="72">
        <f t="shared" si="365"/>
        <v>2.6818530045702258E-3</v>
      </c>
      <c r="AJ402" s="72">
        <f t="shared" si="366"/>
        <v>2.9414718383678931E-3</v>
      </c>
      <c r="AK402" s="72">
        <f t="shared" si="367"/>
        <v>3.2910837300402533E-3</v>
      </c>
      <c r="AL402" s="72">
        <f t="shared" si="368"/>
        <v>3.4317997689112629E-3</v>
      </c>
      <c r="AM402" s="72">
        <f t="shared" si="369"/>
        <v>3.5290194618765188E-3</v>
      </c>
      <c r="AN402" s="72">
        <f t="shared" si="370"/>
        <v>3.6432600572202821E-3</v>
      </c>
      <c r="AO402" s="72">
        <f t="shared" si="371"/>
        <v>3.6451901414758453E-3</v>
      </c>
      <c r="AP402" s="72">
        <f t="shared" si="372"/>
        <v>2.606312248629815E-3</v>
      </c>
      <c r="AQ402" s="72">
        <f t="shared" si="373"/>
        <v>2.5502042971252588E-3</v>
      </c>
      <c r="AR402" s="72">
        <f t="shared" si="374"/>
        <v>2.8400556526097789E-3</v>
      </c>
      <c r="AS402" s="72">
        <f t="shared" si="375"/>
        <v>3.1860650226563205E-3</v>
      </c>
      <c r="AT402" s="72">
        <f t="shared" si="376"/>
        <v>3.3228779055217614E-3</v>
      </c>
      <c r="AU402" s="72">
        <f t="shared" si="377"/>
        <v>3.4188095655882135E-3</v>
      </c>
      <c r="AV402" s="72">
        <f t="shared" si="378"/>
        <v>3.5318440372846486E-3</v>
      </c>
      <c r="AW402" s="72">
        <f t="shared" si="379"/>
        <v>3.5341331402553408E-3</v>
      </c>
      <c r="AX402" s="72">
        <f t="shared" si="380"/>
        <v>6.912725348243268E-4</v>
      </c>
      <c r="AY402" s="72">
        <f t="shared" si="381"/>
        <v>1.3409265022851129E-3</v>
      </c>
      <c r="AZ402" s="72">
        <f t="shared" si="382"/>
        <v>2.9414718383678931E-3</v>
      </c>
      <c r="BA402" s="72">
        <f t="shared" si="383"/>
        <v>9.873251190120759E-3</v>
      </c>
      <c r="BB402" s="72">
        <f t="shared" si="384"/>
        <v>1.7158998844556315E-2</v>
      </c>
      <c r="BC402" s="72">
        <f t="shared" si="385"/>
        <v>3.5290194618765189E-2</v>
      </c>
      <c r="BD402" s="72">
        <f t="shared" si="386"/>
        <v>5.4648900858304233E-2</v>
      </c>
      <c r="BE402" s="72">
        <f t="shared" si="387"/>
        <v>7.2903802829516903E-2</v>
      </c>
      <c r="BF402" s="72">
        <f t="shared" si="388"/>
        <v>6.5157806215745376E-4</v>
      </c>
      <c r="BG402" s="72">
        <f t="shared" si="389"/>
        <v>1.2751021485626294E-3</v>
      </c>
      <c r="BH402" s="72">
        <f t="shared" si="390"/>
        <v>2.8400556526097789E-3</v>
      </c>
      <c r="BI402" s="72">
        <f t="shared" si="391"/>
        <v>9.5581950679689623E-3</v>
      </c>
      <c r="BJ402" s="72">
        <f t="shared" si="392"/>
        <v>1.6614389527608808E-2</v>
      </c>
      <c r="BK402" s="72">
        <f t="shared" si="393"/>
        <v>3.4188095655882135E-2</v>
      </c>
      <c r="BL402" s="72">
        <f t="shared" si="394"/>
        <v>5.2977660559269731E-2</v>
      </c>
      <c r="BM402" s="72">
        <f t="shared" si="395"/>
        <v>7.0682662805106822E-2</v>
      </c>
      <c r="BN402" s="70">
        <f t="shared" si="396"/>
        <v>0.81936591832719374</v>
      </c>
      <c r="BO402" s="70">
        <f t="shared" si="397"/>
        <v>0.88075267288801096</v>
      </c>
      <c r="BP402" s="70">
        <f t="shared" si="398"/>
        <v>0.98564744610423105</v>
      </c>
    </row>
    <row r="403" spans="1:68" x14ac:dyDescent="0.25">
      <c r="A403" s="68">
        <v>44845</v>
      </c>
      <c r="B403" s="67">
        <v>11.65</v>
      </c>
      <c r="C403" s="67">
        <v>13.25</v>
      </c>
      <c r="D403" s="67">
        <v>13.06</v>
      </c>
      <c r="E403" s="67">
        <v>12.53</v>
      </c>
      <c r="F403" s="67">
        <v>11.02</v>
      </c>
      <c r="G403" s="67">
        <v>10.27</v>
      </c>
      <c r="H403" s="67">
        <v>9.82</v>
      </c>
      <c r="I403" s="67">
        <v>9.8000000000000007</v>
      </c>
      <c r="J403" s="71">
        <f t="shared" si="399"/>
        <v>0</v>
      </c>
      <c r="K403" s="71">
        <f t="shared" si="400"/>
        <v>-1.0999999999999899E-3</v>
      </c>
      <c r="L403" s="71">
        <f t="shared" si="401"/>
        <v>-5.0000000000000044E-4</v>
      </c>
      <c r="M403" s="71">
        <f t="shared" si="402"/>
        <v>-2.2999999999999826E-3</v>
      </c>
      <c r="N403" s="71">
        <f t="shared" si="403"/>
        <v>-2.8999999999999859E-3</v>
      </c>
      <c r="O403" s="71">
        <f t="shared" si="404"/>
        <v>-2.3000000000000104E-3</v>
      </c>
      <c r="P403" s="71">
        <f t="shared" si="405"/>
        <v>-2.1000000000000185E-3</v>
      </c>
      <c r="Q403" s="71">
        <f t="shared" si="406"/>
        <v>-2.0000000000000018E-3</v>
      </c>
      <c r="R403" s="71">
        <f t="shared" si="407"/>
        <v>0</v>
      </c>
      <c r="S403" s="71">
        <f t="shared" si="408"/>
        <v>-9.717744481338497E-4</v>
      </c>
      <c r="T403" s="71">
        <f t="shared" si="409"/>
        <v>-4.4234087508531822E-4</v>
      </c>
      <c r="U403" s="71">
        <f t="shared" si="410"/>
        <v>-2.0459910175080883E-3</v>
      </c>
      <c r="V403" s="71">
        <f t="shared" si="411"/>
        <v>-2.6155595519984426E-3</v>
      </c>
      <c r="W403" s="71">
        <f t="shared" si="412"/>
        <v>-2.0879677142133569E-3</v>
      </c>
      <c r="X403" s="71">
        <f t="shared" si="413"/>
        <v>-1.9140506230945745E-3</v>
      </c>
      <c r="Y403" s="71">
        <f t="shared" si="414"/>
        <v>-1.8231545615151365E-3</v>
      </c>
      <c r="Z403" s="72">
        <f t="shared" si="356"/>
        <v>2.2858972268613581E-2</v>
      </c>
      <c r="AA403" s="72">
        <f t="shared" si="357"/>
        <v>2.3746180694718965E-2</v>
      </c>
      <c r="AB403" s="72">
        <f t="shared" si="358"/>
        <v>2.6169554588914172E-2</v>
      </c>
      <c r="AC403" s="72">
        <f t="shared" si="359"/>
        <v>2.4963705986809491E-2</v>
      </c>
      <c r="AD403" s="72">
        <f t="shared" si="360"/>
        <v>1.9928909133414604E-2</v>
      </c>
      <c r="AE403" s="72">
        <f t="shared" si="361"/>
        <v>1.6161554962328392E-2</v>
      </c>
      <c r="AF403" s="72">
        <f t="shared" si="362"/>
        <v>1.4646137802604587E-2</v>
      </c>
      <c r="AG403" s="72">
        <f t="shared" si="363"/>
        <v>1.4129026682922288E-2</v>
      </c>
      <c r="AH403" s="72">
        <f t="shared" si="364"/>
        <v>2.770835107619822E-3</v>
      </c>
      <c r="AI403" s="72">
        <f t="shared" si="365"/>
        <v>2.6885547096939487E-3</v>
      </c>
      <c r="AJ403" s="72">
        <f t="shared" si="366"/>
        <v>2.9419030114024671E-3</v>
      </c>
      <c r="AK403" s="72">
        <f t="shared" si="367"/>
        <v>3.299129532439105E-3</v>
      </c>
      <c r="AL403" s="72">
        <f t="shared" si="368"/>
        <v>3.4400218963644849E-3</v>
      </c>
      <c r="AM403" s="72">
        <f t="shared" si="369"/>
        <v>3.5375755972688124E-3</v>
      </c>
      <c r="AN403" s="72">
        <f t="shared" si="370"/>
        <v>3.6520958081035313E-3</v>
      </c>
      <c r="AO403" s="72">
        <f t="shared" si="371"/>
        <v>3.654301861745618E-3</v>
      </c>
      <c r="AP403" s="72">
        <f t="shared" si="372"/>
        <v>2.6117834962701186E-3</v>
      </c>
      <c r="AQ403" s="72">
        <f t="shared" si="373"/>
        <v>2.5565681136461302E-3</v>
      </c>
      <c r="AR403" s="72">
        <f t="shared" si="374"/>
        <v>2.8413937051641512E-3</v>
      </c>
      <c r="AS403" s="72">
        <f t="shared" si="375"/>
        <v>3.1939373257394116E-3</v>
      </c>
      <c r="AT403" s="72">
        <f t="shared" si="376"/>
        <v>3.3309382797097682E-3</v>
      </c>
      <c r="AU403" s="72">
        <f t="shared" si="377"/>
        <v>3.4271754955803786E-3</v>
      </c>
      <c r="AV403" s="72">
        <f t="shared" si="378"/>
        <v>3.5404834939304483E-3</v>
      </c>
      <c r="AW403" s="72">
        <f t="shared" si="379"/>
        <v>3.5430012858834558E-3</v>
      </c>
      <c r="AX403" s="72">
        <f t="shared" si="380"/>
        <v>6.9270877690495551E-4</v>
      </c>
      <c r="AY403" s="72">
        <f t="shared" si="381"/>
        <v>1.3442773548469743E-3</v>
      </c>
      <c r="AZ403" s="72">
        <f t="shared" si="382"/>
        <v>2.9419030114024671E-3</v>
      </c>
      <c r="BA403" s="72">
        <f t="shared" si="383"/>
        <v>9.8973885973173154E-3</v>
      </c>
      <c r="BB403" s="72">
        <f t="shared" si="384"/>
        <v>1.7200109481822424E-2</v>
      </c>
      <c r="BC403" s="72">
        <f t="shared" si="385"/>
        <v>3.5375755972688126E-2</v>
      </c>
      <c r="BD403" s="72">
        <f t="shared" si="386"/>
        <v>5.4781437121552971E-2</v>
      </c>
      <c r="BE403" s="72">
        <f t="shared" si="387"/>
        <v>7.308603723491236E-2</v>
      </c>
      <c r="BF403" s="72">
        <f t="shared" si="388"/>
        <v>6.5294587406752966E-4</v>
      </c>
      <c r="BG403" s="72">
        <f t="shared" si="389"/>
        <v>1.2782840568230651E-3</v>
      </c>
      <c r="BH403" s="72">
        <f t="shared" si="390"/>
        <v>2.8413937051641512E-3</v>
      </c>
      <c r="BI403" s="72">
        <f t="shared" si="391"/>
        <v>9.5818119772182343E-3</v>
      </c>
      <c r="BJ403" s="72">
        <f t="shared" si="392"/>
        <v>1.6654691398548842E-2</v>
      </c>
      <c r="BK403" s="72">
        <f t="shared" si="393"/>
        <v>3.4271754955803785E-2</v>
      </c>
      <c r="BL403" s="72">
        <f t="shared" si="394"/>
        <v>5.3107252408956723E-2</v>
      </c>
      <c r="BM403" s="72">
        <f t="shared" si="395"/>
        <v>7.0860025717669112E-2</v>
      </c>
      <c r="BN403" s="70">
        <f t="shared" si="396"/>
        <v>0.82045065881603341</v>
      </c>
      <c r="BO403" s="70">
        <f t="shared" si="397"/>
        <v>0.88344713263488883</v>
      </c>
      <c r="BP403" s="70">
        <f t="shared" si="398"/>
        <v>0.9856497717006838</v>
      </c>
    </row>
    <row r="404" spans="1:68" x14ac:dyDescent="0.25">
      <c r="A404" s="68">
        <v>44844</v>
      </c>
      <c r="B404" s="67">
        <v>11.65</v>
      </c>
      <c r="C404" s="67">
        <v>13.14</v>
      </c>
      <c r="D404" s="67">
        <v>13.01</v>
      </c>
      <c r="E404" s="67">
        <v>12.3</v>
      </c>
      <c r="F404" s="67">
        <v>10.73</v>
      </c>
      <c r="G404" s="67">
        <v>10.039999999999999</v>
      </c>
      <c r="H404" s="67">
        <v>9.61</v>
      </c>
      <c r="I404" s="67">
        <v>9.6</v>
      </c>
      <c r="J404" s="71">
        <f t="shared" si="399"/>
        <v>-3.0000000000000859E-4</v>
      </c>
      <c r="K404" s="71">
        <f t="shared" si="400"/>
        <v>9.9999999999997313E-4</v>
      </c>
      <c r="L404" s="71">
        <f t="shared" si="401"/>
        <v>0</v>
      </c>
      <c r="M404" s="71">
        <f t="shared" si="402"/>
        <v>-1.2000000000000205E-3</v>
      </c>
      <c r="N404" s="71">
        <f t="shared" si="403"/>
        <v>-1.7000000000000071E-3</v>
      </c>
      <c r="O404" s="71">
        <f t="shared" si="404"/>
        <v>-1.3999999999999846E-3</v>
      </c>
      <c r="P404" s="71">
        <f t="shared" si="405"/>
        <v>-1.4999999999999875E-3</v>
      </c>
      <c r="Q404" s="71">
        <f t="shared" si="406"/>
        <v>-1.3999999999999985E-3</v>
      </c>
      <c r="R404" s="71">
        <f t="shared" si="407"/>
        <v>-2.6873292587937771E-4</v>
      </c>
      <c r="S404" s="71">
        <f t="shared" si="408"/>
        <v>8.8347032868937587E-4</v>
      </c>
      <c r="T404" s="71">
        <f t="shared" si="409"/>
        <v>0</v>
      </c>
      <c r="U404" s="71">
        <f t="shared" si="410"/>
        <v>-1.0691376642067477E-3</v>
      </c>
      <c r="V404" s="71">
        <f t="shared" si="411"/>
        <v>-1.5364456906571183E-3</v>
      </c>
      <c r="W404" s="71">
        <f t="shared" si="412"/>
        <v>-1.2730746467982078E-3</v>
      </c>
      <c r="X404" s="71">
        <f t="shared" si="413"/>
        <v>-1.3694255118600054E-3</v>
      </c>
      <c r="Y404" s="71">
        <f t="shared" si="414"/>
        <v>-1.2781887981431436E-3</v>
      </c>
      <c r="Z404" s="72">
        <f t="shared" si="356"/>
        <v>2.2624879309923109E-2</v>
      </c>
      <c r="AA404" s="72">
        <f t="shared" si="357"/>
        <v>2.3351441541855231E-2</v>
      </c>
      <c r="AB404" s="72">
        <f t="shared" si="358"/>
        <v>2.5921559062451277E-2</v>
      </c>
      <c r="AC404" s="72">
        <f t="shared" si="359"/>
        <v>2.4803626419715435E-2</v>
      </c>
      <c r="AD404" s="72">
        <f t="shared" si="360"/>
        <v>1.9826743299623646E-2</v>
      </c>
      <c r="AE404" s="72">
        <f t="shared" si="361"/>
        <v>1.6048013321098346E-2</v>
      </c>
      <c r="AF404" s="72">
        <f t="shared" si="362"/>
        <v>1.4548599539507472E-2</v>
      </c>
      <c r="AG404" s="72">
        <f t="shared" si="363"/>
        <v>1.4022939082546766E-2</v>
      </c>
      <c r="AH404" s="72">
        <f t="shared" si="364"/>
        <v>2.7776062619296526E-3</v>
      </c>
      <c r="AI404" s="72">
        <f t="shared" si="365"/>
        <v>2.6952649528166513E-3</v>
      </c>
      <c r="AJ404" s="72">
        <f t="shared" si="366"/>
        <v>2.9494135063427725E-3</v>
      </c>
      <c r="AK404" s="72">
        <f t="shared" si="367"/>
        <v>3.3054199659392331E-3</v>
      </c>
      <c r="AL404" s="72">
        <f t="shared" si="368"/>
        <v>3.4447349081064504E-3</v>
      </c>
      <c r="AM404" s="72">
        <f t="shared" si="369"/>
        <v>3.5443350338286474E-3</v>
      </c>
      <c r="AN404" s="72">
        <f t="shared" si="370"/>
        <v>3.6596423964522871E-3</v>
      </c>
      <c r="AO404" s="72">
        <f t="shared" si="371"/>
        <v>3.6620714271603559E-3</v>
      </c>
      <c r="AP404" s="72">
        <f t="shared" si="372"/>
        <v>2.6181638177059457E-3</v>
      </c>
      <c r="AQ404" s="72">
        <f t="shared" si="373"/>
        <v>2.5629986854971325E-3</v>
      </c>
      <c r="AR404" s="72">
        <f t="shared" si="374"/>
        <v>2.8486404569733137E-3</v>
      </c>
      <c r="AS404" s="72">
        <f t="shared" si="375"/>
        <v>3.200431388394224E-3</v>
      </c>
      <c r="AT404" s="72">
        <f t="shared" si="376"/>
        <v>3.3361119585671077E-3</v>
      </c>
      <c r="AU404" s="72">
        <f t="shared" si="377"/>
        <v>3.4340510307528009E-3</v>
      </c>
      <c r="AV404" s="72">
        <f t="shared" si="378"/>
        <v>3.5480471909108279E-3</v>
      </c>
      <c r="AW404" s="72">
        <f t="shared" si="379"/>
        <v>3.5507545108892256E-3</v>
      </c>
      <c r="AX404" s="72">
        <f t="shared" si="380"/>
        <v>6.9440156548241315E-4</v>
      </c>
      <c r="AY404" s="72">
        <f t="shared" si="381"/>
        <v>1.3476324764083256E-3</v>
      </c>
      <c r="AZ404" s="72">
        <f t="shared" si="382"/>
        <v>2.9494135063427725E-3</v>
      </c>
      <c r="BA404" s="72">
        <f t="shared" si="383"/>
        <v>9.9162598978176988E-3</v>
      </c>
      <c r="BB404" s="72">
        <f t="shared" si="384"/>
        <v>1.7223674540532252E-2</v>
      </c>
      <c r="BC404" s="72">
        <f t="shared" si="385"/>
        <v>3.5443350338286474E-2</v>
      </c>
      <c r="BD404" s="72">
        <f t="shared" si="386"/>
        <v>5.4894635946784308E-2</v>
      </c>
      <c r="BE404" s="72">
        <f t="shared" si="387"/>
        <v>7.3241428543207115E-2</v>
      </c>
      <c r="BF404" s="72">
        <f t="shared" si="388"/>
        <v>6.5454095442648642E-4</v>
      </c>
      <c r="BG404" s="72">
        <f t="shared" si="389"/>
        <v>1.2814993427485663E-3</v>
      </c>
      <c r="BH404" s="72">
        <f t="shared" si="390"/>
        <v>2.8486404569733137E-3</v>
      </c>
      <c r="BI404" s="72">
        <f t="shared" si="391"/>
        <v>9.6012941651826729E-3</v>
      </c>
      <c r="BJ404" s="72">
        <f t="shared" si="392"/>
        <v>1.6680559792835538E-2</v>
      </c>
      <c r="BK404" s="72">
        <f t="shared" si="393"/>
        <v>3.4340510307528008E-2</v>
      </c>
      <c r="BL404" s="72">
        <f t="shared" si="394"/>
        <v>5.3220707863662418E-2</v>
      </c>
      <c r="BM404" s="72">
        <f t="shared" si="395"/>
        <v>7.1015090217784516E-2</v>
      </c>
      <c r="BN404" s="70">
        <f t="shared" si="396"/>
        <v>0.8205398224394288</v>
      </c>
      <c r="BO404" s="70">
        <f t="shared" si="397"/>
        <v>0.88406928608673951</v>
      </c>
      <c r="BP404" s="70">
        <f t="shared" si="398"/>
        <v>0.98570469919144355</v>
      </c>
    </row>
    <row r="405" spans="1:68" x14ac:dyDescent="0.25">
      <c r="A405" s="68">
        <v>44841</v>
      </c>
      <c r="B405" s="67">
        <v>11.62</v>
      </c>
      <c r="C405" s="67">
        <v>13.24</v>
      </c>
      <c r="D405" s="67">
        <v>13.01</v>
      </c>
      <c r="E405" s="67">
        <v>12.18</v>
      </c>
      <c r="F405" s="67">
        <v>10.56</v>
      </c>
      <c r="G405" s="67">
        <v>9.9</v>
      </c>
      <c r="H405" s="67">
        <v>9.4600000000000009</v>
      </c>
      <c r="I405" s="67">
        <v>9.4600000000000009</v>
      </c>
      <c r="J405" s="71">
        <f t="shared" si="399"/>
        <v>-2.0000000000000573E-4</v>
      </c>
      <c r="K405" s="71">
        <f t="shared" si="400"/>
        <v>4.0000000000001146E-4</v>
      </c>
      <c r="L405" s="71">
        <f t="shared" si="401"/>
        <v>2.9999999999999472E-4</v>
      </c>
      <c r="M405" s="71">
        <f t="shared" si="402"/>
        <v>-6.999999999999923E-4</v>
      </c>
      <c r="N405" s="71">
        <f t="shared" si="403"/>
        <v>-6.999999999999923E-4</v>
      </c>
      <c r="O405" s="71">
        <f t="shared" si="404"/>
        <v>-7.9999999999999516E-4</v>
      </c>
      <c r="P405" s="71">
        <f t="shared" si="405"/>
        <v>-6.999999999999923E-4</v>
      </c>
      <c r="Q405" s="71">
        <f t="shared" si="406"/>
        <v>-6.999999999999923E-4</v>
      </c>
      <c r="R405" s="71">
        <f t="shared" si="407"/>
        <v>-1.7919541307689284E-4</v>
      </c>
      <c r="S405" s="71">
        <f t="shared" si="408"/>
        <v>3.5316970171077235E-4</v>
      </c>
      <c r="T405" s="71">
        <f t="shared" si="409"/>
        <v>2.6542800421251554E-4</v>
      </c>
      <c r="U405" s="71">
        <f t="shared" si="410"/>
        <v>-6.2419191468857278E-4</v>
      </c>
      <c r="V405" s="71">
        <f t="shared" si="411"/>
        <v>-6.3334089427602317E-4</v>
      </c>
      <c r="W405" s="71">
        <f t="shared" si="412"/>
        <v>-7.2819955884898945E-4</v>
      </c>
      <c r="X405" s="71">
        <f t="shared" si="413"/>
        <v>-6.3970758407259887E-4</v>
      </c>
      <c r="Y405" s="71">
        <f t="shared" si="414"/>
        <v>-6.3970758407259887E-4</v>
      </c>
      <c r="Z405" s="72">
        <f t="shared" ref="Z405:Z468" si="415">STDEVA(B405:B657)/100</f>
        <v>2.2382818277813431E-2</v>
      </c>
      <c r="AA405" s="72">
        <f t="shared" ref="AA405:AA468" si="416">STDEVA(C405:C657)/100</f>
        <v>2.2956889305551936E-2</v>
      </c>
      <c r="AB405" s="72">
        <f t="shared" ref="AB405:AB468" si="417">STDEVA(D405:D657)/100</f>
        <v>2.5670976101621879E-2</v>
      </c>
      <c r="AC405" s="72">
        <f t="shared" ref="AC405:AC468" si="418">STDEVA(E405:E657)/100</f>
        <v>2.4660561525229295E-2</v>
      </c>
      <c r="AD405" s="72">
        <f t="shared" ref="AD405:AD468" si="419">STDEVA(F405:F657)/100</f>
        <v>1.9746611724467445E-2</v>
      </c>
      <c r="AE405" s="72">
        <f t="shared" ref="AE405:AE468" si="420">STDEVA(G405:G657)/100</f>
        <v>1.595339486831782E-2</v>
      </c>
      <c r="AF405" s="72">
        <f t="shared" ref="AF405:AF468" si="421">STDEVA(H405:H657)/100</f>
        <v>1.4468121099584941E-2</v>
      </c>
      <c r="AG405" s="72">
        <f t="shared" ref="AG405:AG468" si="422">STDEVA(I405:I657)/100</f>
        <v>1.3933571300963999E-2</v>
      </c>
      <c r="AH405" s="72">
        <f t="shared" ref="AH405:AH468" si="423">STDEVA(J405:J657)</f>
        <v>2.7846752183873428E-3</v>
      </c>
      <c r="AI405" s="72">
        <f t="shared" ref="AI405:AI468" si="424">STDEVA(K405:K657)</f>
        <v>2.6995262994842627E-3</v>
      </c>
      <c r="AJ405" s="72">
        <f t="shared" ref="AJ405:AJ468" si="425">STDEVA(L405:L657)</f>
        <v>2.9566192980841908E-3</v>
      </c>
      <c r="AK405" s="72">
        <f t="shared" ref="AK405:AK468" si="426">STDEVA(M405:M657)</f>
        <v>3.3136719643608288E-3</v>
      </c>
      <c r="AL405" s="72">
        <f t="shared" ref="AL405:AL468" si="427">STDEVA(N405:N657)</f>
        <v>3.4526051261356602E-3</v>
      </c>
      <c r="AM405" s="72">
        <f t="shared" ref="AM405:AM468" si="428">STDEVA(O405:O657)</f>
        <v>3.552883583866425E-3</v>
      </c>
      <c r="AN405" s="72">
        <f t="shared" ref="AN405:AN468" si="429">STDEVA(P405:P657)</f>
        <v>3.668342466639515E-3</v>
      </c>
      <c r="AO405" s="72">
        <f t="shared" ref="AO405:AO468" si="430">STDEVA(Q405:Q657)</f>
        <v>3.6709130242941379E-3</v>
      </c>
      <c r="AP405" s="72">
        <f t="shared" ref="AP405:AP468" si="431">STDEVA(R405:R657)</f>
        <v>2.6248179700792368E-3</v>
      </c>
      <c r="AQ405" s="72">
        <f t="shared" ref="AQ405:AQ468" si="432">STDEVA(S405:S657)</f>
        <v>2.5672859406182286E-3</v>
      </c>
      <c r="AR405" s="72">
        <f t="shared" ref="AR405:AR468" si="433">STDEVA(T405:T657)</f>
        <v>2.8556196557572291E-3</v>
      </c>
      <c r="AS405" s="72">
        <f t="shared" ref="AS405:AS468" si="434">STDEVA(U405:U657)</f>
        <v>3.2084854012070668E-3</v>
      </c>
      <c r="AT405" s="72">
        <f t="shared" ref="AT405:AT468" si="435">STDEVA(V405:V657)</f>
        <v>3.3438988703315834E-3</v>
      </c>
      <c r="AU405" s="72">
        <f t="shared" ref="AU405:AU468" si="436">STDEVA(W405:W657)</f>
        <v>3.4424266707123482E-3</v>
      </c>
      <c r="AV405" s="72">
        <f t="shared" ref="AV405:AV468" si="437">STDEVA(X405:X657)</f>
        <v>3.5565882859536122E-3</v>
      </c>
      <c r="AW405" s="72">
        <f t="shared" ref="AW405:AW468" si="438">STDEVA(Y405:Y657)</f>
        <v>3.5594161123794058E-3</v>
      </c>
      <c r="AX405" s="72">
        <f t="shared" ref="AX405:AX468" si="439">AX$2*AH405</f>
        <v>6.9616880459683571E-4</v>
      </c>
      <c r="AY405" s="72">
        <f t="shared" ref="AY405:AY468" si="440">AY$2*AI405</f>
        <v>1.3497631497421314E-3</v>
      </c>
      <c r="AZ405" s="72">
        <f t="shared" ref="AZ405:AZ468" si="441">AZ$2*AJ405</f>
        <v>2.9566192980841908E-3</v>
      </c>
      <c r="BA405" s="72">
        <f t="shared" ref="BA405:BA468" si="442">BA$2*AK405</f>
        <v>9.9410158930824874E-3</v>
      </c>
      <c r="BB405" s="72">
        <f t="shared" ref="BB405:BB468" si="443">BB$2*AL405</f>
        <v>1.7263025630678303E-2</v>
      </c>
      <c r="BC405" s="72">
        <f t="shared" ref="BC405:BC468" si="444">BC$2*AM405</f>
        <v>3.5528835838664251E-2</v>
      </c>
      <c r="BD405" s="72">
        <f t="shared" ref="BD405:BD468" si="445">BD$2*AN405</f>
        <v>5.5025136999592723E-2</v>
      </c>
      <c r="BE405" s="72">
        <f t="shared" ref="BE405:BE468" si="446">BE$2*AO405</f>
        <v>7.3418260485882764E-2</v>
      </c>
      <c r="BF405" s="72">
        <f t="shared" ref="BF405:BF468" si="447">BF$2*AP405</f>
        <v>6.5620449251980919E-4</v>
      </c>
      <c r="BG405" s="72">
        <f t="shared" ref="BG405:BG468" si="448">BG$2*AQ405</f>
        <v>1.2836429703091143E-3</v>
      </c>
      <c r="BH405" s="72">
        <f t="shared" ref="BH405:BH468" si="449">BH$2*AR405</f>
        <v>2.8556196557572291E-3</v>
      </c>
      <c r="BI405" s="72">
        <f t="shared" ref="BI405:BI468" si="450">BI$2*AS405</f>
        <v>9.6254562036212007E-3</v>
      </c>
      <c r="BJ405" s="72">
        <f t="shared" ref="BJ405:BJ468" si="451">BJ$2*AT405</f>
        <v>1.6719494351657916E-2</v>
      </c>
      <c r="BK405" s="72">
        <f t="shared" ref="BK405:BK468" si="452">BK$2*AU405</f>
        <v>3.442426670712348E-2</v>
      </c>
      <c r="BL405" s="72">
        <f t="shared" ref="BL405:BL468" si="453">BL$2*AV405</f>
        <v>5.3348824289304181E-2</v>
      </c>
      <c r="BM405" s="72">
        <f t="shared" ref="BM405:BM468" si="454">BM$2*AW405</f>
        <v>7.1188322247588115E-2</v>
      </c>
      <c r="BN405" s="70">
        <f t="shared" ref="BN405:BN468" si="455">CORREL(S405:S657,T405:T657)</f>
        <v>0.82071230762373004</v>
      </c>
      <c r="BO405" s="70">
        <f t="shared" ref="BO405:BO468" si="456">CORREL(T405:T657,U405:U657)</f>
        <v>0.88439774049181563</v>
      </c>
      <c r="BP405" s="70">
        <f t="shared" ref="BP405:BP468" si="457">CORREL(U405:U657,V405:V657)</f>
        <v>0.98576284577818651</v>
      </c>
    </row>
    <row r="406" spans="1:68" x14ac:dyDescent="0.25">
      <c r="A406" s="68">
        <v>44840</v>
      </c>
      <c r="B406" s="67">
        <v>11.6</v>
      </c>
      <c r="C406" s="67">
        <v>13.28</v>
      </c>
      <c r="D406" s="67">
        <v>13.04</v>
      </c>
      <c r="E406" s="67">
        <v>12.11</v>
      </c>
      <c r="F406" s="67">
        <v>10.49</v>
      </c>
      <c r="G406" s="67">
        <v>9.82</v>
      </c>
      <c r="H406" s="67">
        <v>9.39</v>
      </c>
      <c r="I406" s="67">
        <v>9.39</v>
      </c>
      <c r="J406" s="71">
        <f>B407/100-B406/100</f>
        <v>-1.0999999999999899E-3</v>
      </c>
      <c r="K406" s="71">
        <f t="shared" si="400"/>
        <v>-4.2999999999999983E-3</v>
      </c>
      <c r="L406" s="71">
        <f>D407/100-D406/100</f>
        <v>-6.9999999999997842E-4</v>
      </c>
      <c r="M406" s="71">
        <f t="shared" si="402"/>
        <v>-2.8999999999999998E-3</v>
      </c>
      <c r="N406" s="71">
        <f t="shared" si="403"/>
        <v>-2.0000000000000157E-3</v>
      </c>
      <c r="O406" s="71">
        <f>G407/100-G406/100</f>
        <v>-1.0000000000000009E-3</v>
      </c>
      <c r="P406" s="71">
        <f t="shared" si="405"/>
        <v>-3.0000000000002247E-4</v>
      </c>
      <c r="Q406" s="71">
        <f>I407/100-I406/100</f>
        <v>-2.0000000000001961E-4</v>
      </c>
      <c r="R406" s="71">
        <f>LN((1+B407/100)/(1+B406/100))</f>
        <v>-9.861491677305911E-4</v>
      </c>
      <c r="S406" s="71">
        <f t="shared" si="408"/>
        <v>-3.8031266818648974E-3</v>
      </c>
      <c r="T406" s="71">
        <f t="shared" si="409"/>
        <v>-6.1944163743471437E-4</v>
      </c>
      <c r="U406" s="71">
        <f t="shared" si="410"/>
        <v>-2.5900965670029273E-3</v>
      </c>
      <c r="V406" s="71">
        <f t="shared" si="411"/>
        <v>-1.8117588070281371E-3</v>
      </c>
      <c r="W406" s="71">
        <f t="shared" si="412"/>
        <v>-9.1099578132423367E-4</v>
      </c>
      <c r="X406" s="71">
        <f t="shared" si="413"/>
        <v>-2.7428571600552259E-4</v>
      </c>
      <c r="Y406" s="71">
        <f t="shared" si="414"/>
        <v>-1.8284878456520184E-4</v>
      </c>
      <c r="Z406" s="72">
        <f t="shared" si="415"/>
        <v>2.2136008249577274E-2</v>
      </c>
      <c r="AA406" s="72">
        <f t="shared" si="416"/>
        <v>2.2531463842397376E-2</v>
      </c>
      <c r="AB406" s="72">
        <f t="shared" si="417"/>
        <v>2.5411945419039249E-2</v>
      </c>
      <c r="AC406" s="72">
        <f t="shared" si="418"/>
        <v>2.4524241568222832E-2</v>
      </c>
      <c r="AD406" s="72">
        <f t="shared" si="419"/>
        <v>1.967789472707647E-2</v>
      </c>
      <c r="AE406" s="72">
        <f t="shared" si="420"/>
        <v>1.5868873235353683E-2</v>
      </c>
      <c r="AF406" s="72">
        <f t="shared" si="421"/>
        <v>1.439874070100927E-2</v>
      </c>
      <c r="AG406" s="72">
        <f t="shared" si="422"/>
        <v>1.3854786895467052E-2</v>
      </c>
      <c r="AH406" s="72">
        <f t="shared" si="423"/>
        <v>2.7917338895646336E-3</v>
      </c>
      <c r="AI406" s="72">
        <f t="shared" si="424"/>
        <v>2.7053905201591438E-3</v>
      </c>
      <c r="AJ406" s="72">
        <f t="shared" si="425"/>
        <v>2.9634471689082118E-3</v>
      </c>
      <c r="AK406" s="72">
        <f t="shared" si="426"/>
        <v>3.3222410611664843E-3</v>
      </c>
      <c r="AL406" s="72">
        <f t="shared" si="427"/>
        <v>3.461519252972581E-3</v>
      </c>
      <c r="AM406" s="72">
        <f t="shared" si="428"/>
        <v>3.5620135899694988E-3</v>
      </c>
      <c r="AN406" s="72">
        <f t="shared" si="429"/>
        <v>3.677800976167424E-3</v>
      </c>
      <c r="AO406" s="72">
        <f t="shared" si="430"/>
        <v>3.6803782075851949E-3</v>
      </c>
      <c r="AP406" s="72">
        <f t="shared" si="431"/>
        <v>2.6314628993181813E-3</v>
      </c>
      <c r="AQ406" s="72">
        <f t="shared" si="432"/>
        <v>2.5729349773493332E-3</v>
      </c>
      <c r="AR406" s="72">
        <f t="shared" si="433"/>
        <v>2.8622832569644117E-3</v>
      </c>
      <c r="AS406" s="72">
        <f t="shared" si="434"/>
        <v>3.216785820885572E-3</v>
      </c>
      <c r="AT406" s="72">
        <f t="shared" si="435"/>
        <v>3.3525397157769458E-3</v>
      </c>
      <c r="AU406" s="72">
        <f t="shared" si="436"/>
        <v>3.4512883976865619E-3</v>
      </c>
      <c r="AV406" s="72">
        <f t="shared" si="437"/>
        <v>3.5657676748240279E-3</v>
      </c>
      <c r="AW406" s="72">
        <f t="shared" si="438"/>
        <v>3.5686028357673912E-3</v>
      </c>
      <c r="AX406" s="72">
        <f t="shared" si="439"/>
        <v>6.9793347239115839E-4</v>
      </c>
      <c r="AY406" s="72">
        <f t="shared" si="440"/>
        <v>1.3526952600795719E-3</v>
      </c>
      <c r="AZ406" s="72">
        <f t="shared" si="441"/>
        <v>2.9634471689082118E-3</v>
      </c>
      <c r="BA406" s="72">
        <f t="shared" si="442"/>
        <v>9.966723183499452E-3</v>
      </c>
      <c r="BB406" s="72">
        <f t="shared" si="443"/>
        <v>1.7307596264862904E-2</v>
      </c>
      <c r="BC406" s="72">
        <f t="shared" si="444"/>
        <v>3.5620135899694989E-2</v>
      </c>
      <c r="BD406" s="72">
        <f t="shared" si="445"/>
        <v>5.5167014642511357E-2</v>
      </c>
      <c r="BE406" s="72">
        <f t="shared" si="446"/>
        <v>7.36075641517039E-2</v>
      </c>
      <c r="BF406" s="72">
        <f t="shared" si="447"/>
        <v>6.5786572482954533E-4</v>
      </c>
      <c r="BG406" s="72">
        <f t="shared" si="448"/>
        <v>1.2864674886746666E-3</v>
      </c>
      <c r="BH406" s="72">
        <f t="shared" si="449"/>
        <v>2.8622832569644117E-3</v>
      </c>
      <c r="BI406" s="72">
        <f t="shared" si="450"/>
        <v>9.6503574626567168E-3</v>
      </c>
      <c r="BJ406" s="72">
        <f t="shared" si="451"/>
        <v>1.6762698578884728E-2</v>
      </c>
      <c r="BK406" s="72">
        <f t="shared" si="452"/>
        <v>3.4512883976865617E-2</v>
      </c>
      <c r="BL406" s="72">
        <f t="shared" si="453"/>
        <v>5.3486515122360419E-2</v>
      </c>
      <c r="BM406" s="72">
        <f t="shared" si="454"/>
        <v>7.1372056715347826E-2</v>
      </c>
      <c r="BN406" s="70">
        <f t="shared" si="455"/>
        <v>0.82061162268175381</v>
      </c>
      <c r="BO406" s="70">
        <f t="shared" si="456"/>
        <v>0.88463952973809912</v>
      </c>
      <c r="BP406" s="70">
        <f t="shared" si="457"/>
        <v>0.9857643635182799</v>
      </c>
    </row>
    <row r="407" spans="1:68" x14ac:dyDescent="0.25">
      <c r="A407" s="68">
        <v>44839</v>
      </c>
      <c r="B407" s="67">
        <v>11.49</v>
      </c>
      <c r="C407" s="67">
        <v>12.85</v>
      </c>
      <c r="D407" s="67">
        <v>12.97</v>
      </c>
      <c r="E407" s="67">
        <v>11.82</v>
      </c>
      <c r="F407" s="67">
        <v>10.29</v>
      </c>
      <c r="G407" s="67">
        <v>9.7200000000000006</v>
      </c>
      <c r="H407" s="67">
        <v>9.36</v>
      </c>
      <c r="I407" s="67">
        <v>9.3699999999999992</v>
      </c>
      <c r="J407" s="71">
        <f t="shared" ref="J407:K470" si="458">B408/100-B407/100</f>
        <v>1.0000000000000286E-4</v>
      </c>
      <c r="K407" s="71">
        <f t="shared" si="400"/>
        <v>-7.0000000000000062E-3</v>
      </c>
      <c r="L407" s="71">
        <f t="shared" ref="L407:M470" si="459">D408/100-D407/100</f>
        <v>-2.0000000000000573E-4</v>
      </c>
      <c r="M407" s="71">
        <f t="shared" si="402"/>
        <v>-1.0999999999999899E-3</v>
      </c>
      <c r="N407" s="71">
        <f t="shared" ref="N407:N470" si="460">F408/100-F407/100</f>
        <v>-1.799999999999996E-3</v>
      </c>
      <c r="O407" s="71">
        <f t="shared" ref="O407:O470" si="461">G408/100-G407/100</f>
        <v>-1.6000000000000042E-3</v>
      </c>
      <c r="P407" s="71">
        <f t="shared" ref="P407:P470" si="462">H408/100-H407/100</f>
        <v>-8.9999999999999802E-4</v>
      </c>
      <c r="Q407" s="71">
        <f t="shared" ref="Q407:Q470" si="463">I408/100-I407/100</f>
        <v>-8.9999999999999802E-4</v>
      </c>
      <c r="R407" s="71">
        <f t="shared" ref="R407:R470" si="464">LN((1+B408/100)/(1+B407/100))</f>
        <v>8.9690120693313718E-5</v>
      </c>
      <c r="S407" s="71">
        <f t="shared" ref="S407:S470" si="465">LN((1+C408/100)/(1+C407/100))</f>
        <v>-6.2222422973274823E-3</v>
      </c>
      <c r="T407" s="71">
        <f t="shared" ref="T407:T470" si="466">LN((1+D408/100)/(1+D407/100))</f>
        <v>-1.7705382482508813E-4</v>
      </c>
      <c r="U407" s="71">
        <f t="shared" ref="U407:U470" si="467">LN((1+E408/100)/(1+E407/100))</f>
        <v>-9.8420801574233114E-4</v>
      </c>
      <c r="V407" s="71">
        <f t="shared" ref="V407:V470" si="468">LN((1+F408/100)/(1+F407/100))</f>
        <v>-1.6333941925558431E-3</v>
      </c>
      <c r="W407" s="71">
        <f t="shared" ref="W407:W470" si="469">LN((1+G408/100)/(1+G407/100))</f>
        <v>-1.4593216745250708E-3</v>
      </c>
      <c r="X407" s="71">
        <f t="shared" ref="X407:X470" si="470">LN((1+H408/100)/(1+H407/100))</f>
        <v>-8.2330883304006881E-4</v>
      </c>
      <c r="Y407" s="71">
        <f t="shared" ref="Y407:Y470" si="471">LN((1+I408/100)/(1+I407/100))</f>
        <v>-8.2323352465436925E-4</v>
      </c>
      <c r="Z407" s="72">
        <f t="shared" si="415"/>
        <v>2.1883018712871904E-2</v>
      </c>
      <c r="AA407" s="72">
        <f t="shared" si="416"/>
        <v>2.2081856457442265E-2</v>
      </c>
      <c r="AB407" s="72">
        <f t="shared" si="417"/>
        <v>2.5140499476869058E-2</v>
      </c>
      <c r="AC407" s="72">
        <f t="shared" si="418"/>
        <v>2.4390140851314777E-2</v>
      </c>
      <c r="AD407" s="72">
        <f t="shared" si="419"/>
        <v>1.96125563527106E-2</v>
      </c>
      <c r="AE407" s="72">
        <f t="shared" si="420"/>
        <v>1.5788981268976189E-2</v>
      </c>
      <c r="AF407" s="72">
        <f t="shared" si="421"/>
        <v>1.4333343167596983E-2</v>
      </c>
      <c r="AG407" s="72">
        <f t="shared" si="422"/>
        <v>1.378004561949895E-2</v>
      </c>
      <c r="AH407" s="72">
        <f t="shared" si="423"/>
        <v>2.7987588423903842E-3</v>
      </c>
      <c r="AI407" s="72">
        <f t="shared" si="424"/>
        <v>2.6997823026802164E-3</v>
      </c>
      <c r="AJ407" s="72">
        <f t="shared" si="425"/>
        <v>2.9711537741369453E-3</v>
      </c>
      <c r="AK407" s="72">
        <f t="shared" si="426"/>
        <v>3.3268088402529966E-3</v>
      </c>
      <c r="AL407" s="72">
        <f t="shared" si="427"/>
        <v>3.4689153654432017E-3</v>
      </c>
      <c r="AM407" s="72">
        <f t="shared" si="428"/>
        <v>3.5710988775777349E-3</v>
      </c>
      <c r="AN407" s="72">
        <f t="shared" si="429"/>
        <v>3.6873421045788986E-3</v>
      </c>
      <c r="AO407" s="72">
        <f t="shared" si="430"/>
        <v>3.6898928523275629E-3</v>
      </c>
      <c r="AP407" s="72">
        <f t="shared" si="431"/>
        <v>2.6381313894525541E-3</v>
      </c>
      <c r="AQ407" s="72">
        <f t="shared" si="432"/>
        <v>2.5694713628218496E-3</v>
      </c>
      <c r="AR407" s="72">
        <f t="shared" si="433"/>
        <v>2.8697272996679206E-3</v>
      </c>
      <c r="AS407" s="72">
        <f t="shared" si="434"/>
        <v>3.2219009741266446E-3</v>
      </c>
      <c r="AT407" s="72">
        <f t="shared" si="435"/>
        <v>3.3599475049518432E-3</v>
      </c>
      <c r="AU407" s="72">
        <f t="shared" si="436"/>
        <v>3.4601257797877137E-3</v>
      </c>
      <c r="AV407" s="72">
        <f t="shared" si="437"/>
        <v>3.5750154959082762E-3</v>
      </c>
      <c r="AW407" s="72">
        <f t="shared" si="438"/>
        <v>3.5778267350735993E-3</v>
      </c>
      <c r="AX407" s="72">
        <f t="shared" si="439"/>
        <v>6.9968971059759604E-4</v>
      </c>
      <c r="AY407" s="72">
        <f t="shared" si="440"/>
        <v>1.3498911513401082E-3</v>
      </c>
      <c r="AZ407" s="72">
        <f t="shared" si="441"/>
        <v>2.9711537741369453E-3</v>
      </c>
      <c r="BA407" s="72">
        <f t="shared" si="442"/>
        <v>9.9804265207589903E-3</v>
      </c>
      <c r="BB407" s="72">
        <f t="shared" si="443"/>
        <v>1.7344576827216008E-2</v>
      </c>
      <c r="BC407" s="72">
        <f t="shared" si="444"/>
        <v>3.5710988775777351E-2</v>
      </c>
      <c r="BD407" s="72">
        <f t="shared" si="445"/>
        <v>5.5310131568683481E-2</v>
      </c>
      <c r="BE407" s="72">
        <f t="shared" si="446"/>
        <v>7.3797857046551257E-2</v>
      </c>
      <c r="BF407" s="72">
        <f t="shared" si="447"/>
        <v>6.5953284736313853E-4</v>
      </c>
      <c r="BG407" s="72">
        <f t="shared" si="448"/>
        <v>1.2847356814109248E-3</v>
      </c>
      <c r="BH407" s="72">
        <f t="shared" si="449"/>
        <v>2.8697272996679206E-3</v>
      </c>
      <c r="BI407" s="72">
        <f t="shared" si="450"/>
        <v>9.6657029223799346E-3</v>
      </c>
      <c r="BJ407" s="72">
        <f t="shared" si="451"/>
        <v>1.6799737524759217E-2</v>
      </c>
      <c r="BK407" s="72">
        <f t="shared" si="452"/>
        <v>3.4601257797877136E-2</v>
      </c>
      <c r="BL407" s="72">
        <f t="shared" si="453"/>
        <v>5.3625232438624146E-2</v>
      </c>
      <c r="BM407" s="72">
        <f t="shared" si="454"/>
        <v>7.1556534701471983E-2</v>
      </c>
      <c r="BN407" s="70">
        <f t="shared" si="455"/>
        <v>0.82388270554906962</v>
      </c>
      <c r="BO407" s="70">
        <f t="shared" si="456"/>
        <v>0.88554622097055335</v>
      </c>
      <c r="BP407" s="70">
        <f t="shared" si="457"/>
        <v>0.98588860530046918</v>
      </c>
    </row>
    <row r="408" spans="1:68" x14ac:dyDescent="0.25">
      <c r="A408" s="68">
        <v>44838</v>
      </c>
      <c r="B408" s="67">
        <v>11.5</v>
      </c>
      <c r="C408" s="67">
        <v>12.15</v>
      </c>
      <c r="D408" s="67">
        <v>12.95</v>
      </c>
      <c r="E408" s="67">
        <v>11.71</v>
      </c>
      <c r="F408" s="67">
        <v>10.11</v>
      </c>
      <c r="G408" s="67">
        <v>9.56</v>
      </c>
      <c r="H408" s="67">
        <v>9.27</v>
      </c>
      <c r="I408" s="67">
        <v>9.2799999999999994</v>
      </c>
      <c r="J408" s="71">
        <f t="shared" si="458"/>
        <v>6.0000000000000331E-4</v>
      </c>
      <c r="K408" s="71">
        <f t="shared" si="400"/>
        <v>2.1999999999999936E-3</v>
      </c>
      <c r="L408" s="71">
        <f t="shared" si="459"/>
        <v>2.7999999999999969E-3</v>
      </c>
      <c r="M408" s="71">
        <f t="shared" si="402"/>
        <v>1.6999999999999932E-3</v>
      </c>
      <c r="N408" s="71">
        <f t="shared" si="460"/>
        <v>2.1000000000000046E-3</v>
      </c>
      <c r="O408" s="71">
        <f t="shared" si="461"/>
        <v>2.8999999999999859E-3</v>
      </c>
      <c r="P408" s="71">
        <f t="shared" si="462"/>
        <v>2.6999999999999941E-3</v>
      </c>
      <c r="Q408" s="71">
        <f t="shared" si="463"/>
        <v>2.5999999999999912E-3</v>
      </c>
      <c r="R408" s="71">
        <f t="shared" si="464"/>
        <v>5.3797185911476516E-4</v>
      </c>
      <c r="S408" s="71">
        <f t="shared" si="465"/>
        <v>1.9597369535935528E-3</v>
      </c>
      <c r="T408" s="71">
        <f t="shared" si="466"/>
        <v>2.4759054119360777E-3</v>
      </c>
      <c r="U408" s="71">
        <f t="shared" si="467"/>
        <v>1.5206407510019561E-3</v>
      </c>
      <c r="V408" s="71">
        <f t="shared" si="468"/>
        <v>1.9053673595465362E-3</v>
      </c>
      <c r="W408" s="71">
        <f t="shared" si="469"/>
        <v>2.6434544357419789E-3</v>
      </c>
      <c r="X408" s="71">
        <f t="shared" si="470"/>
        <v>2.4678957729212347E-3</v>
      </c>
      <c r="Y408" s="71">
        <f t="shared" si="471"/>
        <v>2.3763835330951966E-3</v>
      </c>
      <c r="Z408" s="72">
        <f t="shared" si="415"/>
        <v>2.1634670057954941E-2</v>
      </c>
      <c r="AA408" s="72">
        <f t="shared" si="416"/>
        <v>2.1679501042093229E-2</v>
      </c>
      <c r="AB408" s="72">
        <f t="shared" si="417"/>
        <v>2.4868059425317925E-2</v>
      </c>
      <c r="AC408" s="72">
        <f t="shared" si="418"/>
        <v>2.4278081719183411E-2</v>
      </c>
      <c r="AD408" s="72">
        <f t="shared" si="419"/>
        <v>1.9560557392018906E-2</v>
      </c>
      <c r="AE408" s="72">
        <f t="shared" si="420"/>
        <v>1.5715512395175761E-2</v>
      </c>
      <c r="AF408" s="72">
        <f t="shared" si="421"/>
        <v>1.4268498363136355E-2</v>
      </c>
      <c r="AG408" s="72">
        <f t="shared" si="422"/>
        <v>1.3704797028981428E-2</v>
      </c>
      <c r="AH408" s="72">
        <f t="shared" si="423"/>
        <v>2.8056224325195439E-3</v>
      </c>
      <c r="AI408" s="72">
        <f t="shared" si="424"/>
        <v>2.6675510674856787E-3</v>
      </c>
      <c r="AJ408" s="72">
        <f t="shared" si="425"/>
        <v>2.9787246892643178E-3</v>
      </c>
      <c r="AK408" s="72">
        <f t="shared" si="426"/>
        <v>3.3353188485590432E-3</v>
      </c>
      <c r="AL408" s="72">
        <f t="shared" si="427"/>
        <v>3.4767699784403754E-3</v>
      </c>
      <c r="AM408" s="72">
        <f t="shared" si="428"/>
        <v>3.5795515577060405E-3</v>
      </c>
      <c r="AN408" s="72">
        <f t="shared" si="429"/>
        <v>3.6968596275786477E-3</v>
      </c>
      <c r="AO408" s="72">
        <f t="shared" si="430"/>
        <v>3.6994174344450164E-3</v>
      </c>
      <c r="AP408" s="72">
        <f t="shared" si="431"/>
        <v>2.6446039159201623E-3</v>
      </c>
      <c r="AQ408" s="72">
        <f t="shared" si="432"/>
        <v>2.5440025636584672E-3</v>
      </c>
      <c r="AR408" s="72">
        <f t="shared" si="433"/>
        <v>2.8770406696858671E-3</v>
      </c>
      <c r="AS408" s="72">
        <f t="shared" si="434"/>
        <v>3.2301904120020214E-3</v>
      </c>
      <c r="AT408" s="72">
        <f t="shared" si="435"/>
        <v>3.3677413138586197E-3</v>
      </c>
      <c r="AU408" s="72">
        <f t="shared" si="436"/>
        <v>3.4684452601623835E-3</v>
      </c>
      <c r="AV408" s="72">
        <f t="shared" si="437"/>
        <v>3.584266965773289E-3</v>
      </c>
      <c r="AW408" s="72">
        <f t="shared" si="438"/>
        <v>3.5870859187916012E-3</v>
      </c>
      <c r="AX408" s="72">
        <f t="shared" si="439"/>
        <v>7.0140560812988596E-4</v>
      </c>
      <c r="AY408" s="72">
        <f t="shared" si="440"/>
        <v>1.3337755337428394E-3</v>
      </c>
      <c r="AZ408" s="72">
        <f t="shared" si="441"/>
        <v>2.9787246892643178E-3</v>
      </c>
      <c r="BA408" s="72">
        <f t="shared" si="442"/>
        <v>1.000595654567713E-2</v>
      </c>
      <c r="BB408" s="72">
        <f t="shared" si="443"/>
        <v>1.7383849892201878E-2</v>
      </c>
      <c r="BC408" s="72">
        <f t="shared" si="444"/>
        <v>3.5795515577060406E-2</v>
      </c>
      <c r="BD408" s="72">
        <f t="shared" si="445"/>
        <v>5.5452894413679718E-2</v>
      </c>
      <c r="BE408" s="72">
        <f t="shared" si="446"/>
        <v>7.3988348688900335E-2</v>
      </c>
      <c r="BF408" s="72">
        <f t="shared" si="447"/>
        <v>6.6115097898004059E-4</v>
      </c>
      <c r="BG408" s="72">
        <f t="shared" si="448"/>
        <v>1.2720012818292336E-3</v>
      </c>
      <c r="BH408" s="72">
        <f t="shared" si="449"/>
        <v>2.8770406696858671E-3</v>
      </c>
      <c r="BI408" s="72">
        <f t="shared" si="450"/>
        <v>9.6905712360060639E-3</v>
      </c>
      <c r="BJ408" s="72">
        <f t="shared" si="451"/>
        <v>1.6838706569293097E-2</v>
      </c>
      <c r="BK408" s="72">
        <f t="shared" si="452"/>
        <v>3.4684452601623839E-2</v>
      </c>
      <c r="BL408" s="72">
        <f t="shared" si="453"/>
        <v>5.3764004486599334E-2</v>
      </c>
      <c r="BM408" s="72">
        <f t="shared" si="454"/>
        <v>7.1741718375832028E-2</v>
      </c>
      <c r="BN408" s="70">
        <f t="shared" si="455"/>
        <v>0.83619130004248299</v>
      </c>
      <c r="BO408" s="70">
        <f t="shared" si="456"/>
        <v>0.88574555570760083</v>
      </c>
      <c r="BP408" s="70">
        <f t="shared" si="457"/>
        <v>0.98599860335419431</v>
      </c>
    </row>
    <row r="409" spans="1:68" x14ac:dyDescent="0.25">
      <c r="A409" s="68">
        <v>44837</v>
      </c>
      <c r="B409" s="67">
        <v>11.56</v>
      </c>
      <c r="C409" s="67">
        <v>12.37</v>
      </c>
      <c r="D409" s="67">
        <v>13.23</v>
      </c>
      <c r="E409" s="67">
        <v>11.88</v>
      </c>
      <c r="F409" s="67">
        <v>10.32</v>
      </c>
      <c r="G409" s="67">
        <v>9.85</v>
      </c>
      <c r="H409" s="67">
        <v>9.5399999999999991</v>
      </c>
      <c r="I409" s="67">
        <v>9.5399999999999991</v>
      </c>
      <c r="J409" s="71">
        <f t="shared" si="458"/>
        <v>9.9999999999988987E-5</v>
      </c>
      <c r="K409" s="71">
        <f t="shared" si="400"/>
        <v>0</v>
      </c>
      <c r="L409" s="71">
        <f t="shared" si="459"/>
        <v>1.0999999999999899E-3</v>
      </c>
      <c r="M409" s="71">
        <f t="shared" si="402"/>
        <v>-1.8000000000000099E-3</v>
      </c>
      <c r="N409" s="71">
        <f t="shared" si="460"/>
        <v>-6.0000000000000331E-4</v>
      </c>
      <c r="O409" s="71">
        <f t="shared" si="461"/>
        <v>-6.999999999999923E-4</v>
      </c>
      <c r="P409" s="71">
        <f t="shared" si="462"/>
        <v>-9.9999999999998701E-4</v>
      </c>
      <c r="Q409" s="71">
        <f t="shared" si="463"/>
        <v>-8.9999999999999802E-4</v>
      </c>
      <c r="R409" s="71">
        <f t="shared" si="464"/>
        <v>8.9633845800105003E-5</v>
      </c>
      <c r="S409" s="71">
        <f t="shared" si="465"/>
        <v>0</v>
      </c>
      <c r="T409" s="71">
        <f t="shared" si="466"/>
        <v>9.7100241552485736E-4</v>
      </c>
      <c r="U409" s="71">
        <f t="shared" si="467"/>
        <v>-1.6101622586040102E-3</v>
      </c>
      <c r="V409" s="71">
        <f t="shared" si="468"/>
        <v>-5.440203235088113E-4</v>
      </c>
      <c r="W409" s="71">
        <f t="shared" si="469"/>
        <v>-6.3743570887620567E-4</v>
      </c>
      <c r="X409" s="71">
        <f t="shared" si="470"/>
        <v>-9.1332548133485423E-4</v>
      </c>
      <c r="Y409" s="71">
        <f t="shared" si="471"/>
        <v>-8.2195538670322519E-4</v>
      </c>
      <c r="Z409" s="72">
        <f t="shared" si="415"/>
        <v>2.1376246567921843E-2</v>
      </c>
      <c r="AA409" s="72">
        <f t="shared" si="416"/>
        <v>2.1362223993377612E-2</v>
      </c>
      <c r="AB409" s="72">
        <f t="shared" si="417"/>
        <v>2.4588510334135939E-2</v>
      </c>
      <c r="AC409" s="72">
        <f t="shared" si="418"/>
        <v>2.4172083593292291E-2</v>
      </c>
      <c r="AD409" s="72">
        <f t="shared" si="419"/>
        <v>1.9519948547379894E-2</v>
      </c>
      <c r="AE409" s="72">
        <f t="shared" si="420"/>
        <v>1.5653531335216193E-2</v>
      </c>
      <c r="AF409" s="72">
        <f t="shared" si="421"/>
        <v>1.4209384093179997E-2</v>
      </c>
      <c r="AG409" s="72">
        <f t="shared" si="422"/>
        <v>1.3635464575353601E-2</v>
      </c>
      <c r="AH409" s="72">
        <f t="shared" si="423"/>
        <v>2.8116438012757098E-3</v>
      </c>
      <c r="AI409" s="72">
        <f t="shared" si="424"/>
        <v>2.6666127141598242E-3</v>
      </c>
      <c r="AJ409" s="72">
        <f t="shared" si="425"/>
        <v>2.9758410913819536E-3</v>
      </c>
      <c r="AK409" s="72">
        <f t="shared" si="426"/>
        <v>3.3398610465730592E-3</v>
      </c>
      <c r="AL409" s="72">
        <f t="shared" si="427"/>
        <v>3.480668100683388E-3</v>
      </c>
      <c r="AM409" s="72">
        <f t="shared" si="428"/>
        <v>3.5804387261171985E-3</v>
      </c>
      <c r="AN409" s="72">
        <f t="shared" si="429"/>
        <v>3.6993384526966288E-3</v>
      </c>
      <c r="AO409" s="72">
        <f t="shared" si="430"/>
        <v>3.7023534106124419E-3</v>
      </c>
      <c r="AP409" s="72">
        <f t="shared" si="431"/>
        <v>2.6503359879383633E-3</v>
      </c>
      <c r="AQ409" s="72">
        <f t="shared" si="432"/>
        <v>2.5438987749317457E-3</v>
      </c>
      <c r="AR409" s="72">
        <f t="shared" si="433"/>
        <v>2.8757174441836468E-3</v>
      </c>
      <c r="AS409" s="72">
        <f t="shared" si="434"/>
        <v>3.2350846146399536E-3</v>
      </c>
      <c r="AT409" s="72">
        <f t="shared" si="435"/>
        <v>3.3720502045672175E-3</v>
      </c>
      <c r="AU409" s="72">
        <f t="shared" si="436"/>
        <v>3.4701527970681118E-3</v>
      </c>
      <c r="AV409" s="72">
        <f t="shared" si="437"/>
        <v>3.5873634803478887E-3</v>
      </c>
      <c r="AW409" s="72">
        <f t="shared" si="438"/>
        <v>3.5905817169473203E-3</v>
      </c>
      <c r="AX409" s="72">
        <f t="shared" si="439"/>
        <v>7.0291095031892745E-4</v>
      </c>
      <c r="AY409" s="72">
        <f t="shared" si="440"/>
        <v>1.3333063570799121E-3</v>
      </c>
      <c r="AZ409" s="72">
        <f t="shared" si="441"/>
        <v>2.9758410913819536E-3</v>
      </c>
      <c r="BA409" s="72">
        <f t="shared" si="442"/>
        <v>1.0019583139719178E-2</v>
      </c>
      <c r="BB409" s="72">
        <f t="shared" si="443"/>
        <v>1.740334050341694E-2</v>
      </c>
      <c r="BC409" s="72">
        <f t="shared" si="444"/>
        <v>3.5804387261171987E-2</v>
      </c>
      <c r="BD409" s="72">
        <f t="shared" si="445"/>
        <v>5.5490076790449434E-2</v>
      </c>
      <c r="BE409" s="72">
        <f t="shared" si="446"/>
        <v>7.4047068212248837E-2</v>
      </c>
      <c r="BF409" s="72">
        <f t="shared" si="447"/>
        <v>6.6258399698459081E-4</v>
      </c>
      <c r="BG409" s="72">
        <f t="shared" si="448"/>
        <v>1.2719493874658728E-3</v>
      </c>
      <c r="BH409" s="72">
        <f t="shared" si="449"/>
        <v>2.8757174441836468E-3</v>
      </c>
      <c r="BI409" s="72">
        <f t="shared" si="450"/>
        <v>9.7052538439198616E-3</v>
      </c>
      <c r="BJ409" s="72">
        <f t="shared" si="451"/>
        <v>1.6860251022836087E-2</v>
      </c>
      <c r="BK409" s="72">
        <f t="shared" si="452"/>
        <v>3.4701527970681115E-2</v>
      </c>
      <c r="BL409" s="72">
        <f t="shared" si="453"/>
        <v>5.381045220521833E-2</v>
      </c>
      <c r="BM409" s="72">
        <f t="shared" si="454"/>
        <v>7.1811634338946412E-2</v>
      </c>
      <c r="BN409" s="70">
        <f t="shared" si="455"/>
        <v>0.83526200334114831</v>
      </c>
      <c r="BO409" s="70">
        <f t="shared" si="456"/>
        <v>0.88575967260291966</v>
      </c>
      <c r="BP409" s="70">
        <f t="shared" si="457"/>
        <v>0.98597547702721944</v>
      </c>
    </row>
    <row r="410" spans="1:68" x14ac:dyDescent="0.25">
      <c r="A410" s="68">
        <v>44834</v>
      </c>
      <c r="B410" s="67">
        <v>11.57</v>
      </c>
      <c r="C410" s="67">
        <v>12.37</v>
      </c>
      <c r="D410" s="67">
        <v>13.34</v>
      </c>
      <c r="E410" s="67">
        <v>11.7</v>
      </c>
      <c r="F410" s="67">
        <v>10.26</v>
      </c>
      <c r="G410" s="67">
        <v>9.7799999999999994</v>
      </c>
      <c r="H410" s="67">
        <v>9.44</v>
      </c>
      <c r="I410" s="67">
        <v>9.4499999999999993</v>
      </c>
      <c r="J410" s="71">
        <f t="shared" si="458"/>
        <v>-6.3E-3</v>
      </c>
      <c r="K410" s="71">
        <f t="shared" si="400"/>
        <v>-7.7999999999999875E-3</v>
      </c>
      <c r="L410" s="71">
        <f t="shared" si="459"/>
        <v>-9.5999999999999835E-3</v>
      </c>
      <c r="M410" s="71">
        <f t="shared" si="402"/>
        <v>-1.0000000000000286E-4</v>
      </c>
      <c r="N410" s="71">
        <f t="shared" si="460"/>
        <v>5.0000000000001432E-4</v>
      </c>
      <c r="O410" s="71">
        <f t="shared" si="461"/>
        <v>-1.0000000000000286E-4</v>
      </c>
      <c r="P410" s="71">
        <f t="shared" si="462"/>
        <v>2.0000000000000573E-4</v>
      </c>
      <c r="Q410" s="71">
        <f t="shared" si="463"/>
        <v>1.0000000000001674E-4</v>
      </c>
      <c r="R410" s="71">
        <f t="shared" si="464"/>
        <v>-5.6626819779998184E-3</v>
      </c>
      <c r="S410" s="71">
        <f t="shared" si="465"/>
        <v>-6.9655577222011373E-3</v>
      </c>
      <c r="T410" s="71">
        <f t="shared" si="466"/>
        <v>-8.5061650574210657E-3</v>
      </c>
      <c r="U410" s="71">
        <f t="shared" si="467"/>
        <v>-8.9529522419794981E-5</v>
      </c>
      <c r="V410" s="71">
        <f t="shared" si="468"/>
        <v>4.5337081975265419E-4</v>
      </c>
      <c r="W410" s="71">
        <f t="shared" si="469"/>
        <v>-9.1095422517981737E-5</v>
      </c>
      <c r="X410" s="71">
        <f t="shared" si="470"/>
        <v>1.8273184153176896E-4</v>
      </c>
      <c r="Y410" s="71">
        <f t="shared" si="471"/>
        <v>9.1361746900232141E-5</v>
      </c>
      <c r="Z410" s="72">
        <f t="shared" si="415"/>
        <v>2.110072569594626E-2</v>
      </c>
      <c r="AA410" s="72">
        <f t="shared" si="416"/>
        <v>2.1001156198694956E-2</v>
      </c>
      <c r="AB410" s="72">
        <f t="shared" si="417"/>
        <v>2.4263126652475098E-2</v>
      </c>
      <c r="AC410" s="72">
        <f t="shared" si="418"/>
        <v>2.4047448623431382E-2</v>
      </c>
      <c r="AD410" s="72">
        <f t="shared" si="419"/>
        <v>1.9462198935705291E-2</v>
      </c>
      <c r="AE410" s="72">
        <f t="shared" si="420"/>
        <v>1.5563457662901941E-2</v>
      </c>
      <c r="AF410" s="72">
        <f t="shared" si="421"/>
        <v>1.4123688012496853E-2</v>
      </c>
      <c r="AG410" s="72">
        <f t="shared" si="422"/>
        <v>1.3538635618621571E-2</v>
      </c>
      <c r="AH410" s="72">
        <f t="shared" si="423"/>
        <v>2.8186029687822202E-3</v>
      </c>
      <c r="AI410" s="72">
        <f t="shared" si="424"/>
        <v>2.6732406957326316E-3</v>
      </c>
      <c r="AJ410" s="72">
        <f t="shared" si="425"/>
        <v>2.9808375282482972E-3</v>
      </c>
      <c r="AK410" s="72">
        <f t="shared" si="426"/>
        <v>3.3475827428152433E-3</v>
      </c>
      <c r="AL410" s="72">
        <f t="shared" si="427"/>
        <v>3.489861354714865E-3</v>
      </c>
      <c r="AM410" s="72">
        <f t="shared" si="428"/>
        <v>3.5898731292095358E-3</v>
      </c>
      <c r="AN410" s="72">
        <f t="shared" si="429"/>
        <v>3.7089325217814109E-3</v>
      </c>
      <c r="AO410" s="72">
        <f t="shared" si="430"/>
        <v>3.7120201463962271E-3</v>
      </c>
      <c r="AP410" s="72">
        <f t="shared" si="431"/>
        <v>2.6568990953609725E-3</v>
      </c>
      <c r="AQ410" s="72">
        <f t="shared" si="432"/>
        <v>2.5502310060280999E-3</v>
      </c>
      <c r="AR410" s="72">
        <f t="shared" si="433"/>
        <v>2.8808889115282087E-3</v>
      </c>
      <c r="AS410" s="72">
        <f t="shared" si="434"/>
        <v>3.2427745494877694E-3</v>
      </c>
      <c r="AT410" s="72">
        <f t="shared" si="435"/>
        <v>3.3809585046840865E-3</v>
      </c>
      <c r="AU410" s="72">
        <f t="shared" si="436"/>
        <v>3.4793047862444193E-3</v>
      </c>
      <c r="AV410" s="72">
        <f t="shared" si="437"/>
        <v>3.5967006166188558E-3</v>
      </c>
      <c r="AW410" s="72">
        <f t="shared" si="438"/>
        <v>3.5999802084801763E-3</v>
      </c>
      <c r="AX410" s="72">
        <f t="shared" si="439"/>
        <v>7.0465074219555504E-4</v>
      </c>
      <c r="AY410" s="72">
        <f t="shared" si="440"/>
        <v>1.3366203478663158E-3</v>
      </c>
      <c r="AZ410" s="72">
        <f t="shared" si="441"/>
        <v>2.9808375282482972E-3</v>
      </c>
      <c r="BA410" s="72">
        <f t="shared" si="442"/>
        <v>1.004274822844573E-2</v>
      </c>
      <c r="BB410" s="72">
        <f t="shared" si="443"/>
        <v>1.7449306773574324E-2</v>
      </c>
      <c r="BC410" s="72">
        <f t="shared" si="444"/>
        <v>3.5898731292095358E-2</v>
      </c>
      <c r="BD410" s="72">
        <f t="shared" si="445"/>
        <v>5.5633987826721167E-2</v>
      </c>
      <c r="BE410" s="72">
        <f t="shared" si="446"/>
        <v>7.424040292792454E-2</v>
      </c>
      <c r="BF410" s="72">
        <f t="shared" si="447"/>
        <v>6.6422477384024312E-4</v>
      </c>
      <c r="BG410" s="72">
        <f t="shared" si="448"/>
        <v>1.27511550301405E-3</v>
      </c>
      <c r="BH410" s="72">
        <f t="shared" si="449"/>
        <v>2.8808889115282087E-3</v>
      </c>
      <c r="BI410" s="72">
        <f t="shared" si="450"/>
        <v>9.7283236484633079E-3</v>
      </c>
      <c r="BJ410" s="72">
        <f t="shared" si="451"/>
        <v>1.6904792523420434E-2</v>
      </c>
      <c r="BK410" s="72">
        <f t="shared" si="452"/>
        <v>3.4793047862444193E-2</v>
      </c>
      <c r="BL410" s="72">
        <f t="shared" si="453"/>
        <v>5.3950509249282838E-2</v>
      </c>
      <c r="BM410" s="72">
        <f t="shared" si="454"/>
        <v>7.199960416960352E-2</v>
      </c>
      <c r="BN410" s="70">
        <f t="shared" si="455"/>
        <v>0.83537607607281972</v>
      </c>
      <c r="BO410" s="70">
        <f t="shared" si="456"/>
        <v>0.88768389506587708</v>
      </c>
      <c r="BP410" s="70">
        <f t="shared" si="457"/>
        <v>0.98622153095091747</v>
      </c>
    </row>
    <row r="411" spans="1:68" x14ac:dyDescent="0.25">
      <c r="A411" s="68">
        <v>44833</v>
      </c>
      <c r="B411" s="67">
        <v>10.94</v>
      </c>
      <c r="C411" s="67">
        <v>11.59</v>
      </c>
      <c r="D411" s="67">
        <v>12.38</v>
      </c>
      <c r="E411" s="67">
        <v>11.69</v>
      </c>
      <c r="F411" s="67">
        <v>10.31</v>
      </c>
      <c r="G411" s="67">
        <v>9.77</v>
      </c>
      <c r="H411" s="67">
        <v>9.4600000000000009</v>
      </c>
      <c r="I411" s="67">
        <v>9.4600000000000009</v>
      </c>
      <c r="J411" s="71">
        <f t="shared" si="458"/>
        <v>-1.9999999999999185E-4</v>
      </c>
      <c r="K411" s="71">
        <f t="shared" si="400"/>
        <v>-1.1999999999999927E-3</v>
      </c>
      <c r="L411" s="71">
        <f t="shared" si="459"/>
        <v>-1.0000000000000148E-3</v>
      </c>
      <c r="M411" s="71">
        <f t="shared" si="402"/>
        <v>-1.9999999999999185E-4</v>
      </c>
      <c r="N411" s="71">
        <f t="shared" si="460"/>
        <v>-1.0000000000000009E-3</v>
      </c>
      <c r="O411" s="71">
        <f t="shared" si="461"/>
        <v>-7.0000000000000617E-4</v>
      </c>
      <c r="P411" s="71">
        <f t="shared" si="462"/>
        <v>-7.9999999999999516E-4</v>
      </c>
      <c r="Q411" s="71">
        <f t="shared" si="463"/>
        <v>-7.9999999999999516E-4</v>
      </c>
      <c r="R411" s="71">
        <f t="shared" si="464"/>
        <v>-1.8029387951112467E-4</v>
      </c>
      <c r="S411" s="71">
        <f t="shared" si="465"/>
        <v>-1.0759437960776619E-3</v>
      </c>
      <c r="T411" s="71">
        <f t="shared" si="466"/>
        <v>-8.9023419037025347E-4</v>
      </c>
      <c r="U411" s="71">
        <f t="shared" si="467"/>
        <v>-1.7908309503449782E-4</v>
      </c>
      <c r="V411" s="71">
        <f t="shared" si="468"/>
        <v>-9.0694727783969522E-4</v>
      </c>
      <c r="W411" s="71">
        <f t="shared" si="469"/>
        <v>-6.3790041804049648E-4</v>
      </c>
      <c r="X411" s="71">
        <f t="shared" si="470"/>
        <v>-7.3112779714535844E-4</v>
      </c>
      <c r="Y411" s="71">
        <f t="shared" si="471"/>
        <v>-7.3112779714535844E-4</v>
      </c>
      <c r="Z411" s="72">
        <f t="shared" si="415"/>
        <v>2.081362914185568E-2</v>
      </c>
      <c r="AA411" s="72">
        <f t="shared" si="416"/>
        <v>2.0625260606802111E-2</v>
      </c>
      <c r="AB411" s="72">
        <f t="shared" si="417"/>
        <v>2.3910594275991688E-2</v>
      </c>
      <c r="AC411" s="72">
        <f t="shared" si="418"/>
        <v>2.3935169929691483E-2</v>
      </c>
      <c r="AD411" s="72">
        <f t="shared" si="419"/>
        <v>1.9407148735507116E-2</v>
      </c>
      <c r="AE411" s="72">
        <f t="shared" si="420"/>
        <v>1.5477154127896898E-2</v>
      </c>
      <c r="AF411" s="72">
        <f t="shared" si="421"/>
        <v>1.4044849459947195E-2</v>
      </c>
      <c r="AG411" s="72">
        <f t="shared" si="422"/>
        <v>1.3447857951558886E-2</v>
      </c>
      <c r="AH411" s="72">
        <f t="shared" si="423"/>
        <v>2.7952803535368073E-3</v>
      </c>
      <c r="AI411" s="72">
        <f t="shared" si="424"/>
        <v>2.6288668896492879E-3</v>
      </c>
      <c r="AJ411" s="72">
        <f t="shared" si="425"/>
        <v>2.9170698327038512E-3</v>
      </c>
      <c r="AK411" s="72">
        <f t="shared" si="426"/>
        <v>3.3562621569058993E-3</v>
      </c>
      <c r="AL411" s="72">
        <f t="shared" si="427"/>
        <v>3.4983040551045653E-3</v>
      </c>
      <c r="AM411" s="72">
        <f t="shared" si="428"/>
        <v>3.5992802324981915E-3</v>
      </c>
      <c r="AN411" s="72">
        <f t="shared" si="429"/>
        <v>3.7184344874842804E-3</v>
      </c>
      <c r="AO411" s="72">
        <f t="shared" si="430"/>
        <v>3.7216230924111333E-3</v>
      </c>
      <c r="AP411" s="72">
        <f t="shared" si="431"/>
        <v>2.6378619508047501E-3</v>
      </c>
      <c r="AQ411" s="72">
        <f t="shared" si="432"/>
        <v>2.5144658175736568E-3</v>
      </c>
      <c r="AR411" s="72">
        <f t="shared" si="433"/>
        <v>2.830971037229007E-3</v>
      </c>
      <c r="AS411" s="72">
        <f t="shared" si="434"/>
        <v>3.2511877895176453E-3</v>
      </c>
      <c r="AT411" s="72">
        <f t="shared" si="435"/>
        <v>3.3892002500905518E-3</v>
      </c>
      <c r="AU411" s="72">
        <f t="shared" si="436"/>
        <v>3.4884233564551896E-3</v>
      </c>
      <c r="AV411" s="72">
        <f t="shared" si="437"/>
        <v>3.6059330990154946E-3</v>
      </c>
      <c r="AW411" s="72">
        <f t="shared" si="438"/>
        <v>3.6093041111882039E-3</v>
      </c>
      <c r="AX411" s="72">
        <f t="shared" si="439"/>
        <v>6.9882008838420182E-4</v>
      </c>
      <c r="AY411" s="72">
        <f t="shared" si="440"/>
        <v>1.314433444824644E-3</v>
      </c>
      <c r="AZ411" s="72">
        <f t="shared" si="441"/>
        <v>2.9170698327038512E-3</v>
      </c>
      <c r="BA411" s="72">
        <f t="shared" si="442"/>
        <v>1.0068786470717697E-2</v>
      </c>
      <c r="BB411" s="72">
        <f t="shared" si="443"/>
        <v>1.7491520275522827E-2</v>
      </c>
      <c r="BC411" s="72">
        <f t="shared" si="444"/>
        <v>3.5992802324981914E-2</v>
      </c>
      <c r="BD411" s="72">
        <f t="shared" si="445"/>
        <v>5.5776517312264205E-2</v>
      </c>
      <c r="BE411" s="72">
        <f t="shared" si="446"/>
        <v>7.4432461848222664E-2</v>
      </c>
      <c r="BF411" s="72">
        <f t="shared" si="447"/>
        <v>6.5946548770118752E-4</v>
      </c>
      <c r="BG411" s="72">
        <f t="shared" si="448"/>
        <v>1.2572329087868284E-3</v>
      </c>
      <c r="BH411" s="72">
        <f t="shared" si="449"/>
        <v>2.830971037229007E-3</v>
      </c>
      <c r="BI411" s="72">
        <f t="shared" si="450"/>
        <v>9.7535633685529362E-3</v>
      </c>
      <c r="BJ411" s="72">
        <f t="shared" si="451"/>
        <v>1.6946001250452758E-2</v>
      </c>
      <c r="BK411" s="72">
        <f t="shared" si="452"/>
        <v>3.4884233564551899E-2</v>
      </c>
      <c r="BL411" s="72">
        <f t="shared" si="453"/>
        <v>5.4088996485232417E-2</v>
      </c>
      <c r="BM411" s="72">
        <f t="shared" si="454"/>
        <v>7.2186082223764075E-2</v>
      </c>
      <c r="BN411" s="70">
        <f t="shared" si="455"/>
        <v>0.82934235782838939</v>
      </c>
      <c r="BO411" s="70">
        <f t="shared" si="456"/>
        <v>0.90803791782497645</v>
      </c>
      <c r="BP411" s="70">
        <f t="shared" si="457"/>
        <v>0.98626558066781678</v>
      </c>
    </row>
    <row r="412" spans="1:68" x14ac:dyDescent="0.25">
      <c r="A412" s="68">
        <v>44832</v>
      </c>
      <c r="B412" s="67">
        <v>10.92</v>
      </c>
      <c r="C412" s="67">
        <v>11.47</v>
      </c>
      <c r="D412" s="67">
        <v>12.28</v>
      </c>
      <c r="E412" s="67">
        <v>11.67</v>
      </c>
      <c r="F412" s="67">
        <v>10.210000000000001</v>
      </c>
      <c r="G412" s="67">
        <v>9.6999999999999993</v>
      </c>
      <c r="H412" s="67">
        <v>9.3800000000000008</v>
      </c>
      <c r="I412" s="67">
        <v>9.3800000000000008</v>
      </c>
      <c r="J412" s="71">
        <f t="shared" si="458"/>
        <v>-3.9000000000000146E-3</v>
      </c>
      <c r="K412" s="71">
        <f t="shared" si="400"/>
        <v>-2.8000000000000108E-3</v>
      </c>
      <c r="L412" s="71">
        <f t="shared" si="459"/>
        <v>-3.699999999999995E-3</v>
      </c>
      <c r="M412" s="71">
        <f t="shared" si="402"/>
        <v>1.3000000000000095E-3</v>
      </c>
      <c r="N412" s="71">
        <f t="shared" si="460"/>
        <v>1.2999999999999817E-3</v>
      </c>
      <c r="O412" s="71">
        <f t="shared" si="461"/>
        <v>-1.3999999999999846E-3</v>
      </c>
      <c r="P412" s="71">
        <f t="shared" si="462"/>
        <v>-2.2000000000000075E-3</v>
      </c>
      <c r="Q412" s="71">
        <f t="shared" si="463"/>
        <v>-2.2000000000000075E-3</v>
      </c>
      <c r="R412" s="71">
        <f t="shared" si="464"/>
        <v>-3.5222434247133296E-3</v>
      </c>
      <c r="S412" s="71">
        <f t="shared" si="465"/>
        <v>-2.5150466863743865E-3</v>
      </c>
      <c r="T412" s="71">
        <f t="shared" si="466"/>
        <v>-3.3007746637459486E-3</v>
      </c>
      <c r="U412" s="71">
        <f t="shared" si="467"/>
        <v>1.1634672632980494E-3</v>
      </c>
      <c r="V412" s="71">
        <f t="shared" si="468"/>
        <v>1.1788711408339916E-3</v>
      </c>
      <c r="W412" s="71">
        <f t="shared" si="469"/>
        <v>-1.2770228863072134E-3</v>
      </c>
      <c r="X412" s="71">
        <f t="shared" si="470"/>
        <v>-2.0133620784891174E-3</v>
      </c>
      <c r="Y412" s="71">
        <f t="shared" si="471"/>
        <v>-2.0133620784891174E-3</v>
      </c>
      <c r="Z412" s="72">
        <f t="shared" si="415"/>
        <v>2.0596397232582553E-2</v>
      </c>
      <c r="AA412" s="72">
        <f t="shared" si="416"/>
        <v>2.0345956894210211E-2</v>
      </c>
      <c r="AB412" s="72">
        <f t="shared" si="417"/>
        <v>2.3668663767853194E-2</v>
      </c>
      <c r="AC412" s="72">
        <f t="shared" si="418"/>
        <v>2.3820154179517085E-2</v>
      </c>
      <c r="AD412" s="72">
        <f t="shared" si="419"/>
        <v>1.934627486271764E-2</v>
      </c>
      <c r="AE412" s="72">
        <f t="shared" si="420"/>
        <v>1.5389012013439708E-2</v>
      </c>
      <c r="AF412" s="72">
        <f t="shared" si="421"/>
        <v>1.3961533145842314E-2</v>
      </c>
      <c r="AG412" s="72">
        <f t="shared" si="422"/>
        <v>1.3353084854369731E-2</v>
      </c>
      <c r="AH412" s="72">
        <f t="shared" si="423"/>
        <v>2.8026067543290181E-3</v>
      </c>
      <c r="AI412" s="72">
        <f t="shared" si="424"/>
        <v>2.635535438472736E-3</v>
      </c>
      <c r="AJ412" s="72">
        <f t="shared" si="425"/>
        <v>2.9247497128680649E-3</v>
      </c>
      <c r="AK412" s="72">
        <f t="shared" si="426"/>
        <v>3.365084242014441E-3</v>
      </c>
      <c r="AL412" s="72">
        <f t="shared" si="427"/>
        <v>3.5074870345492373E-3</v>
      </c>
      <c r="AM412" s="72">
        <f t="shared" si="428"/>
        <v>3.6088661822204202E-3</v>
      </c>
      <c r="AN412" s="72">
        <f t="shared" si="429"/>
        <v>3.7282989104895337E-3</v>
      </c>
      <c r="AO412" s="72">
        <f t="shared" si="430"/>
        <v>3.7314960851295466E-3</v>
      </c>
      <c r="AP412" s="72">
        <f t="shared" si="431"/>
        <v>2.6447672582898024E-3</v>
      </c>
      <c r="AQ412" s="72">
        <f t="shared" si="432"/>
        <v>2.5209180044632813E-3</v>
      </c>
      <c r="AR412" s="72">
        <f t="shared" si="433"/>
        <v>2.8384599679293645E-3</v>
      </c>
      <c r="AS412" s="72">
        <f t="shared" si="434"/>
        <v>3.2597333751833682E-3</v>
      </c>
      <c r="AT412" s="72">
        <f t="shared" si="435"/>
        <v>3.398131258372425E-3</v>
      </c>
      <c r="AU412" s="72">
        <f t="shared" si="436"/>
        <v>3.4977221667531143E-3</v>
      </c>
      <c r="AV412" s="72">
        <f t="shared" si="437"/>
        <v>3.6155142330992914E-3</v>
      </c>
      <c r="AW412" s="72">
        <f t="shared" si="438"/>
        <v>3.6188942910602368E-3</v>
      </c>
      <c r="AX412" s="72">
        <f t="shared" si="439"/>
        <v>7.0065168858225453E-4</v>
      </c>
      <c r="AY412" s="72">
        <f t="shared" si="440"/>
        <v>1.317767719236368E-3</v>
      </c>
      <c r="AZ412" s="72">
        <f t="shared" si="441"/>
        <v>2.9247497128680649E-3</v>
      </c>
      <c r="BA412" s="72">
        <f t="shared" si="442"/>
        <v>1.0095252726043323E-2</v>
      </c>
      <c r="BB412" s="72">
        <f t="shared" si="443"/>
        <v>1.7537435172746186E-2</v>
      </c>
      <c r="BC412" s="72">
        <f t="shared" si="444"/>
        <v>3.6088661822204202E-2</v>
      </c>
      <c r="BD412" s="72">
        <f t="shared" si="445"/>
        <v>5.5924483657343003E-2</v>
      </c>
      <c r="BE412" s="72">
        <f t="shared" si="446"/>
        <v>7.4629921702590932E-2</v>
      </c>
      <c r="BF412" s="72">
        <f t="shared" si="447"/>
        <v>6.6119181457245061E-4</v>
      </c>
      <c r="BG412" s="72">
        <f t="shared" si="448"/>
        <v>1.2604590022316407E-3</v>
      </c>
      <c r="BH412" s="72">
        <f t="shared" si="449"/>
        <v>2.8384599679293645E-3</v>
      </c>
      <c r="BI412" s="72">
        <f t="shared" si="450"/>
        <v>9.7792001255501051E-3</v>
      </c>
      <c r="BJ412" s="72">
        <f t="shared" si="451"/>
        <v>1.6990656291862125E-2</v>
      </c>
      <c r="BK412" s="72">
        <f t="shared" si="452"/>
        <v>3.4977221667531144E-2</v>
      </c>
      <c r="BL412" s="72">
        <f t="shared" si="453"/>
        <v>5.4232713496489372E-2</v>
      </c>
      <c r="BM412" s="72">
        <f t="shared" si="454"/>
        <v>7.2377885821204732E-2</v>
      </c>
      <c r="BN412" s="70">
        <f t="shared" si="455"/>
        <v>0.82934757288432026</v>
      </c>
      <c r="BO412" s="70">
        <f t="shared" si="456"/>
        <v>0.90816259255248455</v>
      </c>
      <c r="BP412" s="70">
        <f t="shared" si="457"/>
        <v>0.98641758775006638</v>
      </c>
    </row>
    <row r="413" spans="1:68" x14ac:dyDescent="0.25">
      <c r="A413" s="68">
        <v>44831</v>
      </c>
      <c r="B413" s="67">
        <v>10.53</v>
      </c>
      <c r="C413" s="67">
        <v>11.19</v>
      </c>
      <c r="D413" s="67">
        <v>11.91</v>
      </c>
      <c r="E413" s="67">
        <v>11.8</v>
      </c>
      <c r="F413" s="67">
        <v>10.34</v>
      </c>
      <c r="G413" s="67">
        <v>9.56</v>
      </c>
      <c r="H413" s="67">
        <v>9.16</v>
      </c>
      <c r="I413" s="67">
        <v>9.16</v>
      </c>
      <c r="J413" s="71">
        <f t="shared" si="458"/>
        <v>5.4000000000000159E-3</v>
      </c>
      <c r="K413" s="71">
        <f t="shared" si="400"/>
        <v>4.0000000000001146E-4</v>
      </c>
      <c r="L413" s="71">
        <f t="shared" si="459"/>
        <v>0</v>
      </c>
      <c r="M413" s="71">
        <f t="shared" si="402"/>
        <v>0</v>
      </c>
      <c r="N413" s="71">
        <f t="shared" si="460"/>
        <v>4.0000000000001146E-4</v>
      </c>
      <c r="O413" s="71">
        <f t="shared" si="461"/>
        <v>1.0000000000000286E-4</v>
      </c>
      <c r="P413" s="71">
        <f t="shared" si="462"/>
        <v>-1.0000000000000286E-4</v>
      </c>
      <c r="Q413" s="71">
        <f t="shared" si="463"/>
        <v>-1.9999999999999185E-4</v>
      </c>
      <c r="R413" s="71">
        <f t="shared" si="464"/>
        <v>4.8736558561646263E-3</v>
      </c>
      <c r="S413" s="71">
        <f t="shared" si="465"/>
        <v>3.5967988878029622E-4</v>
      </c>
      <c r="T413" s="71">
        <f t="shared" si="466"/>
        <v>0</v>
      </c>
      <c r="U413" s="71">
        <f t="shared" si="467"/>
        <v>0</v>
      </c>
      <c r="V413" s="71">
        <f t="shared" si="468"/>
        <v>3.624501670707014E-4</v>
      </c>
      <c r="W413" s="71">
        <f t="shared" si="469"/>
        <v>9.127002242453506E-5</v>
      </c>
      <c r="X413" s="71">
        <f t="shared" si="470"/>
        <v>-9.1612844184863415E-5</v>
      </c>
      <c r="Y413" s="71">
        <f t="shared" si="471"/>
        <v>-1.8323408205181042E-4</v>
      </c>
      <c r="Z413" s="72">
        <f t="shared" si="415"/>
        <v>2.0373932457914513E-2</v>
      </c>
      <c r="AA413" s="72">
        <f t="shared" si="416"/>
        <v>2.0072244138666512E-2</v>
      </c>
      <c r="AB413" s="72">
        <f t="shared" si="417"/>
        <v>2.3430208595567454E-2</v>
      </c>
      <c r="AC413" s="72">
        <f t="shared" si="418"/>
        <v>2.3703218418494494E-2</v>
      </c>
      <c r="AD413" s="72">
        <f t="shared" si="419"/>
        <v>1.9291227136324612E-2</v>
      </c>
      <c r="AE413" s="72">
        <f t="shared" si="420"/>
        <v>1.5304695364160126E-2</v>
      </c>
      <c r="AF413" s="72">
        <f t="shared" si="421"/>
        <v>1.3883238154345468E-2</v>
      </c>
      <c r="AG413" s="72">
        <f t="shared" si="422"/>
        <v>1.3263425070387316E-2</v>
      </c>
      <c r="AH413" s="72">
        <f t="shared" si="423"/>
        <v>2.7995155121063905E-3</v>
      </c>
      <c r="AI413" s="72">
        <f t="shared" si="424"/>
        <v>2.637701751664561E-3</v>
      </c>
      <c r="AJ413" s="72">
        <f t="shared" si="425"/>
        <v>2.9240340754798501E-3</v>
      </c>
      <c r="AK413" s="72">
        <f t="shared" si="426"/>
        <v>3.3711617816126471E-3</v>
      </c>
      <c r="AL413" s="72">
        <f t="shared" si="427"/>
        <v>3.5142917749266187E-3</v>
      </c>
      <c r="AM413" s="72">
        <f t="shared" si="428"/>
        <v>3.6179706908650603E-3</v>
      </c>
      <c r="AN413" s="72">
        <f t="shared" si="429"/>
        <v>3.7362153060060952E-3</v>
      </c>
      <c r="AO413" s="72">
        <f t="shared" si="430"/>
        <v>3.7394228575353557E-3</v>
      </c>
      <c r="AP413" s="72">
        <f t="shared" si="431"/>
        <v>2.6428566474554264E-3</v>
      </c>
      <c r="AQ413" s="72">
        <f t="shared" si="432"/>
        <v>2.5236689382140492E-3</v>
      </c>
      <c r="AR413" s="72">
        <f t="shared" si="433"/>
        <v>2.8392277335626236E-3</v>
      </c>
      <c r="AS413" s="72">
        <f t="shared" si="434"/>
        <v>3.2659494511955703E-3</v>
      </c>
      <c r="AT413" s="72">
        <f t="shared" si="435"/>
        <v>3.4049715499539918E-3</v>
      </c>
      <c r="AU413" s="72">
        <f t="shared" si="436"/>
        <v>3.5066376600557795E-3</v>
      </c>
      <c r="AV413" s="72">
        <f t="shared" si="437"/>
        <v>3.6234600317518908E-3</v>
      </c>
      <c r="AW413" s="72">
        <f t="shared" si="438"/>
        <v>3.6268508086307418E-3</v>
      </c>
      <c r="AX413" s="72">
        <f t="shared" si="439"/>
        <v>6.9987887802659763E-4</v>
      </c>
      <c r="AY413" s="72">
        <f t="shared" si="440"/>
        <v>1.3188508758322805E-3</v>
      </c>
      <c r="AZ413" s="72">
        <f t="shared" si="441"/>
        <v>2.9240340754798501E-3</v>
      </c>
      <c r="BA413" s="72">
        <f t="shared" si="442"/>
        <v>1.0113485344837941E-2</v>
      </c>
      <c r="BB413" s="72">
        <f t="shared" si="443"/>
        <v>1.7571458874633093E-2</v>
      </c>
      <c r="BC413" s="72">
        <f t="shared" si="444"/>
        <v>3.6179706908650605E-2</v>
      </c>
      <c r="BD413" s="72">
        <f t="shared" si="445"/>
        <v>5.6043229590091427E-2</v>
      </c>
      <c r="BE413" s="72">
        <f t="shared" si="446"/>
        <v>7.4788457150707116E-2</v>
      </c>
      <c r="BF413" s="72">
        <f t="shared" si="447"/>
        <v>6.6071416186385659E-4</v>
      </c>
      <c r="BG413" s="72">
        <f t="shared" si="448"/>
        <v>1.2618344691070246E-3</v>
      </c>
      <c r="BH413" s="72">
        <f t="shared" si="449"/>
        <v>2.8392277335626236E-3</v>
      </c>
      <c r="BI413" s="72">
        <f t="shared" si="450"/>
        <v>9.7978483535867099E-3</v>
      </c>
      <c r="BJ413" s="72">
        <f t="shared" si="451"/>
        <v>1.7024857749769959E-2</v>
      </c>
      <c r="BK413" s="72">
        <f t="shared" si="452"/>
        <v>3.5066376600557794E-2</v>
      </c>
      <c r="BL413" s="72">
        <f t="shared" si="453"/>
        <v>5.4351900476278366E-2</v>
      </c>
      <c r="BM413" s="72">
        <f t="shared" si="454"/>
        <v>7.2537016172614835E-2</v>
      </c>
      <c r="BN413" s="70">
        <f t="shared" si="455"/>
        <v>0.82874859662306266</v>
      </c>
      <c r="BO413" s="70">
        <f t="shared" si="456"/>
        <v>0.91380044691235385</v>
      </c>
      <c r="BP413" s="70">
        <f t="shared" si="457"/>
        <v>0.98640181518499814</v>
      </c>
    </row>
    <row r="414" spans="1:68" x14ac:dyDescent="0.25">
      <c r="A414" s="68">
        <v>44830</v>
      </c>
      <c r="B414" s="67">
        <v>11.07</v>
      </c>
      <c r="C414" s="67">
        <v>11.23</v>
      </c>
      <c r="D414" s="67">
        <v>11.91</v>
      </c>
      <c r="E414" s="67">
        <v>11.8</v>
      </c>
      <c r="F414" s="67">
        <v>10.38</v>
      </c>
      <c r="G414" s="67">
        <v>9.57</v>
      </c>
      <c r="H414" s="67">
        <v>9.15</v>
      </c>
      <c r="I414" s="67">
        <v>9.14</v>
      </c>
      <c r="J414" s="71">
        <f t="shared" si="458"/>
        <v>0</v>
      </c>
      <c r="K414" s="71">
        <f t="shared" si="400"/>
        <v>-2.0000000000000573E-4</v>
      </c>
      <c r="L414" s="71">
        <f t="shared" si="459"/>
        <v>0</v>
      </c>
      <c r="M414" s="71">
        <f t="shared" si="402"/>
        <v>-1.4000000000000123E-3</v>
      </c>
      <c r="N414" s="71">
        <f t="shared" si="460"/>
        <v>-2.2999999999999965E-3</v>
      </c>
      <c r="O414" s="71">
        <f t="shared" si="461"/>
        <v>-3.4000000000000002E-3</v>
      </c>
      <c r="P414" s="71">
        <f t="shared" si="462"/>
        <v>-3.7000000000000088E-3</v>
      </c>
      <c r="Q414" s="71">
        <f t="shared" si="463"/>
        <v>-3.8000000000000117E-3</v>
      </c>
      <c r="R414" s="71">
        <f t="shared" si="464"/>
        <v>0</v>
      </c>
      <c r="S414" s="71">
        <f t="shared" si="465"/>
        <v>-1.7982377318726773E-4</v>
      </c>
      <c r="T414" s="71">
        <f t="shared" si="466"/>
        <v>0</v>
      </c>
      <c r="U414" s="71">
        <f t="shared" si="467"/>
        <v>-1.253020838784481E-3</v>
      </c>
      <c r="V414" s="71">
        <f t="shared" si="468"/>
        <v>-2.0858847630032449E-3</v>
      </c>
      <c r="W414" s="71">
        <f t="shared" si="469"/>
        <v>-3.1078635618499674E-3</v>
      </c>
      <c r="X414" s="71">
        <f t="shared" si="470"/>
        <v>-3.3955890011380494E-3</v>
      </c>
      <c r="Y414" s="71">
        <f t="shared" si="471"/>
        <v>-3.4878419938159161E-3</v>
      </c>
      <c r="Z414" s="72">
        <f t="shared" si="415"/>
        <v>2.0189972622030608E-2</v>
      </c>
      <c r="AA414" s="72">
        <f t="shared" si="416"/>
        <v>1.9825316808910462E-2</v>
      </c>
      <c r="AB414" s="72">
        <f t="shared" si="417"/>
        <v>2.322647869780934E-2</v>
      </c>
      <c r="AC414" s="72">
        <f t="shared" si="418"/>
        <v>2.3570239419298599E-2</v>
      </c>
      <c r="AD414" s="72">
        <f t="shared" si="419"/>
        <v>1.9223800726842342E-2</v>
      </c>
      <c r="AE414" s="72">
        <f t="shared" si="420"/>
        <v>1.5230699698637475E-2</v>
      </c>
      <c r="AF414" s="72">
        <f t="shared" si="421"/>
        <v>1.3822695496239016E-2</v>
      </c>
      <c r="AG414" s="72">
        <f t="shared" si="422"/>
        <v>1.3192489662424206E-2</v>
      </c>
      <c r="AH414" s="72">
        <f t="shared" si="423"/>
        <v>2.7724373559674426E-3</v>
      </c>
      <c r="AI414" s="72">
        <f t="shared" si="424"/>
        <v>2.6437967841022093E-3</v>
      </c>
      <c r="AJ414" s="72">
        <f t="shared" si="425"/>
        <v>2.9315502592325232E-3</v>
      </c>
      <c r="AK414" s="72">
        <f t="shared" si="426"/>
        <v>3.3799406559209323E-3</v>
      </c>
      <c r="AL414" s="72">
        <f t="shared" si="427"/>
        <v>3.5230767444332685E-3</v>
      </c>
      <c r="AM414" s="72">
        <f t="shared" si="428"/>
        <v>3.6274559668768333E-3</v>
      </c>
      <c r="AN414" s="72">
        <f t="shared" si="429"/>
        <v>3.746189345459114E-3</v>
      </c>
      <c r="AO414" s="72">
        <f t="shared" si="430"/>
        <v>3.7494549056508023E-3</v>
      </c>
      <c r="AP414" s="72">
        <f t="shared" si="431"/>
        <v>2.6198179877460698E-3</v>
      </c>
      <c r="AQ414" s="72">
        <f t="shared" si="432"/>
        <v>2.529557753803285E-3</v>
      </c>
      <c r="AR414" s="72">
        <f t="shared" si="433"/>
        <v>2.8465453627846268E-3</v>
      </c>
      <c r="AS414" s="72">
        <f t="shared" si="434"/>
        <v>3.2744692190833694E-3</v>
      </c>
      <c r="AT414" s="72">
        <f t="shared" si="435"/>
        <v>3.4135332398463961E-3</v>
      </c>
      <c r="AU414" s="72">
        <f t="shared" si="436"/>
        <v>3.5158427407713999E-3</v>
      </c>
      <c r="AV414" s="72">
        <f t="shared" si="437"/>
        <v>3.6331336294876922E-3</v>
      </c>
      <c r="AW414" s="72">
        <f t="shared" si="438"/>
        <v>3.6365790139009546E-3</v>
      </c>
      <c r="AX414" s="72">
        <f t="shared" si="439"/>
        <v>6.9310933899186065E-4</v>
      </c>
      <c r="AY414" s="72">
        <f t="shared" si="440"/>
        <v>1.3218983920511046E-3</v>
      </c>
      <c r="AZ414" s="72">
        <f t="shared" si="441"/>
        <v>2.9315502592325232E-3</v>
      </c>
      <c r="BA414" s="72">
        <f t="shared" si="442"/>
        <v>1.0139821967762797E-2</v>
      </c>
      <c r="BB414" s="72">
        <f t="shared" si="443"/>
        <v>1.7615383722166342E-2</v>
      </c>
      <c r="BC414" s="72">
        <f t="shared" si="444"/>
        <v>3.627455966876833E-2</v>
      </c>
      <c r="BD414" s="72">
        <f t="shared" si="445"/>
        <v>5.6192840181886708E-2</v>
      </c>
      <c r="BE414" s="72">
        <f t="shared" si="446"/>
        <v>7.4989098113016045E-2</v>
      </c>
      <c r="BF414" s="72">
        <f t="shared" si="447"/>
        <v>6.5495449693651745E-4</v>
      </c>
      <c r="BG414" s="72">
        <f t="shared" si="448"/>
        <v>1.2647788769016425E-3</v>
      </c>
      <c r="BH414" s="72">
        <f t="shared" si="449"/>
        <v>2.8465453627846268E-3</v>
      </c>
      <c r="BI414" s="72">
        <f t="shared" si="450"/>
        <v>9.8234076572501078E-3</v>
      </c>
      <c r="BJ414" s="72">
        <f t="shared" si="451"/>
        <v>1.706766619923198E-2</v>
      </c>
      <c r="BK414" s="72">
        <f t="shared" si="452"/>
        <v>3.5158427407714E-2</v>
      </c>
      <c r="BL414" s="72">
        <f t="shared" si="453"/>
        <v>5.449700444231538E-2</v>
      </c>
      <c r="BM414" s="72">
        <f t="shared" si="454"/>
        <v>7.2731580278019098E-2</v>
      </c>
      <c r="BN414" s="70">
        <f t="shared" si="455"/>
        <v>0.82873061029271033</v>
      </c>
      <c r="BO414" s="70">
        <f t="shared" si="456"/>
        <v>0.91378452954499156</v>
      </c>
      <c r="BP414" s="70">
        <f t="shared" si="457"/>
        <v>0.98641468298567581</v>
      </c>
    </row>
    <row r="415" spans="1:68" x14ac:dyDescent="0.25">
      <c r="A415" s="68">
        <v>44827</v>
      </c>
      <c r="B415" s="67">
        <v>11.07</v>
      </c>
      <c r="C415" s="67">
        <v>11.21</v>
      </c>
      <c r="D415" s="67">
        <v>11.91</v>
      </c>
      <c r="E415" s="67">
        <v>11.66</v>
      </c>
      <c r="F415" s="67">
        <v>10.15</v>
      </c>
      <c r="G415" s="67">
        <v>9.23</v>
      </c>
      <c r="H415" s="67">
        <v>8.7799999999999994</v>
      </c>
      <c r="I415" s="67">
        <v>8.76</v>
      </c>
      <c r="J415" s="71">
        <f t="shared" si="458"/>
        <v>2.3999999999999994E-3</v>
      </c>
      <c r="K415" s="71">
        <f t="shared" si="400"/>
        <v>3.9999999999999758E-4</v>
      </c>
      <c r="L415" s="71">
        <f t="shared" si="459"/>
        <v>1.2999999999999956E-3</v>
      </c>
      <c r="M415" s="71">
        <f t="shared" si="402"/>
        <v>1.7000000000000071E-3</v>
      </c>
      <c r="N415" s="71">
        <f t="shared" si="460"/>
        <v>2.3999999999999994E-3</v>
      </c>
      <c r="O415" s="71">
        <f t="shared" si="461"/>
        <v>2.9999999999999472E-4</v>
      </c>
      <c r="P415" s="71">
        <f t="shared" si="462"/>
        <v>0</v>
      </c>
      <c r="Q415" s="71">
        <f t="shared" si="463"/>
        <v>0</v>
      </c>
      <c r="R415" s="71">
        <f t="shared" si="464"/>
        <v>2.1584683261058339E-3</v>
      </c>
      <c r="S415" s="71">
        <f t="shared" si="465"/>
        <v>3.5961521559894059E-4</v>
      </c>
      <c r="T415" s="71">
        <f t="shared" si="466"/>
        <v>1.1609735619719588E-3</v>
      </c>
      <c r="U415" s="71">
        <f t="shared" si="467"/>
        <v>1.5213211578825696E-3</v>
      </c>
      <c r="V415" s="71">
        <f t="shared" si="468"/>
        <v>2.1764767819083672E-3</v>
      </c>
      <c r="W415" s="71">
        <f t="shared" si="469"/>
        <v>2.7461211211982593E-4</v>
      </c>
      <c r="X415" s="71">
        <f t="shared" si="470"/>
        <v>0</v>
      </c>
      <c r="Y415" s="71">
        <f t="shared" si="471"/>
        <v>0</v>
      </c>
      <c r="Z415" s="72">
        <f t="shared" si="415"/>
        <v>1.9932876609203641E-2</v>
      </c>
      <c r="AA415" s="72">
        <f t="shared" si="416"/>
        <v>1.9563892809973674E-2</v>
      </c>
      <c r="AB415" s="72">
        <f t="shared" si="417"/>
        <v>2.3015756724020883E-2</v>
      </c>
      <c r="AC415" s="72">
        <f t="shared" si="418"/>
        <v>2.3432885824687805E-2</v>
      </c>
      <c r="AD415" s="72">
        <f t="shared" si="419"/>
        <v>1.9150728663503119E-2</v>
      </c>
      <c r="AE415" s="72">
        <f t="shared" si="420"/>
        <v>1.5153343047753681E-2</v>
      </c>
      <c r="AF415" s="72">
        <f t="shared" si="421"/>
        <v>1.3761041117733264E-2</v>
      </c>
      <c r="AG415" s="72">
        <f t="shared" si="422"/>
        <v>1.3121123970227086E-2</v>
      </c>
      <c r="AH415" s="72">
        <f t="shared" si="423"/>
        <v>2.779612806858487E-3</v>
      </c>
      <c r="AI415" s="72">
        <f t="shared" si="424"/>
        <v>2.6508032616255951E-3</v>
      </c>
      <c r="AJ415" s="72">
        <f t="shared" si="425"/>
        <v>2.9391245289158356E-3</v>
      </c>
      <c r="AK415" s="72">
        <f t="shared" si="426"/>
        <v>3.3886402994019447E-3</v>
      </c>
      <c r="AL415" s="72">
        <f t="shared" si="427"/>
        <v>3.5302898653637505E-3</v>
      </c>
      <c r="AM415" s="72">
        <f t="shared" si="428"/>
        <v>3.6310405322236487E-3</v>
      </c>
      <c r="AN415" s="72">
        <f t="shared" si="429"/>
        <v>3.7488625772088137E-3</v>
      </c>
      <c r="AO415" s="72">
        <f t="shared" si="430"/>
        <v>3.7516664530696403E-3</v>
      </c>
      <c r="AP415" s="72">
        <f t="shared" si="431"/>
        <v>2.6265960165663474E-3</v>
      </c>
      <c r="AQ415" s="72">
        <f t="shared" si="432"/>
        <v>2.5362563937485223E-3</v>
      </c>
      <c r="AR415" s="72">
        <f t="shared" si="433"/>
        <v>2.8539197144288892E-3</v>
      </c>
      <c r="AS415" s="72">
        <f t="shared" si="434"/>
        <v>3.2829999768998765E-3</v>
      </c>
      <c r="AT415" s="72">
        <f t="shared" si="435"/>
        <v>3.4208661514579315E-3</v>
      </c>
      <c r="AU415" s="72">
        <f t="shared" si="436"/>
        <v>3.5200741865976637E-3</v>
      </c>
      <c r="AV415" s="72">
        <f t="shared" si="437"/>
        <v>3.6365714569351628E-3</v>
      </c>
      <c r="AW415" s="72">
        <f t="shared" si="438"/>
        <v>3.6396185958364447E-3</v>
      </c>
      <c r="AX415" s="72">
        <f t="shared" si="439"/>
        <v>6.9490320171462176E-4</v>
      </c>
      <c r="AY415" s="72">
        <f t="shared" si="440"/>
        <v>1.3254016308127975E-3</v>
      </c>
      <c r="AZ415" s="72">
        <f t="shared" si="441"/>
        <v>2.9391245289158356E-3</v>
      </c>
      <c r="BA415" s="72">
        <f t="shared" si="442"/>
        <v>1.0165920898205835E-2</v>
      </c>
      <c r="BB415" s="72">
        <f t="shared" si="443"/>
        <v>1.7651449326818752E-2</v>
      </c>
      <c r="BC415" s="72">
        <f t="shared" si="444"/>
        <v>3.6310405322236484E-2</v>
      </c>
      <c r="BD415" s="72">
        <f t="shared" si="445"/>
        <v>5.6232938658132205E-2</v>
      </c>
      <c r="BE415" s="72">
        <f t="shared" si="446"/>
        <v>7.5033329061392803E-2</v>
      </c>
      <c r="BF415" s="72">
        <f t="shared" si="447"/>
        <v>6.5664900414158685E-4</v>
      </c>
      <c r="BG415" s="72">
        <f t="shared" si="448"/>
        <v>1.2681281968742611E-3</v>
      </c>
      <c r="BH415" s="72">
        <f t="shared" si="449"/>
        <v>2.8539197144288892E-3</v>
      </c>
      <c r="BI415" s="72">
        <f t="shared" si="450"/>
        <v>9.8489999306996291E-3</v>
      </c>
      <c r="BJ415" s="72">
        <f t="shared" si="451"/>
        <v>1.7104330757289659E-2</v>
      </c>
      <c r="BK415" s="72">
        <f t="shared" si="452"/>
        <v>3.5200741865976638E-2</v>
      </c>
      <c r="BL415" s="72">
        <f t="shared" si="453"/>
        <v>5.4548571854027443E-2</v>
      </c>
      <c r="BM415" s="72">
        <f t="shared" si="454"/>
        <v>7.2792371916728896E-2</v>
      </c>
      <c r="BN415" s="70">
        <f t="shared" si="455"/>
        <v>0.82870734430054172</v>
      </c>
      <c r="BO415" s="70">
        <f t="shared" si="456"/>
        <v>0.91422608887451351</v>
      </c>
      <c r="BP415" s="70">
        <f t="shared" si="457"/>
        <v>0.98658384186482195</v>
      </c>
    </row>
    <row r="416" spans="1:68" x14ac:dyDescent="0.25">
      <c r="A416" s="68">
        <v>44826</v>
      </c>
      <c r="B416" s="67">
        <v>11.31</v>
      </c>
      <c r="C416" s="67">
        <v>11.25</v>
      </c>
      <c r="D416" s="67">
        <v>12.04</v>
      </c>
      <c r="E416" s="67">
        <v>11.83</v>
      </c>
      <c r="F416" s="67">
        <v>10.39</v>
      </c>
      <c r="G416" s="67">
        <v>9.26</v>
      </c>
      <c r="H416" s="67">
        <v>8.7799999999999994</v>
      </c>
      <c r="I416" s="67">
        <v>8.76</v>
      </c>
      <c r="J416" s="71">
        <f t="shared" si="458"/>
        <v>-3.0000000000000859E-4</v>
      </c>
      <c r="K416" s="71">
        <f t="shared" si="400"/>
        <v>-1.0000000000000286E-4</v>
      </c>
      <c r="L416" s="71">
        <f t="shared" si="459"/>
        <v>-1.0000000000000286E-4</v>
      </c>
      <c r="M416" s="71">
        <f t="shared" si="402"/>
        <v>-2.9999999999999472E-4</v>
      </c>
      <c r="N416" s="71">
        <f t="shared" si="460"/>
        <v>-6.0000000000000331E-4</v>
      </c>
      <c r="O416" s="71">
        <f t="shared" si="461"/>
        <v>-4.9999999999998657E-4</v>
      </c>
      <c r="P416" s="71">
        <f t="shared" si="462"/>
        <v>-3.999999999999837E-4</v>
      </c>
      <c r="Q416" s="71">
        <f t="shared" si="463"/>
        <v>-4.9999999999998657E-4</v>
      </c>
      <c r="R416" s="71">
        <f t="shared" si="464"/>
        <v>-2.6955388994694119E-4</v>
      </c>
      <c r="S416" s="71">
        <f t="shared" si="465"/>
        <v>-8.9891680585542076E-5</v>
      </c>
      <c r="T416" s="71">
        <f t="shared" si="466"/>
        <v>-8.925782127583971E-5</v>
      </c>
      <c r="U416" s="71">
        <f t="shared" si="467"/>
        <v>-2.6830031909811053E-4</v>
      </c>
      <c r="V416" s="71">
        <f t="shared" si="468"/>
        <v>-5.4367525804579835E-4</v>
      </c>
      <c r="W416" s="71">
        <f t="shared" si="469"/>
        <v>-4.577287579344664E-4</v>
      </c>
      <c r="X416" s="71">
        <f t="shared" si="470"/>
        <v>-3.6778227704025075E-4</v>
      </c>
      <c r="Y416" s="71">
        <f t="shared" si="471"/>
        <v>-4.5983354836092881E-4</v>
      </c>
      <c r="Z416" s="72">
        <f t="shared" si="415"/>
        <v>1.966607381994584E-2</v>
      </c>
      <c r="AA416" s="72">
        <f t="shared" si="416"/>
        <v>1.9295216347612151E-2</v>
      </c>
      <c r="AB416" s="72">
        <f t="shared" si="417"/>
        <v>2.279771415449339E-2</v>
      </c>
      <c r="AC416" s="72">
        <f t="shared" si="418"/>
        <v>2.3304576493022214E-2</v>
      </c>
      <c r="AD416" s="72">
        <f t="shared" si="419"/>
        <v>1.9094190065627022E-2</v>
      </c>
      <c r="AE416" s="72">
        <f t="shared" si="420"/>
        <v>1.5103323047281845E-2</v>
      </c>
      <c r="AF416" s="72">
        <f t="shared" si="421"/>
        <v>1.372796620082257E-2</v>
      </c>
      <c r="AG416" s="72">
        <f t="shared" si="422"/>
        <v>1.3080888385272903E-2</v>
      </c>
      <c r="AH416" s="72">
        <f t="shared" si="423"/>
        <v>2.7783219966609294E-3</v>
      </c>
      <c r="AI416" s="72">
        <f t="shared" si="424"/>
        <v>2.6569899899331387E-3</v>
      </c>
      <c r="AJ416" s="72">
        <f t="shared" si="425"/>
        <v>2.9436200546091003E-3</v>
      </c>
      <c r="AK416" s="72">
        <f t="shared" si="426"/>
        <v>3.3934933040256046E-3</v>
      </c>
      <c r="AL416" s="72">
        <f t="shared" si="427"/>
        <v>3.5331686582164715E-3</v>
      </c>
      <c r="AM416" s="72">
        <f t="shared" si="428"/>
        <v>3.6404662851213512E-3</v>
      </c>
      <c r="AN416" s="72">
        <f t="shared" si="429"/>
        <v>3.7589268105941063E-3</v>
      </c>
      <c r="AO416" s="72">
        <f t="shared" si="430"/>
        <v>3.7617392084219061E-3</v>
      </c>
      <c r="AP416" s="72">
        <f t="shared" si="431"/>
        <v>2.6260005584296631E-3</v>
      </c>
      <c r="AQ416" s="72">
        <f t="shared" si="432"/>
        <v>2.5422342592790288E-3</v>
      </c>
      <c r="AR416" s="72">
        <f t="shared" si="433"/>
        <v>2.8587003503649003E-3</v>
      </c>
      <c r="AS416" s="72">
        <f t="shared" si="434"/>
        <v>3.2882139938071302E-3</v>
      </c>
      <c r="AT416" s="72">
        <f t="shared" si="435"/>
        <v>3.4243610322378477E-3</v>
      </c>
      <c r="AU416" s="72">
        <f t="shared" si="436"/>
        <v>3.5292388201790528E-3</v>
      </c>
      <c r="AV416" s="72">
        <f t="shared" si="437"/>
        <v>3.6463380074747546E-3</v>
      </c>
      <c r="AW416" s="72">
        <f t="shared" si="438"/>
        <v>3.6493942710263232E-3</v>
      </c>
      <c r="AX416" s="72">
        <f t="shared" si="439"/>
        <v>6.9458049916523235E-4</v>
      </c>
      <c r="AY416" s="72">
        <f t="shared" si="440"/>
        <v>1.3284949949665694E-3</v>
      </c>
      <c r="AZ416" s="72">
        <f t="shared" si="441"/>
        <v>2.9436200546091003E-3</v>
      </c>
      <c r="BA416" s="72">
        <f t="shared" si="442"/>
        <v>1.0180479912076814E-2</v>
      </c>
      <c r="BB416" s="72">
        <f t="shared" si="443"/>
        <v>1.7665843291082357E-2</v>
      </c>
      <c r="BC416" s="72">
        <f t="shared" si="444"/>
        <v>3.6404662851213514E-2</v>
      </c>
      <c r="BD416" s="72">
        <f t="shared" si="445"/>
        <v>5.6383902158911592E-2</v>
      </c>
      <c r="BE416" s="72">
        <f t="shared" si="446"/>
        <v>7.5234784168438124E-2</v>
      </c>
      <c r="BF416" s="72">
        <f t="shared" si="447"/>
        <v>6.5650013960741576E-4</v>
      </c>
      <c r="BG416" s="72">
        <f t="shared" si="448"/>
        <v>1.2711171296395144E-3</v>
      </c>
      <c r="BH416" s="72">
        <f t="shared" si="449"/>
        <v>2.8587003503649003E-3</v>
      </c>
      <c r="BI416" s="72">
        <f t="shared" si="450"/>
        <v>9.8646419814213907E-3</v>
      </c>
      <c r="BJ416" s="72">
        <f t="shared" si="451"/>
        <v>1.7121805161189239E-2</v>
      </c>
      <c r="BK416" s="72">
        <f t="shared" si="452"/>
        <v>3.529238820179053E-2</v>
      </c>
      <c r="BL416" s="72">
        <f t="shared" si="453"/>
        <v>5.4695070112121318E-2</v>
      </c>
      <c r="BM416" s="72">
        <f t="shared" si="454"/>
        <v>7.2987885420526463E-2</v>
      </c>
      <c r="BN416" s="70">
        <f t="shared" si="455"/>
        <v>0.82863719682017001</v>
      </c>
      <c r="BO416" s="70">
        <f t="shared" si="456"/>
        <v>0.91403984984494757</v>
      </c>
      <c r="BP416" s="70">
        <f t="shared" si="457"/>
        <v>0.98660264766899586</v>
      </c>
    </row>
    <row r="417" spans="1:68" x14ac:dyDescent="0.25">
      <c r="A417" s="68">
        <v>44825</v>
      </c>
      <c r="B417" s="67">
        <v>11.28</v>
      </c>
      <c r="C417" s="67">
        <v>11.24</v>
      </c>
      <c r="D417" s="67">
        <v>12.03</v>
      </c>
      <c r="E417" s="67">
        <v>11.8</v>
      </c>
      <c r="F417" s="67">
        <v>10.33</v>
      </c>
      <c r="G417" s="67">
        <v>9.2100000000000009</v>
      </c>
      <c r="H417" s="67">
        <v>8.74</v>
      </c>
      <c r="I417" s="67">
        <v>8.7100000000000009</v>
      </c>
      <c r="J417" s="71">
        <f t="shared" si="458"/>
        <v>0</v>
      </c>
      <c r="K417" s="71">
        <f t="shared" si="400"/>
        <v>-8.199999999999999E-3</v>
      </c>
      <c r="L417" s="71">
        <f t="shared" si="459"/>
        <v>-2.9999999999999472E-4</v>
      </c>
      <c r="M417" s="71">
        <f t="shared" si="402"/>
        <v>-7.0000000000000617E-4</v>
      </c>
      <c r="N417" s="71">
        <f t="shared" si="460"/>
        <v>-1.0999999999999899E-3</v>
      </c>
      <c r="O417" s="71">
        <f t="shared" si="461"/>
        <v>-1.2000000000000205E-3</v>
      </c>
      <c r="P417" s="71">
        <f t="shared" si="462"/>
        <v>-1.0000000000000009E-3</v>
      </c>
      <c r="Q417" s="71">
        <f t="shared" si="463"/>
        <v>-1.0000000000000148E-3</v>
      </c>
      <c r="R417" s="71">
        <f t="shared" si="464"/>
        <v>0</v>
      </c>
      <c r="S417" s="71">
        <f t="shared" si="465"/>
        <v>-7.398752509865489E-3</v>
      </c>
      <c r="T417" s="71">
        <f t="shared" si="466"/>
        <v>-2.6782127553732956E-4</v>
      </c>
      <c r="U417" s="71">
        <f t="shared" si="467"/>
        <v>-6.2631416175233157E-4</v>
      </c>
      <c r="V417" s="71">
        <f t="shared" si="468"/>
        <v>-9.9750631712530236E-4</v>
      </c>
      <c r="W417" s="71">
        <f t="shared" si="469"/>
        <v>-1.0994045999717331E-3</v>
      </c>
      <c r="X417" s="71">
        <f t="shared" si="470"/>
        <v>-9.200479073884593E-4</v>
      </c>
      <c r="Y417" s="71">
        <f t="shared" si="471"/>
        <v>-9.2030192396418164E-4</v>
      </c>
      <c r="Z417" s="72">
        <f t="shared" si="415"/>
        <v>1.9355045321028955E-2</v>
      </c>
      <c r="AA417" s="72">
        <f t="shared" si="416"/>
        <v>1.901050473338288E-2</v>
      </c>
      <c r="AB417" s="72">
        <f t="shared" si="417"/>
        <v>2.2556294928057646E-2</v>
      </c>
      <c r="AC417" s="72">
        <f t="shared" si="418"/>
        <v>2.3155160232337265E-2</v>
      </c>
      <c r="AD417" s="72">
        <f t="shared" si="419"/>
        <v>1.9015525298185548E-2</v>
      </c>
      <c r="AE417" s="72">
        <f t="shared" si="420"/>
        <v>1.5049072135821351E-2</v>
      </c>
      <c r="AF417" s="72">
        <f t="shared" si="421"/>
        <v>1.3693666628580667E-2</v>
      </c>
      <c r="AG417" s="72">
        <f t="shared" si="422"/>
        <v>1.3039243802488394E-2</v>
      </c>
      <c r="AH417" s="72">
        <f t="shared" si="423"/>
        <v>2.7858461137735347E-3</v>
      </c>
      <c r="AI417" s="72">
        <f t="shared" si="424"/>
        <v>2.6640082377332071E-3</v>
      </c>
      <c r="AJ417" s="72">
        <f t="shared" si="425"/>
        <v>2.9514082511142179E-3</v>
      </c>
      <c r="AK417" s="72">
        <f t="shared" si="426"/>
        <v>3.4027078489018239E-3</v>
      </c>
      <c r="AL417" s="72">
        <f t="shared" si="427"/>
        <v>3.542860895932678E-3</v>
      </c>
      <c r="AM417" s="72">
        <f t="shared" si="428"/>
        <v>3.6504538576676883E-3</v>
      </c>
      <c r="AN417" s="72">
        <f t="shared" si="429"/>
        <v>3.7692350216949845E-3</v>
      </c>
      <c r="AO417" s="72">
        <f t="shared" si="430"/>
        <v>3.7720590812398663E-3</v>
      </c>
      <c r="AP417" s="72">
        <f t="shared" si="431"/>
        <v>2.6331023366383218E-3</v>
      </c>
      <c r="AQ417" s="72">
        <f t="shared" si="432"/>
        <v>2.5489491928953585E-3</v>
      </c>
      <c r="AR417" s="72">
        <f t="shared" si="433"/>
        <v>2.8662738987935981E-3</v>
      </c>
      <c r="AS417" s="72">
        <f t="shared" si="434"/>
        <v>3.2971386921486008E-3</v>
      </c>
      <c r="AT417" s="72">
        <f t="shared" si="435"/>
        <v>3.4337556968923807E-3</v>
      </c>
      <c r="AU417" s="72">
        <f t="shared" si="436"/>
        <v>3.5389208155371926E-3</v>
      </c>
      <c r="AV417" s="72">
        <f t="shared" si="437"/>
        <v>3.6563356327756996E-3</v>
      </c>
      <c r="AW417" s="72">
        <f t="shared" si="438"/>
        <v>3.6594063364365232E-3</v>
      </c>
      <c r="AX417" s="72">
        <f t="shared" si="439"/>
        <v>6.9646152844338367E-4</v>
      </c>
      <c r="AY417" s="72">
        <f t="shared" si="440"/>
        <v>1.3320041188666035E-3</v>
      </c>
      <c r="AZ417" s="72">
        <f t="shared" si="441"/>
        <v>2.9514082511142179E-3</v>
      </c>
      <c r="BA417" s="72">
        <f t="shared" si="442"/>
        <v>1.0208123546705472E-2</v>
      </c>
      <c r="BB417" s="72">
        <f t="shared" si="443"/>
        <v>1.7714304479663389E-2</v>
      </c>
      <c r="BC417" s="72">
        <f t="shared" si="444"/>
        <v>3.6504538576676883E-2</v>
      </c>
      <c r="BD417" s="72">
        <f t="shared" si="445"/>
        <v>5.653852532542477E-2</v>
      </c>
      <c r="BE417" s="72">
        <f t="shared" si="446"/>
        <v>7.5441181624797321E-2</v>
      </c>
      <c r="BF417" s="72">
        <f t="shared" si="447"/>
        <v>6.5827558415958046E-4</v>
      </c>
      <c r="BG417" s="72">
        <f t="shared" si="448"/>
        <v>1.2744745964476793E-3</v>
      </c>
      <c r="BH417" s="72">
        <f t="shared" si="449"/>
        <v>2.8662738987935981E-3</v>
      </c>
      <c r="BI417" s="72">
        <f t="shared" si="450"/>
        <v>9.8914160764458029E-3</v>
      </c>
      <c r="BJ417" s="72">
        <f t="shared" si="451"/>
        <v>1.7168778484461904E-2</v>
      </c>
      <c r="BK417" s="72">
        <f t="shared" si="452"/>
        <v>3.5389208155371929E-2</v>
      </c>
      <c r="BL417" s="72">
        <f t="shared" si="453"/>
        <v>5.4845034491635497E-2</v>
      </c>
      <c r="BM417" s="72">
        <f t="shared" si="454"/>
        <v>7.3188126728730457E-2</v>
      </c>
      <c r="BN417" s="70">
        <f t="shared" si="455"/>
        <v>0.8286038008041382</v>
      </c>
      <c r="BO417" s="70">
        <f t="shared" si="456"/>
        <v>0.91404760200771673</v>
      </c>
      <c r="BP417" s="70">
        <f t="shared" si="457"/>
        <v>0.98663259571107054</v>
      </c>
    </row>
    <row r="418" spans="1:68" x14ac:dyDescent="0.25">
      <c r="A418" s="68">
        <v>44824</v>
      </c>
      <c r="B418" s="67">
        <v>11.28</v>
      </c>
      <c r="C418" s="67">
        <v>10.42</v>
      </c>
      <c r="D418" s="67">
        <v>12</v>
      </c>
      <c r="E418" s="67">
        <v>11.73</v>
      </c>
      <c r="F418" s="67">
        <v>10.220000000000001</v>
      </c>
      <c r="G418" s="67">
        <v>9.09</v>
      </c>
      <c r="H418" s="67">
        <v>8.64</v>
      </c>
      <c r="I418" s="67">
        <v>8.61</v>
      </c>
      <c r="J418" s="71">
        <f t="shared" si="458"/>
        <v>-6.0999999999999943E-3</v>
      </c>
      <c r="K418" s="71">
        <f t="shared" si="400"/>
        <v>-5.0000000000001432E-4</v>
      </c>
      <c r="L418" s="71">
        <f t="shared" si="459"/>
        <v>-6.999999999999923E-4</v>
      </c>
      <c r="M418" s="71">
        <f t="shared" si="402"/>
        <v>5.9999999999998943E-4</v>
      </c>
      <c r="N418" s="71">
        <f t="shared" si="460"/>
        <v>5.9999999999997555E-4</v>
      </c>
      <c r="O418" s="71">
        <f t="shared" si="461"/>
        <v>1.3000000000000095E-3</v>
      </c>
      <c r="P418" s="71">
        <f t="shared" si="462"/>
        <v>7.9999999999999516E-4</v>
      </c>
      <c r="Q418" s="71">
        <f t="shared" si="463"/>
        <v>7.0000000000000617E-4</v>
      </c>
      <c r="R418" s="71">
        <f t="shared" si="464"/>
        <v>-5.4967473384934648E-3</v>
      </c>
      <c r="S418" s="71">
        <f t="shared" si="465"/>
        <v>-4.5291907110599645E-4</v>
      </c>
      <c r="T418" s="71">
        <f t="shared" si="466"/>
        <v>-6.2519539391847211E-4</v>
      </c>
      <c r="U418" s="71">
        <f t="shared" si="467"/>
        <v>5.3686472298784468E-4</v>
      </c>
      <c r="V418" s="71">
        <f t="shared" si="468"/>
        <v>5.4421770050670185E-4</v>
      </c>
      <c r="W418" s="71">
        <f t="shared" si="469"/>
        <v>1.1909671143422883E-3</v>
      </c>
      <c r="X418" s="71">
        <f t="shared" si="470"/>
        <v>7.3610603250227229E-4</v>
      </c>
      <c r="Y418" s="71">
        <f t="shared" si="471"/>
        <v>6.4430026620228308E-4</v>
      </c>
      <c r="Z418" s="72">
        <f t="shared" si="415"/>
        <v>1.9035734340850867E-2</v>
      </c>
      <c r="AA418" s="72">
        <f t="shared" si="416"/>
        <v>1.8715865421640505E-2</v>
      </c>
      <c r="AB418" s="72">
        <f t="shared" si="417"/>
        <v>2.2307383750710598E-2</v>
      </c>
      <c r="AC418" s="72">
        <f t="shared" si="418"/>
        <v>2.3003799170429357E-2</v>
      </c>
      <c r="AD418" s="72">
        <f t="shared" si="419"/>
        <v>1.8939471768152621E-2</v>
      </c>
      <c r="AE418" s="72">
        <f t="shared" si="420"/>
        <v>1.499717048778821E-2</v>
      </c>
      <c r="AF418" s="72">
        <f t="shared" si="421"/>
        <v>1.3661162065395171E-2</v>
      </c>
      <c r="AG418" s="72">
        <f t="shared" si="422"/>
        <v>1.3000204460313493E-2</v>
      </c>
      <c r="AH418" s="72">
        <f t="shared" si="423"/>
        <v>2.7931534202005203E-3</v>
      </c>
      <c r="AI418" s="72">
        <f t="shared" si="424"/>
        <v>2.6108386889009613E-3</v>
      </c>
      <c r="AJ418" s="72">
        <f t="shared" si="425"/>
        <v>2.9594302132636037E-3</v>
      </c>
      <c r="AK418" s="72">
        <f t="shared" si="426"/>
        <v>3.4120921673561479E-3</v>
      </c>
      <c r="AL418" s="72">
        <f t="shared" si="427"/>
        <v>3.5524100987304745E-3</v>
      </c>
      <c r="AM418" s="72">
        <f t="shared" si="428"/>
        <v>3.66015573820676E-3</v>
      </c>
      <c r="AN418" s="72">
        <f t="shared" si="429"/>
        <v>3.7794323700962207E-3</v>
      </c>
      <c r="AO418" s="72">
        <f t="shared" si="430"/>
        <v>3.7822631105125506E-3</v>
      </c>
      <c r="AP418" s="72">
        <f t="shared" si="431"/>
        <v>2.640007223525938E-3</v>
      </c>
      <c r="AQ418" s="72">
        <f t="shared" si="432"/>
        <v>2.5049756504691538E-3</v>
      </c>
      <c r="AR418" s="72">
        <f t="shared" si="433"/>
        <v>2.8740605030012851E-3</v>
      </c>
      <c r="AS418" s="72">
        <f t="shared" si="434"/>
        <v>3.3062340273721982E-3</v>
      </c>
      <c r="AT418" s="72">
        <f t="shared" si="435"/>
        <v>3.4430572099121105E-3</v>
      </c>
      <c r="AU418" s="72">
        <f t="shared" si="436"/>
        <v>3.5483844524595849E-3</v>
      </c>
      <c r="AV418" s="72">
        <f t="shared" si="437"/>
        <v>3.6662602633453579E-3</v>
      </c>
      <c r="AW418" s="72">
        <f t="shared" si="438"/>
        <v>3.6693383386066426E-3</v>
      </c>
      <c r="AX418" s="72">
        <f t="shared" si="439"/>
        <v>6.9828835505013006E-4</v>
      </c>
      <c r="AY418" s="72">
        <f t="shared" si="440"/>
        <v>1.3054193444504807E-3</v>
      </c>
      <c r="AZ418" s="72">
        <f t="shared" si="441"/>
        <v>2.9594302132636037E-3</v>
      </c>
      <c r="BA418" s="72">
        <f t="shared" si="442"/>
        <v>1.0236276502068443E-2</v>
      </c>
      <c r="BB418" s="72">
        <f t="shared" si="443"/>
        <v>1.7762050493652374E-2</v>
      </c>
      <c r="BC418" s="72">
        <f t="shared" si="444"/>
        <v>3.66015573820676E-2</v>
      </c>
      <c r="BD418" s="72">
        <f t="shared" si="445"/>
        <v>5.6691485551443307E-2</v>
      </c>
      <c r="BE418" s="72">
        <f t="shared" si="446"/>
        <v>7.5645262210251016E-2</v>
      </c>
      <c r="BF418" s="72">
        <f t="shared" si="447"/>
        <v>6.600018058814845E-4</v>
      </c>
      <c r="BG418" s="72">
        <f t="shared" si="448"/>
        <v>1.2524878252345769E-3</v>
      </c>
      <c r="BH418" s="72">
        <f t="shared" si="449"/>
        <v>2.8740605030012851E-3</v>
      </c>
      <c r="BI418" s="72">
        <f t="shared" si="450"/>
        <v>9.9187020821165945E-3</v>
      </c>
      <c r="BJ418" s="72">
        <f t="shared" si="451"/>
        <v>1.7215286049560553E-2</v>
      </c>
      <c r="BK418" s="72">
        <f t="shared" si="452"/>
        <v>3.5483844524595846E-2</v>
      </c>
      <c r="BL418" s="72">
        <f t="shared" si="453"/>
        <v>5.4993903950180369E-2</v>
      </c>
      <c r="BM418" s="72">
        <f t="shared" si="454"/>
        <v>7.338676677213285E-2</v>
      </c>
      <c r="BN418" s="70">
        <f t="shared" si="455"/>
        <v>0.84736718898795083</v>
      </c>
      <c r="BO418" s="70">
        <f t="shared" si="456"/>
        <v>0.91408941624961471</v>
      </c>
      <c r="BP418" s="70">
        <f t="shared" si="457"/>
        <v>0.98667787541209651</v>
      </c>
    </row>
    <row r="419" spans="1:68" x14ac:dyDescent="0.25">
      <c r="A419" s="68">
        <v>44823</v>
      </c>
      <c r="B419" s="67">
        <v>10.67</v>
      </c>
      <c r="C419" s="67">
        <v>10.37</v>
      </c>
      <c r="D419" s="67">
        <v>11.93</v>
      </c>
      <c r="E419" s="67">
        <v>11.79</v>
      </c>
      <c r="F419" s="67">
        <v>10.28</v>
      </c>
      <c r="G419" s="67">
        <v>9.2200000000000006</v>
      </c>
      <c r="H419" s="67">
        <v>8.7200000000000006</v>
      </c>
      <c r="I419" s="67">
        <v>8.68</v>
      </c>
      <c r="J419" s="71">
        <f t="shared" si="458"/>
        <v>2.1000000000000046E-3</v>
      </c>
      <c r="K419" s="71">
        <f t="shared" si="400"/>
        <v>2.7000000000000218E-3</v>
      </c>
      <c r="L419" s="71">
        <f t="shared" si="459"/>
        <v>1.899999999999985E-3</v>
      </c>
      <c r="M419" s="71">
        <f t="shared" si="402"/>
        <v>1.0000000000001674E-4</v>
      </c>
      <c r="N419" s="71">
        <f t="shared" si="460"/>
        <v>4.0000000000001146E-4</v>
      </c>
      <c r="O419" s="71">
        <f t="shared" si="461"/>
        <v>1.0000000000000286E-4</v>
      </c>
      <c r="P419" s="71">
        <f t="shared" si="462"/>
        <v>2.9999999999999472E-4</v>
      </c>
      <c r="Q419" s="71">
        <f t="shared" si="463"/>
        <v>3.9999999999999758E-4</v>
      </c>
      <c r="R419" s="71">
        <f t="shared" si="464"/>
        <v>1.8957351648991973E-3</v>
      </c>
      <c r="S419" s="71">
        <f t="shared" si="465"/>
        <v>2.4433295717101204E-3</v>
      </c>
      <c r="T419" s="71">
        <f t="shared" si="466"/>
        <v>1.6960503954113987E-3</v>
      </c>
      <c r="U419" s="71">
        <f t="shared" si="467"/>
        <v>8.9449438764520366E-5</v>
      </c>
      <c r="V419" s="71">
        <f t="shared" si="468"/>
        <v>3.6264732945044594E-4</v>
      </c>
      <c r="W419" s="71">
        <f t="shared" si="469"/>
        <v>9.1554131444109487E-5</v>
      </c>
      <c r="X419" s="71">
        <f t="shared" si="470"/>
        <v>2.7590012590512073E-4</v>
      </c>
      <c r="Y419" s="71">
        <f t="shared" si="471"/>
        <v>3.6798528474127427E-4</v>
      </c>
      <c r="Z419" s="72">
        <f t="shared" si="415"/>
        <v>1.8703079274282098E-2</v>
      </c>
      <c r="AA419" s="72">
        <f t="shared" si="416"/>
        <v>1.8520219899334254E-2</v>
      </c>
      <c r="AB419" s="72">
        <f t="shared" si="417"/>
        <v>2.2053150776644336E-2</v>
      </c>
      <c r="AC419" s="72">
        <f t="shared" si="418"/>
        <v>2.285453965433426E-2</v>
      </c>
      <c r="AD419" s="72">
        <f t="shared" si="419"/>
        <v>1.8870354867295769E-2</v>
      </c>
      <c r="AE419" s="72">
        <f t="shared" si="420"/>
        <v>1.4953337364700066E-2</v>
      </c>
      <c r="AF419" s="72">
        <f t="shared" si="421"/>
        <v>1.3634898756074411E-2</v>
      </c>
      <c r="AG419" s="72">
        <f t="shared" si="422"/>
        <v>1.2967687968414451E-2</v>
      </c>
      <c r="AH419" s="72">
        <f t="shared" si="423"/>
        <v>2.7707901553012922E-3</v>
      </c>
      <c r="AI419" s="72">
        <f t="shared" si="424"/>
        <v>2.6180753618580822E-3</v>
      </c>
      <c r="AJ419" s="72">
        <f t="shared" si="425"/>
        <v>2.9676379108303317E-3</v>
      </c>
      <c r="AK419" s="72">
        <f t="shared" si="426"/>
        <v>3.4202925107983022E-3</v>
      </c>
      <c r="AL419" s="72">
        <f t="shared" si="427"/>
        <v>3.5612062123562137E-3</v>
      </c>
      <c r="AM419" s="72">
        <f t="shared" si="428"/>
        <v>3.6678437755634902E-3</v>
      </c>
      <c r="AN419" s="72">
        <f t="shared" si="429"/>
        <v>3.788718512647591E-3</v>
      </c>
      <c r="AO419" s="72">
        <f t="shared" si="430"/>
        <v>3.7917412920428382E-3</v>
      </c>
      <c r="AP419" s="72">
        <f t="shared" si="431"/>
        <v>2.6217765023748949E-3</v>
      </c>
      <c r="AQ419" s="72">
        <f t="shared" si="432"/>
        <v>2.5119149279382146E-3</v>
      </c>
      <c r="AR419" s="72">
        <f t="shared" si="433"/>
        <v>2.8820329407888848E-3</v>
      </c>
      <c r="AS419" s="72">
        <f t="shared" si="434"/>
        <v>3.3142981218566396E-3</v>
      </c>
      <c r="AT419" s="72">
        <f t="shared" si="435"/>
        <v>3.4516662364652236E-3</v>
      </c>
      <c r="AU419" s="72">
        <f t="shared" si="436"/>
        <v>3.5560401368698634E-3</v>
      </c>
      <c r="AV419" s="72">
        <f t="shared" si="437"/>
        <v>3.6753515983416218E-3</v>
      </c>
      <c r="AW419" s="72">
        <f t="shared" si="438"/>
        <v>3.6786013561919792E-3</v>
      </c>
      <c r="AX419" s="72">
        <f t="shared" si="439"/>
        <v>6.9269753882532305E-4</v>
      </c>
      <c r="AY419" s="72">
        <f t="shared" si="440"/>
        <v>1.3090376809290411E-3</v>
      </c>
      <c r="AZ419" s="72">
        <f t="shared" si="441"/>
        <v>2.9676379108303317E-3</v>
      </c>
      <c r="BA419" s="72">
        <f t="shared" si="442"/>
        <v>1.0260877532394908E-2</v>
      </c>
      <c r="BB419" s="72">
        <f t="shared" si="443"/>
        <v>1.780603106178107E-2</v>
      </c>
      <c r="BC419" s="72">
        <f t="shared" si="444"/>
        <v>3.6678437755634903E-2</v>
      </c>
      <c r="BD419" s="72">
        <f t="shared" si="445"/>
        <v>5.6830777689713868E-2</v>
      </c>
      <c r="BE419" s="72">
        <f t="shared" si="446"/>
        <v>7.5834825840856768E-2</v>
      </c>
      <c r="BF419" s="72">
        <f t="shared" si="447"/>
        <v>6.5544412559372372E-4</v>
      </c>
      <c r="BG419" s="72">
        <f t="shared" si="448"/>
        <v>1.2559574639691073E-3</v>
      </c>
      <c r="BH419" s="72">
        <f t="shared" si="449"/>
        <v>2.8820329407888848E-3</v>
      </c>
      <c r="BI419" s="72">
        <f t="shared" si="450"/>
        <v>9.9428943655699188E-3</v>
      </c>
      <c r="BJ419" s="72">
        <f t="shared" si="451"/>
        <v>1.7258331182326118E-2</v>
      </c>
      <c r="BK419" s="72">
        <f t="shared" si="452"/>
        <v>3.5560401368698633E-2</v>
      </c>
      <c r="BL419" s="72">
        <f t="shared" si="453"/>
        <v>5.5130273975124329E-2</v>
      </c>
      <c r="BM419" s="72">
        <f t="shared" si="454"/>
        <v>7.357202712383959E-2</v>
      </c>
      <c r="BN419" s="70">
        <f t="shared" si="455"/>
        <v>0.84737052278083735</v>
      </c>
      <c r="BO419" s="70">
        <f t="shared" si="456"/>
        <v>0.91439646018904941</v>
      </c>
      <c r="BP419" s="70">
        <f t="shared" si="457"/>
        <v>0.98667288325232994</v>
      </c>
    </row>
    <row r="420" spans="1:68" x14ac:dyDescent="0.25">
      <c r="A420" s="68">
        <v>44820</v>
      </c>
      <c r="B420" s="67">
        <v>10.88</v>
      </c>
      <c r="C420" s="67">
        <v>10.64</v>
      </c>
      <c r="D420" s="67">
        <v>12.12</v>
      </c>
      <c r="E420" s="67">
        <v>11.8</v>
      </c>
      <c r="F420" s="67">
        <v>10.32</v>
      </c>
      <c r="G420" s="67">
        <v>9.23</v>
      </c>
      <c r="H420" s="67">
        <v>8.75</v>
      </c>
      <c r="I420" s="67">
        <v>8.7200000000000006</v>
      </c>
      <c r="J420" s="71">
        <f t="shared" si="458"/>
        <v>1.5999999999999903E-3</v>
      </c>
      <c r="K420" s="71">
        <f t="shared" si="400"/>
        <v>1.9999999999999879E-3</v>
      </c>
      <c r="L420" s="71">
        <f t="shared" si="459"/>
        <v>-2.5000000000000022E-3</v>
      </c>
      <c r="M420" s="71">
        <f t="shared" si="402"/>
        <v>-5.0000000000001432E-4</v>
      </c>
      <c r="N420" s="71">
        <f t="shared" si="460"/>
        <v>-9.9999999999988987E-5</v>
      </c>
      <c r="O420" s="71">
        <f t="shared" si="461"/>
        <v>1.9999999999999185E-4</v>
      </c>
      <c r="P420" s="71">
        <f t="shared" si="462"/>
        <v>2.0000000000000573E-4</v>
      </c>
      <c r="Q420" s="71">
        <f t="shared" si="463"/>
        <v>1.0000000000000286E-4</v>
      </c>
      <c r="R420" s="71">
        <f t="shared" si="464"/>
        <v>1.4419613169014058E-3</v>
      </c>
      <c r="S420" s="71">
        <f t="shared" si="465"/>
        <v>1.8060326382747891E-3</v>
      </c>
      <c r="T420" s="71">
        <f t="shared" si="466"/>
        <v>-2.2322434377483459E-3</v>
      </c>
      <c r="U420" s="71">
        <f t="shared" si="467"/>
        <v>-4.4732722732076868E-4</v>
      </c>
      <c r="V420" s="71">
        <f t="shared" si="468"/>
        <v>-9.0649503755980837E-5</v>
      </c>
      <c r="W420" s="71">
        <f t="shared" si="469"/>
        <v>1.8308312024776897E-4</v>
      </c>
      <c r="X420" s="71">
        <f t="shared" si="470"/>
        <v>1.838911369653156E-4</v>
      </c>
      <c r="Y420" s="71">
        <f t="shared" si="471"/>
        <v>9.1975166769874507E-5</v>
      </c>
      <c r="Z420" s="72">
        <f t="shared" si="415"/>
        <v>1.8446089315869461E-2</v>
      </c>
      <c r="AA420" s="72">
        <f t="shared" si="416"/>
        <v>1.8323677320003583E-2</v>
      </c>
      <c r="AB420" s="72">
        <f t="shared" si="417"/>
        <v>2.179849489248973E-2</v>
      </c>
      <c r="AC420" s="72">
        <f t="shared" si="418"/>
        <v>2.2693912751609181E-2</v>
      </c>
      <c r="AD420" s="72">
        <f t="shared" si="419"/>
        <v>1.8793607110357814E-2</v>
      </c>
      <c r="AE420" s="72">
        <f t="shared" si="420"/>
        <v>1.4897051395679957E-2</v>
      </c>
      <c r="AF420" s="72">
        <f t="shared" si="421"/>
        <v>1.3601553054695317E-2</v>
      </c>
      <c r="AG420" s="72">
        <f t="shared" si="422"/>
        <v>1.2928385024991941E-2</v>
      </c>
      <c r="AH420" s="72">
        <f t="shared" si="423"/>
        <v>2.771197071517443E-3</v>
      </c>
      <c r="AI420" s="72">
        <f t="shared" si="424"/>
        <v>2.6138925977792237E-3</v>
      </c>
      <c r="AJ420" s="72">
        <f t="shared" si="425"/>
        <v>2.96972808792339E-3</v>
      </c>
      <c r="AK420" s="72">
        <f t="shared" si="426"/>
        <v>3.4293707131945422E-3</v>
      </c>
      <c r="AL420" s="72">
        <f t="shared" si="427"/>
        <v>3.5704028535044679E-3</v>
      </c>
      <c r="AM420" s="72">
        <f t="shared" si="428"/>
        <v>3.6777912754022896E-3</v>
      </c>
      <c r="AN420" s="72">
        <f t="shared" si="429"/>
        <v>3.798834927083277E-3</v>
      </c>
      <c r="AO420" s="72">
        <f t="shared" si="430"/>
        <v>3.8017464704983447E-3</v>
      </c>
      <c r="AP420" s="72">
        <f t="shared" si="431"/>
        <v>2.6226382398189473E-3</v>
      </c>
      <c r="AQ420" s="72">
        <f t="shared" si="432"/>
        <v>2.5089432151317579E-3</v>
      </c>
      <c r="AR420" s="72">
        <f t="shared" si="433"/>
        <v>2.8848420633345549E-3</v>
      </c>
      <c r="AS420" s="72">
        <f t="shared" si="434"/>
        <v>3.3231227228977104E-3</v>
      </c>
      <c r="AT420" s="72">
        <f t="shared" si="435"/>
        <v>3.4606321790010713E-3</v>
      </c>
      <c r="AU420" s="72">
        <f t="shared" si="436"/>
        <v>3.5656954747735892E-3</v>
      </c>
      <c r="AV420" s="72">
        <f t="shared" si="437"/>
        <v>3.6851887604807021E-3</v>
      </c>
      <c r="AW420" s="72">
        <f t="shared" si="438"/>
        <v>3.6883405805136888E-3</v>
      </c>
      <c r="AX420" s="72">
        <f t="shared" si="439"/>
        <v>6.9279926787936075E-4</v>
      </c>
      <c r="AY420" s="72">
        <f t="shared" si="440"/>
        <v>1.3069462988896119E-3</v>
      </c>
      <c r="AZ420" s="72">
        <f t="shared" si="441"/>
        <v>2.96972808792339E-3</v>
      </c>
      <c r="BA420" s="72">
        <f t="shared" si="442"/>
        <v>1.0288112139583626E-2</v>
      </c>
      <c r="BB420" s="72">
        <f t="shared" si="443"/>
        <v>1.785201426752234E-2</v>
      </c>
      <c r="BC420" s="72">
        <f t="shared" si="444"/>
        <v>3.6777912754022896E-2</v>
      </c>
      <c r="BD420" s="72">
        <f t="shared" si="445"/>
        <v>5.6982523906249152E-2</v>
      </c>
      <c r="BE420" s="72">
        <f t="shared" si="446"/>
        <v>7.6034929409966895E-2</v>
      </c>
      <c r="BF420" s="72">
        <f t="shared" si="447"/>
        <v>6.5565955995473683E-4</v>
      </c>
      <c r="BG420" s="72">
        <f t="shared" si="448"/>
        <v>1.254471607565879E-3</v>
      </c>
      <c r="BH420" s="72">
        <f t="shared" si="449"/>
        <v>2.8848420633345549E-3</v>
      </c>
      <c r="BI420" s="72">
        <f t="shared" si="450"/>
        <v>9.9693681686931317E-3</v>
      </c>
      <c r="BJ420" s="72">
        <f t="shared" si="451"/>
        <v>1.7303160895005356E-2</v>
      </c>
      <c r="BK420" s="72">
        <f t="shared" si="452"/>
        <v>3.5656954747735892E-2</v>
      </c>
      <c r="BL420" s="72">
        <f t="shared" si="453"/>
        <v>5.5277831407210529E-2</v>
      </c>
      <c r="BM420" s="72">
        <f t="shared" si="454"/>
        <v>7.3766811610273778E-2</v>
      </c>
      <c r="BN420" s="70">
        <f t="shared" si="455"/>
        <v>0.84690480133357804</v>
      </c>
      <c r="BO420" s="70">
        <f t="shared" si="456"/>
        <v>0.91521188462880554</v>
      </c>
      <c r="BP420" s="70">
        <f t="shared" si="457"/>
        <v>0.98667533437570498</v>
      </c>
    </row>
    <row r="421" spans="1:68" x14ac:dyDescent="0.25">
      <c r="A421" s="68">
        <v>44819</v>
      </c>
      <c r="B421" s="67">
        <v>11.04</v>
      </c>
      <c r="C421" s="67">
        <v>10.84</v>
      </c>
      <c r="D421" s="67">
        <v>11.87</v>
      </c>
      <c r="E421" s="67">
        <v>11.75</v>
      </c>
      <c r="F421" s="67">
        <v>10.31</v>
      </c>
      <c r="G421" s="67">
        <v>9.25</v>
      </c>
      <c r="H421" s="67">
        <v>8.77</v>
      </c>
      <c r="I421" s="67">
        <v>8.73</v>
      </c>
      <c r="J421" s="71">
        <f t="shared" si="458"/>
        <v>-3.9999999999999758E-4</v>
      </c>
      <c r="K421" s="71">
        <f t="shared" si="400"/>
        <v>-1.1999999999999927E-3</v>
      </c>
      <c r="L421" s="71">
        <f t="shared" si="459"/>
        <v>-2.6999999999999941E-3</v>
      </c>
      <c r="M421" s="71">
        <f t="shared" si="402"/>
        <v>-8.9999999999999802E-4</v>
      </c>
      <c r="N421" s="71">
        <f t="shared" si="460"/>
        <v>-1.4000000000000123E-3</v>
      </c>
      <c r="O421" s="71">
        <f t="shared" si="461"/>
        <v>-1.5000000000000013E-3</v>
      </c>
      <c r="P421" s="71">
        <f t="shared" si="462"/>
        <v>-1.1000000000000038E-3</v>
      </c>
      <c r="Q421" s="71">
        <f t="shared" si="463"/>
        <v>-1.2000000000000066E-3</v>
      </c>
      <c r="R421" s="71">
        <f t="shared" si="464"/>
        <v>-3.6029544616021419E-4</v>
      </c>
      <c r="S421" s="71">
        <f t="shared" si="465"/>
        <v>-1.0832281254182627E-3</v>
      </c>
      <c r="T421" s="71">
        <f t="shared" si="466"/>
        <v>-2.4164329116284564E-3</v>
      </c>
      <c r="U421" s="71">
        <f t="shared" si="467"/>
        <v>-8.0569361146376462E-4</v>
      </c>
      <c r="V421" s="71">
        <f t="shared" si="468"/>
        <v>-1.269956629316801E-3</v>
      </c>
      <c r="W421" s="71">
        <f t="shared" si="469"/>
        <v>-1.3739411366744598E-3</v>
      </c>
      <c r="X421" s="71">
        <f t="shared" si="470"/>
        <v>-1.0118199823817519E-3</v>
      </c>
      <c r="Y421" s="71">
        <f t="shared" si="471"/>
        <v>-1.1042607177132572E-3</v>
      </c>
      <c r="Z421" s="72">
        <f t="shared" si="415"/>
        <v>1.8148561132205854E-2</v>
      </c>
      <c r="AA421" s="72">
        <f t="shared" si="416"/>
        <v>1.8084572554648036E-2</v>
      </c>
      <c r="AB421" s="72">
        <f t="shared" si="417"/>
        <v>2.1508887836866615E-2</v>
      </c>
      <c r="AC421" s="72">
        <f t="shared" si="418"/>
        <v>2.2526686842758905E-2</v>
      </c>
      <c r="AD421" s="72">
        <f t="shared" si="419"/>
        <v>1.8710608880798681E-2</v>
      </c>
      <c r="AE421" s="72">
        <f t="shared" si="420"/>
        <v>1.4837930762623894E-2</v>
      </c>
      <c r="AF421" s="72">
        <f t="shared" si="421"/>
        <v>1.3564585786945544E-2</v>
      </c>
      <c r="AG421" s="72">
        <f t="shared" si="422"/>
        <v>1.2884338862955664E-2</v>
      </c>
      <c r="AH421" s="72">
        <f t="shared" si="423"/>
        <v>2.7740265229146003E-3</v>
      </c>
      <c r="AI421" s="72">
        <f t="shared" si="424"/>
        <v>2.6139797173974576E-3</v>
      </c>
      <c r="AJ421" s="72">
        <f t="shared" si="425"/>
        <v>2.9748917911060907E-3</v>
      </c>
      <c r="AK421" s="72">
        <f t="shared" si="426"/>
        <v>3.4389704101139874E-3</v>
      </c>
      <c r="AL421" s="72">
        <f t="shared" si="427"/>
        <v>3.5802412698112442E-3</v>
      </c>
      <c r="AM421" s="72">
        <f t="shared" si="428"/>
        <v>3.6877185485953076E-3</v>
      </c>
      <c r="AN421" s="72">
        <f t="shared" si="429"/>
        <v>3.8091417974153337E-3</v>
      </c>
      <c r="AO421" s="72">
        <f t="shared" si="430"/>
        <v>3.8121574894176111E-3</v>
      </c>
      <c r="AP421" s="72">
        <f t="shared" si="431"/>
        <v>2.6256273118044049E-3</v>
      </c>
      <c r="AQ421" s="72">
        <f t="shared" si="432"/>
        <v>2.5096788722628318E-3</v>
      </c>
      <c r="AR421" s="72">
        <f t="shared" si="433"/>
        <v>2.8904438588610443E-3</v>
      </c>
      <c r="AS421" s="72">
        <f t="shared" si="434"/>
        <v>3.3324190858719676E-3</v>
      </c>
      <c r="AT421" s="72">
        <f t="shared" si="435"/>
        <v>3.4701709368658066E-3</v>
      </c>
      <c r="AU421" s="72">
        <f t="shared" si="436"/>
        <v>3.5753390344552072E-3</v>
      </c>
      <c r="AV421" s="72">
        <f t="shared" si="437"/>
        <v>3.6952030634449171E-3</v>
      </c>
      <c r="AW421" s="72">
        <f t="shared" si="438"/>
        <v>3.6984501001093195E-3</v>
      </c>
      <c r="AX421" s="72">
        <f t="shared" si="439"/>
        <v>6.9350663072865006E-4</v>
      </c>
      <c r="AY421" s="72">
        <f t="shared" si="440"/>
        <v>1.3069898586987288E-3</v>
      </c>
      <c r="AZ421" s="72">
        <f t="shared" si="441"/>
        <v>2.9748917911060907E-3</v>
      </c>
      <c r="BA421" s="72">
        <f t="shared" si="442"/>
        <v>1.0316911230341962E-2</v>
      </c>
      <c r="BB421" s="72">
        <f t="shared" si="443"/>
        <v>1.7901206349056221E-2</v>
      </c>
      <c r="BC421" s="72">
        <f t="shared" si="444"/>
        <v>3.6877185485953076E-2</v>
      </c>
      <c r="BD421" s="72">
        <f t="shared" si="445"/>
        <v>5.7137126961230009E-2</v>
      </c>
      <c r="BE421" s="72">
        <f t="shared" si="446"/>
        <v>7.6243149788352227E-2</v>
      </c>
      <c r="BF421" s="72">
        <f t="shared" si="447"/>
        <v>6.5640682795110124E-4</v>
      </c>
      <c r="BG421" s="72">
        <f t="shared" si="448"/>
        <v>1.2548394361314159E-3</v>
      </c>
      <c r="BH421" s="72">
        <f t="shared" si="449"/>
        <v>2.8904438588610443E-3</v>
      </c>
      <c r="BI421" s="72">
        <f t="shared" si="450"/>
        <v>9.9972572576159033E-3</v>
      </c>
      <c r="BJ421" s="72">
        <f t="shared" si="451"/>
        <v>1.7350854684329033E-2</v>
      </c>
      <c r="BK421" s="72">
        <f t="shared" si="452"/>
        <v>3.575339034455207E-2</v>
      </c>
      <c r="BL421" s="72">
        <f t="shared" si="453"/>
        <v>5.5428045951673756E-2</v>
      </c>
      <c r="BM421" s="72">
        <f t="shared" si="454"/>
        <v>7.3969002002186396E-2</v>
      </c>
      <c r="BN421" s="70">
        <f t="shared" si="455"/>
        <v>0.85270723220301048</v>
      </c>
      <c r="BO421" s="70">
        <f t="shared" si="456"/>
        <v>0.91616873082034411</v>
      </c>
      <c r="BP421" s="70">
        <f t="shared" si="457"/>
        <v>0.98669239192946112</v>
      </c>
    </row>
    <row r="422" spans="1:68" x14ac:dyDescent="0.25">
      <c r="A422" s="68">
        <v>44818</v>
      </c>
      <c r="B422" s="67">
        <v>11</v>
      </c>
      <c r="C422" s="67">
        <v>10.72</v>
      </c>
      <c r="D422" s="67">
        <v>11.6</v>
      </c>
      <c r="E422" s="67">
        <v>11.66</v>
      </c>
      <c r="F422" s="67">
        <v>10.17</v>
      </c>
      <c r="G422" s="67">
        <v>9.1</v>
      </c>
      <c r="H422" s="67">
        <v>8.66</v>
      </c>
      <c r="I422" s="67">
        <v>8.61</v>
      </c>
      <c r="J422" s="71">
        <f t="shared" si="458"/>
        <v>-1.9999999999999185E-4</v>
      </c>
      <c r="K422" s="71">
        <f t="shared" si="400"/>
        <v>-1.0000000000000148E-3</v>
      </c>
      <c r="L422" s="71">
        <f t="shared" si="459"/>
        <v>-1.6999999999999932E-3</v>
      </c>
      <c r="M422" s="71">
        <f t="shared" si="402"/>
        <v>-2.7999999999999831E-3</v>
      </c>
      <c r="N422" s="71">
        <f t="shared" si="460"/>
        <v>-1.6000000000000042E-3</v>
      </c>
      <c r="O422" s="71">
        <f t="shared" si="461"/>
        <v>-1.6000000000000042E-3</v>
      </c>
      <c r="P422" s="71">
        <f t="shared" si="462"/>
        <v>-1.2000000000000066E-3</v>
      </c>
      <c r="Q422" s="71">
        <f t="shared" si="463"/>
        <v>-1.4999999999999875E-3</v>
      </c>
      <c r="R422" s="71">
        <f t="shared" si="464"/>
        <v>-1.8019641457917251E-4</v>
      </c>
      <c r="S422" s="71">
        <f t="shared" si="465"/>
        <v>-9.0358730282736547E-4</v>
      </c>
      <c r="T422" s="71">
        <f t="shared" si="466"/>
        <v>-1.5244588882479908E-3</v>
      </c>
      <c r="U422" s="71">
        <f t="shared" si="467"/>
        <v>-2.5107617206919374E-3</v>
      </c>
      <c r="V422" s="71">
        <f t="shared" si="468"/>
        <v>-1.4533566006290468E-3</v>
      </c>
      <c r="W422" s="71">
        <f t="shared" si="469"/>
        <v>-1.4676208834967382E-3</v>
      </c>
      <c r="X422" s="71">
        <f t="shared" si="470"/>
        <v>-1.104972488118326E-3</v>
      </c>
      <c r="Y422" s="71">
        <f t="shared" si="471"/>
        <v>-1.3820428790301451E-3</v>
      </c>
      <c r="Z422" s="72">
        <f t="shared" si="415"/>
        <v>1.7813756428974571E-2</v>
      </c>
      <c r="AA422" s="72">
        <f t="shared" si="416"/>
        <v>1.7807753753910364E-2</v>
      </c>
      <c r="AB422" s="72">
        <f t="shared" si="417"/>
        <v>2.1242017944407651E-2</v>
      </c>
      <c r="AC422" s="72">
        <f t="shared" si="418"/>
        <v>2.2359122045949097E-2</v>
      </c>
      <c r="AD422" s="72">
        <f t="shared" si="419"/>
        <v>1.862567044614321E-2</v>
      </c>
      <c r="AE422" s="72">
        <f t="shared" si="420"/>
        <v>1.4774961663578674E-2</v>
      </c>
      <c r="AF422" s="72">
        <f t="shared" si="421"/>
        <v>1.3524629333779856E-2</v>
      </c>
      <c r="AG422" s="72">
        <f t="shared" si="422"/>
        <v>1.283787256045066E-2</v>
      </c>
      <c r="AH422" s="72">
        <f t="shared" si="423"/>
        <v>2.7818037394269769E-3</v>
      </c>
      <c r="AI422" s="72">
        <f t="shared" si="424"/>
        <v>2.6209705162450734E-3</v>
      </c>
      <c r="AJ422" s="72">
        <f t="shared" si="425"/>
        <v>2.9793303900003745E-3</v>
      </c>
      <c r="AK422" s="72">
        <f t="shared" si="426"/>
        <v>3.4486224625901517E-3</v>
      </c>
      <c r="AL422" s="72">
        <f t="shared" si="427"/>
        <v>3.589803416241205E-3</v>
      </c>
      <c r="AM422" s="72">
        <f t="shared" si="428"/>
        <v>3.6973784636324014E-3</v>
      </c>
      <c r="AN422" s="72">
        <f t="shared" si="429"/>
        <v>3.819610149930808E-3</v>
      </c>
      <c r="AO422" s="72">
        <f t="shared" si="430"/>
        <v>3.8225341025323158E-3</v>
      </c>
      <c r="AP422" s="72">
        <f t="shared" si="431"/>
        <v>2.632979401643986E-3</v>
      </c>
      <c r="AQ422" s="72">
        <f t="shared" si="432"/>
        <v>2.5164667656138225E-3</v>
      </c>
      <c r="AR422" s="72">
        <f t="shared" si="433"/>
        <v>2.8954563220209084E-3</v>
      </c>
      <c r="AS422" s="72">
        <f t="shared" si="434"/>
        <v>3.3417903294642539E-3</v>
      </c>
      <c r="AT422" s="72">
        <f t="shared" si="435"/>
        <v>3.4795345816126459E-3</v>
      </c>
      <c r="AU422" s="72">
        <f t="shared" si="436"/>
        <v>3.5848114424800893E-3</v>
      </c>
      <c r="AV422" s="72">
        <f t="shared" si="437"/>
        <v>3.7054014317329737E-3</v>
      </c>
      <c r="AW422" s="72">
        <f t="shared" si="438"/>
        <v>3.7085724979089747E-3</v>
      </c>
      <c r="AX422" s="72">
        <f t="shared" si="439"/>
        <v>6.9545093485674423E-4</v>
      </c>
      <c r="AY422" s="72">
        <f t="shared" si="440"/>
        <v>1.3104852581225367E-3</v>
      </c>
      <c r="AZ422" s="72">
        <f t="shared" si="441"/>
        <v>2.9793303900003745E-3</v>
      </c>
      <c r="BA422" s="72">
        <f t="shared" si="442"/>
        <v>1.0345867387770455E-2</v>
      </c>
      <c r="BB422" s="72">
        <f t="shared" si="443"/>
        <v>1.7949017081206026E-2</v>
      </c>
      <c r="BC422" s="72">
        <f t="shared" si="444"/>
        <v>3.6973784636324017E-2</v>
      </c>
      <c r="BD422" s="72">
        <f t="shared" si="445"/>
        <v>5.7294152248962123E-2</v>
      </c>
      <c r="BE422" s="72">
        <f t="shared" si="446"/>
        <v>7.6450682050646313E-2</v>
      </c>
      <c r="BF422" s="72">
        <f t="shared" si="447"/>
        <v>6.582448504109965E-4</v>
      </c>
      <c r="BG422" s="72">
        <f t="shared" si="448"/>
        <v>1.2582333828069113E-3</v>
      </c>
      <c r="BH422" s="72">
        <f t="shared" si="449"/>
        <v>2.8954563220209084E-3</v>
      </c>
      <c r="BI422" s="72">
        <f t="shared" si="450"/>
        <v>1.0025370988392762E-2</v>
      </c>
      <c r="BJ422" s="72">
        <f t="shared" si="451"/>
        <v>1.7397672908063228E-2</v>
      </c>
      <c r="BK422" s="72">
        <f t="shared" si="452"/>
        <v>3.5848114424800889E-2</v>
      </c>
      <c r="BL422" s="72">
        <f t="shared" si="453"/>
        <v>5.5581021475994606E-2</v>
      </c>
      <c r="BM422" s="72">
        <f t="shared" si="454"/>
        <v>7.4171449958179494E-2</v>
      </c>
      <c r="BN422" s="70">
        <f t="shared" si="455"/>
        <v>0.8530218767323533</v>
      </c>
      <c r="BO422" s="70">
        <f t="shared" si="456"/>
        <v>0.91697614613373246</v>
      </c>
      <c r="BP422" s="70">
        <f t="shared" si="457"/>
        <v>0.98675632537466307</v>
      </c>
    </row>
    <row r="423" spans="1:68" x14ac:dyDescent="0.25">
      <c r="A423" s="68">
        <v>44817</v>
      </c>
      <c r="B423" s="67">
        <v>10.98</v>
      </c>
      <c r="C423" s="67">
        <v>10.62</v>
      </c>
      <c r="D423" s="67">
        <v>11.43</v>
      </c>
      <c r="E423" s="67">
        <v>11.38</v>
      </c>
      <c r="F423" s="67">
        <v>10.01</v>
      </c>
      <c r="G423" s="67">
        <v>8.94</v>
      </c>
      <c r="H423" s="67">
        <v>8.5399999999999991</v>
      </c>
      <c r="I423" s="67">
        <v>8.4600000000000009</v>
      </c>
      <c r="J423" s="71">
        <f t="shared" si="458"/>
        <v>9.9999999999988987E-5</v>
      </c>
      <c r="K423" s="71">
        <f t="shared" si="400"/>
        <v>-3.999999999999837E-4</v>
      </c>
      <c r="L423" s="71">
        <f t="shared" si="459"/>
        <v>1.0999999999999899E-3</v>
      </c>
      <c r="M423" s="71">
        <f t="shared" si="402"/>
        <v>2.5000000000000022E-3</v>
      </c>
      <c r="N423" s="71">
        <f t="shared" si="460"/>
        <v>1.5000000000000013E-3</v>
      </c>
      <c r="O423" s="71">
        <f t="shared" si="461"/>
        <v>1.6000000000000042E-3</v>
      </c>
      <c r="P423" s="71">
        <f t="shared" si="462"/>
        <v>2.3000000000000104E-3</v>
      </c>
      <c r="Q423" s="71">
        <f t="shared" si="463"/>
        <v>1.1999999999999927E-3</v>
      </c>
      <c r="R423" s="71">
        <f t="shared" si="464"/>
        <v>9.0102266133035774E-5</v>
      </c>
      <c r="S423" s="71">
        <f t="shared" si="465"/>
        <v>-3.6166365674518056E-4</v>
      </c>
      <c r="T423" s="71">
        <f t="shared" si="466"/>
        <v>9.8667990244488452E-4</v>
      </c>
      <c r="U423" s="71">
        <f t="shared" si="467"/>
        <v>2.2420528651184981E-3</v>
      </c>
      <c r="V423" s="71">
        <f t="shared" si="468"/>
        <v>1.3625836690548889E-3</v>
      </c>
      <c r="W423" s="71">
        <f t="shared" si="469"/>
        <v>1.4676208834968759E-3</v>
      </c>
      <c r="X423" s="71">
        <f t="shared" si="470"/>
        <v>2.1167924705001811E-3</v>
      </c>
      <c r="Y423" s="71">
        <f t="shared" si="471"/>
        <v>1.1057870643904936E-3</v>
      </c>
      <c r="Z423" s="72">
        <f t="shared" si="415"/>
        <v>1.7470582160071534E-2</v>
      </c>
      <c r="AA423" s="72">
        <f t="shared" si="416"/>
        <v>1.7537201104314778E-2</v>
      </c>
      <c r="AB423" s="72">
        <f t="shared" si="417"/>
        <v>2.1000601343898261E-2</v>
      </c>
      <c r="AC423" s="72">
        <f t="shared" si="418"/>
        <v>2.2195566556319976E-2</v>
      </c>
      <c r="AD423" s="72">
        <f t="shared" si="419"/>
        <v>1.8550550392824758E-2</v>
      </c>
      <c r="AE423" s="72">
        <f t="shared" si="420"/>
        <v>1.472306492744377E-2</v>
      </c>
      <c r="AF423" s="72">
        <f t="shared" si="421"/>
        <v>1.3492004447117205E-2</v>
      </c>
      <c r="AG423" s="72">
        <f t="shared" si="422"/>
        <v>1.2799879571772383E-2</v>
      </c>
      <c r="AH423" s="72">
        <f t="shared" si="423"/>
        <v>2.7895164737217239E-3</v>
      </c>
      <c r="AI423" s="72">
        <f t="shared" si="424"/>
        <v>2.628233938667492E-3</v>
      </c>
      <c r="AJ423" s="72">
        <f t="shared" si="425"/>
        <v>2.9867313789053839E-3</v>
      </c>
      <c r="AK423" s="72">
        <f t="shared" si="426"/>
        <v>3.4546030494212155E-3</v>
      </c>
      <c r="AL423" s="72">
        <f t="shared" si="427"/>
        <v>3.5991474479849985E-3</v>
      </c>
      <c r="AM423" s="72">
        <f t="shared" si="428"/>
        <v>3.7069540177035185E-3</v>
      </c>
      <c r="AN423" s="72">
        <f t="shared" si="429"/>
        <v>3.8300662424655746E-3</v>
      </c>
      <c r="AO423" s="72">
        <f t="shared" si="430"/>
        <v>3.8326083479589173E-3</v>
      </c>
      <c r="AP423" s="72">
        <f t="shared" si="431"/>
        <v>2.6402704193866258E-3</v>
      </c>
      <c r="AQ423" s="72">
        <f t="shared" si="432"/>
        <v>2.523481292982755E-3</v>
      </c>
      <c r="AR423" s="72">
        <f t="shared" si="433"/>
        <v>2.9028592973858397E-3</v>
      </c>
      <c r="AS423" s="72">
        <f t="shared" si="434"/>
        <v>3.3482202471475744E-3</v>
      </c>
      <c r="AT423" s="72">
        <f t="shared" si="435"/>
        <v>3.4887286930964578E-3</v>
      </c>
      <c r="AU423" s="72">
        <f t="shared" si="436"/>
        <v>3.5942204300837915E-3</v>
      </c>
      <c r="AV423" s="72">
        <f t="shared" si="437"/>
        <v>3.715599890815287E-3</v>
      </c>
      <c r="AW423" s="72">
        <f t="shared" si="438"/>
        <v>3.7184458158482933E-3</v>
      </c>
      <c r="AX423" s="72">
        <f t="shared" si="439"/>
        <v>6.9737911843043097E-4</v>
      </c>
      <c r="AY423" s="72">
        <f t="shared" si="440"/>
        <v>1.314116969333746E-3</v>
      </c>
      <c r="AZ423" s="72">
        <f t="shared" si="441"/>
        <v>2.9867313789053839E-3</v>
      </c>
      <c r="BA423" s="72">
        <f t="shared" si="442"/>
        <v>1.0363809148263646E-2</v>
      </c>
      <c r="BB423" s="72">
        <f t="shared" si="443"/>
        <v>1.7995737239924994E-2</v>
      </c>
      <c r="BC423" s="72">
        <f t="shared" si="444"/>
        <v>3.7069540177035183E-2</v>
      </c>
      <c r="BD423" s="72">
        <f t="shared" si="445"/>
        <v>5.7450993636983617E-2</v>
      </c>
      <c r="BE423" s="72">
        <f t="shared" si="446"/>
        <v>7.6652166959178342E-2</v>
      </c>
      <c r="BF423" s="72">
        <f t="shared" si="447"/>
        <v>6.6006760484665645E-4</v>
      </c>
      <c r="BG423" s="72">
        <f t="shared" si="448"/>
        <v>1.2617406464913775E-3</v>
      </c>
      <c r="BH423" s="72">
        <f t="shared" si="449"/>
        <v>2.9028592973858397E-3</v>
      </c>
      <c r="BI423" s="72">
        <f t="shared" si="450"/>
        <v>1.0044660741442724E-2</v>
      </c>
      <c r="BJ423" s="72">
        <f t="shared" si="451"/>
        <v>1.744364346548229E-2</v>
      </c>
      <c r="BK423" s="72">
        <f t="shared" si="452"/>
        <v>3.5942204300837916E-2</v>
      </c>
      <c r="BL423" s="72">
        <f t="shared" si="453"/>
        <v>5.5733998362229302E-2</v>
      </c>
      <c r="BM423" s="72">
        <f t="shared" si="454"/>
        <v>7.4368916316965863E-2</v>
      </c>
      <c r="BN423" s="70">
        <f t="shared" si="455"/>
        <v>0.85306753965678139</v>
      </c>
      <c r="BO423" s="70">
        <f t="shared" si="456"/>
        <v>0.91705862249974834</v>
      </c>
      <c r="BP423" s="70">
        <f t="shared" si="457"/>
        <v>0.98700581969365242</v>
      </c>
    </row>
    <row r="424" spans="1:68" x14ac:dyDescent="0.25">
      <c r="A424" s="68">
        <v>44816</v>
      </c>
      <c r="B424" s="67">
        <v>10.99</v>
      </c>
      <c r="C424" s="67">
        <v>10.58</v>
      </c>
      <c r="D424" s="67">
        <v>11.54</v>
      </c>
      <c r="E424" s="67">
        <v>11.63</v>
      </c>
      <c r="F424" s="67">
        <v>10.16</v>
      </c>
      <c r="G424" s="67">
        <v>9.1</v>
      </c>
      <c r="H424" s="67">
        <v>8.77</v>
      </c>
      <c r="I424" s="67">
        <v>8.58</v>
      </c>
      <c r="J424" s="71">
        <f t="shared" si="458"/>
        <v>4.500000000000004E-3</v>
      </c>
      <c r="K424" s="71">
        <f t="shared" si="400"/>
        <v>1.799999999999996E-3</v>
      </c>
      <c r="L424" s="71">
        <f t="shared" si="459"/>
        <v>8.0000000000000904E-4</v>
      </c>
      <c r="M424" s="71">
        <f t="shared" si="402"/>
        <v>3.7999999999999839E-3</v>
      </c>
      <c r="N424" s="71">
        <f t="shared" si="460"/>
        <v>3.7999999999999978E-3</v>
      </c>
      <c r="O424" s="71">
        <f t="shared" si="461"/>
        <v>2.0000000000000157E-3</v>
      </c>
      <c r="P424" s="71">
        <f t="shared" si="462"/>
        <v>2.2999999999999965E-3</v>
      </c>
      <c r="Q424" s="71">
        <f t="shared" si="463"/>
        <v>2.7999999999999969E-3</v>
      </c>
      <c r="R424" s="71">
        <f t="shared" si="464"/>
        <v>4.046222307662062E-3</v>
      </c>
      <c r="S424" s="71">
        <f t="shared" si="465"/>
        <v>1.6264573929742605E-3</v>
      </c>
      <c r="T424" s="71">
        <f t="shared" si="466"/>
        <v>7.1697439887990805E-4</v>
      </c>
      <c r="U424" s="71">
        <f t="shared" si="467"/>
        <v>3.3983219970073362E-3</v>
      </c>
      <c r="V424" s="71">
        <f t="shared" si="468"/>
        <v>3.443591984717451E-3</v>
      </c>
      <c r="W424" s="71">
        <f t="shared" si="469"/>
        <v>1.8315023434678406E-3</v>
      </c>
      <c r="X424" s="71">
        <f t="shared" si="470"/>
        <v>2.1123211233850699E-3</v>
      </c>
      <c r="Y424" s="71">
        <f t="shared" si="471"/>
        <v>2.5754245287489342E-3</v>
      </c>
      <c r="Z424" s="72">
        <f t="shared" si="415"/>
        <v>1.7115169393746042E-2</v>
      </c>
      <c r="AA424" s="72">
        <f t="shared" si="416"/>
        <v>1.7270243523576236E-2</v>
      </c>
      <c r="AB424" s="72">
        <f t="shared" si="417"/>
        <v>2.077201963400107E-2</v>
      </c>
      <c r="AC424" s="72">
        <f t="shared" si="418"/>
        <v>2.2056165959163865E-2</v>
      </c>
      <c r="AD424" s="72">
        <f t="shared" si="419"/>
        <v>1.8486837297027079E-2</v>
      </c>
      <c r="AE424" s="72">
        <f t="shared" si="420"/>
        <v>1.468268314769413E-2</v>
      </c>
      <c r="AF424" s="72">
        <f t="shared" si="421"/>
        <v>1.3467247993057046E-2</v>
      </c>
      <c r="AG424" s="72">
        <f t="shared" si="422"/>
        <v>1.2772391783965782E-2</v>
      </c>
      <c r="AH424" s="72">
        <f t="shared" si="423"/>
        <v>2.7969421498505115E-3</v>
      </c>
      <c r="AI424" s="72">
        <f t="shared" si="424"/>
        <v>2.6356888746883324E-3</v>
      </c>
      <c r="AJ424" s="72">
        <f t="shared" si="425"/>
        <v>2.9923276350233893E-3</v>
      </c>
      <c r="AK424" s="72">
        <f t="shared" si="426"/>
        <v>3.4562568428339294E-3</v>
      </c>
      <c r="AL424" s="72">
        <f t="shared" si="427"/>
        <v>3.6060180578813285E-3</v>
      </c>
      <c r="AM424" s="72">
        <f t="shared" si="428"/>
        <v>3.7141035170098497E-3</v>
      </c>
      <c r="AN424" s="72">
        <f t="shared" si="429"/>
        <v>3.8351975092640184E-3</v>
      </c>
      <c r="AO424" s="72">
        <f t="shared" si="430"/>
        <v>3.8414376029219663E-3</v>
      </c>
      <c r="AP424" s="72">
        <f t="shared" si="431"/>
        <v>2.6473033962252715E-3</v>
      </c>
      <c r="AQ424" s="72">
        <f t="shared" si="432"/>
        <v>2.5306315779080753E-3</v>
      </c>
      <c r="AR424" s="72">
        <f t="shared" si="433"/>
        <v>2.9086193911634782E-3</v>
      </c>
      <c r="AS424" s="72">
        <f t="shared" si="434"/>
        <v>3.350810294316903E-3</v>
      </c>
      <c r="AT424" s="72">
        <f t="shared" si="435"/>
        <v>3.4957113191656265E-3</v>
      </c>
      <c r="AU424" s="72">
        <f t="shared" si="436"/>
        <v>3.601438165276632E-3</v>
      </c>
      <c r="AV424" s="72">
        <f t="shared" si="437"/>
        <v>3.7210651745845391E-3</v>
      </c>
      <c r="AW424" s="72">
        <f t="shared" si="438"/>
        <v>3.7271680615626208E-3</v>
      </c>
      <c r="AX424" s="72">
        <f t="shared" si="439"/>
        <v>6.9923553746262788E-4</v>
      </c>
      <c r="AY424" s="72">
        <f t="shared" si="440"/>
        <v>1.3178444373441662E-3</v>
      </c>
      <c r="AZ424" s="72">
        <f t="shared" si="441"/>
        <v>2.9923276350233893E-3</v>
      </c>
      <c r="BA424" s="72">
        <f t="shared" si="442"/>
        <v>1.0368770528501789E-2</v>
      </c>
      <c r="BB424" s="72">
        <f t="shared" si="443"/>
        <v>1.8030090289406643E-2</v>
      </c>
      <c r="BC424" s="72">
        <f t="shared" si="444"/>
        <v>3.7141035170098494E-2</v>
      </c>
      <c r="BD424" s="72">
        <f t="shared" si="445"/>
        <v>5.7527962638960276E-2</v>
      </c>
      <c r="BE424" s="72">
        <f t="shared" si="446"/>
        <v>7.6828752058439323E-2</v>
      </c>
      <c r="BF424" s="72">
        <f t="shared" si="447"/>
        <v>6.6182584905631787E-4</v>
      </c>
      <c r="BG424" s="72">
        <f t="shared" si="448"/>
        <v>1.2653157889540377E-3</v>
      </c>
      <c r="BH424" s="72">
        <f t="shared" si="449"/>
        <v>2.9086193911634782E-3</v>
      </c>
      <c r="BI424" s="72">
        <f t="shared" si="450"/>
        <v>1.0052430882950708E-2</v>
      </c>
      <c r="BJ424" s="72">
        <f t="shared" si="451"/>
        <v>1.7478556595828133E-2</v>
      </c>
      <c r="BK424" s="72">
        <f t="shared" si="452"/>
        <v>3.6014381652766318E-2</v>
      </c>
      <c r="BL424" s="72">
        <f t="shared" si="453"/>
        <v>5.5815977618768088E-2</v>
      </c>
      <c r="BM424" s="72">
        <f t="shared" si="454"/>
        <v>7.4543361231252409E-2</v>
      </c>
      <c r="BN424" s="70">
        <f t="shared" si="455"/>
        <v>0.8535636392823176</v>
      </c>
      <c r="BO424" s="70">
        <f t="shared" si="456"/>
        <v>0.91707447345636939</v>
      </c>
      <c r="BP424" s="70">
        <f t="shared" si="457"/>
        <v>0.98723755676444069</v>
      </c>
    </row>
    <row r="425" spans="1:68" x14ac:dyDescent="0.25">
      <c r="A425" s="68">
        <v>44813</v>
      </c>
      <c r="B425" s="67">
        <v>11.44</v>
      </c>
      <c r="C425" s="67">
        <v>10.76</v>
      </c>
      <c r="D425" s="67">
        <v>11.62</v>
      </c>
      <c r="E425" s="67">
        <v>12.01</v>
      </c>
      <c r="F425" s="67">
        <v>10.54</v>
      </c>
      <c r="G425" s="67">
        <v>9.3000000000000007</v>
      </c>
      <c r="H425" s="67">
        <v>9</v>
      </c>
      <c r="I425" s="67">
        <v>8.86</v>
      </c>
      <c r="J425" s="71">
        <f t="shared" si="458"/>
        <v>-1.5599999999999989E-2</v>
      </c>
      <c r="K425" s="71">
        <f t="shared" si="400"/>
        <v>-1.369999999999999E-2</v>
      </c>
      <c r="L425" s="71">
        <f t="shared" si="459"/>
        <v>-4.0999999999999925E-3</v>
      </c>
      <c r="M425" s="71">
        <f t="shared" si="402"/>
        <v>-1.8999999999999989E-3</v>
      </c>
      <c r="N425" s="71">
        <f t="shared" si="460"/>
        <v>-2.9999999999999888E-3</v>
      </c>
      <c r="O425" s="71">
        <f t="shared" si="461"/>
        <v>-4.0000000000000036E-3</v>
      </c>
      <c r="P425" s="71">
        <f t="shared" si="462"/>
        <v>-4.0000000000000036E-3</v>
      </c>
      <c r="Q425" s="71">
        <f t="shared" si="463"/>
        <v>-4.2000000000000093E-3</v>
      </c>
      <c r="R425" s="71">
        <f t="shared" si="464"/>
        <v>-1.4097468244477216E-2</v>
      </c>
      <c r="S425" s="71">
        <f t="shared" si="465"/>
        <v>-1.244622017106151E-2</v>
      </c>
      <c r="T425" s="71">
        <f t="shared" si="466"/>
        <v>-3.6799395295369266E-3</v>
      </c>
      <c r="U425" s="71">
        <f t="shared" si="467"/>
        <v>-1.6977174251488955E-3</v>
      </c>
      <c r="V425" s="71">
        <f t="shared" si="468"/>
        <v>-2.7176391397683553E-3</v>
      </c>
      <c r="W425" s="71">
        <f t="shared" si="469"/>
        <v>-3.6663652435780679E-3</v>
      </c>
      <c r="X425" s="71">
        <f t="shared" si="470"/>
        <v>-3.6764747293086368E-3</v>
      </c>
      <c r="Y425" s="71">
        <f t="shared" si="471"/>
        <v>-3.8656283755891681E-3</v>
      </c>
      <c r="Z425" s="72">
        <f t="shared" si="415"/>
        <v>1.6741465448192928E-2</v>
      </c>
      <c r="AA425" s="72">
        <f t="shared" si="416"/>
        <v>1.6998187327294162E-2</v>
      </c>
      <c r="AB425" s="72">
        <f t="shared" si="417"/>
        <v>2.0520400550477876E-2</v>
      </c>
      <c r="AC425" s="72">
        <f t="shared" si="418"/>
        <v>2.188484180479754E-2</v>
      </c>
      <c r="AD425" s="72">
        <f t="shared" si="419"/>
        <v>1.8407473173608295E-2</v>
      </c>
      <c r="AE425" s="72">
        <f t="shared" si="420"/>
        <v>1.4627207637962476E-2</v>
      </c>
      <c r="AF425" s="72">
        <f t="shared" si="421"/>
        <v>1.3423135115234597E-2</v>
      </c>
      <c r="AG425" s="72">
        <f t="shared" si="422"/>
        <v>1.273421428532975E-2</v>
      </c>
      <c r="AH425" s="72">
        <f t="shared" si="423"/>
        <v>2.7777803568679892E-3</v>
      </c>
      <c r="AI425" s="72">
        <f t="shared" si="424"/>
        <v>2.6369406814783438E-3</v>
      </c>
      <c r="AJ425" s="72">
        <f t="shared" si="425"/>
        <v>2.9988725850908023E-3</v>
      </c>
      <c r="AK425" s="72">
        <f t="shared" si="426"/>
        <v>3.449543602757251E-3</v>
      </c>
      <c r="AL425" s="72">
        <f t="shared" si="427"/>
        <v>3.6010208368355045E-3</v>
      </c>
      <c r="AM425" s="72">
        <f t="shared" si="428"/>
        <v>3.7198420610220933E-3</v>
      </c>
      <c r="AN425" s="72">
        <f t="shared" si="429"/>
        <v>3.8403141976001121E-3</v>
      </c>
      <c r="AO425" s="72">
        <f t="shared" si="430"/>
        <v>3.8443443200670163E-3</v>
      </c>
      <c r="AP425" s="72">
        <f t="shared" si="431"/>
        <v>2.6313729466383769E-3</v>
      </c>
      <c r="AQ425" s="72">
        <f t="shared" si="432"/>
        <v>2.5323863001541331E-3</v>
      </c>
      <c r="AR425" s="72">
        <f t="shared" si="433"/>
        <v>2.915192612117539E-3</v>
      </c>
      <c r="AS425" s="72">
        <f t="shared" si="434"/>
        <v>3.3464745250634817E-3</v>
      </c>
      <c r="AT425" s="72">
        <f t="shared" si="435"/>
        <v>3.4925712048743387E-3</v>
      </c>
      <c r="AU425" s="72">
        <f t="shared" si="436"/>
        <v>3.6074392964686361E-3</v>
      </c>
      <c r="AV425" s="72">
        <f t="shared" si="437"/>
        <v>3.7265441176936981E-3</v>
      </c>
      <c r="AW425" s="72">
        <f t="shared" si="438"/>
        <v>3.7306960762464271E-3</v>
      </c>
      <c r="AX425" s="72">
        <f t="shared" si="439"/>
        <v>6.9444508921699731E-4</v>
      </c>
      <c r="AY425" s="72">
        <f t="shared" si="440"/>
        <v>1.3184703407391719E-3</v>
      </c>
      <c r="AZ425" s="72">
        <f t="shared" si="441"/>
        <v>2.9988725850908023E-3</v>
      </c>
      <c r="BA425" s="72">
        <f t="shared" si="442"/>
        <v>1.0348630808271753E-2</v>
      </c>
      <c r="BB425" s="72">
        <f t="shared" si="443"/>
        <v>1.8005104184177521E-2</v>
      </c>
      <c r="BC425" s="72">
        <f t="shared" si="444"/>
        <v>3.7198420610220932E-2</v>
      </c>
      <c r="BD425" s="72">
        <f t="shared" si="445"/>
        <v>5.7604712964001679E-2</v>
      </c>
      <c r="BE425" s="72">
        <f t="shared" si="446"/>
        <v>7.6886886401340324E-2</v>
      </c>
      <c r="BF425" s="72">
        <f t="shared" si="447"/>
        <v>6.5784323665959423E-4</v>
      </c>
      <c r="BG425" s="72">
        <f t="shared" si="448"/>
        <v>1.2661931500770665E-3</v>
      </c>
      <c r="BH425" s="72">
        <f t="shared" si="449"/>
        <v>2.915192612117539E-3</v>
      </c>
      <c r="BI425" s="72">
        <f t="shared" si="450"/>
        <v>1.0039423575190446E-2</v>
      </c>
      <c r="BJ425" s="72">
        <f t="shared" si="451"/>
        <v>1.7462856024371694E-2</v>
      </c>
      <c r="BK425" s="72">
        <f t="shared" si="452"/>
        <v>3.6074392964686362E-2</v>
      </c>
      <c r="BL425" s="72">
        <f t="shared" si="453"/>
        <v>5.589816176540547E-2</v>
      </c>
      <c r="BM425" s="72">
        <f t="shared" si="454"/>
        <v>7.4613921524928545E-2</v>
      </c>
      <c r="BN425" s="70">
        <f t="shared" si="455"/>
        <v>0.85363840817666747</v>
      </c>
      <c r="BO425" s="70">
        <f t="shared" si="456"/>
        <v>0.91826929273879976</v>
      </c>
      <c r="BP425" s="70">
        <f t="shared" si="457"/>
        <v>0.98714596918457731</v>
      </c>
    </row>
    <row r="426" spans="1:68" x14ac:dyDescent="0.25">
      <c r="A426" s="68">
        <v>44812</v>
      </c>
      <c r="B426" s="67">
        <v>9.8800000000000008</v>
      </c>
      <c r="C426" s="67">
        <v>9.39</v>
      </c>
      <c r="D426" s="67">
        <v>11.21</v>
      </c>
      <c r="E426" s="67">
        <v>11.82</v>
      </c>
      <c r="F426" s="67">
        <v>10.24</v>
      </c>
      <c r="G426" s="67">
        <v>8.9</v>
      </c>
      <c r="H426" s="67">
        <v>8.6</v>
      </c>
      <c r="I426" s="67">
        <v>8.44</v>
      </c>
      <c r="J426" s="71">
        <f t="shared" si="458"/>
        <v>-1.2000000000000011E-2</v>
      </c>
      <c r="K426" s="71">
        <f t="shared" si="400"/>
        <v>-6.9000000000000172E-3</v>
      </c>
      <c r="L426" s="71">
        <f t="shared" si="459"/>
        <v>-4.2000000000000093E-3</v>
      </c>
      <c r="M426" s="71">
        <f t="shared" si="402"/>
        <v>-1.3999999999999985E-3</v>
      </c>
      <c r="N426" s="71">
        <f t="shared" si="460"/>
        <v>-1.9999999999999185E-4</v>
      </c>
      <c r="O426" s="71">
        <f t="shared" si="461"/>
        <v>7.9999999999999516E-4</v>
      </c>
      <c r="P426" s="71">
        <f t="shared" si="462"/>
        <v>8.9999999999999802E-4</v>
      </c>
      <c r="Q426" s="71">
        <f t="shared" si="463"/>
        <v>1.5000000000000152E-3</v>
      </c>
      <c r="R426" s="71">
        <f t="shared" si="464"/>
        <v>-1.0981076668926141E-2</v>
      </c>
      <c r="S426" s="71">
        <f t="shared" si="465"/>
        <v>-6.3276840045358371E-3</v>
      </c>
      <c r="T426" s="71">
        <f t="shared" si="466"/>
        <v>-3.7837882981691978E-3</v>
      </c>
      <c r="U426" s="71">
        <f t="shared" si="467"/>
        <v>-1.2527965844369375E-3</v>
      </c>
      <c r="V426" s="71">
        <f t="shared" si="468"/>
        <v>-1.8143881025912365E-4</v>
      </c>
      <c r="W426" s="71">
        <f t="shared" si="469"/>
        <v>7.3434921603762445E-4</v>
      </c>
      <c r="X426" s="71">
        <f t="shared" si="470"/>
        <v>8.2838607526045072E-4</v>
      </c>
      <c r="Y426" s="71">
        <f t="shared" si="471"/>
        <v>1.3822975983442769E-3</v>
      </c>
      <c r="Z426" s="72">
        <f t="shared" si="415"/>
        <v>1.6265728704968518E-2</v>
      </c>
      <c r="AA426" s="72">
        <f t="shared" si="416"/>
        <v>1.6686564678448493E-2</v>
      </c>
      <c r="AB426" s="72">
        <f t="shared" si="417"/>
        <v>2.0248032794267696E-2</v>
      </c>
      <c r="AC426" s="72">
        <f t="shared" si="418"/>
        <v>2.166217508883686E-2</v>
      </c>
      <c r="AD426" s="72">
        <f t="shared" si="419"/>
        <v>1.8287696824890964E-2</v>
      </c>
      <c r="AE426" s="72">
        <f t="shared" si="420"/>
        <v>1.4551060667652872E-2</v>
      </c>
      <c r="AF426" s="72">
        <f t="shared" si="421"/>
        <v>1.3356496705806362E-2</v>
      </c>
      <c r="AG426" s="72">
        <f t="shared" si="422"/>
        <v>1.2669337019942398E-2</v>
      </c>
      <c r="AH426" s="72">
        <f t="shared" si="423"/>
        <v>2.542039336655459E-3</v>
      </c>
      <c r="AI426" s="72">
        <f t="shared" si="424"/>
        <v>2.4491314719940652E-3</v>
      </c>
      <c r="AJ426" s="72">
        <f t="shared" si="425"/>
        <v>2.9960950046228167E-3</v>
      </c>
      <c r="AK426" s="72">
        <f t="shared" si="426"/>
        <v>3.4582610462229424E-3</v>
      </c>
      <c r="AL426" s="72">
        <f t="shared" si="427"/>
        <v>3.6067831178911145E-3</v>
      </c>
      <c r="AM426" s="72">
        <f t="shared" si="428"/>
        <v>3.7211914708053556E-3</v>
      </c>
      <c r="AN426" s="72">
        <f t="shared" si="429"/>
        <v>3.8422162535642814E-3</v>
      </c>
      <c r="AO426" s="72">
        <f t="shared" si="430"/>
        <v>3.8451389245746535E-3</v>
      </c>
      <c r="AP426" s="72">
        <f t="shared" si="431"/>
        <v>2.4306365279098568E-3</v>
      </c>
      <c r="AQ426" s="72">
        <f t="shared" si="432"/>
        <v>2.3731847513451115E-3</v>
      </c>
      <c r="AR426" s="72">
        <f t="shared" si="433"/>
        <v>2.9143314752429336E-3</v>
      </c>
      <c r="AS426" s="72">
        <f t="shared" si="434"/>
        <v>3.3551781576753679E-3</v>
      </c>
      <c r="AT426" s="72">
        <f t="shared" si="435"/>
        <v>3.4988303159090477E-3</v>
      </c>
      <c r="AU426" s="72">
        <f t="shared" si="436"/>
        <v>3.6098275715120321E-3</v>
      </c>
      <c r="AV426" s="72">
        <f t="shared" si="437"/>
        <v>3.7294054820311076E-3</v>
      </c>
      <c r="AW426" s="72">
        <f t="shared" si="438"/>
        <v>3.7325738208322462E-3</v>
      </c>
      <c r="AX426" s="72">
        <f t="shared" si="439"/>
        <v>6.3550983416386475E-4</v>
      </c>
      <c r="AY426" s="72">
        <f t="shared" si="440"/>
        <v>1.2245657359970326E-3</v>
      </c>
      <c r="AZ426" s="72">
        <f t="shared" si="441"/>
        <v>2.9960950046228167E-3</v>
      </c>
      <c r="BA426" s="72">
        <f t="shared" si="442"/>
        <v>1.0374783138668827E-2</v>
      </c>
      <c r="BB426" s="72">
        <f t="shared" si="443"/>
        <v>1.8033915589455572E-2</v>
      </c>
      <c r="BC426" s="72">
        <f t="shared" si="444"/>
        <v>3.7211914708053559E-2</v>
      </c>
      <c r="BD426" s="72">
        <f t="shared" si="445"/>
        <v>5.7633243803464219E-2</v>
      </c>
      <c r="BE426" s="72">
        <f t="shared" si="446"/>
        <v>7.6902778491493073E-2</v>
      </c>
      <c r="BF426" s="72">
        <f t="shared" si="447"/>
        <v>6.076591319774642E-4</v>
      </c>
      <c r="BG426" s="72">
        <f t="shared" si="448"/>
        <v>1.1865923756725558E-3</v>
      </c>
      <c r="BH426" s="72">
        <f t="shared" si="449"/>
        <v>2.9143314752429336E-3</v>
      </c>
      <c r="BI426" s="72">
        <f t="shared" si="450"/>
        <v>1.0065534473026104E-2</v>
      </c>
      <c r="BJ426" s="72">
        <f t="shared" si="451"/>
        <v>1.7494151579545238E-2</v>
      </c>
      <c r="BK426" s="72">
        <f t="shared" si="452"/>
        <v>3.6098275715120323E-2</v>
      </c>
      <c r="BL426" s="72">
        <f t="shared" si="453"/>
        <v>5.5941082230466614E-2</v>
      </c>
      <c r="BM426" s="72">
        <f t="shared" si="454"/>
        <v>7.4651476416644921E-2</v>
      </c>
      <c r="BN426" s="70">
        <f t="shared" si="455"/>
        <v>0.88601030977671225</v>
      </c>
      <c r="BO426" s="70">
        <f t="shared" si="456"/>
        <v>0.91954910964347281</v>
      </c>
      <c r="BP426" s="70">
        <f t="shared" si="457"/>
        <v>0.98738996830013726</v>
      </c>
    </row>
    <row r="427" spans="1:68" x14ac:dyDescent="0.25">
      <c r="A427" s="68">
        <v>44811</v>
      </c>
      <c r="B427" s="67">
        <v>8.68</v>
      </c>
      <c r="C427" s="67">
        <v>8.6999999999999993</v>
      </c>
      <c r="D427" s="67">
        <v>10.79</v>
      </c>
      <c r="E427" s="67">
        <v>11.68</v>
      </c>
      <c r="F427" s="67">
        <v>10.220000000000001</v>
      </c>
      <c r="G427" s="67">
        <v>8.98</v>
      </c>
      <c r="H427" s="67">
        <v>8.69</v>
      </c>
      <c r="I427" s="67">
        <v>8.59</v>
      </c>
      <c r="J427" s="71">
        <f t="shared" si="458"/>
        <v>9.9999999999988987E-5</v>
      </c>
      <c r="K427" s="71">
        <f t="shared" si="400"/>
        <v>-2.9999999999999472E-4</v>
      </c>
      <c r="L427" s="71">
        <f t="shared" si="459"/>
        <v>-1.0000000000000286E-4</v>
      </c>
      <c r="M427" s="71">
        <f t="shared" si="402"/>
        <v>-1.0000000000000286E-4</v>
      </c>
      <c r="N427" s="71">
        <f t="shared" si="460"/>
        <v>-7.0000000000000617E-4</v>
      </c>
      <c r="O427" s="71">
        <f t="shared" si="461"/>
        <v>-6.0000000000000331E-4</v>
      </c>
      <c r="P427" s="71">
        <f t="shared" si="462"/>
        <v>-4.9999999999998657E-4</v>
      </c>
      <c r="Q427" s="71">
        <f t="shared" si="463"/>
        <v>-6.0000000000001719E-4</v>
      </c>
      <c r="R427" s="71">
        <f t="shared" si="464"/>
        <v>9.2009016948618201E-5</v>
      </c>
      <c r="S427" s="71">
        <f t="shared" si="465"/>
        <v>-2.7602705240350908E-4</v>
      </c>
      <c r="T427" s="71">
        <f t="shared" si="466"/>
        <v>-9.0264927623658024E-5</v>
      </c>
      <c r="U427" s="71">
        <f t="shared" si="467"/>
        <v>-8.9545556361581924E-5</v>
      </c>
      <c r="V427" s="71">
        <f t="shared" si="468"/>
        <v>-6.3529520673733235E-4</v>
      </c>
      <c r="W427" s="71">
        <f t="shared" si="469"/>
        <v>-5.5071134939359181E-4</v>
      </c>
      <c r="X427" s="71">
        <f t="shared" si="470"/>
        <v>-4.6012976470954432E-4</v>
      </c>
      <c r="Y427" s="71">
        <f t="shared" si="471"/>
        <v>-5.5268977088563449E-4</v>
      </c>
      <c r="Z427" s="72">
        <f t="shared" si="415"/>
        <v>1.6033726594060441E-2</v>
      </c>
      <c r="AA427" s="72">
        <f t="shared" si="416"/>
        <v>1.6551599914787826E-2</v>
      </c>
      <c r="AB427" s="72">
        <f t="shared" si="417"/>
        <v>2.0020519299875771E-2</v>
      </c>
      <c r="AC427" s="72">
        <f t="shared" si="418"/>
        <v>2.1454822124441945E-2</v>
      </c>
      <c r="AD427" s="72">
        <f t="shared" si="419"/>
        <v>1.819432860055285E-2</v>
      </c>
      <c r="AE427" s="72">
        <f t="shared" si="420"/>
        <v>1.4508600593959751E-2</v>
      </c>
      <c r="AF427" s="72">
        <f t="shared" si="421"/>
        <v>1.3322973512022376E-2</v>
      </c>
      <c r="AG427" s="72">
        <f t="shared" si="422"/>
        <v>1.2639360051166606E-2</v>
      </c>
      <c r="AH427" s="72">
        <f t="shared" si="423"/>
        <v>2.3948460645883563E-3</v>
      </c>
      <c r="AI427" s="72">
        <f t="shared" si="424"/>
        <v>2.4076049023406989E-3</v>
      </c>
      <c r="AJ427" s="72">
        <f t="shared" si="425"/>
        <v>2.9924642100888112E-3</v>
      </c>
      <c r="AK427" s="72">
        <f t="shared" si="426"/>
        <v>3.4678616839816994E-3</v>
      </c>
      <c r="AL427" s="72">
        <f t="shared" si="427"/>
        <v>3.6171307547783775E-3</v>
      </c>
      <c r="AM427" s="72">
        <f t="shared" si="428"/>
        <v>3.730645442646497E-3</v>
      </c>
      <c r="AN427" s="72">
        <f t="shared" si="429"/>
        <v>3.8518940336137232E-3</v>
      </c>
      <c r="AO427" s="72">
        <f t="shared" si="430"/>
        <v>3.8533117129832145E-3</v>
      </c>
      <c r="AP427" s="72">
        <f t="shared" si="431"/>
        <v>2.3032685808030543E-3</v>
      </c>
      <c r="AQ427" s="72">
        <f t="shared" si="432"/>
        <v>2.3382111235841717E-3</v>
      </c>
      <c r="AR427" s="72">
        <f t="shared" si="433"/>
        <v>2.9127013532115349E-3</v>
      </c>
      <c r="AS427" s="72">
        <f t="shared" si="434"/>
        <v>3.3645933432031984E-3</v>
      </c>
      <c r="AT427" s="72">
        <f t="shared" si="435"/>
        <v>3.5088670031396367E-3</v>
      </c>
      <c r="AU427" s="72">
        <f t="shared" si="436"/>
        <v>3.6190952212352369E-3</v>
      </c>
      <c r="AV427" s="72">
        <f t="shared" si="437"/>
        <v>3.7389045888438876E-3</v>
      </c>
      <c r="AW427" s="72">
        <f t="shared" si="438"/>
        <v>3.7407403804641495E-3</v>
      </c>
      <c r="AX427" s="72">
        <f t="shared" si="439"/>
        <v>5.9871151614708908E-4</v>
      </c>
      <c r="AY427" s="72">
        <f t="shared" si="440"/>
        <v>1.2038024511703495E-3</v>
      </c>
      <c r="AZ427" s="72">
        <f t="shared" si="441"/>
        <v>2.9924642100888112E-3</v>
      </c>
      <c r="BA427" s="72">
        <f t="shared" si="442"/>
        <v>1.0403585051945097E-2</v>
      </c>
      <c r="BB427" s="72">
        <f t="shared" si="443"/>
        <v>1.8085653773891888E-2</v>
      </c>
      <c r="BC427" s="72">
        <f t="shared" si="444"/>
        <v>3.730645442646497E-2</v>
      </c>
      <c r="BD427" s="72">
        <f t="shared" si="445"/>
        <v>5.7778410504205846E-2</v>
      </c>
      <c r="BE427" s="72">
        <f t="shared" si="446"/>
        <v>7.7066234259664287E-2</v>
      </c>
      <c r="BF427" s="72">
        <f t="shared" si="447"/>
        <v>5.7581714520076358E-4</v>
      </c>
      <c r="BG427" s="72">
        <f t="shared" si="448"/>
        <v>1.1691055617920859E-3</v>
      </c>
      <c r="BH427" s="72">
        <f t="shared" si="449"/>
        <v>2.9127013532115349E-3</v>
      </c>
      <c r="BI427" s="72">
        <f t="shared" si="450"/>
        <v>1.0093780029609596E-2</v>
      </c>
      <c r="BJ427" s="72">
        <f t="shared" si="451"/>
        <v>1.7544335015698184E-2</v>
      </c>
      <c r="BK427" s="72">
        <f t="shared" si="452"/>
        <v>3.619095221235237E-2</v>
      </c>
      <c r="BL427" s="72">
        <f t="shared" si="453"/>
        <v>5.6083568832658318E-2</v>
      </c>
      <c r="BM427" s="72">
        <f t="shared" si="454"/>
        <v>7.4814807609282996E-2</v>
      </c>
      <c r="BN427" s="70">
        <f t="shared" si="455"/>
        <v>0.88916276535287753</v>
      </c>
      <c r="BO427" s="70">
        <f t="shared" si="456"/>
        <v>0.92166702103140041</v>
      </c>
      <c r="BP427" s="70">
        <f t="shared" si="457"/>
        <v>0.98763333731505842</v>
      </c>
    </row>
    <row r="428" spans="1:68" x14ac:dyDescent="0.25">
      <c r="A428" s="68">
        <v>44810</v>
      </c>
      <c r="B428" s="67">
        <v>8.69</v>
      </c>
      <c r="C428" s="67">
        <v>8.67</v>
      </c>
      <c r="D428" s="67">
        <v>10.78</v>
      </c>
      <c r="E428" s="67">
        <v>11.67</v>
      </c>
      <c r="F428" s="67">
        <v>10.15</v>
      </c>
      <c r="G428" s="67">
        <v>8.92</v>
      </c>
      <c r="H428" s="67">
        <v>8.64</v>
      </c>
      <c r="I428" s="67">
        <v>8.5299999999999994</v>
      </c>
      <c r="J428" s="71">
        <f t="shared" si="458"/>
        <v>-6.5000000000000058E-3</v>
      </c>
      <c r="K428" s="71">
        <f t="shared" si="400"/>
        <v>-2.5999999999999912E-3</v>
      </c>
      <c r="L428" s="71">
        <f t="shared" si="459"/>
        <v>-3.0999999999999917E-3</v>
      </c>
      <c r="M428" s="71">
        <f t="shared" si="402"/>
        <v>5.0000000000001432E-4</v>
      </c>
      <c r="N428" s="71">
        <f t="shared" si="460"/>
        <v>2.9999999999999472E-4</v>
      </c>
      <c r="O428" s="71">
        <f t="shared" si="461"/>
        <v>1.1999999999999927E-3</v>
      </c>
      <c r="P428" s="71">
        <f t="shared" si="462"/>
        <v>8.9999999999999802E-4</v>
      </c>
      <c r="Q428" s="71">
        <f t="shared" si="463"/>
        <v>1.1000000000000176E-3</v>
      </c>
      <c r="R428" s="71">
        <f t="shared" si="464"/>
        <v>-5.9982646506806583E-3</v>
      </c>
      <c r="S428" s="71">
        <f t="shared" si="465"/>
        <v>-2.3954314015597368E-3</v>
      </c>
      <c r="T428" s="71">
        <f t="shared" si="466"/>
        <v>-2.8022617207739634E-3</v>
      </c>
      <c r="U428" s="71">
        <f t="shared" si="467"/>
        <v>4.4764761927529166E-4</v>
      </c>
      <c r="V428" s="71">
        <f t="shared" si="468"/>
        <v>2.7231879621836567E-4</v>
      </c>
      <c r="W428" s="71">
        <f t="shared" si="469"/>
        <v>1.101119582718479E-3</v>
      </c>
      <c r="X428" s="71">
        <f t="shared" si="470"/>
        <v>8.2808119927209984E-4</v>
      </c>
      <c r="Y428" s="71">
        <f t="shared" si="471"/>
        <v>1.013031352462468E-3</v>
      </c>
      <c r="Z428" s="72">
        <f t="shared" si="415"/>
        <v>1.5941347973349129E-2</v>
      </c>
      <c r="AA428" s="72">
        <f t="shared" si="416"/>
        <v>1.6483429195786003E-2</v>
      </c>
      <c r="AB428" s="72">
        <f t="shared" si="417"/>
        <v>1.9837381610644234E-2</v>
      </c>
      <c r="AC428" s="72">
        <f t="shared" si="418"/>
        <v>2.1256912756307575E-2</v>
      </c>
      <c r="AD428" s="72">
        <f t="shared" si="419"/>
        <v>1.8099620363696708E-2</v>
      </c>
      <c r="AE428" s="72">
        <f t="shared" si="420"/>
        <v>1.4457671114185838E-2</v>
      </c>
      <c r="AF428" s="72">
        <f t="shared" si="421"/>
        <v>1.3280658432957998E-2</v>
      </c>
      <c r="AG428" s="72">
        <f t="shared" si="422"/>
        <v>1.2595672332682719E-2</v>
      </c>
      <c r="AH428" s="72">
        <f t="shared" si="423"/>
        <v>2.4013949292898801E-3</v>
      </c>
      <c r="AI428" s="72">
        <f t="shared" si="424"/>
        <v>2.4145842827000114E-3</v>
      </c>
      <c r="AJ428" s="72">
        <f t="shared" si="425"/>
        <v>3.0009325809203305E-3</v>
      </c>
      <c r="AK428" s="72">
        <f t="shared" si="426"/>
        <v>3.4777071217147368E-3</v>
      </c>
      <c r="AL428" s="72">
        <f t="shared" si="427"/>
        <v>3.6276820670205602E-3</v>
      </c>
      <c r="AM428" s="72">
        <f t="shared" si="428"/>
        <v>3.7415327136701101E-3</v>
      </c>
      <c r="AN428" s="72">
        <f t="shared" si="429"/>
        <v>3.8631404594146358E-3</v>
      </c>
      <c r="AO428" s="72">
        <f t="shared" si="430"/>
        <v>3.8645541349256202E-3</v>
      </c>
      <c r="AP428" s="72">
        <f t="shared" si="431"/>
        <v>2.3095751951272389E-3</v>
      </c>
      <c r="AQ428" s="72">
        <f t="shared" si="432"/>
        <v>2.3449847187338264E-3</v>
      </c>
      <c r="AR428" s="72">
        <f t="shared" si="433"/>
        <v>2.9209518619530647E-3</v>
      </c>
      <c r="AS428" s="72">
        <f t="shared" si="434"/>
        <v>3.3741543028773437E-3</v>
      </c>
      <c r="AT428" s="72">
        <f t="shared" si="435"/>
        <v>3.519107460488695E-3</v>
      </c>
      <c r="AU428" s="72">
        <f t="shared" si="436"/>
        <v>3.6296596141985504E-3</v>
      </c>
      <c r="AV428" s="72">
        <f t="shared" si="437"/>
        <v>3.7498207577873707E-3</v>
      </c>
      <c r="AW428" s="72">
        <f t="shared" si="438"/>
        <v>3.7516577053767369E-3</v>
      </c>
      <c r="AX428" s="72">
        <f t="shared" si="439"/>
        <v>6.0034873232247003E-4</v>
      </c>
      <c r="AY428" s="72">
        <f t="shared" si="440"/>
        <v>1.2072921413500057E-3</v>
      </c>
      <c r="AZ428" s="72">
        <f t="shared" si="441"/>
        <v>3.0009325809203305E-3</v>
      </c>
      <c r="BA428" s="72">
        <f t="shared" si="442"/>
        <v>1.043312136514421E-2</v>
      </c>
      <c r="BB428" s="72">
        <f t="shared" si="443"/>
        <v>1.81384103351028E-2</v>
      </c>
      <c r="BC428" s="72">
        <f t="shared" si="444"/>
        <v>3.74153271367011E-2</v>
      </c>
      <c r="BD428" s="72">
        <f t="shared" si="445"/>
        <v>5.7947106891219541E-2</v>
      </c>
      <c r="BE428" s="72">
        <f t="shared" si="446"/>
        <v>7.7291082698512398E-2</v>
      </c>
      <c r="BF428" s="72">
        <f t="shared" si="447"/>
        <v>5.7739379878180973E-4</v>
      </c>
      <c r="BG428" s="72">
        <f t="shared" si="448"/>
        <v>1.1724923593669132E-3</v>
      </c>
      <c r="BH428" s="72">
        <f t="shared" si="449"/>
        <v>2.9209518619530647E-3</v>
      </c>
      <c r="BI428" s="72">
        <f t="shared" si="450"/>
        <v>1.0122462908632031E-2</v>
      </c>
      <c r="BJ428" s="72">
        <f t="shared" si="451"/>
        <v>1.7595537302443474E-2</v>
      </c>
      <c r="BK428" s="72">
        <f t="shared" si="452"/>
        <v>3.6296596141985507E-2</v>
      </c>
      <c r="BL428" s="72">
        <f t="shared" si="453"/>
        <v>5.6247311366810562E-2</v>
      </c>
      <c r="BM428" s="72">
        <f t="shared" si="454"/>
        <v>7.5033154107534736E-2</v>
      </c>
      <c r="BN428" s="70">
        <f t="shared" si="455"/>
        <v>0.88917134016841393</v>
      </c>
      <c r="BO428" s="70">
        <f t="shared" si="456"/>
        <v>0.92165436406232681</v>
      </c>
      <c r="BP428" s="70">
        <f t="shared" si="457"/>
        <v>0.98773127593704513</v>
      </c>
    </row>
    <row r="429" spans="1:68" x14ac:dyDescent="0.25">
      <c r="A429" s="68">
        <v>44809</v>
      </c>
      <c r="B429" s="67">
        <v>8.0399999999999991</v>
      </c>
      <c r="C429" s="67">
        <v>8.41</v>
      </c>
      <c r="D429" s="67">
        <v>10.47</v>
      </c>
      <c r="E429" s="67">
        <v>11.72</v>
      </c>
      <c r="F429" s="67">
        <v>10.18</v>
      </c>
      <c r="G429" s="67">
        <v>9.0399999999999991</v>
      </c>
      <c r="H429" s="67">
        <v>8.73</v>
      </c>
      <c r="I429" s="67">
        <v>8.64</v>
      </c>
      <c r="J429" s="71">
        <f t="shared" si="458"/>
        <v>-9.9999999999988987E-5</v>
      </c>
      <c r="K429" s="71">
        <f t="shared" si="400"/>
        <v>-2.9999999999999472E-4</v>
      </c>
      <c r="L429" s="71">
        <f t="shared" si="459"/>
        <v>-9.9999999999988987E-5</v>
      </c>
      <c r="M429" s="71">
        <f t="shared" si="402"/>
        <v>-2.7000000000000218E-3</v>
      </c>
      <c r="N429" s="71">
        <f t="shared" si="460"/>
        <v>-2.4000000000000132E-3</v>
      </c>
      <c r="O429" s="71">
        <f t="shared" si="461"/>
        <v>-1.1999999999999927E-3</v>
      </c>
      <c r="P429" s="71">
        <f t="shared" si="462"/>
        <v>-7.0000000000000617E-4</v>
      </c>
      <c r="Q429" s="71">
        <f t="shared" si="463"/>
        <v>-7.9999999999999516E-4</v>
      </c>
      <c r="R429" s="71">
        <f t="shared" si="464"/>
        <v>-9.256259552125034E-5</v>
      </c>
      <c r="S429" s="71">
        <f t="shared" si="465"/>
        <v>-2.767655352322492E-4</v>
      </c>
      <c r="T429" s="71">
        <f t="shared" si="466"/>
        <v>-9.0526411142200777E-5</v>
      </c>
      <c r="U429" s="71">
        <f t="shared" si="467"/>
        <v>-2.4196812450980321E-3</v>
      </c>
      <c r="V429" s="71">
        <f t="shared" si="468"/>
        <v>-2.1806296120561457E-3</v>
      </c>
      <c r="W429" s="71">
        <f t="shared" si="469"/>
        <v>-1.1011195827183749E-3</v>
      </c>
      <c r="X429" s="71">
        <f t="shared" si="470"/>
        <v>-6.4400388628103769E-4</v>
      </c>
      <c r="Y429" s="71">
        <f t="shared" si="471"/>
        <v>-7.366482837724037E-4</v>
      </c>
      <c r="Z429" s="72">
        <f t="shared" si="415"/>
        <v>1.5844644202821456E-2</v>
      </c>
      <c r="AA429" s="72">
        <f t="shared" si="416"/>
        <v>1.6415555079631283E-2</v>
      </c>
      <c r="AB429" s="72">
        <f t="shared" si="417"/>
        <v>1.9648690302810398E-2</v>
      </c>
      <c r="AC429" s="72">
        <f t="shared" si="418"/>
        <v>2.105289702962999E-2</v>
      </c>
      <c r="AD429" s="72">
        <f t="shared" si="419"/>
        <v>1.800844762211664E-2</v>
      </c>
      <c r="AE429" s="72">
        <f t="shared" si="420"/>
        <v>1.4410096243710733E-2</v>
      </c>
      <c r="AF429" s="72">
        <f t="shared" si="421"/>
        <v>1.3241001331888592E-2</v>
      </c>
      <c r="AG429" s="72">
        <f t="shared" si="422"/>
        <v>1.255556955288718E-2</v>
      </c>
      <c r="AH429" s="72">
        <f t="shared" si="423"/>
        <v>2.3638924713487012E-3</v>
      </c>
      <c r="AI429" s="72">
        <f t="shared" si="424"/>
        <v>2.4163031291279456E-3</v>
      </c>
      <c r="AJ429" s="72">
        <f t="shared" si="425"/>
        <v>3.0037273026988199E-3</v>
      </c>
      <c r="AK429" s="72">
        <f t="shared" si="426"/>
        <v>3.4867424965164978E-3</v>
      </c>
      <c r="AL429" s="72">
        <f t="shared" si="427"/>
        <v>3.6376917837535232E-3</v>
      </c>
      <c r="AM429" s="72">
        <f t="shared" si="428"/>
        <v>3.7501918308921012E-3</v>
      </c>
      <c r="AN429" s="72">
        <f t="shared" si="429"/>
        <v>3.8729841455847013E-3</v>
      </c>
      <c r="AO429" s="72">
        <f t="shared" si="430"/>
        <v>3.873959263017234E-3</v>
      </c>
      <c r="AP429" s="72">
        <f t="shared" si="431"/>
        <v>2.2771988152255947E-3</v>
      </c>
      <c r="AQ429" s="72">
        <f t="shared" si="432"/>
        <v>2.347268492226641E-3</v>
      </c>
      <c r="AR429" s="72">
        <f t="shared" si="433"/>
        <v>2.9246071207695589E-3</v>
      </c>
      <c r="AS429" s="72">
        <f t="shared" si="434"/>
        <v>3.3830261108609414E-3</v>
      </c>
      <c r="AT429" s="72">
        <f t="shared" si="435"/>
        <v>3.5288590192276816E-3</v>
      </c>
      <c r="AU429" s="72">
        <f t="shared" si="436"/>
        <v>3.6382439040825781E-3</v>
      </c>
      <c r="AV429" s="72">
        <f t="shared" si="437"/>
        <v>3.7594835429252322E-3</v>
      </c>
      <c r="AW429" s="72">
        <f t="shared" si="438"/>
        <v>3.7609323526318003E-3</v>
      </c>
      <c r="AX429" s="72">
        <f t="shared" si="439"/>
        <v>5.909731178371753E-4</v>
      </c>
      <c r="AY429" s="72">
        <f t="shared" si="440"/>
        <v>1.2081515645639728E-3</v>
      </c>
      <c r="AZ429" s="72">
        <f t="shared" si="441"/>
        <v>3.0037273026988199E-3</v>
      </c>
      <c r="BA429" s="72">
        <f t="shared" si="442"/>
        <v>1.0460227489549494E-2</v>
      </c>
      <c r="BB429" s="72">
        <f t="shared" si="443"/>
        <v>1.8188458918767615E-2</v>
      </c>
      <c r="BC429" s="72">
        <f t="shared" si="444"/>
        <v>3.7501918308921009E-2</v>
      </c>
      <c r="BD429" s="72">
        <f t="shared" si="445"/>
        <v>5.8094762183770521E-2</v>
      </c>
      <c r="BE429" s="72">
        <f t="shared" si="446"/>
        <v>7.7479185260344682E-2</v>
      </c>
      <c r="BF429" s="72">
        <f t="shared" si="447"/>
        <v>5.6929970380639868E-4</v>
      </c>
      <c r="BG429" s="72">
        <f t="shared" si="448"/>
        <v>1.1736342461133205E-3</v>
      </c>
      <c r="BH429" s="72">
        <f t="shared" si="449"/>
        <v>2.9246071207695589E-3</v>
      </c>
      <c r="BI429" s="72">
        <f t="shared" si="450"/>
        <v>1.0149078332582825E-2</v>
      </c>
      <c r="BJ429" s="72">
        <f t="shared" si="451"/>
        <v>1.7644295096138407E-2</v>
      </c>
      <c r="BK429" s="72">
        <f t="shared" si="452"/>
        <v>3.6382439040825783E-2</v>
      </c>
      <c r="BL429" s="72">
        <f t="shared" si="453"/>
        <v>5.6392253143878482E-2</v>
      </c>
      <c r="BM429" s="72">
        <f t="shared" si="454"/>
        <v>7.5218647052636006E-2</v>
      </c>
      <c r="BN429" s="70">
        <f t="shared" si="455"/>
        <v>0.88877765338455605</v>
      </c>
      <c r="BO429" s="70">
        <f t="shared" si="456"/>
        <v>0.92492681778681407</v>
      </c>
      <c r="BP429" s="70">
        <f t="shared" si="457"/>
        <v>0.9877471359952209</v>
      </c>
    </row>
    <row r="430" spans="1:68" x14ac:dyDescent="0.25">
      <c r="A430" s="68">
        <v>44806</v>
      </c>
      <c r="B430" s="67">
        <v>8.0299999999999994</v>
      </c>
      <c r="C430" s="67">
        <v>8.3800000000000008</v>
      </c>
      <c r="D430" s="67">
        <v>10.46</v>
      </c>
      <c r="E430" s="67">
        <v>11.45</v>
      </c>
      <c r="F430" s="67">
        <v>9.94</v>
      </c>
      <c r="G430" s="67">
        <v>8.92</v>
      </c>
      <c r="H430" s="67">
        <v>8.66</v>
      </c>
      <c r="I430" s="67">
        <v>8.56</v>
      </c>
      <c r="J430" s="71">
        <f t="shared" si="458"/>
        <v>-1.0000000000000286E-4</v>
      </c>
      <c r="K430" s="71">
        <f t="shared" si="400"/>
        <v>0</v>
      </c>
      <c r="L430" s="71">
        <f t="shared" si="459"/>
        <v>0</v>
      </c>
      <c r="M430" s="71">
        <f t="shared" si="402"/>
        <v>-1.0000000000000009E-3</v>
      </c>
      <c r="N430" s="71">
        <f t="shared" si="460"/>
        <v>-5.9999999999997555E-4</v>
      </c>
      <c r="O430" s="71">
        <f t="shared" si="461"/>
        <v>-3.9999999999999758E-4</v>
      </c>
      <c r="P430" s="71">
        <f t="shared" si="462"/>
        <v>-3.9999999999999758E-4</v>
      </c>
      <c r="Q430" s="71">
        <f t="shared" si="463"/>
        <v>-5.0000000000001432E-4</v>
      </c>
      <c r="R430" s="71">
        <f t="shared" si="464"/>
        <v>-9.2571164148493577E-5</v>
      </c>
      <c r="S430" s="71">
        <f t="shared" si="465"/>
        <v>0</v>
      </c>
      <c r="T430" s="71">
        <f t="shared" si="466"/>
        <v>0</v>
      </c>
      <c r="U430" s="71">
        <f t="shared" si="467"/>
        <v>-8.9766612850135808E-4</v>
      </c>
      <c r="V430" s="71">
        <f t="shared" si="468"/>
        <v>-5.4590120544110174E-4</v>
      </c>
      <c r="W430" s="71">
        <f t="shared" si="469"/>
        <v>-3.673094623481569E-4</v>
      </c>
      <c r="X430" s="71">
        <f t="shared" si="470"/>
        <v>-3.6818851667771258E-4</v>
      </c>
      <c r="Y430" s="71">
        <f t="shared" si="471"/>
        <v>-4.6068089449741059E-4</v>
      </c>
      <c r="Z430" s="72">
        <f t="shared" si="415"/>
        <v>1.5805052349715222E-2</v>
      </c>
      <c r="AA430" s="72">
        <f t="shared" si="416"/>
        <v>1.6368189842043773E-2</v>
      </c>
      <c r="AB430" s="72">
        <f t="shared" si="417"/>
        <v>1.9490186594211974E-2</v>
      </c>
      <c r="AC430" s="72">
        <f t="shared" si="418"/>
        <v>2.0834918880609125E-2</v>
      </c>
      <c r="AD430" s="72">
        <f t="shared" si="419"/>
        <v>1.7911006956767249E-2</v>
      </c>
      <c r="AE430" s="72">
        <f t="shared" si="420"/>
        <v>1.4349930307355614E-2</v>
      </c>
      <c r="AF430" s="72">
        <f t="shared" si="421"/>
        <v>1.3191961659248339E-2</v>
      </c>
      <c r="AG430" s="72">
        <f t="shared" si="422"/>
        <v>1.2504117929433435E-2</v>
      </c>
      <c r="AH430" s="72">
        <f t="shared" si="423"/>
        <v>2.3707039111746436E-3</v>
      </c>
      <c r="AI430" s="72">
        <f t="shared" si="424"/>
        <v>2.4233962297693177E-3</v>
      </c>
      <c r="AJ430" s="72">
        <f t="shared" si="425"/>
        <v>3.0123417096512869E-3</v>
      </c>
      <c r="AK430" s="72">
        <f t="shared" si="426"/>
        <v>3.4935874327140289E-3</v>
      </c>
      <c r="AL430" s="72">
        <f t="shared" si="427"/>
        <v>3.6457807625533715E-3</v>
      </c>
      <c r="AM430" s="72">
        <f t="shared" si="428"/>
        <v>3.7609140863696885E-3</v>
      </c>
      <c r="AN430" s="72">
        <f t="shared" si="429"/>
        <v>3.8843982735798045E-3</v>
      </c>
      <c r="AO430" s="72">
        <f t="shared" si="430"/>
        <v>3.8853372386074437E-3</v>
      </c>
      <c r="AP430" s="72">
        <f t="shared" si="431"/>
        <v>2.2837575880558995E-3</v>
      </c>
      <c r="AQ430" s="72">
        <f t="shared" si="432"/>
        <v>2.3541545364806848E-3</v>
      </c>
      <c r="AR430" s="72">
        <f t="shared" si="433"/>
        <v>2.9330016644564618E-3</v>
      </c>
      <c r="AS430" s="72">
        <f t="shared" si="434"/>
        <v>3.3902664458328397E-3</v>
      </c>
      <c r="AT430" s="72">
        <f t="shared" si="435"/>
        <v>3.5370937785381006E-3</v>
      </c>
      <c r="AU430" s="72">
        <f t="shared" si="436"/>
        <v>3.6487033114722903E-3</v>
      </c>
      <c r="AV430" s="72">
        <f t="shared" si="437"/>
        <v>3.7705710192781012E-3</v>
      </c>
      <c r="AW430" s="72">
        <f t="shared" si="438"/>
        <v>3.7719928450318106E-3</v>
      </c>
      <c r="AX430" s="72">
        <f t="shared" si="439"/>
        <v>5.926759777936609E-4</v>
      </c>
      <c r="AY430" s="72">
        <f t="shared" si="440"/>
        <v>1.2116981148846588E-3</v>
      </c>
      <c r="AZ430" s="72">
        <f t="shared" si="441"/>
        <v>3.0123417096512869E-3</v>
      </c>
      <c r="BA430" s="72">
        <f t="shared" si="442"/>
        <v>1.0480762298142087E-2</v>
      </c>
      <c r="BB430" s="72">
        <f t="shared" si="443"/>
        <v>1.8228903812766858E-2</v>
      </c>
      <c r="BC430" s="72">
        <f t="shared" si="444"/>
        <v>3.7609140863696884E-2</v>
      </c>
      <c r="BD430" s="72">
        <f t="shared" si="445"/>
        <v>5.826597410369707E-2</v>
      </c>
      <c r="BE430" s="72">
        <f t="shared" si="446"/>
        <v>7.7706744772148867E-2</v>
      </c>
      <c r="BF430" s="72">
        <f t="shared" si="447"/>
        <v>5.7093939701397488E-4</v>
      </c>
      <c r="BG430" s="72">
        <f t="shared" si="448"/>
        <v>1.1770772682403424E-3</v>
      </c>
      <c r="BH430" s="72">
        <f t="shared" si="449"/>
        <v>2.9330016644564618E-3</v>
      </c>
      <c r="BI430" s="72">
        <f t="shared" si="450"/>
        <v>1.017079933749852E-2</v>
      </c>
      <c r="BJ430" s="72">
        <f t="shared" si="451"/>
        <v>1.7685468892690504E-2</v>
      </c>
      <c r="BK430" s="72">
        <f t="shared" si="452"/>
        <v>3.64870331147229E-2</v>
      </c>
      <c r="BL430" s="72">
        <f t="shared" si="453"/>
        <v>5.6558565289171518E-2</v>
      </c>
      <c r="BM430" s="72">
        <f t="shared" si="454"/>
        <v>7.5439856900636218E-2</v>
      </c>
      <c r="BN430" s="70">
        <f t="shared" si="455"/>
        <v>0.88878738599914808</v>
      </c>
      <c r="BO430" s="70">
        <f t="shared" si="456"/>
        <v>0.92627704914952047</v>
      </c>
      <c r="BP430" s="70">
        <f t="shared" si="457"/>
        <v>0.98774266324770787</v>
      </c>
    </row>
    <row r="431" spans="1:68" x14ac:dyDescent="0.25">
      <c r="A431" s="68">
        <v>44805</v>
      </c>
      <c r="B431" s="67">
        <v>8.02</v>
      </c>
      <c r="C431" s="67">
        <v>8.3800000000000008</v>
      </c>
      <c r="D431" s="67">
        <v>10.46</v>
      </c>
      <c r="E431" s="67">
        <v>11.35</v>
      </c>
      <c r="F431" s="67">
        <v>9.8800000000000008</v>
      </c>
      <c r="G431" s="67">
        <v>8.8800000000000008</v>
      </c>
      <c r="H431" s="67">
        <v>8.6199999999999992</v>
      </c>
      <c r="I431" s="67">
        <v>8.51</v>
      </c>
      <c r="J431" s="71">
        <f t="shared" si="458"/>
        <v>-1.9999999999999185E-4</v>
      </c>
      <c r="K431" s="71">
        <f t="shared" si="400"/>
        <v>-3.400000000000028E-3</v>
      </c>
      <c r="L431" s="71">
        <f t="shared" si="459"/>
        <v>-4.1000000000000064E-3</v>
      </c>
      <c r="M431" s="71">
        <f t="shared" si="402"/>
        <v>-4.2999999999999844E-3</v>
      </c>
      <c r="N431" s="71">
        <f t="shared" si="460"/>
        <v>-1.8000000000000238E-3</v>
      </c>
      <c r="O431" s="71">
        <f t="shared" si="461"/>
        <v>-5.0000000000000044E-4</v>
      </c>
      <c r="P431" s="71">
        <f t="shared" si="462"/>
        <v>-5.9999999999998943E-4</v>
      </c>
      <c r="Q431" s="71">
        <f t="shared" si="463"/>
        <v>-2.9999999999999472E-4</v>
      </c>
      <c r="R431" s="71">
        <f t="shared" si="464"/>
        <v>-1.8516804052539428E-4</v>
      </c>
      <c r="S431" s="71">
        <f t="shared" si="465"/>
        <v>-3.1420412135533889E-3</v>
      </c>
      <c r="T431" s="71">
        <f t="shared" si="466"/>
        <v>-3.7186565005708125E-3</v>
      </c>
      <c r="U431" s="71">
        <f t="shared" si="467"/>
        <v>-3.8691729557993083E-3</v>
      </c>
      <c r="V431" s="71">
        <f t="shared" si="468"/>
        <v>-1.6394939458885273E-3</v>
      </c>
      <c r="W431" s="71">
        <f t="shared" si="469"/>
        <v>-4.593266352402626E-4</v>
      </c>
      <c r="X431" s="71">
        <f t="shared" si="470"/>
        <v>-5.5253708008569944E-4</v>
      </c>
      <c r="Y431" s="71">
        <f t="shared" si="471"/>
        <v>-2.7651044003080438E-4</v>
      </c>
      <c r="Z431" s="72">
        <f t="shared" si="415"/>
        <v>1.5764671524416726E-2</v>
      </c>
      <c r="AA431" s="72">
        <f t="shared" si="416"/>
        <v>1.6321502204356578E-2</v>
      </c>
      <c r="AB431" s="72">
        <f t="shared" si="417"/>
        <v>1.932703400547682E-2</v>
      </c>
      <c r="AC431" s="72">
        <f t="shared" si="418"/>
        <v>2.064258215981819E-2</v>
      </c>
      <c r="AD431" s="72">
        <f t="shared" si="419"/>
        <v>1.7833558122103715E-2</v>
      </c>
      <c r="AE431" s="72">
        <f t="shared" si="420"/>
        <v>1.4298530560532209E-2</v>
      </c>
      <c r="AF431" s="72">
        <f t="shared" si="421"/>
        <v>1.3147334463454792E-2</v>
      </c>
      <c r="AG431" s="72">
        <f t="shared" si="422"/>
        <v>1.245809643030062E-2</v>
      </c>
      <c r="AH431" s="72">
        <f t="shared" si="423"/>
        <v>2.3775745340527282E-3</v>
      </c>
      <c r="AI431" s="72">
        <f t="shared" si="424"/>
        <v>2.4302987037062751E-3</v>
      </c>
      <c r="AJ431" s="72">
        <f t="shared" si="425"/>
        <v>3.020918545547608E-3</v>
      </c>
      <c r="AK431" s="72">
        <f t="shared" si="426"/>
        <v>3.5038785216214437E-3</v>
      </c>
      <c r="AL431" s="72">
        <f t="shared" si="427"/>
        <v>3.6566150102701994E-3</v>
      </c>
      <c r="AM431" s="72">
        <f t="shared" si="428"/>
        <v>3.7720783330533227E-3</v>
      </c>
      <c r="AN431" s="72">
        <f t="shared" si="429"/>
        <v>3.8959326313357172E-3</v>
      </c>
      <c r="AO431" s="72">
        <f t="shared" si="430"/>
        <v>3.8968835761523878E-3</v>
      </c>
      <c r="AP431" s="72">
        <f t="shared" si="431"/>
        <v>2.2903733301211145E-3</v>
      </c>
      <c r="AQ431" s="72">
        <f t="shared" si="432"/>
        <v>2.3608664136924983E-3</v>
      </c>
      <c r="AR431" s="72">
        <f t="shared" si="433"/>
        <v>2.9413693468773837E-3</v>
      </c>
      <c r="AS431" s="72">
        <f t="shared" si="434"/>
        <v>3.40028204280129E-3</v>
      </c>
      <c r="AT431" s="72">
        <f t="shared" si="435"/>
        <v>3.5476051121967E-3</v>
      </c>
      <c r="AU431" s="72">
        <f t="shared" si="436"/>
        <v>3.6595314601484243E-3</v>
      </c>
      <c r="AV431" s="72">
        <f t="shared" si="437"/>
        <v>3.7817648385782493E-3</v>
      </c>
      <c r="AW431" s="72">
        <f t="shared" si="438"/>
        <v>3.7832019591811333E-3</v>
      </c>
      <c r="AX431" s="72">
        <f t="shared" si="439"/>
        <v>5.9439363351318204E-4</v>
      </c>
      <c r="AY431" s="72">
        <f t="shared" si="440"/>
        <v>1.2151493518531376E-3</v>
      </c>
      <c r="AZ431" s="72">
        <f t="shared" si="441"/>
        <v>3.020918545547608E-3</v>
      </c>
      <c r="BA431" s="72">
        <f t="shared" si="442"/>
        <v>1.0511635564864331E-2</v>
      </c>
      <c r="BB431" s="72">
        <f t="shared" si="443"/>
        <v>1.8283075051350996E-2</v>
      </c>
      <c r="BC431" s="72">
        <f t="shared" si="444"/>
        <v>3.7720783330533227E-2</v>
      </c>
      <c r="BD431" s="72">
        <f t="shared" si="445"/>
        <v>5.8438989470035757E-2</v>
      </c>
      <c r="BE431" s="72">
        <f t="shared" si="446"/>
        <v>7.7937671523047758E-2</v>
      </c>
      <c r="BF431" s="72">
        <f t="shared" si="447"/>
        <v>5.7259333253027863E-4</v>
      </c>
      <c r="BG431" s="72">
        <f t="shared" si="448"/>
        <v>1.1804332068462492E-3</v>
      </c>
      <c r="BH431" s="72">
        <f t="shared" si="449"/>
        <v>2.9413693468773837E-3</v>
      </c>
      <c r="BI431" s="72">
        <f t="shared" si="450"/>
        <v>1.020084612840387E-2</v>
      </c>
      <c r="BJ431" s="72">
        <f t="shared" si="451"/>
        <v>1.77380255609835E-2</v>
      </c>
      <c r="BK431" s="72">
        <f t="shared" si="452"/>
        <v>3.6595314601484241E-2</v>
      </c>
      <c r="BL431" s="72">
        <f t="shared" si="453"/>
        <v>5.6726472578673741E-2</v>
      </c>
      <c r="BM431" s="72">
        <f t="shared" si="454"/>
        <v>7.5664039183622661E-2</v>
      </c>
      <c r="BN431" s="70">
        <f t="shared" si="455"/>
        <v>0.88876082860884131</v>
      </c>
      <c r="BO431" s="70">
        <f t="shared" si="456"/>
        <v>0.92649410489061168</v>
      </c>
      <c r="BP431" s="70">
        <f t="shared" si="457"/>
        <v>0.98776147074440812</v>
      </c>
    </row>
    <row r="432" spans="1:68" x14ac:dyDescent="0.25">
      <c r="A432" s="68">
        <v>44804</v>
      </c>
      <c r="B432" s="67">
        <v>8</v>
      </c>
      <c r="C432" s="67">
        <v>8.0399999999999991</v>
      </c>
      <c r="D432" s="67">
        <v>10.050000000000001</v>
      </c>
      <c r="E432" s="67">
        <v>10.92</v>
      </c>
      <c r="F432" s="67">
        <v>9.6999999999999993</v>
      </c>
      <c r="G432" s="67">
        <v>8.83</v>
      </c>
      <c r="H432" s="67">
        <v>8.56</v>
      </c>
      <c r="I432" s="67">
        <v>8.48</v>
      </c>
      <c r="J432" s="71">
        <f t="shared" si="458"/>
        <v>-1.0000000000000286E-4</v>
      </c>
      <c r="K432" s="71">
        <f t="shared" si="400"/>
        <v>1.0000000000001674E-4</v>
      </c>
      <c r="L432" s="71">
        <f t="shared" si="459"/>
        <v>-5.0000000000000044E-4</v>
      </c>
      <c r="M432" s="71">
        <f t="shared" si="402"/>
        <v>-3.9999999999999758E-4</v>
      </c>
      <c r="N432" s="71">
        <f t="shared" si="460"/>
        <v>4.0000000000001146E-4</v>
      </c>
      <c r="O432" s="71">
        <f t="shared" si="461"/>
        <v>3.999999999999837E-4</v>
      </c>
      <c r="P432" s="71">
        <f t="shared" si="462"/>
        <v>5.9999999999998943E-4</v>
      </c>
      <c r="Q432" s="71">
        <f t="shared" si="463"/>
        <v>3.9999999999999758E-4</v>
      </c>
      <c r="R432" s="71">
        <f t="shared" si="464"/>
        <v>-9.2596879551263682E-5</v>
      </c>
      <c r="S432" s="71">
        <f t="shared" si="465"/>
        <v>9.2554028480142163E-5</v>
      </c>
      <c r="T432" s="71">
        <f t="shared" si="466"/>
        <v>-4.5444218005443441E-4</v>
      </c>
      <c r="U432" s="71">
        <f t="shared" si="467"/>
        <v>-3.6068530598420224E-4</v>
      </c>
      <c r="V432" s="71">
        <f t="shared" si="468"/>
        <v>3.6456434964465806E-4</v>
      </c>
      <c r="W432" s="71">
        <f t="shared" si="469"/>
        <v>3.67478185118423E-4</v>
      </c>
      <c r="X432" s="71">
        <f t="shared" si="470"/>
        <v>5.5253708008566832E-4</v>
      </c>
      <c r="Y432" s="71">
        <f t="shared" si="471"/>
        <v>3.6866359864549188E-4</v>
      </c>
      <c r="Z432" s="72">
        <f t="shared" si="415"/>
        <v>1.5723475488036032E-2</v>
      </c>
      <c r="AA432" s="72">
        <f t="shared" si="416"/>
        <v>1.6272970691777234E-2</v>
      </c>
      <c r="AB432" s="72">
        <f t="shared" si="417"/>
        <v>1.9157827185198737E-2</v>
      </c>
      <c r="AC432" s="72">
        <f t="shared" si="418"/>
        <v>2.0455304193097629E-2</v>
      </c>
      <c r="AD432" s="72">
        <f t="shared" si="419"/>
        <v>1.7758922051930411E-2</v>
      </c>
      <c r="AE432" s="72">
        <f t="shared" si="420"/>
        <v>1.4248769850704191E-2</v>
      </c>
      <c r="AF432" s="72">
        <f t="shared" si="421"/>
        <v>1.3104525443963809E-2</v>
      </c>
      <c r="AG432" s="72">
        <f t="shared" si="422"/>
        <v>1.2414834710984065E-2</v>
      </c>
      <c r="AH432" s="72">
        <f t="shared" si="423"/>
        <v>2.3845871884479188E-3</v>
      </c>
      <c r="AI432" s="72">
        <f t="shared" si="424"/>
        <v>2.4271207864942925E-3</v>
      </c>
      <c r="AJ432" s="72">
        <f t="shared" si="425"/>
        <v>3.0178803128270656E-3</v>
      </c>
      <c r="AK432" s="72">
        <f t="shared" si="426"/>
        <v>3.5030525610542842E-3</v>
      </c>
      <c r="AL432" s="72">
        <f t="shared" si="427"/>
        <v>3.6663333570672476E-3</v>
      </c>
      <c r="AM432" s="72">
        <f t="shared" si="428"/>
        <v>3.7833546091610051E-3</v>
      </c>
      <c r="AN432" s="72">
        <f t="shared" si="429"/>
        <v>3.9075734555868496E-3</v>
      </c>
      <c r="AO432" s="72">
        <f t="shared" si="430"/>
        <v>3.9085015509922631E-3</v>
      </c>
      <c r="AP432" s="72">
        <f t="shared" si="431"/>
        <v>2.2971239851030862E-3</v>
      </c>
      <c r="AQ432" s="72">
        <f t="shared" si="432"/>
        <v>2.3588675936297592E-3</v>
      </c>
      <c r="AR432" s="72">
        <f t="shared" si="433"/>
        <v>2.9401440023893756E-3</v>
      </c>
      <c r="AS432" s="72">
        <f t="shared" si="434"/>
        <v>3.401204014337546E-3</v>
      </c>
      <c r="AT432" s="72">
        <f t="shared" si="435"/>
        <v>3.5572197623701092E-3</v>
      </c>
      <c r="AU432" s="72">
        <f t="shared" si="436"/>
        <v>3.6704701933002824E-3</v>
      </c>
      <c r="AV432" s="72">
        <f t="shared" si="437"/>
        <v>3.7930674092236743E-3</v>
      </c>
      <c r="AW432" s="72">
        <f t="shared" si="438"/>
        <v>3.7944780742545097E-3</v>
      </c>
      <c r="AX432" s="72">
        <f t="shared" si="439"/>
        <v>5.961467971119797E-4</v>
      </c>
      <c r="AY432" s="72">
        <f t="shared" si="440"/>
        <v>1.2135603932471462E-3</v>
      </c>
      <c r="AZ432" s="72">
        <f t="shared" si="441"/>
        <v>3.0178803128270656E-3</v>
      </c>
      <c r="BA432" s="72">
        <f t="shared" si="442"/>
        <v>1.0509157683162853E-2</v>
      </c>
      <c r="BB432" s="72">
        <f t="shared" si="443"/>
        <v>1.8331666785336237E-2</v>
      </c>
      <c r="BC432" s="72">
        <f t="shared" si="444"/>
        <v>3.7833546091610049E-2</v>
      </c>
      <c r="BD432" s="72">
        <f t="shared" si="445"/>
        <v>5.8613601833802743E-2</v>
      </c>
      <c r="BE432" s="72">
        <f t="shared" si="446"/>
        <v>7.8170031019845265E-2</v>
      </c>
      <c r="BF432" s="72">
        <f t="shared" si="447"/>
        <v>5.7428099627577155E-4</v>
      </c>
      <c r="BG432" s="72">
        <f t="shared" si="448"/>
        <v>1.1794337968148796E-3</v>
      </c>
      <c r="BH432" s="72">
        <f t="shared" si="449"/>
        <v>2.9401440023893756E-3</v>
      </c>
      <c r="BI432" s="72">
        <f t="shared" si="450"/>
        <v>1.0203612043012638E-2</v>
      </c>
      <c r="BJ432" s="72">
        <f t="shared" si="451"/>
        <v>1.7786098811850545E-2</v>
      </c>
      <c r="BK432" s="72">
        <f t="shared" si="452"/>
        <v>3.670470193300282E-2</v>
      </c>
      <c r="BL432" s="72">
        <f t="shared" si="453"/>
        <v>5.6896011138355115E-2</v>
      </c>
      <c r="BM432" s="72">
        <f t="shared" si="454"/>
        <v>7.5889561485090198E-2</v>
      </c>
      <c r="BN432" s="70">
        <f t="shared" si="455"/>
        <v>0.88796608119877096</v>
      </c>
      <c r="BO432" s="70">
        <f t="shared" si="456"/>
        <v>0.92608210144680181</v>
      </c>
      <c r="BP432" s="70">
        <f t="shared" si="457"/>
        <v>0.98898021366608835</v>
      </c>
    </row>
    <row r="433" spans="1:68" x14ac:dyDescent="0.25">
      <c r="A433" s="68">
        <v>44803</v>
      </c>
      <c r="B433" s="67">
        <v>7.99</v>
      </c>
      <c r="C433" s="67">
        <v>8.0500000000000007</v>
      </c>
      <c r="D433" s="67">
        <v>10</v>
      </c>
      <c r="E433" s="67">
        <v>10.88</v>
      </c>
      <c r="F433" s="67">
        <v>9.74</v>
      </c>
      <c r="G433" s="67">
        <v>8.8699999999999992</v>
      </c>
      <c r="H433" s="67">
        <v>8.6199999999999992</v>
      </c>
      <c r="I433" s="67">
        <v>8.52</v>
      </c>
      <c r="J433" s="71">
        <f t="shared" si="458"/>
        <v>-1.799999999999996E-3</v>
      </c>
      <c r="K433" s="71">
        <f t="shared" si="400"/>
        <v>-3.0000000000000859E-4</v>
      </c>
      <c r="L433" s="71">
        <f t="shared" si="459"/>
        <v>-1.0000000000000286E-4</v>
      </c>
      <c r="M433" s="71">
        <f t="shared" si="402"/>
        <v>-7.0000000000000617E-4</v>
      </c>
      <c r="N433" s="71">
        <f t="shared" si="460"/>
        <v>-7.0000000000000617E-4</v>
      </c>
      <c r="O433" s="71">
        <f t="shared" si="461"/>
        <v>-7.9999999999999516E-4</v>
      </c>
      <c r="P433" s="71">
        <f t="shared" si="462"/>
        <v>-3.9999999999999758E-4</v>
      </c>
      <c r="Q433" s="71">
        <f t="shared" si="463"/>
        <v>-4.9999999999998657E-4</v>
      </c>
      <c r="R433" s="71">
        <f t="shared" si="464"/>
        <v>-1.668211693641787E-3</v>
      </c>
      <c r="S433" s="71">
        <f t="shared" si="465"/>
        <v>-2.7768778814987819E-4</v>
      </c>
      <c r="T433" s="71">
        <f t="shared" si="466"/>
        <v>-9.0913223390890735E-5</v>
      </c>
      <c r="U433" s="71">
        <f t="shared" si="467"/>
        <v>-6.3151249335892314E-4</v>
      </c>
      <c r="V433" s="71">
        <f t="shared" si="468"/>
        <v>-6.3807485871178666E-4</v>
      </c>
      <c r="W433" s="71">
        <f t="shared" si="469"/>
        <v>-7.3509146009724774E-4</v>
      </c>
      <c r="X433" s="71">
        <f t="shared" si="470"/>
        <v>-3.6832412939420022E-4</v>
      </c>
      <c r="Y433" s="71">
        <f t="shared" si="471"/>
        <v>-4.608507386047736E-4</v>
      </c>
      <c r="Z433" s="72">
        <f t="shared" si="415"/>
        <v>1.5682267093452801E-2</v>
      </c>
      <c r="AA433" s="72">
        <f t="shared" si="416"/>
        <v>1.6249687815062898E-2</v>
      </c>
      <c r="AB433" s="72">
        <f t="shared" si="417"/>
        <v>1.9029708319252235E-2</v>
      </c>
      <c r="AC433" s="72">
        <f t="shared" si="418"/>
        <v>2.0311498838490597E-2</v>
      </c>
      <c r="AD433" s="72">
        <f t="shared" si="419"/>
        <v>1.7698026157195141E-2</v>
      </c>
      <c r="AE433" s="72">
        <f t="shared" si="420"/>
        <v>1.4201554611379154E-2</v>
      </c>
      <c r="AF433" s="72">
        <f t="shared" si="421"/>
        <v>1.3065279595710104E-2</v>
      </c>
      <c r="AG433" s="72">
        <f t="shared" si="422"/>
        <v>1.2372596473503092E-2</v>
      </c>
      <c r="AH433" s="72">
        <f t="shared" si="423"/>
        <v>2.3915796000113076E-3</v>
      </c>
      <c r="AI433" s="72">
        <f t="shared" si="424"/>
        <v>2.4340037270472086E-3</v>
      </c>
      <c r="AJ433" s="72">
        <f t="shared" si="425"/>
        <v>3.0269470090599332E-3</v>
      </c>
      <c r="AK433" s="72">
        <f t="shared" si="426"/>
        <v>3.5135341814571961E-3</v>
      </c>
      <c r="AL433" s="72">
        <f t="shared" si="427"/>
        <v>3.6765727344416632E-3</v>
      </c>
      <c r="AM433" s="72">
        <f t="shared" si="428"/>
        <v>3.7940489893950671E-3</v>
      </c>
      <c r="AN433" s="72">
        <f t="shared" si="429"/>
        <v>3.9183737308494167E-3</v>
      </c>
      <c r="AO433" s="72">
        <f t="shared" si="430"/>
        <v>3.919623702287608E-3</v>
      </c>
      <c r="AP433" s="72">
        <f t="shared" si="431"/>
        <v>2.3038569456881211E-3</v>
      </c>
      <c r="AQ433" s="72">
        <f t="shared" si="432"/>
        <v>2.365570465482616E-3</v>
      </c>
      <c r="AR433" s="72">
        <f t="shared" si="433"/>
        <v>2.9489728333047895E-3</v>
      </c>
      <c r="AS433" s="72">
        <f t="shared" si="434"/>
        <v>3.4113749146879408E-3</v>
      </c>
      <c r="AT433" s="72">
        <f t="shared" si="435"/>
        <v>3.5672061195717152E-3</v>
      </c>
      <c r="AU433" s="72">
        <f t="shared" si="436"/>
        <v>3.6808845551760637E-3</v>
      </c>
      <c r="AV433" s="72">
        <f t="shared" si="437"/>
        <v>3.8036112562803799E-3</v>
      </c>
      <c r="AW433" s="72">
        <f t="shared" si="438"/>
        <v>3.8053105100340663E-3</v>
      </c>
      <c r="AX433" s="72">
        <f t="shared" si="439"/>
        <v>5.9789490000282689E-4</v>
      </c>
      <c r="AY433" s="72">
        <f t="shared" si="440"/>
        <v>1.2170018635236043E-3</v>
      </c>
      <c r="AZ433" s="72">
        <f t="shared" si="441"/>
        <v>3.0269470090599332E-3</v>
      </c>
      <c r="BA433" s="72">
        <f t="shared" si="442"/>
        <v>1.0540602544371589E-2</v>
      </c>
      <c r="BB433" s="72">
        <f t="shared" si="443"/>
        <v>1.8382863672208316E-2</v>
      </c>
      <c r="BC433" s="72">
        <f t="shared" si="444"/>
        <v>3.7940489893950671E-2</v>
      </c>
      <c r="BD433" s="72">
        <f t="shared" si="445"/>
        <v>5.8775605962741249E-2</v>
      </c>
      <c r="BE433" s="72">
        <f t="shared" si="446"/>
        <v>7.8392474045752156E-2</v>
      </c>
      <c r="BF433" s="72">
        <f t="shared" si="447"/>
        <v>5.7596423642203027E-4</v>
      </c>
      <c r="BG433" s="72">
        <f t="shared" si="448"/>
        <v>1.182785232741308E-3</v>
      </c>
      <c r="BH433" s="72">
        <f t="shared" si="449"/>
        <v>2.9489728333047895E-3</v>
      </c>
      <c r="BI433" s="72">
        <f t="shared" si="450"/>
        <v>1.0234124744063822E-2</v>
      </c>
      <c r="BJ433" s="72">
        <f t="shared" si="451"/>
        <v>1.7836030597858578E-2</v>
      </c>
      <c r="BK433" s="72">
        <f t="shared" si="452"/>
        <v>3.6808845551760637E-2</v>
      </c>
      <c r="BL433" s="72">
        <f t="shared" si="453"/>
        <v>5.7054168844205701E-2</v>
      </c>
      <c r="BM433" s="72">
        <f t="shared" si="454"/>
        <v>7.6106210200681326E-2</v>
      </c>
      <c r="BN433" s="70">
        <f t="shared" si="455"/>
        <v>0.88806165343033816</v>
      </c>
      <c r="BO433" s="70">
        <f t="shared" si="456"/>
        <v>0.92608440136788395</v>
      </c>
      <c r="BP433" s="70">
        <f t="shared" si="457"/>
        <v>0.98907770856187716</v>
      </c>
    </row>
    <row r="434" spans="1:68" x14ac:dyDescent="0.25">
      <c r="A434" s="68">
        <v>44802</v>
      </c>
      <c r="B434" s="67">
        <v>7.81</v>
      </c>
      <c r="C434" s="67">
        <v>8.02</v>
      </c>
      <c r="D434" s="67">
        <v>9.99</v>
      </c>
      <c r="E434" s="67">
        <v>10.81</v>
      </c>
      <c r="F434" s="67">
        <v>9.67</v>
      </c>
      <c r="G434" s="67">
        <v>8.7899999999999991</v>
      </c>
      <c r="H434" s="67">
        <v>8.58</v>
      </c>
      <c r="I434" s="67">
        <v>8.4700000000000006</v>
      </c>
      <c r="J434" s="71">
        <f t="shared" si="458"/>
        <v>-5.0000000000000044E-4</v>
      </c>
      <c r="K434" s="71">
        <f t="shared" si="400"/>
        <v>-9.9999999999988987E-5</v>
      </c>
      <c r="L434" s="71">
        <f t="shared" si="459"/>
        <v>-1.9999999999999185E-4</v>
      </c>
      <c r="M434" s="71">
        <f t="shared" si="402"/>
        <v>-2.8000000000000108E-3</v>
      </c>
      <c r="N434" s="71">
        <f t="shared" si="460"/>
        <v>-1.5999999999999903E-3</v>
      </c>
      <c r="O434" s="71">
        <f t="shared" si="461"/>
        <v>-1.8999999999999989E-3</v>
      </c>
      <c r="P434" s="71">
        <f t="shared" si="462"/>
        <v>-1.8999999999999989E-3</v>
      </c>
      <c r="Q434" s="71">
        <f t="shared" si="463"/>
        <v>-1.9000000000000128E-3</v>
      </c>
      <c r="R434" s="71">
        <f t="shared" si="464"/>
        <v>-4.638864489181919E-4</v>
      </c>
      <c r="S434" s="71">
        <f t="shared" si="465"/>
        <v>-9.2579734362243754E-5</v>
      </c>
      <c r="T434" s="71">
        <f t="shared" si="466"/>
        <v>-1.8185124618236832E-4</v>
      </c>
      <c r="U434" s="71">
        <f t="shared" si="467"/>
        <v>-2.5300456253701769E-3</v>
      </c>
      <c r="V434" s="71">
        <f t="shared" si="468"/>
        <v>-1.4599874844497761E-3</v>
      </c>
      <c r="W434" s="71">
        <f t="shared" si="469"/>
        <v>-1.7480109331561933E-3</v>
      </c>
      <c r="X434" s="71">
        <f t="shared" si="470"/>
        <v>-1.7513946496465016E-3</v>
      </c>
      <c r="Y434" s="71">
        <f t="shared" si="471"/>
        <v>-1.7531723060256997E-3</v>
      </c>
      <c r="Z434" s="72">
        <f t="shared" si="415"/>
        <v>1.5640208570632856E-2</v>
      </c>
      <c r="AA434" s="72">
        <f t="shared" si="416"/>
        <v>1.6224463305931917E-2</v>
      </c>
      <c r="AB434" s="72">
        <f t="shared" si="417"/>
        <v>1.8902389271990151E-2</v>
      </c>
      <c r="AC434" s="72">
        <f t="shared" si="418"/>
        <v>2.0166887539939105E-2</v>
      </c>
      <c r="AD434" s="72">
        <f t="shared" si="419"/>
        <v>1.76311544372682E-2</v>
      </c>
      <c r="AE434" s="72">
        <f t="shared" si="420"/>
        <v>1.4148905344706E-2</v>
      </c>
      <c r="AF434" s="72">
        <f t="shared" si="421"/>
        <v>1.3019181512603901E-2</v>
      </c>
      <c r="AG434" s="72">
        <f t="shared" si="422"/>
        <v>1.2325094808152135E-2</v>
      </c>
      <c r="AH434" s="72">
        <f t="shared" si="423"/>
        <v>2.3965952635451753E-3</v>
      </c>
      <c r="AI434" s="72">
        <f t="shared" si="424"/>
        <v>2.4413269753376199E-3</v>
      </c>
      <c r="AJ434" s="72">
        <f t="shared" si="425"/>
        <v>3.035855885339995E-3</v>
      </c>
      <c r="AK434" s="72">
        <f t="shared" si="426"/>
        <v>3.5241631364538542E-3</v>
      </c>
      <c r="AL434" s="72">
        <f t="shared" si="427"/>
        <v>3.6876857630451709E-3</v>
      </c>
      <c r="AM434" s="72">
        <f t="shared" si="428"/>
        <v>3.805470831735091E-3</v>
      </c>
      <c r="AN434" s="72">
        <f t="shared" si="429"/>
        <v>3.9302191866429767E-3</v>
      </c>
      <c r="AO434" s="72">
        <f t="shared" si="430"/>
        <v>3.9314833274103726E-3</v>
      </c>
      <c r="AP434" s="72">
        <f t="shared" si="431"/>
        <v>2.3089020989660318E-3</v>
      </c>
      <c r="AQ434" s="72">
        <f t="shared" si="432"/>
        <v>2.3726836161720795E-3</v>
      </c>
      <c r="AR434" s="72">
        <f t="shared" si="433"/>
        <v>2.9576583356791821E-3</v>
      </c>
      <c r="AS434" s="72">
        <f t="shared" si="434"/>
        <v>3.421696646423153E-3</v>
      </c>
      <c r="AT434" s="72">
        <f t="shared" si="435"/>
        <v>3.577993843241806E-3</v>
      </c>
      <c r="AU434" s="72">
        <f t="shared" si="436"/>
        <v>3.6919796511523397E-3</v>
      </c>
      <c r="AV434" s="72">
        <f t="shared" si="437"/>
        <v>3.8151070926749908E-3</v>
      </c>
      <c r="AW434" s="72">
        <f t="shared" si="438"/>
        <v>3.8168236747088947E-3</v>
      </c>
      <c r="AX434" s="72">
        <f t="shared" si="439"/>
        <v>5.9914881588629383E-4</v>
      </c>
      <c r="AY434" s="72">
        <f t="shared" si="440"/>
        <v>1.2206634876688099E-3</v>
      </c>
      <c r="AZ434" s="72">
        <f t="shared" si="441"/>
        <v>3.035855885339995E-3</v>
      </c>
      <c r="BA434" s="72">
        <f t="shared" si="442"/>
        <v>1.0572489409361563E-2</v>
      </c>
      <c r="BB434" s="72">
        <f t="shared" si="443"/>
        <v>1.8438428815225855E-2</v>
      </c>
      <c r="BC434" s="72">
        <f t="shared" si="444"/>
        <v>3.8054708317350909E-2</v>
      </c>
      <c r="BD434" s="72">
        <f t="shared" si="445"/>
        <v>5.8953287799644649E-2</v>
      </c>
      <c r="BE434" s="72">
        <f t="shared" si="446"/>
        <v>7.8629666548207452E-2</v>
      </c>
      <c r="BF434" s="72">
        <f t="shared" si="447"/>
        <v>5.7722552474150795E-4</v>
      </c>
      <c r="BG434" s="72">
        <f t="shared" si="448"/>
        <v>1.1863418080860398E-3</v>
      </c>
      <c r="BH434" s="72">
        <f t="shared" si="449"/>
        <v>2.9576583356791821E-3</v>
      </c>
      <c r="BI434" s="72">
        <f t="shared" si="450"/>
        <v>1.0265089939269459E-2</v>
      </c>
      <c r="BJ434" s="72">
        <f t="shared" si="451"/>
        <v>1.7889969216209028E-2</v>
      </c>
      <c r="BK434" s="72">
        <f t="shared" si="452"/>
        <v>3.6919796511523398E-2</v>
      </c>
      <c r="BL434" s="72">
        <f t="shared" si="453"/>
        <v>5.7226606390124862E-2</v>
      </c>
      <c r="BM434" s="72">
        <f t="shared" si="454"/>
        <v>7.6336473494177895E-2</v>
      </c>
      <c r="BN434" s="70">
        <f t="shared" si="455"/>
        <v>0.88807201611842701</v>
      </c>
      <c r="BO434" s="70">
        <f t="shared" si="456"/>
        <v>0.92616251912791059</v>
      </c>
      <c r="BP434" s="70">
        <f t="shared" si="457"/>
        <v>0.9890787870115394</v>
      </c>
    </row>
    <row r="435" spans="1:68" x14ac:dyDescent="0.25">
      <c r="A435" s="68">
        <v>44799</v>
      </c>
      <c r="B435" s="67">
        <v>7.76</v>
      </c>
      <c r="C435" s="67">
        <v>8.01</v>
      </c>
      <c r="D435" s="67">
        <v>9.9700000000000006</v>
      </c>
      <c r="E435" s="67">
        <v>10.53</v>
      </c>
      <c r="F435" s="67">
        <v>9.51</v>
      </c>
      <c r="G435" s="67">
        <v>8.6</v>
      </c>
      <c r="H435" s="67">
        <v>8.39</v>
      </c>
      <c r="I435" s="67">
        <v>8.2799999999999994</v>
      </c>
      <c r="J435" s="71">
        <f t="shared" si="458"/>
        <v>9.9999999999988987E-5</v>
      </c>
      <c r="K435" s="71">
        <f t="shared" si="400"/>
        <v>0</v>
      </c>
      <c r="L435" s="71">
        <f t="shared" si="459"/>
        <v>9.9999999999988987E-5</v>
      </c>
      <c r="M435" s="71">
        <f t="shared" si="402"/>
        <v>-1.0999999999999899E-3</v>
      </c>
      <c r="N435" s="71">
        <f t="shared" si="460"/>
        <v>-1.6000000000000042E-3</v>
      </c>
      <c r="O435" s="71">
        <f t="shared" si="461"/>
        <v>-1.2999999999999817E-3</v>
      </c>
      <c r="P435" s="71">
        <f t="shared" si="462"/>
        <v>-1.3000000000000095E-3</v>
      </c>
      <c r="Q435" s="71">
        <f t="shared" si="463"/>
        <v>-1.2999999999999956E-3</v>
      </c>
      <c r="R435" s="71">
        <f t="shared" si="464"/>
        <v>9.279450663209212E-5</v>
      </c>
      <c r="S435" s="71">
        <f t="shared" si="465"/>
        <v>0</v>
      </c>
      <c r="T435" s="71">
        <f t="shared" si="466"/>
        <v>9.0929756825649984E-5</v>
      </c>
      <c r="U435" s="71">
        <f t="shared" si="467"/>
        <v>-9.957004669653186E-4</v>
      </c>
      <c r="V435" s="71">
        <f t="shared" si="468"/>
        <v>-1.4621221648909413E-3</v>
      </c>
      <c r="W435" s="71">
        <f t="shared" si="469"/>
        <v>-1.1977704477090104E-3</v>
      </c>
      <c r="X435" s="71">
        <f t="shared" si="470"/>
        <v>-1.2000924588268221E-3</v>
      </c>
      <c r="Y435" s="71">
        <f t="shared" si="471"/>
        <v>-1.2013123470327074E-3</v>
      </c>
      <c r="Z435" s="72">
        <f t="shared" si="415"/>
        <v>1.5611064783694686E-2</v>
      </c>
      <c r="AA435" s="72">
        <f t="shared" si="416"/>
        <v>1.6200240136732602E-2</v>
      </c>
      <c r="AB435" s="72">
        <f t="shared" si="417"/>
        <v>1.8771470840523621E-2</v>
      </c>
      <c r="AC435" s="72">
        <f t="shared" si="418"/>
        <v>2.0024816311084565E-2</v>
      </c>
      <c r="AD435" s="72">
        <f t="shared" si="419"/>
        <v>1.7568144695902642E-2</v>
      </c>
      <c r="AE435" s="72">
        <f t="shared" si="420"/>
        <v>1.4101489990623469E-2</v>
      </c>
      <c r="AF435" s="72">
        <f t="shared" si="421"/>
        <v>1.2974909894490416E-2</v>
      </c>
      <c r="AG435" s="72">
        <f t="shared" si="422"/>
        <v>1.2280385938067313E-2</v>
      </c>
      <c r="AH435" s="72">
        <f t="shared" si="423"/>
        <v>2.4038897402381969E-3</v>
      </c>
      <c r="AI435" s="72">
        <f t="shared" si="424"/>
        <v>2.4485748604048535E-3</v>
      </c>
      <c r="AJ435" s="72">
        <f t="shared" si="425"/>
        <v>3.0449348488194392E-3</v>
      </c>
      <c r="AK435" s="72">
        <f t="shared" si="426"/>
        <v>3.5308824421664206E-3</v>
      </c>
      <c r="AL435" s="72">
        <f t="shared" si="427"/>
        <v>3.6980530624002891E-3</v>
      </c>
      <c r="AM435" s="72">
        <f t="shared" si="428"/>
        <v>3.815545670766612E-3</v>
      </c>
      <c r="AN435" s="72">
        <f t="shared" si="429"/>
        <v>3.9406945973812797E-3</v>
      </c>
      <c r="AO435" s="72">
        <f t="shared" si="430"/>
        <v>3.9419487678928299E-3</v>
      </c>
      <c r="AP435" s="72">
        <f t="shared" si="431"/>
        <v>2.3159305799549893E-3</v>
      </c>
      <c r="AQ435" s="72">
        <f t="shared" si="432"/>
        <v>2.3797279059891026E-3</v>
      </c>
      <c r="AR435" s="72">
        <f t="shared" si="433"/>
        <v>2.9665031992883043E-3</v>
      </c>
      <c r="AS435" s="72">
        <f t="shared" si="434"/>
        <v>3.4288451782631887E-3</v>
      </c>
      <c r="AT435" s="72">
        <f t="shared" si="435"/>
        <v>3.5881873866659606E-3</v>
      </c>
      <c r="AU435" s="72">
        <f t="shared" si="436"/>
        <v>3.7019438183751264E-3</v>
      </c>
      <c r="AV435" s="72">
        <f t="shared" si="437"/>
        <v>3.8254571665190143E-3</v>
      </c>
      <c r="AW435" s="72">
        <f t="shared" si="438"/>
        <v>3.8271636274826459E-3</v>
      </c>
      <c r="AX435" s="72">
        <f t="shared" si="439"/>
        <v>6.0097243505954922E-4</v>
      </c>
      <c r="AY435" s="72">
        <f t="shared" si="440"/>
        <v>1.2242874302024268E-3</v>
      </c>
      <c r="AZ435" s="72">
        <f t="shared" si="441"/>
        <v>3.0449348488194392E-3</v>
      </c>
      <c r="BA435" s="72">
        <f t="shared" si="442"/>
        <v>1.0592647326499262E-2</v>
      </c>
      <c r="BB435" s="72">
        <f t="shared" si="443"/>
        <v>1.8490265312001444E-2</v>
      </c>
      <c r="BC435" s="72">
        <f t="shared" si="444"/>
        <v>3.8155456707666117E-2</v>
      </c>
      <c r="BD435" s="72">
        <f t="shared" si="445"/>
        <v>5.9110418960719197E-2</v>
      </c>
      <c r="BE435" s="72">
        <f t="shared" si="446"/>
        <v>7.8838975357856597E-2</v>
      </c>
      <c r="BF435" s="72">
        <f t="shared" si="447"/>
        <v>5.7898264498874733E-4</v>
      </c>
      <c r="BG435" s="72">
        <f t="shared" si="448"/>
        <v>1.1898639529945513E-3</v>
      </c>
      <c r="BH435" s="72">
        <f t="shared" si="449"/>
        <v>2.9665031992883043E-3</v>
      </c>
      <c r="BI435" s="72">
        <f t="shared" si="450"/>
        <v>1.0286535534789566E-2</v>
      </c>
      <c r="BJ435" s="72">
        <f t="shared" si="451"/>
        <v>1.7940936933329803E-2</v>
      </c>
      <c r="BK435" s="72">
        <f t="shared" si="452"/>
        <v>3.7019438183751266E-2</v>
      </c>
      <c r="BL435" s="72">
        <f t="shared" si="453"/>
        <v>5.7381857497785217E-2</v>
      </c>
      <c r="BM435" s="72">
        <f t="shared" si="454"/>
        <v>7.6543272549652916E-2</v>
      </c>
      <c r="BN435" s="70">
        <f t="shared" si="455"/>
        <v>0.88805944724393826</v>
      </c>
      <c r="BO435" s="70">
        <f t="shared" si="456"/>
        <v>0.92754639435986175</v>
      </c>
      <c r="BP435" s="70">
        <f t="shared" si="457"/>
        <v>0.98935244574970582</v>
      </c>
    </row>
    <row r="436" spans="1:68" x14ac:dyDescent="0.25">
      <c r="A436" s="68">
        <v>44798</v>
      </c>
      <c r="B436" s="67">
        <v>7.77</v>
      </c>
      <c r="C436" s="67">
        <v>8.01</v>
      </c>
      <c r="D436" s="67">
        <v>9.98</v>
      </c>
      <c r="E436" s="67">
        <v>10.42</v>
      </c>
      <c r="F436" s="67">
        <v>9.35</v>
      </c>
      <c r="G436" s="67">
        <v>8.4700000000000006</v>
      </c>
      <c r="H436" s="67">
        <v>8.26</v>
      </c>
      <c r="I436" s="67">
        <v>8.15</v>
      </c>
      <c r="J436" s="71">
        <f t="shared" si="458"/>
        <v>2.8000000000000108E-3</v>
      </c>
      <c r="K436" s="71">
        <f t="shared" si="400"/>
        <v>1.9999999999999185E-4</v>
      </c>
      <c r="L436" s="71">
        <f t="shared" si="459"/>
        <v>0</v>
      </c>
      <c r="M436" s="71">
        <f t="shared" si="402"/>
        <v>1.799999999999996E-3</v>
      </c>
      <c r="N436" s="71">
        <f t="shared" si="460"/>
        <v>3.1000000000000055E-3</v>
      </c>
      <c r="O436" s="71">
        <f t="shared" si="461"/>
        <v>2.9999999999999888E-3</v>
      </c>
      <c r="P436" s="71">
        <f t="shared" si="462"/>
        <v>2.6999999999999941E-3</v>
      </c>
      <c r="Q436" s="71">
        <f t="shared" si="463"/>
        <v>2.9999999999999888E-3</v>
      </c>
      <c r="R436" s="71">
        <f t="shared" si="464"/>
        <v>2.5947563441546064E-3</v>
      </c>
      <c r="S436" s="71">
        <f t="shared" si="465"/>
        <v>1.8515089851072806E-4</v>
      </c>
      <c r="T436" s="71">
        <f t="shared" si="466"/>
        <v>0</v>
      </c>
      <c r="U436" s="71">
        <f t="shared" si="467"/>
        <v>1.6288122323359024E-3</v>
      </c>
      <c r="V436" s="71">
        <f t="shared" si="468"/>
        <v>2.8309228531256752E-3</v>
      </c>
      <c r="W436" s="71">
        <f t="shared" si="469"/>
        <v>2.7619240536327179E-3</v>
      </c>
      <c r="X436" s="71">
        <f t="shared" si="470"/>
        <v>2.4908910890916233E-3</v>
      </c>
      <c r="Y436" s="71">
        <f t="shared" si="471"/>
        <v>2.7700848738156096E-3</v>
      </c>
      <c r="Z436" s="72">
        <f t="shared" si="415"/>
        <v>1.5584455548746734E-2</v>
      </c>
      <c r="AA436" s="72">
        <f t="shared" si="416"/>
        <v>1.6175532071539239E-2</v>
      </c>
      <c r="AB436" s="72">
        <f t="shared" si="417"/>
        <v>1.8637930909223423E-2</v>
      </c>
      <c r="AC436" s="72">
        <f t="shared" si="418"/>
        <v>1.9908160640620957E-2</v>
      </c>
      <c r="AD436" s="72">
        <f t="shared" si="419"/>
        <v>1.7516931325477644E-2</v>
      </c>
      <c r="AE436" s="72">
        <f t="shared" si="420"/>
        <v>1.4068562514326522E-2</v>
      </c>
      <c r="AF436" s="72">
        <f t="shared" si="421"/>
        <v>1.2945252342360795E-2</v>
      </c>
      <c r="AG436" s="72">
        <f t="shared" si="422"/>
        <v>1.2250551982116123E-2</v>
      </c>
      <c r="AH436" s="72">
        <f t="shared" si="423"/>
        <v>2.4108360387024475E-3</v>
      </c>
      <c r="AI436" s="72">
        <f t="shared" si="424"/>
        <v>2.4557781966110391E-3</v>
      </c>
      <c r="AJ436" s="72">
        <f t="shared" si="425"/>
        <v>3.0537596748970819E-3</v>
      </c>
      <c r="AK436" s="72">
        <f t="shared" si="426"/>
        <v>3.5415109579570608E-3</v>
      </c>
      <c r="AL436" s="72">
        <f t="shared" si="427"/>
        <v>3.7085075442683884E-3</v>
      </c>
      <c r="AM436" s="72">
        <f t="shared" si="428"/>
        <v>3.82674279537653E-3</v>
      </c>
      <c r="AN436" s="72">
        <f t="shared" si="429"/>
        <v>3.9522749563435195E-3</v>
      </c>
      <c r="AO436" s="72">
        <f t="shared" si="430"/>
        <v>3.9535248508226336E-3</v>
      </c>
      <c r="AP436" s="72">
        <f t="shared" si="431"/>
        <v>2.3226280856249587E-3</v>
      </c>
      <c r="AQ436" s="72">
        <f t="shared" si="432"/>
        <v>2.3867345477956671E-3</v>
      </c>
      <c r="AR436" s="72">
        <f t="shared" si="433"/>
        <v>2.9751276463848134E-3</v>
      </c>
      <c r="AS436" s="72">
        <f t="shared" si="434"/>
        <v>3.4392112874291883E-3</v>
      </c>
      <c r="AT436" s="72">
        <f t="shared" si="435"/>
        <v>3.5984647157037467E-3</v>
      </c>
      <c r="AU436" s="72">
        <f t="shared" si="436"/>
        <v>3.7128774379094221E-3</v>
      </c>
      <c r="AV436" s="72">
        <f t="shared" si="437"/>
        <v>3.8367662157926009E-3</v>
      </c>
      <c r="AW436" s="72">
        <f t="shared" si="438"/>
        <v>3.8384696012938287E-3</v>
      </c>
      <c r="AX436" s="72">
        <f t="shared" si="439"/>
        <v>6.0270900967561187E-4</v>
      </c>
      <c r="AY436" s="72">
        <f t="shared" si="440"/>
        <v>1.2278890983055196E-3</v>
      </c>
      <c r="AZ436" s="72">
        <f t="shared" si="441"/>
        <v>3.0537596748970819E-3</v>
      </c>
      <c r="BA436" s="72">
        <f t="shared" si="442"/>
        <v>1.0624532873871183E-2</v>
      </c>
      <c r="BB436" s="72">
        <f t="shared" si="443"/>
        <v>1.8542537721341942E-2</v>
      </c>
      <c r="BC436" s="72">
        <f t="shared" si="444"/>
        <v>3.8267427953765303E-2</v>
      </c>
      <c r="BD436" s="72">
        <f t="shared" si="445"/>
        <v>5.9284124345152796E-2</v>
      </c>
      <c r="BE436" s="72">
        <f t="shared" si="446"/>
        <v>7.9070497016452676E-2</v>
      </c>
      <c r="BF436" s="72">
        <f t="shared" si="447"/>
        <v>5.8065702140623968E-4</v>
      </c>
      <c r="BG436" s="72">
        <f t="shared" si="448"/>
        <v>1.1933672738978335E-3</v>
      </c>
      <c r="BH436" s="72">
        <f t="shared" si="449"/>
        <v>2.9751276463848134E-3</v>
      </c>
      <c r="BI436" s="72">
        <f t="shared" si="450"/>
        <v>1.0317633862287564E-2</v>
      </c>
      <c r="BJ436" s="72">
        <f t="shared" si="451"/>
        <v>1.7992323578518734E-2</v>
      </c>
      <c r="BK436" s="72">
        <f t="shared" si="452"/>
        <v>3.7128774379094218E-2</v>
      </c>
      <c r="BL436" s="72">
        <f t="shared" si="453"/>
        <v>5.7551493236889018E-2</v>
      </c>
      <c r="BM436" s="72">
        <f t="shared" si="454"/>
        <v>7.6769392025876571E-2</v>
      </c>
      <c r="BN436" s="70">
        <f t="shared" si="455"/>
        <v>0.88803136842567509</v>
      </c>
      <c r="BO436" s="70">
        <f t="shared" si="456"/>
        <v>0.92788330969570276</v>
      </c>
      <c r="BP436" s="70">
        <f t="shared" si="457"/>
        <v>0.9894105897982205</v>
      </c>
    </row>
    <row r="437" spans="1:68" x14ac:dyDescent="0.25">
      <c r="A437" s="68">
        <v>44797</v>
      </c>
      <c r="B437" s="67">
        <v>8.0500000000000007</v>
      </c>
      <c r="C437" s="67">
        <v>8.0299999999999994</v>
      </c>
      <c r="D437" s="67">
        <v>9.98</v>
      </c>
      <c r="E437" s="67">
        <v>10.6</v>
      </c>
      <c r="F437" s="67">
        <v>9.66</v>
      </c>
      <c r="G437" s="67">
        <v>8.77</v>
      </c>
      <c r="H437" s="67">
        <v>8.5299999999999994</v>
      </c>
      <c r="I437" s="67">
        <v>8.4499999999999993</v>
      </c>
      <c r="J437" s="71">
        <f t="shared" si="458"/>
        <v>1.0000000000000009E-3</v>
      </c>
      <c r="K437" s="71">
        <f t="shared" si="400"/>
        <v>2.3999999999999994E-3</v>
      </c>
      <c r="L437" s="71">
        <f t="shared" si="459"/>
        <v>-2.1000000000000046E-3</v>
      </c>
      <c r="M437" s="71">
        <f t="shared" si="402"/>
        <v>6.0000000000000331E-4</v>
      </c>
      <c r="N437" s="71">
        <f t="shared" si="460"/>
        <v>6.999999999999923E-4</v>
      </c>
      <c r="O437" s="71">
        <f t="shared" si="461"/>
        <v>9.9999999999998701E-4</v>
      </c>
      <c r="P437" s="71">
        <f t="shared" si="462"/>
        <v>1.5000000000000152E-3</v>
      </c>
      <c r="Q437" s="71">
        <f t="shared" si="463"/>
        <v>1.1000000000000176E-3</v>
      </c>
      <c r="R437" s="71">
        <f t="shared" si="464"/>
        <v>9.2506944617259013E-4</v>
      </c>
      <c r="S437" s="71">
        <f t="shared" si="465"/>
        <v>2.2191409939132959E-3</v>
      </c>
      <c r="T437" s="71">
        <f t="shared" si="466"/>
        <v>-1.9112633804437172E-3</v>
      </c>
      <c r="U437" s="71">
        <f t="shared" si="467"/>
        <v>5.4234838172930182E-4</v>
      </c>
      <c r="V437" s="71">
        <f t="shared" si="468"/>
        <v>6.3813302680524263E-4</v>
      </c>
      <c r="W437" s="71">
        <f t="shared" si="469"/>
        <v>9.1894878732985317E-4</v>
      </c>
      <c r="X437" s="71">
        <f t="shared" si="470"/>
        <v>1.3811521002234008E-3</v>
      </c>
      <c r="Y437" s="71">
        <f t="shared" si="471"/>
        <v>1.0137782537303131E-3</v>
      </c>
      <c r="Z437" s="72">
        <f t="shared" si="415"/>
        <v>1.5555767210557441E-2</v>
      </c>
      <c r="AA437" s="72">
        <f t="shared" si="416"/>
        <v>1.6149559298807743E-2</v>
      </c>
      <c r="AB437" s="72">
        <f t="shared" si="417"/>
        <v>1.8498220548141951E-2</v>
      </c>
      <c r="AC437" s="72">
        <f t="shared" si="418"/>
        <v>1.9798747107664383E-2</v>
      </c>
      <c r="AD437" s="72">
        <f t="shared" si="419"/>
        <v>1.7477166111889635E-2</v>
      </c>
      <c r="AE437" s="72">
        <f t="shared" si="420"/>
        <v>1.4044623892229453E-2</v>
      </c>
      <c r="AF437" s="72">
        <f t="shared" si="421"/>
        <v>1.2924633754634502E-2</v>
      </c>
      <c r="AG437" s="72">
        <f t="shared" si="422"/>
        <v>1.2229896704387408E-2</v>
      </c>
      <c r="AH437" s="72">
        <f t="shared" si="423"/>
        <v>2.404463268860737E-3</v>
      </c>
      <c r="AI437" s="72">
        <f t="shared" si="424"/>
        <v>2.4627485970201085E-3</v>
      </c>
      <c r="AJ437" s="72">
        <f t="shared" si="425"/>
        <v>3.0627949191558332E-3</v>
      </c>
      <c r="AK437" s="72">
        <f t="shared" si="426"/>
        <v>3.5472363478902392E-3</v>
      </c>
      <c r="AL437" s="72">
        <f t="shared" si="427"/>
        <v>3.7086744875485704E-3</v>
      </c>
      <c r="AM437" s="72">
        <f t="shared" si="428"/>
        <v>3.828518854063621E-3</v>
      </c>
      <c r="AN437" s="72">
        <f t="shared" si="429"/>
        <v>3.9564070642806436E-3</v>
      </c>
      <c r="AO437" s="72">
        <f t="shared" si="430"/>
        <v>3.9561210467163495E-3</v>
      </c>
      <c r="AP437" s="72">
        <f t="shared" si="431"/>
        <v>2.3173448202672402E-3</v>
      </c>
      <c r="AQ437" s="72">
        <f t="shared" si="432"/>
        <v>2.3935331465873488E-3</v>
      </c>
      <c r="AR437" s="72">
        <f t="shared" si="433"/>
        <v>2.9839458840493715E-3</v>
      </c>
      <c r="AS437" s="72">
        <f t="shared" si="434"/>
        <v>3.4453176205984596E-3</v>
      </c>
      <c r="AT437" s="72">
        <f t="shared" si="435"/>
        <v>3.5997356320788447E-3</v>
      </c>
      <c r="AU437" s="72">
        <f t="shared" si="436"/>
        <v>3.7154600519125193E-3</v>
      </c>
      <c r="AV437" s="72">
        <f t="shared" si="437"/>
        <v>3.8414426575975264E-3</v>
      </c>
      <c r="AW437" s="72">
        <f t="shared" si="438"/>
        <v>3.8417815945038301E-3</v>
      </c>
      <c r="AX437" s="72">
        <f t="shared" si="439"/>
        <v>6.0111581721518424E-4</v>
      </c>
      <c r="AY437" s="72">
        <f t="shared" si="440"/>
        <v>1.2313742985100543E-3</v>
      </c>
      <c r="AZ437" s="72">
        <f t="shared" si="441"/>
        <v>3.0627949191558332E-3</v>
      </c>
      <c r="BA437" s="72">
        <f t="shared" si="442"/>
        <v>1.0641709043670717E-2</v>
      </c>
      <c r="BB437" s="72">
        <f t="shared" si="443"/>
        <v>1.8543372437742851E-2</v>
      </c>
      <c r="BC437" s="72">
        <f t="shared" si="444"/>
        <v>3.8285188540636207E-2</v>
      </c>
      <c r="BD437" s="72">
        <f t="shared" si="445"/>
        <v>5.9346105964209653E-2</v>
      </c>
      <c r="BE437" s="72">
        <f t="shared" si="446"/>
        <v>7.912242093432699E-2</v>
      </c>
      <c r="BF437" s="72">
        <f t="shared" si="447"/>
        <v>5.7933620506681006E-4</v>
      </c>
      <c r="BG437" s="72">
        <f t="shared" si="448"/>
        <v>1.1967665732936744E-3</v>
      </c>
      <c r="BH437" s="72">
        <f t="shared" si="449"/>
        <v>2.9839458840493715E-3</v>
      </c>
      <c r="BI437" s="72">
        <f t="shared" si="450"/>
        <v>1.0335952861795379E-2</v>
      </c>
      <c r="BJ437" s="72">
        <f t="shared" si="451"/>
        <v>1.7998678160394223E-2</v>
      </c>
      <c r="BK437" s="72">
        <f t="shared" si="452"/>
        <v>3.715460051912519E-2</v>
      </c>
      <c r="BL437" s="72">
        <f t="shared" si="453"/>
        <v>5.7621639863962897E-2</v>
      </c>
      <c r="BM437" s="72">
        <f t="shared" si="454"/>
        <v>7.6835631890076597E-2</v>
      </c>
      <c r="BN437" s="70">
        <f t="shared" si="455"/>
        <v>0.88801169421066328</v>
      </c>
      <c r="BO437" s="70">
        <f t="shared" si="456"/>
        <v>0.92841959196445922</v>
      </c>
      <c r="BP437" s="70">
        <f t="shared" si="457"/>
        <v>0.98962736930159556</v>
      </c>
    </row>
    <row r="438" spans="1:68" x14ac:dyDescent="0.25">
      <c r="A438" s="68">
        <v>44796</v>
      </c>
      <c r="B438" s="67">
        <v>8.15</v>
      </c>
      <c r="C438" s="67">
        <v>8.27</v>
      </c>
      <c r="D438" s="67">
        <v>9.77</v>
      </c>
      <c r="E438" s="67">
        <v>10.66</v>
      </c>
      <c r="F438" s="67">
        <v>9.73</v>
      </c>
      <c r="G438" s="67">
        <v>8.8699999999999992</v>
      </c>
      <c r="H438" s="67">
        <v>8.68</v>
      </c>
      <c r="I438" s="67">
        <v>8.56</v>
      </c>
      <c r="J438" s="71">
        <f t="shared" si="458"/>
        <v>0</v>
      </c>
      <c r="K438" s="71">
        <f t="shared" si="400"/>
        <v>-2.9999999999999472E-4</v>
      </c>
      <c r="L438" s="71">
        <f t="shared" si="459"/>
        <v>0</v>
      </c>
      <c r="M438" s="71">
        <f t="shared" si="402"/>
        <v>-2.3999999999999994E-3</v>
      </c>
      <c r="N438" s="71">
        <f t="shared" si="460"/>
        <v>-2.8999999999999998E-3</v>
      </c>
      <c r="O438" s="71">
        <f t="shared" si="461"/>
        <v>-3.0999999999999778E-3</v>
      </c>
      <c r="P438" s="71">
        <f t="shared" si="462"/>
        <v>-2.6000000000000051E-3</v>
      </c>
      <c r="Q438" s="71">
        <f t="shared" si="463"/>
        <v>-2.6000000000000051E-3</v>
      </c>
      <c r="R438" s="71">
        <f t="shared" si="464"/>
        <v>0</v>
      </c>
      <c r="S438" s="71">
        <f t="shared" si="465"/>
        <v>-2.7712346027422585E-4</v>
      </c>
      <c r="T438" s="71">
        <f t="shared" si="466"/>
        <v>0</v>
      </c>
      <c r="U438" s="71">
        <f t="shared" si="467"/>
        <v>-2.1711606140651396E-3</v>
      </c>
      <c r="V438" s="71">
        <f t="shared" si="468"/>
        <v>-2.6463491284673779E-3</v>
      </c>
      <c r="W438" s="71">
        <f t="shared" si="469"/>
        <v>-2.8514943664750387E-3</v>
      </c>
      <c r="X438" s="71">
        <f t="shared" si="470"/>
        <v>-2.3952107259548219E-3</v>
      </c>
      <c r="Y438" s="71">
        <f t="shared" si="471"/>
        <v>-2.3978615196687341E-3</v>
      </c>
      <c r="Z438" s="72">
        <f t="shared" si="415"/>
        <v>1.5501857788440477E-2</v>
      </c>
      <c r="AA438" s="72">
        <f t="shared" si="416"/>
        <v>1.6120717062066411E-2</v>
      </c>
      <c r="AB438" s="72">
        <f t="shared" si="417"/>
        <v>1.835321005648188E-2</v>
      </c>
      <c r="AC438" s="72">
        <f t="shared" si="418"/>
        <v>1.9665676206085333E-2</v>
      </c>
      <c r="AD438" s="72">
        <f t="shared" si="419"/>
        <v>1.7408186440335448E-2</v>
      </c>
      <c r="AE438" s="72">
        <f t="shared" si="420"/>
        <v>1.3993976063872045E-2</v>
      </c>
      <c r="AF438" s="72">
        <f t="shared" si="421"/>
        <v>1.2880280019208181E-2</v>
      </c>
      <c r="AG438" s="72">
        <f t="shared" si="422"/>
        <v>1.2182427042278766E-2</v>
      </c>
      <c r="AH438" s="72">
        <f t="shared" si="423"/>
        <v>2.4090260612774218E-3</v>
      </c>
      <c r="AI438" s="72">
        <f t="shared" si="424"/>
        <v>2.4597785090585398E-3</v>
      </c>
      <c r="AJ438" s="72">
        <f t="shared" si="425"/>
        <v>3.0700400151054373E-3</v>
      </c>
      <c r="AK438" s="72">
        <f t="shared" si="426"/>
        <v>3.5568624668494281E-3</v>
      </c>
      <c r="AL438" s="72">
        <f t="shared" si="427"/>
        <v>3.7187705327135887E-3</v>
      </c>
      <c r="AM438" s="72">
        <f t="shared" si="428"/>
        <v>3.8384650241050141E-3</v>
      </c>
      <c r="AN438" s="72">
        <f t="shared" si="429"/>
        <v>3.9654504382390793E-3</v>
      </c>
      <c r="AO438" s="72">
        <f t="shared" si="430"/>
        <v>3.9663251627133373E-3</v>
      </c>
      <c r="AP438" s="72">
        <f t="shared" si="431"/>
        <v>2.3218939330381491E-3</v>
      </c>
      <c r="AQ438" s="72">
        <f t="shared" si="432"/>
        <v>2.3914978045158088E-3</v>
      </c>
      <c r="AR438" s="72">
        <f t="shared" si="433"/>
        <v>2.9913577452577731E-3</v>
      </c>
      <c r="AS438" s="72">
        <f t="shared" si="434"/>
        <v>3.4547830205273627E-3</v>
      </c>
      <c r="AT438" s="72">
        <f t="shared" si="435"/>
        <v>3.609643237682409E-3</v>
      </c>
      <c r="AU438" s="72">
        <f t="shared" si="436"/>
        <v>3.7252547514208009E-3</v>
      </c>
      <c r="AV438" s="72">
        <f t="shared" si="437"/>
        <v>3.8504767582716102E-3</v>
      </c>
      <c r="AW438" s="72">
        <f t="shared" si="438"/>
        <v>3.851841333420872E-3</v>
      </c>
      <c r="AX438" s="72">
        <f t="shared" si="439"/>
        <v>6.0225651531935545E-4</v>
      </c>
      <c r="AY438" s="72">
        <f t="shared" si="440"/>
        <v>1.2298892545292699E-3</v>
      </c>
      <c r="AZ438" s="72">
        <f t="shared" si="441"/>
        <v>3.0700400151054373E-3</v>
      </c>
      <c r="BA438" s="72">
        <f t="shared" si="442"/>
        <v>1.0670587400548284E-2</v>
      </c>
      <c r="BB438" s="72">
        <f t="shared" si="443"/>
        <v>1.8593852663567945E-2</v>
      </c>
      <c r="BC438" s="72">
        <f t="shared" si="444"/>
        <v>3.8384650241050144E-2</v>
      </c>
      <c r="BD438" s="72">
        <f t="shared" si="445"/>
        <v>5.9481756573586189E-2</v>
      </c>
      <c r="BE438" s="72">
        <f t="shared" si="446"/>
        <v>7.9326503254266739E-2</v>
      </c>
      <c r="BF438" s="72">
        <f t="shared" si="447"/>
        <v>5.8047348325953728E-4</v>
      </c>
      <c r="BG438" s="72">
        <f t="shared" si="448"/>
        <v>1.1957489022579044E-3</v>
      </c>
      <c r="BH438" s="72">
        <f t="shared" si="449"/>
        <v>2.9913577452577731E-3</v>
      </c>
      <c r="BI438" s="72">
        <f t="shared" si="450"/>
        <v>1.0364349061582089E-2</v>
      </c>
      <c r="BJ438" s="72">
        <f t="shared" si="451"/>
        <v>1.8048216188412045E-2</v>
      </c>
      <c r="BK438" s="72">
        <f t="shared" si="452"/>
        <v>3.7252547514208006E-2</v>
      </c>
      <c r="BL438" s="72">
        <f t="shared" si="453"/>
        <v>5.7757151374074153E-2</v>
      </c>
      <c r="BM438" s="72">
        <f t="shared" si="454"/>
        <v>7.7036826668417435E-2</v>
      </c>
      <c r="BN438" s="70">
        <f t="shared" si="455"/>
        <v>0.89519533666407414</v>
      </c>
      <c r="BO438" s="70">
        <f t="shared" si="456"/>
        <v>0.93025002955161851</v>
      </c>
      <c r="BP438" s="70">
        <f t="shared" si="457"/>
        <v>0.98962012487244999</v>
      </c>
    </row>
    <row r="439" spans="1:68" x14ac:dyDescent="0.25">
      <c r="A439" s="68">
        <v>44795</v>
      </c>
      <c r="B439" s="67">
        <v>8.15</v>
      </c>
      <c r="C439" s="67">
        <v>8.24</v>
      </c>
      <c r="D439" s="67">
        <v>9.77</v>
      </c>
      <c r="E439" s="67">
        <v>10.42</v>
      </c>
      <c r="F439" s="67">
        <v>9.44</v>
      </c>
      <c r="G439" s="67">
        <v>8.56</v>
      </c>
      <c r="H439" s="67">
        <v>8.42</v>
      </c>
      <c r="I439" s="67">
        <v>8.3000000000000007</v>
      </c>
      <c r="J439" s="71">
        <f t="shared" si="458"/>
        <v>1.0000000000000286E-4</v>
      </c>
      <c r="K439" s="71">
        <f t="shared" si="400"/>
        <v>0</v>
      </c>
      <c r="L439" s="71">
        <f t="shared" si="459"/>
        <v>-3.9999999999999758E-4</v>
      </c>
      <c r="M439" s="71">
        <f t="shared" si="402"/>
        <v>0</v>
      </c>
      <c r="N439" s="71">
        <f t="shared" si="460"/>
        <v>-1.1999999999999927E-3</v>
      </c>
      <c r="O439" s="71">
        <f t="shared" si="461"/>
        <v>2.9999999999999472E-4</v>
      </c>
      <c r="P439" s="71">
        <f t="shared" si="462"/>
        <v>1.0000000000000286E-4</v>
      </c>
      <c r="Q439" s="71">
        <f t="shared" si="463"/>
        <v>1.0000000000000286E-4</v>
      </c>
      <c r="R439" s="71">
        <f t="shared" si="464"/>
        <v>9.2459895586201503E-5</v>
      </c>
      <c r="S439" s="71">
        <f t="shared" si="465"/>
        <v>0</v>
      </c>
      <c r="T439" s="71">
        <f t="shared" si="466"/>
        <v>-3.6446469651736196E-4</v>
      </c>
      <c r="U439" s="71">
        <f t="shared" si="467"/>
        <v>0</v>
      </c>
      <c r="V439" s="71">
        <f t="shared" si="468"/>
        <v>-1.0970928143730994E-3</v>
      </c>
      <c r="W439" s="71">
        <f t="shared" si="469"/>
        <v>2.7630670219556838E-4</v>
      </c>
      <c r="X439" s="71">
        <f t="shared" si="470"/>
        <v>9.2229651898322027E-5</v>
      </c>
      <c r="Y439" s="71">
        <f t="shared" si="471"/>
        <v>9.2331840700815354E-5</v>
      </c>
      <c r="Z439" s="72">
        <f t="shared" si="415"/>
        <v>1.5436353623792172E-2</v>
      </c>
      <c r="AA439" s="72">
        <f t="shared" si="416"/>
        <v>1.6070265330573416E-2</v>
      </c>
      <c r="AB439" s="72">
        <f t="shared" si="417"/>
        <v>1.8227104671902628E-2</v>
      </c>
      <c r="AC439" s="72">
        <f t="shared" si="418"/>
        <v>1.952068070419883E-2</v>
      </c>
      <c r="AD439" s="72">
        <f t="shared" si="419"/>
        <v>1.7329718733941436E-2</v>
      </c>
      <c r="AE439" s="72">
        <f t="shared" si="420"/>
        <v>1.3931755138611938E-2</v>
      </c>
      <c r="AF439" s="72">
        <f t="shared" si="421"/>
        <v>1.2819774703449659E-2</v>
      </c>
      <c r="AG439" s="72">
        <f t="shared" si="422"/>
        <v>1.2122295465803979E-2</v>
      </c>
      <c r="AH439" s="72">
        <f t="shared" si="423"/>
        <v>2.4162131901229707E-3</v>
      </c>
      <c r="AI439" s="72">
        <f t="shared" si="424"/>
        <v>2.4673968793545243E-3</v>
      </c>
      <c r="AJ439" s="72">
        <f t="shared" si="425"/>
        <v>3.0792475587309168E-3</v>
      </c>
      <c r="AK439" s="72">
        <f t="shared" si="426"/>
        <v>3.5652850887376666E-3</v>
      </c>
      <c r="AL439" s="72">
        <f t="shared" si="427"/>
        <v>3.7259142652242066E-3</v>
      </c>
      <c r="AM439" s="72">
        <f t="shared" si="428"/>
        <v>3.845117396781411E-3</v>
      </c>
      <c r="AN439" s="72">
        <f t="shared" si="429"/>
        <v>3.9744535543770818E-3</v>
      </c>
      <c r="AO439" s="72">
        <f t="shared" si="430"/>
        <v>3.9753075196488135E-3</v>
      </c>
      <c r="AP439" s="72">
        <f t="shared" si="431"/>
        <v>2.3288227511932152E-3</v>
      </c>
      <c r="AQ439" s="72">
        <f t="shared" si="432"/>
        <v>2.3988999268020968E-3</v>
      </c>
      <c r="AR439" s="72">
        <f t="shared" si="433"/>
        <v>3.0003441978372052E-3</v>
      </c>
      <c r="AS439" s="72">
        <f t="shared" si="434"/>
        <v>3.4633933784574042E-3</v>
      </c>
      <c r="AT439" s="72">
        <f t="shared" si="435"/>
        <v>3.6171713925318666E-3</v>
      </c>
      <c r="AU439" s="72">
        <f t="shared" si="436"/>
        <v>3.7323192389900495E-3</v>
      </c>
      <c r="AV439" s="72">
        <f t="shared" si="437"/>
        <v>3.8596080828082789E-3</v>
      </c>
      <c r="AW439" s="72">
        <f t="shared" si="438"/>
        <v>3.8609488430194432E-3</v>
      </c>
      <c r="AX439" s="72">
        <f t="shared" si="439"/>
        <v>6.0405329753074268E-4</v>
      </c>
      <c r="AY439" s="72">
        <f t="shared" si="440"/>
        <v>1.2336984396772621E-3</v>
      </c>
      <c r="AZ439" s="72">
        <f t="shared" si="441"/>
        <v>3.0792475587309168E-3</v>
      </c>
      <c r="BA439" s="72">
        <f t="shared" si="442"/>
        <v>1.0695855266213E-2</v>
      </c>
      <c r="BB439" s="72">
        <f t="shared" si="443"/>
        <v>1.8629571326121034E-2</v>
      </c>
      <c r="BC439" s="72">
        <f t="shared" si="444"/>
        <v>3.8451173967814112E-2</v>
      </c>
      <c r="BD439" s="72">
        <f t="shared" si="445"/>
        <v>5.9616803315656226E-2</v>
      </c>
      <c r="BE439" s="72">
        <f t="shared" si="446"/>
        <v>7.9506150392976274E-2</v>
      </c>
      <c r="BF439" s="72">
        <f t="shared" si="447"/>
        <v>5.822056877983038E-4</v>
      </c>
      <c r="BG439" s="72">
        <f t="shared" si="448"/>
        <v>1.1994499634010484E-3</v>
      </c>
      <c r="BH439" s="72">
        <f t="shared" si="449"/>
        <v>3.0003441978372052E-3</v>
      </c>
      <c r="BI439" s="72">
        <f t="shared" si="450"/>
        <v>1.0390180135372212E-2</v>
      </c>
      <c r="BJ439" s="72">
        <f t="shared" si="451"/>
        <v>1.8085856962659332E-2</v>
      </c>
      <c r="BK439" s="72">
        <f t="shared" si="452"/>
        <v>3.7323192389900492E-2</v>
      </c>
      <c r="BL439" s="72">
        <f t="shared" si="453"/>
        <v>5.7894121242124182E-2</v>
      </c>
      <c r="BM439" s="72">
        <f t="shared" si="454"/>
        <v>7.7218976860388866E-2</v>
      </c>
      <c r="BN439" s="70">
        <f t="shared" si="455"/>
        <v>0.89521386254408641</v>
      </c>
      <c r="BO439" s="70">
        <f t="shared" si="456"/>
        <v>0.9314786074714192</v>
      </c>
      <c r="BP439" s="70">
        <f t="shared" si="457"/>
        <v>0.98965337275448806</v>
      </c>
    </row>
    <row r="440" spans="1:68" x14ac:dyDescent="0.25">
      <c r="A440" s="68">
        <v>44792</v>
      </c>
      <c r="B440" s="67">
        <v>8.16</v>
      </c>
      <c r="C440" s="67">
        <v>8.24</v>
      </c>
      <c r="D440" s="67">
        <v>9.73</v>
      </c>
      <c r="E440" s="67">
        <v>10.42</v>
      </c>
      <c r="F440" s="67">
        <v>9.32</v>
      </c>
      <c r="G440" s="67">
        <v>8.59</v>
      </c>
      <c r="H440" s="67">
        <v>8.43</v>
      </c>
      <c r="I440" s="67">
        <v>8.31</v>
      </c>
      <c r="J440" s="71">
        <f t="shared" si="458"/>
        <v>2.9999999999999472E-4</v>
      </c>
      <c r="K440" s="71">
        <f t="shared" si="400"/>
        <v>-1.3999999999999985E-3</v>
      </c>
      <c r="L440" s="71">
        <f t="shared" si="459"/>
        <v>2.9999999999999472E-4</v>
      </c>
      <c r="M440" s="71">
        <f t="shared" si="402"/>
        <v>-3.699999999999995E-3</v>
      </c>
      <c r="N440" s="71">
        <f t="shared" si="460"/>
        <v>-3.5999999999999921E-3</v>
      </c>
      <c r="O440" s="71">
        <f t="shared" si="461"/>
        <v>-5.400000000000002E-3</v>
      </c>
      <c r="P440" s="71">
        <f t="shared" si="462"/>
        <v>-4.9000000000000016E-3</v>
      </c>
      <c r="Q440" s="71">
        <f t="shared" si="463"/>
        <v>-5.2000000000000102E-3</v>
      </c>
      <c r="R440" s="71">
        <f t="shared" si="464"/>
        <v>2.7732840482831434E-4</v>
      </c>
      <c r="S440" s="71">
        <f t="shared" si="465"/>
        <v>-1.2942592173700509E-3</v>
      </c>
      <c r="T440" s="71">
        <f t="shared" si="466"/>
        <v>2.7336097486734006E-4</v>
      </c>
      <c r="U440" s="71">
        <f t="shared" si="467"/>
        <v>-3.3564688834279567E-3</v>
      </c>
      <c r="V440" s="71">
        <f t="shared" si="468"/>
        <v>-3.2985186586650477E-3</v>
      </c>
      <c r="W440" s="71">
        <f t="shared" si="469"/>
        <v>-4.9852392759141993E-3</v>
      </c>
      <c r="X440" s="71">
        <f t="shared" si="470"/>
        <v>-4.52928629359391E-3</v>
      </c>
      <c r="Y440" s="71">
        <f t="shared" si="471"/>
        <v>-4.8125960541085585E-3</v>
      </c>
      <c r="Z440" s="72">
        <f t="shared" si="415"/>
        <v>1.5368297114862671E-2</v>
      </c>
      <c r="AA440" s="72">
        <f t="shared" si="416"/>
        <v>1.6020434266034257E-2</v>
      </c>
      <c r="AB440" s="72">
        <f t="shared" si="417"/>
        <v>1.8096183001659681E-2</v>
      </c>
      <c r="AC440" s="72">
        <f t="shared" si="418"/>
        <v>1.9397480222794659E-2</v>
      </c>
      <c r="AD440" s="72">
        <f t="shared" si="419"/>
        <v>1.727566997808852E-2</v>
      </c>
      <c r="AE440" s="72">
        <f t="shared" si="420"/>
        <v>1.3895793445201383E-2</v>
      </c>
      <c r="AF440" s="72">
        <f t="shared" si="421"/>
        <v>1.2781585552868091E-2</v>
      </c>
      <c r="AG440" s="72">
        <f t="shared" si="422"/>
        <v>1.2084814900495823E-2</v>
      </c>
      <c r="AH440" s="72">
        <f t="shared" si="423"/>
        <v>2.4233196213915699E-3</v>
      </c>
      <c r="AI440" s="72">
        <f t="shared" si="424"/>
        <v>2.4748089310657937E-3</v>
      </c>
      <c r="AJ440" s="72">
        <f t="shared" si="425"/>
        <v>3.0888717256849379E-3</v>
      </c>
      <c r="AK440" s="72">
        <f t="shared" si="426"/>
        <v>3.5761084836442598E-3</v>
      </c>
      <c r="AL440" s="72">
        <f t="shared" si="427"/>
        <v>3.7372937775714409E-3</v>
      </c>
      <c r="AM440" s="72">
        <f t="shared" si="428"/>
        <v>3.8566225305009167E-3</v>
      </c>
      <c r="AN440" s="72">
        <f t="shared" si="429"/>
        <v>3.9866242063797633E-3</v>
      </c>
      <c r="AO440" s="72">
        <f t="shared" si="430"/>
        <v>3.9874882444967787E-3</v>
      </c>
      <c r="AP440" s="72">
        <f t="shared" si="431"/>
        <v>2.3356803284819349E-3</v>
      </c>
      <c r="AQ440" s="72">
        <f t="shared" si="432"/>
        <v>2.4061137438217452E-3</v>
      </c>
      <c r="AR440" s="72">
        <f t="shared" si="433"/>
        <v>3.0097160702796245E-3</v>
      </c>
      <c r="AS440" s="72">
        <f t="shared" si="434"/>
        <v>3.4739222446283735E-3</v>
      </c>
      <c r="AT440" s="72">
        <f t="shared" si="435"/>
        <v>3.62827701385642E-3</v>
      </c>
      <c r="AU440" s="72">
        <f t="shared" si="436"/>
        <v>3.7435149270184779E-3</v>
      </c>
      <c r="AV440" s="72">
        <f t="shared" si="437"/>
        <v>3.8714374666058995E-3</v>
      </c>
      <c r="AW440" s="72">
        <f t="shared" si="438"/>
        <v>3.8727890805858138E-3</v>
      </c>
      <c r="AX440" s="72">
        <f t="shared" si="439"/>
        <v>6.0582990534789247E-4</v>
      </c>
      <c r="AY440" s="72">
        <f t="shared" si="440"/>
        <v>1.2374044655328968E-3</v>
      </c>
      <c r="AZ440" s="72">
        <f t="shared" si="441"/>
        <v>3.0888717256849379E-3</v>
      </c>
      <c r="BA440" s="72">
        <f t="shared" si="442"/>
        <v>1.0728325450932779E-2</v>
      </c>
      <c r="BB440" s="72">
        <f t="shared" si="443"/>
        <v>1.8686468887857206E-2</v>
      </c>
      <c r="BC440" s="72">
        <f t="shared" si="444"/>
        <v>3.8566225305009166E-2</v>
      </c>
      <c r="BD440" s="72">
        <f t="shared" si="445"/>
        <v>5.9799363095696452E-2</v>
      </c>
      <c r="BE440" s="72">
        <f t="shared" si="446"/>
        <v>7.974976488993557E-2</v>
      </c>
      <c r="BF440" s="72">
        <f t="shared" si="447"/>
        <v>5.8392008212048373E-4</v>
      </c>
      <c r="BG440" s="72">
        <f t="shared" si="448"/>
        <v>1.2030568719108726E-3</v>
      </c>
      <c r="BH440" s="72">
        <f t="shared" si="449"/>
        <v>3.0097160702796245E-3</v>
      </c>
      <c r="BI440" s="72">
        <f t="shared" si="450"/>
        <v>1.042176673388512E-2</v>
      </c>
      <c r="BJ440" s="72">
        <f t="shared" si="451"/>
        <v>1.81413850692821E-2</v>
      </c>
      <c r="BK440" s="72">
        <f t="shared" si="452"/>
        <v>3.7435149270184778E-2</v>
      </c>
      <c r="BL440" s="72">
        <f t="shared" si="453"/>
        <v>5.8071561999088493E-2</v>
      </c>
      <c r="BM440" s="72">
        <f t="shared" si="454"/>
        <v>7.7455781611716276E-2</v>
      </c>
      <c r="BN440" s="70">
        <f t="shared" si="455"/>
        <v>0.89525439500444082</v>
      </c>
      <c r="BO440" s="70">
        <f t="shared" si="456"/>
        <v>0.93150621071081285</v>
      </c>
      <c r="BP440" s="70">
        <f t="shared" si="457"/>
        <v>0.98998621439387935</v>
      </c>
    </row>
    <row r="441" spans="1:68" x14ac:dyDescent="0.25">
      <c r="A441" s="68">
        <v>44791</v>
      </c>
      <c r="B441" s="67">
        <v>8.19</v>
      </c>
      <c r="C441" s="67">
        <v>8.1</v>
      </c>
      <c r="D441" s="67">
        <v>9.76</v>
      </c>
      <c r="E441" s="67">
        <v>10.050000000000001</v>
      </c>
      <c r="F441" s="67">
        <v>8.9600000000000009</v>
      </c>
      <c r="G441" s="67">
        <v>8.0500000000000007</v>
      </c>
      <c r="H441" s="67">
        <v>7.94</v>
      </c>
      <c r="I441" s="67">
        <v>7.79</v>
      </c>
      <c r="J441" s="71">
        <f t="shared" si="458"/>
        <v>8.9999999999999802E-4</v>
      </c>
      <c r="K441" s="71">
        <f t="shared" si="400"/>
        <v>0</v>
      </c>
      <c r="L441" s="71">
        <f t="shared" si="459"/>
        <v>-2.9999999999999472E-4</v>
      </c>
      <c r="M441" s="71">
        <f t="shared" si="402"/>
        <v>-1.0000000000001674E-4</v>
      </c>
      <c r="N441" s="71">
        <f t="shared" si="460"/>
        <v>-5.0000000000001432E-4</v>
      </c>
      <c r="O441" s="71">
        <f t="shared" si="461"/>
        <v>-8.0000000000000904E-4</v>
      </c>
      <c r="P441" s="71">
        <f t="shared" si="462"/>
        <v>-6.0000000000000331E-4</v>
      </c>
      <c r="Q441" s="71">
        <f t="shared" si="463"/>
        <v>-5.0000000000000044E-4</v>
      </c>
      <c r="R441" s="71">
        <f t="shared" si="464"/>
        <v>8.3152404661834811E-4</v>
      </c>
      <c r="S441" s="71">
        <f t="shared" si="465"/>
        <v>0</v>
      </c>
      <c r="T441" s="71">
        <f t="shared" si="466"/>
        <v>-2.7336097486728759E-4</v>
      </c>
      <c r="U441" s="71">
        <f t="shared" si="467"/>
        <v>-9.0871916096835697E-5</v>
      </c>
      <c r="V441" s="71">
        <f t="shared" si="468"/>
        <v>-4.5898931360707231E-4</v>
      </c>
      <c r="W441" s="71">
        <f t="shared" si="469"/>
        <v>-7.406721938460404E-4</v>
      </c>
      <c r="X441" s="71">
        <f t="shared" si="470"/>
        <v>-5.5601891896740784E-4</v>
      </c>
      <c r="Y441" s="71">
        <f t="shared" si="471"/>
        <v>-4.6397254114949527E-4</v>
      </c>
      <c r="Z441" s="72">
        <f t="shared" si="415"/>
        <v>1.5296582672144399E-2</v>
      </c>
      <c r="AA441" s="72">
        <f t="shared" si="416"/>
        <v>1.5968536455048071E-2</v>
      </c>
      <c r="AB441" s="72">
        <f t="shared" si="417"/>
        <v>1.7964884831675455E-2</v>
      </c>
      <c r="AC441" s="72">
        <f t="shared" si="418"/>
        <v>1.9269555796403725E-2</v>
      </c>
      <c r="AD441" s="72">
        <f t="shared" si="419"/>
        <v>1.7229997927929508E-2</v>
      </c>
      <c r="AE441" s="72">
        <f t="shared" si="420"/>
        <v>1.3855646774367025E-2</v>
      </c>
      <c r="AF441" s="72">
        <f t="shared" si="421"/>
        <v>1.2740898148487289E-2</v>
      </c>
      <c r="AG441" s="72">
        <f t="shared" si="422"/>
        <v>1.204487102794261E-2</v>
      </c>
      <c r="AH441" s="72">
        <f t="shared" si="423"/>
        <v>2.4301166476989231E-3</v>
      </c>
      <c r="AI441" s="72">
        <f t="shared" si="424"/>
        <v>2.4816234083487728E-3</v>
      </c>
      <c r="AJ441" s="72">
        <f t="shared" si="425"/>
        <v>3.0977835683569719E-3</v>
      </c>
      <c r="AK441" s="72">
        <f t="shared" si="426"/>
        <v>3.5791470724768864E-3</v>
      </c>
      <c r="AL441" s="72">
        <f t="shared" si="427"/>
        <v>3.741360027942993E-3</v>
      </c>
      <c r="AM441" s="72">
        <f t="shared" si="428"/>
        <v>3.8492919870863245E-3</v>
      </c>
      <c r="AN441" s="72">
        <f t="shared" si="429"/>
        <v>3.9839630554585935E-3</v>
      </c>
      <c r="AO441" s="72">
        <f t="shared" si="430"/>
        <v>3.9826076784024384E-3</v>
      </c>
      <c r="AP441" s="72">
        <f t="shared" si="431"/>
        <v>2.3422591564020078E-3</v>
      </c>
      <c r="AQ441" s="72">
        <f t="shared" si="432"/>
        <v>2.4128728167337127E-3</v>
      </c>
      <c r="AR441" s="72">
        <f t="shared" si="433"/>
        <v>3.0184566966598497E-3</v>
      </c>
      <c r="AS441" s="72">
        <f t="shared" si="434"/>
        <v>3.4780464397013403E-3</v>
      </c>
      <c r="AT441" s="72">
        <f t="shared" si="435"/>
        <v>3.6331587299229316E-3</v>
      </c>
      <c r="AU441" s="72">
        <f t="shared" si="436"/>
        <v>3.7383595979847361E-3</v>
      </c>
      <c r="AV441" s="72">
        <f t="shared" si="437"/>
        <v>3.8703731381053751E-3</v>
      </c>
      <c r="AW441" s="72">
        <f t="shared" si="438"/>
        <v>3.8697430007337912E-3</v>
      </c>
      <c r="AX441" s="72">
        <f t="shared" si="439"/>
        <v>6.0752916192473078E-4</v>
      </c>
      <c r="AY441" s="72">
        <f t="shared" si="440"/>
        <v>1.2408117041743864E-3</v>
      </c>
      <c r="AZ441" s="72">
        <f t="shared" si="441"/>
        <v>3.0977835683569719E-3</v>
      </c>
      <c r="BA441" s="72">
        <f t="shared" si="442"/>
        <v>1.0737441217430659E-2</v>
      </c>
      <c r="BB441" s="72">
        <f t="shared" si="443"/>
        <v>1.8706800139714964E-2</v>
      </c>
      <c r="BC441" s="72">
        <f t="shared" si="444"/>
        <v>3.8492919870863243E-2</v>
      </c>
      <c r="BD441" s="72">
        <f t="shared" si="445"/>
        <v>5.97594458318789E-2</v>
      </c>
      <c r="BE441" s="72">
        <f t="shared" si="446"/>
        <v>7.9652153568048764E-2</v>
      </c>
      <c r="BF441" s="72">
        <f t="shared" si="447"/>
        <v>5.8556478910050196E-4</v>
      </c>
      <c r="BG441" s="72">
        <f t="shared" si="448"/>
        <v>1.2064364083668564E-3</v>
      </c>
      <c r="BH441" s="72">
        <f t="shared" si="449"/>
        <v>3.0184566966598497E-3</v>
      </c>
      <c r="BI441" s="72">
        <f t="shared" si="450"/>
        <v>1.0434139319104021E-2</v>
      </c>
      <c r="BJ441" s="72">
        <f t="shared" si="451"/>
        <v>1.8165793649614657E-2</v>
      </c>
      <c r="BK441" s="72">
        <f t="shared" si="452"/>
        <v>3.7383595979847362E-2</v>
      </c>
      <c r="BL441" s="72">
        <f t="shared" si="453"/>
        <v>5.8055597071580624E-2</v>
      </c>
      <c r="BM441" s="72">
        <f t="shared" si="454"/>
        <v>7.7394860014675826E-2</v>
      </c>
      <c r="BN441" s="70">
        <f t="shared" si="455"/>
        <v>0.89639210105906553</v>
      </c>
      <c r="BO441" s="70">
        <f t="shared" si="456"/>
        <v>0.9349964986052457</v>
      </c>
      <c r="BP441" s="70">
        <f t="shared" si="457"/>
        <v>0.98995162415499904</v>
      </c>
    </row>
    <row r="442" spans="1:68" x14ac:dyDescent="0.25">
      <c r="A442" s="68">
        <v>44790</v>
      </c>
      <c r="B442" s="67">
        <v>8.2799999999999994</v>
      </c>
      <c r="C442" s="67">
        <v>8.1</v>
      </c>
      <c r="D442" s="67">
        <v>9.73</v>
      </c>
      <c r="E442" s="67">
        <v>10.039999999999999</v>
      </c>
      <c r="F442" s="67">
        <v>8.91</v>
      </c>
      <c r="G442" s="67">
        <v>7.97</v>
      </c>
      <c r="H442" s="67">
        <v>7.88</v>
      </c>
      <c r="I442" s="67">
        <v>7.74</v>
      </c>
      <c r="J442" s="71">
        <f t="shared" si="458"/>
        <v>9.9999999999988987E-5</v>
      </c>
      <c r="K442" s="71">
        <f t="shared" si="400"/>
        <v>4.9999999999999906E-3</v>
      </c>
      <c r="L442" s="71">
        <f t="shared" si="459"/>
        <v>1.7000000000000071E-3</v>
      </c>
      <c r="M442" s="71">
        <f t="shared" si="402"/>
        <v>-6.9999999999997842E-4</v>
      </c>
      <c r="N442" s="71">
        <f t="shared" si="460"/>
        <v>-4.0000000000001146E-4</v>
      </c>
      <c r="O442" s="71">
        <f t="shared" si="461"/>
        <v>-1.1999999999999927E-3</v>
      </c>
      <c r="P442" s="71">
        <f t="shared" si="462"/>
        <v>-1.1000000000000038E-3</v>
      </c>
      <c r="Q442" s="71">
        <f t="shared" si="463"/>
        <v>-1.0000000000000009E-3</v>
      </c>
      <c r="R442" s="71">
        <f t="shared" si="464"/>
        <v>9.2348894187602642E-5</v>
      </c>
      <c r="S442" s="71">
        <f t="shared" si="465"/>
        <v>4.6146828546726835E-3</v>
      </c>
      <c r="T442" s="71">
        <f t="shared" si="466"/>
        <v>1.5480584068679531E-3</v>
      </c>
      <c r="U442" s="71">
        <f t="shared" si="467"/>
        <v>-6.3633473353080024E-4</v>
      </c>
      <c r="V442" s="71">
        <f t="shared" si="468"/>
        <v>-3.673431945063455E-4</v>
      </c>
      <c r="W442" s="71">
        <f t="shared" si="469"/>
        <v>-1.1120379238835094E-3</v>
      </c>
      <c r="X442" s="71">
        <f t="shared" si="470"/>
        <v>-1.0201716627887415E-3</v>
      </c>
      <c r="Y442" s="71">
        <f t="shared" si="471"/>
        <v>-9.2859139368256646E-4</v>
      </c>
      <c r="Z442" s="72">
        <f t="shared" si="415"/>
        <v>1.5218984079661818E-2</v>
      </c>
      <c r="AA442" s="72">
        <f t="shared" si="416"/>
        <v>1.5926976504827904E-2</v>
      </c>
      <c r="AB442" s="72">
        <f t="shared" si="417"/>
        <v>1.782493201225837E-2</v>
      </c>
      <c r="AC442" s="72">
        <f t="shared" si="418"/>
        <v>1.9176658384608348E-2</v>
      </c>
      <c r="AD442" s="72">
        <f t="shared" si="419"/>
        <v>1.7211414598154541E-2</v>
      </c>
      <c r="AE442" s="72">
        <f t="shared" si="420"/>
        <v>1.3855256471952288E-2</v>
      </c>
      <c r="AF442" s="72">
        <f t="shared" si="421"/>
        <v>1.2737297748364972E-2</v>
      </c>
      <c r="AG442" s="72">
        <f t="shared" si="422"/>
        <v>1.2044103776606413E-2</v>
      </c>
      <c r="AH442" s="72">
        <f t="shared" si="423"/>
        <v>2.4352096230608163E-3</v>
      </c>
      <c r="AI442" s="72">
        <f t="shared" si="424"/>
        <v>2.4891800040653701E-3</v>
      </c>
      <c r="AJ442" s="72">
        <f t="shared" si="425"/>
        <v>3.1075318846722419E-3</v>
      </c>
      <c r="AK442" s="72">
        <f t="shared" si="426"/>
        <v>3.59027483200745E-3</v>
      </c>
      <c r="AL442" s="72">
        <f t="shared" si="427"/>
        <v>3.7532528287796867E-3</v>
      </c>
      <c r="AM442" s="72">
        <f t="shared" si="428"/>
        <v>3.8614598232352133E-3</v>
      </c>
      <c r="AN442" s="72">
        <f t="shared" si="429"/>
        <v>3.9966225763837324E-3</v>
      </c>
      <c r="AO442" s="72">
        <f t="shared" si="430"/>
        <v>3.9952709285844519E-3</v>
      </c>
      <c r="AP442" s="72">
        <f t="shared" si="431"/>
        <v>2.3473051127072433E-3</v>
      </c>
      <c r="AQ442" s="72">
        <f t="shared" si="432"/>
        <v>2.4202271991249119E-3</v>
      </c>
      <c r="AR442" s="72">
        <f t="shared" si="433"/>
        <v>3.0279511048354529E-3</v>
      </c>
      <c r="AS442" s="72">
        <f t="shared" si="434"/>
        <v>3.4888651857678593E-3</v>
      </c>
      <c r="AT442" s="72">
        <f t="shared" si="435"/>
        <v>3.6447052064759863E-3</v>
      </c>
      <c r="AU442" s="72">
        <f t="shared" si="436"/>
        <v>3.7501912871434539E-3</v>
      </c>
      <c r="AV442" s="72">
        <f t="shared" si="437"/>
        <v>3.8826748991006277E-3</v>
      </c>
      <c r="AW442" s="72">
        <f t="shared" si="438"/>
        <v>3.8820474105797924E-3</v>
      </c>
      <c r="AX442" s="72">
        <f t="shared" si="439"/>
        <v>6.0880240576520407E-4</v>
      </c>
      <c r="AY442" s="72">
        <f t="shared" si="440"/>
        <v>1.2445900020326851E-3</v>
      </c>
      <c r="AZ442" s="72">
        <f t="shared" si="441"/>
        <v>3.1075318846722419E-3</v>
      </c>
      <c r="BA442" s="72">
        <f t="shared" si="442"/>
        <v>1.077082449602235E-2</v>
      </c>
      <c r="BB442" s="72">
        <f t="shared" si="443"/>
        <v>1.8766264143898433E-2</v>
      </c>
      <c r="BC442" s="72">
        <f t="shared" si="444"/>
        <v>3.8614598232352131E-2</v>
      </c>
      <c r="BD442" s="72">
        <f t="shared" si="445"/>
        <v>5.9949338645755988E-2</v>
      </c>
      <c r="BE442" s="72">
        <f t="shared" si="446"/>
        <v>7.9905418571689035E-2</v>
      </c>
      <c r="BF442" s="72">
        <f t="shared" si="447"/>
        <v>5.8682627817681083E-4</v>
      </c>
      <c r="BG442" s="72">
        <f t="shared" si="448"/>
        <v>1.210113599562456E-3</v>
      </c>
      <c r="BH442" s="72">
        <f t="shared" si="449"/>
        <v>3.0279511048354529E-3</v>
      </c>
      <c r="BI442" s="72">
        <f t="shared" si="450"/>
        <v>1.0466595557303577E-2</v>
      </c>
      <c r="BJ442" s="72">
        <f t="shared" si="451"/>
        <v>1.8223526032379932E-2</v>
      </c>
      <c r="BK442" s="72">
        <f t="shared" si="452"/>
        <v>3.7501912871434541E-2</v>
      </c>
      <c r="BL442" s="72">
        <f t="shared" si="453"/>
        <v>5.8240123486509414E-2</v>
      </c>
      <c r="BM442" s="72">
        <f t="shared" si="454"/>
        <v>7.7640948211595853E-2</v>
      </c>
      <c r="BN442" s="70">
        <f t="shared" si="455"/>
        <v>0.89640652972471824</v>
      </c>
      <c r="BO442" s="70">
        <f t="shared" si="456"/>
        <v>0.93499585134748286</v>
      </c>
      <c r="BP442" s="70">
        <f t="shared" si="457"/>
        <v>0.99000054647702673</v>
      </c>
    </row>
    <row r="443" spans="1:68" x14ac:dyDescent="0.25">
      <c r="A443" s="68">
        <v>44789</v>
      </c>
      <c r="B443" s="67">
        <v>8.2899999999999991</v>
      </c>
      <c r="C443" s="67">
        <v>8.6</v>
      </c>
      <c r="D443" s="67">
        <v>9.9</v>
      </c>
      <c r="E443" s="67">
        <v>9.9700000000000006</v>
      </c>
      <c r="F443" s="67">
        <v>8.8699999999999992</v>
      </c>
      <c r="G443" s="67">
        <v>7.85</v>
      </c>
      <c r="H443" s="67">
        <v>7.77</v>
      </c>
      <c r="I443" s="67">
        <v>7.64</v>
      </c>
      <c r="J443" s="71">
        <f t="shared" si="458"/>
        <v>-5.9999999999998943E-4</v>
      </c>
      <c r="K443" s="71">
        <f t="shared" si="400"/>
        <v>-2.9999999999999472E-4</v>
      </c>
      <c r="L443" s="71">
        <f t="shared" si="459"/>
        <v>-7.9999999999999516E-4</v>
      </c>
      <c r="M443" s="71">
        <f t="shared" si="402"/>
        <v>-2.0000000000000157E-3</v>
      </c>
      <c r="N443" s="71">
        <f t="shared" si="460"/>
        <v>-1.4999999999999875E-3</v>
      </c>
      <c r="O443" s="71">
        <f t="shared" si="461"/>
        <v>-2.6000000000000051E-3</v>
      </c>
      <c r="P443" s="71">
        <f t="shared" si="462"/>
        <v>-2.5000000000000022E-3</v>
      </c>
      <c r="Q443" s="71">
        <f t="shared" si="463"/>
        <v>-2.5000000000000022E-3</v>
      </c>
      <c r="R443" s="71">
        <f t="shared" si="464"/>
        <v>-5.5422133323293574E-4</v>
      </c>
      <c r="S443" s="71">
        <f t="shared" si="465"/>
        <v>-2.7628125607425362E-4</v>
      </c>
      <c r="T443" s="71">
        <f t="shared" si="466"/>
        <v>-7.2819955884898945E-4</v>
      </c>
      <c r="U443" s="71">
        <f t="shared" si="467"/>
        <v>-1.8203336236180144E-3</v>
      </c>
      <c r="V443" s="71">
        <f t="shared" si="468"/>
        <v>-1.3787400502004825E-3</v>
      </c>
      <c r="W443" s="71">
        <f t="shared" si="469"/>
        <v>-2.4136662293475653E-3</v>
      </c>
      <c r="X443" s="71">
        <f t="shared" si="470"/>
        <v>-2.3224498339011156E-3</v>
      </c>
      <c r="Y443" s="71">
        <f t="shared" si="471"/>
        <v>-2.3252579885798996E-3</v>
      </c>
      <c r="Z443" s="72">
        <f t="shared" si="415"/>
        <v>1.5128706625746155E-2</v>
      </c>
      <c r="AA443" s="72">
        <f t="shared" si="416"/>
        <v>1.5883582495120716E-2</v>
      </c>
      <c r="AB443" s="72">
        <f t="shared" si="417"/>
        <v>1.768313494471874E-2</v>
      </c>
      <c r="AC443" s="72">
        <f t="shared" si="418"/>
        <v>1.9081148365073283E-2</v>
      </c>
      <c r="AD443" s="72">
        <f t="shared" si="419"/>
        <v>1.7195333415274613E-2</v>
      </c>
      <c r="AE443" s="72">
        <f t="shared" si="420"/>
        <v>1.3859340990106987E-2</v>
      </c>
      <c r="AF443" s="72">
        <f t="shared" si="421"/>
        <v>1.2737045597661922E-2</v>
      </c>
      <c r="AG443" s="72">
        <f t="shared" si="422"/>
        <v>1.204602604290827E-2</v>
      </c>
      <c r="AH443" s="72">
        <f t="shared" si="423"/>
        <v>2.4424880755792287E-3</v>
      </c>
      <c r="AI443" s="72">
        <f t="shared" si="424"/>
        <v>2.4575781800763381E-3</v>
      </c>
      <c r="AJ443" s="72">
        <f t="shared" si="425"/>
        <v>3.1119221205975541E-3</v>
      </c>
      <c r="AK443" s="72">
        <f t="shared" si="426"/>
        <v>3.6017600085563261E-3</v>
      </c>
      <c r="AL443" s="72">
        <f t="shared" si="427"/>
        <v>3.7652402491201863E-3</v>
      </c>
      <c r="AM443" s="72">
        <f t="shared" si="428"/>
        <v>3.8734136537856801E-3</v>
      </c>
      <c r="AN443" s="72">
        <f t="shared" si="429"/>
        <v>4.009120950045705E-3</v>
      </c>
      <c r="AO443" s="72">
        <f t="shared" si="430"/>
        <v>4.0078463994666904E-3</v>
      </c>
      <c r="AP443" s="72">
        <f t="shared" si="431"/>
        <v>2.3543301707342817E-3</v>
      </c>
      <c r="AQ443" s="72">
        <f t="shared" si="432"/>
        <v>2.3930633532850453E-3</v>
      </c>
      <c r="AR443" s="72">
        <f t="shared" si="433"/>
        <v>3.0327931926731012E-3</v>
      </c>
      <c r="AS443" s="72">
        <f t="shared" si="434"/>
        <v>3.5000287083885649E-3</v>
      </c>
      <c r="AT443" s="72">
        <f t="shared" si="435"/>
        <v>3.6563419339076851E-3</v>
      </c>
      <c r="AU443" s="72">
        <f t="shared" si="436"/>
        <v>3.7618551841363838E-3</v>
      </c>
      <c r="AV443" s="72">
        <f t="shared" si="437"/>
        <v>3.8948579074221394E-3</v>
      </c>
      <c r="AW443" s="72">
        <f t="shared" si="438"/>
        <v>3.894297202001597E-3</v>
      </c>
      <c r="AX443" s="72">
        <f t="shared" si="439"/>
        <v>6.1062201889480717E-4</v>
      </c>
      <c r="AY443" s="72">
        <f t="shared" si="440"/>
        <v>1.2287890900381691E-3</v>
      </c>
      <c r="AZ443" s="72">
        <f t="shared" si="441"/>
        <v>3.1119221205975541E-3</v>
      </c>
      <c r="BA443" s="72">
        <f t="shared" si="442"/>
        <v>1.0805280025668978E-2</v>
      </c>
      <c r="BB443" s="72">
        <f t="shared" si="443"/>
        <v>1.8826201245600933E-2</v>
      </c>
      <c r="BC443" s="72">
        <f t="shared" si="444"/>
        <v>3.8734136537856803E-2</v>
      </c>
      <c r="BD443" s="72">
        <f t="shared" si="445"/>
        <v>6.0136814250685573E-2</v>
      </c>
      <c r="BE443" s="72">
        <f t="shared" si="446"/>
        <v>8.0156927989333812E-2</v>
      </c>
      <c r="BF443" s="72">
        <f t="shared" si="447"/>
        <v>5.8858254268357043E-4</v>
      </c>
      <c r="BG443" s="72">
        <f t="shared" si="448"/>
        <v>1.1965316766425226E-3</v>
      </c>
      <c r="BH443" s="72">
        <f t="shared" si="449"/>
        <v>3.0327931926731012E-3</v>
      </c>
      <c r="BI443" s="72">
        <f t="shared" si="450"/>
        <v>1.0500086125165694E-2</v>
      </c>
      <c r="BJ443" s="72">
        <f t="shared" si="451"/>
        <v>1.8281709669538425E-2</v>
      </c>
      <c r="BK443" s="72">
        <f t="shared" si="452"/>
        <v>3.761855184136384E-2</v>
      </c>
      <c r="BL443" s="72">
        <f t="shared" si="453"/>
        <v>5.8422868611332092E-2</v>
      </c>
      <c r="BM443" s="72">
        <f t="shared" si="454"/>
        <v>7.7885944040031935E-2</v>
      </c>
      <c r="BN443" s="70">
        <f t="shared" si="455"/>
        <v>0.90124019793862609</v>
      </c>
      <c r="BO443" s="70">
        <f t="shared" si="456"/>
        <v>0.93653049350242712</v>
      </c>
      <c r="BP443" s="70">
        <f t="shared" si="457"/>
        <v>0.99001061510184696</v>
      </c>
    </row>
    <row r="444" spans="1:68" x14ac:dyDescent="0.25">
      <c r="A444" s="68">
        <v>44788</v>
      </c>
      <c r="B444" s="67">
        <v>8.23</v>
      </c>
      <c r="C444" s="67">
        <v>8.57</v>
      </c>
      <c r="D444" s="67">
        <v>9.82</v>
      </c>
      <c r="E444" s="67">
        <v>9.77</v>
      </c>
      <c r="F444" s="67">
        <v>8.7200000000000006</v>
      </c>
      <c r="G444" s="67">
        <v>7.59</v>
      </c>
      <c r="H444" s="67">
        <v>7.52</v>
      </c>
      <c r="I444" s="67">
        <v>7.39</v>
      </c>
      <c r="J444" s="71">
        <f t="shared" si="458"/>
        <v>7.0000000000000617E-4</v>
      </c>
      <c r="K444" s="71">
        <f t="shared" si="400"/>
        <v>1.2999999999999956E-3</v>
      </c>
      <c r="L444" s="71">
        <f t="shared" si="459"/>
        <v>0</v>
      </c>
      <c r="M444" s="71">
        <f t="shared" si="402"/>
        <v>-2.9999999999999472E-4</v>
      </c>
      <c r="N444" s="71">
        <f t="shared" si="460"/>
        <v>-9.9999999999988987E-5</v>
      </c>
      <c r="O444" s="71">
        <f t="shared" si="461"/>
        <v>-7.9999999999999516E-4</v>
      </c>
      <c r="P444" s="71">
        <f t="shared" si="462"/>
        <v>-1.4999999999999875E-3</v>
      </c>
      <c r="Q444" s="71">
        <f t="shared" si="463"/>
        <v>-1.1999999999999927E-3</v>
      </c>
      <c r="R444" s="71">
        <f t="shared" si="464"/>
        <v>6.4656169988970959E-4</v>
      </c>
      <c r="S444" s="71">
        <f t="shared" si="465"/>
        <v>1.1966678834029051E-3</v>
      </c>
      <c r="T444" s="71">
        <f t="shared" si="466"/>
        <v>0</v>
      </c>
      <c r="U444" s="71">
        <f t="shared" si="467"/>
        <v>-2.7333606839574041E-4</v>
      </c>
      <c r="V444" s="71">
        <f t="shared" si="468"/>
        <v>-9.1983626979200969E-5</v>
      </c>
      <c r="W444" s="71">
        <f t="shared" si="469"/>
        <v>-7.4384010868120928E-4</v>
      </c>
      <c r="X444" s="71">
        <f t="shared" si="470"/>
        <v>-1.396063328795079E-3</v>
      </c>
      <c r="Y444" s="71">
        <f t="shared" si="471"/>
        <v>-1.1180472607873599E-3</v>
      </c>
      <c r="Z444" s="72">
        <f t="shared" si="415"/>
        <v>1.5033784767980484E-2</v>
      </c>
      <c r="AA444" s="72">
        <f t="shared" si="416"/>
        <v>1.5788547992940653E-2</v>
      </c>
      <c r="AB444" s="72">
        <f t="shared" si="417"/>
        <v>1.7514216309982334E-2</v>
      </c>
      <c r="AC444" s="72">
        <f t="shared" si="418"/>
        <v>1.8989143648661801E-2</v>
      </c>
      <c r="AD444" s="72">
        <f t="shared" si="419"/>
        <v>1.7181044470051615E-2</v>
      </c>
      <c r="AE444" s="72">
        <f t="shared" si="420"/>
        <v>1.3870061957076392E-2</v>
      </c>
      <c r="AF444" s="72">
        <f t="shared" si="421"/>
        <v>1.2743137500234267E-2</v>
      </c>
      <c r="AG444" s="72">
        <f t="shared" si="422"/>
        <v>1.20535762053549E-2</v>
      </c>
      <c r="AH444" s="72">
        <f t="shared" si="423"/>
        <v>2.4503475386933337E-3</v>
      </c>
      <c r="AI444" s="72">
        <f t="shared" si="424"/>
        <v>2.4654122679485468E-3</v>
      </c>
      <c r="AJ444" s="72">
        <f t="shared" si="425"/>
        <v>3.1219145893282185E-3</v>
      </c>
      <c r="AK444" s="72">
        <f t="shared" si="426"/>
        <v>3.6116855537669202E-3</v>
      </c>
      <c r="AL444" s="72">
        <f t="shared" si="427"/>
        <v>3.776615173284171E-3</v>
      </c>
      <c r="AM444" s="72">
        <f t="shared" si="428"/>
        <v>3.8822023436730917E-3</v>
      </c>
      <c r="AN444" s="72">
        <f t="shared" si="429"/>
        <v>4.0187863226390378E-3</v>
      </c>
      <c r="AO444" s="72">
        <f t="shared" si="430"/>
        <v>4.0174797456901511E-3</v>
      </c>
      <c r="AP444" s="72">
        <f t="shared" si="431"/>
        <v>2.3619095451633447E-3</v>
      </c>
      <c r="AQ444" s="72">
        <f t="shared" si="432"/>
        <v>2.4006865205723729E-3</v>
      </c>
      <c r="AR444" s="72">
        <f t="shared" si="433"/>
        <v>3.042543479084159E-3</v>
      </c>
      <c r="AS444" s="72">
        <f t="shared" si="434"/>
        <v>3.5099358162273683E-3</v>
      </c>
      <c r="AT444" s="72">
        <f t="shared" si="435"/>
        <v>3.6674968783676864E-3</v>
      </c>
      <c r="AU444" s="72">
        <f t="shared" si="436"/>
        <v>3.7707573387456947E-3</v>
      </c>
      <c r="AV444" s="72">
        <f t="shared" si="437"/>
        <v>3.9045699393644205E-3</v>
      </c>
      <c r="AW444" s="72">
        <f t="shared" si="438"/>
        <v>3.9039747064689777E-3</v>
      </c>
      <c r="AX444" s="72">
        <f t="shared" si="439"/>
        <v>6.1258688467333343E-4</v>
      </c>
      <c r="AY444" s="72">
        <f t="shared" si="440"/>
        <v>1.2327061339742734E-3</v>
      </c>
      <c r="AZ444" s="72">
        <f t="shared" si="441"/>
        <v>3.1219145893282185E-3</v>
      </c>
      <c r="BA444" s="72">
        <f t="shared" si="442"/>
        <v>1.083505666130076E-2</v>
      </c>
      <c r="BB444" s="72">
        <f t="shared" si="443"/>
        <v>1.8883075866420854E-2</v>
      </c>
      <c r="BC444" s="72">
        <f t="shared" si="444"/>
        <v>3.8822023436730919E-2</v>
      </c>
      <c r="BD444" s="72">
        <f t="shared" si="445"/>
        <v>6.0281794839585567E-2</v>
      </c>
      <c r="BE444" s="72">
        <f t="shared" si="446"/>
        <v>8.034959491380303E-2</v>
      </c>
      <c r="BF444" s="72">
        <f t="shared" si="447"/>
        <v>5.9047738629083618E-4</v>
      </c>
      <c r="BG444" s="72">
        <f t="shared" si="448"/>
        <v>1.2003432602861865E-3</v>
      </c>
      <c r="BH444" s="72">
        <f t="shared" si="449"/>
        <v>3.042543479084159E-3</v>
      </c>
      <c r="BI444" s="72">
        <f t="shared" si="450"/>
        <v>1.0529807448682104E-2</v>
      </c>
      <c r="BJ444" s="72">
        <f t="shared" si="451"/>
        <v>1.8337484391838431E-2</v>
      </c>
      <c r="BK444" s="72">
        <f t="shared" si="452"/>
        <v>3.770757338745695E-2</v>
      </c>
      <c r="BL444" s="72">
        <f t="shared" si="453"/>
        <v>5.8568549090466306E-2</v>
      </c>
      <c r="BM444" s="72">
        <f t="shared" si="454"/>
        <v>7.8079494129379548E-2</v>
      </c>
      <c r="BN444" s="70">
        <f t="shared" si="455"/>
        <v>0.90130493341200368</v>
      </c>
      <c r="BO444" s="70">
        <f t="shared" si="456"/>
        <v>0.93680628076219863</v>
      </c>
      <c r="BP444" s="70">
        <f t="shared" si="457"/>
        <v>0.99005008011336504</v>
      </c>
    </row>
    <row r="445" spans="1:68" x14ac:dyDescent="0.25">
      <c r="A445" s="68">
        <v>44785</v>
      </c>
      <c r="B445" s="67">
        <v>8.3000000000000007</v>
      </c>
      <c r="C445" s="67">
        <v>8.6999999999999993</v>
      </c>
      <c r="D445" s="67">
        <v>9.82</v>
      </c>
      <c r="E445" s="67">
        <v>9.74</v>
      </c>
      <c r="F445" s="67">
        <v>8.7100000000000009</v>
      </c>
      <c r="G445" s="67">
        <v>7.51</v>
      </c>
      <c r="H445" s="67">
        <v>7.37</v>
      </c>
      <c r="I445" s="67">
        <v>7.27</v>
      </c>
      <c r="J445" s="71">
        <f t="shared" si="458"/>
        <v>0</v>
      </c>
      <c r="K445" s="71">
        <f t="shared" si="400"/>
        <v>1.0000000000001674E-4</v>
      </c>
      <c r="L445" s="71">
        <f t="shared" si="459"/>
        <v>0</v>
      </c>
      <c r="M445" s="71">
        <f t="shared" si="402"/>
        <v>1.2999999999999956E-3</v>
      </c>
      <c r="N445" s="71">
        <f t="shared" si="460"/>
        <v>2.2999999999999826E-3</v>
      </c>
      <c r="O445" s="71">
        <f t="shared" si="461"/>
        <v>3.2999999999999974E-3</v>
      </c>
      <c r="P445" s="71">
        <f t="shared" si="462"/>
        <v>2.2999999999999965E-3</v>
      </c>
      <c r="Q445" s="71">
        <f t="shared" si="463"/>
        <v>1.5999999999999903E-3</v>
      </c>
      <c r="R445" s="71">
        <f t="shared" si="464"/>
        <v>0</v>
      </c>
      <c r="S445" s="71">
        <f t="shared" si="465"/>
        <v>9.1992088745167434E-5</v>
      </c>
      <c r="T445" s="71">
        <f t="shared" si="466"/>
        <v>0</v>
      </c>
      <c r="U445" s="71">
        <f t="shared" si="467"/>
        <v>1.1839170819602364E-3</v>
      </c>
      <c r="V445" s="71">
        <f t="shared" si="468"/>
        <v>2.113485739619407E-3</v>
      </c>
      <c r="W445" s="71">
        <f t="shared" si="469"/>
        <v>3.0647806668601943E-3</v>
      </c>
      <c r="X445" s="71">
        <f t="shared" si="470"/>
        <v>2.1398342816398835E-3</v>
      </c>
      <c r="Y445" s="71">
        <f t="shared" si="471"/>
        <v>1.4904520691132691E-3</v>
      </c>
      <c r="Z445" s="72">
        <f t="shared" si="415"/>
        <v>1.4941879384160346E-2</v>
      </c>
      <c r="AA445" s="72">
        <f t="shared" si="416"/>
        <v>1.5693115186755171E-2</v>
      </c>
      <c r="AB445" s="72">
        <f t="shared" si="417"/>
        <v>1.7348948384684884E-2</v>
      </c>
      <c r="AC445" s="72">
        <f t="shared" si="418"/>
        <v>1.8913675371150004E-2</v>
      </c>
      <c r="AD445" s="72">
        <f t="shared" si="419"/>
        <v>1.7176266080385073E-2</v>
      </c>
      <c r="AE445" s="72">
        <f t="shared" si="420"/>
        <v>1.3893714449884022E-2</v>
      </c>
      <c r="AF445" s="72">
        <f t="shared" si="421"/>
        <v>1.2762355029813169E-2</v>
      </c>
      <c r="AG445" s="72">
        <f t="shared" si="422"/>
        <v>1.2073807094818225E-2</v>
      </c>
      <c r="AH445" s="72">
        <f t="shared" si="423"/>
        <v>2.4562864467533906E-3</v>
      </c>
      <c r="AI445" s="72">
        <f t="shared" si="424"/>
        <v>2.4688813150155701E-3</v>
      </c>
      <c r="AJ445" s="72">
        <f t="shared" si="425"/>
        <v>3.1316208288202181E-3</v>
      </c>
      <c r="AK445" s="72">
        <f t="shared" si="426"/>
        <v>3.6232968204637987E-3</v>
      </c>
      <c r="AL445" s="72">
        <f t="shared" si="427"/>
        <v>3.7886753839095014E-3</v>
      </c>
      <c r="AM445" s="72">
        <f t="shared" si="428"/>
        <v>3.8947040621696823E-3</v>
      </c>
      <c r="AN445" s="72">
        <f t="shared" si="429"/>
        <v>4.0309732951121112E-3</v>
      </c>
      <c r="AO445" s="72">
        <f t="shared" si="430"/>
        <v>4.0300747268689034E-3</v>
      </c>
      <c r="AP445" s="72">
        <f t="shared" si="431"/>
        <v>2.3677299558250609E-3</v>
      </c>
      <c r="AQ445" s="72">
        <f t="shared" si="432"/>
        <v>2.4044336180494693E-3</v>
      </c>
      <c r="AR445" s="72">
        <f t="shared" si="433"/>
        <v>3.0520198693065733E-3</v>
      </c>
      <c r="AS445" s="72">
        <f t="shared" si="434"/>
        <v>3.5212157290770789E-3</v>
      </c>
      <c r="AT445" s="72">
        <f t="shared" si="435"/>
        <v>3.6792100250371031E-3</v>
      </c>
      <c r="AU445" s="72">
        <f t="shared" si="436"/>
        <v>3.7829149786466894E-3</v>
      </c>
      <c r="AV445" s="72">
        <f t="shared" si="437"/>
        <v>3.9165030634302853E-3</v>
      </c>
      <c r="AW445" s="72">
        <f t="shared" si="438"/>
        <v>3.9162648748409818E-3</v>
      </c>
      <c r="AX445" s="72">
        <f t="shared" si="439"/>
        <v>6.1407161168834765E-4</v>
      </c>
      <c r="AY445" s="72">
        <f t="shared" si="440"/>
        <v>1.234440657507785E-3</v>
      </c>
      <c r="AZ445" s="72">
        <f t="shared" si="441"/>
        <v>3.1316208288202181E-3</v>
      </c>
      <c r="BA445" s="72">
        <f t="shared" si="442"/>
        <v>1.0869890461391396E-2</v>
      </c>
      <c r="BB445" s="72">
        <f t="shared" si="443"/>
        <v>1.8943376919547505E-2</v>
      </c>
      <c r="BC445" s="72">
        <f t="shared" si="444"/>
        <v>3.8947040621696821E-2</v>
      </c>
      <c r="BD445" s="72">
        <f t="shared" si="445"/>
        <v>6.046459942668167E-2</v>
      </c>
      <c r="BE445" s="72">
        <f t="shared" si="446"/>
        <v>8.0601494537378068E-2</v>
      </c>
      <c r="BF445" s="72">
        <f t="shared" si="447"/>
        <v>5.9193248895626522E-4</v>
      </c>
      <c r="BG445" s="72">
        <f t="shared" si="448"/>
        <v>1.2022168090247347E-3</v>
      </c>
      <c r="BH445" s="72">
        <f t="shared" si="449"/>
        <v>3.0520198693065733E-3</v>
      </c>
      <c r="BI445" s="72">
        <f t="shared" si="450"/>
        <v>1.0563647187231236E-2</v>
      </c>
      <c r="BJ445" s="72">
        <f t="shared" si="451"/>
        <v>1.8396050125185515E-2</v>
      </c>
      <c r="BK445" s="72">
        <f t="shared" si="452"/>
        <v>3.7829149786466891E-2</v>
      </c>
      <c r="BL445" s="72">
        <f t="shared" si="453"/>
        <v>5.8747545951454282E-2</v>
      </c>
      <c r="BM445" s="72">
        <f t="shared" si="454"/>
        <v>7.8325297496819629E-2</v>
      </c>
      <c r="BN445" s="70">
        <f t="shared" si="455"/>
        <v>0.90200974819785507</v>
      </c>
      <c r="BO445" s="70">
        <f t="shared" si="456"/>
        <v>0.93683233294255397</v>
      </c>
      <c r="BP445" s="70">
        <f t="shared" si="457"/>
        <v>0.99005200211063737</v>
      </c>
    </row>
    <row r="446" spans="1:68" x14ac:dyDescent="0.25">
      <c r="A446" s="68">
        <v>44784</v>
      </c>
      <c r="B446" s="67">
        <v>8.3000000000000007</v>
      </c>
      <c r="C446" s="67">
        <v>8.7100000000000009</v>
      </c>
      <c r="D446" s="67">
        <v>9.82</v>
      </c>
      <c r="E446" s="67">
        <v>9.8699999999999992</v>
      </c>
      <c r="F446" s="67">
        <v>8.94</v>
      </c>
      <c r="G446" s="67">
        <v>7.84</v>
      </c>
      <c r="H446" s="67">
        <v>7.6</v>
      </c>
      <c r="I446" s="67">
        <v>7.43</v>
      </c>
      <c r="J446" s="71">
        <f t="shared" si="458"/>
        <v>2.0999999999999908E-3</v>
      </c>
      <c r="K446" s="71">
        <f t="shared" si="400"/>
        <v>4.9999999999998657E-4</v>
      </c>
      <c r="L446" s="71">
        <f t="shared" si="459"/>
        <v>0</v>
      </c>
      <c r="M446" s="71">
        <f t="shared" si="402"/>
        <v>1.8000000000000099E-3</v>
      </c>
      <c r="N446" s="71">
        <f t="shared" si="460"/>
        <v>2.3000000000000104E-3</v>
      </c>
      <c r="O446" s="71">
        <f t="shared" si="461"/>
        <v>1.2000000000000066E-3</v>
      </c>
      <c r="P446" s="71">
        <f t="shared" si="462"/>
        <v>1.3999999999999985E-3</v>
      </c>
      <c r="Q446" s="71">
        <f t="shared" si="463"/>
        <v>8.9999999999999802E-4</v>
      </c>
      <c r="R446" s="71">
        <f t="shared" si="464"/>
        <v>1.9371806251713025E-3</v>
      </c>
      <c r="S446" s="71">
        <f t="shared" si="465"/>
        <v>4.5983354836099717E-4</v>
      </c>
      <c r="T446" s="71">
        <f t="shared" si="466"/>
        <v>0</v>
      </c>
      <c r="U446" s="71">
        <f t="shared" si="467"/>
        <v>1.6369592596811617E-3</v>
      </c>
      <c r="V446" s="71">
        <f t="shared" si="468"/>
        <v>2.109028336649717E-3</v>
      </c>
      <c r="W446" s="71">
        <f t="shared" si="469"/>
        <v>1.1121409858071923E-3</v>
      </c>
      <c r="X446" s="71">
        <f t="shared" si="470"/>
        <v>1.3002695247035317E-3</v>
      </c>
      <c r="Y446" s="71">
        <f t="shared" si="471"/>
        <v>8.3740409638833235E-4</v>
      </c>
      <c r="Z446" s="72">
        <f t="shared" si="415"/>
        <v>1.4838288085600317E-2</v>
      </c>
      <c r="AA446" s="72">
        <f t="shared" si="416"/>
        <v>1.5578857999514922E-2</v>
      </c>
      <c r="AB446" s="72">
        <f t="shared" si="417"/>
        <v>1.717694895297656E-2</v>
      </c>
      <c r="AC446" s="72">
        <f t="shared" si="418"/>
        <v>1.8838066463120019E-2</v>
      </c>
      <c r="AD446" s="72">
        <f t="shared" si="419"/>
        <v>1.7171317899061692E-2</v>
      </c>
      <c r="AE446" s="72">
        <f t="shared" si="420"/>
        <v>1.3920828986474131E-2</v>
      </c>
      <c r="AF446" s="72">
        <f t="shared" si="421"/>
        <v>1.2788145137445174E-2</v>
      </c>
      <c r="AG446" s="72">
        <f t="shared" si="422"/>
        <v>1.209911247245724E-2</v>
      </c>
      <c r="AH446" s="72">
        <f t="shared" si="423"/>
        <v>2.463917696834204E-3</v>
      </c>
      <c r="AI446" s="72">
        <f t="shared" si="424"/>
        <v>2.4763556363990758E-3</v>
      </c>
      <c r="AJ446" s="72">
        <f t="shared" si="425"/>
        <v>3.1414179788622019E-3</v>
      </c>
      <c r="AK446" s="72">
        <f t="shared" si="426"/>
        <v>3.6317520148770994E-3</v>
      </c>
      <c r="AL446" s="72">
        <f t="shared" si="427"/>
        <v>3.7939421600753369E-3</v>
      </c>
      <c r="AM446" s="72">
        <f t="shared" si="428"/>
        <v>3.8953359682326518E-3</v>
      </c>
      <c r="AN446" s="72">
        <f t="shared" si="429"/>
        <v>4.0378547874176055E-3</v>
      </c>
      <c r="AO446" s="72">
        <f t="shared" si="430"/>
        <v>4.0397394130169788E-3</v>
      </c>
      <c r="AP446" s="72">
        <f t="shared" si="431"/>
        <v>2.3750885868771541E-3</v>
      </c>
      <c r="AQ446" s="72">
        <f t="shared" si="432"/>
        <v>2.4117368673399401E-3</v>
      </c>
      <c r="AR446" s="72">
        <f t="shared" si="433"/>
        <v>3.0615851941379634E-3</v>
      </c>
      <c r="AS446" s="72">
        <f t="shared" si="434"/>
        <v>3.5297411917666346E-3</v>
      </c>
      <c r="AT446" s="72">
        <f t="shared" si="435"/>
        <v>3.6849402241147149E-3</v>
      </c>
      <c r="AU446" s="72">
        <f t="shared" si="436"/>
        <v>3.7844304848592774E-3</v>
      </c>
      <c r="AV446" s="72">
        <f t="shared" si="437"/>
        <v>3.9236244294939705E-3</v>
      </c>
      <c r="AW446" s="72">
        <f t="shared" si="438"/>
        <v>3.9258798510571763E-3</v>
      </c>
      <c r="AX446" s="72">
        <f t="shared" si="439"/>
        <v>6.15979424208551E-4</v>
      </c>
      <c r="AY446" s="72">
        <f t="shared" si="440"/>
        <v>1.2381778181995379E-3</v>
      </c>
      <c r="AZ446" s="72">
        <f t="shared" si="441"/>
        <v>3.1414179788622019E-3</v>
      </c>
      <c r="BA446" s="72">
        <f t="shared" si="442"/>
        <v>1.0895256044631298E-2</v>
      </c>
      <c r="BB446" s="72">
        <f t="shared" si="443"/>
        <v>1.8969710800376686E-2</v>
      </c>
      <c r="BC446" s="72">
        <f t="shared" si="444"/>
        <v>3.8953359682326522E-2</v>
      </c>
      <c r="BD446" s="72">
        <f t="shared" si="445"/>
        <v>6.0567821811264085E-2</v>
      </c>
      <c r="BE446" s="72">
        <f t="shared" si="446"/>
        <v>8.0794788260339576E-2</v>
      </c>
      <c r="BF446" s="72">
        <f t="shared" si="447"/>
        <v>5.9377214671928853E-4</v>
      </c>
      <c r="BG446" s="72">
        <f t="shared" si="448"/>
        <v>1.2058684336699701E-3</v>
      </c>
      <c r="BH446" s="72">
        <f t="shared" si="449"/>
        <v>3.0615851941379634E-3</v>
      </c>
      <c r="BI446" s="72">
        <f t="shared" si="450"/>
        <v>1.0589223575299903E-2</v>
      </c>
      <c r="BJ446" s="72">
        <f t="shared" si="451"/>
        <v>1.8424701120573574E-2</v>
      </c>
      <c r="BK446" s="72">
        <f t="shared" si="452"/>
        <v>3.7844304848592775E-2</v>
      </c>
      <c r="BL446" s="72">
        <f t="shared" si="453"/>
        <v>5.8854366442409559E-2</v>
      </c>
      <c r="BM446" s="72">
        <f t="shared" si="454"/>
        <v>7.8517597021143526E-2</v>
      </c>
      <c r="BN446" s="70">
        <f t="shared" si="455"/>
        <v>0.90198861286963217</v>
      </c>
      <c r="BO446" s="70">
        <f t="shared" si="456"/>
        <v>0.93708277391342665</v>
      </c>
      <c r="BP446" s="70">
        <f t="shared" si="457"/>
        <v>0.99017762156198397</v>
      </c>
    </row>
    <row r="447" spans="1:68" x14ac:dyDescent="0.25">
      <c r="A447" s="68">
        <v>44783</v>
      </c>
      <c r="B447" s="67">
        <v>8.51</v>
      </c>
      <c r="C447" s="67">
        <v>8.76</v>
      </c>
      <c r="D447" s="67">
        <v>9.82</v>
      </c>
      <c r="E447" s="67">
        <v>10.050000000000001</v>
      </c>
      <c r="F447" s="67">
        <v>9.17</v>
      </c>
      <c r="G447" s="67">
        <v>7.96</v>
      </c>
      <c r="H447" s="67">
        <v>7.74</v>
      </c>
      <c r="I447" s="67">
        <v>7.52</v>
      </c>
      <c r="J447" s="71">
        <f t="shared" si="458"/>
        <v>-1.9999999999999185E-4</v>
      </c>
      <c r="K447" s="71">
        <f t="shared" si="400"/>
        <v>1.0000000000000286E-4</v>
      </c>
      <c r="L447" s="71">
        <f t="shared" si="459"/>
        <v>0</v>
      </c>
      <c r="M447" s="71">
        <f t="shared" si="402"/>
        <v>0</v>
      </c>
      <c r="N447" s="71">
        <f t="shared" si="460"/>
        <v>-1.0000000000000286E-4</v>
      </c>
      <c r="O447" s="71">
        <f t="shared" si="461"/>
        <v>-1.0000000000000286E-4</v>
      </c>
      <c r="P447" s="71">
        <f t="shared" si="462"/>
        <v>-2.9999999999999472E-4</v>
      </c>
      <c r="Q447" s="71">
        <f t="shared" si="463"/>
        <v>-1.9999999999999185E-4</v>
      </c>
      <c r="R447" s="71">
        <f t="shared" si="464"/>
        <v>-1.8433179775694374E-4</v>
      </c>
      <c r="S447" s="71">
        <f t="shared" si="465"/>
        <v>9.194134148888786E-5</v>
      </c>
      <c r="T447" s="71">
        <f t="shared" si="466"/>
        <v>0</v>
      </c>
      <c r="U447" s="71">
        <f t="shared" si="467"/>
        <v>0</v>
      </c>
      <c r="V447" s="71">
        <f t="shared" si="468"/>
        <v>-9.1604452040400214E-5</v>
      </c>
      <c r="W447" s="71">
        <f t="shared" si="469"/>
        <v>-9.2631188987707619E-5</v>
      </c>
      <c r="X447" s="71">
        <f t="shared" si="470"/>
        <v>-2.7848688970888761E-4</v>
      </c>
      <c r="Y447" s="71">
        <f t="shared" si="471"/>
        <v>-1.8602920712188227E-4</v>
      </c>
      <c r="Z447" s="72">
        <f t="shared" si="415"/>
        <v>1.4730561550207634E-2</v>
      </c>
      <c r="AA447" s="72">
        <f t="shared" si="416"/>
        <v>1.5458818869478719E-2</v>
      </c>
      <c r="AB447" s="72">
        <f t="shared" si="417"/>
        <v>1.6997852259157512E-2</v>
      </c>
      <c r="AC447" s="72">
        <f t="shared" si="418"/>
        <v>1.8746051803095357E-2</v>
      </c>
      <c r="AD447" s="72">
        <f t="shared" si="419"/>
        <v>1.7148521224460384E-2</v>
      </c>
      <c r="AE447" s="72">
        <f t="shared" si="420"/>
        <v>1.3931562324182169E-2</v>
      </c>
      <c r="AF447" s="72">
        <f t="shared" si="421"/>
        <v>1.2803248379792074E-2</v>
      </c>
      <c r="AG447" s="72">
        <f t="shared" si="422"/>
        <v>1.2117477540887225E-2</v>
      </c>
      <c r="AH447" s="72">
        <f t="shared" si="423"/>
        <v>2.4626641026100457E-3</v>
      </c>
      <c r="AI447" s="72">
        <f t="shared" si="424"/>
        <v>2.4829745344444611E-3</v>
      </c>
      <c r="AJ447" s="72">
        <f t="shared" si="425"/>
        <v>3.151307464226575E-3</v>
      </c>
      <c r="AK447" s="72">
        <f t="shared" si="426"/>
        <v>3.6382609478235891E-3</v>
      </c>
      <c r="AL447" s="72">
        <f t="shared" si="427"/>
        <v>3.7991774859834383E-3</v>
      </c>
      <c r="AM447" s="72">
        <f t="shared" si="428"/>
        <v>3.9056531140117937E-3</v>
      </c>
      <c r="AN447" s="72">
        <f t="shared" si="429"/>
        <v>4.0481840518493042E-3</v>
      </c>
      <c r="AO447" s="72">
        <f t="shared" si="430"/>
        <v>4.0514446369623305E-3</v>
      </c>
      <c r="AP447" s="72">
        <f t="shared" si="431"/>
        <v>2.3744997882318808E-3</v>
      </c>
      <c r="AQ447" s="72">
        <f t="shared" si="432"/>
        <v>2.4182826171387072E-3</v>
      </c>
      <c r="AR447" s="72">
        <f t="shared" si="433"/>
        <v>3.0712408504918985E-3</v>
      </c>
      <c r="AS447" s="72">
        <f t="shared" si="434"/>
        <v>3.5366044639806959E-3</v>
      </c>
      <c r="AT447" s="72">
        <f t="shared" si="435"/>
        <v>3.6906755883479485E-3</v>
      </c>
      <c r="AU447" s="72">
        <f t="shared" si="436"/>
        <v>3.7946194917706432E-3</v>
      </c>
      <c r="AV447" s="72">
        <f t="shared" si="437"/>
        <v>3.9338563118713451E-3</v>
      </c>
      <c r="AW447" s="72">
        <f t="shared" si="438"/>
        <v>3.9373457663887616E-3</v>
      </c>
      <c r="AX447" s="72">
        <f t="shared" si="439"/>
        <v>6.1566602565251143E-4</v>
      </c>
      <c r="AY447" s="72">
        <f t="shared" si="440"/>
        <v>1.2414872672222306E-3</v>
      </c>
      <c r="AZ447" s="72">
        <f t="shared" si="441"/>
        <v>3.151307464226575E-3</v>
      </c>
      <c r="BA447" s="72">
        <f t="shared" si="442"/>
        <v>1.0914782843470767E-2</v>
      </c>
      <c r="BB447" s="72">
        <f t="shared" si="443"/>
        <v>1.8995887429917192E-2</v>
      </c>
      <c r="BC447" s="72">
        <f t="shared" si="444"/>
        <v>3.9056531140117937E-2</v>
      </c>
      <c r="BD447" s="72">
        <f t="shared" si="445"/>
        <v>6.0722760777739561E-2</v>
      </c>
      <c r="BE447" s="72">
        <f t="shared" si="446"/>
        <v>8.1028892739246614E-2</v>
      </c>
      <c r="BF447" s="72">
        <f t="shared" si="447"/>
        <v>5.9362494705797019E-4</v>
      </c>
      <c r="BG447" s="72">
        <f t="shared" si="448"/>
        <v>1.2091413085693536E-3</v>
      </c>
      <c r="BH447" s="72">
        <f t="shared" si="449"/>
        <v>3.0712408504918985E-3</v>
      </c>
      <c r="BI447" s="72">
        <f t="shared" si="450"/>
        <v>1.0609813391942087E-2</v>
      </c>
      <c r="BJ447" s="72">
        <f t="shared" si="451"/>
        <v>1.8453377941739742E-2</v>
      </c>
      <c r="BK447" s="72">
        <f t="shared" si="452"/>
        <v>3.7946194917706434E-2</v>
      </c>
      <c r="BL447" s="72">
        <f t="shared" si="453"/>
        <v>5.9007844678070173E-2</v>
      </c>
      <c r="BM447" s="72">
        <f t="shared" si="454"/>
        <v>7.8746915327775224E-2</v>
      </c>
      <c r="BN447" s="70">
        <f t="shared" si="455"/>
        <v>0.90207504249222659</v>
      </c>
      <c r="BO447" s="70">
        <f t="shared" si="456"/>
        <v>0.93762387727223562</v>
      </c>
      <c r="BP447" s="70">
        <f t="shared" si="457"/>
        <v>0.99017217204632813</v>
      </c>
    </row>
    <row r="448" spans="1:68" x14ac:dyDescent="0.25">
      <c r="A448" s="68">
        <v>44782</v>
      </c>
      <c r="B448" s="67">
        <v>8.49</v>
      </c>
      <c r="C448" s="67">
        <v>8.77</v>
      </c>
      <c r="D448" s="67">
        <v>9.82</v>
      </c>
      <c r="E448" s="67">
        <v>10.050000000000001</v>
      </c>
      <c r="F448" s="67">
        <v>9.16</v>
      </c>
      <c r="G448" s="67">
        <v>7.95</v>
      </c>
      <c r="H448" s="67">
        <v>7.71</v>
      </c>
      <c r="I448" s="67">
        <v>7.5</v>
      </c>
      <c r="J448" s="71">
        <f t="shared" si="458"/>
        <v>-1.9999999999999185E-4</v>
      </c>
      <c r="K448" s="71">
        <f t="shared" si="400"/>
        <v>-1.0000000000000286E-4</v>
      </c>
      <c r="L448" s="71">
        <f t="shared" si="459"/>
        <v>-4.0000000000001146E-4</v>
      </c>
      <c r="M448" s="71">
        <f t="shared" si="402"/>
        <v>-7.9999999999999516E-4</v>
      </c>
      <c r="N448" s="71">
        <f t="shared" si="460"/>
        <v>-1.3000000000000095E-3</v>
      </c>
      <c r="O448" s="71">
        <f t="shared" si="461"/>
        <v>-1.3999999999999985E-3</v>
      </c>
      <c r="P448" s="71">
        <f t="shared" si="462"/>
        <v>-1.3999999999999985E-3</v>
      </c>
      <c r="Q448" s="71">
        <f t="shared" si="463"/>
        <v>-1.6000000000000042E-3</v>
      </c>
      <c r="R448" s="71">
        <f t="shared" si="464"/>
        <v>-1.8436578223316312E-4</v>
      </c>
      <c r="S448" s="71">
        <f t="shared" si="465"/>
        <v>-9.1941341488925698E-5</v>
      </c>
      <c r="T448" s="71">
        <f t="shared" si="466"/>
        <v>-3.6429872898353948E-4</v>
      </c>
      <c r="U448" s="71">
        <f t="shared" si="467"/>
        <v>-7.2720664962765038E-4</v>
      </c>
      <c r="V448" s="71">
        <f t="shared" si="468"/>
        <v>-1.1916221218472266E-3</v>
      </c>
      <c r="W448" s="71">
        <f t="shared" si="469"/>
        <v>-1.297738409789611E-3</v>
      </c>
      <c r="X448" s="71">
        <f t="shared" si="470"/>
        <v>-1.3006319187646145E-3</v>
      </c>
      <c r="Y448" s="71">
        <f t="shared" si="471"/>
        <v>-1.4894808190347671E-3</v>
      </c>
      <c r="Z448" s="72">
        <f t="shared" si="415"/>
        <v>1.4591972572573483E-2</v>
      </c>
      <c r="AA448" s="72">
        <f t="shared" si="416"/>
        <v>1.5327674708605035E-2</v>
      </c>
      <c r="AB448" s="72">
        <f t="shared" si="417"/>
        <v>1.6811262374095082E-2</v>
      </c>
      <c r="AC448" s="72">
        <f t="shared" si="418"/>
        <v>1.8630555681507333E-2</v>
      </c>
      <c r="AD448" s="72">
        <f t="shared" si="419"/>
        <v>1.7105026572217245E-2</v>
      </c>
      <c r="AE448" s="72">
        <f t="shared" si="420"/>
        <v>1.393460852495741E-2</v>
      </c>
      <c r="AF448" s="72">
        <f t="shared" si="421"/>
        <v>1.2810187986911909E-2</v>
      </c>
      <c r="AG448" s="72">
        <f t="shared" si="422"/>
        <v>1.2131148892014451E-2</v>
      </c>
      <c r="AH448" s="72">
        <f t="shared" si="423"/>
        <v>2.4706339931963614E-3</v>
      </c>
      <c r="AI448" s="72">
        <f t="shared" si="424"/>
        <v>2.4905774854887416E-3</v>
      </c>
      <c r="AJ448" s="72">
        <f t="shared" si="425"/>
        <v>3.1612907410628103E-3</v>
      </c>
      <c r="AK448" s="72">
        <f t="shared" si="426"/>
        <v>3.6498942984260264E-3</v>
      </c>
      <c r="AL448" s="72">
        <f t="shared" si="427"/>
        <v>3.8115187456098437E-3</v>
      </c>
      <c r="AM448" s="72">
        <f t="shared" si="428"/>
        <v>3.9184141675819399E-3</v>
      </c>
      <c r="AN448" s="72">
        <f t="shared" si="429"/>
        <v>4.0615317303345621E-3</v>
      </c>
      <c r="AO448" s="72">
        <f t="shared" si="430"/>
        <v>4.0647682020962025E-3</v>
      </c>
      <c r="AP448" s="72">
        <f t="shared" si="431"/>
        <v>2.3821785207246743E-3</v>
      </c>
      <c r="AQ448" s="72">
        <f t="shared" si="432"/>
        <v>2.4257128321237883E-3</v>
      </c>
      <c r="AR448" s="72">
        <f t="shared" si="433"/>
        <v>3.0809882661226823E-3</v>
      </c>
      <c r="AS448" s="72">
        <f t="shared" si="434"/>
        <v>3.5479277306972694E-3</v>
      </c>
      <c r="AT448" s="72">
        <f t="shared" si="435"/>
        <v>3.7026672199228948E-3</v>
      </c>
      <c r="AU448" s="72">
        <f t="shared" si="436"/>
        <v>3.8070180141437154E-3</v>
      </c>
      <c r="AV448" s="72">
        <f t="shared" si="437"/>
        <v>3.9468240232980794E-3</v>
      </c>
      <c r="AW448" s="72">
        <f t="shared" si="438"/>
        <v>3.9502919007157579E-3</v>
      </c>
      <c r="AX448" s="72">
        <f t="shared" si="439"/>
        <v>6.1765849829909035E-4</v>
      </c>
      <c r="AY448" s="72">
        <f t="shared" si="440"/>
        <v>1.2452887427443708E-3</v>
      </c>
      <c r="AZ448" s="72">
        <f t="shared" si="441"/>
        <v>3.1612907410628103E-3</v>
      </c>
      <c r="BA448" s="72">
        <f t="shared" si="442"/>
        <v>1.094968289527808E-2</v>
      </c>
      <c r="BB448" s="72">
        <f t="shared" si="443"/>
        <v>1.9057593728049219E-2</v>
      </c>
      <c r="BC448" s="72">
        <f t="shared" si="444"/>
        <v>3.9184141675819399E-2</v>
      </c>
      <c r="BD448" s="72">
        <f t="shared" si="445"/>
        <v>6.092297595501843E-2</v>
      </c>
      <c r="BE448" s="72">
        <f t="shared" si="446"/>
        <v>8.1295364041924056E-2</v>
      </c>
      <c r="BF448" s="72">
        <f t="shared" si="447"/>
        <v>5.9554463018116858E-4</v>
      </c>
      <c r="BG448" s="72">
        <f t="shared" si="448"/>
        <v>1.2128564160618941E-3</v>
      </c>
      <c r="BH448" s="72">
        <f t="shared" si="449"/>
        <v>3.0809882661226823E-3</v>
      </c>
      <c r="BI448" s="72">
        <f t="shared" si="450"/>
        <v>1.0643783192091808E-2</v>
      </c>
      <c r="BJ448" s="72">
        <f t="shared" si="451"/>
        <v>1.8513336099614475E-2</v>
      </c>
      <c r="BK448" s="72">
        <f t="shared" si="452"/>
        <v>3.8070180141437156E-2</v>
      </c>
      <c r="BL448" s="72">
        <f t="shared" si="453"/>
        <v>5.9202360349471191E-2</v>
      </c>
      <c r="BM448" s="72">
        <f t="shared" si="454"/>
        <v>7.9005838014315155E-2</v>
      </c>
      <c r="BN448" s="70">
        <f t="shared" si="455"/>
        <v>0.9020536508843463</v>
      </c>
      <c r="BO448" s="70">
        <f t="shared" si="456"/>
        <v>0.93761085412617851</v>
      </c>
      <c r="BP448" s="70">
        <f t="shared" si="457"/>
        <v>0.99017773705455181</v>
      </c>
    </row>
    <row r="449" spans="1:68" x14ac:dyDescent="0.25">
      <c r="A449" s="68">
        <v>44781</v>
      </c>
      <c r="B449" s="67">
        <v>8.4700000000000006</v>
      </c>
      <c r="C449" s="67">
        <v>8.76</v>
      </c>
      <c r="D449" s="67">
        <v>9.7799999999999994</v>
      </c>
      <c r="E449" s="67">
        <v>9.9700000000000006</v>
      </c>
      <c r="F449" s="67">
        <v>9.0299999999999994</v>
      </c>
      <c r="G449" s="67">
        <v>7.81</v>
      </c>
      <c r="H449" s="67">
        <v>7.57</v>
      </c>
      <c r="I449" s="67">
        <v>7.34</v>
      </c>
      <c r="J449" s="71">
        <f t="shared" si="458"/>
        <v>-8.0000000000000904E-4</v>
      </c>
      <c r="K449" s="71">
        <f t="shared" si="400"/>
        <v>1.9999999999999185E-4</v>
      </c>
      <c r="L449" s="71">
        <f t="shared" si="459"/>
        <v>2.0000000000000573E-4</v>
      </c>
      <c r="M449" s="71">
        <f t="shared" si="402"/>
        <v>1.9999999999999185E-4</v>
      </c>
      <c r="N449" s="71">
        <f t="shared" si="460"/>
        <v>4.0000000000001146E-4</v>
      </c>
      <c r="O449" s="71">
        <f t="shared" si="461"/>
        <v>5.0000000000000044E-4</v>
      </c>
      <c r="P449" s="71">
        <f t="shared" si="462"/>
        <v>5.0000000000000044E-4</v>
      </c>
      <c r="Q449" s="71">
        <f t="shared" si="463"/>
        <v>8.0000000000000904E-4</v>
      </c>
      <c r="R449" s="71">
        <f t="shared" si="464"/>
        <v>-7.3780322446757017E-4</v>
      </c>
      <c r="S449" s="71">
        <f t="shared" si="465"/>
        <v>1.8387423054484504E-4</v>
      </c>
      <c r="T449" s="71">
        <f t="shared" si="466"/>
        <v>1.8216595368725777E-4</v>
      </c>
      <c r="U449" s="71">
        <f t="shared" si="467"/>
        <v>1.8185124618237683E-4</v>
      </c>
      <c r="V449" s="71">
        <f t="shared" si="468"/>
        <v>3.6680422236104731E-4</v>
      </c>
      <c r="W449" s="71">
        <f t="shared" si="469"/>
        <v>4.6367135805436158E-4</v>
      </c>
      <c r="X449" s="71">
        <f t="shared" si="470"/>
        <v>4.6470561735950986E-4</v>
      </c>
      <c r="Y449" s="71">
        <f t="shared" si="471"/>
        <v>7.4501772863070509E-4</v>
      </c>
      <c r="Z449" s="72">
        <f t="shared" si="415"/>
        <v>1.4450318511273947E-2</v>
      </c>
      <c r="AA449" s="72">
        <f t="shared" si="416"/>
        <v>1.5189867716217942E-2</v>
      </c>
      <c r="AB449" s="72">
        <f t="shared" si="417"/>
        <v>1.6616749575230263E-2</v>
      </c>
      <c r="AC449" s="72">
        <f t="shared" si="418"/>
        <v>1.8510391831063872E-2</v>
      </c>
      <c r="AD449" s="72">
        <f t="shared" si="419"/>
        <v>1.7060392817591138E-2</v>
      </c>
      <c r="AE449" s="72">
        <f t="shared" si="420"/>
        <v>1.3937768435530682E-2</v>
      </c>
      <c r="AF449" s="72">
        <f t="shared" si="421"/>
        <v>1.2818565557739218E-2</v>
      </c>
      <c r="AG449" s="72">
        <f t="shared" si="422"/>
        <v>1.2145714675924301E-2</v>
      </c>
      <c r="AH449" s="72">
        <f t="shared" si="423"/>
        <v>2.4786817332319681E-3</v>
      </c>
      <c r="AI449" s="72">
        <f t="shared" si="424"/>
        <v>2.4985601151476466E-3</v>
      </c>
      <c r="AJ449" s="72">
        <f t="shared" si="425"/>
        <v>3.1717468254803707E-3</v>
      </c>
      <c r="AK449" s="72">
        <f t="shared" si="426"/>
        <v>3.6620227465195363E-3</v>
      </c>
      <c r="AL449" s="72">
        <f t="shared" si="427"/>
        <v>3.8237759731915167E-3</v>
      </c>
      <c r="AM449" s="72">
        <f t="shared" si="428"/>
        <v>3.9307974015357914E-3</v>
      </c>
      <c r="AN449" s="72">
        <f t="shared" si="429"/>
        <v>4.074391353400192E-3</v>
      </c>
      <c r="AO449" s="72">
        <f t="shared" si="430"/>
        <v>4.0772873291785453E-3</v>
      </c>
      <c r="AP449" s="72">
        <f t="shared" si="431"/>
        <v>2.3899322320149589E-3</v>
      </c>
      <c r="AQ449" s="72">
        <f t="shared" si="432"/>
        <v>2.433491941236713E-3</v>
      </c>
      <c r="AR449" s="72">
        <f t="shared" si="433"/>
        <v>3.0911722533635776E-3</v>
      </c>
      <c r="AS449" s="72">
        <f t="shared" si="434"/>
        <v>3.5597256099873594E-3</v>
      </c>
      <c r="AT449" s="72">
        <f t="shared" si="435"/>
        <v>3.7146472952742995E-3</v>
      </c>
      <c r="AU449" s="72">
        <f t="shared" si="436"/>
        <v>3.8191325017636149E-3</v>
      </c>
      <c r="AV449" s="72">
        <f t="shared" si="437"/>
        <v>3.9593995269143799E-3</v>
      </c>
      <c r="AW449" s="72">
        <f t="shared" si="438"/>
        <v>3.9625676481027695E-3</v>
      </c>
      <c r="AX449" s="72">
        <f t="shared" si="439"/>
        <v>6.1967043330799203E-4</v>
      </c>
      <c r="AY449" s="72">
        <f t="shared" si="440"/>
        <v>1.2492800575738233E-3</v>
      </c>
      <c r="AZ449" s="72">
        <f t="shared" si="441"/>
        <v>3.1717468254803707E-3</v>
      </c>
      <c r="BA449" s="72">
        <f t="shared" si="442"/>
        <v>1.0986068239558609E-2</v>
      </c>
      <c r="BB449" s="72">
        <f t="shared" si="443"/>
        <v>1.9118879865957582E-2</v>
      </c>
      <c r="BC449" s="72">
        <f t="shared" si="444"/>
        <v>3.9307974015357912E-2</v>
      </c>
      <c r="BD449" s="72">
        <f t="shared" si="445"/>
        <v>6.1115870301002878E-2</v>
      </c>
      <c r="BE449" s="72">
        <f t="shared" si="446"/>
        <v>8.1545746583570902E-2</v>
      </c>
      <c r="BF449" s="72">
        <f t="shared" si="447"/>
        <v>5.9748305800373972E-4</v>
      </c>
      <c r="BG449" s="72">
        <f t="shared" si="448"/>
        <v>1.2167459706183565E-3</v>
      </c>
      <c r="BH449" s="72">
        <f t="shared" si="449"/>
        <v>3.0911722533635776E-3</v>
      </c>
      <c r="BI449" s="72">
        <f t="shared" si="450"/>
        <v>1.0679176829962079E-2</v>
      </c>
      <c r="BJ449" s="72">
        <f t="shared" si="451"/>
        <v>1.8573236476371498E-2</v>
      </c>
      <c r="BK449" s="72">
        <f t="shared" si="452"/>
        <v>3.8191325017636148E-2</v>
      </c>
      <c r="BL449" s="72">
        <f t="shared" si="453"/>
        <v>5.9390992903715696E-2</v>
      </c>
      <c r="BM449" s="72">
        <f t="shared" si="454"/>
        <v>7.9251352962055391E-2</v>
      </c>
      <c r="BN449" s="70">
        <f t="shared" si="455"/>
        <v>0.9020787833131676</v>
      </c>
      <c r="BO449" s="70">
        <f t="shared" si="456"/>
        <v>0.9376490343470042</v>
      </c>
      <c r="BP449" s="70">
        <f t="shared" si="457"/>
        <v>0.99024095174901217</v>
      </c>
    </row>
    <row r="450" spans="1:68" x14ac:dyDescent="0.25">
      <c r="A450" s="68">
        <v>44778</v>
      </c>
      <c r="B450" s="67">
        <v>8.39</v>
      </c>
      <c r="C450" s="67">
        <v>8.7799999999999994</v>
      </c>
      <c r="D450" s="67">
        <v>9.8000000000000007</v>
      </c>
      <c r="E450" s="67">
        <v>9.99</v>
      </c>
      <c r="F450" s="67">
        <v>9.07</v>
      </c>
      <c r="G450" s="67">
        <v>7.86</v>
      </c>
      <c r="H450" s="67">
        <v>7.62</v>
      </c>
      <c r="I450" s="67">
        <v>7.42</v>
      </c>
      <c r="J450" s="71">
        <f t="shared" si="458"/>
        <v>1.2999999999999956E-3</v>
      </c>
      <c r="K450" s="71">
        <f t="shared" si="400"/>
        <v>1.0000000000000286E-4</v>
      </c>
      <c r="L450" s="71">
        <f t="shared" si="459"/>
        <v>6.999999999999923E-4</v>
      </c>
      <c r="M450" s="71">
        <f t="shared" si="402"/>
        <v>1.2999999999999956E-3</v>
      </c>
      <c r="N450" s="71">
        <f t="shared" si="460"/>
        <v>1.5000000000000013E-3</v>
      </c>
      <c r="O450" s="71">
        <f t="shared" si="461"/>
        <v>1.5999999999999903E-3</v>
      </c>
      <c r="P450" s="71">
        <f t="shared" si="462"/>
        <v>1.6000000000000042E-3</v>
      </c>
      <c r="Q450" s="71">
        <f t="shared" si="463"/>
        <v>1.5000000000000013E-3</v>
      </c>
      <c r="R450" s="71">
        <f t="shared" si="464"/>
        <v>1.1986539630723348E-3</v>
      </c>
      <c r="S450" s="71">
        <f t="shared" si="465"/>
        <v>9.1924438176534047E-5</v>
      </c>
      <c r="T450" s="71">
        <f t="shared" si="466"/>
        <v>6.37319637359148E-4</v>
      </c>
      <c r="U450" s="71">
        <f t="shared" si="467"/>
        <v>1.1812277053812172E-3</v>
      </c>
      <c r="V450" s="71">
        <f t="shared" si="468"/>
        <v>1.3743187833562367E-3</v>
      </c>
      <c r="W450" s="71">
        <f t="shared" si="469"/>
        <v>1.4823052556641992E-3</v>
      </c>
      <c r="X450" s="71">
        <f t="shared" si="470"/>
        <v>1.4856084440771635E-3</v>
      </c>
      <c r="Y450" s="71">
        <f t="shared" si="471"/>
        <v>1.3954139666008279E-3</v>
      </c>
      <c r="Z450" s="72">
        <f t="shared" si="415"/>
        <v>1.4305456867813492E-2</v>
      </c>
      <c r="AA450" s="72">
        <f t="shared" si="416"/>
        <v>1.504767255149444E-2</v>
      </c>
      <c r="AB450" s="72">
        <f t="shared" si="417"/>
        <v>1.6419671034098363E-2</v>
      </c>
      <c r="AC450" s="72">
        <f t="shared" si="418"/>
        <v>1.8394624311994477E-2</v>
      </c>
      <c r="AD450" s="72">
        <f t="shared" si="419"/>
        <v>1.702515596317624E-2</v>
      </c>
      <c r="AE450" s="72">
        <f t="shared" si="420"/>
        <v>1.3949069135749514E-2</v>
      </c>
      <c r="AF450" s="72">
        <f t="shared" si="421"/>
        <v>1.2834568202304228E-2</v>
      </c>
      <c r="AG450" s="72">
        <f t="shared" si="422"/>
        <v>1.2168051026019469E-2</v>
      </c>
      <c r="AH450" s="72">
        <f t="shared" si="423"/>
        <v>2.4869079118392543E-3</v>
      </c>
      <c r="AI450" s="72">
        <f t="shared" si="424"/>
        <v>2.5061102957207753E-3</v>
      </c>
      <c r="AJ450" s="72">
        <f t="shared" si="425"/>
        <v>3.1816096273787394E-3</v>
      </c>
      <c r="AK450" s="72">
        <f t="shared" si="426"/>
        <v>3.6736104070544538E-3</v>
      </c>
      <c r="AL450" s="72">
        <f t="shared" si="427"/>
        <v>3.8357088836121316E-3</v>
      </c>
      <c r="AM450" s="72">
        <f t="shared" si="428"/>
        <v>3.9430795718660202E-3</v>
      </c>
      <c r="AN450" s="72">
        <f t="shared" si="429"/>
        <v>4.0872123382553263E-3</v>
      </c>
      <c r="AO450" s="72">
        <f t="shared" si="430"/>
        <v>4.0895805837800076E-3</v>
      </c>
      <c r="AP450" s="72">
        <f t="shared" si="431"/>
        <v>2.3978827318335712E-3</v>
      </c>
      <c r="AQ450" s="72">
        <f t="shared" si="432"/>
        <v>2.4408866511344838E-3</v>
      </c>
      <c r="AR450" s="72">
        <f t="shared" si="433"/>
        <v>3.1008306484005669E-3</v>
      </c>
      <c r="AS450" s="72">
        <f t="shared" si="434"/>
        <v>3.5710285286561817E-3</v>
      </c>
      <c r="AT450" s="72">
        <f t="shared" si="435"/>
        <v>3.7262918911001724E-3</v>
      </c>
      <c r="AU450" s="72">
        <f t="shared" si="436"/>
        <v>3.8311115618172627E-3</v>
      </c>
      <c r="AV450" s="72">
        <f t="shared" si="437"/>
        <v>3.9718996777842472E-3</v>
      </c>
      <c r="AW450" s="72">
        <f t="shared" si="438"/>
        <v>3.9745900071826244E-3</v>
      </c>
      <c r="AX450" s="72">
        <f t="shared" si="439"/>
        <v>6.2172697795981357E-4</v>
      </c>
      <c r="AY450" s="72">
        <f t="shared" si="440"/>
        <v>1.2530551478603877E-3</v>
      </c>
      <c r="AZ450" s="72">
        <f t="shared" si="441"/>
        <v>3.1816096273787394E-3</v>
      </c>
      <c r="BA450" s="72">
        <f t="shared" si="442"/>
        <v>1.1020831221163362E-2</v>
      </c>
      <c r="BB450" s="72">
        <f t="shared" si="443"/>
        <v>1.9178544418060658E-2</v>
      </c>
      <c r="BC450" s="72">
        <f t="shared" si="444"/>
        <v>3.9430795718660205E-2</v>
      </c>
      <c r="BD450" s="72">
        <f t="shared" si="445"/>
        <v>6.1308185073829895E-2</v>
      </c>
      <c r="BE450" s="72">
        <f t="shared" si="446"/>
        <v>8.1791611675600145E-2</v>
      </c>
      <c r="BF450" s="72">
        <f t="shared" si="447"/>
        <v>5.9947068295839281E-4</v>
      </c>
      <c r="BG450" s="72">
        <f t="shared" si="448"/>
        <v>1.2204433255672419E-3</v>
      </c>
      <c r="BH450" s="72">
        <f t="shared" si="449"/>
        <v>3.1008306484005669E-3</v>
      </c>
      <c r="BI450" s="72">
        <f t="shared" si="450"/>
        <v>1.0713085585968545E-2</v>
      </c>
      <c r="BJ450" s="72">
        <f t="shared" si="451"/>
        <v>1.8631459455500862E-2</v>
      </c>
      <c r="BK450" s="72">
        <f t="shared" si="452"/>
        <v>3.8311115618172631E-2</v>
      </c>
      <c r="BL450" s="72">
        <f t="shared" si="453"/>
        <v>5.9578495166763709E-2</v>
      </c>
      <c r="BM450" s="72">
        <f t="shared" si="454"/>
        <v>7.949180014365248E-2</v>
      </c>
      <c r="BN450" s="70">
        <f t="shared" si="455"/>
        <v>0.90203323696653315</v>
      </c>
      <c r="BO450" s="70">
        <f t="shared" si="456"/>
        <v>0.93762735635867089</v>
      </c>
      <c r="BP450" s="70">
        <f t="shared" si="457"/>
        <v>0.99023925119556289</v>
      </c>
    </row>
    <row r="451" spans="1:68" x14ac:dyDescent="0.25">
      <c r="A451" s="68">
        <v>44777</v>
      </c>
      <c r="B451" s="67">
        <v>8.52</v>
      </c>
      <c r="C451" s="67">
        <v>8.7899999999999991</v>
      </c>
      <c r="D451" s="67">
        <v>9.8699999999999992</v>
      </c>
      <c r="E451" s="67">
        <v>10.119999999999999</v>
      </c>
      <c r="F451" s="67">
        <v>9.2200000000000006</v>
      </c>
      <c r="G451" s="67">
        <v>8.02</v>
      </c>
      <c r="H451" s="67">
        <v>7.78</v>
      </c>
      <c r="I451" s="67">
        <v>7.57</v>
      </c>
      <c r="J451" s="71">
        <f t="shared" si="458"/>
        <v>-2.9999999999999472E-4</v>
      </c>
      <c r="K451" s="71">
        <f t="shared" si="458"/>
        <v>0</v>
      </c>
      <c r="L451" s="71">
        <f t="shared" si="459"/>
        <v>-1.1999999999999927E-3</v>
      </c>
      <c r="M451" s="71">
        <f t="shared" si="459"/>
        <v>1.0000000000000286E-4</v>
      </c>
      <c r="N451" s="71">
        <f t="shared" si="460"/>
        <v>-3.0000000000000859E-4</v>
      </c>
      <c r="O451" s="71">
        <f t="shared" si="461"/>
        <v>-8.9999999999999802E-4</v>
      </c>
      <c r="P451" s="71">
        <f t="shared" si="462"/>
        <v>-8.0000000000000904E-4</v>
      </c>
      <c r="Q451" s="71">
        <f t="shared" si="463"/>
        <v>-7.9999999999999516E-4</v>
      </c>
      <c r="R451" s="71">
        <f t="shared" si="464"/>
        <v>-2.7648495637167577E-4</v>
      </c>
      <c r="S451" s="71">
        <f t="shared" si="465"/>
        <v>0</v>
      </c>
      <c r="T451" s="71">
        <f t="shared" si="466"/>
        <v>-1.0927967575089775E-3</v>
      </c>
      <c r="U451" s="71">
        <f t="shared" si="467"/>
        <v>9.0805902446123969E-5</v>
      </c>
      <c r="V451" s="71">
        <f t="shared" si="468"/>
        <v>-2.7471269803269852E-4</v>
      </c>
      <c r="W451" s="71">
        <f t="shared" si="469"/>
        <v>-8.335263274902822E-4</v>
      </c>
      <c r="X451" s="71">
        <f t="shared" si="470"/>
        <v>-7.4252834300786842E-4</v>
      </c>
      <c r="Y451" s="71">
        <f t="shared" si="471"/>
        <v>-7.439784589420808E-4</v>
      </c>
      <c r="Z451" s="72">
        <f t="shared" si="415"/>
        <v>1.416541933170715E-2</v>
      </c>
      <c r="AA451" s="72">
        <f t="shared" si="416"/>
        <v>1.4896805986082126E-2</v>
      </c>
      <c r="AB451" s="72">
        <f t="shared" si="417"/>
        <v>1.6211020195113258E-2</v>
      </c>
      <c r="AC451" s="72">
        <f t="shared" si="418"/>
        <v>1.8271769440809361E-2</v>
      </c>
      <c r="AD451" s="72">
        <f t="shared" si="419"/>
        <v>1.6984597540141665E-2</v>
      </c>
      <c r="AE451" s="72">
        <f t="shared" si="420"/>
        <v>1.3957006748090049E-2</v>
      </c>
      <c r="AF451" s="72">
        <f t="shared" si="421"/>
        <v>1.2847639373638253E-2</v>
      </c>
      <c r="AG451" s="72">
        <f t="shared" si="422"/>
        <v>1.2186565509713886E-2</v>
      </c>
      <c r="AH451" s="72">
        <f t="shared" si="423"/>
        <v>2.4905790202961963E-3</v>
      </c>
      <c r="AI451" s="72">
        <f t="shared" si="424"/>
        <v>2.5139272863133229E-3</v>
      </c>
      <c r="AJ451" s="72">
        <f t="shared" si="425"/>
        <v>3.1903883630000009E-3</v>
      </c>
      <c r="AK451" s="72">
        <f t="shared" si="426"/>
        <v>3.6824322743407123E-3</v>
      </c>
      <c r="AL451" s="72">
        <f t="shared" si="427"/>
        <v>3.8447290898044758E-3</v>
      </c>
      <c r="AM451" s="72">
        <f t="shared" si="428"/>
        <v>3.9524983087237823E-3</v>
      </c>
      <c r="AN451" s="72">
        <f t="shared" si="429"/>
        <v>4.0973103510946064E-3</v>
      </c>
      <c r="AO451" s="72">
        <f t="shared" si="430"/>
        <v>4.1000744353579914E-3</v>
      </c>
      <c r="AP451" s="72">
        <f t="shared" si="431"/>
        <v>2.4017073324908277E-3</v>
      </c>
      <c r="AQ451" s="72">
        <f t="shared" si="432"/>
        <v>2.448526837014439E-3</v>
      </c>
      <c r="AR451" s="72">
        <f t="shared" si="433"/>
        <v>3.1095512268675004E-3</v>
      </c>
      <c r="AS451" s="72">
        <f t="shared" si="434"/>
        <v>3.579940732025937E-3</v>
      </c>
      <c r="AT451" s="72">
        <f t="shared" si="435"/>
        <v>3.7353879015040708E-3</v>
      </c>
      <c r="AU451" s="72">
        <f t="shared" si="436"/>
        <v>3.8405388859158577E-3</v>
      </c>
      <c r="AV451" s="72">
        <f t="shared" si="437"/>
        <v>3.9819648615790539E-3</v>
      </c>
      <c r="AW451" s="72">
        <f t="shared" si="438"/>
        <v>3.9850034510767116E-3</v>
      </c>
      <c r="AX451" s="72">
        <f t="shared" si="439"/>
        <v>6.2264475507404907E-4</v>
      </c>
      <c r="AY451" s="72">
        <f t="shared" si="440"/>
        <v>1.2569636431566614E-3</v>
      </c>
      <c r="AZ451" s="72">
        <f t="shared" si="441"/>
        <v>3.1903883630000009E-3</v>
      </c>
      <c r="BA451" s="72">
        <f t="shared" si="442"/>
        <v>1.1047296823022136E-2</v>
      </c>
      <c r="BB451" s="72">
        <f t="shared" si="443"/>
        <v>1.9223645449022379E-2</v>
      </c>
      <c r="BC451" s="72">
        <f t="shared" si="444"/>
        <v>3.9524983087237821E-2</v>
      </c>
      <c r="BD451" s="72">
        <f t="shared" si="445"/>
        <v>6.1459655266419097E-2</v>
      </c>
      <c r="BE451" s="72">
        <f t="shared" si="446"/>
        <v>8.2001488707159828E-2</v>
      </c>
      <c r="BF451" s="72">
        <f t="shared" si="447"/>
        <v>6.0042683312270693E-4</v>
      </c>
      <c r="BG451" s="72">
        <f t="shared" si="448"/>
        <v>1.2242634185072195E-3</v>
      </c>
      <c r="BH451" s="72">
        <f t="shared" si="449"/>
        <v>3.1095512268675004E-3</v>
      </c>
      <c r="BI451" s="72">
        <f t="shared" si="450"/>
        <v>1.0739822196077812E-2</v>
      </c>
      <c r="BJ451" s="72">
        <f t="shared" si="451"/>
        <v>1.8676939507520356E-2</v>
      </c>
      <c r="BK451" s="72">
        <f t="shared" si="452"/>
        <v>3.8405388859158576E-2</v>
      </c>
      <c r="BL451" s="72">
        <f t="shared" si="453"/>
        <v>5.9729472923685807E-2</v>
      </c>
      <c r="BM451" s="72">
        <f t="shared" si="454"/>
        <v>7.9700069021534231E-2</v>
      </c>
      <c r="BN451" s="70">
        <f t="shared" si="455"/>
        <v>0.90202017843297144</v>
      </c>
      <c r="BO451" s="70">
        <f t="shared" si="456"/>
        <v>0.937573163597473</v>
      </c>
      <c r="BP451" s="70">
        <f t="shared" si="457"/>
        <v>0.99022245819185584</v>
      </c>
    </row>
    <row r="452" spans="1:68" x14ac:dyDescent="0.25">
      <c r="A452" s="68">
        <v>44776</v>
      </c>
      <c r="B452" s="67">
        <v>8.49</v>
      </c>
      <c r="C452" s="67">
        <v>8.7899999999999991</v>
      </c>
      <c r="D452" s="67">
        <v>9.75</v>
      </c>
      <c r="E452" s="67">
        <v>10.130000000000001</v>
      </c>
      <c r="F452" s="67">
        <v>9.19</v>
      </c>
      <c r="G452" s="67">
        <v>7.93</v>
      </c>
      <c r="H452" s="67">
        <v>7.7</v>
      </c>
      <c r="I452" s="67">
        <v>7.49</v>
      </c>
      <c r="J452" s="71">
        <f t="shared" si="458"/>
        <v>0</v>
      </c>
      <c r="K452" s="71">
        <f t="shared" si="458"/>
        <v>0</v>
      </c>
      <c r="L452" s="71">
        <f t="shared" si="459"/>
        <v>0</v>
      </c>
      <c r="M452" s="71">
        <f t="shared" si="459"/>
        <v>5.9999999999998943E-4</v>
      </c>
      <c r="N452" s="71">
        <f t="shared" si="460"/>
        <v>-1.0000000000000286E-4</v>
      </c>
      <c r="O452" s="71">
        <f t="shared" si="461"/>
        <v>-6.999999999999923E-4</v>
      </c>
      <c r="P452" s="71">
        <f t="shared" si="462"/>
        <v>-7.0000000000000617E-4</v>
      </c>
      <c r="Q452" s="71">
        <f t="shared" si="463"/>
        <v>-8.0000000000000904E-4</v>
      </c>
      <c r="R452" s="71">
        <f t="shared" si="464"/>
        <v>0</v>
      </c>
      <c r="S452" s="71">
        <f t="shared" si="465"/>
        <v>0</v>
      </c>
      <c r="T452" s="71">
        <f t="shared" si="466"/>
        <v>0</v>
      </c>
      <c r="U452" s="71">
        <f t="shared" si="467"/>
        <v>5.4466232283320983E-4</v>
      </c>
      <c r="V452" s="71">
        <f t="shared" si="468"/>
        <v>-9.1587672363307746E-5</v>
      </c>
      <c r="W452" s="71">
        <f t="shared" si="469"/>
        <v>-6.4877892817392338E-4</v>
      </c>
      <c r="X452" s="71">
        <f t="shared" si="470"/>
        <v>-6.5016488613597379E-4</v>
      </c>
      <c r="Y452" s="71">
        <f t="shared" si="471"/>
        <v>-7.4453237501640184E-4</v>
      </c>
      <c r="Z452" s="72">
        <f t="shared" si="415"/>
        <v>1.4001056154840857E-2</v>
      </c>
      <c r="AA452" s="72">
        <f t="shared" si="416"/>
        <v>1.4738123332745054E-2</v>
      </c>
      <c r="AB452" s="72">
        <f t="shared" si="417"/>
        <v>1.5982225602483469E-2</v>
      </c>
      <c r="AC452" s="72">
        <f t="shared" si="418"/>
        <v>1.812791366669006E-2</v>
      </c>
      <c r="AD452" s="72">
        <f t="shared" si="419"/>
        <v>1.6928065186919958E-2</v>
      </c>
      <c r="AE452" s="72">
        <f t="shared" si="420"/>
        <v>1.3953868787099932E-2</v>
      </c>
      <c r="AF452" s="72">
        <f t="shared" si="421"/>
        <v>1.2850608574802365E-2</v>
      </c>
      <c r="AG452" s="72">
        <f t="shared" si="422"/>
        <v>1.2196746855130494E-2</v>
      </c>
      <c r="AH452" s="72">
        <f t="shared" si="423"/>
        <v>2.4989347794960618E-3</v>
      </c>
      <c r="AI452" s="72">
        <f t="shared" si="424"/>
        <v>2.5219910704377064E-3</v>
      </c>
      <c r="AJ452" s="72">
        <f t="shared" si="425"/>
        <v>3.2009124773455461E-3</v>
      </c>
      <c r="AK452" s="72">
        <f t="shared" si="426"/>
        <v>3.6943736010950127E-3</v>
      </c>
      <c r="AL452" s="72">
        <f t="shared" si="427"/>
        <v>3.8576940237312432E-3</v>
      </c>
      <c r="AM452" s="72">
        <f t="shared" si="428"/>
        <v>3.96580640305966E-3</v>
      </c>
      <c r="AN452" s="72">
        <f t="shared" si="429"/>
        <v>4.1111588557657831E-3</v>
      </c>
      <c r="AO452" s="72">
        <f t="shared" si="430"/>
        <v>4.1139256845012196E-3</v>
      </c>
      <c r="AP452" s="72">
        <f t="shared" si="431"/>
        <v>2.4097572199224485E-3</v>
      </c>
      <c r="AQ452" s="72">
        <f t="shared" si="432"/>
        <v>2.4563953886038319E-3</v>
      </c>
      <c r="AR452" s="72">
        <f t="shared" si="433"/>
        <v>3.1198766847469524E-3</v>
      </c>
      <c r="AS452" s="72">
        <f t="shared" si="434"/>
        <v>3.5915778132934559E-3</v>
      </c>
      <c r="AT452" s="72">
        <f t="shared" si="435"/>
        <v>3.747979845147101E-3</v>
      </c>
      <c r="AU452" s="72">
        <f t="shared" si="436"/>
        <v>3.8534911991789365E-3</v>
      </c>
      <c r="AV452" s="72">
        <f t="shared" si="437"/>
        <v>3.9954367617615581E-3</v>
      </c>
      <c r="AW452" s="72">
        <f t="shared" si="438"/>
        <v>3.9984795562974544E-3</v>
      </c>
      <c r="AX452" s="72">
        <f t="shared" si="439"/>
        <v>6.2473369487401546E-4</v>
      </c>
      <c r="AY452" s="72">
        <f t="shared" si="440"/>
        <v>1.2609955352188532E-3</v>
      </c>
      <c r="AZ452" s="72">
        <f t="shared" si="441"/>
        <v>3.2009124773455461E-3</v>
      </c>
      <c r="BA452" s="72">
        <f t="shared" si="442"/>
        <v>1.1083120803285038E-2</v>
      </c>
      <c r="BB452" s="72">
        <f t="shared" si="443"/>
        <v>1.9288470118656215E-2</v>
      </c>
      <c r="BC452" s="72">
        <f t="shared" si="444"/>
        <v>3.9658064030596601E-2</v>
      </c>
      <c r="BD452" s="72">
        <f t="shared" si="445"/>
        <v>6.1667382836486748E-2</v>
      </c>
      <c r="BE452" s="72">
        <f t="shared" si="446"/>
        <v>8.2278513690024396E-2</v>
      </c>
      <c r="BF452" s="72">
        <f t="shared" si="447"/>
        <v>6.0243930498061213E-4</v>
      </c>
      <c r="BG452" s="72">
        <f t="shared" si="448"/>
        <v>1.228197694301916E-3</v>
      </c>
      <c r="BH452" s="72">
        <f t="shared" si="449"/>
        <v>3.1198766847469524E-3</v>
      </c>
      <c r="BI452" s="72">
        <f t="shared" si="450"/>
        <v>1.0774733439880368E-2</v>
      </c>
      <c r="BJ452" s="72">
        <f t="shared" si="451"/>
        <v>1.8739899225735504E-2</v>
      </c>
      <c r="BK452" s="72">
        <f t="shared" si="452"/>
        <v>3.8534911991789364E-2</v>
      </c>
      <c r="BL452" s="72">
        <f t="shared" si="453"/>
        <v>5.9931551426423368E-2</v>
      </c>
      <c r="BM452" s="72">
        <f t="shared" si="454"/>
        <v>7.9969591125949091E-2</v>
      </c>
      <c r="BN452" s="70">
        <f t="shared" si="455"/>
        <v>0.90248427709861601</v>
      </c>
      <c r="BO452" s="70">
        <f t="shared" si="456"/>
        <v>0.93798667358914611</v>
      </c>
      <c r="BP452" s="70">
        <f t="shared" si="457"/>
        <v>0.99027076155898008</v>
      </c>
    </row>
    <row r="453" spans="1:68" x14ac:dyDescent="0.25">
      <c r="A453" s="68">
        <v>44775</v>
      </c>
      <c r="B453" s="67">
        <v>8.49</v>
      </c>
      <c r="C453" s="67">
        <v>8.7899999999999991</v>
      </c>
      <c r="D453" s="67">
        <v>9.75</v>
      </c>
      <c r="E453" s="67">
        <v>10.19</v>
      </c>
      <c r="F453" s="67">
        <v>9.18</v>
      </c>
      <c r="G453" s="67">
        <v>7.86</v>
      </c>
      <c r="H453" s="67">
        <v>7.63</v>
      </c>
      <c r="I453" s="67">
        <v>7.41</v>
      </c>
      <c r="J453" s="71">
        <f t="shared" si="458"/>
        <v>-5.0000000000001432E-4</v>
      </c>
      <c r="K453" s="71">
        <f t="shared" si="458"/>
        <v>1.0000000000001674E-4</v>
      </c>
      <c r="L453" s="71">
        <f t="shared" si="459"/>
        <v>-3.9999999999999758E-4</v>
      </c>
      <c r="M453" s="71">
        <f t="shared" si="459"/>
        <v>-3.999999999999837E-4</v>
      </c>
      <c r="N453" s="71">
        <f t="shared" si="460"/>
        <v>-7.9999999999999516E-4</v>
      </c>
      <c r="O453" s="71">
        <f t="shared" si="461"/>
        <v>-7.9999999999999516E-4</v>
      </c>
      <c r="P453" s="71">
        <f t="shared" si="462"/>
        <v>-3.9999999999999758E-4</v>
      </c>
      <c r="Q453" s="71">
        <f t="shared" si="463"/>
        <v>-3.9999999999999758E-4</v>
      </c>
      <c r="R453" s="71">
        <f t="shared" si="464"/>
        <v>-4.6097820389447408E-4</v>
      </c>
      <c r="S453" s="71">
        <f t="shared" si="465"/>
        <v>9.1915988851059999E-5</v>
      </c>
      <c r="T453" s="71">
        <f t="shared" si="466"/>
        <v>-3.6453112588113334E-4</v>
      </c>
      <c r="U453" s="71">
        <f t="shared" si="467"/>
        <v>-3.6307525133370073E-4</v>
      </c>
      <c r="V453" s="71">
        <f t="shared" si="468"/>
        <v>-7.3300351458655401E-4</v>
      </c>
      <c r="W453" s="71">
        <f t="shared" si="469"/>
        <v>-7.4197740373025409E-4</v>
      </c>
      <c r="X453" s="71">
        <f t="shared" si="470"/>
        <v>-3.7171267038900826E-4</v>
      </c>
      <c r="Y453" s="71">
        <f t="shared" si="471"/>
        <v>-3.7247416391143198E-4</v>
      </c>
      <c r="Z453" s="72">
        <f t="shared" si="415"/>
        <v>1.3833912074596865E-2</v>
      </c>
      <c r="AA453" s="72">
        <f t="shared" si="416"/>
        <v>1.45725843075422E-2</v>
      </c>
      <c r="AB453" s="72">
        <f t="shared" si="417"/>
        <v>1.5761941910354481E-2</v>
      </c>
      <c r="AC453" s="72">
        <f t="shared" si="418"/>
        <v>1.7976772150963695E-2</v>
      </c>
      <c r="AD453" s="72">
        <f t="shared" si="419"/>
        <v>1.6871909847632312E-2</v>
      </c>
      <c r="AE453" s="72">
        <f t="shared" si="420"/>
        <v>1.3956224877856692E-2</v>
      </c>
      <c r="AF453" s="72">
        <f t="shared" si="421"/>
        <v>1.2858229025657721E-2</v>
      </c>
      <c r="AG453" s="72">
        <f t="shared" si="422"/>
        <v>1.2211249245864586E-2</v>
      </c>
      <c r="AH453" s="72">
        <f t="shared" si="423"/>
        <v>2.507025632709809E-3</v>
      </c>
      <c r="AI453" s="72">
        <f t="shared" si="424"/>
        <v>2.5301326346671132E-3</v>
      </c>
      <c r="AJ453" s="72">
        <f t="shared" si="425"/>
        <v>3.2113898675161429E-3</v>
      </c>
      <c r="AK453" s="72">
        <f t="shared" si="426"/>
        <v>3.7054691135165892E-3</v>
      </c>
      <c r="AL453" s="72">
        <f t="shared" si="427"/>
        <v>3.8706410186741822E-3</v>
      </c>
      <c r="AM453" s="72">
        <f t="shared" si="428"/>
        <v>3.9793413969641256E-3</v>
      </c>
      <c r="AN453" s="72">
        <f t="shared" si="429"/>
        <v>4.1251871411818013E-3</v>
      </c>
      <c r="AO453" s="72">
        <f t="shared" si="430"/>
        <v>4.1279182711827572E-3</v>
      </c>
      <c r="AP453" s="72">
        <f t="shared" si="431"/>
        <v>2.4175634087502261E-3</v>
      </c>
      <c r="AQ453" s="72">
        <f t="shared" si="432"/>
        <v>2.46434000042485E-3</v>
      </c>
      <c r="AR453" s="72">
        <f t="shared" si="433"/>
        <v>3.1301077096194535E-3</v>
      </c>
      <c r="AS453" s="72">
        <f t="shared" si="434"/>
        <v>3.6024865072283234E-3</v>
      </c>
      <c r="AT453" s="72">
        <f t="shared" si="435"/>
        <v>3.760562015359951E-3</v>
      </c>
      <c r="AU453" s="72">
        <f t="shared" si="436"/>
        <v>3.8666497567197847E-3</v>
      </c>
      <c r="AV453" s="72">
        <f t="shared" si="437"/>
        <v>4.0090773329456006E-3</v>
      </c>
      <c r="AW453" s="72">
        <f t="shared" si="438"/>
        <v>4.0120930674692398E-3</v>
      </c>
      <c r="AX453" s="72">
        <f t="shared" si="439"/>
        <v>6.2675640817745225E-4</v>
      </c>
      <c r="AY453" s="72">
        <f t="shared" si="440"/>
        <v>1.2650663173335566E-3</v>
      </c>
      <c r="AZ453" s="72">
        <f t="shared" si="441"/>
        <v>3.2113898675161429E-3</v>
      </c>
      <c r="BA453" s="72">
        <f t="shared" si="442"/>
        <v>1.1116407340549767E-2</v>
      </c>
      <c r="BB453" s="72">
        <f t="shared" si="443"/>
        <v>1.935320509337091E-2</v>
      </c>
      <c r="BC453" s="72">
        <f t="shared" si="444"/>
        <v>3.9793413969641256E-2</v>
      </c>
      <c r="BD453" s="72">
        <f t="shared" si="445"/>
        <v>6.1877807117727016E-2</v>
      </c>
      <c r="BE453" s="72">
        <f t="shared" si="446"/>
        <v>8.2558365423655147E-2</v>
      </c>
      <c r="BF453" s="72">
        <f t="shared" si="447"/>
        <v>6.0439085218755653E-4</v>
      </c>
      <c r="BG453" s="72">
        <f t="shared" si="448"/>
        <v>1.232170000212425E-3</v>
      </c>
      <c r="BH453" s="72">
        <f t="shared" si="449"/>
        <v>3.1301077096194535E-3</v>
      </c>
      <c r="BI453" s="72">
        <f t="shared" si="450"/>
        <v>1.080745952168497E-2</v>
      </c>
      <c r="BJ453" s="72">
        <f t="shared" si="451"/>
        <v>1.8802810076799754E-2</v>
      </c>
      <c r="BK453" s="72">
        <f t="shared" si="452"/>
        <v>3.8666497567197845E-2</v>
      </c>
      <c r="BL453" s="72">
        <f t="shared" si="453"/>
        <v>6.0136159994184007E-2</v>
      </c>
      <c r="BM453" s="72">
        <f t="shared" si="454"/>
        <v>8.0241861349384797E-2</v>
      </c>
      <c r="BN453" s="70">
        <f t="shared" si="455"/>
        <v>0.90245591238432865</v>
      </c>
      <c r="BO453" s="70">
        <f t="shared" si="456"/>
        <v>0.93801390832962572</v>
      </c>
      <c r="BP453" s="70">
        <f t="shared" si="457"/>
        <v>0.99040234283126038</v>
      </c>
    </row>
    <row r="454" spans="1:68" x14ac:dyDescent="0.25">
      <c r="A454" s="68">
        <v>44774</v>
      </c>
      <c r="B454" s="67">
        <v>8.44</v>
      </c>
      <c r="C454" s="67">
        <v>8.8000000000000007</v>
      </c>
      <c r="D454" s="67">
        <v>9.7100000000000009</v>
      </c>
      <c r="E454" s="67">
        <v>10.15</v>
      </c>
      <c r="F454" s="67">
        <v>9.1</v>
      </c>
      <c r="G454" s="67">
        <v>7.78</v>
      </c>
      <c r="H454" s="67">
        <v>7.59</v>
      </c>
      <c r="I454" s="67">
        <v>7.37</v>
      </c>
      <c r="J454" s="71">
        <f t="shared" si="458"/>
        <v>2.0000000000000157E-3</v>
      </c>
      <c r="K454" s="71">
        <f t="shared" si="458"/>
        <v>4.9999999999998657E-4</v>
      </c>
      <c r="L454" s="71">
        <f t="shared" si="459"/>
        <v>1.2999999999999956E-3</v>
      </c>
      <c r="M454" s="71">
        <f t="shared" si="459"/>
        <v>1.899999999999985E-3</v>
      </c>
      <c r="N454" s="71">
        <f t="shared" si="460"/>
        <v>3.7000000000000088E-3</v>
      </c>
      <c r="O454" s="71">
        <f t="shared" si="461"/>
        <v>3.8999999999999868E-3</v>
      </c>
      <c r="P454" s="71">
        <f t="shared" si="462"/>
        <v>3.1000000000000055E-3</v>
      </c>
      <c r="Q454" s="71">
        <f t="shared" si="463"/>
        <v>3.2000000000000084E-3</v>
      </c>
      <c r="R454" s="71">
        <f t="shared" si="464"/>
        <v>1.8426391799213294E-3</v>
      </c>
      <c r="S454" s="71">
        <f t="shared" si="465"/>
        <v>4.5945325871421923E-4</v>
      </c>
      <c r="T454" s="71">
        <f t="shared" si="466"/>
        <v>1.1842406303160375E-3</v>
      </c>
      <c r="U454" s="71">
        <f t="shared" si="467"/>
        <v>1.7234345959326594E-3</v>
      </c>
      <c r="V454" s="71">
        <f t="shared" si="468"/>
        <v>3.3856462774408797E-3</v>
      </c>
      <c r="W454" s="71">
        <f t="shared" si="469"/>
        <v>3.6119511368474773E-3</v>
      </c>
      <c r="X454" s="71">
        <f t="shared" si="470"/>
        <v>2.8771656582711087E-3</v>
      </c>
      <c r="Y454" s="71">
        <f t="shared" si="471"/>
        <v>2.9759158947452739E-3</v>
      </c>
      <c r="Z454" s="72">
        <f t="shared" si="415"/>
        <v>1.3659348817152655E-2</v>
      </c>
      <c r="AA454" s="72">
        <f t="shared" si="416"/>
        <v>1.4399783907080582E-2</v>
      </c>
      <c r="AB454" s="72">
        <f t="shared" si="417"/>
        <v>1.5531550347973067E-2</v>
      </c>
      <c r="AC454" s="72">
        <f t="shared" si="418"/>
        <v>1.7811312874694694E-2</v>
      </c>
      <c r="AD454" s="72">
        <f t="shared" si="419"/>
        <v>1.6814186713096431E-2</v>
      </c>
      <c r="AE454" s="72">
        <f t="shared" si="420"/>
        <v>1.3962617967974622E-2</v>
      </c>
      <c r="AF454" s="72">
        <f t="shared" si="421"/>
        <v>1.2869745328777384E-2</v>
      </c>
      <c r="AG454" s="72">
        <f t="shared" si="422"/>
        <v>1.2229868673281291E-2</v>
      </c>
      <c r="AH454" s="72">
        <f t="shared" si="423"/>
        <v>2.5156473945860485E-3</v>
      </c>
      <c r="AI454" s="72">
        <f t="shared" si="424"/>
        <v>2.5381759729619425E-3</v>
      </c>
      <c r="AJ454" s="72">
        <f t="shared" si="425"/>
        <v>3.2223699238775826E-3</v>
      </c>
      <c r="AK454" s="72">
        <f t="shared" si="426"/>
        <v>3.7181443683232504E-3</v>
      </c>
      <c r="AL454" s="72">
        <f t="shared" si="427"/>
        <v>3.8839375877632292E-3</v>
      </c>
      <c r="AM454" s="72">
        <f t="shared" si="428"/>
        <v>3.9929784853784678E-3</v>
      </c>
      <c r="AN454" s="72">
        <f t="shared" si="429"/>
        <v>4.1393755961416359E-3</v>
      </c>
      <c r="AO454" s="72">
        <f t="shared" si="430"/>
        <v>4.142118934534816E-3</v>
      </c>
      <c r="AP454" s="72">
        <f t="shared" si="431"/>
        <v>2.4258730359363449E-3</v>
      </c>
      <c r="AQ454" s="72">
        <f t="shared" si="432"/>
        <v>2.4722020779659845E-3</v>
      </c>
      <c r="AR454" s="72">
        <f t="shared" si="433"/>
        <v>3.1408030316184814E-3</v>
      </c>
      <c r="AS454" s="72">
        <f t="shared" si="434"/>
        <v>3.6148027904094201E-3</v>
      </c>
      <c r="AT454" s="72">
        <f t="shared" si="435"/>
        <v>3.7734902878972603E-3</v>
      </c>
      <c r="AU454" s="72">
        <f t="shared" si="436"/>
        <v>3.8799139079844546E-3</v>
      </c>
      <c r="AV454" s="72">
        <f t="shared" si="437"/>
        <v>4.0228637365463367E-3</v>
      </c>
      <c r="AW454" s="72">
        <f t="shared" si="438"/>
        <v>4.0258929305434944E-3</v>
      </c>
      <c r="AX454" s="72">
        <f t="shared" si="439"/>
        <v>6.2891184864651212E-4</v>
      </c>
      <c r="AY454" s="72">
        <f t="shared" si="440"/>
        <v>1.2690879864809713E-3</v>
      </c>
      <c r="AZ454" s="72">
        <f t="shared" si="441"/>
        <v>3.2223699238775826E-3</v>
      </c>
      <c r="BA454" s="72">
        <f t="shared" si="442"/>
        <v>1.1154433104969752E-2</v>
      </c>
      <c r="BB454" s="72">
        <f t="shared" si="443"/>
        <v>1.9419687938816148E-2</v>
      </c>
      <c r="BC454" s="72">
        <f t="shared" si="444"/>
        <v>3.9929784853784678E-2</v>
      </c>
      <c r="BD454" s="72">
        <f t="shared" si="445"/>
        <v>6.2090633942124537E-2</v>
      </c>
      <c r="BE454" s="72">
        <f t="shared" si="446"/>
        <v>8.2842378690696328E-2</v>
      </c>
      <c r="BF454" s="72">
        <f t="shared" si="447"/>
        <v>6.0646825898408622E-4</v>
      </c>
      <c r="BG454" s="72">
        <f t="shared" si="448"/>
        <v>1.2361010389829923E-3</v>
      </c>
      <c r="BH454" s="72">
        <f t="shared" si="449"/>
        <v>3.1408030316184814E-3</v>
      </c>
      <c r="BI454" s="72">
        <f t="shared" si="450"/>
        <v>1.084440837122826E-2</v>
      </c>
      <c r="BJ454" s="72">
        <f t="shared" si="451"/>
        <v>1.8867451439486302E-2</v>
      </c>
      <c r="BK454" s="72">
        <f t="shared" si="452"/>
        <v>3.8799139079844544E-2</v>
      </c>
      <c r="BL454" s="72">
        <f t="shared" si="453"/>
        <v>6.0342956048195048E-2</v>
      </c>
      <c r="BM454" s="72">
        <f t="shared" si="454"/>
        <v>8.051785861086988E-2</v>
      </c>
      <c r="BN454" s="70">
        <f t="shared" si="455"/>
        <v>0.90254589813086405</v>
      </c>
      <c r="BO454" s="70">
        <f t="shared" si="456"/>
        <v>0.93801092123443586</v>
      </c>
      <c r="BP454" s="70">
        <f t="shared" si="457"/>
        <v>0.99045049056002976</v>
      </c>
    </row>
    <row r="455" spans="1:68" x14ac:dyDescent="0.25">
      <c r="A455" s="68">
        <v>44771</v>
      </c>
      <c r="B455" s="67">
        <v>8.64</v>
      </c>
      <c r="C455" s="67">
        <v>8.85</v>
      </c>
      <c r="D455" s="67">
        <v>9.84</v>
      </c>
      <c r="E455" s="67">
        <v>10.34</v>
      </c>
      <c r="F455" s="67">
        <v>9.4700000000000006</v>
      </c>
      <c r="G455" s="67">
        <v>8.17</v>
      </c>
      <c r="H455" s="67">
        <v>7.9</v>
      </c>
      <c r="I455" s="67">
        <v>7.69</v>
      </c>
      <c r="J455" s="71">
        <f t="shared" si="458"/>
        <v>1.0000000000000009E-3</v>
      </c>
      <c r="K455" s="71">
        <f t="shared" si="458"/>
        <v>0</v>
      </c>
      <c r="L455" s="71">
        <f t="shared" si="459"/>
        <v>1.9999999999999185E-4</v>
      </c>
      <c r="M455" s="71">
        <f t="shared" si="459"/>
        <v>1.0000000000000286E-4</v>
      </c>
      <c r="N455" s="71">
        <f t="shared" si="460"/>
        <v>1.1999999999999927E-3</v>
      </c>
      <c r="O455" s="71">
        <f t="shared" si="461"/>
        <v>1.5000000000000013E-3</v>
      </c>
      <c r="P455" s="71">
        <f t="shared" si="462"/>
        <v>1.7000000000000071E-3</v>
      </c>
      <c r="Q455" s="71">
        <f t="shared" si="463"/>
        <v>1.899999999999985E-3</v>
      </c>
      <c r="R455" s="71">
        <f t="shared" si="464"/>
        <v>9.2004790738860502E-4</v>
      </c>
      <c r="S455" s="71">
        <f t="shared" si="465"/>
        <v>0</v>
      </c>
      <c r="T455" s="71">
        <f t="shared" si="466"/>
        <v>1.8206645475867488E-4</v>
      </c>
      <c r="U455" s="71">
        <f t="shared" si="467"/>
        <v>9.0624858460566676E-5</v>
      </c>
      <c r="V455" s="71">
        <f t="shared" si="468"/>
        <v>1.0955903588348401E-3</v>
      </c>
      <c r="W455" s="71">
        <f t="shared" si="469"/>
        <v>1.3857455217666022E-3</v>
      </c>
      <c r="X455" s="71">
        <f t="shared" si="470"/>
        <v>1.5742930509854058E-3</v>
      </c>
      <c r="Y455" s="71">
        <f t="shared" si="471"/>
        <v>1.7627689307397033E-3</v>
      </c>
      <c r="Z455" s="72">
        <f t="shared" si="415"/>
        <v>1.3484587413085955E-2</v>
      </c>
      <c r="AA455" s="72">
        <f t="shared" si="416"/>
        <v>1.4217766258967481E-2</v>
      </c>
      <c r="AB455" s="72">
        <f t="shared" si="417"/>
        <v>1.5296928234451598E-2</v>
      </c>
      <c r="AC455" s="72">
        <f t="shared" si="418"/>
        <v>1.7644200039082434E-2</v>
      </c>
      <c r="AD455" s="72">
        <f t="shared" si="419"/>
        <v>1.6761678664367605E-2</v>
      </c>
      <c r="AE455" s="72">
        <f t="shared" si="420"/>
        <v>1.3973578893330332E-2</v>
      </c>
      <c r="AF455" s="72">
        <f t="shared" si="421"/>
        <v>1.2883322664342571E-2</v>
      </c>
      <c r="AG455" s="72">
        <f t="shared" si="422"/>
        <v>1.2250436031023297E-2</v>
      </c>
      <c r="AH455" s="72">
        <f t="shared" si="423"/>
        <v>2.5151451212291728E-3</v>
      </c>
      <c r="AI455" s="72">
        <f t="shared" si="424"/>
        <v>2.5453040676773502E-3</v>
      </c>
      <c r="AJ455" s="72">
        <f t="shared" si="425"/>
        <v>3.2293615254518908E-3</v>
      </c>
      <c r="AK455" s="72">
        <f t="shared" si="426"/>
        <v>3.7247157828262881E-3</v>
      </c>
      <c r="AL455" s="72">
        <f t="shared" si="427"/>
        <v>3.8805973046185842E-3</v>
      </c>
      <c r="AM455" s="72">
        <f t="shared" si="428"/>
        <v>3.9896361187648751E-3</v>
      </c>
      <c r="AN455" s="72">
        <f t="shared" si="429"/>
        <v>4.1426798062379243E-3</v>
      </c>
      <c r="AO455" s="72">
        <f t="shared" si="430"/>
        <v>4.1449152943015457E-3</v>
      </c>
      <c r="AP455" s="72">
        <f t="shared" si="431"/>
        <v>2.4260113625934497E-3</v>
      </c>
      <c r="AQ455" s="72">
        <f t="shared" si="432"/>
        <v>2.4792548861265356E-3</v>
      </c>
      <c r="AR455" s="72">
        <f t="shared" si="433"/>
        <v>3.148017307886955E-3</v>
      </c>
      <c r="AS455" s="72">
        <f t="shared" si="434"/>
        <v>3.621843124491059E-3</v>
      </c>
      <c r="AT455" s="72">
        <f t="shared" si="435"/>
        <v>3.7718999722906928E-3</v>
      </c>
      <c r="AU455" s="72">
        <f t="shared" si="436"/>
        <v>3.8780518454935727E-3</v>
      </c>
      <c r="AV455" s="72">
        <f t="shared" si="437"/>
        <v>4.0269116317161683E-3</v>
      </c>
      <c r="AW455" s="72">
        <f t="shared" si="438"/>
        <v>4.029455878305728E-3</v>
      </c>
      <c r="AX455" s="72">
        <f t="shared" si="439"/>
        <v>6.2878628030729321E-4</v>
      </c>
      <c r="AY455" s="72">
        <f t="shared" si="440"/>
        <v>1.2726520338386751E-3</v>
      </c>
      <c r="AZ455" s="72">
        <f t="shared" si="441"/>
        <v>3.2293615254518908E-3</v>
      </c>
      <c r="BA455" s="72">
        <f t="shared" si="442"/>
        <v>1.1174147348478864E-2</v>
      </c>
      <c r="BB455" s="72">
        <f t="shared" si="443"/>
        <v>1.940298652309292E-2</v>
      </c>
      <c r="BC455" s="72">
        <f t="shared" si="444"/>
        <v>3.9896361187648749E-2</v>
      </c>
      <c r="BD455" s="72">
        <f t="shared" si="445"/>
        <v>6.2140197093568862E-2</v>
      </c>
      <c r="BE455" s="72">
        <f t="shared" si="446"/>
        <v>8.2898305886030921E-2</v>
      </c>
      <c r="BF455" s="72">
        <f t="shared" si="447"/>
        <v>6.0650284064836242E-4</v>
      </c>
      <c r="BG455" s="72">
        <f t="shared" si="448"/>
        <v>1.2396274430632678E-3</v>
      </c>
      <c r="BH455" s="72">
        <f t="shared" si="449"/>
        <v>3.148017307886955E-3</v>
      </c>
      <c r="BI455" s="72">
        <f t="shared" si="450"/>
        <v>1.0865529373473177E-2</v>
      </c>
      <c r="BJ455" s="72">
        <f t="shared" si="451"/>
        <v>1.8859499861453466E-2</v>
      </c>
      <c r="BK455" s="72">
        <f t="shared" si="452"/>
        <v>3.8780518454935728E-2</v>
      </c>
      <c r="BL455" s="72">
        <f t="shared" si="453"/>
        <v>6.0403674475742526E-2</v>
      </c>
      <c r="BM455" s="72">
        <f t="shared" si="454"/>
        <v>8.058911756611456E-2</v>
      </c>
      <c r="BN455" s="70">
        <f t="shared" si="455"/>
        <v>0.90246131311926137</v>
      </c>
      <c r="BO455" s="70">
        <f t="shared" si="456"/>
        <v>0.93786733665379085</v>
      </c>
      <c r="BP455" s="70">
        <f t="shared" si="457"/>
        <v>0.99094727061212784</v>
      </c>
    </row>
    <row r="456" spans="1:68" x14ac:dyDescent="0.25">
      <c r="A456" s="68">
        <v>44770</v>
      </c>
      <c r="B456" s="67">
        <v>8.74</v>
      </c>
      <c r="C456" s="67">
        <v>8.85</v>
      </c>
      <c r="D456" s="67">
        <v>9.86</v>
      </c>
      <c r="E456" s="67">
        <v>10.35</v>
      </c>
      <c r="F456" s="67">
        <v>9.59</v>
      </c>
      <c r="G456" s="67">
        <v>8.32</v>
      </c>
      <c r="H456" s="67">
        <v>8.07</v>
      </c>
      <c r="I456" s="67">
        <v>7.88</v>
      </c>
      <c r="J456" s="71">
        <f t="shared" si="458"/>
        <v>-1.0000000000000009E-3</v>
      </c>
      <c r="K456" s="71">
        <f t="shared" si="458"/>
        <v>-3.1000000000000055E-3</v>
      </c>
      <c r="L456" s="71">
        <f t="shared" si="459"/>
        <v>-1.3999999999999846E-3</v>
      </c>
      <c r="M456" s="71">
        <f t="shared" si="459"/>
        <v>-1.6000000000000042E-3</v>
      </c>
      <c r="N456" s="71">
        <f t="shared" si="460"/>
        <v>-1.0000000000000009E-3</v>
      </c>
      <c r="O456" s="71">
        <f t="shared" si="461"/>
        <v>-1.0999999999999899E-3</v>
      </c>
      <c r="P456" s="71">
        <f t="shared" si="462"/>
        <v>-1.1000000000000038E-3</v>
      </c>
      <c r="Q456" s="71">
        <f t="shared" si="463"/>
        <v>-1.1000000000000038E-3</v>
      </c>
      <c r="R456" s="71">
        <f t="shared" si="464"/>
        <v>-9.200479073884593E-4</v>
      </c>
      <c r="S456" s="71">
        <f t="shared" si="465"/>
        <v>-2.8520190452977238E-3</v>
      </c>
      <c r="T456" s="71">
        <f t="shared" si="466"/>
        <v>-1.2751618450719514E-3</v>
      </c>
      <c r="U456" s="71">
        <f t="shared" si="467"/>
        <v>-1.4509842030596613E-3</v>
      </c>
      <c r="V456" s="71">
        <f t="shared" si="468"/>
        <v>-9.1290858996741892E-4</v>
      </c>
      <c r="W456" s="71">
        <f t="shared" si="469"/>
        <v>-1.0160255804074368E-3</v>
      </c>
      <c r="X456" s="71">
        <f t="shared" si="470"/>
        <v>-1.0183771652702356E-3</v>
      </c>
      <c r="Y456" s="71">
        <f t="shared" si="471"/>
        <v>-1.0201716627887415E-3</v>
      </c>
      <c r="Z456" s="72">
        <f t="shared" si="415"/>
        <v>1.3269435467943702E-2</v>
      </c>
      <c r="AA456" s="72">
        <f t="shared" si="416"/>
        <v>1.401961988240908E-2</v>
      </c>
      <c r="AB456" s="72">
        <f t="shared" si="417"/>
        <v>1.5028883467733565E-2</v>
      </c>
      <c r="AC456" s="72">
        <f t="shared" si="418"/>
        <v>1.7442825558421981E-2</v>
      </c>
      <c r="AD456" s="72">
        <f t="shared" si="419"/>
        <v>1.6667528284838178E-2</v>
      </c>
      <c r="AE456" s="72">
        <f t="shared" si="420"/>
        <v>1.3956099375907789E-2</v>
      </c>
      <c r="AF456" s="72">
        <f t="shared" si="421"/>
        <v>1.2875765059005222E-2</v>
      </c>
      <c r="AG456" s="72">
        <f t="shared" si="422"/>
        <v>1.2251822070064547E-2</v>
      </c>
      <c r="AH456" s="72">
        <f t="shared" si="423"/>
        <v>2.5203688479583952E-3</v>
      </c>
      <c r="AI456" s="72">
        <f t="shared" si="424"/>
        <v>2.5536746798739593E-3</v>
      </c>
      <c r="AJ456" s="72">
        <f t="shared" si="425"/>
        <v>3.2397945079539309E-3</v>
      </c>
      <c r="AK456" s="72">
        <f t="shared" si="426"/>
        <v>3.7370937578879064E-3</v>
      </c>
      <c r="AL456" s="72">
        <f t="shared" si="427"/>
        <v>3.8910361967652886E-3</v>
      </c>
      <c r="AM456" s="72">
        <f t="shared" si="428"/>
        <v>3.9998154580584968E-3</v>
      </c>
      <c r="AN456" s="72">
        <f t="shared" si="429"/>
        <v>4.1528694056879867E-3</v>
      </c>
      <c r="AO456" s="72">
        <f t="shared" si="430"/>
        <v>4.1543800197951742E-3</v>
      </c>
      <c r="AP456" s="72">
        <f t="shared" si="431"/>
        <v>2.431259533402523E-3</v>
      </c>
      <c r="AQ456" s="72">
        <f t="shared" si="432"/>
        <v>2.4874244360175318E-3</v>
      </c>
      <c r="AR456" s="72">
        <f t="shared" si="433"/>
        <v>3.1582385189082821E-3</v>
      </c>
      <c r="AS456" s="72">
        <f t="shared" si="434"/>
        <v>3.6339116148789287E-3</v>
      </c>
      <c r="AT456" s="72">
        <f t="shared" si="435"/>
        <v>3.7823139212530893E-3</v>
      </c>
      <c r="AU456" s="72">
        <f t="shared" si="436"/>
        <v>3.8882256307684378E-3</v>
      </c>
      <c r="AV456" s="72">
        <f t="shared" si="437"/>
        <v>4.0371279402795562E-3</v>
      </c>
      <c r="AW456" s="72">
        <f t="shared" si="438"/>
        <v>4.0390164040014125E-3</v>
      </c>
      <c r="AX456" s="72">
        <f t="shared" si="439"/>
        <v>6.3009221198959879E-4</v>
      </c>
      <c r="AY456" s="72">
        <f t="shared" si="440"/>
        <v>1.2768373399369797E-3</v>
      </c>
      <c r="AZ456" s="72">
        <f t="shared" si="441"/>
        <v>3.2397945079539309E-3</v>
      </c>
      <c r="BA456" s="72">
        <f t="shared" si="442"/>
        <v>1.121128127366372E-2</v>
      </c>
      <c r="BB456" s="72">
        <f t="shared" si="443"/>
        <v>1.9455180983826443E-2</v>
      </c>
      <c r="BC456" s="72">
        <f t="shared" si="444"/>
        <v>3.999815458058497E-2</v>
      </c>
      <c r="BD456" s="72">
        <f t="shared" si="445"/>
        <v>6.22930410853198E-2</v>
      </c>
      <c r="BE456" s="72">
        <f t="shared" si="446"/>
        <v>8.3087600395903488E-2</v>
      </c>
      <c r="BF456" s="72">
        <f t="shared" si="447"/>
        <v>6.0781488335063074E-4</v>
      </c>
      <c r="BG456" s="72">
        <f t="shared" si="448"/>
        <v>1.2437122180087659E-3</v>
      </c>
      <c r="BH456" s="72">
        <f t="shared" si="449"/>
        <v>3.1582385189082821E-3</v>
      </c>
      <c r="BI456" s="72">
        <f t="shared" si="450"/>
        <v>1.0901734844636786E-2</v>
      </c>
      <c r="BJ456" s="72">
        <f t="shared" si="451"/>
        <v>1.8911569606265447E-2</v>
      </c>
      <c r="BK456" s="72">
        <f t="shared" si="452"/>
        <v>3.8882256307684382E-2</v>
      </c>
      <c r="BL456" s="72">
        <f t="shared" si="453"/>
        <v>6.0556919104193342E-2</v>
      </c>
      <c r="BM456" s="72">
        <f t="shared" si="454"/>
        <v>8.0780328080028246E-2</v>
      </c>
      <c r="BN456" s="70">
        <f t="shared" si="455"/>
        <v>0.9024213067211706</v>
      </c>
      <c r="BO456" s="70">
        <f t="shared" si="456"/>
        <v>0.93785157458553958</v>
      </c>
      <c r="BP456" s="70">
        <f t="shared" si="457"/>
        <v>0.99114692765497847</v>
      </c>
    </row>
    <row r="457" spans="1:68" x14ac:dyDescent="0.25">
      <c r="A457" s="68">
        <v>44769</v>
      </c>
      <c r="B457" s="67">
        <v>8.64</v>
      </c>
      <c r="C457" s="67">
        <v>8.5399999999999991</v>
      </c>
      <c r="D457" s="67">
        <v>9.7200000000000006</v>
      </c>
      <c r="E457" s="67">
        <v>10.19</v>
      </c>
      <c r="F457" s="67">
        <v>9.49</v>
      </c>
      <c r="G457" s="67">
        <v>8.2100000000000009</v>
      </c>
      <c r="H457" s="67">
        <v>7.96</v>
      </c>
      <c r="I457" s="67">
        <v>7.77</v>
      </c>
      <c r="J457" s="71">
        <f t="shared" si="458"/>
        <v>-5.5000000000000049E-3</v>
      </c>
      <c r="K457" s="71">
        <f t="shared" si="458"/>
        <v>-1.3999999999999846E-3</v>
      </c>
      <c r="L457" s="71">
        <f t="shared" si="459"/>
        <v>-1.8000000000000238E-3</v>
      </c>
      <c r="M457" s="71">
        <f t="shared" si="459"/>
        <v>-2.2999999999999826E-3</v>
      </c>
      <c r="N457" s="71">
        <f t="shared" si="460"/>
        <v>-4.0000000000001146E-4</v>
      </c>
      <c r="O457" s="71">
        <f t="shared" si="461"/>
        <v>6.999999999999923E-4</v>
      </c>
      <c r="P457" s="71">
        <f t="shared" si="462"/>
        <v>6.999999999999923E-4</v>
      </c>
      <c r="Q457" s="71">
        <f t="shared" si="463"/>
        <v>9.000000000000119E-4</v>
      </c>
      <c r="R457" s="71">
        <f t="shared" si="464"/>
        <v>-5.0754503822745345E-3</v>
      </c>
      <c r="S457" s="71">
        <f t="shared" si="465"/>
        <v>-1.2906796297128148E-3</v>
      </c>
      <c r="T457" s="71">
        <f t="shared" si="466"/>
        <v>-1.6418867138271879E-3</v>
      </c>
      <c r="U457" s="71">
        <f t="shared" si="467"/>
        <v>-2.0894852026408029E-3</v>
      </c>
      <c r="V457" s="71">
        <f t="shared" si="468"/>
        <v>-3.653969164615001E-4</v>
      </c>
      <c r="W457" s="71">
        <f t="shared" si="469"/>
        <v>6.4668116254313127E-4</v>
      </c>
      <c r="X457" s="71">
        <f t="shared" si="470"/>
        <v>6.4817817908956947E-4</v>
      </c>
      <c r="Y457" s="71">
        <f t="shared" si="471"/>
        <v>8.3476330034051556E-4</v>
      </c>
      <c r="Z457" s="72">
        <f t="shared" si="415"/>
        <v>1.3026258625151537E-2</v>
      </c>
      <c r="AA457" s="72">
        <f t="shared" si="416"/>
        <v>1.3812207881993149E-2</v>
      </c>
      <c r="AB457" s="72">
        <f t="shared" si="417"/>
        <v>1.4743811894003702E-2</v>
      </c>
      <c r="AC457" s="72">
        <f t="shared" si="418"/>
        <v>1.7230932218418458E-2</v>
      </c>
      <c r="AD457" s="72">
        <f t="shared" si="419"/>
        <v>1.6555084458621604E-2</v>
      </c>
      <c r="AE457" s="72">
        <f t="shared" si="420"/>
        <v>1.3924367152260914E-2</v>
      </c>
      <c r="AF457" s="72">
        <f t="shared" si="421"/>
        <v>1.285346207234255E-2</v>
      </c>
      <c r="AG457" s="72">
        <f t="shared" si="422"/>
        <v>1.223829313955848E-2</v>
      </c>
      <c r="AH457" s="72">
        <f t="shared" si="423"/>
        <v>2.5290112226337832E-3</v>
      </c>
      <c r="AI457" s="72">
        <f t="shared" si="424"/>
        <v>2.554089348915899E-3</v>
      </c>
      <c r="AJ457" s="72">
        <f t="shared" si="425"/>
        <v>3.2506241966250766E-3</v>
      </c>
      <c r="AK457" s="72">
        <f t="shared" si="426"/>
        <v>3.7494951234380218E-3</v>
      </c>
      <c r="AL457" s="72">
        <f t="shared" si="427"/>
        <v>3.9046116730785934E-3</v>
      </c>
      <c r="AM457" s="72">
        <f t="shared" si="428"/>
        <v>4.013633689376103E-3</v>
      </c>
      <c r="AN457" s="72">
        <f t="shared" si="429"/>
        <v>4.1672188084214976E-3</v>
      </c>
      <c r="AO457" s="72">
        <f t="shared" si="430"/>
        <v>4.1687225631516309E-3</v>
      </c>
      <c r="AP457" s="72">
        <f t="shared" si="431"/>
        <v>2.4396390787348875E-3</v>
      </c>
      <c r="AQ457" s="72">
        <f t="shared" si="432"/>
        <v>2.4888816580579489E-3</v>
      </c>
      <c r="AR457" s="72">
        <f t="shared" si="433"/>
        <v>3.168906524528229E-3</v>
      </c>
      <c r="AS457" s="72">
        <f t="shared" si="434"/>
        <v>3.6461125089000128E-3</v>
      </c>
      <c r="AT457" s="72">
        <f t="shared" si="435"/>
        <v>3.7955369026382939E-3</v>
      </c>
      <c r="AU457" s="72">
        <f t="shared" si="436"/>
        <v>3.9016993951291263E-3</v>
      </c>
      <c r="AV457" s="72">
        <f t="shared" si="437"/>
        <v>4.0511170693278377E-3</v>
      </c>
      <c r="AW457" s="72">
        <f t="shared" si="438"/>
        <v>4.053000337212136E-3</v>
      </c>
      <c r="AX457" s="72">
        <f t="shared" si="439"/>
        <v>6.322528056584458E-4</v>
      </c>
      <c r="AY457" s="72">
        <f t="shared" si="440"/>
        <v>1.2770446744579495E-3</v>
      </c>
      <c r="AZ457" s="72">
        <f t="shared" si="441"/>
        <v>3.2506241966250766E-3</v>
      </c>
      <c r="BA457" s="72">
        <f t="shared" si="442"/>
        <v>1.1248485370314065E-2</v>
      </c>
      <c r="BB457" s="72">
        <f t="shared" si="443"/>
        <v>1.9523058365392969E-2</v>
      </c>
      <c r="BC457" s="72">
        <f t="shared" si="444"/>
        <v>4.0136336893761032E-2</v>
      </c>
      <c r="BD457" s="72">
        <f t="shared" si="445"/>
        <v>6.2508282126322465E-2</v>
      </c>
      <c r="BE457" s="72">
        <f t="shared" si="446"/>
        <v>8.3374451263032612E-2</v>
      </c>
      <c r="BF457" s="72">
        <f t="shared" si="447"/>
        <v>6.0990976968372187E-4</v>
      </c>
      <c r="BG457" s="72">
        <f t="shared" si="448"/>
        <v>1.2444408290289745E-3</v>
      </c>
      <c r="BH457" s="72">
        <f t="shared" si="449"/>
        <v>3.168906524528229E-3</v>
      </c>
      <c r="BI457" s="72">
        <f t="shared" si="450"/>
        <v>1.0938337526700039E-2</v>
      </c>
      <c r="BJ457" s="72">
        <f t="shared" si="451"/>
        <v>1.897768451319147E-2</v>
      </c>
      <c r="BK457" s="72">
        <f t="shared" si="452"/>
        <v>3.9016993951291261E-2</v>
      </c>
      <c r="BL457" s="72">
        <f t="shared" si="453"/>
        <v>6.0766756039917567E-2</v>
      </c>
      <c r="BM457" s="72">
        <f t="shared" si="454"/>
        <v>8.1060006744242713E-2</v>
      </c>
      <c r="BN457" s="70">
        <f t="shared" si="455"/>
        <v>0.90392079116952595</v>
      </c>
      <c r="BO457" s="70">
        <f t="shared" si="456"/>
        <v>0.93783402838521024</v>
      </c>
      <c r="BP457" s="70">
        <f t="shared" si="457"/>
        <v>0.99121230392277326</v>
      </c>
    </row>
    <row r="458" spans="1:68" x14ac:dyDescent="0.25">
      <c r="A458" s="68">
        <v>44768</v>
      </c>
      <c r="B458" s="67">
        <v>8.09</v>
      </c>
      <c r="C458" s="67">
        <v>8.4</v>
      </c>
      <c r="D458" s="67">
        <v>9.5399999999999991</v>
      </c>
      <c r="E458" s="67">
        <v>9.9600000000000009</v>
      </c>
      <c r="F458" s="67">
        <v>9.4499999999999993</v>
      </c>
      <c r="G458" s="67">
        <v>8.2799999999999994</v>
      </c>
      <c r="H458" s="67">
        <v>8.0299999999999994</v>
      </c>
      <c r="I458" s="67">
        <v>7.86</v>
      </c>
      <c r="J458" s="71">
        <f t="shared" si="458"/>
        <v>-1.5000000000000013E-3</v>
      </c>
      <c r="K458" s="71">
        <f t="shared" si="458"/>
        <v>-3.2999999999999974E-3</v>
      </c>
      <c r="L458" s="71">
        <f t="shared" si="459"/>
        <v>-5.9999999999997555E-4</v>
      </c>
      <c r="M458" s="71">
        <f t="shared" si="459"/>
        <v>-1.3000000000000095E-3</v>
      </c>
      <c r="N458" s="71">
        <f t="shared" si="460"/>
        <v>-9.9999999999998701E-4</v>
      </c>
      <c r="O458" s="71">
        <f t="shared" si="461"/>
        <v>-1.8999999999999989E-3</v>
      </c>
      <c r="P458" s="71">
        <f t="shared" si="462"/>
        <v>-2.2999999999999965E-3</v>
      </c>
      <c r="Q458" s="71">
        <f t="shared" si="463"/>
        <v>-2.3999999999999994E-3</v>
      </c>
      <c r="R458" s="71">
        <f t="shared" si="464"/>
        <v>-1.3886962376148931E-3</v>
      </c>
      <c r="S458" s="71">
        <f t="shared" si="465"/>
        <v>-3.0489236904716211E-3</v>
      </c>
      <c r="T458" s="71">
        <f t="shared" si="466"/>
        <v>-5.4789518309691248E-4</v>
      </c>
      <c r="U458" s="71">
        <f t="shared" si="467"/>
        <v>-1.18294749679031E-3</v>
      </c>
      <c r="V458" s="71">
        <f t="shared" si="468"/>
        <v>-9.1407684609515422E-4</v>
      </c>
      <c r="W458" s="71">
        <f t="shared" si="469"/>
        <v>-1.7562513179889046E-3</v>
      </c>
      <c r="X458" s="71">
        <f t="shared" si="470"/>
        <v>-2.1313078539967442E-3</v>
      </c>
      <c r="Y458" s="71">
        <f t="shared" si="471"/>
        <v>-2.2275858478072834E-3</v>
      </c>
      <c r="Z458" s="72">
        <f t="shared" si="415"/>
        <v>1.2788852012226706E-2</v>
      </c>
      <c r="AA458" s="72">
        <f t="shared" si="416"/>
        <v>1.3644374908243244E-2</v>
      </c>
      <c r="AB458" s="72">
        <f t="shared" si="417"/>
        <v>1.4469777420387122E-2</v>
      </c>
      <c r="AC458" s="72">
        <f t="shared" si="418"/>
        <v>1.7033575301260241E-2</v>
      </c>
      <c r="AD458" s="72">
        <f t="shared" si="419"/>
        <v>1.6449978617731696E-2</v>
      </c>
      <c r="AE458" s="72">
        <f t="shared" si="420"/>
        <v>1.3900803247869369E-2</v>
      </c>
      <c r="AF458" s="72">
        <f t="shared" si="421"/>
        <v>1.2839163114454624E-2</v>
      </c>
      <c r="AG458" s="72">
        <f t="shared" si="422"/>
        <v>1.2232450852578743E-2</v>
      </c>
      <c r="AH458" s="72">
        <f t="shared" si="423"/>
        <v>2.504010667635823E-3</v>
      </c>
      <c r="AI458" s="72">
        <f t="shared" si="424"/>
        <v>2.5622323200856899E-3</v>
      </c>
      <c r="AJ458" s="72">
        <f t="shared" si="425"/>
        <v>3.2607566932180625E-3</v>
      </c>
      <c r="AK458" s="72">
        <f t="shared" si="426"/>
        <v>3.7603754512166034E-3</v>
      </c>
      <c r="AL458" s="72">
        <f t="shared" si="427"/>
        <v>3.9183700073033489E-3</v>
      </c>
      <c r="AM458" s="72">
        <f t="shared" si="428"/>
        <v>4.0264017308276863E-3</v>
      </c>
      <c r="AN458" s="72">
        <f t="shared" si="429"/>
        <v>4.180621382682259E-3</v>
      </c>
      <c r="AO458" s="72">
        <f t="shared" si="430"/>
        <v>4.1817004578769933E-3</v>
      </c>
      <c r="AP458" s="72">
        <f t="shared" si="431"/>
        <v>2.4186117251962674E-3</v>
      </c>
      <c r="AQ458" s="72">
        <f t="shared" si="432"/>
        <v>2.4969555029536014E-3</v>
      </c>
      <c r="AR458" s="72">
        <f t="shared" si="433"/>
        <v>3.1790160088006145E-3</v>
      </c>
      <c r="AS458" s="72">
        <f t="shared" si="434"/>
        <v>3.657075800709576E-3</v>
      </c>
      <c r="AT458" s="72">
        <f t="shared" si="435"/>
        <v>3.8089048278418616E-3</v>
      </c>
      <c r="AU458" s="72">
        <f t="shared" si="436"/>
        <v>3.9142005986469467E-3</v>
      </c>
      <c r="AV458" s="72">
        <f t="shared" si="437"/>
        <v>4.0642262480383301E-3</v>
      </c>
      <c r="AW458" s="72">
        <f t="shared" si="438"/>
        <v>4.0657277093435534E-3</v>
      </c>
      <c r="AX458" s="72">
        <f t="shared" si="439"/>
        <v>6.2600266690895575E-4</v>
      </c>
      <c r="AY458" s="72">
        <f t="shared" si="440"/>
        <v>1.281116160042845E-3</v>
      </c>
      <c r="AZ458" s="72">
        <f t="shared" si="441"/>
        <v>3.2607566932180625E-3</v>
      </c>
      <c r="BA458" s="72">
        <f t="shared" si="442"/>
        <v>1.128112635364981E-2</v>
      </c>
      <c r="BB458" s="72">
        <f t="shared" si="443"/>
        <v>1.9591850036516745E-2</v>
      </c>
      <c r="BC458" s="72">
        <f t="shared" si="444"/>
        <v>4.0264017308276862E-2</v>
      </c>
      <c r="BD458" s="72">
        <f t="shared" si="445"/>
        <v>6.2709320740233887E-2</v>
      </c>
      <c r="BE458" s="72">
        <f t="shared" si="446"/>
        <v>8.3634009157539865E-2</v>
      </c>
      <c r="BF458" s="72">
        <f t="shared" si="447"/>
        <v>6.0465293129906685E-4</v>
      </c>
      <c r="BG458" s="72">
        <f t="shared" si="448"/>
        <v>1.2484777514768007E-3</v>
      </c>
      <c r="BH458" s="72">
        <f t="shared" si="449"/>
        <v>3.1790160088006145E-3</v>
      </c>
      <c r="BI458" s="72">
        <f t="shared" si="450"/>
        <v>1.0971227402128728E-2</v>
      </c>
      <c r="BJ458" s="72">
        <f t="shared" si="451"/>
        <v>1.9044524139209307E-2</v>
      </c>
      <c r="BK458" s="72">
        <f t="shared" si="452"/>
        <v>3.9142005986469469E-2</v>
      </c>
      <c r="BL458" s="72">
        <f t="shared" si="453"/>
        <v>6.0963393720574952E-2</v>
      </c>
      <c r="BM458" s="72">
        <f t="shared" si="454"/>
        <v>8.1314554186871071E-2</v>
      </c>
      <c r="BN458" s="70">
        <f t="shared" si="455"/>
        <v>0.90386119766227069</v>
      </c>
      <c r="BO458" s="70">
        <f t="shared" si="456"/>
        <v>0.93779852802148844</v>
      </c>
      <c r="BP458" s="70">
        <f t="shared" si="457"/>
        <v>0.99195095938941402</v>
      </c>
    </row>
    <row r="459" spans="1:68" x14ac:dyDescent="0.25">
      <c r="A459" s="68">
        <v>44767</v>
      </c>
      <c r="B459" s="67">
        <v>7.94</v>
      </c>
      <c r="C459" s="67">
        <v>8.07</v>
      </c>
      <c r="D459" s="67">
        <v>9.48</v>
      </c>
      <c r="E459" s="67">
        <v>9.83</v>
      </c>
      <c r="F459" s="67">
        <v>9.35</v>
      </c>
      <c r="G459" s="67">
        <v>8.09</v>
      </c>
      <c r="H459" s="67">
        <v>7.8</v>
      </c>
      <c r="I459" s="67">
        <v>7.62</v>
      </c>
      <c r="J459" s="71">
        <f t="shared" si="458"/>
        <v>0</v>
      </c>
      <c r="K459" s="71">
        <f t="shared" si="458"/>
        <v>9.9999999999988987E-5</v>
      </c>
      <c r="L459" s="71">
        <f t="shared" si="459"/>
        <v>-2.0000000000000573E-4</v>
      </c>
      <c r="M459" s="71">
        <f t="shared" si="459"/>
        <v>1.0000000000000009E-3</v>
      </c>
      <c r="N459" s="71">
        <f t="shared" si="460"/>
        <v>1.799999999999996E-3</v>
      </c>
      <c r="O459" s="71">
        <f t="shared" si="461"/>
        <v>1.9999999999999879E-3</v>
      </c>
      <c r="P459" s="71">
        <f t="shared" si="462"/>
        <v>1.8999999999999989E-3</v>
      </c>
      <c r="Q459" s="71">
        <f t="shared" si="463"/>
        <v>2.0000000000000018E-3</v>
      </c>
      <c r="R459" s="71">
        <f t="shared" si="464"/>
        <v>0</v>
      </c>
      <c r="S459" s="71">
        <f t="shared" si="465"/>
        <v>9.2528336869069809E-5</v>
      </c>
      <c r="T459" s="71">
        <f t="shared" si="466"/>
        <v>-1.8269845670616371E-4</v>
      </c>
      <c r="U459" s="71">
        <f t="shared" si="467"/>
        <v>9.1008379051770859E-4</v>
      </c>
      <c r="V459" s="71">
        <f t="shared" si="468"/>
        <v>1.6447372128784667E-3</v>
      </c>
      <c r="W459" s="71">
        <f t="shared" si="469"/>
        <v>1.8486002121764526E-3</v>
      </c>
      <c r="X459" s="71">
        <f t="shared" si="470"/>
        <v>1.7609717697716818E-3</v>
      </c>
      <c r="Y459" s="71">
        <f t="shared" si="471"/>
        <v>1.8566659622491738E-3</v>
      </c>
      <c r="Z459" s="72">
        <f t="shared" si="415"/>
        <v>1.2632075775548318E-2</v>
      </c>
      <c r="AA459" s="72">
        <f t="shared" si="416"/>
        <v>1.3490061447305406E-2</v>
      </c>
      <c r="AB459" s="72">
        <f t="shared" si="417"/>
        <v>1.4214371482280637E-2</v>
      </c>
      <c r="AC459" s="72">
        <f t="shared" si="418"/>
        <v>1.6860996910581662E-2</v>
      </c>
      <c r="AD459" s="72">
        <f t="shared" si="419"/>
        <v>1.6345160740575945E-2</v>
      </c>
      <c r="AE459" s="72">
        <f t="shared" si="420"/>
        <v>1.3869525755441561E-2</v>
      </c>
      <c r="AF459" s="72">
        <f t="shared" si="421"/>
        <v>1.2817842727954656E-2</v>
      </c>
      <c r="AG459" s="72">
        <f t="shared" si="422"/>
        <v>1.2218650351547657E-2</v>
      </c>
      <c r="AH459" s="72">
        <f t="shared" si="423"/>
        <v>2.5116986667398085E-3</v>
      </c>
      <c r="AI459" s="72">
        <f t="shared" si="424"/>
        <v>2.5610853274952096E-3</v>
      </c>
      <c r="AJ459" s="72">
        <f t="shared" si="425"/>
        <v>3.2723758599826147E-3</v>
      </c>
      <c r="AK459" s="72">
        <f t="shared" si="426"/>
        <v>3.7734399475130558E-3</v>
      </c>
      <c r="AL459" s="72">
        <f t="shared" si="427"/>
        <v>3.932236937845896E-3</v>
      </c>
      <c r="AM459" s="72">
        <f t="shared" si="428"/>
        <v>4.0392121825579327E-3</v>
      </c>
      <c r="AN459" s="72">
        <f t="shared" si="429"/>
        <v>4.1929456606388188E-3</v>
      </c>
      <c r="AO459" s="72">
        <f t="shared" si="430"/>
        <v>4.1936853673691741E-3</v>
      </c>
      <c r="AP459" s="72">
        <f t="shared" si="431"/>
        <v>2.4261863265113677E-3</v>
      </c>
      <c r="AQ459" s="72">
        <f t="shared" si="432"/>
        <v>2.4970073069843523E-3</v>
      </c>
      <c r="AR459" s="72">
        <f t="shared" si="433"/>
        <v>3.1903395175648225E-3</v>
      </c>
      <c r="AS459" s="72">
        <f t="shared" si="434"/>
        <v>3.6698543081232493E-3</v>
      </c>
      <c r="AT459" s="72">
        <f t="shared" si="435"/>
        <v>3.8224110402032712E-3</v>
      </c>
      <c r="AU459" s="72">
        <f t="shared" si="436"/>
        <v>3.9268449708225834E-3</v>
      </c>
      <c r="AV459" s="72">
        <f t="shared" si="437"/>
        <v>4.0764929004151644E-3</v>
      </c>
      <c r="AW459" s="72">
        <f t="shared" si="438"/>
        <v>4.0776897137925899E-3</v>
      </c>
      <c r="AX459" s="72">
        <f t="shared" si="439"/>
        <v>6.2792466668495212E-4</v>
      </c>
      <c r="AY459" s="72">
        <f t="shared" si="440"/>
        <v>1.2805426637476048E-3</v>
      </c>
      <c r="AZ459" s="72">
        <f t="shared" si="441"/>
        <v>3.2723758599826147E-3</v>
      </c>
      <c r="BA459" s="72">
        <f t="shared" si="442"/>
        <v>1.1320319842539167E-2</v>
      </c>
      <c r="BB459" s="72">
        <f t="shared" si="443"/>
        <v>1.9661184689229481E-2</v>
      </c>
      <c r="BC459" s="72">
        <f t="shared" si="444"/>
        <v>4.039212182557933E-2</v>
      </c>
      <c r="BD459" s="72">
        <f t="shared" si="445"/>
        <v>6.2894184909582276E-2</v>
      </c>
      <c r="BE459" s="72">
        <f t="shared" si="446"/>
        <v>8.3873707347383475E-2</v>
      </c>
      <c r="BF459" s="72">
        <f t="shared" si="447"/>
        <v>6.0654658162784193E-4</v>
      </c>
      <c r="BG459" s="72">
        <f t="shared" si="448"/>
        <v>1.2485036534921762E-3</v>
      </c>
      <c r="BH459" s="72">
        <f t="shared" si="449"/>
        <v>3.1903395175648225E-3</v>
      </c>
      <c r="BI459" s="72">
        <f t="shared" si="450"/>
        <v>1.1009562924369748E-2</v>
      </c>
      <c r="BJ459" s="72">
        <f t="shared" si="451"/>
        <v>1.9112055201016356E-2</v>
      </c>
      <c r="BK459" s="72">
        <f t="shared" si="452"/>
        <v>3.9268449708225836E-2</v>
      </c>
      <c r="BL459" s="72">
        <f t="shared" si="453"/>
        <v>6.1147393506227464E-2</v>
      </c>
      <c r="BM459" s="72">
        <f t="shared" si="454"/>
        <v>8.1553794275851799E-2</v>
      </c>
      <c r="BN459" s="70">
        <f t="shared" si="455"/>
        <v>0.90727764769294894</v>
      </c>
      <c r="BO459" s="70">
        <f t="shared" si="456"/>
        <v>0.93789732715104235</v>
      </c>
      <c r="BP459" s="70">
        <f t="shared" si="457"/>
        <v>0.99196656036228315</v>
      </c>
    </row>
    <row r="460" spans="1:68" x14ac:dyDescent="0.25">
      <c r="A460" s="68">
        <v>44764</v>
      </c>
      <c r="B460" s="67">
        <v>7.94</v>
      </c>
      <c r="C460" s="67">
        <v>8.08</v>
      </c>
      <c r="D460" s="67">
        <v>9.4600000000000009</v>
      </c>
      <c r="E460" s="67">
        <v>9.93</v>
      </c>
      <c r="F460" s="67">
        <v>9.5299999999999994</v>
      </c>
      <c r="G460" s="67">
        <v>8.2899999999999991</v>
      </c>
      <c r="H460" s="67">
        <v>7.99</v>
      </c>
      <c r="I460" s="67">
        <v>7.82</v>
      </c>
      <c r="J460" s="71">
        <f t="shared" si="458"/>
        <v>1.3000000000000095E-3</v>
      </c>
      <c r="K460" s="71">
        <f t="shared" si="458"/>
        <v>-9.9999999999988987E-5</v>
      </c>
      <c r="L460" s="71">
        <f t="shared" si="459"/>
        <v>1.1000000000000038E-3</v>
      </c>
      <c r="M460" s="71">
        <f t="shared" si="459"/>
        <v>3.1999999999999945E-3</v>
      </c>
      <c r="N460" s="71">
        <f t="shared" si="460"/>
        <v>3.500000000000017E-3</v>
      </c>
      <c r="O460" s="71">
        <f t="shared" si="461"/>
        <v>3.2000000000000084E-3</v>
      </c>
      <c r="P460" s="71">
        <f t="shared" si="462"/>
        <v>3.5999999999999921E-3</v>
      </c>
      <c r="Q460" s="71">
        <f t="shared" si="463"/>
        <v>3.1999999999999945E-3</v>
      </c>
      <c r="R460" s="71">
        <f t="shared" si="464"/>
        <v>1.2036481245775157E-3</v>
      </c>
      <c r="S460" s="71">
        <f t="shared" si="465"/>
        <v>-9.2528336869129629E-5</v>
      </c>
      <c r="T460" s="71">
        <f t="shared" si="466"/>
        <v>1.0044287015297379E-3</v>
      </c>
      <c r="U460" s="71">
        <f t="shared" si="467"/>
        <v>2.9067147361831244E-3</v>
      </c>
      <c r="V460" s="71">
        <f t="shared" si="468"/>
        <v>3.1903768914179004E-3</v>
      </c>
      <c r="W460" s="71">
        <f t="shared" si="469"/>
        <v>2.9506706516567081E-3</v>
      </c>
      <c r="X460" s="71">
        <f t="shared" si="470"/>
        <v>3.3280977376996309E-3</v>
      </c>
      <c r="Y460" s="71">
        <f t="shared" si="471"/>
        <v>2.9635139303359104E-3</v>
      </c>
      <c r="Z460" s="72">
        <f t="shared" si="415"/>
        <v>1.2490879941223863E-2</v>
      </c>
      <c r="AA460" s="72">
        <f t="shared" si="416"/>
        <v>1.3375714982186362E-2</v>
      </c>
      <c r="AB460" s="72">
        <f t="shared" si="417"/>
        <v>1.3956860178534685E-2</v>
      </c>
      <c r="AC460" s="72">
        <f t="shared" si="418"/>
        <v>1.6699190089351328E-2</v>
      </c>
      <c r="AD460" s="72">
        <f t="shared" si="419"/>
        <v>1.6247816502840476E-2</v>
      </c>
      <c r="AE460" s="72">
        <f t="shared" si="420"/>
        <v>1.3853317915437894E-2</v>
      </c>
      <c r="AF460" s="72">
        <f t="shared" si="421"/>
        <v>1.2814006881282066E-2</v>
      </c>
      <c r="AG460" s="72">
        <f t="shared" si="422"/>
        <v>1.2222146848522403E-2</v>
      </c>
      <c r="AH460" s="72">
        <f t="shared" si="423"/>
        <v>2.5202615730735571E-3</v>
      </c>
      <c r="AI460" s="72">
        <f t="shared" si="424"/>
        <v>2.5696441221882875E-3</v>
      </c>
      <c r="AJ460" s="72">
        <f t="shared" si="425"/>
        <v>3.2838797774279445E-3</v>
      </c>
      <c r="AK460" s="72">
        <f t="shared" si="426"/>
        <v>3.7842326503945861E-3</v>
      </c>
      <c r="AL460" s="72">
        <f t="shared" si="427"/>
        <v>3.9407828245537771E-3</v>
      </c>
      <c r="AM460" s="72">
        <f t="shared" si="428"/>
        <v>4.0477912594604525E-3</v>
      </c>
      <c r="AN460" s="72">
        <f t="shared" si="429"/>
        <v>4.2028167401010454E-3</v>
      </c>
      <c r="AO460" s="72">
        <f t="shared" si="430"/>
        <v>4.2031845705880677E-3</v>
      </c>
      <c r="AP460" s="72">
        <f t="shared" si="431"/>
        <v>2.4344610433766258E-3</v>
      </c>
      <c r="AQ460" s="72">
        <f t="shared" si="432"/>
        <v>2.5053755669477186E-3</v>
      </c>
      <c r="AR460" s="72">
        <f t="shared" si="433"/>
        <v>3.201555919241073E-3</v>
      </c>
      <c r="AS460" s="72">
        <f t="shared" si="434"/>
        <v>3.6805904608187201E-3</v>
      </c>
      <c r="AT460" s="72">
        <f t="shared" si="435"/>
        <v>3.8312293692172889E-3</v>
      </c>
      <c r="AU460" s="72">
        <f t="shared" si="436"/>
        <v>3.9356449443901454E-3</v>
      </c>
      <c r="AV460" s="72">
        <f t="shared" si="437"/>
        <v>4.086468994249047E-3</v>
      </c>
      <c r="AW460" s="72">
        <f t="shared" si="438"/>
        <v>4.087324359632767E-3</v>
      </c>
      <c r="AX460" s="72">
        <f t="shared" si="439"/>
        <v>6.3006539326838928E-4</v>
      </c>
      <c r="AY460" s="72">
        <f t="shared" si="440"/>
        <v>1.2848220610941438E-3</v>
      </c>
      <c r="AZ460" s="72">
        <f t="shared" si="441"/>
        <v>3.2838797774279445E-3</v>
      </c>
      <c r="BA460" s="72">
        <f t="shared" si="442"/>
        <v>1.1352697951183759E-2</v>
      </c>
      <c r="BB460" s="72">
        <f t="shared" si="443"/>
        <v>1.9703914122768885E-2</v>
      </c>
      <c r="BC460" s="72">
        <f t="shared" si="444"/>
        <v>4.0477912594604523E-2</v>
      </c>
      <c r="BD460" s="72">
        <f t="shared" si="445"/>
        <v>6.3042251101515678E-2</v>
      </c>
      <c r="BE460" s="72">
        <f t="shared" si="446"/>
        <v>8.4063691411761357E-2</v>
      </c>
      <c r="BF460" s="72">
        <f t="shared" si="447"/>
        <v>6.0861526084415645E-4</v>
      </c>
      <c r="BG460" s="72">
        <f t="shared" si="448"/>
        <v>1.2526877834738593E-3</v>
      </c>
      <c r="BH460" s="72">
        <f t="shared" si="449"/>
        <v>3.201555919241073E-3</v>
      </c>
      <c r="BI460" s="72">
        <f t="shared" si="450"/>
        <v>1.1041771382456159E-2</v>
      </c>
      <c r="BJ460" s="72">
        <f t="shared" si="451"/>
        <v>1.9156146846086443E-2</v>
      </c>
      <c r="BK460" s="72">
        <f t="shared" si="452"/>
        <v>3.9356449443901452E-2</v>
      </c>
      <c r="BL460" s="72">
        <f t="shared" si="453"/>
        <v>6.1297034913735705E-2</v>
      </c>
      <c r="BM460" s="72">
        <f t="shared" si="454"/>
        <v>8.1746487192655343E-2</v>
      </c>
      <c r="BN460" s="70">
        <f t="shared" si="455"/>
        <v>0.90729489335337954</v>
      </c>
      <c r="BO460" s="70">
        <f t="shared" si="456"/>
        <v>0.93814428488903223</v>
      </c>
      <c r="BP460" s="70">
        <f t="shared" si="457"/>
        <v>0.99205156520496585</v>
      </c>
    </row>
    <row r="461" spans="1:68" x14ac:dyDescent="0.25">
      <c r="A461" s="68">
        <v>44763</v>
      </c>
      <c r="B461" s="67">
        <v>8.07</v>
      </c>
      <c r="C461" s="67">
        <v>8.07</v>
      </c>
      <c r="D461" s="67">
        <v>9.57</v>
      </c>
      <c r="E461" s="67">
        <v>10.25</v>
      </c>
      <c r="F461" s="67">
        <v>9.8800000000000008</v>
      </c>
      <c r="G461" s="67">
        <v>8.61</v>
      </c>
      <c r="H461" s="67">
        <v>8.35</v>
      </c>
      <c r="I461" s="67">
        <v>8.14</v>
      </c>
      <c r="J461" s="71">
        <f t="shared" si="458"/>
        <v>1.9999999999999185E-4</v>
      </c>
      <c r="K461" s="71">
        <f t="shared" si="458"/>
        <v>-1.0000000000000286E-4</v>
      </c>
      <c r="L461" s="71">
        <f t="shared" si="459"/>
        <v>-1.2000000000000205E-3</v>
      </c>
      <c r="M461" s="71">
        <f t="shared" si="459"/>
        <v>-1.2999999999999956E-3</v>
      </c>
      <c r="N461" s="71">
        <f t="shared" si="460"/>
        <v>-1.4000000000000123E-3</v>
      </c>
      <c r="O461" s="71">
        <f t="shared" si="461"/>
        <v>-1.0000000000000009E-3</v>
      </c>
      <c r="P461" s="71">
        <f t="shared" si="462"/>
        <v>-1.2999999999999817E-3</v>
      </c>
      <c r="Q461" s="71">
        <f t="shared" si="463"/>
        <v>-1.1000000000000038E-3</v>
      </c>
      <c r="R461" s="71">
        <f t="shared" si="464"/>
        <v>1.8504811303733917E-4</v>
      </c>
      <c r="S461" s="71">
        <f t="shared" si="465"/>
        <v>-9.2536899154564725E-5</v>
      </c>
      <c r="T461" s="71">
        <f t="shared" si="466"/>
        <v>-1.0957904484298067E-3</v>
      </c>
      <c r="U461" s="71">
        <f t="shared" si="467"/>
        <v>-1.1798340525489099E-3</v>
      </c>
      <c r="V461" s="71">
        <f t="shared" si="468"/>
        <v>-1.2749295962438891E-3</v>
      </c>
      <c r="W461" s="71">
        <f t="shared" si="469"/>
        <v>-9.2114965982848592E-4</v>
      </c>
      <c r="X461" s="71">
        <f t="shared" si="470"/>
        <v>-1.2005357677787498E-3</v>
      </c>
      <c r="Y461" s="71">
        <f t="shared" si="471"/>
        <v>-1.0177176249650814E-3</v>
      </c>
      <c r="Z461" s="72">
        <f t="shared" si="415"/>
        <v>1.2343231690878576E-2</v>
      </c>
      <c r="AA461" s="72">
        <f t="shared" si="416"/>
        <v>1.3254942598303752E-2</v>
      </c>
      <c r="AB461" s="72">
        <f t="shared" si="417"/>
        <v>1.3689771191010707E-2</v>
      </c>
      <c r="AC461" s="72">
        <f t="shared" si="418"/>
        <v>1.6515632888416187E-2</v>
      </c>
      <c r="AD461" s="72">
        <f t="shared" si="419"/>
        <v>1.6123697921305066E-2</v>
      </c>
      <c r="AE461" s="72">
        <f t="shared" si="420"/>
        <v>1.3817927727458625E-2</v>
      </c>
      <c r="AF461" s="72">
        <f t="shared" si="421"/>
        <v>1.2793858737498109E-2</v>
      </c>
      <c r="AG461" s="72">
        <f t="shared" si="422"/>
        <v>1.2209856697071853E-2</v>
      </c>
      <c r="AH461" s="72">
        <f t="shared" si="423"/>
        <v>2.5243417192664769E-3</v>
      </c>
      <c r="AI461" s="72">
        <f t="shared" si="424"/>
        <v>2.5786154496877517E-3</v>
      </c>
      <c r="AJ461" s="72">
        <f t="shared" si="425"/>
        <v>3.2922631997354002E-3</v>
      </c>
      <c r="AK461" s="72">
        <f t="shared" si="426"/>
        <v>3.783206089566058E-3</v>
      </c>
      <c r="AL461" s="72">
        <f t="shared" si="427"/>
        <v>3.9388751915994226E-3</v>
      </c>
      <c r="AM461" s="72">
        <f t="shared" si="428"/>
        <v>4.0494923227672591E-3</v>
      </c>
      <c r="AN461" s="72">
        <f t="shared" si="429"/>
        <v>4.2029405924430404E-3</v>
      </c>
      <c r="AO461" s="72">
        <f t="shared" si="430"/>
        <v>4.2061473499084541E-3</v>
      </c>
      <c r="AP461" s="72">
        <f t="shared" si="431"/>
        <v>2.4386903412535852E-3</v>
      </c>
      <c r="AQ461" s="72">
        <f t="shared" si="432"/>
        <v>2.5141261871178093E-3</v>
      </c>
      <c r="AR461" s="72">
        <f t="shared" si="433"/>
        <v>3.2100410646044783E-3</v>
      </c>
      <c r="AS461" s="72">
        <f t="shared" si="434"/>
        <v>3.6811976150398305E-3</v>
      </c>
      <c r="AT461" s="72">
        <f t="shared" si="435"/>
        <v>3.8310611785111548E-3</v>
      </c>
      <c r="AU461" s="72">
        <f t="shared" si="436"/>
        <v>3.93841773957904E-3</v>
      </c>
      <c r="AV461" s="72">
        <f t="shared" si="437"/>
        <v>4.0878507764066123E-3</v>
      </c>
      <c r="AW461" s="72">
        <f t="shared" si="438"/>
        <v>4.0911863503965947E-3</v>
      </c>
      <c r="AX461" s="72">
        <f t="shared" si="439"/>
        <v>6.3108542981661923E-4</v>
      </c>
      <c r="AY461" s="72">
        <f t="shared" si="440"/>
        <v>1.2893077248438758E-3</v>
      </c>
      <c r="AZ461" s="72">
        <f t="shared" si="441"/>
        <v>3.2922631997354002E-3</v>
      </c>
      <c r="BA461" s="72">
        <f t="shared" si="442"/>
        <v>1.1349618268698174E-2</v>
      </c>
      <c r="BB461" s="72">
        <f t="shared" si="443"/>
        <v>1.9694375957997112E-2</v>
      </c>
      <c r="BC461" s="72">
        <f t="shared" si="444"/>
        <v>4.0494923227672591E-2</v>
      </c>
      <c r="BD461" s="72">
        <f t="shared" si="445"/>
        <v>6.3044108886645606E-2</v>
      </c>
      <c r="BE461" s="72">
        <f t="shared" si="446"/>
        <v>8.4122946998169079E-2</v>
      </c>
      <c r="BF461" s="72">
        <f t="shared" si="447"/>
        <v>6.0967258531339629E-4</v>
      </c>
      <c r="BG461" s="72">
        <f t="shared" si="448"/>
        <v>1.2570630935589047E-3</v>
      </c>
      <c r="BH461" s="72">
        <f t="shared" si="449"/>
        <v>3.2100410646044783E-3</v>
      </c>
      <c r="BI461" s="72">
        <f t="shared" si="450"/>
        <v>1.1043592845119491E-2</v>
      </c>
      <c r="BJ461" s="72">
        <f t="shared" si="451"/>
        <v>1.9155305892555773E-2</v>
      </c>
      <c r="BK461" s="72">
        <f t="shared" si="452"/>
        <v>3.93841773957904E-2</v>
      </c>
      <c r="BL461" s="72">
        <f t="shared" si="453"/>
        <v>6.1317761646099186E-2</v>
      </c>
      <c r="BM461" s="72">
        <f t="shared" si="454"/>
        <v>8.182372700793189E-2</v>
      </c>
      <c r="BN461" s="70">
        <f t="shared" si="455"/>
        <v>0.90759132851301771</v>
      </c>
      <c r="BO461" s="70">
        <f t="shared" si="456"/>
        <v>0.93863766656582837</v>
      </c>
      <c r="BP461" s="70">
        <f t="shared" si="457"/>
        <v>0.99199802049108921</v>
      </c>
    </row>
    <row r="462" spans="1:68" x14ac:dyDescent="0.25">
      <c r="A462" s="68">
        <v>44762</v>
      </c>
      <c r="B462" s="67">
        <v>8.09</v>
      </c>
      <c r="C462" s="67">
        <v>8.06</v>
      </c>
      <c r="D462" s="67">
        <v>9.4499999999999993</v>
      </c>
      <c r="E462" s="67">
        <v>10.119999999999999</v>
      </c>
      <c r="F462" s="67">
        <v>9.74</v>
      </c>
      <c r="G462" s="67">
        <v>8.51</v>
      </c>
      <c r="H462" s="67">
        <v>8.2200000000000006</v>
      </c>
      <c r="I462" s="67">
        <v>8.0299999999999994</v>
      </c>
      <c r="J462" s="71">
        <f t="shared" si="458"/>
        <v>0</v>
      </c>
      <c r="K462" s="71">
        <f t="shared" si="458"/>
        <v>-1.0000000000000286E-4</v>
      </c>
      <c r="L462" s="71">
        <f t="shared" si="459"/>
        <v>1.7000000000000071E-3</v>
      </c>
      <c r="M462" s="71">
        <f t="shared" si="459"/>
        <v>1.8000000000000099E-3</v>
      </c>
      <c r="N462" s="71">
        <f t="shared" si="460"/>
        <v>2.0999999999999908E-3</v>
      </c>
      <c r="O462" s="71">
        <f t="shared" si="461"/>
        <v>2.3000000000000104E-3</v>
      </c>
      <c r="P462" s="71">
        <f t="shared" si="462"/>
        <v>2.3999999999999994E-3</v>
      </c>
      <c r="Q462" s="71">
        <f t="shared" si="463"/>
        <v>2.2999999999999965E-3</v>
      </c>
      <c r="R462" s="71">
        <f t="shared" si="464"/>
        <v>0</v>
      </c>
      <c r="S462" s="71">
        <f t="shared" si="465"/>
        <v>-9.2545463024730091E-5</v>
      </c>
      <c r="T462" s="71">
        <f t="shared" si="466"/>
        <v>1.5520156490984832E-3</v>
      </c>
      <c r="U462" s="71">
        <f t="shared" si="467"/>
        <v>1.6332459850501933E-3</v>
      </c>
      <c r="V462" s="71">
        <f t="shared" si="468"/>
        <v>1.9117853699408629E-3</v>
      </c>
      <c r="W462" s="71">
        <f t="shared" si="469"/>
        <v>2.1173770856582385E-3</v>
      </c>
      <c r="X462" s="71">
        <f t="shared" si="470"/>
        <v>2.2152491983253191E-3</v>
      </c>
      <c r="Y462" s="71">
        <f t="shared" si="471"/>
        <v>2.1267750399383513E-3</v>
      </c>
      <c r="Z462" s="72">
        <f t="shared" si="415"/>
        <v>1.2167952107891931E-2</v>
      </c>
      <c r="AA462" s="72">
        <f t="shared" si="416"/>
        <v>1.3130162865519436E-2</v>
      </c>
      <c r="AB462" s="72">
        <f t="shared" si="417"/>
        <v>1.3387123698789517E-2</v>
      </c>
      <c r="AC462" s="72">
        <f t="shared" si="418"/>
        <v>1.6272860198940819E-2</v>
      </c>
      <c r="AD462" s="72">
        <f t="shared" si="419"/>
        <v>1.5944992452217907E-2</v>
      </c>
      <c r="AE462" s="72">
        <f t="shared" si="420"/>
        <v>1.3746914024318624E-2</v>
      </c>
      <c r="AF462" s="72">
        <f t="shared" si="421"/>
        <v>1.2736720869201214E-2</v>
      </c>
      <c r="AG462" s="72">
        <f t="shared" si="422"/>
        <v>1.2166681954983431E-2</v>
      </c>
      <c r="AH462" s="72">
        <f t="shared" si="423"/>
        <v>2.5326536681456479E-3</v>
      </c>
      <c r="AI462" s="72">
        <f t="shared" si="424"/>
        <v>2.5876812712500611E-3</v>
      </c>
      <c r="AJ462" s="72">
        <f t="shared" si="425"/>
        <v>3.3039658137428516E-3</v>
      </c>
      <c r="AK462" s="72">
        <f t="shared" si="426"/>
        <v>3.7966818654382845E-3</v>
      </c>
      <c r="AL462" s="72">
        <f t="shared" si="427"/>
        <v>3.9527827787215874E-3</v>
      </c>
      <c r="AM462" s="72">
        <f t="shared" si="428"/>
        <v>4.0641136136579884E-3</v>
      </c>
      <c r="AN462" s="72">
        <f t="shared" si="429"/>
        <v>4.2178257374062555E-3</v>
      </c>
      <c r="AO462" s="72">
        <f t="shared" si="430"/>
        <v>4.221239924170176E-3</v>
      </c>
      <c r="AP462" s="72">
        <f t="shared" si="431"/>
        <v>2.4467443477042745E-3</v>
      </c>
      <c r="AQ462" s="72">
        <f t="shared" si="432"/>
        <v>2.5229690307067127E-3</v>
      </c>
      <c r="AR462" s="72">
        <f t="shared" si="433"/>
        <v>3.2215160519438154E-3</v>
      </c>
      <c r="AS462" s="72">
        <f t="shared" si="434"/>
        <v>3.6943810439232102E-3</v>
      </c>
      <c r="AT462" s="72">
        <f t="shared" si="435"/>
        <v>3.8446768557652655E-3</v>
      </c>
      <c r="AU462" s="72">
        <f t="shared" si="436"/>
        <v>3.9526659756384513E-3</v>
      </c>
      <c r="AV462" s="72">
        <f t="shared" si="437"/>
        <v>4.1023943830059218E-3</v>
      </c>
      <c r="AW462" s="72">
        <f t="shared" si="438"/>
        <v>4.1059054179520592E-3</v>
      </c>
      <c r="AX462" s="72">
        <f t="shared" si="439"/>
        <v>6.3316341703641198E-4</v>
      </c>
      <c r="AY462" s="72">
        <f t="shared" si="440"/>
        <v>1.2938406356250306E-3</v>
      </c>
      <c r="AZ462" s="72">
        <f t="shared" si="441"/>
        <v>3.3039658137428516E-3</v>
      </c>
      <c r="BA462" s="72">
        <f t="shared" si="442"/>
        <v>1.1390045596314853E-2</v>
      </c>
      <c r="BB462" s="72">
        <f t="shared" si="443"/>
        <v>1.9763913893607939E-2</v>
      </c>
      <c r="BC462" s="72">
        <f t="shared" si="444"/>
        <v>4.0641136136579881E-2</v>
      </c>
      <c r="BD462" s="72">
        <f t="shared" si="445"/>
        <v>6.3267386061093833E-2</v>
      </c>
      <c r="BE462" s="72">
        <f t="shared" si="446"/>
        <v>8.4424798483403521E-2</v>
      </c>
      <c r="BF462" s="72">
        <f t="shared" si="447"/>
        <v>6.1168608692606862E-4</v>
      </c>
      <c r="BG462" s="72">
        <f t="shared" si="448"/>
        <v>1.2614845153533563E-3</v>
      </c>
      <c r="BH462" s="72">
        <f t="shared" si="449"/>
        <v>3.2215160519438154E-3</v>
      </c>
      <c r="BI462" s="72">
        <f t="shared" si="450"/>
        <v>1.108314313176963E-2</v>
      </c>
      <c r="BJ462" s="72">
        <f t="shared" si="451"/>
        <v>1.9223384278826326E-2</v>
      </c>
      <c r="BK462" s="72">
        <f t="shared" si="452"/>
        <v>3.9526659756384516E-2</v>
      </c>
      <c r="BL462" s="72">
        <f t="shared" si="453"/>
        <v>6.1535915745088827E-2</v>
      </c>
      <c r="BM462" s="72">
        <f t="shared" si="454"/>
        <v>8.2118108359041181E-2</v>
      </c>
      <c r="BN462" s="70">
        <f t="shared" si="455"/>
        <v>0.90795147628520545</v>
      </c>
      <c r="BO462" s="70">
        <f t="shared" si="456"/>
        <v>0.93862988363903577</v>
      </c>
      <c r="BP462" s="70">
        <f t="shared" si="457"/>
        <v>0.99199929761680938</v>
      </c>
    </row>
    <row r="463" spans="1:68" x14ac:dyDescent="0.25">
      <c r="A463" s="68">
        <v>44761</v>
      </c>
      <c r="B463" s="67">
        <v>8.09</v>
      </c>
      <c r="C463" s="67">
        <v>8.0500000000000007</v>
      </c>
      <c r="D463" s="67">
        <v>9.6199999999999992</v>
      </c>
      <c r="E463" s="67">
        <v>10.3</v>
      </c>
      <c r="F463" s="67">
        <v>9.9499999999999993</v>
      </c>
      <c r="G463" s="67">
        <v>8.74</v>
      </c>
      <c r="H463" s="67">
        <v>8.4600000000000009</v>
      </c>
      <c r="I463" s="67">
        <v>8.26</v>
      </c>
      <c r="J463" s="71">
        <f t="shared" si="458"/>
        <v>-1.6600000000000004E-2</v>
      </c>
      <c r="K463" s="71">
        <f t="shared" si="458"/>
        <v>-1.1000000000000038E-3</v>
      </c>
      <c r="L463" s="71">
        <f t="shared" si="459"/>
        <v>0</v>
      </c>
      <c r="M463" s="71">
        <f t="shared" si="459"/>
        <v>6.9999999999997842E-4</v>
      </c>
      <c r="N463" s="71">
        <f t="shared" si="460"/>
        <v>1.6000000000000042E-3</v>
      </c>
      <c r="O463" s="71">
        <f t="shared" si="461"/>
        <v>1.1999999999999927E-3</v>
      </c>
      <c r="P463" s="71">
        <f t="shared" si="462"/>
        <v>1.1999999999999927E-3</v>
      </c>
      <c r="Q463" s="71">
        <f t="shared" si="463"/>
        <v>1.2000000000000205E-3</v>
      </c>
      <c r="R463" s="71">
        <f t="shared" si="464"/>
        <v>-1.5476721375158608E-2</v>
      </c>
      <c r="S463" s="71">
        <f t="shared" si="465"/>
        <v>-1.0185657623982883E-3</v>
      </c>
      <c r="T463" s="71">
        <f t="shared" si="466"/>
        <v>0</v>
      </c>
      <c r="U463" s="71">
        <f t="shared" si="467"/>
        <v>6.3443152533592285E-4</v>
      </c>
      <c r="V463" s="71">
        <f t="shared" si="468"/>
        <v>1.4541491247296249E-3</v>
      </c>
      <c r="W463" s="71">
        <f t="shared" si="469"/>
        <v>1.1029412882794056E-3</v>
      </c>
      <c r="X463" s="71">
        <f t="shared" si="470"/>
        <v>1.1057870643904936E-3</v>
      </c>
      <c r="Y463" s="71">
        <f t="shared" si="471"/>
        <v>1.1078287691364563E-3</v>
      </c>
      <c r="Z463" s="72">
        <f t="shared" si="415"/>
        <v>1.1980767918381898E-2</v>
      </c>
      <c r="AA463" s="72">
        <f t="shared" si="416"/>
        <v>1.3001165436414679E-2</v>
      </c>
      <c r="AB463" s="72">
        <f t="shared" si="417"/>
        <v>1.3091762665049207E-2</v>
      </c>
      <c r="AC463" s="72">
        <f t="shared" si="418"/>
        <v>1.6040059675196373E-2</v>
      </c>
      <c r="AD463" s="72">
        <f t="shared" si="419"/>
        <v>1.577890414494814E-2</v>
      </c>
      <c r="AE463" s="72">
        <f t="shared" si="420"/>
        <v>1.3684050476411176E-2</v>
      </c>
      <c r="AF463" s="72">
        <f t="shared" si="421"/>
        <v>1.2690973158093109E-2</v>
      </c>
      <c r="AG463" s="72">
        <f t="shared" si="422"/>
        <v>1.2132593853730668E-2</v>
      </c>
      <c r="AH463" s="72">
        <f t="shared" si="423"/>
        <v>2.5414471101091558E-3</v>
      </c>
      <c r="AI463" s="72">
        <f t="shared" si="424"/>
        <v>2.5968432548983292E-3</v>
      </c>
      <c r="AJ463" s="72">
        <f t="shared" si="425"/>
        <v>3.3097331319752658E-3</v>
      </c>
      <c r="AK463" s="72">
        <f t="shared" si="426"/>
        <v>3.8043725267153604E-3</v>
      </c>
      <c r="AL463" s="72">
        <f t="shared" si="427"/>
        <v>3.9599329701879137E-3</v>
      </c>
      <c r="AM463" s="72">
        <f t="shared" si="428"/>
        <v>4.0712971517770404E-3</v>
      </c>
      <c r="AN463" s="72">
        <f t="shared" si="429"/>
        <v>4.2254463358084322E-3</v>
      </c>
      <c r="AO463" s="72">
        <f t="shared" si="430"/>
        <v>4.2294649502702614E-3</v>
      </c>
      <c r="AP463" s="72">
        <f t="shared" si="431"/>
        <v>2.4552439788602712E-3</v>
      </c>
      <c r="AQ463" s="72">
        <f t="shared" si="432"/>
        <v>2.5319057266646404E-3</v>
      </c>
      <c r="AR463" s="72">
        <f t="shared" si="433"/>
        <v>3.22775782716193E-3</v>
      </c>
      <c r="AS463" s="72">
        <f t="shared" si="434"/>
        <v>3.7025039688169566E-3</v>
      </c>
      <c r="AT463" s="72">
        <f t="shared" si="435"/>
        <v>3.8523660438213527E-3</v>
      </c>
      <c r="AU463" s="72">
        <f t="shared" si="436"/>
        <v>3.9603136911475828E-3</v>
      </c>
      <c r="AV463" s="72">
        <f t="shared" si="437"/>
        <v>4.1104536112858293E-3</v>
      </c>
      <c r="AW463" s="72">
        <f t="shared" si="438"/>
        <v>4.1144822141660443E-3</v>
      </c>
      <c r="AX463" s="72">
        <f t="shared" si="439"/>
        <v>6.3536177752728895E-4</v>
      </c>
      <c r="AY463" s="72">
        <f t="shared" si="440"/>
        <v>1.2984216274491646E-3</v>
      </c>
      <c r="AZ463" s="72">
        <f t="shared" si="441"/>
        <v>3.3097331319752658E-3</v>
      </c>
      <c r="BA463" s="72">
        <f t="shared" si="442"/>
        <v>1.1413117580146081E-2</v>
      </c>
      <c r="BB463" s="72">
        <f t="shared" si="443"/>
        <v>1.979966485093957E-2</v>
      </c>
      <c r="BC463" s="72">
        <f t="shared" si="444"/>
        <v>4.0712971517770404E-2</v>
      </c>
      <c r="BD463" s="72">
        <f t="shared" si="445"/>
        <v>6.3381695037126484E-2</v>
      </c>
      <c r="BE463" s="72">
        <f t="shared" si="446"/>
        <v>8.4589299005405225E-2</v>
      </c>
      <c r="BF463" s="72">
        <f t="shared" si="447"/>
        <v>6.1381099471506781E-4</v>
      </c>
      <c r="BG463" s="72">
        <f t="shared" si="448"/>
        <v>1.2659528633323202E-3</v>
      </c>
      <c r="BH463" s="72">
        <f t="shared" si="449"/>
        <v>3.22775782716193E-3</v>
      </c>
      <c r="BI463" s="72">
        <f t="shared" si="450"/>
        <v>1.110751190645087E-2</v>
      </c>
      <c r="BJ463" s="72">
        <f t="shared" si="451"/>
        <v>1.9261830219106765E-2</v>
      </c>
      <c r="BK463" s="72">
        <f t="shared" si="452"/>
        <v>3.9603136911475829E-2</v>
      </c>
      <c r="BL463" s="72">
        <f t="shared" si="453"/>
        <v>6.1656804169287441E-2</v>
      </c>
      <c r="BM463" s="72">
        <f t="shared" si="454"/>
        <v>8.228964428332089E-2</v>
      </c>
      <c r="BN463" s="70">
        <f t="shared" si="455"/>
        <v>0.90869869311991314</v>
      </c>
      <c r="BO463" s="70">
        <f t="shared" si="456"/>
        <v>0.9384442198741898</v>
      </c>
      <c r="BP463" s="70">
        <f t="shared" si="457"/>
        <v>0.99198049942598476</v>
      </c>
    </row>
    <row r="464" spans="1:68" x14ac:dyDescent="0.25">
      <c r="A464" s="68">
        <v>44760</v>
      </c>
      <c r="B464" s="67">
        <v>6.43</v>
      </c>
      <c r="C464" s="67">
        <v>7.94</v>
      </c>
      <c r="D464" s="67">
        <v>9.6199999999999992</v>
      </c>
      <c r="E464" s="67">
        <v>10.37</v>
      </c>
      <c r="F464" s="67">
        <v>10.11</v>
      </c>
      <c r="G464" s="67">
        <v>8.86</v>
      </c>
      <c r="H464" s="67">
        <v>8.58</v>
      </c>
      <c r="I464" s="67">
        <v>8.3800000000000008</v>
      </c>
      <c r="J464" s="71">
        <f t="shared" si="458"/>
        <v>-1.0000000000000286E-4</v>
      </c>
      <c r="K464" s="71">
        <f t="shared" si="458"/>
        <v>-1.3999999999999985E-3</v>
      </c>
      <c r="L464" s="71">
        <f t="shared" si="459"/>
        <v>-8.0000000000000904E-4</v>
      </c>
      <c r="M464" s="71">
        <f t="shared" si="459"/>
        <v>3.0000000000002247E-4</v>
      </c>
      <c r="N464" s="71">
        <f t="shared" si="460"/>
        <v>5.0000000000000044E-4</v>
      </c>
      <c r="O464" s="71">
        <f t="shared" si="461"/>
        <v>1.3000000000000095E-3</v>
      </c>
      <c r="P464" s="71">
        <f t="shared" si="462"/>
        <v>1.3000000000000095E-3</v>
      </c>
      <c r="Q464" s="71">
        <f t="shared" si="463"/>
        <v>1.899999999999985E-3</v>
      </c>
      <c r="R464" s="71">
        <f t="shared" si="464"/>
        <v>-9.3962884729682357E-5</v>
      </c>
      <c r="S464" s="71">
        <f t="shared" si="465"/>
        <v>-1.2978587155998407E-3</v>
      </c>
      <c r="T464" s="71">
        <f t="shared" si="466"/>
        <v>-7.3006026239520576E-4</v>
      </c>
      <c r="U464" s="71">
        <f t="shared" si="467"/>
        <v>2.7177605820252694E-4</v>
      </c>
      <c r="V464" s="71">
        <f t="shared" si="468"/>
        <v>4.5398829489967988E-4</v>
      </c>
      <c r="W464" s="71">
        <f t="shared" si="469"/>
        <v>1.1934818951664086E-3</v>
      </c>
      <c r="X464" s="71">
        <f t="shared" si="470"/>
        <v>1.1965577386037938E-3</v>
      </c>
      <c r="Y464" s="71">
        <f t="shared" si="471"/>
        <v>1.7515561057926555E-3</v>
      </c>
      <c r="Z464" s="72">
        <f t="shared" si="415"/>
        <v>1.1784247082560468E-2</v>
      </c>
      <c r="AA464" s="72">
        <f t="shared" si="416"/>
        <v>1.2867723804315221E-2</v>
      </c>
      <c r="AB464" s="72">
        <f t="shared" si="417"/>
        <v>1.274374106275358E-2</v>
      </c>
      <c r="AC464" s="72">
        <f t="shared" si="418"/>
        <v>1.5764441316513264E-2</v>
      </c>
      <c r="AD464" s="72">
        <f t="shared" si="419"/>
        <v>1.557267100545099E-2</v>
      </c>
      <c r="AE464" s="72">
        <f t="shared" si="420"/>
        <v>1.3590759207593457E-2</v>
      </c>
      <c r="AF464" s="72">
        <f t="shared" si="421"/>
        <v>1.2615821217388301E-2</v>
      </c>
      <c r="AG464" s="72">
        <f t="shared" si="422"/>
        <v>1.2072082140680349E-2</v>
      </c>
      <c r="AH464" s="72">
        <f t="shared" si="423"/>
        <v>2.1434298202496651E-3</v>
      </c>
      <c r="AI464" s="72">
        <f t="shared" si="424"/>
        <v>2.6060675807227482E-3</v>
      </c>
      <c r="AJ464" s="72">
        <f t="shared" si="425"/>
        <v>3.3214149673927999E-3</v>
      </c>
      <c r="AK464" s="72">
        <f t="shared" si="426"/>
        <v>3.8163767478436245E-3</v>
      </c>
      <c r="AL464" s="72">
        <f t="shared" si="427"/>
        <v>3.9694892330426881E-3</v>
      </c>
      <c r="AM464" s="72">
        <f t="shared" si="428"/>
        <v>4.0832627711657014E-3</v>
      </c>
      <c r="AN464" s="72">
        <f t="shared" si="429"/>
        <v>4.2381602351314225E-3</v>
      </c>
      <c r="AO464" s="72">
        <f t="shared" si="430"/>
        <v>4.2422429530062462E-3</v>
      </c>
      <c r="AP464" s="72">
        <f t="shared" si="431"/>
        <v>2.1010212665209336E-3</v>
      </c>
      <c r="AQ464" s="72">
        <f t="shared" si="432"/>
        <v>2.5409639906625037E-3</v>
      </c>
      <c r="AR464" s="72">
        <f t="shared" si="433"/>
        <v>3.2391727472252359E-3</v>
      </c>
      <c r="AS464" s="72">
        <f t="shared" si="434"/>
        <v>3.7143614466658707E-3</v>
      </c>
      <c r="AT464" s="72">
        <f t="shared" si="435"/>
        <v>3.8621592814236123E-3</v>
      </c>
      <c r="AU464" s="72">
        <f t="shared" si="436"/>
        <v>3.9721943010013047E-3</v>
      </c>
      <c r="AV464" s="72">
        <f t="shared" si="437"/>
        <v>4.1230394891895459E-3</v>
      </c>
      <c r="AW464" s="72">
        <f t="shared" si="438"/>
        <v>4.127120527997504E-3</v>
      </c>
      <c r="AX464" s="72">
        <f t="shared" si="439"/>
        <v>5.3585745506241629E-4</v>
      </c>
      <c r="AY464" s="72">
        <f t="shared" si="440"/>
        <v>1.3030337903613741E-3</v>
      </c>
      <c r="AZ464" s="72">
        <f t="shared" si="441"/>
        <v>3.3214149673927999E-3</v>
      </c>
      <c r="BA464" s="72">
        <f t="shared" si="442"/>
        <v>1.1449130243530874E-2</v>
      </c>
      <c r="BB464" s="72">
        <f t="shared" si="443"/>
        <v>1.9847446165213441E-2</v>
      </c>
      <c r="BC464" s="72">
        <f t="shared" si="444"/>
        <v>4.0832627711657014E-2</v>
      </c>
      <c r="BD464" s="72">
        <f t="shared" si="445"/>
        <v>6.3572403526971341E-2</v>
      </c>
      <c r="BE464" s="72">
        <f t="shared" si="446"/>
        <v>8.4844859060124928E-2</v>
      </c>
      <c r="BF464" s="72">
        <f t="shared" si="447"/>
        <v>5.252553166302334E-4</v>
      </c>
      <c r="BG464" s="72">
        <f t="shared" si="448"/>
        <v>1.2704819953312518E-3</v>
      </c>
      <c r="BH464" s="72">
        <f t="shared" si="449"/>
        <v>3.2391727472252359E-3</v>
      </c>
      <c r="BI464" s="72">
        <f t="shared" si="450"/>
        <v>1.1143084339997613E-2</v>
      </c>
      <c r="BJ464" s="72">
        <f t="shared" si="451"/>
        <v>1.931079640711806E-2</v>
      </c>
      <c r="BK464" s="72">
        <f t="shared" si="452"/>
        <v>3.9721943010013049E-2</v>
      </c>
      <c r="BL464" s="72">
        <f t="shared" si="453"/>
        <v>6.1845592337843189E-2</v>
      </c>
      <c r="BM464" s="72">
        <f t="shared" si="454"/>
        <v>8.2542410559950083E-2</v>
      </c>
      <c r="BN464" s="70">
        <f t="shared" si="455"/>
        <v>0.90922749075521347</v>
      </c>
      <c r="BO464" s="70">
        <f t="shared" si="456"/>
        <v>0.93849534495585829</v>
      </c>
      <c r="BP464" s="70">
        <f t="shared" si="457"/>
        <v>0.99210509672079683</v>
      </c>
    </row>
    <row r="465" spans="1:68" x14ac:dyDescent="0.25">
      <c r="A465" s="68">
        <v>44757</v>
      </c>
      <c r="B465" s="67">
        <v>6.42</v>
      </c>
      <c r="C465" s="67">
        <v>7.8</v>
      </c>
      <c r="D465" s="67">
        <v>9.5399999999999991</v>
      </c>
      <c r="E465" s="67">
        <v>10.4</v>
      </c>
      <c r="F465" s="67">
        <v>10.16</v>
      </c>
      <c r="G465" s="67">
        <v>8.99</v>
      </c>
      <c r="H465" s="67">
        <v>8.7100000000000009</v>
      </c>
      <c r="I465" s="67">
        <v>8.57</v>
      </c>
      <c r="J465" s="71">
        <f t="shared" si="458"/>
        <v>2.0000000000000573E-4</v>
      </c>
      <c r="K465" s="71">
        <f t="shared" si="458"/>
        <v>-3.0000000000000859E-4</v>
      </c>
      <c r="L465" s="71">
        <f t="shared" si="459"/>
        <v>-1.5999999999999764E-3</v>
      </c>
      <c r="M465" s="71">
        <f t="shared" si="459"/>
        <v>-1.4000000000000123E-3</v>
      </c>
      <c r="N465" s="71">
        <f t="shared" si="460"/>
        <v>-7.9999999999999516E-4</v>
      </c>
      <c r="O465" s="71">
        <f t="shared" si="461"/>
        <v>8.9999999999999802E-4</v>
      </c>
      <c r="P465" s="71">
        <f t="shared" si="462"/>
        <v>1.3999999999999846E-3</v>
      </c>
      <c r="Q465" s="71">
        <f t="shared" si="463"/>
        <v>1.1999999999999927E-3</v>
      </c>
      <c r="R465" s="71">
        <f t="shared" si="464"/>
        <v>1.8791694126521632E-4</v>
      </c>
      <c r="S465" s="71">
        <f t="shared" si="465"/>
        <v>-2.7833186615636971E-4</v>
      </c>
      <c r="T465" s="71">
        <f t="shared" si="466"/>
        <v>-1.4617214369483783E-3</v>
      </c>
      <c r="U465" s="71">
        <f t="shared" si="467"/>
        <v>-1.2689206814574482E-3</v>
      </c>
      <c r="V465" s="71">
        <f t="shared" si="468"/>
        <v>-7.2648023536577391E-4</v>
      </c>
      <c r="W465" s="71">
        <f t="shared" si="469"/>
        <v>8.2542307616742148E-4</v>
      </c>
      <c r="X465" s="71">
        <f t="shared" si="470"/>
        <v>1.2870014646474616E-3</v>
      </c>
      <c r="Y465" s="71">
        <f t="shared" si="471"/>
        <v>1.1046673313347254E-3</v>
      </c>
      <c r="Z465" s="72">
        <f t="shared" si="415"/>
        <v>1.1787316922999551E-2</v>
      </c>
      <c r="AA465" s="72">
        <f t="shared" si="416"/>
        <v>1.2744168416754581E-2</v>
      </c>
      <c r="AB465" s="72">
        <f t="shared" si="417"/>
        <v>1.2374339432705101E-2</v>
      </c>
      <c r="AC465" s="72">
        <f t="shared" si="418"/>
        <v>1.546146650157151E-2</v>
      </c>
      <c r="AD465" s="72">
        <f t="shared" si="419"/>
        <v>1.5329508499810997E-2</v>
      </c>
      <c r="AE465" s="72">
        <f t="shared" si="420"/>
        <v>1.3477371531353794E-2</v>
      </c>
      <c r="AF465" s="72">
        <f t="shared" si="421"/>
        <v>1.2522041506625125E-2</v>
      </c>
      <c r="AG465" s="72">
        <f t="shared" si="422"/>
        <v>1.199430480294378E-2</v>
      </c>
      <c r="AH465" s="72">
        <f t="shared" si="423"/>
        <v>2.1511699928895571E-3</v>
      </c>
      <c r="AI465" s="72">
        <f t="shared" si="424"/>
        <v>2.6148161850485857E-3</v>
      </c>
      <c r="AJ465" s="72">
        <f t="shared" si="425"/>
        <v>3.3337755925515649E-3</v>
      </c>
      <c r="AK465" s="72">
        <f t="shared" si="426"/>
        <v>3.8294825275703086E-3</v>
      </c>
      <c r="AL465" s="72">
        <f t="shared" si="427"/>
        <v>3.9828143808721527E-3</v>
      </c>
      <c r="AM465" s="72">
        <f t="shared" si="428"/>
        <v>4.0949762261800185E-3</v>
      </c>
      <c r="AN465" s="72">
        <f t="shared" si="429"/>
        <v>4.2506490903544501E-3</v>
      </c>
      <c r="AO465" s="72">
        <f t="shared" si="430"/>
        <v>4.2524500140703539E-3</v>
      </c>
      <c r="AP465" s="72">
        <f t="shared" si="431"/>
        <v>2.1086098132162691E-3</v>
      </c>
      <c r="AQ465" s="72">
        <f t="shared" si="432"/>
        <v>2.5496289463800888E-3</v>
      </c>
      <c r="AR465" s="72">
        <f t="shared" si="433"/>
        <v>3.2512332883180449E-3</v>
      </c>
      <c r="AS465" s="72">
        <f t="shared" si="434"/>
        <v>3.7271923328608867E-3</v>
      </c>
      <c r="AT465" s="72">
        <f t="shared" si="435"/>
        <v>3.8752336866386479E-3</v>
      </c>
      <c r="AU465" s="72">
        <f t="shared" si="436"/>
        <v>3.9838721000102799E-3</v>
      </c>
      <c r="AV465" s="72">
        <f t="shared" si="437"/>
        <v>4.135445376940927E-3</v>
      </c>
      <c r="AW465" s="72">
        <f t="shared" si="438"/>
        <v>4.1375060284453207E-3</v>
      </c>
      <c r="AX465" s="72">
        <f t="shared" si="439"/>
        <v>5.3779249822238928E-4</v>
      </c>
      <c r="AY465" s="72">
        <f t="shared" si="440"/>
        <v>1.3074080925242928E-3</v>
      </c>
      <c r="AZ465" s="72">
        <f t="shared" si="441"/>
        <v>3.3337755925515649E-3</v>
      </c>
      <c r="BA465" s="72">
        <f t="shared" si="442"/>
        <v>1.1488447582710925E-2</v>
      </c>
      <c r="BB465" s="72">
        <f t="shared" si="443"/>
        <v>1.9914071904360765E-2</v>
      </c>
      <c r="BC465" s="72">
        <f t="shared" si="444"/>
        <v>4.0949762261800186E-2</v>
      </c>
      <c r="BD465" s="72">
        <f t="shared" si="445"/>
        <v>6.3759736355316746E-2</v>
      </c>
      <c r="BE465" s="72">
        <f t="shared" si="446"/>
        <v>8.5049000281407078E-2</v>
      </c>
      <c r="BF465" s="72">
        <f t="shared" si="447"/>
        <v>5.2715245330406727E-4</v>
      </c>
      <c r="BG465" s="72">
        <f t="shared" si="448"/>
        <v>1.2748144731900444E-3</v>
      </c>
      <c r="BH465" s="72">
        <f t="shared" si="449"/>
        <v>3.2512332883180449E-3</v>
      </c>
      <c r="BI465" s="72">
        <f t="shared" si="450"/>
        <v>1.118157699858266E-2</v>
      </c>
      <c r="BJ465" s="72">
        <f t="shared" si="451"/>
        <v>1.9376168433193241E-2</v>
      </c>
      <c r="BK465" s="72">
        <f t="shared" si="452"/>
        <v>3.98387210001028E-2</v>
      </c>
      <c r="BL465" s="72">
        <f t="shared" si="453"/>
        <v>6.2031680654113908E-2</v>
      </c>
      <c r="BM465" s="72">
        <f t="shared" si="454"/>
        <v>8.2750120568906418E-2</v>
      </c>
      <c r="BN465" s="70">
        <f t="shared" si="455"/>
        <v>0.90947674725439331</v>
      </c>
      <c r="BO465" s="70">
        <f t="shared" si="456"/>
        <v>0.93878271362257071</v>
      </c>
      <c r="BP465" s="70">
        <f t="shared" si="457"/>
        <v>0.99210422805312304</v>
      </c>
    </row>
    <row r="466" spans="1:68" x14ac:dyDescent="0.25">
      <c r="A466" s="68">
        <v>44756</v>
      </c>
      <c r="B466" s="67">
        <v>6.44</v>
      </c>
      <c r="C466" s="67">
        <v>7.77</v>
      </c>
      <c r="D466" s="67">
        <v>9.3800000000000008</v>
      </c>
      <c r="E466" s="67">
        <v>10.26</v>
      </c>
      <c r="F466" s="67">
        <v>10.08</v>
      </c>
      <c r="G466" s="67">
        <v>9.08</v>
      </c>
      <c r="H466" s="67">
        <v>8.85</v>
      </c>
      <c r="I466" s="67">
        <v>8.69</v>
      </c>
      <c r="J466" s="71">
        <f t="shared" si="458"/>
        <v>-1.0000000000000286E-4</v>
      </c>
      <c r="K466" s="71">
        <f t="shared" si="458"/>
        <v>-2.2999999999999965E-3</v>
      </c>
      <c r="L466" s="71">
        <f t="shared" si="459"/>
        <v>-3.8000000000000117E-3</v>
      </c>
      <c r="M466" s="71">
        <f t="shared" si="459"/>
        <v>-4.599999999999993E-3</v>
      </c>
      <c r="N466" s="71">
        <f t="shared" si="460"/>
        <v>-2.5000000000000022E-3</v>
      </c>
      <c r="O466" s="71">
        <f t="shared" si="461"/>
        <v>0</v>
      </c>
      <c r="P466" s="71">
        <f t="shared" si="462"/>
        <v>1.0000000000000286E-4</v>
      </c>
      <c r="Q466" s="71">
        <f t="shared" si="463"/>
        <v>3.0000000000000859E-4</v>
      </c>
      <c r="R466" s="71">
        <f t="shared" si="464"/>
        <v>-9.3954056535509634E-5</v>
      </c>
      <c r="S466" s="71">
        <f t="shared" si="465"/>
        <v>-2.1364552272085365E-3</v>
      </c>
      <c r="T466" s="71">
        <f t="shared" si="466"/>
        <v>-3.4801756894830092E-3</v>
      </c>
      <c r="U466" s="71">
        <f t="shared" si="467"/>
        <v>-4.180684086107252E-3</v>
      </c>
      <c r="V466" s="71">
        <f t="shared" si="468"/>
        <v>-2.2736583847789292E-3</v>
      </c>
      <c r="W466" s="71">
        <f t="shared" si="469"/>
        <v>0</v>
      </c>
      <c r="X466" s="71">
        <f t="shared" si="470"/>
        <v>9.1865325497419046E-5</v>
      </c>
      <c r="Y466" s="71">
        <f t="shared" si="471"/>
        <v>2.7597626779264146E-4</v>
      </c>
      <c r="Z466" s="72">
        <f t="shared" si="415"/>
        <v>1.1790547051581701E-2</v>
      </c>
      <c r="AA466" s="72">
        <f t="shared" si="416"/>
        <v>1.2634779828610908E-2</v>
      </c>
      <c r="AB466" s="72">
        <f t="shared" si="417"/>
        <v>1.1999982442099948E-2</v>
      </c>
      <c r="AC466" s="72">
        <f t="shared" si="418"/>
        <v>1.5136233051997414E-2</v>
      </c>
      <c r="AD466" s="72">
        <f t="shared" si="419"/>
        <v>1.5065050210739374E-2</v>
      </c>
      <c r="AE466" s="72">
        <f t="shared" si="420"/>
        <v>1.334023742995114E-2</v>
      </c>
      <c r="AF466" s="72">
        <f t="shared" si="421"/>
        <v>1.240611507153698E-2</v>
      </c>
      <c r="AG466" s="72">
        <f t="shared" si="422"/>
        <v>1.1887649155590757E-2</v>
      </c>
      <c r="AH466" s="72">
        <f t="shared" si="423"/>
        <v>2.1584412926520863E-3</v>
      </c>
      <c r="AI466" s="72">
        <f t="shared" si="424"/>
        <v>2.6245165641696645E-3</v>
      </c>
      <c r="AJ466" s="72">
        <f t="shared" si="425"/>
        <v>3.3453817341774945E-3</v>
      </c>
      <c r="AK466" s="72">
        <f t="shared" si="426"/>
        <v>3.8434614817956622E-3</v>
      </c>
      <c r="AL466" s="72">
        <f t="shared" si="427"/>
        <v>3.9977571986345856E-3</v>
      </c>
      <c r="AM466" s="72">
        <f t="shared" si="428"/>
        <v>4.1080819260861032E-3</v>
      </c>
      <c r="AN466" s="72">
        <f t="shared" si="429"/>
        <v>4.2628843822755834E-3</v>
      </c>
      <c r="AO466" s="72">
        <f t="shared" si="430"/>
        <v>4.265418472795394E-3</v>
      </c>
      <c r="AP466" s="72">
        <f t="shared" si="431"/>
        <v>2.1157686055343684E-3</v>
      </c>
      <c r="AQ466" s="72">
        <f t="shared" si="432"/>
        <v>2.5590816735430559E-3</v>
      </c>
      <c r="AR466" s="72">
        <f t="shared" si="433"/>
        <v>3.2627146142041054E-3</v>
      </c>
      <c r="AS466" s="72">
        <f t="shared" si="434"/>
        <v>3.7408871984450499E-3</v>
      </c>
      <c r="AT466" s="72">
        <f t="shared" si="435"/>
        <v>3.889774860464748E-3</v>
      </c>
      <c r="AU466" s="72">
        <f t="shared" si="436"/>
        <v>3.9967929988462825E-3</v>
      </c>
      <c r="AV466" s="72">
        <f t="shared" si="437"/>
        <v>4.1476483454967175E-3</v>
      </c>
      <c r="AW466" s="72">
        <f t="shared" si="438"/>
        <v>4.1503521880037241E-3</v>
      </c>
      <c r="AX466" s="72">
        <f t="shared" si="439"/>
        <v>5.3961032316302156E-4</v>
      </c>
      <c r="AY466" s="72">
        <f t="shared" si="440"/>
        <v>1.3122582820848322E-3</v>
      </c>
      <c r="AZ466" s="72">
        <f t="shared" si="441"/>
        <v>3.3453817341774945E-3</v>
      </c>
      <c r="BA466" s="72">
        <f t="shared" si="442"/>
        <v>1.1530384445386987E-2</v>
      </c>
      <c r="BB466" s="72">
        <f t="shared" si="443"/>
        <v>1.9988785993172928E-2</v>
      </c>
      <c r="BC466" s="72">
        <f t="shared" si="444"/>
        <v>4.1080819260861032E-2</v>
      </c>
      <c r="BD466" s="72">
        <f t="shared" si="445"/>
        <v>6.3943265734133753E-2</v>
      </c>
      <c r="BE466" s="72">
        <f t="shared" si="446"/>
        <v>8.5308369455907876E-2</v>
      </c>
      <c r="BF466" s="72">
        <f t="shared" si="447"/>
        <v>5.289421513835921E-4</v>
      </c>
      <c r="BG466" s="72">
        <f t="shared" si="448"/>
        <v>1.279540836771528E-3</v>
      </c>
      <c r="BH466" s="72">
        <f t="shared" si="449"/>
        <v>3.2627146142041054E-3</v>
      </c>
      <c r="BI466" s="72">
        <f t="shared" si="450"/>
        <v>1.1222661595335149E-2</v>
      </c>
      <c r="BJ466" s="72">
        <f t="shared" si="451"/>
        <v>1.944887430232374E-2</v>
      </c>
      <c r="BK466" s="72">
        <f t="shared" si="452"/>
        <v>3.9967929988462825E-2</v>
      </c>
      <c r="BL466" s="72">
        <f t="shared" si="453"/>
        <v>6.2214725182450761E-2</v>
      </c>
      <c r="BM466" s="72">
        <f t="shared" si="454"/>
        <v>8.3007043760074478E-2</v>
      </c>
      <c r="BN466" s="70">
        <f t="shared" si="455"/>
        <v>0.90991612421776658</v>
      </c>
      <c r="BO466" s="70">
        <f t="shared" si="456"/>
        <v>0.93880072292433348</v>
      </c>
      <c r="BP466" s="70">
        <f t="shared" si="457"/>
        <v>0.99217868855246816</v>
      </c>
    </row>
    <row r="467" spans="1:68" x14ac:dyDescent="0.25">
      <c r="A467" s="68">
        <v>44755</v>
      </c>
      <c r="B467" s="67">
        <v>6.43</v>
      </c>
      <c r="C467" s="67">
        <v>7.54</v>
      </c>
      <c r="D467" s="67">
        <v>9</v>
      </c>
      <c r="E467" s="67">
        <v>9.8000000000000007</v>
      </c>
      <c r="F467" s="67">
        <v>9.83</v>
      </c>
      <c r="G467" s="67">
        <v>9.08</v>
      </c>
      <c r="H467" s="67">
        <v>8.86</v>
      </c>
      <c r="I467" s="67">
        <v>8.7200000000000006</v>
      </c>
      <c r="J467" s="71">
        <f t="shared" si="458"/>
        <v>3.0000000000000859E-4</v>
      </c>
      <c r="K467" s="71">
        <f t="shared" si="458"/>
        <v>-5.2999999999999992E-3</v>
      </c>
      <c r="L467" s="71">
        <f t="shared" si="459"/>
        <v>-8.0999999999999961E-3</v>
      </c>
      <c r="M467" s="71">
        <f t="shared" si="459"/>
        <v>-2.8000000000000108E-3</v>
      </c>
      <c r="N467" s="71">
        <f t="shared" si="460"/>
        <v>-2.7999999999999969E-3</v>
      </c>
      <c r="O467" s="71">
        <f t="shared" si="461"/>
        <v>-2.7999999999999969E-3</v>
      </c>
      <c r="P467" s="71">
        <f t="shared" si="462"/>
        <v>-2.0999999999999908E-3</v>
      </c>
      <c r="Q467" s="71">
        <f t="shared" si="463"/>
        <v>-1.6999999999999932E-3</v>
      </c>
      <c r="R467" s="71">
        <f t="shared" si="464"/>
        <v>2.8183569165836977E-4</v>
      </c>
      <c r="S467" s="71">
        <f t="shared" si="465"/>
        <v>-4.9405833426220038E-3</v>
      </c>
      <c r="T467" s="71">
        <f t="shared" si="466"/>
        <v>-7.4589415296616793E-3</v>
      </c>
      <c r="U467" s="71">
        <f t="shared" si="467"/>
        <v>-2.5533480952369741E-3</v>
      </c>
      <c r="V467" s="71">
        <f t="shared" si="468"/>
        <v>-2.5526497587790896E-3</v>
      </c>
      <c r="W467" s="71">
        <f t="shared" si="469"/>
        <v>-2.5702235555453935E-3</v>
      </c>
      <c r="X467" s="71">
        <f t="shared" si="470"/>
        <v>-1.9309463036153113E-3</v>
      </c>
      <c r="Y467" s="71">
        <f t="shared" si="471"/>
        <v>-1.5648735185874391E-3</v>
      </c>
      <c r="Z467" s="72">
        <f t="shared" si="415"/>
        <v>1.1791715457431589E-2</v>
      </c>
      <c r="AA467" s="72">
        <f t="shared" si="416"/>
        <v>1.2524542550411246E-2</v>
      </c>
      <c r="AB467" s="72">
        <f t="shared" si="417"/>
        <v>1.1639059726789192E-2</v>
      </c>
      <c r="AC467" s="72">
        <f t="shared" si="418"/>
        <v>1.4820875917193268E-2</v>
      </c>
      <c r="AD467" s="72">
        <f t="shared" si="419"/>
        <v>1.4801522308757552E-2</v>
      </c>
      <c r="AE467" s="72">
        <f t="shared" si="420"/>
        <v>1.3182900231357127E-2</v>
      </c>
      <c r="AF467" s="72">
        <f t="shared" si="421"/>
        <v>1.2263867818185533E-2</v>
      </c>
      <c r="AG467" s="72">
        <f t="shared" si="422"/>
        <v>1.1758424794881064E-2</v>
      </c>
      <c r="AH467" s="72">
        <f t="shared" si="423"/>
        <v>2.166346612181503E-3</v>
      </c>
      <c r="AI467" s="72">
        <f t="shared" si="424"/>
        <v>2.6301492584824243E-3</v>
      </c>
      <c r="AJ467" s="72">
        <f t="shared" si="425"/>
        <v>3.3470902609364027E-3</v>
      </c>
      <c r="AK467" s="72">
        <f t="shared" si="426"/>
        <v>3.8434216464178256E-3</v>
      </c>
      <c r="AL467" s="72">
        <f t="shared" si="427"/>
        <v>4.0099655138407164E-3</v>
      </c>
      <c r="AM467" s="72">
        <f t="shared" si="428"/>
        <v>4.1231885146084842E-3</v>
      </c>
      <c r="AN467" s="72">
        <f t="shared" si="429"/>
        <v>4.2784854162751986E-3</v>
      </c>
      <c r="AO467" s="72">
        <f t="shared" si="430"/>
        <v>4.2807428825308554E-3</v>
      </c>
      <c r="AP467" s="72">
        <f t="shared" si="431"/>
        <v>2.1235193371705427E-3</v>
      </c>
      <c r="AQ467" s="72">
        <f t="shared" si="432"/>
        <v>2.5650545958953276E-3</v>
      </c>
      <c r="AR467" s="72">
        <f t="shared" si="433"/>
        <v>3.2658287722395528E-3</v>
      </c>
      <c r="AS467" s="72">
        <f t="shared" si="434"/>
        <v>3.7429014077033558E-3</v>
      </c>
      <c r="AT467" s="72">
        <f t="shared" si="435"/>
        <v>3.9021109144078414E-3</v>
      </c>
      <c r="AU467" s="72">
        <f t="shared" si="436"/>
        <v>4.0115036133813106E-3</v>
      </c>
      <c r="AV467" s="72">
        <f t="shared" si="437"/>
        <v>4.1628480353199391E-3</v>
      </c>
      <c r="AW467" s="72">
        <f t="shared" si="438"/>
        <v>4.1653050389681943E-3</v>
      </c>
      <c r="AX467" s="72">
        <f t="shared" si="439"/>
        <v>5.4158665304537574E-4</v>
      </c>
      <c r="AY467" s="72">
        <f t="shared" si="440"/>
        <v>1.3150746292412121E-3</v>
      </c>
      <c r="AZ467" s="72">
        <f t="shared" si="441"/>
        <v>3.3470902609364027E-3</v>
      </c>
      <c r="BA467" s="72">
        <f t="shared" si="442"/>
        <v>1.1530264939253477E-2</v>
      </c>
      <c r="BB467" s="72">
        <f t="shared" si="443"/>
        <v>2.0049827569203583E-2</v>
      </c>
      <c r="BC467" s="72">
        <f t="shared" si="444"/>
        <v>4.1231885146084842E-2</v>
      </c>
      <c r="BD467" s="72">
        <f t="shared" si="445"/>
        <v>6.4177281244127984E-2</v>
      </c>
      <c r="BE467" s="72">
        <f t="shared" si="446"/>
        <v>8.5614857650617104E-2</v>
      </c>
      <c r="BF467" s="72">
        <f t="shared" si="447"/>
        <v>5.3087983429263568E-4</v>
      </c>
      <c r="BG467" s="72">
        <f t="shared" si="448"/>
        <v>1.2825272979476638E-3</v>
      </c>
      <c r="BH467" s="72">
        <f t="shared" si="449"/>
        <v>3.2658287722395528E-3</v>
      </c>
      <c r="BI467" s="72">
        <f t="shared" si="450"/>
        <v>1.1228704223110068E-2</v>
      </c>
      <c r="BJ467" s="72">
        <f t="shared" si="451"/>
        <v>1.9510554572039207E-2</v>
      </c>
      <c r="BK467" s="72">
        <f t="shared" si="452"/>
        <v>4.0115036133813106E-2</v>
      </c>
      <c r="BL467" s="72">
        <f t="shared" si="453"/>
        <v>6.2442720529799087E-2</v>
      </c>
      <c r="BM467" s="72">
        <f t="shared" si="454"/>
        <v>8.3306100779363887E-2</v>
      </c>
      <c r="BN467" s="70">
        <f t="shared" si="455"/>
        <v>0.90976053945505497</v>
      </c>
      <c r="BO467" s="70">
        <f t="shared" si="456"/>
        <v>0.93844337490359098</v>
      </c>
      <c r="BP467" s="70">
        <f t="shared" si="457"/>
        <v>0.99318987089207122</v>
      </c>
    </row>
    <row r="468" spans="1:68" x14ac:dyDescent="0.25">
      <c r="A468" s="68">
        <v>44754</v>
      </c>
      <c r="B468" s="67">
        <v>6.46</v>
      </c>
      <c r="C468" s="67">
        <v>7.01</v>
      </c>
      <c r="D468" s="67">
        <v>8.19</v>
      </c>
      <c r="E468" s="67">
        <v>9.52</v>
      </c>
      <c r="F468" s="67">
        <v>9.5500000000000007</v>
      </c>
      <c r="G468" s="67">
        <v>8.8000000000000007</v>
      </c>
      <c r="H468" s="67">
        <v>8.65</v>
      </c>
      <c r="I468" s="67">
        <v>8.5500000000000007</v>
      </c>
      <c r="J468" s="71">
        <f t="shared" si="458"/>
        <v>2.2999999999999965E-3</v>
      </c>
      <c r="K468" s="71">
        <f t="shared" si="458"/>
        <v>-1.799999999999996E-3</v>
      </c>
      <c r="L468" s="71">
        <f t="shared" si="459"/>
        <v>-1.3999999999999985E-3</v>
      </c>
      <c r="M468" s="71">
        <f t="shared" si="459"/>
        <v>-2.1999999999999797E-3</v>
      </c>
      <c r="N468" s="71">
        <f t="shared" si="460"/>
        <v>-3.0000000000000027E-3</v>
      </c>
      <c r="O468" s="71">
        <f t="shared" si="461"/>
        <v>-2.7000000000000218E-3</v>
      </c>
      <c r="P468" s="71">
        <f t="shared" si="462"/>
        <v>-2.5000000000000022E-3</v>
      </c>
      <c r="Q468" s="71">
        <f t="shared" si="463"/>
        <v>-2.7000000000000079E-3</v>
      </c>
      <c r="R468" s="71">
        <f t="shared" si="464"/>
        <v>2.1581054587586374E-3</v>
      </c>
      <c r="S468" s="71">
        <f t="shared" si="465"/>
        <v>-1.6835020811137647E-3</v>
      </c>
      <c r="T468" s="71">
        <f t="shared" si="466"/>
        <v>-1.2948577465871757E-3</v>
      </c>
      <c r="U468" s="71">
        <f t="shared" si="467"/>
        <v>-2.0107857977005577E-3</v>
      </c>
      <c r="V468" s="71">
        <f t="shared" si="468"/>
        <v>-2.742232065775905E-3</v>
      </c>
      <c r="W468" s="71">
        <f t="shared" si="469"/>
        <v>-2.4847019639188564E-3</v>
      </c>
      <c r="X468" s="71">
        <f t="shared" si="470"/>
        <v>-2.3036176968927275E-3</v>
      </c>
      <c r="Y468" s="71">
        <f t="shared" si="471"/>
        <v>-2.4904315782003791E-3</v>
      </c>
      <c r="Z468" s="72">
        <f t="shared" si="415"/>
        <v>1.1792996153214226E-2</v>
      </c>
      <c r="AA468" s="72">
        <f t="shared" si="416"/>
        <v>1.2440302114553665E-2</v>
      </c>
      <c r="AB468" s="72">
        <f t="shared" si="417"/>
        <v>1.1341902512469462E-2</v>
      </c>
      <c r="AC468" s="72">
        <f t="shared" si="418"/>
        <v>1.4576087886515132E-2</v>
      </c>
      <c r="AD468" s="72">
        <f t="shared" si="419"/>
        <v>1.4569596769010896E-2</v>
      </c>
      <c r="AE468" s="72">
        <f t="shared" si="420"/>
        <v>1.3017978990869192E-2</v>
      </c>
      <c r="AF468" s="72">
        <f t="shared" si="421"/>
        <v>1.2113208833511992E-2</v>
      </c>
      <c r="AG468" s="72">
        <f t="shared" si="422"/>
        <v>1.1618367364342502E-2</v>
      </c>
      <c r="AH468" s="72">
        <f t="shared" si="423"/>
        <v>2.1735136212933472E-3</v>
      </c>
      <c r="AI468" s="72">
        <f t="shared" si="424"/>
        <v>2.6073335382158095E-3</v>
      </c>
      <c r="AJ468" s="72">
        <f t="shared" si="425"/>
        <v>3.2961633639099616E-3</v>
      </c>
      <c r="AK468" s="72">
        <f t="shared" si="426"/>
        <v>3.8538179800508745E-3</v>
      </c>
      <c r="AL468" s="72">
        <f t="shared" si="427"/>
        <v>4.0211817003145038E-3</v>
      </c>
      <c r="AM468" s="72">
        <f t="shared" si="428"/>
        <v>4.1347284848906232E-3</v>
      </c>
      <c r="AN468" s="72">
        <f t="shared" si="429"/>
        <v>4.2929431601378028E-3</v>
      </c>
      <c r="AO468" s="72">
        <f t="shared" si="430"/>
        <v>4.2960742937321033E-3</v>
      </c>
      <c r="AP468" s="72">
        <f t="shared" si="431"/>
        <v>2.1305928489655421E-3</v>
      </c>
      <c r="AQ468" s="72">
        <f t="shared" si="432"/>
        <v>2.5458257626366251E-3</v>
      </c>
      <c r="AR468" s="72">
        <f t="shared" si="433"/>
        <v>3.2233915485899186E-3</v>
      </c>
      <c r="AS468" s="72">
        <f t="shared" si="434"/>
        <v>3.7536537686380465E-3</v>
      </c>
      <c r="AT468" s="72">
        <f t="shared" si="435"/>
        <v>3.9136229800025343E-3</v>
      </c>
      <c r="AU468" s="72">
        <f t="shared" si="436"/>
        <v>4.0232753192629075E-3</v>
      </c>
      <c r="AV468" s="72">
        <f t="shared" si="437"/>
        <v>4.1771684736271906E-3</v>
      </c>
      <c r="AW468" s="72">
        <f t="shared" si="438"/>
        <v>4.1803665944322868E-3</v>
      </c>
      <c r="AX468" s="72">
        <f t="shared" si="439"/>
        <v>5.4337840532333681E-4</v>
      </c>
      <c r="AY468" s="72">
        <f t="shared" si="440"/>
        <v>1.3036667691079047E-3</v>
      </c>
      <c r="AZ468" s="72">
        <f t="shared" si="441"/>
        <v>3.2961633639099616E-3</v>
      </c>
      <c r="BA468" s="72">
        <f t="shared" si="442"/>
        <v>1.1561453940152623E-2</v>
      </c>
      <c r="BB468" s="72">
        <f t="shared" si="443"/>
        <v>2.0105908501572518E-2</v>
      </c>
      <c r="BC468" s="72">
        <f t="shared" si="444"/>
        <v>4.1347284848906235E-2</v>
      </c>
      <c r="BD468" s="72">
        <f t="shared" si="445"/>
        <v>6.4394147402067045E-2</v>
      </c>
      <c r="BE468" s="72">
        <f t="shared" si="446"/>
        <v>8.5921485874642073E-2</v>
      </c>
      <c r="BF468" s="72">
        <f t="shared" si="447"/>
        <v>5.3264821224138553E-4</v>
      </c>
      <c r="BG468" s="72">
        <f t="shared" si="448"/>
        <v>1.2729128813183126E-3</v>
      </c>
      <c r="BH468" s="72">
        <f t="shared" si="449"/>
        <v>3.2233915485899186E-3</v>
      </c>
      <c r="BI468" s="72">
        <f t="shared" si="450"/>
        <v>1.1260961305914139E-2</v>
      </c>
      <c r="BJ468" s="72">
        <f t="shared" si="451"/>
        <v>1.9568114900012673E-2</v>
      </c>
      <c r="BK468" s="72">
        <f t="shared" si="452"/>
        <v>4.0232753192629075E-2</v>
      </c>
      <c r="BL468" s="72">
        <f t="shared" si="453"/>
        <v>6.2657527104407862E-2</v>
      </c>
      <c r="BM468" s="72">
        <f t="shared" si="454"/>
        <v>8.3607331888645733E-2</v>
      </c>
      <c r="BN468" s="70">
        <f t="shared" si="455"/>
        <v>0.90773890061869722</v>
      </c>
      <c r="BO468" s="70">
        <f t="shared" si="456"/>
        <v>0.9473004207308493</v>
      </c>
      <c r="BP468" s="70">
        <f t="shared" si="457"/>
        <v>0.99317933840907591</v>
      </c>
    </row>
    <row r="469" spans="1:68" x14ac:dyDescent="0.25">
      <c r="A469" s="68">
        <v>44753</v>
      </c>
      <c r="B469" s="67">
        <v>6.69</v>
      </c>
      <c r="C469" s="67">
        <v>6.83</v>
      </c>
      <c r="D469" s="67">
        <v>8.0500000000000007</v>
      </c>
      <c r="E469" s="67">
        <v>9.3000000000000007</v>
      </c>
      <c r="F469" s="67">
        <v>9.25</v>
      </c>
      <c r="G469" s="67">
        <v>8.5299999999999994</v>
      </c>
      <c r="H469" s="67">
        <v>8.4</v>
      </c>
      <c r="I469" s="67">
        <v>8.2799999999999994</v>
      </c>
      <c r="J469" s="71">
        <f t="shared" si="458"/>
        <v>-5.0000000000000044E-4</v>
      </c>
      <c r="K469" s="71">
        <f t="shared" si="458"/>
        <v>5.0000000000000044E-4</v>
      </c>
      <c r="L469" s="71">
        <f t="shared" si="459"/>
        <v>-2.5000000000000022E-3</v>
      </c>
      <c r="M469" s="71">
        <f t="shared" si="459"/>
        <v>8.9999999999999802E-4</v>
      </c>
      <c r="N469" s="71">
        <f t="shared" si="460"/>
        <v>1.1999999999999927E-3</v>
      </c>
      <c r="O469" s="71">
        <f t="shared" si="461"/>
        <v>1.0000000000000286E-4</v>
      </c>
      <c r="P469" s="71">
        <f t="shared" si="462"/>
        <v>-1.9999999999999185E-4</v>
      </c>
      <c r="Q469" s="71">
        <f t="shared" si="463"/>
        <v>-1.0000000000000286E-4</v>
      </c>
      <c r="R469" s="71">
        <f t="shared" si="464"/>
        <v>-4.6875733291659927E-4</v>
      </c>
      <c r="S469" s="71">
        <f t="shared" si="465"/>
        <v>4.6792383053948237E-4</v>
      </c>
      <c r="T469" s="71">
        <f t="shared" si="466"/>
        <v>-2.3164244779981381E-3</v>
      </c>
      <c r="U469" s="71">
        <f t="shared" si="467"/>
        <v>8.2308294920662339E-4</v>
      </c>
      <c r="V469" s="71">
        <f t="shared" si="468"/>
        <v>1.0977953714347061E-3</v>
      </c>
      <c r="W469" s="71">
        <f t="shared" si="469"/>
        <v>9.2136177335168983E-5</v>
      </c>
      <c r="X469" s="71">
        <f t="shared" si="470"/>
        <v>-1.8451886757762768E-4</v>
      </c>
      <c r="Y469" s="71">
        <f t="shared" si="471"/>
        <v>-9.2357423293519875E-5</v>
      </c>
      <c r="Z469" s="72">
        <f t="shared" ref="Z469:Z532" si="472">STDEVA(B469:B721)/100</f>
        <v>1.17912937516725E-2</v>
      </c>
      <c r="AA469" s="72">
        <f t="shared" ref="AA469:AA532" si="473">STDEVA(C469:C721)/100</f>
        <v>1.2412577060767538E-2</v>
      </c>
      <c r="AB469" s="72">
        <f t="shared" ref="AB469:AB532" si="474">STDEVA(D469:D721)/100</f>
        <v>1.1185725793995903E-2</v>
      </c>
      <c r="AC469" s="72">
        <f t="shared" ref="AC469:AC532" si="475">STDEVA(E469:E721)/100</f>
        <v>1.4368150986525047E-2</v>
      </c>
      <c r="AD469" s="72">
        <f t="shared" ref="AD469:AD532" si="476">STDEVA(F469:F721)/100</f>
        <v>1.4374202237303513E-2</v>
      </c>
      <c r="AE469" s="72">
        <f t="shared" ref="AE469:AE532" si="477">STDEVA(G469:G721)/100</f>
        <v>1.288866439915836E-2</v>
      </c>
      <c r="AF469" s="72">
        <f t="shared" ref="AF469:AF532" si="478">STDEVA(H469:H721)/100</f>
        <v>1.1988058062619713E-2</v>
      </c>
      <c r="AG469" s="72">
        <f t="shared" ref="AG469:AG532" si="479">STDEVA(I469:I721)/100</f>
        <v>1.1497955293218136E-2</v>
      </c>
      <c r="AH469" s="72">
        <f t="shared" ref="AH469:AH532" si="480">STDEVA(J469:J721)</f>
        <v>2.1679927585884222E-3</v>
      </c>
      <c r="AI469" s="72">
        <f t="shared" ref="AI469:AI532" si="481">STDEVA(K469:K721)</f>
        <v>2.6149572031676006E-3</v>
      </c>
      <c r="AJ469" s="72">
        <f t="shared" ref="AJ469:AJ532" si="482">STDEVA(L469:L721)</f>
        <v>3.3081047824862495E-3</v>
      </c>
      <c r="AK469" s="72">
        <f t="shared" ref="AK469:AK532" si="483">STDEVA(M469:M721)</f>
        <v>3.8664206258070873E-3</v>
      </c>
      <c r="AL469" s="72">
        <f t="shared" ref="AL469:AL532" si="484">STDEVA(N469:N721)</f>
        <v>4.0316394017091816E-3</v>
      </c>
      <c r="AM469" s="72">
        <f t="shared" ref="AM469:AM532" si="485">STDEVA(O469:O721)</f>
        <v>4.1467385963542989E-3</v>
      </c>
      <c r="AN469" s="72">
        <f t="shared" ref="AN469:AN532" si="486">STDEVA(P469:P721)</f>
        <v>4.3063614880779772E-3</v>
      </c>
      <c r="AO469" s="72">
        <f t="shared" ref="AO469:AO532" si="487">STDEVA(Q469:Q721)</f>
        <v>4.3087793591077153E-3</v>
      </c>
      <c r="AP469" s="72">
        <f t="shared" ref="AP469:AP532" si="488">STDEVA(R469:R721)</f>
        <v>2.12617872353088E-3</v>
      </c>
      <c r="AQ469" s="72">
        <f t="shared" ref="AQ469:AQ532" si="489">STDEVA(S469:S721)</f>
        <v>2.553521077261374E-3</v>
      </c>
      <c r="AR469" s="72">
        <f t="shared" ref="AR469:AR532" si="490">STDEVA(T469:T721)</f>
        <v>3.2351810331102122E-3</v>
      </c>
      <c r="AS469" s="72">
        <f t="shared" ref="AS469:AS532" si="491">STDEVA(U469:U721)</f>
        <v>3.7662656468888194E-3</v>
      </c>
      <c r="AT469" s="72">
        <f t="shared" ref="AT469:AT532" si="492">STDEVA(V469:V721)</f>
        <v>3.9244936624824572E-3</v>
      </c>
      <c r="AU469" s="72">
        <f t="shared" ref="AU469:AU532" si="493">STDEVA(W469:W721)</f>
        <v>4.0354493497586127E-3</v>
      </c>
      <c r="AV469" s="72">
        <f t="shared" ref="AV469:AV532" si="494">STDEVA(X469:X721)</f>
        <v>4.1906094878219179E-3</v>
      </c>
      <c r="AW469" s="72">
        <f t="shared" ref="AW469:AW532" si="495">STDEVA(Y469:Y721)</f>
        <v>4.1931871537745358E-3</v>
      </c>
      <c r="AX469" s="72">
        <f t="shared" ref="AX469:AX532" si="496">AX$2*AH469</f>
        <v>5.4199818964710555E-4</v>
      </c>
      <c r="AY469" s="72">
        <f t="shared" ref="AY469:AY532" si="497">AY$2*AI469</f>
        <v>1.3074786015838003E-3</v>
      </c>
      <c r="AZ469" s="72">
        <f t="shared" ref="AZ469:AZ532" si="498">AZ$2*AJ469</f>
        <v>3.3081047824862495E-3</v>
      </c>
      <c r="BA469" s="72">
        <f t="shared" ref="BA469:BA532" si="499">BA$2*AK469</f>
        <v>1.1599261877421262E-2</v>
      </c>
      <c r="BB469" s="72">
        <f t="shared" ref="BB469:BB532" si="500">BB$2*AL469</f>
        <v>2.015819700854591E-2</v>
      </c>
      <c r="BC469" s="72">
        <f t="shared" ref="BC469:BC532" si="501">BC$2*AM469</f>
        <v>4.1467385963542991E-2</v>
      </c>
      <c r="BD469" s="72">
        <f t="shared" ref="BD469:BD532" si="502">BD$2*AN469</f>
        <v>6.459542232116966E-2</v>
      </c>
      <c r="BE469" s="72">
        <f t="shared" ref="BE469:BE532" si="503">BE$2*AO469</f>
        <v>8.6175587182154303E-2</v>
      </c>
      <c r="BF469" s="72">
        <f t="shared" ref="BF469:BF532" si="504">BF$2*AP469</f>
        <v>5.3154468088272E-4</v>
      </c>
      <c r="BG469" s="72">
        <f t="shared" ref="BG469:BG532" si="505">BG$2*AQ469</f>
        <v>1.276760538630687E-3</v>
      </c>
      <c r="BH469" s="72">
        <f t="shared" ref="BH469:BH532" si="506">BH$2*AR469</f>
        <v>3.2351810331102122E-3</v>
      </c>
      <c r="BI469" s="72">
        <f t="shared" ref="BI469:BI532" si="507">BI$2*AS469</f>
        <v>1.1298796940666458E-2</v>
      </c>
      <c r="BJ469" s="72">
        <f t="shared" ref="BJ469:BJ532" si="508">BJ$2*AT469</f>
        <v>1.9622468312412288E-2</v>
      </c>
      <c r="BK469" s="72">
        <f t="shared" ref="BK469:BK532" si="509">BK$2*AU469</f>
        <v>4.035449349758613E-2</v>
      </c>
      <c r="BL469" s="72">
        <f t="shared" ref="BL469:BL532" si="510">BL$2*AV469</f>
        <v>6.2859142317328767E-2</v>
      </c>
      <c r="BM469" s="72">
        <f t="shared" ref="BM469:BM532" si="511">BM$2*AW469</f>
        <v>8.3863743075490715E-2</v>
      </c>
      <c r="BN469" s="70">
        <f t="shared" ref="BN469:BN532" si="512">CORREL(S469:S721,T469:T721)</f>
        <v>0.90787461910380707</v>
      </c>
      <c r="BO469" s="70">
        <f t="shared" ref="BO469:BO532" si="513">CORREL(T469:T721,U469:U721)</f>
        <v>0.94733640112139061</v>
      </c>
      <c r="BP469" s="70">
        <f t="shared" ref="BP469:BP532" si="514">CORREL(U469:U721,V469:V721)</f>
        <v>0.99328294735887945</v>
      </c>
    </row>
    <row r="470" spans="1:68" x14ac:dyDescent="0.25">
      <c r="A470" s="68">
        <v>44750</v>
      </c>
      <c r="B470" s="67">
        <v>6.64</v>
      </c>
      <c r="C470" s="67">
        <v>6.88</v>
      </c>
      <c r="D470" s="67">
        <v>7.8</v>
      </c>
      <c r="E470" s="67">
        <v>9.39</v>
      </c>
      <c r="F470" s="67">
        <v>9.3699999999999992</v>
      </c>
      <c r="G470" s="67">
        <v>8.5399999999999991</v>
      </c>
      <c r="H470" s="67">
        <v>8.3800000000000008</v>
      </c>
      <c r="I470" s="67">
        <v>8.27</v>
      </c>
      <c r="J470" s="71">
        <f t="shared" si="458"/>
        <v>2.9999999999999472E-4</v>
      </c>
      <c r="K470" s="71">
        <f t="shared" si="458"/>
        <v>4.6999999999999958E-3</v>
      </c>
      <c r="L470" s="71">
        <f t="shared" si="459"/>
        <v>7.9999999999999516E-4</v>
      </c>
      <c r="M470" s="71">
        <f t="shared" si="459"/>
        <v>2.8999999999999859E-3</v>
      </c>
      <c r="N470" s="71">
        <f t="shared" si="460"/>
        <v>1.6999999999999932E-3</v>
      </c>
      <c r="O470" s="71">
        <f t="shared" si="461"/>
        <v>2.3999999999999994E-3</v>
      </c>
      <c r="P470" s="71">
        <f t="shared" si="462"/>
        <v>2.3999999999999855E-3</v>
      </c>
      <c r="Q470" s="71">
        <f t="shared" si="463"/>
        <v>2.8000000000000108E-3</v>
      </c>
      <c r="R470" s="71">
        <f t="shared" si="464"/>
        <v>2.8128076693814696E-4</v>
      </c>
      <c r="S470" s="71">
        <f t="shared" si="465"/>
        <v>4.3878145364543378E-3</v>
      </c>
      <c r="T470" s="71">
        <f t="shared" si="466"/>
        <v>7.4183979663240414E-4</v>
      </c>
      <c r="U470" s="71">
        <f t="shared" si="467"/>
        <v>2.6475571223594191E-3</v>
      </c>
      <c r="V470" s="71">
        <f t="shared" si="468"/>
        <v>1.5531500084409713E-3</v>
      </c>
      <c r="W470" s="71">
        <f t="shared" si="469"/>
        <v>2.2087253595561322E-3</v>
      </c>
      <c r="X470" s="71">
        <f t="shared" si="470"/>
        <v>2.2119824687310084E-3</v>
      </c>
      <c r="Y470" s="71">
        <f t="shared" si="471"/>
        <v>2.5827890014939285E-3</v>
      </c>
      <c r="Z470" s="72">
        <f t="shared" si="472"/>
        <v>1.1768688154191454E-2</v>
      </c>
      <c r="AA470" s="72">
        <f t="shared" si="473"/>
        <v>1.2399965399955686E-2</v>
      </c>
      <c r="AB470" s="72">
        <f t="shared" si="474"/>
        <v>1.1045085924379479E-2</v>
      </c>
      <c r="AC470" s="72">
        <f t="shared" si="475"/>
        <v>1.418674255357639E-2</v>
      </c>
      <c r="AD470" s="72">
        <f t="shared" si="476"/>
        <v>1.4217575041882617E-2</v>
      </c>
      <c r="AE470" s="72">
        <f t="shared" si="477"/>
        <v>1.2791716652098576E-2</v>
      </c>
      <c r="AF470" s="72">
        <f t="shared" si="478"/>
        <v>1.1893170371719851E-2</v>
      </c>
      <c r="AG470" s="72">
        <f t="shared" si="479"/>
        <v>1.1410695063694274E-2</v>
      </c>
      <c r="AH470" s="72">
        <f t="shared" si="480"/>
        <v>2.1763794041191032E-3</v>
      </c>
      <c r="AI470" s="72">
        <f t="shared" si="481"/>
        <v>2.6235205104617261E-3</v>
      </c>
      <c r="AJ470" s="72">
        <f t="shared" si="482"/>
        <v>3.3167182809275128E-3</v>
      </c>
      <c r="AK470" s="72">
        <f t="shared" si="483"/>
        <v>3.8787687926005584E-3</v>
      </c>
      <c r="AL470" s="72">
        <f t="shared" si="484"/>
        <v>4.0437279628834583E-3</v>
      </c>
      <c r="AM470" s="72">
        <f t="shared" si="485"/>
        <v>4.1622507786562507E-3</v>
      </c>
      <c r="AN470" s="72">
        <f t="shared" si="486"/>
        <v>4.3228446982320323E-3</v>
      </c>
      <c r="AO470" s="72">
        <f t="shared" si="487"/>
        <v>4.3251921827831361E-3</v>
      </c>
      <c r="AP470" s="72">
        <f t="shared" si="488"/>
        <v>2.1344026202959024E-3</v>
      </c>
      <c r="AQ470" s="72">
        <f t="shared" si="489"/>
        <v>2.5619586084834052E-3</v>
      </c>
      <c r="AR470" s="72">
        <f t="shared" si="490"/>
        <v>3.244114059243474E-3</v>
      </c>
      <c r="AS470" s="72">
        <f t="shared" si="491"/>
        <v>3.7785043979866764E-3</v>
      </c>
      <c r="AT470" s="72">
        <f t="shared" si="492"/>
        <v>3.9365573403370279E-3</v>
      </c>
      <c r="AU470" s="72">
        <f t="shared" si="493"/>
        <v>4.0505647547946404E-3</v>
      </c>
      <c r="AV470" s="72">
        <f t="shared" si="494"/>
        <v>4.2066481796454967E-3</v>
      </c>
      <c r="AW470" s="72">
        <f t="shared" si="495"/>
        <v>4.2091624385141744E-3</v>
      </c>
      <c r="AX470" s="72">
        <f t="shared" si="496"/>
        <v>5.440948510297758E-4</v>
      </c>
      <c r="AY470" s="72">
        <f t="shared" si="497"/>
        <v>1.3117602552308631E-3</v>
      </c>
      <c r="AZ470" s="72">
        <f t="shared" si="498"/>
        <v>3.3167182809275128E-3</v>
      </c>
      <c r="BA470" s="72">
        <f t="shared" si="499"/>
        <v>1.1636306377801674E-2</v>
      </c>
      <c r="BB470" s="72">
        <f t="shared" si="500"/>
        <v>2.0218639814417291E-2</v>
      </c>
      <c r="BC470" s="72">
        <f t="shared" si="501"/>
        <v>4.1622507786562506E-2</v>
      </c>
      <c r="BD470" s="72">
        <f t="shared" si="502"/>
        <v>6.4842670473480482E-2</v>
      </c>
      <c r="BE470" s="72">
        <f t="shared" si="503"/>
        <v>8.6503843655662715E-2</v>
      </c>
      <c r="BF470" s="72">
        <f t="shared" si="504"/>
        <v>5.336006550739756E-4</v>
      </c>
      <c r="BG470" s="72">
        <f t="shared" si="505"/>
        <v>1.2809793042417026E-3</v>
      </c>
      <c r="BH470" s="72">
        <f t="shared" si="506"/>
        <v>3.244114059243474E-3</v>
      </c>
      <c r="BI470" s="72">
        <f t="shared" si="507"/>
        <v>1.1335513193960029E-2</v>
      </c>
      <c r="BJ470" s="72">
        <f t="shared" si="508"/>
        <v>1.9682786701685141E-2</v>
      </c>
      <c r="BK470" s="72">
        <f t="shared" si="509"/>
        <v>4.0505647547946402E-2</v>
      </c>
      <c r="BL470" s="72">
        <f t="shared" si="510"/>
        <v>6.3099722694682447E-2</v>
      </c>
      <c r="BM470" s="72">
        <f t="shared" si="511"/>
        <v>8.4183248770283492E-2</v>
      </c>
      <c r="BN470" s="70">
        <f t="shared" si="512"/>
        <v>0.91096491167766613</v>
      </c>
      <c r="BO470" s="70">
        <f t="shared" si="513"/>
        <v>0.95061895372549998</v>
      </c>
      <c r="BP470" s="70">
        <f t="shared" si="514"/>
        <v>0.99328441019910885</v>
      </c>
    </row>
    <row r="471" spans="1:68" x14ac:dyDescent="0.25">
      <c r="A471" s="68">
        <v>44749</v>
      </c>
      <c r="B471" s="67">
        <v>6.67</v>
      </c>
      <c r="C471" s="67">
        <v>7.35</v>
      </c>
      <c r="D471" s="67">
        <v>7.88</v>
      </c>
      <c r="E471" s="67">
        <v>9.68</v>
      </c>
      <c r="F471" s="67">
        <v>9.5399999999999991</v>
      </c>
      <c r="G471" s="67">
        <v>8.7799999999999994</v>
      </c>
      <c r="H471" s="67">
        <v>8.6199999999999992</v>
      </c>
      <c r="I471" s="67">
        <v>8.5500000000000007</v>
      </c>
      <c r="J471" s="71">
        <f t="shared" ref="J471:K534" si="515">B472/100-B471/100</f>
        <v>-4.0999999999999925E-3</v>
      </c>
      <c r="K471" s="71">
        <f t="shared" si="515"/>
        <v>-6.4999999999999919E-3</v>
      </c>
      <c r="L471" s="71">
        <f t="shared" ref="L471:M534" si="516">D472/100-D471/100</f>
        <v>-3.7999999999999978E-3</v>
      </c>
      <c r="M471" s="71">
        <f t="shared" si="516"/>
        <v>-4.9000000000000016E-3</v>
      </c>
      <c r="N471" s="71">
        <f t="shared" ref="N471:N534" si="517">F472/100-F471/100</f>
        <v>-4.5999999999999791E-3</v>
      </c>
      <c r="O471" s="71">
        <f t="shared" ref="O471:O534" si="518">G472/100-G471/100</f>
        <v>-2.9999999999999888E-3</v>
      </c>
      <c r="P471" s="71">
        <f t="shared" ref="P471:P534" si="519">H472/100-H471/100</f>
        <v>-1.8000000000000099E-3</v>
      </c>
      <c r="Q471" s="71">
        <f t="shared" ref="Q471:Q534" si="520">I472/100-I471/100</f>
        <v>-1.6999999999999932E-3</v>
      </c>
      <c r="R471" s="71">
        <f t="shared" ref="R471:R534" si="521">LN((1+B472/100)/(1+B471/100))</f>
        <v>-3.8510356145943021E-3</v>
      </c>
      <c r="S471" s="71">
        <f t="shared" ref="S471:S534" si="522">LN((1+C472/100)/(1+C471/100))</f>
        <v>-6.0733660170822976E-3</v>
      </c>
      <c r="T471" s="71">
        <f t="shared" ref="T471:T534" si="523">LN((1+D472/100)/(1+D471/100))</f>
        <v>-3.5286507038117887E-3</v>
      </c>
      <c r="U471" s="71">
        <f t="shared" ref="U471:U534" si="524">LN((1+E472/100)/(1+E471/100))</f>
        <v>-4.4775512280839317E-3</v>
      </c>
      <c r="V471" s="71">
        <f t="shared" ref="V471:V534" si="525">LN((1+F472/100)/(1+F471/100))</f>
        <v>-4.2082213781874803E-3</v>
      </c>
      <c r="W471" s="71">
        <f t="shared" ref="W471:W534" si="526">LN((1+G472/100)/(1+G471/100))</f>
        <v>-2.7616698027294016E-3</v>
      </c>
      <c r="X471" s="71">
        <f t="shared" ref="X471:X534" si="527">LN((1+H472/100)/(1+H471/100))</f>
        <v>-1.6585279762344374E-3</v>
      </c>
      <c r="Y471" s="71">
        <f t="shared" ref="Y471:Y534" si="528">LN((1+I472/100)/(1+I471/100))</f>
        <v>-1.5673261863325539E-3</v>
      </c>
      <c r="Z471" s="72">
        <f t="shared" si="472"/>
        <v>1.1749378385338717E-2</v>
      </c>
      <c r="AA471" s="72">
        <f t="shared" si="473"/>
        <v>1.2381663893645206E-2</v>
      </c>
      <c r="AB471" s="72">
        <f t="shared" si="474"/>
        <v>1.0936805681173728E-2</v>
      </c>
      <c r="AC471" s="72">
        <f t="shared" si="475"/>
        <v>1.3981043410799209E-2</v>
      </c>
      <c r="AD471" s="72">
        <f t="shared" si="476"/>
        <v>1.403401848734376E-2</v>
      </c>
      <c r="AE471" s="72">
        <f t="shared" si="477"/>
        <v>1.2688792942101422E-2</v>
      </c>
      <c r="AF471" s="72">
        <f t="shared" si="478"/>
        <v>1.1796564915196681E-2</v>
      </c>
      <c r="AG471" s="72">
        <f t="shared" si="479"/>
        <v>1.1320671595709762E-2</v>
      </c>
      <c r="AH471" s="72">
        <f t="shared" si="480"/>
        <v>2.1836796651168782E-3</v>
      </c>
      <c r="AI471" s="72">
        <f t="shared" si="481"/>
        <v>2.5925555879757305E-3</v>
      </c>
      <c r="AJ471" s="72">
        <f t="shared" si="482"/>
        <v>3.327330957156142E-3</v>
      </c>
      <c r="AK471" s="72">
        <f t="shared" si="483"/>
        <v>3.8806032881299472E-3</v>
      </c>
      <c r="AL471" s="72">
        <f t="shared" si="484"/>
        <v>4.0538064404922868E-3</v>
      </c>
      <c r="AM471" s="72">
        <f t="shared" si="485"/>
        <v>4.1696649580515582E-3</v>
      </c>
      <c r="AN471" s="72">
        <f t="shared" si="486"/>
        <v>4.3312812858921287E-3</v>
      </c>
      <c r="AO471" s="72">
        <f t="shared" si="487"/>
        <v>4.3313369357696934E-3</v>
      </c>
      <c r="AP471" s="72">
        <f t="shared" si="488"/>
        <v>2.1416178777770973E-3</v>
      </c>
      <c r="AQ471" s="72">
        <f t="shared" si="489"/>
        <v>2.5349371409913875E-3</v>
      </c>
      <c r="AR471" s="72">
        <f t="shared" si="490"/>
        <v>3.2546562708997344E-3</v>
      </c>
      <c r="AS471" s="72">
        <f t="shared" si="491"/>
        <v>3.7816550694823921E-3</v>
      </c>
      <c r="AT471" s="72">
        <f t="shared" si="492"/>
        <v>3.9468938663873021E-3</v>
      </c>
      <c r="AU471" s="72">
        <f t="shared" si="493"/>
        <v>4.0585458501925563E-3</v>
      </c>
      <c r="AV471" s="72">
        <f t="shared" si="494"/>
        <v>4.2155709606987507E-3</v>
      </c>
      <c r="AW471" s="72">
        <f t="shared" si="495"/>
        <v>4.2160579421590101E-3</v>
      </c>
      <c r="AX471" s="72">
        <f t="shared" si="496"/>
        <v>5.4591991627921956E-4</v>
      </c>
      <c r="AY471" s="72">
        <f t="shared" si="497"/>
        <v>1.2962777939878652E-3</v>
      </c>
      <c r="AZ471" s="72">
        <f t="shared" si="498"/>
        <v>3.327330957156142E-3</v>
      </c>
      <c r="BA471" s="72">
        <f t="shared" si="499"/>
        <v>1.1641809864389842E-2</v>
      </c>
      <c r="BB471" s="72">
        <f t="shared" si="500"/>
        <v>2.0269032202461436E-2</v>
      </c>
      <c r="BC471" s="72">
        <f t="shared" si="501"/>
        <v>4.1696649580515582E-2</v>
      </c>
      <c r="BD471" s="72">
        <f t="shared" si="502"/>
        <v>6.4969219288381924E-2</v>
      </c>
      <c r="BE471" s="72">
        <f t="shared" si="503"/>
        <v>8.6626738715393864E-2</v>
      </c>
      <c r="BF471" s="72">
        <f t="shared" si="504"/>
        <v>5.3540446944427432E-4</v>
      </c>
      <c r="BG471" s="72">
        <f t="shared" si="505"/>
        <v>1.2674685704956938E-3</v>
      </c>
      <c r="BH471" s="72">
        <f t="shared" si="506"/>
        <v>3.2546562708997344E-3</v>
      </c>
      <c r="BI471" s="72">
        <f t="shared" si="507"/>
        <v>1.1344965208447176E-2</v>
      </c>
      <c r="BJ471" s="72">
        <f t="shared" si="508"/>
        <v>1.9734469331936511E-2</v>
      </c>
      <c r="BK471" s="72">
        <f t="shared" si="509"/>
        <v>4.0585458501925561E-2</v>
      </c>
      <c r="BL471" s="72">
        <f t="shared" si="510"/>
        <v>6.3233564410481266E-2</v>
      </c>
      <c r="BM471" s="72">
        <f t="shared" si="511"/>
        <v>8.4321158843180199E-2</v>
      </c>
      <c r="BN471" s="70">
        <f t="shared" si="512"/>
        <v>0.91869291576035073</v>
      </c>
      <c r="BO471" s="70">
        <f t="shared" si="513"/>
        <v>0.95132927342384543</v>
      </c>
      <c r="BP471" s="70">
        <f t="shared" si="514"/>
        <v>0.99364327959036691</v>
      </c>
    </row>
    <row r="472" spans="1:68" x14ac:dyDescent="0.25">
      <c r="A472" s="68">
        <v>44748</v>
      </c>
      <c r="B472" s="67">
        <v>6.26</v>
      </c>
      <c r="C472" s="67">
        <v>6.7</v>
      </c>
      <c r="D472" s="67">
        <v>7.5</v>
      </c>
      <c r="E472" s="67">
        <v>9.19</v>
      </c>
      <c r="F472" s="67">
        <v>9.08</v>
      </c>
      <c r="G472" s="67">
        <v>8.48</v>
      </c>
      <c r="H472" s="67">
        <v>8.44</v>
      </c>
      <c r="I472" s="67">
        <v>8.3800000000000008</v>
      </c>
      <c r="J472" s="71">
        <f t="shared" si="515"/>
        <v>-2.9000000000000067E-3</v>
      </c>
      <c r="K472" s="71">
        <f t="shared" si="515"/>
        <v>-2.5000000000000022E-3</v>
      </c>
      <c r="L472" s="71">
        <f t="shared" si="516"/>
        <v>-3.2999999999999974E-3</v>
      </c>
      <c r="M472" s="71">
        <f t="shared" si="516"/>
        <v>-4.7999999999999848E-3</v>
      </c>
      <c r="N472" s="71">
        <f t="shared" si="517"/>
        <v>-4.4000000000000011E-3</v>
      </c>
      <c r="O472" s="71">
        <f t="shared" si="518"/>
        <v>-1.799999999999996E-3</v>
      </c>
      <c r="P472" s="71">
        <f t="shared" si="519"/>
        <v>-9.9999999999998701E-4</v>
      </c>
      <c r="Q472" s="71">
        <f t="shared" si="520"/>
        <v>-9.0000000000002578E-4</v>
      </c>
      <c r="R472" s="71">
        <f t="shared" si="521"/>
        <v>-2.7328858360524989E-3</v>
      </c>
      <c r="S472" s="71">
        <f t="shared" si="522"/>
        <v>-2.3457669682191156E-3</v>
      </c>
      <c r="T472" s="71">
        <f t="shared" si="523"/>
        <v>-3.0744888428117147E-3</v>
      </c>
      <c r="U472" s="71">
        <f t="shared" si="524"/>
        <v>-4.4056978100659953E-3</v>
      </c>
      <c r="V472" s="71">
        <f t="shared" si="525"/>
        <v>-4.0418941670017665E-3</v>
      </c>
      <c r="W472" s="71">
        <f t="shared" si="526"/>
        <v>-1.6606701851405558E-3</v>
      </c>
      <c r="X472" s="71">
        <f t="shared" si="527"/>
        <v>-9.2259440071202194E-4</v>
      </c>
      <c r="Y472" s="71">
        <f t="shared" si="528"/>
        <v>-8.3075649768023512E-4</v>
      </c>
      <c r="Z472" s="72">
        <f t="shared" si="472"/>
        <v>1.1725812661762237E-2</v>
      </c>
      <c r="AA472" s="72">
        <f t="shared" si="473"/>
        <v>1.2310716376265565E-2</v>
      </c>
      <c r="AB472" s="72">
        <f t="shared" si="474"/>
        <v>1.0810882548222401E-2</v>
      </c>
      <c r="AC472" s="72">
        <f t="shared" si="475"/>
        <v>1.3710678833478752E-2</v>
      </c>
      <c r="AD472" s="72">
        <f t="shared" si="476"/>
        <v>1.3811580428648053E-2</v>
      </c>
      <c r="AE472" s="72">
        <f t="shared" si="477"/>
        <v>1.2545120117197947E-2</v>
      </c>
      <c r="AF472" s="72">
        <f t="shared" si="478"/>
        <v>1.1659255789752011E-2</v>
      </c>
      <c r="AG472" s="72">
        <f t="shared" si="479"/>
        <v>1.1184147597395035E-2</v>
      </c>
      <c r="AH472" s="72">
        <f t="shared" si="480"/>
        <v>2.1689009653826511E-3</v>
      </c>
      <c r="AI472" s="72">
        <f t="shared" si="481"/>
        <v>2.5485671248299071E-3</v>
      </c>
      <c r="AJ472" s="72">
        <f t="shared" si="482"/>
        <v>3.3283022646038215E-3</v>
      </c>
      <c r="AK472" s="72">
        <f t="shared" si="483"/>
        <v>3.8782745086404185E-3</v>
      </c>
      <c r="AL472" s="72">
        <f t="shared" si="484"/>
        <v>4.0551792002890188E-3</v>
      </c>
      <c r="AM472" s="72">
        <f t="shared" si="485"/>
        <v>4.1809466584291554E-3</v>
      </c>
      <c r="AN472" s="72">
        <f t="shared" si="486"/>
        <v>4.3471311473888639E-3</v>
      </c>
      <c r="AO472" s="72">
        <f t="shared" si="487"/>
        <v>4.3473742527761266E-3</v>
      </c>
      <c r="AP472" s="72">
        <f t="shared" si="488"/>
        <v>2.129215515602001E-3</v>
      </c>
      <c r="AQ472" s="72">
        <f t="shared" si="489"/>
        <v>2.496876600448894E-3</v>
      </c>
      <c r="AR472" s="72">
        <f t="shared" si="490"/>
        <v>3.2569268211916701E-3</v>
      </c>
      <c r="AS472" s="72">
        <f t="shared" si="491"/>
        <v>3.7816998740949027E-3</v>
      </c>
      <c r="AT472" s="72">
        <f t="shared" si="492"/>
        <v>3.9501035850667658E-3</v>
      </c>
      <c r="AU472" s="72">
        <f t="shared" si="493"/>
        <v>4.0701581862099198E-3</v>
      </c>
      <c r="AV472" s="72">
        <f t="shared" si="494"/>
        <v>4.2311643019248123E-3</v>
      </c>
      <c r="AW472" s="72">
        <f t="shared" si="495"/>
        <v>4.2318108338162208E-3</v>
      </c>
      <c r="AX472" s="72">
        <f t="shared" si="496"/>
        <v>5.4222524134566277E-4</v>
      </c>
      <c r="AY472" s="72">
        <f t="shared" si="497"/>
        <v>1.2742835624149536E-3</v>
      </c>
      <c r="AZ472" s="72">
        <f t="shared" si="498"/>
        <v>3.3283022646038215E-3</v>
      </c>
      <c r="BA472" s="72">
        <f t="shared" si="499"/>
        <v>1.1634823525921255E-2</v>
      </c>
      <c r="BB472" s="72">
        <f t="shared" si="500"/>
        <v>2.0275896001445096E-2</v>
      </c>
      <c r="BC472" s="72">
        <f t="shared" si="501"/>
        <v>4.1809466584291556E-2</v>
      </c>
      <c r="BD472" s="72">
        <f t="shared" si="502"/>
        <v>6.5206967210832953E-2</v>
      </c>
      <c r="BE472" s="72">
        <f t="shared" si="503"/>
        <v>8.6947485055522536E-2</v>
      </c>
      <c r="BF472" s="72">
        <f t="shared" si="504"/>
        <v>5.3230387890050026E-4</v>
      </c>
      <c r="BG472" s="72">
        <f t="shared" si="505"/>
        <v>1.248438300224447E-3</v>
      </c>
      <c r="BH472" s="72">
        <f t="shared" si="506"/>
        <v>3.2569268211916701E-3</v>
      </c>
      <c r="BI472" s="72">
        <f t="shared" si="507"/>
        <v>1.1345099622284707E-2</v>
      </c>
      <c r="BJ472" s="72">
        <f t="shared" si="508"/>
        <v>1.9750517925333829E-2</v>
      </c>
      <c r="BK472" s="72">
        <f t="shared" si="509"/>
        <v>4.0701581862099198E-2</v>
      </c>
      <c r="BL472" s="72">
        <f t="shared" si="510"/>
        <v>6.3467464528872183E-2</v>
      </c>
      <c r="BM472" s="72">
        <f t="shared" si="511"/>
        <v>8.4636216676324413E-2</v>
      </c>
      <c r="BN472" s="70">
        <f t="shared" si="512"/>
        <v>0.92353523623150546</v>
      </c>
      <c r="BO472" s="70">
        <f t="shared" si="513"/>
        <v>0.95101395085453089</v>
      </c>
      <c r="BP472" s="70">
        <f t="shared" si="514"/>
        <v>0.99364453320737123</v>
      </c>
    </row>
    <row r="473" spans="1:68" x14ac:dyDescent="0.25">
      <c r="A473" s="68">
        <v>44747</v>
      </c>
      <c r="B473" s="67">
        <v>5.97</v>
      </c>
      <c r="C473" s="67">
        <v>6.45</v>
      </c>
      <c r="D473" s="67">
        <v>7.17</v>
      </c>
      <c r="E473" s="67">
        <v>8.7100000000000009</v>
      </c>
      <c r="F473" s="67">
        <v>8.64</v>
      </c>
      <c r="G473" s="67">
        <v>8.3000000000000007</v>
      </c>
      <c r="H473" s="67">
        <v>8.34</v>
      </c>
      <c r="I473" s="67">
        <v>8.2899999999999991</v>
      </c>
      <c r="J473" s="71">
        <f t="shared" si="515"/>
        <v>3.3000000000000043E-3</v>
      </c>
      <c r="K473" s="71">
        <f t="shared" si="515"/>
        <v>-2.0000000000000573E-4</v>
      </c>
      <c r="L473" s="71">
        <f t="shared" si="516"/>
        <v>3.9999999999999758E-4</v>
      </c>
      <c r="M473" s="71">
        <f t="shared" si="516"/>
        <v>-2.8000000000000108E-3</v>
      </c>
      <c r="N473" s="71">
        <f t="shared" si="517"/>
        <v>-2.3999999999999994E-3</v>
      </c>
      <c r="O473" s="71">
        <f t="shared" si="518"/>
        <v>-2.7000000000000079E-3</v>
      </c>
      <c r="P473" s="71">
        <f t="shared" si="519"/>
        <v>-2.8999999999999998E-3</v>
      </c>
      <c r="Q473" s="71">
        <f t="shared" si="520"/>
        <v>-3.0999999999999778E-3</v>
      </c>
      <c r="R473" s="71">
        <f t="shared" si="521"/>
        <v>3.1092501611573939E-3</v>
      </c>
      <c r="S473" s="71">
        <f t="shared" si="522"/>
        <v>-1.8789928653550078E-4</v>
      </c>
      <c r="T473" s="71">
        <f t="shared" si="523"/>
        <v>3.7316914324273269E-4</v>
      </c>
      <c r="U473" s="71">
        <f t="shared" si="524"/>
        <v>-2.5789827318183716E-3</v>
      </c>
      <c r="V473" s="71">
        <f t="shared" si="525"/>
        <v>-2.2115748048401542E-3</v>
      </c>
      <c r="W473" s="71">
        <f t="shared" si="526"/>
        <v>-2.4961876780512995E-3</v>
      </c>
      <c r="X473" s="71">
        <f t="shared" si="527"/>
        <v>-2.6803472768577568E-3</v>
      </c>
      <c r="Y473" s="71">
        <f t="shared" si="528"/>
        <v>-2.8667888501470312E-3</v>
      </c>
      <c r="Z473" s="72">
        <f t="shared" si="472"/>
        <v>1.1735525432649174E-2</v>
      </c>
      <c r="AA473" s="72">
        <f t="shared" si="473"/>
        <v>1.230499190965869E-2</v>
      </c>
      <c r="AB473" s="72">
        <f t="shared" si="474"/>
        <v>1.0734928221209208E-2</v>
      </c>
      <c r="AC473" s="72">
        <f t="shared" si="475"/>
        <v>1.3516881962484953E-2</v>
      </c>
      <c r="AD473" s="72">
        <f t="shared" si="476"/>
        <v>1.3656217849912184E-2</v>
      </c>
      <c r="AE473" s="72">
        <f t="shared" si="477"/>
        <v>1.2439794670273814E-2</v>
      </c>
      <c r="AF473" s="72">
        <f t="shared" si="478"/>
        <v>1.1543346304019077E-2</v>
      </c>
      <c r="AG473" s="72">
        <f t="shared" si="479"/>
        <v>1.1067865604707657E-2</v>
      </c>
      <c r="AH473" s="72">
        <f t="shared" si="480"/>
        <v>2.1667880903935705E-3</v>
      </c>
      <c r="AI473" s="72">
        <f t="shared" si="481"/>
        <v>2.5525463880930899E-3</v>
      </c>
      <c r="AJ473" s="72">
        <f t="shared" si="482"/>
        <v>3.3326553491233525E-3</v>
      </c>
      <c r="AK473" s="72">
        <f t="shared" si="483"/>
        <v>3.8764802479325142E-3</v>
      </c>
      <c r="AL473" s="72">
        <f t="shared" si="484"/>
        <v>4.0578366151498247E-3</v>
      </c>
      <c r="AM473" s="72">
        <f t="shared" si="485"/>
        <v>4.1962718766533885E-3</v>
      </c>
      <c r="AN473" s="72">
        <f t="shared" si="486"/>
        <v>4.3642412484635454E-3</v>
      </c>
      <c r="AO473" s="72">
        <f t="shared" si="487"/>
        <v>4.3645364991764498E-3</v>
      </c>
      <c r="AP473" s="72">
        <f t="shared" si="488"/>
        <v>2.1280829659967482E-3</v>
      </c>
      <c r="AQ473" s="72">
        <f t="shared" si="489"/>
        <v>2.5013629455324293E-3</v>
      </c>
      <c r="AR473" s="72">
        <f t="shared" si="490"/>
        <v>3.2621136753220414E-3</v>
      </c>
      <c r="AS473" s="72">
        <f t="shared" si="491"/>
        <v>3.7820804208812016E-3</v>
      </c>
      <c r="AT473" s="72">
        <f t="shared" si="492"/>
        <v>3.9543258311371234E-3</v>
      </c>
      <c r="AU473" s="72">
        <f t="shared" si="493"/>
        <v>4.0852497127235772E-3</v>
      </c>
      <c r="AV473" s="72">
        <f t="shared" si="494"/>
        <v>4.2478425047682376E-3</v>
      </c>
      <c r="AW473" s="72">
        <f t="shared" si="495"/>
        <v>4.2485321120814268E-3</v>
      </c>
      <c r="AX473" s="72">
        <f t="shared" si="496"/>
        <v>5.4169702259839261E-4</v>
      </c>
      <c r="AY473" s="72">
        <f t="shared" si="497"/>
        <v>1.276273194046545E-3</v>
      </c>
      <c r="AZ473" s="72">
        <f t="shared" si="498"/>
        <v>3.3326553491233525E-3</v>
      </c>
      <c r="BA473" s="72">
        <f t="shared" si="499"/>
        <v>1.1629440743797542E-2</v>
      </c>
      <c r="BB473" s="72">
        <f t="shared" si="500"/>
        <v>2.0289183075749125E-2</v>
      </c>
      <c r="BC473" s="72">
        <f t="shared" si="501"/>
        <v>4.1962718766533888E-2</v>
      </c>
      <c r="BD473" s="72">
        <f t="shared" si="502"/>
        <v>6.5463618726953179E-2</v>
      </c>
      <c r="BE473" s="72">
        <f t="shared" si="503"/>
        <v>8.7290729983528992E-2</v>
      </c>
      <c r="BF473" s="72">
        <f t="shared" si="504"/>
        <v>5.3202074149918705E-4</v>
      </c>
      <c r="BG473" s="72">
        <f t="shared" si="505"/>
        <v>1.2506814727662146E-3</v>
      </c>
      <c r="BH473" s="72">
        <f t="shared" si="506"/>
        <v>3.2621136753220414E-3</v>
      </c>
      <c r="BI473" s="72">
        <f t="shared" si="507"/>
        <v>1.1346241262643605E-2</v>
      </c>
      <c r="BJ473" s="72">
        <f t="shared" si="508"/>
        <v>1.9771629155685616E-2</v>
      </c>
      <c r="BK473" s="72">
        <f t="shared" si="509"/>
        <v>4.0852497127235772E-2</v>
      </c>
      <c r="BL473" s="72">
        <f t="shared" si="510"/>
        <v>6.3717637571523558E-2</v>
      </c>
      <c r="BM473" s="72">
        <f t="shared" si="511"/>
        <v>8.4970642241628536E-2</v>
      </c>
      <c r="BN473" s="70">
        <f t="shared" si="512"/>
        <v>0.92319354395443187</v>
      </c>
      <c r="BO473" s="70">
        <f t="shared" si="513"/>
        <v>0.95089067364342139</v>
      </c>
      <c r="BP473" s="70">
        <f t="shared" si="514"/>
        <v>0.99367168279931672</v>
      </c>
    </row>
    <row r="474" spans="1:68" x14ac:dyDescent="0.25">
      <c r="A474" s="68">
        <v>44746</v>
      </c>
      <c r="B474" s="67">
        <v>6.3</v>
      </c>
      <c r="C474" s="67">
        <v>6.43</v>
      </c>
      <c r="D474" s="67">
        <v>7.21</v>
      </c>
      <c r="E474" s="67">
        <v>8.43</v>
      </c>
      <c r="F474" s="67">
        <v>8.4</v>
      </c>
      <c r="G474" s="67">
        <v>8.0299999999999994</v>
      </c>
      <c r="H474" s="67">
        <v>8.0500000000000007</v>
      </c>
      <c r="I474" s="67">
        <v>7.98</v>
      </c>
      <c r="J474" s="71">
        <f t="shared" si="515"/>
        <v>9.9999999999988987E-5</v>
      </c>
      <c r="K474" s="71">
        <f t="shared" si="515"/>
        <v>1.0000000000000286E-4</v>
      </c>
      <c r="L474" s="71">
        <f t="shared" si="516"/>
        <v>-7.9999999999999516E-4</v>
      </c>
      <c r="M474" s="71">
        <f t="shared" si="516"/>
        <v>4.0000000000001146E-4</v>
      </c>
      <c r="N474" s="71">
        <f t="shared" si="517"/>
        <v>0</v>
      </c>
      <c r="O474" s="71">
        <f t="shared" si="518"/>
        <v>-1.0000000000000286E-4</v>
      </c>
      <c r="P474" s="71">
        <f t="shared" si="519"/>
        <v>-3.9999999999999758E-4</v>
      </c>
      <c r="Q474" s="71">
        <f t="shared" si="520"/>
        <v>-5.0000000000001432E-4</v>
      </c>
      <c r="R474" s="71">
        <f t="shared" si="521"/>
        <v>9.4068952611665665E-5</v>
      </c>
      <c r="S474" s="71">
        <f t="shared" si="522"/>
        <v>9.3954056535491731E-5</v>
      </c>
      <c r="T474" s="71">
        <f t="shared" si="523"/>
        <v>-7.4647759368169804E-4</v>
      </c>
      <c r="U474" s="71">
        <f t="shared" si="524"/>
        <v>3.6883356803549169E-4</v>
      </c>
      <c r="V474" s="71">
        <f t="shared" si="525"/>
        <v>0</v>
      </c>
      <c r="W474" s="71">
        <f t="shared" si="526"/>
        <v>-9.2571164148493577E-5</v>
      </c>
      <c r="X474" s="71">
        <f t="shared" si="527"/>
        <v>-3.7026752251219006E-4</v>
      </c>
      <c r="Y474" s="71">
        <f t="shared" si="528"/>
        <v>-4.6315595288613559E-4</v>
      </c>
      <c r="Z474" s="72">
        <f t="shared" si="472"/>
        <v>1.176274433479352E-2</v>
      </c>
      <c r="AA474" s="72">
        <f t="shared" si="473"/>
        <v>1.231764709030392E-2</v>
      </c>
      <c r="AB474" s="72">
        <f t="shared" si="474"/>
        <v>1.0696144031512457E-2</v>
      </c>
      <c r="AC474" s="72">
        <f t="shared" si="475"/>
        <v>1.3391059609318356E-2</v>
      </c>
      <c r="AD474" s="72">
        <f t="shared" si="476"/>
        <v>1.355841541521112E-2</v>
      </c>
      <c r="AE474" s="72">
        <f t="shared" si="477"/>
        <v>1.2354393370601379E-2</v>
      </c>
      <c r="AF474" s="72">
        <f t="shared" si="478"/>
        <v>1.1436819626740797E-2</v>
      </c>
      <c r="AG474" s="72">
        <f t="shared" si="479"/>
        <v>1.0959672020350451E-2</v>
      </c>
      <c r="AH474" s="72">
        <f t="shared" si="480"/>
        <v>2.1489346197592889E-3</v>
      </c>
      <c r="AI474" s="72">
        <f t="shared" si="481"/>
        <v>2.5625871104047759E-3</v>
      </c>
      <c r="AJ474" s="72">
        <f t="shared" si="482"/>
        <v>3.3448381458931944E-3</v>
      </c>
      <c r="AK474" s="72">
        <f t="shared" si="483"/>
        <v>3.8873222513337237E-3</v>
      </c>
      <c r="AL474" s="72">
        <f t="shared" si="484"/>
        <v>4.0711079573010579E-3</v>
      </c>
      <c r="AM474" s="72">
        <f t="shared" si="485"/>
        <v>4.2090138346550328E-3</v>
      </c>
      <c r="AN474" s="72">
        <f t="shared" si="486"/>
        <v>4.3770304494663449E-3</v>
      </c>
      <c r="AO474" s="72">
        <f t="shared" si="487"/>
        <v>4.3764460467370101E-3</v>
      </c>
      <c r="AP474" s="72">
        <f t="shared" si="488"/>
        <v>2.112448449712835E-3</v>
      </c>
      <c r="AQ474" s="72">
        <f t="shared" si="489"/>
        <v>2.5111998346114489E-3</v>
      </c>
      <c r="AR474" s="72">
        <f t="shared" si="490"/>
        <v>3.2740976280730273E-3</v>
      </c>
      <c r="AS474" s="72">
        <f t="shared" si="491"/>
        <v>3.793256765757716E-3</v>
      </c>
      <c r="AT474" s="72">
        <f t="shared" si="492"/>
        <v>3.9676424571212987E-3</v>
      </c>
      <c r="AU474" s="72">
        <f t="shared" si="493"/>
        <v>4.0981253946816322E-3</v>
      </c>
      <c r="AV474" s="72">
        <f t="shared" si="494"/>
        <v>4.2608268562056139E-3</v>
      </c>
      <c r="AW474" s="72">
        <f t="shared" si="495"/>
        <v>4.2607484593239877E-3</v>
      </c>
      <c r="AX474" s="72">
        <f t="shared" si="496"/>
        <v>5.3723365493982224E-4</v>
      </c>
      <c r="AY474" s="72">
        <f t="shared" si="497"/>
        <v>1.2812935552023879E-3</v>
      </c>
      <c r="AZ474" s="72">
        <f t="shared" si="498"/>
        <v>3.3448381458931944E-3</v>
      </c>
      <c r="BA474" s="72">
        <f t="shared" si="499"/>
        <v>1.1661966754001172E-2</v>
      </c>
      <c r="BB474" s="72">
        <f t="shared" si="500"/>
        <v>2.035553978650529E-2</v>
      </c>
      <c r="BC474" s="72">
        <f t="shared" si="501"/>
        <v>4.2090138346550329E-2</v>
      </c>
      <c r="BD474" s="72">
        <f t="shared" si="502"/>
        <v>6.5655456741995175E-2</v>
      </c>
      <c r="BE474" s="72">
        <f t="shared" si="503"/>
        <v>8.7528920934740198E-2</v>
      </c>
      <c r="BF474" s="72">
        <f t="shared" si="504"/>
        <v>5.2811211242820874E-4</v>
      </c>
      <c r="BG474" s="72">
        <f t="shared" si="505"/>
        <v>1.2555999173057245E-3</v>
      </c>
      <c r="BH474" s="72">
        <f t="shared" si="506"/>
        <v>3.2740976280730273E-3</v>
      </c>
      <c r="BI474" s="72">
        <f t="shared" si="507"/>
        <v>1.1379770297273148E-2</v>
      </c>
      <c r="BJ474" s="72">
        <f t="shared" si="508"/>
        <v>1.9838212285606494E-2</v>
      </c>
      <c r="BK474" s="72">
        <f t="shared" si="509"/>
        <v>4.0981253946816322E-2</v>
      </c>
      <c r="BL474" s="72">
        <f t="shared" si="510"/>
        <v>6.3912402843084207E-2</v>
      </c>
      <c r="BM474" s="72">
        <f t="shared" si="511"/>
        <v>8.521496918647975E-2</v>
      </c>
      <c r="BN474" s="70">
        <f t="shared" si="512"/>
        <v>0.9232669703889882</v>
      </c>
      <c r="BO474" s="70">
        <f t="shared" si="513"/>
        <v>0.95332143211194043</v>
      </c>
      <c r="BP474" s="70">
        <f t="shared" si="514"/>
        <v>0.99371312936398115</v>
      </c>
    </row>
    <row r="475" spans="1:68" x14ac:dyDescent="0.25">
      <c r="A475" s="68">
        <v>44743</v>
      </c>
      <c r="B475" s="67">
        <v>6.31</v>
      </c>
      <c r="C475" s="67">
        <v>6.44</v>
      </c>
      <c r="D475" s="67">
        <v>7.13</v>
      </c>
      <c r="E475" s="67">
        <v>8.4700000000000006</v>
      </c>
      <c r="F475" s="67">
        <v>8.4</v>
      </c>
      <c r="G475" s="67">
        <v>8.02</v>
      </c>
      <c r="H475" s="67">
        <v>8.01</v>
      </c>
      <c r="I475" s="67">
        <v>7.93</v>
      </c>
      <c r="J475" s="71">
        <f t="shared" si="515"/>
        <v>-2.9999999999998084E-4</v>
      </c>
      <c r="K475" s="71">
        <f t="shared" si="515"/>
        <v>1.799999999999996E-3</v>
      </c>
      <c r="L475" s="71">
        <f t="shared" si="516"/>
        <v>2.9999999999999472E-4</v>
      </c>
      <c r="M475" s="71">
        <f t="shared" si="516"/>
        <v>-6.0000000000000331E-4</v>
      </c>
      <c r="N475" s="71">
        <f t="shared" si="517"/>
        <v>-4.0000000000001146E-4</v>
      </c>
      <c r="O475" s="71">
        <f t="shared" si="518"/>
        <v>-9.9999999999988987E-5</v>
      </c>
      <c r="P475" s="71">
        <f t="shared" si="519"/>
        <v>-6.0000000000000331E-4</v>
      </c>
      <c r="Q475" s="71">
        <f t="shared" si="520"/>
        <v>-3.9999999999999758E-4</v>
      </c>
      <c r="R475" s="71">
        <f t="shared" si="521"/>
        <v>-2.8223340890109306E-4</v>
      </c>
      <c r="S475" s="71">
        <f t="shared" si="522"/>
        <v>1.6896652851264519E-3</v>
      </c>
      <c r="T475" s="71">
        <f t="shared" si="523"/>
        <v>2.7999440194146296E-4</v>
      </c>
      <c r="U475" s="71">
        <f t="shared" si="524"/>
        <v>-5.5330137892569222E-4</v>
      </c>
      <c r="V475" s="71">
        <f t="shared" si="525"/>
        <v>-3.6907178865168986E-4</v>
      </c>
      <c r="W475" s="71">
        <f t="shared" si="526"/>
        <v>-9.2579734362243754E-5</v>
      </c>
      <c r="X475" s="71">
        <f t="shared" si="527"/>
        <v>-5.5565846956658548E-4</v>
      </c>
      <c r="Y475" s="71">
        <f t="shared" si="528"/>
        <v>-3.706792740061452E-4</v>
      </c>
      <c r="Z475" s="72">
        <f t="shared" si="472"/>
        <v>1.1768885879245876E-2</v>
      </c>
      <c r="AA475" s="72">
        <f t="shared" si="473"/>
        <v>1.2331295251539783E-2</v>
      </c>
      <c r="AB475" s="72">
        <f t="shared" si="474"/>
        <v>1.0650665585744299E-2</v>
      </c>
      <c r="AC475" s="72">
        <f t="shared" si="475"/>
        <v>1.3298997051681923E-2</v>
      </c>
      <c r="AD475" s="72">
        <f t="shared" si="476"/>
        <v>1.348721019001641E-2</v>
      </c>
      <c r="AE475" s="72">
        <f t="shared" si="477"/>
        <v>1.2299130575094741E-2</v>
      </c>
      <c r="AF475" s="72">
        <f t="shared" si="478"/>
        <v>1.1365754619228605E-2</v>
      </c>
      <c r="AG475" s="72">
        <f t="shared" si="479"/>
        <v>1.089026389679966E-2</v>
      </c>
      <c r="AH475" s="72">
        <f t="shared" si="480"/>
        <v>2.1569039938554701E-3</v>
      </c>
      <c r="AI475" s="72">
        <f t="shared" si="481"/>
        <v>2.5723108726991867E-3</v>
      </c>
      <c r="AJ475" s="72">
        <f t="shared" si="482"/>
        <v>3.3582355198007795E-3</v>
      </c>
      <c r="AK475" s="72">
        <f t="shared" si="483"/>
        <v>3.9017751129784587E-3</v>
      </c>
      <c r="AL475" s="72">
        <f t="shared" si="484"/>
        <v>4.0870487814479873E-3</v>
      </c>
      <c r="AM475" s="72">
        <f t="shared" si="485"/>
        <v>4.2256739107508047E-3</v>
      </c>
      <c r="AN475" s="72">
        <f t="shared" si="486"/>
        <v>4.3945915440128987E-3</v>
      </c>
      <c r="AO475" s="72">
        <f t="shared" si="487"/>
        <v>4.3940411262703089E-3</v>
      </c>
      <c r="AP475" s="72">
        <f t="shared" si="488"/>
        <v>2.120306850149268E-3</v>
      </c>
      <c r="AQ475" s="72">
        <f t="shared" si="489"/>
        <v>2.520746866291574E-3</v>
      </c>
      <c r="AR475" s="72">
        <f t="shared" si="490"/>
        <v>3.2872266167677591E-3</v>
      </c>
      <c r="AS475" s="72">
        <f t="shared" si="491"/>
        <v>3.8074300908691253E-3</v>
      </c>
      <c r="AT475" s="72">
        <f t="shared" si="492"/>
        <v>3.9831907631468636E-3</v>
      </c>
      <c r="AU475" s="72">
        <f t="shared" si="493"/>
        <v>4.1143493482551016E-3</v>
      </c>
      <c r="AV475" s="72">
        <f t="shared" si="494"/>
        <v>4.2779164478811641E-3</v>
      </c>
      <c r="AW475" s="72">
        <f t="shared" si="495"/>
        <v>4.2778740959430349E-3</v>
      </c>
      <c r="AX475" s="72">
        <f t="shared" si="496"/>
        <v>5.3922599846386752E-4</v>
      </c>
      <c r="AY475" s="72">
        <f t="shared" si="497"/>
        <v>1.2861554363495934E-3</v>
      </c>
      <c r="AZ475" s="72">
        <f t="shared" si="498"/>
        <v>3.3582355198007795E-3</v>
      </c>
      <c r="BA475" s="72">
        <f t="shared" si="499"/>
        <v>1.1705325338935375E-2</v>
      </c>
      <c r="BB475" s="72">
        <f t="shared" si="500"/>
        <v>2.0435243907239935E-2</v>
      </c>
      <c r="BC475" s="72">
        <f t="shared" si="501"/>
        <v>4.2256739107508046E-2</v>
      </c>
      <c r="BD475" s="72">
        <f t="shared" si="502"/>
        <v>6.5918873160193486E-2</v>
      </c>
      <c r="BE475" s="72">
        <f t="shared" si="503"/>
        <v>8.7880822525406174E-2</v>
      </c>
      <c r="BF475" s="72">
        <f t="shared" si="504"/>
        <v>5.30076712537317E-4</v>
      </c>
      <c r="BG475" s="72">
        <f t="shared" si="505"/>
        <v>1.260373433145787E-3</v>
      </c>
      <c r="BH475" s="72">
        <f t="shared" si="506"/>
        <v>3.2872266167677591E-3</v>
      </c>
      <c r="BI475" s="72">
        <f t="shared" si="507"/>
        <v>1.1422290272607376E-2</v>
      </c>
      <c r="BJ475" s="72">
        <f t="shared" si="508"/>
        <v>1.9915953815734317E-2</v>
      </c>
      <c r="BK475" s="72">
        <f t="shared" si="509"/>
        <v>4.1143493482551016E-2</v>
      </c>
      <c r="BL475" s="72">
        <f t="shared" si="510"/>
        <v>6.4168746718217456E-2</v>
      </c>
      <c r="BM475" s="72">
        <f t="shared" si="511"/>
        <v>8.5557481918860701E-2</v>
      </c>
      <c r="BN475" s="70">
        <f t="shared" si="512"/>
        <v>0.9235965509443046</v>
      </c>
      <c r="BO475" s="70">
        <f t="shared" si="513"/>
        <v>0.95373555379625041</v>
      </c>
      <c r="BP475" s="70">
        <f t="shared" si="514"/>
        <v>0.99375534909371166</v>
      </c>
    </row>
    <row r="476" spans="1:68" x14ac:dyDescent="0.25">
      <c r="A476" s="68">
        <v>44742</v>
      </c>
      <c r="B476" s="67">
        <v>6.28</v>
      </c>
      <c r="C476" s="67">
        <v>6.62</v>
      </c>
      <c r="D476" s="67">
        <v>7.16</v>
      </c>
      <c r="E476" s="67">
        <v>8.41</v>
      </c>
      <c r="F476" s="67">
        <v>8.36</v>
      </c>
      <c r="G476" s="67">
        <v>8.01</v>
      </c>
      <c r="H476" s="67">
        <v>7.95</v>
      </c>
      <c r="I476" s="67">
        <v>7.89</v>
      </c>
      <c r="J476" s="71">
        <f t="shared" si="515"/>
        <v>1.899999999999985E-3</v>
      </c>
      <c r="K476" s="71">
        <f t="shared" si="515"/>
        <v>1.5000000000000013E-3</v>
      </c>
      <c r="L476" s="71">
        <f t="shared" si="516"/>
        <v>1.3999999999999985E-3</v>
      </c>
      <c r="M476" s="71">
        <f t="shared" si="516"/>
        <v>9.9999999999998701E-4</v>
      </c>
      <c r="N476" s="71">
        <f t="shared" si="517"/>
        <v>2.1000000000000046E-3</v>
      </c>
      <c r="O476" s="71">
        <f t="shared" si="518"/>
        <v>2.2999999999999965E-3</v>
      </c>
      <c r="P476" s="71">
        <f t="shared" si="519"/>
        <v>2.0000000000000018E-3</v>
      </c>
      <c r="Q476" s="71">
        <f t="shared" si="520"/>
        <v>2.0000000000000018E-3</v>
      </c>
      <c r="R476" s="71">
        <f t="shared" si="521"/>
        <v>1.7861344349020332E-3</v>
      </c>
      <c r="S476" s="71">
        <f t="shared" si="522"/>
        <v>1.4058767955960553E-3</v>
      </c>
      <c r="T476" s="71">
        <f t="shared" si="523"/>
        <v>1.3056049602446515E-3</v>
      </c>
      <c r="U476" s="71">
        <f t="shared" si="524"/>
        <v>9.2199895891579404E-4</v>
      </c>
      <c r="V476" s="71">
        <f t="shared" si="525"/>
        <v>1.9361090268666223E-3</v>
      </c>
      <c r="W476" s="71">
        <f t="shared" si="526"/>
        <v>2.1271684321498593E-3</v>
      </c>
      <c r="X476" s="71">
        <f t="shared" si="527"/>
        <v>1.8509954382513586E-3</v>
      </c>
      <c r="Y476" s="71">
        <f t="shared" si="528"/>
        <v>1.852023864862787E-3</v>
      </c>
      <c r="Z476" s="72">
        <f t="shared" si="472"/>
        <v>1.177368290857108E-2</v>
      </c>
      <c r="AA476" s="72">
        <f t="shared" si="473"/>
        <v>1.2343863141314828E-2</v>
      </c>
      <c r="AB476" s="72">
        <f t="shared" si="474"/>
        <v>1.0612057752157194E-2</v>
      </c>
      <c r="AC476" s="72">
        <f t="shared" si="475"/>
        <v>1.3196841069533623E-2</v>
      </c>
      <c r="AD476" s="72">
        <f t="shared" si="476"/>
        <v>1.3412394109996619E-2</v>
      </c>
      <c r="AE476" s="72">
        <f t="shared" si="477"/>
        <v>1.2242193357009414E-2</v>
      </c>
      <c r="AF476" s="72">
        <f t="shared" si="478"/>
        <v>1.1296399724463368E-2</v>
      </c>
      <c r="AG476" s="72">
        <f t="shared" si="479"/>
        <v>1.0823983215109315E-2</v>
      </c>
      <c r="AH476" s="72">
        <f t="shared" si="480"/>
        <v>2.165574781865322E-3</v>
      </c>
      <c r="AI476" s="72">
        <f t="shared" si="481"/>
        <v>2.574227711065703E-3</v>
      </c>
      <c r="AJ476" s="72">
        <f t="shared" si="482"/>
        <v>3.3709384162947287E-3</v>
      </c>
      <c r="AK476" s="72">
        <f t="shared" si="483"/>
        <v>3.9175975814758623E-3</v>
      </c>
      <c r="AL476" s="72">
        <f t="shared" si="484"/>
        <v>4.1035552891383036E-3</v>
      </c>
      <c r="AM476" s="72">
        <f t="shared" si="485"/>
        <v>4.2425333587096251E-3</v>
      </c>
      <c r="AN476" s="72">
        <f t="shared" si="486"/>
        <v>4.4124180288436059E-3</v>
      </c>
      <c r="AO476" s="72">
        <f t="shared" si="487"/>
        <v>4.41181589141512E-3</v>
      </c>
      <c r="AP476" s="72">
        <f t="shared" si="488"/>
        <v>2.128825833370796E-3</v>
      </c>
      <c r="AQ476" s="72">
        <f t="shared" si="489"/>
        <v>2.5232033192370989E-3</v>
      </c>
      <c r="AR476" s="72">
        <f t="shared" si="490"/>
        <v>3.2997048437626445E-3</v>
      </c>
      <c r="AS476" s="72">
        <f t="shared" si="491"/>
        <v>3.8228660061593359E-3</v>
      </c>
      <c r="AT476" s="72">
        <f t="shared" si="492"/>
        <v>3.9992716576862123E-3</v>
      </c>
      <c r="AU476" s="72">
        <f t="shared" si="493"/>
        <v>4.1307674983831573E-3</v>
      </c>
      <c r="AV476" s="72">
        <f t="shared" si="494"/>
        <v>4.2952676264632591E-3</v>
      </c>
      <c r="AW476" s="72">
        <f t="shared" si="495"/>
        <v>4.2951737543069166E-3</v>
      </c>
      <c r="AX476" s="72">
        <f t="shared" si="496"/>
        <v>5.4139369546633051E-4</v>
      </c>
      <c r="AY476" s="72">
        <f t="shared" si="497"/>
        <v>1.2871138555328515E-3</v>
      </c>
      <c r="AZ476" s="72">
        <f t="shared" si="498"/>
        <v>3.3709384162947287E-3</v>
      </c>
      <c r="BA476" s="72">
        <f t="shared" si="499"/>
        <v>1.1752792744427587E-2</v>
      </c>
      <c r="BB476" s="72">
        <f t="shared" si="500"/>
        <v>2.051777644569152E-2</v>
      </c>
      <c r="BC476" s="72">
        <f t="shared" si="501"/>
        <v>4.2425333587096249E-2</v>
      </c>
      <c r="BD476" s="72">
        <f t="shared" si="502"/>
        <v>6.6186270432654085E-2</v>
      </c>
      <c r="BE476" s="72">
        <f t="shared" si="503"/>
        <v>8.8236317828302407E-2</v>
      </c>
      <c r="BF476" s="72">
        <f t="shared" si="504"/>
        <v>5.3220645834269899E-4</v>
      </c>
      <c r="BG476" s="72">
        <f t="shared" si="505"/>
        <v>1.2616016596185494E-3</v>
      </c>
      <c r="BH476" s="72">
        <f t="shared" si="506"/>
        <v>3.2997048437626445E-3</v>
      </c>
      <c r="BI476" s="72">
        <f t="shared" si="507"/>
        <v>1.1468598018478007E-2</v>
      </c>
      <c r="BJ476" s="72">
        <f t="shared" si="508"/>
        <v>1.9996358288431063E-2</v>
      </c>
      <c r="BK476" s="72">
        <f t="shared" si="509"/>
        <v>4.1307674983831574E-2</v>
      </c>
      <c r="BL476" s="72">
        <f t="shared" si="510"/>
        <v>6.4429014396948883E-2</v>
      </c>
      <c r="BM476" s="72">
        <f t="shared" si="511"/>
        <v>8.5903475086138326E-2</v>
      </c>
      <c r="BN476" s="70">
        <f t="shared" si="512"/>
        <v>0.92489080281525504</v>
      </c>
      <c r="BO476" s="70">
        <f t="shared" si="513"/>
        <v>0.95393346882934349</v>
      </c>
      <c r="BP476" s="70">
        <f t="shared" si="514"/>
        <v>0.9937630194163215</v>
      </c>
    </row>
    <row r="477" spans="1:68" x14ac:dyDescent="0.25">
      <c r="A477" s="68">
        <v>44741</v>
      </c>
      <c r="B477" s="67">
        <v>6.47</v>
      </c>
      <c r="C477" s="67">
        <v>6.77</v>
      </c>
      <c r="D477" s="67">
        <v>7.3</v>
      </c>
      <c r="E477" s="67">
        <v>8.51</v>
      </c>
      <c r="F477" s="67">
        <v>8.57</v>
      </c>
      <c r="G477" s="67">
        <v>8.24</v>
      </c>
      <c r="H477" s="67">
        <v>8.15</v>
      </c>
      <c r="I477" s="67">
        <v>8.09</v>
      </c>
      <c r="J477" s="71">
        <f t="shared" si="515"/>
        <v>-6.999999999999923E-4</v>
      </c>
      <c r="K477" s="71">
        <f t="shared" si="515"/>
        <v>2.5000000000000022E-3</v>
      </c>
      <c r="L477" s="71">
        <f t="shared" si="516"/>
        <v>-2.0000000000000018E-3</v>
      </c>
      <c r="M477" s="71">
        <f t="shared" si="516"/>
        <v>-8.9999999999999802E-4</v>
      </c>
      <c r="N477" s="71">
        <f t="shared" si="517"/>
        <v>0</v>
      </c>
      <c r="O477" s="71">
        <f t="shared" si="518"/>
        <v>1.5000000000000013E-3</v>
      </c>
      <c r="P477" s="71">
        <f t="shared" si="519"/>
        <v>1.799999999999996E-3</v>
      </c>
      <c r="Q477" s="71">
        <f t="shared" si="520"/>
        <v>1.3999999999999985E-3</v>
      </c>
      <c r="R477" s="71">
        <f t="shared" si="521"/>
        <v>-6.5767841897071194E-4</v>
      </c>
      <c r="S477" s="71">
        <f t="shared" si="522"/>
        <v>2.3387446929476119E-3</v>
      </c>
      <c r="T477" s="71">
        <f t="shared" si="523"/>
        <v>-1.8656721829497342E-3</v>
      </c>
      <c r="U477" s="71">
        <f t="shared" si="524"/>
        <v>-8.2976079992406332E-4</v>
      </c>
      <c r="V477" s="71">
        <f t="shared" si="525"/>
        <v>0</v>
      </c>
      <c r="W477" s="71">
        <f t="shared" si="526"/>
        <v>1.3848499651260197E-3</v>
      </c>
      <c r="X477" s="71">
        <f t="shared" si="527"/>
        <v>1.6629715584083413E-3</v>
      </c>
      <c r="Y477" s="71">
        <f t="shared" si="528"/>
        <v>1.2943788789434949E-3</v>
      </c>
      <c r="Z477" s="72">
        <f t="shared" si="472"/>
        <v>1.178017878847434E-2</v>
      </c>
      <c r="AA477" s="72">
        <f t="shared" si="473"/>
        <v>1.234201827770765E-2</v>
      </c>
      <c r="AB477" s="72">
        <f t="shared" si="474"/>
        <v>1.0567837700110404E-2</v>
      </c>
      <c r="AC477" s="72">
        <f t="shared" si="475"/>
        <v>1.3098068721697316E-2</v>
      </c>
      <c r="AD477" s="72">
        <f t="shared" si="476"/>
        <v>1.3338882525104187E-2</v>
      </c>
      <c r="AE477" s="72">
        <f t="shared" si="477"/>
        <v>1.218350336445328E-2</v>
      </c>
      <c r="AF477" s="72">
        <f t="shared" si="478"/>
        <v>1.1231383874654038E-2</v>
      </c>
      <c r="AG477" s="72">
        <f t="shared" si="479"/>
        <v>1.0759608744181698E-2</v>
      </c>
      <c r="AH477" s="72">
        <f t="shared" si="480"/>
        <v>2.1634003820024147E-3</v>
      </c>
      <c r="AI477" s="72">
        <f t="shared" si="481"/>
        <v>2.5781354930036588E-3</v>
      </c>
      <c r="AJ477" s="72">
        <f t="shared" si="482"/>
        <v>3.3799490692980735E-3</v>
      </c>
      <c r="AK477" s="72">
        <f t="shared" si="483"/>
        <v>3.9306611777683879E-3</v>
      </c>
      <c r="AL477" s="72">
        <f t="shared" si="484"/>
        <v>4.1126142409634459E-3</v>
      </c>
      <c r="AM477" s="72">
        <f t="shared" si="485"/>
        <v>4.2514594400494023E-3</v>
      </c>
      <c r="AN477" s="72">
        <f t="shared" si="486"/>
        <v>4.4239548802649737E-3</v>
      </c>
      <c r="AO477" s="72">
        <f t="shared" si="487"/>
        <v>4.4233732423340603E-3</v>
      </c>
      <c r="AP477" s="72">
        <f t="shared" si="488"/>
        <v>2.1274846265743361E-3</v>
      </c>
      <c r="AQ477" s="72">
        <f t="shared" si="489"/>
        <v>2.5274865523252019E-3</v>
      </c>
      <c r="AR477" s="72">
        <f t="shared" si="490"/>
        <v>3.3088682744701653E-3</v>
      </c>
      <c r="AS477" s="72">
        <f t="shared" si="491"/>
        <v>3.8358365648292311E-3</v>
      </c>
      <c r="AT477" s="72">
        <f t="shared" si="492"/>
        <v>4.0087548875653084E-3</v>
      </c>
      <c r="AU477" s="72">
        <f t="shared" si="493"/>
        <v>4.1401299634859215E-3</v>
      </c>
      <c r="AV477" s="72">
        <f t="shared" si="494"/>
        <v>4.3069965292284471E-3</v>
      </c>
      <c r="AW477" s="72">
        <f t="shared" si="495"/>
        <v>4.3069184942264964E-3</v>
      </c>
      <c r="AX477" s="72">
        <f t="shared" si="496"/>
        <v>5.4085009550060368E-4</v>
      </c>
      <c r="AY477" s="72">
        <f t="shared" si="497"/>
        <v>1.2890677465018294E-3</v>
      </c>
      <c r="AZ477" s="72">
        <f t="shared" si="498"/>
        <v>3.3799490692980735E-3</v>
      </c>
      <c r="BA477" s="72">
        <f t="shared" si="499"/>
        <v>1.1791983533305163E-2</v>
      </c>
      <c r="BB477" s="72">
        <f t="shared" si="500"/>
        <v>2.0563071204817228E-2</v>
      </c>
      <c r="BC477" s="72">
        <f t="shared" si="501"/>
        <v>4.2514594400494023E-2</v>
      </c>
      <c r="BD477" s="72">
        <f t="shared" si="502"/>
        <v>6.6359323203974599E-2</v>
      </c>
      <c r="BE477" s="72">
        <f t="shared" si="503"/>
        <v>8.8467464846681207E-2</v>
      </c>
      <c r="BF477" s="72">
        <f t="shared" si="504"/>
        <v>5.3187115664358401E-4</v>
      </c>
      <c r="BG477" s="72">
        <f t="shared" si="505"/>
        <v>1.2637432761626009E-3</v>
      </c>
      <c r="BH477" s="72">
        <f t="shared" si="506"/>
        <v>3.3088682744701653E-3</v>
      </c>
      <c r="BI477" s="72">
        <f t="shared" si="507"/>
        <v>1.1507509694487694E-2</v>
      </c>
      <c r="BJ477" s="72">
        <f t="shared" si="508"/>
        <v>2.0043774437826543E-2</v>
      </c>
      <c r="BK477" s="72">
        <f t="shared" si="509"/>
        <v>4.1401299634859216E-2</v>
      </c>
      <c r="BL477" s="72">
        <f t="shared" si="510"/>
        <v>6.4604947938426707E-2</v>
      </c>
      <c r="BM477" s="72">
        <f t="shared" si="511"/>
        <v>8.6138369884529928E-2</v>
      </c>
      <c r="BN477" s="70">
        <f t="shared" si="512"/>
        <v>0.92477364907228077</v>
      </c>
      <c r="BO477" s="70">
        <f t="shared" si="513"/>
        <v>0.95393761736692573</v>
      </c>
      <c r="BP477" s="70">
        <f t="shared" si="514"/>
        <v>0.99397438459470444</v>
      </c>
    </row>
    <row r="478" spans="1:68" x14ac:dyDescent="0.25">
      <c r="A478" s="68">
        <v>44740</v>
      </c>
      <c r="B478" s="67">
        <v>6.4</v>
      </c>
      <c r="C478" s="67">
        <v>7.02</v>
      </c>
      <c r="D478" s="67">
        <v>7.1</v>
      </c>
      <c r="E478" s="67">
        <v>8.42</v>
      </c>
      <c r="F478" s="67">
        <v>8.57</v>
      </c>
      <c r="G478" s="67">
        <v>8.39</v>
      </c>
      <c r="H478" s="67">
        <v>8.33</v>
      </c>
      <c r="I478" s="67">
        <v>8.23</v>
      </c>
      <c r="J478" s="71">
        <f t="shared" si="515"/>
        <v>6.0000000000000331E-4</v>
      </c>
      <c r="K478" s="71">
        <f t="shared" si="515"/>
        <v>0</v>
      </c>
      <c r="L478" s="71">
        <f t="shared" si="516"/>
        <v>-6.999999999999923E-4</v>
      </c>
      <c r="M478" s="71">
        <f t="shared" si="516"/>
        <v>-7.0000000000000617E-4</v>
      </c>
      <c r="N478" s="71">
        <f t="shared" si="517"/>
        <v>-6.0000000000000331E-4</v>
      </c>
      <c r="O478" s="71">
        <f t="shared" si="518"/>
        <v>-1.0000000000000148E-3</v>
      </c>
      <c r="P478" s="71">
        <f t="shared" si="519"/>
        <v>-1.0000000000000009E-3</v>
      </c>
      <c r="Q478" s="71">
        <f t="shared" si="520"/>
        <v>-9.9999999999998701E-4</v>
      </c>
      <c r="R478" s="71">
        <f t="shared" si="521"/>
        <v>5.6375083706733115E-4</v>
      </c>
      <c r="S478" s="71">
        <f t="shared" si="522"/>
        <v>0</v>
      </c>
      <c r="T478" s="71">
        <f t="shared" si="523"/>
        <v>-6.5380845741873242E-4</v>
      </c>
      <c r="U478" s="71">
        <f t="shared" si="524"/>
        <v>-6.4584584982422697E-4</v>
      </c>
      <c r="V478" s="71">
        <f t="shared" si="525"/>
        <v>-5.5279161164467573E-4</v>
      </c>
      <c r="W478" s="71">
        <f t="shared" si="526"/>
        <v>-9.2302018737057314E-4</v>
      </c>
      <c r="X478" s="71">
        <f t="shared" si="527"/>
        <v>-9.2353165042097197E-4</v>
      </c>
      <c r="Y478" s="71">
        <f t="shared" si="528"/>
        <v>-9.2438534960942616E-4</v>
      </c>
      <c r="Z478" s="72">
        <f t="shared" si="472"/>
        <v>1.17700310223425E-2</v>
      </c>
      <c r="AA478" s="72">
        <f t="shared" si="473"/>
        <v>1.232572805189279E-2</v>
      </c>
      <c r="AB478" s="72">
        <f t="shared" si="474"/>
        <v>1.0503677074357199E-2</v>
      </c>
      <c r="AC478" s="72">
        <f t="shared" si="475"/>
        <v>1.2979739822024456E-2</v>
      </c>
      <c r="AD478" s="72">
        <f t="shared" si="476"/>
        <v>1.3233034297594643E-2</v>
      </c>
      <c r="AE478" s="72">
        <f t="shared" si="477"/>
        <v>1.2091274408160825E-2</v>
      </c>
      <c r="AF478" s="72">
        <f t="shared" si="478"/>
        <v>1.1135287091735266E-2</v>
      </c>
      <c r="AG478" s="72">
        <f t="shared" si="479"/>
        <v>1.0663865371332768E-2</v>
      </c>
      <c r="AH478" s="72">
        <f t="shared" si="480"/>
        <v>2.1722636049727553E-3</v>
      </c>
      <c r="AI478" s="72">
        <f t="shared" si="481"/>
        <v>2.5737489611350551E-3</v>
      </c>
      <c r="AJ478" s="72">
        <f t="shared" si="482"/>
        <v>3.3914578252919963E-3</v>
      </c>
      <c r="AK478" s="72">
        <f t="shared" si="483"/>
        <v>3.9468244340734576E-3</v>
      </c>
      <c r="AL478" s="72">
        <f t="shared" si="484"/>
        <v>4.1290837659510304E-3</v>
      </c>
      <c r="AM478" s="72">
        <f t="shared" si="485"/>
        <v>4.2643937661992187E-3</v>
      </c>
      <c r="AN478" s="72">
        <f t="shared" si="486"/>
        <v>4.4365069392457096E-3</v>
      </c>
      <c r="AO478" s="72">
        <f t="shared" si="487"/>
        <v>4.4376406782573033E-3</v>
      </c>
      <c r="AP478" s="72">
        <f t="shared" si="488"/>
        <v>2.1362150912657739E-3</v>
      </c>
      <c r="AQ478" s="72">
        <f t="shared" si="489"/>
        <v>2.524339224749937E-3</v>
      </c>
      <c r="AR478" s="72">
        <f t="shared" si="490"/>
        <v>3.3204166771841231E-3</v>
      </c>
      <c r="AS478" s="72">
        <f t="shared" si="491"/>
        <v>3.8516247951717697E-3</v>
      </c>
      <c r="AT478" s="72">
        <f t="shared" si="492"/>
        <v>4.0248233595648903E-3</v>
      </c>
      <c r="AU478" s="72">
        <f t="shared" si="493"/>
        <v>4.1530766768101846E-3</v>
      </c>
      <c r="AV478" s="72">
        <f t="shared" si="494"/>
        <v>4.3196586742091552E-3</v>
      </c>
      <c r="AW478" s="72">
        <f t="shared" si="495"/>
        <v>4.3211009634742722E-3</v>
      </c>
      <c r="AX478" s="72">
        <f t="shared" si="496"/>
        <v>5.4306590124318882E-4</v>
      </c>
      <c r="AY478" s="72">
        <f t="shared" si="497"/>
        <v>1.2868744805675275E-3</v>
      </c>
      <c r="AZ478" s="72">
        <f t="shared" si="498"/>
        <v>3.3914578252919963E-3</v>
      </c>
      <c r="BA478" s="72">
        <f t="shared" si="499"/>
        <v>1.1840473302220373E-2</v>
      </c>
      <c r="BB478" s="72">
        <f t="shared" si="500"/>
        <v>2.0645418829755152E-2</v>
      </c>
      <c r="BC478" s="72">
        <f t="shared" si="501"/>
        <v>4.264393766199219E-2</v>
      </c>
      <c r="BD478" s="72">
        <f t="shared" si="502"/>
        <v>6.6547604088685638E-2</v>
      </c>
      <c r="BE478" s="72">
        <f t="shared" si="503"/>
        <v>8.8752813565146069E-2</v>
      </c>
      <c r="BF478" s="72">
        <f t="shared" si="504"/>
        <v>5.3405377281644348E-4</v>
      </c>
      <c r="BG478" s="72">
        <f t="shared" si="505"/>
        <v>1.2621696123749685E-3</v>
      </c>
      <c r="BH478" s="72">
        <f t="shared" si="506"/>
        <v>3.3204166771841231E-3</v>
      </c>
      <c r="BI478" s="72">
        <f t="shared" si="507"/>
        <v>1.1554874385515309E-2</v>
      </c>
      <c r="BJ478" s="72">
        <f t="shared" si="508"/>
        <v>2.012411679782445E-2</v>
      </c>
      <c r="BK478" s="72">
        <f t="shared" si="509"/>
        <v>4.1530766768101843E-2</v>
      </c>
      <c r="BL478" s="72">
        <f t="shared" si="510"/>
        <v>6.4794880113137332E-2</v>
      </c>
      <c r="BM478" s="72">
        <f t="shared" si="511"/>
        <v>8.6422019269485451E-2</v>
      </c>
      <c r="BN478" s="70">
        <f t="shared" si="512"/>
        <v>0.93402211536937318</v>
      </c>
      <c r="BO478" s="70">
        <f t="shared" si="513"/>
        <v>0.95440766826106527</v>
      </c>
      <c r="BP478" s="70">
        <f t="shared" si="514"/>
        <v>0.99415584476975138</v>
      </c>
    </row>
    <row r="479" spans="1:68" x14ac:dyDescent="0.25">
      <c r="A479" s="68">
        <v>44739</v>
      </c>
      <c r="B479" s="67">
        <v>6.46</v>
      </c>
      <c r="C479" s="67">
        <v>7.02</v>
      </c>
      <c r="D479" s="67">
        <v>7.03</v>
      </c>
      <c r="E479" s="67">
        <v>8.35</v>
      </c>
      <c r="F479" s="67">
        <v>8.51</v>
      </c>
      <c r="G479" s="67">
        <v>8.2899999999999991</v>
      </c>
      <c r="H479" s="67">
        <v>8.23</v>
      </c>
      <c r="I479" s="67">
        <v>8.1300000000000008</v>
      </c>
      <c r="J479" s="71">
        <f t="shared" si="515"/>
        <v>-1.5000000000000152E-3</v>
      </c>
      <c r="K479" s="71">
        <f t="shared" si="515"/>
        <v>-1.1000000000000038E-3</v>
      </c>
      <c r="L479" s="71">
        <f t="shared" si="516"/>
        <v>-3.9999999999999758E-4</v>
      </c>
      <c r="M479" s="71">
        <f t="shared" si="516"/>
        <v>-3.1000000000000055E-3</v>
      </c>
      <c r="N479" s="71">
        <f t="shared" si="517"/>
        <v>-3.4999999999999892E-3</v>
      </c>
      <c r="O479" s="71">
        <f t="shared" si="518"/>
        <v>-4.3999999999999873E-3</v>
      </c>
      <c r="P479" s="71">
        <f t="shared" si="519"/>
        <v>-4.0000000000000036E-3</v>
      </c>
      <c r="Q479" s="71">
        <f t="shared" si="520"/>
        <v>-4.1000000000000203E-3</v>
      </c>
      <c r="R479" s="71">
        <f t="shared" si="521"/>
        <v>-1.4099734440975442E-3</v>
      </c>
      <c r="S479" s="71">
        <f t="shared" si="522"/>
        <v>-1.0283738577501304E-3</v>
      </c>
      <c r="T479" s="71">
        <f t="shared" si="523"/>
        <v>-3.7379684576901859E-4</v>
      </c>
      <c r="U479" s="71">
        <f t="shared" si="524"/>
        <v>-2.8651990579531667E-3</v>
      </c>
      <c r="V479" s="71">
        <f t="shared" si="525"/>
        <v>-3.2307223374623277E-3</v>
      </c>
      <c r="W479" s="71">
        <f t="shared" si="526"/>
        <v>-4.0714408051225935E-3</v>
      </c>
      <c r="X479" s="71">
        <f t="shared" si="527"/>
        <v>-3.7026794130740615E-3</v>
      </c>
      <c r="Y479" s="71">
        <f t="shared" si="528"/>
        <v>-3.7989390140475252E-3</v>
      </c>
      <c r="Z479" s="72">
        <f t="shared" si="472"/>
        <v>1.1765049912730457E-2</v>
      </c>
      <c r="AA479" s="72">
        <f t="shared" si="473"/>
        <v>1.2281566289501531E-2</v>
      </c>
      <c r="AB479" s="72">
        <f t="shared" si="474"/>
        <v>1.0461410196803697E-2</v>
      </c>
      <c r="AC479" s="72">
        <f t="shared" si="475"/>
        <v>1.2868919463353209E-2</v>
      </c>
      <c r="AD479" s="72">
        <f t="shared" si="476"/>
        <v>1.3121827072859632E-2</v>
      </c>
      <c r="AE479" s="72">
        <f t="shared" si="477"/>
        <v>1.1971959548336377E-2</v>
      </c>
      <c r="AF479" s="72">
        <f t="shared" si="478"/>
        <v>1.1006004434344701E-2</v>
      </c>
      <c r="AG479" s="72">
        <f t="shared" si="479"/>
        <v>1.0541129991021215E-2</v>
      </c>
      <c r="AH479" s="72">
        <f t="shared" si="480"/>
        <v>2.1788587884107387E-3</v>
      </c>
      <c r="AI479" s="72">
        <f t="shared" si="481"/>
        <v>2.5839124028854236E-3</v>
      </c>
      <c r="AJ479" s="72">
        <f t="shared" si="482"/>
        <v>3.4055423956052084E-3</v>
      </c>
      <c r="AK479" s="72">
        <f t="shared" si="483"/>
        <v>3.9632353147119109E-3</v>
      </c>
      <c r="AL479" s="72">
        <f t="shared" si="484"/>
        <v>4.1462419507367855E-3</v>
      </c>
      <c r="AM479" s="72">
        <f t="shared" si="485"/>
        <v>4.2820295257627698E-3</v>
      </c>
      <c r="AN479" s="72">
        <f t="shared" si="486"/>
        <v>4.4548591417071523E-3</v>
      </c>
      <c r="AO479" s="72">
        <f t="shared" si="487"/>
        <v>4.4559926529804759E-3</v>
      </c>
      <c r="AP479" s="72">
        <f t="shared" si="488"/>
        <v>2.1428447013277902E-3</v>
      </c>
      <c r="AQ479" s="72">
        <f t="shared" si="489"/>
        <v>2.5343228809066739E-3</v>
      </c>
      <c r="AR479" s="72">
        <f t="shared" si="490"/>
        <v>3.3342124773666241E-3</v>
      </c>
      <c r="AS479" s="72">
        <f t="shared" si="491"/>
        <v>3.8676396297103702E-3</v>
      </c>
      <c r="AT479" s="72">
        <f t="shared" si="492"/>
        <v>4.0415433988746328E-3</v>
      </c>
      <c r="AU479" s="72">
        <f t="shared" si="493"/>
        <v>4.1702757691168928E-3</v>
      </c>
      <c r="AV479" s="72">
        <f t="shared" si="494"/>
        <v>4.3375505040503023E-3</v>
      </c>
      <c r="AW479" s="72">
        <f t="shared" si="495"/>
        <v>4.3389943782316566E-3</v>
      </c>
      <c r="AX479" s="72">
        <f t="shared" si="496"/>
        <v>5.4471469710268468E-4</v>
      </c>
      <c r="AY479" s="72">
        <f t="shared" si="497"/>
        <v>1.2919562014427118E-3</v>
      </c>
      <c r="AZ479" s="72">
        <f t="shared" si="498"/>
        <v>3.4055423956052084E-3</v>
      </c>
      <c r="BA479" s="72">
        <f t="shared" si="499"/>
        <v>1.1889705944135732E-2</v>
      </c>
      <c r="BB479" s="72">
        <f t="shared" si="500"/>
        <v>2.0731209753683928E-2</v>
      </c>
      <c r="BC479" s="72">
        <f t="shared" si="501"/>
        <v>4.2820295257627698E-2</v>
      </c>
      <c r="BD479" s="72">
        <f t="shared" si="502"/>
        <v>6.6822887125607286E-2</v>
      </c>
      <c r="BE479" s="72">
        <f t="shared" si="503"/>
        <v>8.9119853059609511E-2</v>
      </c>
      <c r="BF479" s="72">
        <f t="shared" si="504"/>
        <v>5.3571117533194755E-4</v>
      </c>
      <c r="BG479" s="72">
        <f t="shared" si="505"/>
        <v>1.2671614404533369E-3</v>
      </c>
      <c r="BH479" s="72">
        <f t="shared" si="506"/>
        <v>3.3342124773666241E-3</v>
      </c>
      <c r="BI479" s="72">
        <f t="shared" si="507"/>
        <v>1.1602918889131111E-2</v>
      </c>
      <c r="BJ479" s="72">
        <f t="shared" si="508"/>
        <v>2.0207716994373164E-2</v>
      </c>
      <c r="BK479" s="72">
        <f t="shared" si="509"/>
        <v>4.1702757691168928E-2</v>
      </c>
      <c r="BL479" s="72">
        <f t="shared" si="510"/>
        <v>6.5063257560754539E-2</v>
      </c>
      <c r="BM479" s="72">
        <f t="shared" si="511"/>
        <v>8.6779887564633132E-2</v>
      </c>
      <c r="BN479" s="70">
        <f t="shared" si="512"/>
        <v>0.934264631341444</v>
      </c>
      <c r="BO479" s="70">
        <f t="shared" si="513"/>
        <v>0.95441177045873582</v>
      </c>
      <c r="BP479" s="70">
        <f t="shared" si="514"/>
        <v>0.99415858440244675</v>
      </c>
    </row>
    <row r="480" spans="1:68" x14ac:dyDescent="0.25">
      <c r="A480" s="68">
        <v>44736</v>
      </c>
      <c r="B480" s="67">
        <v>6.31</v>
      </c>
      <c r="C480" s="67">
        <v>6.91</v>
      </c>
      <c r="D480" s="67">
        <v>6.99</v>
      </c>
      <c r="E480" s="67">
        <v>8.0399999999999991</v>
      </c>
      <c r="F480" s="67">
        <v>8.16</v>
      </c>
      <c r="G480" s="67">
        <v>7.85</v>
      </c>
      <c r="H480" s="67">
        <v>7.83</v>
      </c>
      <c r="I480" s="67">
        <v>7.72</v>
      </c>
      <c r="J480" s="71">
        <f t="shared" si="515"/>
        <v>8.0000000000000904E-4</v>
      </c>
      <c r="K480" s="71">
        <f t="shared" si="515"/>
        <v>1.8999999999999989E-3</v>
      </c>
      <c r="L480" s="71">
        <f t="shared" si="516"/>
        <v>2.1000000000000046E-3</v>
      </c>
      <c r="M480" s="71">
        <f t="shared" si="516"/>
        <v>1.0000000000000148E-3</v>
      </c>
      <c r="N480" s="71">
        <f t="shared" si="517"/>
        <v>1.0999999999999899E-3</v>
      </c>
      <c r="O480" s="71">
        <f t="shared" si="518"/>
        <v>1.5000000000000013E-3</v>
      </c>
      <c r="P480" s="71">
        <f t="shared" si="519"/>
        <v>1.1000000000000038E-3</v>
      </c>
      <c r="Q480" s="71">
        <f t="shared" si="520"/>
        <v>1.4000000000000123E-3</v>
      </c>
      <c r="R480" s="71">
        <f t="shared" si="521"/>
        <v>7.5223322776097668E-4</v>
      </c>
      <c r="S480" s="71">
        <f t="shared" si="522"/>
        <v>1.775618428294629E-3</v>
      </c>
      <c r="T480" s="71">
        <f t="shared" si="523"/>
        <v>1.9608764861864304E-3</v>
      </c>
      <c r="U480" s="71">
        <f t="shared" si="524"/>
        <v>9.251550294438215E-4</v>
      </c>
      <c r="V480" s="71">
        <f t="shared" si="525"/>
        <v>1.0164950281529748E-3</v>
      </c>
      <c r="W480" s="71">
        <f t="shared" si="526"/>
        <v>1.3898542890542977E-3</v>
      </c>
      <c r="X480" s="71">
        <f t="shared" si="527"/>
        <v>1.0196042965156633E-3</v>
      </c>
      <c r="Y480" s="71">
        <f t="shared" si="528"/>
        <v>1.2988219656828895E-3</v>
      </c>
      <c r="Z480" s="72">
        <f t="shared" si="472"/>
        <v>1.1753580269844051E-2</v>
      </c>
      <c r="AA480" s="72">
        <f t="shared" si="473"/>
        <v>1.2234883058099997E-2</v>
      </c>
      <c r="AB480" s="72">
        <f t="shared" si="474"/>
        <v>1.0425014055972751E-2</v>
      </c>
      <c r="AC480" s="72">
        <f t="shared" si="475"/>
        <v>1.2762839939971626E-2</v>
      </c>
      <c r="AD480" s="72">
        <f t="shared" si="476"/>
        <v>1.3013829075213999E-2</v>
      </c>
      <c r="AE480" s="72">
        <f t="shared" si="477"/>
        <v>1.1862049476676456E-2</v>
      </c>
      <c r="AF480" s="72">
        <f t="shared" si="478"/>
        <v>1.0886483280071807E-2</v>
      </c>
      <c r="AG480" s="72">
        <f t="shared" si="479"/>
        <v>1.0428430757656267E-2</v>
      </c>
      <c r="AH480" s="72">
        <f t="shared" si="480"/>
        <v>2.1861864203278208E-3</v>
      </c>
      <c r="AI480" s="72">
        <f t="shared" si="481"/>
        <v>2.594305199429534E-3</v>
      </c>
      <c r="AJ480" s="72">
        <f t="shared" si="482"/>
        <v>3.4197808790190345E-3</v>
      </c>
      <c r="AK480" s="72">
        <f t="shared" si="483"/>
        <v>3.973665412024859E-3</v>
      </c>
      <c r="AL480" s="72">
        <f t="shared" si="484"/>
        <v>4.1556603091496801E-3</v>
      </c>
      <c r="AM480" s="72">
        <f t="shared" si="485"/>
        <v>4.2863648549170182E-3</v>
      </c>
      <c r="AN480" s="72">
        <f t="shared" si="486"/>
        <v>4.463087872913162E-3</v>
      </c>
      <c r="AO480" s="72">
        <f t="shared" si="487"/>
        <v>4.4635354215446484E-3</v>
      </c>
      <c r="AP480" s="72">
        <f t="shared" si="488"/>
        <v>2.150260078396843E-3</v>
      </c>
      <c r="AQ480" s="72">
        <f t="shared" si="489"/>
        <v>2.5445848927110465E-3</v>
      </c>
      <c r="AR480" s="72">
        <f t="shared" si="490"/>
        <v>3.34814789275938E-3</v>
      </c>
      <c r="AS480" s="72">
        <f t="shared" si="491"/>
        <v>3.8785612974111829E-3</v>
      </c>
      <c r="AT480" s="72">
        <f t="shared" si="492"/>
        <v>4.0516647645019643E-3</v>
      </c>
      <c r="AU480" s="72">
        <f t="shared" si="493"/>
        <v>4.1759583263697424E-3</v>
      </c>
      <c r="AV480" s="72">
        <f t="shared" si="494"/>
        <v>4.3466853094258733E-3</v>
      </c>
      <c r="AW480" s="72">
        <f t="shared" si="495"/>
        <v>4.3475103427194602E-3</v>
      </c>
      <c r="AX480" s="72">
        <f t="shared" si="496"/>
        <v>5.4654660508195521E-4</v>
      </c>
      <c r="AY480" s="72">
        <f t="shared" si="497"/>
        <v>1.297152599714767E-3</v>
      </c>
      <c r="AZ480" s="72">
        <f t="shared" si="498"/>
        <v>3.4197808790190345E-3</v>
      </c>
      <c r="BA480" s="72">
        <f t="shared" si="499"/>
        <v>1.1920996236074576E-2</v>
      </c>
      <c r="BB480" s="72">
        <f t="shared" si="500"/>
        <v>2.07783015457484E-2</v>
      </c>
      <c r="BC480" s="72">
        <f t="shared" si="501"/>
        <v>4.2863648549170186E-2</v>
      </c>
      <c r="BD480" s="72">
        <f t="shared" si="502"/>
        <v>6.6946318093697429E-2</v>
      </c>
      <c r="BE480" s="72">
        <f t="shared" si="503"/>
        <v>8.9270708430892964E-2</v>
      </c>
      <c r="BF480" s="72">
        <f t="shared" si="504"/>
        <v>5.3756501959921076E-4</v>
      </c>
      <c r="BG480" s="72">
        <f t="shared" si="505"/>
        <v>1.2722924463555232E-3</v>
      </c>
      <c r="BH480" s="72">
        <f t="shared" si="506"/>
        <v>3.34814789275938E-3</v>
      </c>
      <c r="BI480" s="72">
        <f t="shared" si="507"/>
        <v>1.1635683892233548E-2</v>
      </c>
      <c r="BJ480" s="72">
        <f t="shared" si="508"/>
        <v>2.0258323822509822E-2</v>
      </c>
      <c r="BK480" s="72">
        <f t="shared" si="509"/>
        <v>4.1759583263697428E-2</v>
      </c>
      <c r="BL480" s="72">
        <f t="shared" si="510"/>
        <v>6.5200279641388095E-2</v>
      </c>
      <c r="BM480" s="72">
        <f t="shared" si="511"/>
        <v>8.69502068543892E-2</v>
      </c>
      <c r="BN480" s="70">
        <f t="shared" si="512"/>
        <v>0.93449805880412484</v>
      </c>
      <c r="BO480" s="70">
        <f t="shared" si="513"/>
        <v>0.95599714919458434</v>
      </c>
      <c r="BP480" s="70">
        <f t="shared" si="514"/>
        <v>0.99415749268356224</v>
      </c>
    </row>
    <row r="481" spans="1:68" x14ac:dyDescent="0.25">
      <c r="A481" s="68">
        <v>44735</v>
      </c>
      <c r="B481" s="67">
        <v>6.39</v>
      </c>
      <c r="C481" s="67">
        <v>7.1</v>
      </c>
      <c r="D481" s="67">
        <v>7.2</v>
      </c>
      <c r="E481" s="67">
        <v>8.14</v>
      </c>
      <c r="F481" s="67">
        <v>8.27</v>
      </c>
      <c r="G481" s="67">
        <v>8</v>
      </c>
      <c r="H481" s="67">
        <v>7.94</v>
      </c>
      <c r="I481" s="67">
        <v>7.86</v>
      </c>
      <c r="J481" s="71">
        <f t="shared" si="515"/>
        <v>0</v>
      </c>
      <c r="K481" s="71">
        <f t="shared" si="515"/>
        <v>5.0000000000001432E-4</v>
      </c>
      <c r="L481" s="71">
        <f t="shared" si="516"/>
        <v>7.9999999999999516E-4</v>
      </c>
      <c r="M481" s="71">
        <f t="shared" si="516"/>
        <v>2.1999999999999936E-3</v>
      </c>
      <c r="N481" s="71">
        <f t="shared" si="517"/>
        <v>2.5000000000000022E-3</v>
      </c>
      <c r="O481" s="71">
        <f t="shared" si="518"/>
        <v>3.1999999999999945E-3</v>
      </c>
      <c r="P481" s="71">
        <f t="shared" si="519"/>
        <v>2.8000000000000108E-3</v>
      </c>
      <c r="Q481" s="71">
        <f t="shared" si="520"/>
        <v>2.7999999999999969E-3</v>
      </c>
      <c r="R481" s="71">
        <f t="shared" si="521"/>
        <v>0</v>
      </c>
      <c r="S481" s="71">
        <f t="shared" si="522"/>
        <v>4.6674446588293867E-4</v>
      </c>
      <c r="T481" s="71">
        <f t="shared" si="523"/>
        <v>7.4599033672139521E-4</v>
      </c>
      <c r="U481" s="71">
        <f t="shared" si="524"/>
        <v>2.03233326303549E-3</v>
      </c>
      <c r="V481" s="71">
        <f t="shared" si="525"/>
        <v>2.3063804679240292E-3</v>
      </c>
      <c r="W481" s="71">
        <f t="shared" si="526"/>
        <v>2.9585820397450414E-3</v>
      </c>
      <c r="X481" s="71">
        <f t="shared" si="527"/>
        <v>2.5906750240926842E-3</v>
      </c>
      <c r="Y481" s="71">
        <f t="shared" si="528"/>
        <v>2.5925940447777732E-3</v>
      </c>
      <c r="Z481" s="72">
        <f t="shared" si="472"/>
        <v>1.1754360135552771E-2</v>
      </c>
      <c r="AA481" s="72">
        <f t="shared" si="473"/>
        <v>1.219824098124841E-2</v>
      </c>
      <c r="AB481" s="72">
        <f t="shared" si="474"/>
        <v>1.0391105423730309E-2</v>
      </c>
      <c r="AC481" s="72">
        <f t="shared" si="475"/>
        <v>1.2694484019139132E-2</v>
      </c>
      <c r="AD481" s="72">
        <f t="shared" si="476"/>
        <v>1.2948600138589226E-2</v>
      </c>
      <c r="AE481" s="72">
        <f t="shared" si="477"/>
        <v>1.1807830862469637E-2</v>
      </c>
      <c r="AF481" s="72">
        <f t="shared" si="478"/>
        <v>1.0820533043101327E-2</v>
      </c>
      <c r="AG481" s="72">
        <f t="shared" si="479"/>
        <v>1.0370300136012705E-2</v>
      </c>
      <c r="AH481" s="72">
        <f t="shared" si="480"/>
        <v>2.1920064930243161E-3</v>
      </c>
      <c r="AI481" s="72">
        <f t="shared" si="481"/>
        <v>2.5952019866234783E-3</v>
      </c>
      <c r="AJ481" s="72">
        <f t="shared" si="482"/>
        <v>3.425276154634508E-3</v>
      </c>
      <c r="AK481" s="72">
        <f t="shared" si="483"/>
        <v>3.9874800502827518E-3</v>
      </c>
      <c r="AL481" s="72">
        <f t="shared" si="484"/>
        <v>4.1699865613630503E-3</v>
      </c>
      <c r="AM481" s="72">
        <f t="shared" si="485"/>
        <v>4.2998802578863363E-3</v>
      </c>
      <c r="AN481" s="72">
        <f t="shared" si="486"/>
        <v>4.4790304119457771E-3</v>
      </c>
      <c r="AO481" s="72">
        <f t="shared" si="487"/>
        <v>4.4784269803361245E-3</v>
      </c>
      <c r="AP481" s="72">
        <f t="shared" si="488"/>
        <v>2.1561976079778624E-3</v>
      </c>
      <c r="AQ481" s="72">
        <f t="shared" si="489"/>
        <v>2.5462312186119414E-3</v>
      </c>
      <c r="AR481" s="72">
        <f t="shared" si="490"/>
        <v>3.3541998990181069E-3</v>
      </c>
      <c r="AS481" s="72">
        <f t="shared" si="491"/>
        <v>3.8922576319988899E-3</v>
      </c>
      <c r="AT481" s="72">
        <f t="shared" si="492"/>
        <v>4.0658661548378236E-3</v>
      </c>
      <c r="AU481" s="72">
        <f t="shared" si="493"/>
        <v>4.1894577213437709E-3</v>
      </c>
      <c r="AV481" s="72">
        <f t="shared" si="494"/>
        <v>4.3624058284184412E-3</v>
      </c>
      <c r="AW481" s="72">
        <f t="shared" si="495"/>
        <v>4.3622892873512661E-3</v>
      </c>
      <c r="AX481" s="72">
        <f t="shared" si="496"/>
        <v>5.4800162325607902E-4</v>
      </c>
      <c r="AY481" s="72">
        <f t="shared" si="497"/>
        <v>1.2976009933117392E-3</v>
      </c>
      <c r="AZ481" s="72">
        <f t="shared" si="498"/>
        <v>3.425276154634508E-3</v>
      </c>
      <c r="BA481" s="72">
        <f t="shared" si="499"/>
        <v>1.1962440150848255E-2</v>
      </c>
      <c r="BB481" s="72">
        <f t="shared" si="500"/>
        <v>2.0849932806815252E-2</v>
      </c>
      <c r="BC481" s="72">
        <f t="shared" si="501"/>
        <v>4.2998802578863363E-2</v>
      </c>
      <c r="BD481" s="72">
        <f t="shared" si="502"/>
        <v>6.7185456179186656E-2</v>
      </c>
      <c r="BE481" s="72">
        <f t="shared" si="503"/>
        <v>8.9568539606722494E-2</v>
      </c>
      <c r="BF481" s="72">
        <f t="shared" si="504"/>
        <v>5.390494019944656E-4</v>
      </c>
      <c r="BG481" s="72">
        <f t="shared" si="505"/>
        <v>1.2731156093059707E-3</v>
      </c>
      <c r="BH481" s="72">
        <f t="shared" si="506"/>
        <v>3.3541998990181069E-3</v>
      </c>
      <c r="BI481" s="72">
        <f t="shared" si="507"/>
        <v>1.1676772895996669E-2</v>
      </c>
      <c r="BJ481" s="72">
        <f t="shared" si="508"/>
        <v>2.0329330774189119E-2</v>
      </c>
      <c r="BK481" s="72">
        <f t="shared" si="509"/>
        <v>4.1894577213437707E-2</v>
      </c>
      <c r="BL481" s="72">
        <f t="shared" si="510"/>
        <v>6.5436087426276615E-2</v>
      </c>
      <c r="BM481" s="72">
        <f t="shared" si="511"/>
        <v>8.7245785747025323E-2</v>
      </c>
      <c r="BN481" s="70">
        <f t="shared" si="512"/>
        <v>0.93421841907367653</v>
      </c>
      <c r="BO481" s="70">
        <f t="shared" si="513"/>
        <v>0.95637976234375632</v>
      </c>
      <c r="BP481" s="70">
        <f t="shared" si="514"/>
        <v>0.99414946195749587</v>
      </c>
    </row>
    <row r="482" spans="1:68" x14ac:dyDescent="0.25">
      <c r="A482" s="68">
        <v>44734</v>
      </c>
      <c r="B482" s="67">
        <v>6.39</v>
      </c>
      <c r="C482" s="67">
        <v>7.15</v>
      </c>
      <c r="D482" s="67">
        <v>7.28</v>
      </c>
      <c r="E482" s="67">
        <v>8.36</v>
      </c>
      <c r="F482" s="67">
        <v>8.52</v>
      </c>
      <c r="G482" s="67">
        <v>8.32</v>
      </c>
      <c r="H482" s="67">
        <v>8.2200000000000006</v>
      </c>
      <c r="I482" s="67">
        <v>8.14</v>
      </c>
      <c r="J482" s="71">
        <f t="shared" si="515"/>
        <v>2.7000000000000079E-3</v>
      </c>
      <c r="K482" s="71">
        <f t="shared" si="515"/>
        <v>5.0000000000000044E-4</v>
      </c>
      <c r="L482" s="71">
        <f t="shared" si="516"/>
        <v>8.9999999999999802E-4</v>
      </c>
      <c r="M482" s="71">
        <f t="shared" si="516"/>
        <v>1.1000000000000176E-3</v>
      </c>
      <c r="N482" s="71">
        <f t="shared" si="517"/>
        <v>2.0000000000000018E-3</v>
      </c>
      <c r="O482" s="71">
        <f t="shared" si="518"/>
        <v>2.4000000000000132E-3</v>
      </c>
      <c r="P482" s="71">
        <f t="shared" si="519"/>
        <v>2.2999999999999826E-3</v>
      </c>
      <c r="Q482" s="71">
        <f t="shared" si="520"/>
        <v>2.4000000000000132E-3</v>
      </c>
      <c r="R482" s="71">
        <f t="shared" si="521"/>
        <v>2.5346176441814168E-3</v>
      </c>
      <c r="S482" s="71">
        <f t="shared" si="522"/>
        <v>4.6652671711581062E-4</v>
      </c>
      <c r="T482" s="71">
        <f t="shared" si="523"/>
        <v>8.3857447262116749E-4</v>
      </c>
      <c r="U482" s="71">
        <f t="shared" si="524"/>
        <v>1.0146198352317959E-3</v>
      </c>
      <c r="V482" s="71">
        <f t="shared" si="525"/>
        <v>1.8412820521572801E-3</v>
      </c>
      <c r="W482" s="71">
        <f t="shared" si="526"/>
        <v>2.2132063626488828E-3</v>
      </c>
      <c r="X482" s="71">
        <f t="shared" si="527"/>
        <v>2.1230450582941417E-3</v>
      </c>
      <c r="Y482" s="71">
        <f t="shared" si="528"/>
        <v>2.2168861841095518E-3</v>
      </c>
      <c r="Z482" s="72">
        <f t="shared" si="472"/>
        <v>1.1747208945390688E-2</v>
      </c>
      <c r="AA482" s="72">
        <f t="shared" si="473"/>
        <v>1.2136425240388273E-2</v>
      </c>
      <c r="AB482" s="72">
        <f t="shared" si="474"/>
        <v>1.0328971335439354E-2</v>
      </c>
      <c r="AC482" s="72">
        <f t="shared" si="475"/>
        <v>1.2608959819852914E-2</v>
      </c>
      <c r="AD482" s="72">
        <f t="shared" si="476"/>
        <v>1.2865224320352343E-2</v>
      </c>
      <c r="AE482" s="72">
        <f t="shared" si="477"/>
        <v>1.1730901085268385E-2</v>
      </c>
      <c r="AF482" s="72">
        <f t="shared" si="478"/>
        <v>1.073559342103156E-2</v>
      </c>
      <c r="AG482" s="72">
        <f t="shared" si="479"/>
        <v>1.0289597339763222E-2</v>
      </c>
      <c r="AH482" s="72">
        <f t="shared" si="480"/>
        <v>2.200789534751378E-3</v>
      </c>
      <c r="AI482" s="72">
        <f t="shared" si="481"/>
        <v>2.6042795933794317E-3</v>
      </c>
      <c r="AJ482" s="72">
        <f t="shared" si="482"/>
        <v>3.4374087110736608E-3</v>
      </c>
      <c r="AK482" s="72">
        <f t="shared" si="483"/>
        <v>3.9955226281423667E-3</v>
      </c>
      <c r="AL482" s="72">
        <f t="shared" si="484"/>
        <v>4.1772508768004313E-3</v>
      </c>
      <c r="AM482" s="72">
        <f t="shared" si="485"/>
        <v>4.3032257321872483E-3</v>
      </c>
      <c r="AN482" s="72">
        <f t="shared" si="486"/>
        <v>4.4865979383502275E-3</v>
      </c>
      <c r="AO482" s="72">
        <f t="shared" si="487"/>
        <v>4.4860351182462012E-3</v>
      </c>
      <c r="AP482" s="72">
        <f t="shared" si="488"/>
        <v>2.164853216927829E-3</v>
      </c>
      <c r="AQ482" s="72">
        <f t="shared" si="489"/>
        <v>2.5552547338902982E-3</v>
      </c>
      <c r="AR482" s="72">
        <f t="shared" si="490"/>
        <v>3.3662388393876767E-3</v>
      </c>
      <c r="AS482" s="72">
        <f t="shared" si="491"/>
        <v>3.9008697709345514E-3</v>
      </c>
      <c r="AT482" s="72">
        <f t="shared" si="492"/>
        <v>4.0738580595054263E-3</v>
      </c>
      <c r="AU482" s="72">
        <f t="shared" si="493"/>
        <v>4.1939875235089148E-3</v>
      </c>
      <c r="AV482" s="72">
        <f t="shared" si="494"/>
        <v>4.3707162997028617E-3</v>
      </c>
      <c r="AW482" s="72">
        <f t="shared" si="495"/>
        <v>4.3706264549703945E-3</v>
      </c>
      <c r="AX482" s="72">
        <f t="shared" si="496"/>
        <v>5.5019738368784451E-4</v>
      </c>
      <c r="AY482" s="72">
        <f t="shared" si="497"/>
        <v>1.3021397966897158E-3</v>
      </c>
      <c r="AZ482" s="72">
        <f t="shared" si="498"/>
        <v>3.4374087110736608E-3</v>
      </c>
      <c r="BA482" s="72">
        <f t="shared" si="499"/>
        <v>1.1986567884427101E-2</v>
      </c>
      <c r="BB482" s="72">
        <f t="shared" si="500"/>
        <v>2.0886254384002156E-2</v>
      </c>
      <c r="BC482" s="72">
        <f t="shared" si="501"/>
        <v>4.3032257321872484E-2</v>
      </c>
      <c r="BD482" s="72">
        <f t="shared" si="502"/>
        <v>6.7298969075253415E-2</v>
      </c>
      <c r="BE482" s="72">
        <f t="shared" si="503"/>
        <v>8.9720702364924021E-2</v>
      </c>
      <c r="BF482" s="72">
        <f t="shared" si="504"/>
        <v>5.4121330423195725E-4</v>
      </c>
      <c r="BG482" s="72">
        <f t="shared" si="505"/>
        <v>1.2776273669451491E-3</v>
      </c>
      <c r="BH482" s="72">
        <f t="shared" si="506"/>
        <v>3.3662388393876767E-3</v>
      </c>
      <c r="BI482" s="72">
        <f t="shared" si="507"/>
        <v>1.1702609312803654E-2</v>
      </c>
      <c r="BJ482" s="72">
        <f t="shared" si="508"/>
        <v>2.0369290297527133E-2</v>
      </c>
      <c r="BK482" s="72">
        <f t="shared" si="509"/>
        <v>4.1939875235089144E-2</v>
      </c>
      <c r="BL482" s="72">
        <f t="shared" si="510"/>
        <v>6.556074449554293E-2</v>
      </c>
      <c r="BM482" s="72">
        <f t="shared" si="511"/>
        <v>8.7412529099407887E-2</v>
      </c>
      <c r="BN482" s="70">
        <f t="shared" si="512"/>
        <v>0.93412763449387171</v>
      </c>
      <c r="BO482" s="70">
        <f t="shared" si="513"/>
        <v>0.95663365208572027</v>
      </c>
      <c r="BP482" s="70">
        <f t="shared" si="514"/>
        <v>0.99413106090918435</v>
      </c>
    </row>
    <row r="483" spans="1:68" x14ac:dyDescent="0.25">
      <c r="A483" s="68">
        <v>44733</v>
      </c>
      <c r="B483" s="67">
        <v>6.66</v>
      </c>
      <c r="C483" s="67">
        <v>7.2</v>
      </c>
      <c r="D483" s="67">
        <v>7.37</v>
      </c>
      <c r="E483" s="67">
        <v>8.4700000000000006</v>
      </c>
      <c r="F483" s="67">
        <v>8.7200000000000006</v>
      </c>
      <c r="G483" s="67">
        <v>8.56</v>
      </c>
      <c r="H483" s="67">
        <v>8.4499999999999993</v>
      </c>
      <c r="I483" s="67">
        <v>8.3800000000000008</v>
      </c>
      <c r="J483" s="71">
        <f t="shared" si="515"/>
        <v>1.6999999999999932E-3</v>
      </c>
      <c r="K483" s="71">
        <f t="shared" si="515"/>
        <v>2.1999999999999936E-3</v>
      </c>
      <c r="L483" s="71">
        <f t="shared" si="516"/>
        <v>5.0000000000000044E-4</v>
      </c>
      <c r="M483" s="71">
        <f t="shared" si="516"/>
        <v>0</v>
      </c>
      <c r="N483" s="71">
        <f t="shared" si="517"/>
        <v>-1.2999999999999956E-3</v>
      </c>
      <c r="O483" s="71">
        <f t="shared" si="518"/>
        <v>-8.9999999999999802E-4</v>
      </c>
      <c r="P483" s="71">
        <f t="shared" si="519"/>
        <v>-7.9999999999999516E-4</v>
      </c>
      <c r="Q483" s="71">
        <f t="shared" si="520"/>
        <v>-4.0000000000001146E-4</v>
      </c>
      <c r="R483" s="71">
        <f t="shared" si="521"/>
        <v>1.5925807853398608E-3</v>
      </c>
      <c r="S483" s="71">
        <f t="shared" si="522"/>
        <v>2.0501358406115797E-3</v>
      </c>
      <c r="T483" s="71">
        <f t="shared" si="523"/>
        <v>4.6557103126916469E-4</v>
      </c>
      <c r="U483" s="71">
        <f t="shared" si="524"/>
        <v>0</v>
      </c>
      <c r="V483" s="71">
        <f t="shared" si="525"/>
        <v>-1.1964476140790194E-3</v>
      </c>
      <c r="W483" s="71">
        <f t="shared" si="526"/>
        <v>-8.293784744874312E-4</v>
      </c>
      <c r="X483" s="71">
        <f t="shared" si="527"/>
        <v>-7.3793933797965908E-4</v>
      </c>
      <c r="Y483" s="71">
        <f t="shared" si="528"/>
        <v>-3.6913990821547813E-4</v>
      </c>
      <c r="Z483" s="72">
        <f t="shared" si="472"/>
        <v>1.1738939398522526E-2</v>
      </c>
      <c r="AA483" s="72">
        <f t="shared" si="473"/>
        <v>1.2064627094851222E-2</v>
      </c>
      <c r="AB483" s="72">
        <f t="shared" si="474"/>
        <v>1.0252302437773119E-2</v>
      </c>
      <c r="AC483" s="72">
        <f t="shared" si="475"/>
        <v>1.2485966717433097E-2</v>
      </c>
      <c r="AD483" s="72">
        <f t="shared" si="476"/>
        <v>1.2740265494441355E-2</v>
      </c>
      <c r="AE483" s="72">
        <f t="shared" si="477"/>
        <v>1.1601028377538432E-2</v>
      </c>
      <c r="AF483" s="72">
        <f t="shared" si="478"/>
        <v>1.0601107244107268E-2</v>
      </c>
      <c r="AG483" s="72">
        <f t="shared" si="479"/>
        <v>1.0159548899157272E-2</v>
      </c>
      <c r="AH483" s="72">
        <f t="shared" si="480"/>
        <v>2.1894914201807444E-3</v>
      </c>
      <c r="AI483" s="72">
        <f t="shared" si="481"/>
        <v>2.6134471681661664E-3</v>
      </c>
      <c r="AJ483" s="72">
        <f t="shared" si="482"/>
        <v>3.4492944045389357E-3</v>
      </c>
      <c r="AK483" s="72">
        <f t="shared" si="483"/>
        <v>4.0091629871275344E-3</v>
      </c>
      <c r="AL483" s="72">
        <f t="shared" si="484"/>
        <v>4.1875327219822022E-3</v>
      </c>
      <c r="AM483" s="72">
        <f t="shared" si="485"/>
        <v>4.3120250777501836E-3</v>
      </c>
      <c r="AN483" s="72">
        <f t="shared" si="486"/>
        <v>4.4972234942337605E-3</v>
      </c>
      <c r="AO483" s="72">
        <f t="shared" si="487"/>
        <v>4.4961086098857959E-3</v>
      </c>
      <c r="AP483" s="72">
        <f t="shared" si="488"/>
        <v>2.1553664872658324E-3</v>
      </c>
      <c r="AQ483" s="72">
        <f t="shared" si="489"/>
        <v>2.5643704955176832E-3</v>
      </c>
      <c r="AR483" s="72">
        <f t="shared" si="490"/>
        <v>3.3780717274750527E-3</v>
      </c>
      <c r="AS483" s="72">
        <f t="shared" si="491"/>
        <v>3.9144583295679944E-3</v>
      </c>
      <c r="AT483" s="72">
        <f t="shared" si="492"/>
        <v>4.0845507085560786E-3</v>
      </c>
      <c r="AU483" s="72">
        <f t="shared" si="493"/>
        <v>4.2033943774471456E-3</v>
      </c>
      <c r="AV483" s="72">
        <f t="shared" si="494"/>
        <v>4.3817854887515072E-3</v>
      </c>
      <c r="AW483" s="72">
        <f t="shared" si="495"/>
        <v>4.3812022121125921E-3</v>
      </c>
      <c r="AX483" s="72">
        <f t="shared" si="496"/>
        <v>5.4737285504518609E-4</v>
      </c>
      <c r="AY483" s="72">
        <f t="shared" si="497"/>
        <v>1.3067235840830832E-3</v>
      </c>
      <c r="AZ483" s="72">
        <f t="shared" si="498"/>
        <v>3.4492944045389357E-3</v>
      </c>
      <c r="BA483" s="72">
        <f t="shared" si="499"/>
        <v>1.2027488961382603E-2</v>
      </c>
      <c r="BB483" s="72">
        <f t="shared" si="500"/>
        <v>2.0937663609911013E-2</v>
      </c>
      <c r="BC483" s="72">
        <f t="shared" si="501"/>
        <v>4.312025077750184E-2</v>
      </c>
      <c r="BD483" s="72">
        <f t="shared" si="502"/>
        <v>6.7458352413506409E-2</v>
      </c>
      <c r="BE483" s="72">
        <f t="shared" si="503"/>
        <v>8.9922172197715922E-2</v>
      </c>
      <c r="BF483" s="72">
        <f t="shared" si="504"/>
        <v>5.3884162181645811E-4</v>
      </c>
      <c r="BG483" s="72">
        <f t="shared" si="505"/>
        <v>1.2821852477588416E-3</v>
      </c>
      <c r="BH483" s="72">
        <f t="shared" si="506"/>
        <v>3.3780717274750527E-3</v>
      </c>
      <c r="BI483" s="72">
        <f t="shared" si="507"/>
        <v>1.1743374988703984E-2</v>
      </c>
      <c r="BJ483" s="72">
        <f t="shared" si="508"/>
        <v>2.0422753542780392E-2</v>
      </c>
      <c r="BK483" s="72">
        <f t="shared" si="509"/>
        <v>4.2033943774471456E-2</v>
      </c>
      <c r="BL483" s="72">
        <f t="shared" si="510"/>
        <v>6.5726782331272604E-2</v>
      </c>
      <c r="BM483" s="72">
        <f t="shared" si="511"/>
        <v>8.7624044242251842E-2</v>
      </c>
      <c r="BN483" s="70">
        <f t="shared" si="512"/>
        <v>0.93402875025719412</v>
      </c>
      <c r="BO483" s="70">
        <f t="shared" si="513"/>
        <v>0.95656463913074685</v>
      </c>
      <c r="BP483" s="70">
        <f t="shared" si="514"/>
        <v>0.99426878562076504</v>
      </c>
    </row>
    <row r="484" spans="1:68" x14ac:dyDescent="0.25">
      <c r="A484" s="68">
        <v>44732</v>
      </c>
      <c r="B484" s="67">
        <v>6.83</v>
      </c>
      <c r="C484" s="67">
        <v>7.42</v>
      </c>
      <c r="D484" s="67">
        <v>7.42</v>
      </c>
      <c r="E484" s="67">
        <v>8.4700000000000006</v>
      </c>
      <c r="F484" s="67">
        <v>8.59</v>
      </c>
      <c r="G484" s="67">
        <v>8.4700000000000006</v>
      </c>
      <c r="H484" s="67">
        <v>8.3699999999999992</v>
      </c>
      <c r="I484" s="67">
        <v>8.34</v>
      </c>
      <c r="J484" s="71">
        <f t="shared" si="515"/>
        <v>-1.0000000000000286E-4</v>
      </c>
      <c r="K484" s="71">
        <f t="shared" si="515"/>
        <v>-6.0000000000000331E-4</v>
      </c>
      <c r="L484" s="71">
        <f t="shared" si="516"/>
        <v>-6.0000000000000331E-4</v>
      </c>
      <c r="M484" s="71">
        <f t="shared" si="516"/>
        <v>-1.0000000000000286E-4</v>
      </c>
      <c r="N484" s="71">
        <f t="shared" si="517"/>
        <v>-3.9999999999999758E-4</v>
      </c>
      <c r="O484" s="71">
        <f t="shared" si="518"/>
        <v>-3.0000000000002247E-4</v>
      </c>
      <c r="P484" s="71">
        <f t="shared" si="519"/>
        <v>-3.9999999999999758E-4</v>
      </c>
      <c r="Q484" s="71">
        <f t="shared" si="520"/>
        <v>-3.9999999999999758E-4</v>
      </c>
      <c r="R484" s="71">
        <f t="shared" si="521"/>
        <v>-9.361104617178758E-5</v>
      </c>
      <c r="S484" s="71">
        <f t="shared" si="522"/>
        <v>-5.5871125394180133E-4</v>
      </c>
      <c r="T484" s="71">
        <f t="shared" si="523"/>
        <v>-5.5871125394180133E-4</v>
      </c>
      <c r="U484" s="71">
        <f t="shared" si="524"/>
        <v>-9.2195639211595527E-5</v>
      </c>
      <c r="V484" s="71">
        <f t="shared" si="525"/>
        <v>-3.6842590450835919E-4</v>
      </c>
      <c r="W484" s="71">
        <f t="shared" si="526"/>
        <v>-2.7661242166134411E-4</v>
      </c>
      <c r="X484" s="71">
        <f t="shared" si="527"/>
        <v>-3.6917397742777542E-4</v>
      </c>
      <c r="Y484" s="71">
        <f t="shared" si="528"/>
        <v>-3.6927622280783374E-4</v>
      </c>
      <c r="Z484" s="72">
        <f t="shared" si="472"/>
        <v>1.1701045840570032E-2</v>
      </c>
      <c r="AA484" s="72">
        <f t="shared" si="473"/>
        <v>1.1982003590592987E-2</v>
      </c>
      <c r="AB484" s="72">
        <f t="shared" si="474"/>
        <v>1.015794823248543E-2</v>
      </c>
      <c r="AC484" s="72">
        <f t="shared" si="475"/>
        <v>1.2338170317215225E-2</v>
      </c>
      <c r="AD484" s="72">
        <f t="shared" si="476"/>
        <v>1.2574869873038193E-2</v>
      </c>
      <c r="AE484" s="72">
        <f t="shared" si="477"/>
        <v>1.1421125248811184E-2</v>
      </c>
      <c r="AF484" s="72">
        <f t="shared" si="478"/>
        <v>1.0415988171806128E-2</v>
      </c>
      <c r="AG484" s="72">
        <f t="shared" si="479"/>
        <v>9.9768504162329567E-3</v>
      </c>
      <c r="AH484" s="72">
        <f t="shared" si="480"/>
        <v>2.1886971130043926E-3</v>
      </c>
      <c r="AI484" s="72">
        <f t="shared" si="481"/>
        <v>2.6115089527885505E-3</v>
      </c>
      <c r="AJ484" s="72">
        <f t="shared" si="482"/>
        <v>3.4626423514381344E-3</v>
      </c>
      <c r="AK484" s="72">
        <f t="shared" si="483"/>
        <v>4.0259855898916218E-3</v>
      </c>
      <c r="AL484" s="72">
        <f t="shared" si="484"/>
        <v>4.2053791319188339E-3</v>
      </c>
      <c r="AM484" s="72">
        <f t="shared" si="485"/>
        <v>4.3307037248724017E-3</v>
      </c>
      <c r="AN484" s="72">
        <f t="shared" si="486"/>
        <v>4.5167284434736556E-3</v>
      </c>
      <c r="AO484" s="72">
        <f t="shared" si="487"/>
        <v>4.5155174732221465E-3</v>
      </c>
      <c r="AP484" s="72">
        <f t="shared" si="488"/>
        <v>2.1553881141300685E-3</v>
      </c>
      <c r="AQ484" s="72">
        <f t="shared" si="489"/>
        <v>2.5635616113481646E-3</v>
      </c>
      <c r="AR484" s="72">
        <f t="shared" si="490"/>
        <v>3.3912377324259802E-3</v>
      </c>
      <c r="AS484" s="72">
        <f t="shared" si="491"/>
        <v>3.9309022030957824E-3</v>
      </c>
      <c r="AT484" s="72">
        <f t="shared" si="492"/>
        <v>4.1020229585604249E-3</v>
      </c>
      <c r="AU484" s="72">
        <f t="shared" si="493"/>
        <v>4.2216135903267466E-3</v>
      </c>
      <c r="AV484" s="72">
        <f t="shared" si="494"/>
        <v>4.4007935099463378E-3</v>
      </c>
      <c r="AW484" s="72">
        <f t="shared" si="495"/>
        <v>4.4001084804541103E-3</v>
      </c>
      <c r="AX484" s="72">
        <f t="shared" si="496"/>
        <v>5.4717427825109815E-4</v>
      </c>
      <c r="AY484" s="72">
        <f t="shared" si="497"/>
        <v>1.3057544763942753E-3</v>
      </c>
      <c r="AZ484" s="72">
        <f t="shared" si="498"/>
        <v>3.4626423514381344E-3</v>
      </c>
      <c r="BA484" s="72">
        <f t="shared" si="499"/>
        <v>1.2077956769674866E-2</v>
      </c>
      <c r="BB484" s="72">
        <f t="shared" si="500"/>
        <v>2.1026895659594168E-2</v>
      </c>
      <c r="BC484" s="72">
        <f t="shared" si="501"/>
        <v>4.330703724872402E-2</v>
      </c>
      <c r="BD484" s="72">
        <f t="shared" si="502"/>
        <v>6.7750926652104831E-2</v>
      </c>
      <c r="BE484" s="72">
        <f t="shared" si="503"/>
        <v>9.0310349464442927E-2</v>
      </c>
      <c r="BF484" s="72">
        <f t="shared" si="504"/>
        <v>5.3884702853251713E-4</v>
      </c>
      <c r="BG484" s="72">
        <f t="shared" si="505"/>
        <v>1.2817808056740823E-3</v>
      </c>
      <c r="BH484" s="72">
        <f t="shared" si="506"/>
        <v>3.3912377324259802E-3</v>
      </c>
      <c r="BI484" s="72">
        <f t="shared" si="507"/>
        <v>1.1792706609287346E-2</v>
      </c>
      <c r="BJ484" s="72">
        <f t="shared" si="508"/>
        <v>2.0510114792802125E-2</v>
      </c>
      <c r="BK484" s="72">
        <f t="shared" si="509"/>
        <v>4.2216135903267463E-2</v>
      </c>
      <c r="BL484" s="72">
        <f t="shared" si="510"/>
        <v>6.601190264919507E-2</v>
      </c>
      <c r="BM484" s="72">
        <f t="shared" si="511"/>
        <v>8.8002169609082206E-2</v>
      </c>
      <c r="BN484" s="70">
        <f t="shared" si="512"/>
        <v>0.93592561467649882</v>
      </c>
      <c r="BO484" s="70">
        <f t="shared" si="513"/>
        <v>0.95662518094699844</v>
      </c>
      <c r="BP484" s="70">
        <f t="shared" si="514"/>
        <v>0.99464734478740147</v>
      </c>
    </row>
    <row r="485" spans="1:68" x14ac:dyDescent="0.25">
      <c r="A485" s="68">
        <v>44729</v>
      </c>
      <c r="B485" s="67">
        <v>6.82</v>
      </c>
      <c r="C485" s="67">
        <v>7.36</v>
      </c>
      <c r="D485" s="67">
        <v>7.36</v>
      </c>
      <c r="E485" s="67">
        <v>8.4600000000000009</v>
      </c>
      <c r="F485" s="67">
        <v>8.5500000000000007</v>
      </c>
      <c r="G485" s="67">
        <v>8.44</v>
      </c>
      <c r="H485" s="67">
        <v>8.33</v>
      </c>
      <c r="I485" s="67">
        <v>8.3000000000000007</v>
      </c>
      <c r="J485" s="71">
        <f t="shared" si="515"/>
        <v>-1.2999999999999956E-3</v>
      </c>
      <c r="K485" s="71">
        <f t="shared" si="515"/>
        <v>-6.0999999999999943E-3</v>
      </c>
      <c r="L485" s="71">
        <f t="shared" si="516"/>
        <v>-5.400000000000002E-3</v>
      </c>
      <c r="M485" s="71">
        <f t="shared" si="516"/>
        <v>-3.0000000000000859E-4</v>
      </c>
      <c r="N485" s="71">
        <f t="shared" si="517"/>
        <v>5.9999999999998943E-4</v>
      </c>
      <c r="O485" s="71">
        <f t="shared" si="518"/>
        <v>1.2000000000000205E-3</v>
      </c>
      <c r="P485" s="71">
        <f t="shared" si="519"/>
        <v>1.3000000000000095E-3</v>
      </c>
      <c r="Q485" s="71">
        <f t="shared" si="520"/>
        <v>1.1999999999999927E-3</v>
      </c>
      <c r="R485" s="71">
        <f t="shared" si="521"/>
        <v>-1.2177417082543962E-3</v>
      </c>
      <c r="S485" s="71">
        <f t="shared" si="522"/>
        <v>-5.6980211146377786E-3</v>
      </c>
      <c r="T485" s="71">
        <f t="shared" si="523"/>
        <v>-5.042498311747216E-3</v>
      </c>
      <c r="U485" s="71">
        <f t="shared" si="524"/>
        <v>-2.766379288239837E-4</v>
      </c>
      <c r="V485" s="71">
        <f t="shared" si="525"/>
        <v>5.5258796764389806E-4</v>
      </c>
      <c r="W485" s="71">
        <f t="shared" si="526"/>
        <v>1.1059908961489019E-3</v>
      </c>
      <c r="X485" s="71">
        <f t="shared" si="527"/>
        <v>1.1993174554385789E-3</v>
      </c>
      <c r="Y485" s="71">
        <f t="shared" si="528"/>
        <v>1.1074198252473656E-3</v>
      </c>
      <c r="Z485" s="72">
        <f t="shared" si="472"/>
        <v>1.1639608133356415E-2</v>
      </c>
      <c r="AA485" s="72">
        <f t="shared" si="473"/>
        <v>1.1861309395022961E-2</v>
      </c>
      <c r="AB485" s="72">
        <f t="shared" si="474"/>
        <v>1.0050458357509562E-2</v>
      </c>
      <c r="AC485" s="72">
        <f t="shared" si="475"/>
        <v>1.2182323729143301E-2</v>
      </c>
      <c r="AD485" s="72">
        <f t="shared" si="476"/>
        <v>1.242336311883011E-2</v>
      </c>
      <c r="AE485" s="72">
        <f t="shared" si="477"/>
        <v>1.124822928687058E-2</v>
      </c>
      <c r="AF485" s="72">
        <f t="shared" si="478"/>
        <v>1.0236172381269846E-2</v>
      </c>
      <c r="AG485" s="72">
        <f t="shared" si="479"/>
        <v>9.791603370618511E-3</v>
      </c>
      <c r="AH485" s="72">
        <f t="shared" si="480"/>
        <v>2.197794817424176E-3</v>
      </c>
      <c r="AI485" s="72">
        <f t="shared" si="481"/>
        <v>2.6229352782110756E-3</v>
      </c>
      <c r="AJ485" s="72">
        <f t="shared" si="482"/>
        <v>3.4777942192687227E-3</v>
      </c>
      <c r="AK485" s="72">
        <f t="shared" si="483"/>
        <v>4.0431703581004881E-3</v>
      </c>
      <c r="AL485" s="72">
        <f t="shared" si="484"/>
        <v>4.2236620519294898E-3</v>
      </c>
      <c r="AM485" s="72">
        <f t="shared" si="485"/>
        <v>4.3494683473561382E-3</v>
      </c>
      <c r="AN485" s="72">
        <f t="shared" si="486"/>
        <v>4.5363945669914382E-3</v>
      </c>
      <c r="AO485" s="72">
        <f t="shared" si="487"/>
        <v>4.5351798859600695E-3</v>
      </c>
      <c r="AP485" s="72">
        <f t="shared" si="488"/>
        <v>2.1643579471390751E-3</v>
      </c>
      <c r="AQ485" s="72">
        <f t="shared" si="489"/>
        <v>2.5747749078351479E-3</v>
      </c>
      <c r="AR485" s="72">
        <f t="shared" si="490"/>
        <v>3.4060746877736634E-3</v>
      </c>
      <c r="AS485" s="72">
        <f t="shared" si="491"/>
        <v>3.9476901553144863E-3</v>
      </c>
      <c r="AT485" s="72">
        <f t="shared" si="492"/>
        <v>4.1198494064879337E-3</v>
      </c>
      <c r="AU485" s="72">
        <f t="shared" si="493"/>
        <v>4.2399011820821635E-3</v>
      </c>
      <c r="AV485" s="72">
        <f t="shared" si="494"/>
        <v>4.4199481700115039E-3</v>
      </c>
      <c r="AW485" s="72">
        <f t="shared" si="495"/>
        <v>4.4192617335266455E-3</v>
      </c>
      <c r="AX485" s="72">
        <f t="shared" si="496"/>
        <v>5.4944870435604399E-4</v>
      </c>
      <c r="AY485" s="72">
        <f t="shared" si="497"/>
        <v>1.3114676391055378E-3</v>
      </c>
      <c r="AZ485" s="72">
        <f t="shared" si="498"/>
        <v>3.4777942192687227E-3</v>
      </c>
      <c r="BA485" s="72">
        <f t="shared" si="499"/>
        <v>1.2129511074301463E-2</v>
      </c>
      <c r="BB485" s="72">
        <f t="shared" si="500"/>
        <v>2.1118310259647451E-2</v>
      </c>
      <c r="BC485" s="72">
        <f t="shared" si="501"/>
        <v>4.3494683473561384E-2</v>
      </c>
      <c r="BD485" s="72">
        <f t="shared" si="502"/>
        <v>6.8045918504871572E-2</v>
      </c>
      <c r="BE485" s="72">
        <f t="shared" si="503"/>
        <v>9.070359771920139E-2</v>
      </c>
      <c r="BF485" s="72">
        <f t="shared" si="504"/>
        <v>5.4108948678476877E-4</v>
      </c>
      <c r="BG485" s="72">
        <f t="shared" si="505"/>
        <v>1.287387453917574E-3</v>
      </c>
      <c r="BH485" s="72">
        <f t="shared" si="506"/>
        <v>3.4060746877736634E-3</v>
      </c>
      <c r="BI485" s="72">
        <f t="shared" si="507"/>
        <v>1.1843070465943458E-2</v>
      </c>
      <c r="BJ485" s="72">
        <f t="shared" si="508"/>
        <v>2.059924703243967E-2</v>
      </c>
      <c r="BK485" s="72">
        <f t="shared" si="509"/>
        <v>4.2399011820821633E-2</v>
      </c>
      <c r="BL485" s="72">
        <f t="shared" si="510"/>
        <v>6.6299222550172565E-2</v>
      </c>
      <c r="BM485" s="72">
        <f t="shared" si="511"/>
        <v>8.8385234670532914E-2</v>
      </c>
      <c r="BN485" s="70">
        <f t="shared" si="512"/>
        <v>0.93592552132313311</v>
      </c>
      <c r="BO485" s="70">
        <f t="shared" si="513"/>
        <v>0.95670367411341295</v>
      </c>
      <c r="BP485" s="70">
        <f t="shared" si="514"/>
        <v>0.99466902987690153</v>
      </c>
    </row>
    <row r="486" spans="1:68" x14ac:dyDescent="0.25">
      <c r="A486" s="68">
        <v>44728</v>
      </c>
      <c r="B486" s="67">
        <v>6.69</v>
      </c>
      <c r="C486" s="67">
        <v>6.75</v>
      </c>
      <c r="D486" s="67">
        <v>6.82</v>
      </c>
      <c r="E486" s="67">
        <v>8.43</v>
      </c>
      <c r="F486" s="67">
        <v>8.61</v>
      </c>
      <c r="G486" s="67">
        <v>8.56</v>
      </c>
      <c r="H486" s="67">
        <v>8.4600000000000009</v>
      </c>
      <c r="I486" s="67">
        <v>8.42</v>
      </c>
      <c r="J486" s="71">
        <f t="shared" si="515"/>
        <v>-2.2000000000000075E-3</v>
      </c>
      <c r="K486" s="71">
        <f t="shared" si="515"/>
        <v>-5.0000000000000044E-4</v>
      </c>
      <c r="L486" s="71">
        <f t="shared" si="516"/>
        <v>-2.9999999999999472E-4</v>
      </c>
      <c r="M486" s="71">
        <f t="shared" si="516"/>
        <v>-1.6000000000000042E-3</v>
      </c>
      <c r="N486" s="71">
        <f t="shared" si="517"/>
        <v>-1.1999999999999927E-3</v>
      </c>
      <c r="O486" s="71">
        <f t="shared" si="518"/>
        <v>-8.9999999999999802E-4</v>
      </c>
      <c r="P486" s="71">
        <f t="shared" si="519"/>
        <v>-1.0000000000000148E-3</v>
      </c>
      <c r="Q486" s="71">
        <f t="shared" si="520"/>
        <v>-8.9999999999999802E-4</v>
      </c>
      <c r="R486" s="71">
        <f t="shared" si="521"/>
        <v>-2.0641778768551275E-3</v>
      </c>
      <c r="S486" s="71">
        <f t="shared" si="522"/>
        <v>-4.6849380102623119E-4</v>
      </c>
      <c r="T486" s="71">
        <f t="shared" si="523"/>
        <v>-2.8088572817038009E-4</v>
      </c>
      <c r="U486" s="71">
        <f t="shared" si="524"/>
        <v>-1.4766961612836926E-3</v>
      </c>
      <c r="V486" s="71">
        <f t="shared" si="525"/>
        <v>-1.1054814575854404E-3</v>
      </c>
      <c r="W486" s="71">
        <f t="shared" si="526"/>
        <v>-8.293784744874312E-4</v>
      </c>
      <c r="X486" s="71">
        <f t="shared" si="527"/>
        <v>-9.2242419602035319E-4</v>
      </c>
      <c r="Y486" s="71">
        <f t="shared" si="528"/>
        <v>-8.3044987471619458E-4</v>
      </c>
      <c r="Z486" s="72">
        <f t="shared" si="472"/>
        <v>1.1576072449054406E-2</v>
      </c>
      <c r="AA486" s="72">
        <f t="shared" si="473"/>
        <v>1.1743900397795232E-2</v>
      </c>
      <c r="AB486" s="72">
        <f t="shared" si="474"/>
        <v>9.9471054506707988E-3</v>
      </c>
      <c r="AC486" s="72">
        <f t="shared" si="475"/>
        <v>1.201965298626638E-2</v>
      </c>
      <c r="AD486" s="72">
        <f t="shared" si="476"/>
        <v>1.2270562873939008E-2</v>
      </c>
      <c r="AE486" s="72">
        <f t="shared" si="477"/>
        <v>1.1071254482972658E-2</v>
      </c>
      <c r="AF486" s="72">
        <f t="shared" si="478"/>
        <v>1.0053921075191732E-2</v>
      </c>
      <c r="AG486" s="72">
        <f t="shared" si="479"/>
        <v>9.6036466770976041E-3</v>
      </c>
      <c r="AH486" s="72">
        <f t="shared" si="480"/>
        <v>2.2064873440895572E-3</v>
      </c>
      <c r="AI486" s="72">
        <f t="shared" si="481"/>
        <v>2.5835128974859944E-3</v>
      </c>
      <c r="AJ486" s="72">
        <f t="shared" si="482"/>
        <v>3.4640756203844127E-3</v>
      </c>
      <c r="AK486" s="72">
        <f t="shared" si="483"/>
        <v>4.0608124742012881E-3</v>
      </c>
      <c r="AL486" s="72">
        <f t="shared" si="484"/>
        <v>4.240410151001804E-3</v>
      </c>
      <c r="AM486" s="72">
        <f t="shared" si="485"/>
        <v>4.3648484370697547E-3</v>
      </c>
      <c r="AN486" s="72">
        <f t="shared" si="486"/>
        <v>4.5524066325531203E-3</v>
      </c>
      <c r="AO486" s="72">
        <f t="shared" si="487"/>
        <v>4.5515826047014913E-3</v>
      </c>
      <c r="AP486" s="72">
        <f t="shared" si="488"/>
        <v>2.1730618113421879E-3</v>
      </c>
      <c r="AQ486" s="72">
        <f t="shared" si="489"/>
        <v>2.5412028291168778E-3</v>
      </c>
      <c r="AR486" s="72">
        <f t="shared" si="490"/>
        <v>3.3954698114064775E-3</v>
      </c>
      <c r="AS486" s="72">
        <f t="shared" si="491"/>
        <v>3.9649116240261925E-3</v>
      </c>
      <c r="AT486" s="72">
        <f t="shared" si="492"/>
        <v>4.1363095035846257E-3</v>
      </c>
      <c r="AU486" s="72">
        <f t="shared" si="493"/>
        <v>4.2551831430394354E-3</v>
      </c>
      <c r="AV486" s="72">
        <f t="shared" si="494"/>
        <v>4.4358500917495566E-3</v>
      </c>
      <c r="AW486" s="72">
        <f t="shared" si="495"/>
        <v>4.4355108238006138E-3</v>
      </c>
      <c r="AX486" s="72">
        <f t="shared" si="496"/>
        <v>5.5162183602238931E-4</v>
      </c>
      <c r="AY486" s="72">
        <f t="shared" si="497"/>
        <v>1.2917564487429972E-3</v>
      </c>
      <c r="AZ486" s="72">
        <f t="shared" si="498"/>
        <v>3.4640756203844127E-3</v>
      </c>
      <c r="BA486" s="72">
        <f t="shared" si="499"/>
        <v>1.2182437422603864E-2</v>
      </c>
      <c r="BB486" s="72">
        <f t="shared" si="500"/>
        <v>2.1202050755009021E-2</v>
      </c>
      <c r="BC486" s="72">
        <f t="shared" si="501"/>
        <v>4.3648484370697543E-2</v>
      </c>
      <c r="BD486" s="72">
        <f t="shared" si="502"/>
        <v>6.8286099488296809E-2</v>
      </c>
      <c r="BE486" s="72">
        <f t="shared" si="503"/>
        <v>9.103165209402983E-2</v>
      </c>
      <c r="BF486" s="72">
        <f t="shared" si="504"/>
        <v>5.4326545283554697E-4</v>
      </c>
      <c r="BG486" s="72">
        <f t="shared" si="505"/>
        <v>1.2706014145584389E-3</v>
      </c>
      <c r="BH486" s="72">
        <f t="shared" si="506"/>
        <v>3.3954698114064775E-3</v>
      </c>
      <c r="BI486" s="72">
        <f t="shared" si="507"/>
        <v>1.1894734872078577E-2</v>
      </c>
      <c r="BJ486" s="72">
        <f t="shared" si="508"/>
        <v>2.068154751792313E-2</v>
      </c>
      <c r="BK486" s="72">
        <f t="shared" si="509"/>
        <v>4.2551831430394357E-2</v>
      </c>
      <c r="BL486" s="72">
        <f t="shared" si="510"/>
        <v>6.6537751376243348E-2</v>
      </c>
      <c r="BM486" s="72">
        <f t="shared" si="511"/>
        <v>8.871021647601228E-2</v>
      </c>
      <c r="BN486" s="70">
        <f t="shared" si="512"/>
        <v>0.9364111457658173</v>
      </c>
      <c r="BO486" s="70">
        <f t="shared" si="513"/>
        <v>0.96523963708024141</v>
      </c>
      <c r="BP486" s="70">
        <f t="shared" si="514"/>
        <v>0.99484096765602836</v>
      </c>
    </row>
    <row r="487" spans="1:68" x14ac:dyDescent="0.25">
      <c r="A487" s="68">
        <v>44727</v>
      </c>
      <c r="B487" s="67">
        <v>6.47</v>
      </c>
      <c r="C487" s="67">
        <v>6.7</v>
      </c>
      <c r="D487" s="67">
        <v>6.79</v>
      </c>
      <c r="E487" s="67">
        <v>8.27</v>
      </c>
      <c r="F487" s="67">
        <v>8.49</v>
      </c>
      <c r="G487" s="67">
        <v>8.4700000000000006</v>
      </c>
      <c r="H487" s="67">
        <v>8.36</v>
      </c>
      <c r="I487" s="67">
        <v>8.33</v>
      </c>
      <c r="J487" s="71">
        <f t="shared" si="515"/>
        <v>-7.9999999999999516E-4</v>
      </c>
      <c r="K487" s="71">
        <f t="shared" si="515"/>
        <v>-3.9999999999999758E-4</v>
      </c>
      <c r="L487" s="71">
        <f t="shared" si="516"/>
        <v>-5.0000000000000044E-4</v>
      </c>
      <c r="M487" s="71">
        <f t="shared" si="516"/>
        <v>-2.0999999999999908E-3</v>
      </c>
      <c r="N487" s="71">
        <f t="shared" si="517"/>
        <v>-2.3999999999999994E-3</v>
      </c>
      <c r="O487" s="71">
        <f t="shared" si="518"/>
        <v>-2.2000000000000075E-3</v>
      </c>
      <c r="P487" s="71">
        <f t="shared" si="519"/>
        <v>-2.2999999999999826E-3</v>
      </c>
      <c r="Q487" s="71">
        <f t="shared" si="520"/>
        <v>-2.5000000000000022E-3</v>
      </c>
      <c r="R487" s="71">
        <f t="shared" si="521"/>
        <v>-7.5166779824002814E-4</v>
      </c>
      <c r="S487" s="71">
        <f t="shared" si="522"/>
        <v>-3.7495313525145449E-4</v>
      </c>
      <c r="T487" s="71">
        <f t="shared" si="523"/>
        <v>-4.6831827765524353E-4</v>
      </c>
      <c r="U487" s="71">
        <f t="shared" si="524"/>
        <v>-1.9414789068871586E-3</v>
      </c>
      <c r="V487" s="71">
        <f t="shared" si="525"/>
        <v>-2.2146359517600019E-3</v>
      </c>
      <c r="W487" s="71">
        <f t="shared" si="526"/>
        <v>-2.0302701695269708E-3</v>
      </c>
      <c r="X487" s="71">
        <f t="shared" si="527"/>
        <v>-2.1248102594485954E-3</v>
      </c>
      <c r="Y487" s="71">
        <f t="shared" si="528"/>
        <v>-2.3104303055326201E-3</v>
      </c>
      <c r="Z487" s="72">
        <f t="shared" si="472"/>
        <v>1.1526057298115679E-2</v>
      </c>
      <c r="AA487" s="72">
        <f t="shared" si="473"/>
        <v>1.1706526281751553E-2</v>
      </c>
      <c r="AB487" s="72">
        <f t="shared" si="474"/>
        <v>9.9152828219212282E-3</v>
      </c>
      <c r="AC487" s="72">
        <f t="shared" si="475"/>
        <v>1.1853373047013019E-2</v>
      </c>
      <c r="AD487" s="72">
        <f t="shared" si="476"/>
        <v>1.2098324919839015E-2</v>
      </c>
      <c r="AE487" s="72">
        <f t="shared" si="477"/>
        <v>1.0859510271534036E-2</v>
      </c>
      <c r="AF487" s="72">
        <f t="shared" si="478"/>
        <v>9.8326921391301489E-3</v>
      </c>
      <c r="AG487" s="72">
        <f t="shared" si="479"/>
        <v>9.3774705130845459E-3</v>
      </c>
      <c r="AH487" s="72">
        <f t="shared" si="480"/>
        <v>2.2110214101991503E-3</v>
      </c>
      <c r="AI487" s="72">
        <f t="shared" si="481"/>
        <v>2.5950060836069377E-3</v>
      </c>
      <c r="AJ487" s="72">
        <f t="shared" si="482"/>
        <v>3.4793907403662858E-3</v>
      </c>
      <c r="AK487" s="72">
        <f t="shared" si="483"/>
        <v>4.078083090627036E-3</v>
      </c>
      <c r="AL487" s="72">
        <f t="shared" si="484"/>
        <v>4.2590893360185695E-3</v>
      </c>
      <c r="AM487" s="72">
        <f t="shared" si="485"/>
        <v>4.3842682215142273E-3</v>
      </c>
      <c r="AN487" s="72">
        <f t="shared" si="486"/>
        <v>4.5726192053314324E-3</v>
      </c>
      <c r="AO487" s="72">
        <f t="shared" si="487"/>
        <v>4.5718313517644094E-3</v>
      </c>
      <c r="AP487" s="72">
        <f t="shared" si="488"/>
        <v>2.1781178666764873E-3</v>
      </c>
      <c r="AQ487" s="72">
        <f t="shared" si="489"/>
        <v>2.5525030117588892E-3</v>
      </c>
      <c r="AR487" s="72">
        <f t="shared" si="490"/>
        <v>3.4104773271551874E-3</v>
      </c>
      <c r="AS487" s="72">
        <f t="shared" si="491"/>
        <v>3.9819078958963595E-3</v>
      </c>
      <c r="AT487" s="72">
        <f t="shared" si="492"/>
        <v>4.1545767938397137E-3</v>
      </c>
      <c r="AU487" s="72">
        <f t="shared" si="493"/>
        <v>4.2741247821334047E-3</v>
      </c>
      <c r="AV487" s="72">
        <f t="shared" si="494"/>
        <v>4.4555643911449016E-3</v>
      </c>
      <c r="AW487" s="72">
        <f t="shared" si="495"/>
        <v>4.4552533326359823E-3</v>
      </c>
      <c r="AX487" s="72">
        <f t="shared" si="496"/>
        <v>5.5275535254978758E-4</v>
      </c>
      <c r="AY487" s="72">
        <f t="shared" si="497"/>
        <v>1.2975030418034689E-3</v>
      </c>
      <c r="AZ487" s="72">
        <f t="shared" si="498"/>
        <v>3.4793907403662858E-3</v>
      </c>
      <c r="BA487" s="72">
        <f t="shared" si="499"/>
        <v>1.2234249271881107E-2</v>
      </c>
      <c r="BB487" s="72">
        <f t="shared" si="500"/>
        <v>2.1295446680092846E-2</v>
      </c>
      <c r="BC487" s="72">
        <f t="shared" si="501"/>
        <v>4.3842682215142273E-2</v>
      </c>
      <c r="BD487" s="72">
        <f t="shared" si="502"/>
        <v>6.8589288079971486E-2</v>
      </c>
      <c r="BE487" s="72">
        <f t="shared" si="503"/>
        <v>9.1436627035288182E-2</v>
      </c>
      <c r="BF487" s="72">
        <f t="shared" si="504"/>
        <v>5.4452946666912183E-4</v>
      </c>
      <c r="BG487" s="72">
        <f t="shared" si="505"/>
        <v>1.2762515058794446E-3</v>
      </c>
      <c r="BH487" s="72">
        <f t="shared" si="506"/>
        <v>3.4104773271551874E-3</v>
      </c>
      <c r="BI487" s="72">
        <f t="shared" si="507"/>
        <v>1.1945723687689078E-2</v>
      </c>
      <c r="BJ487" s="72">
        <f t="shared" si="508"/>
        <v>2.0772883969198568E-2</v>
      </c>
      <c r="BK487" s="72">
        <f t="shared" si="509"/>
        <v>4.2741247821334045E-2</v>
      </c>
      <c r="BL487" s="72">
        <f t="shared" si="510"/>
        <v>6.6833465867173522E-2</v>
      </c>
      <c r="BM487" s="72">
        <f t="shared" si="511"/>
        <v>8.9105066652719639E-2</v>
      </c>
      <c r="BN487" s="70">
        <f t="shared" si="512"/>
        <v>0.93641817679886508</v>
      </c>
      <c r="BO487" s="70">
        <f t="shared" si="513"/>
        <v>0.96558544562633342</v>
      </c>
      <c r="BP487" s="70">
        <f t="shared" si="514"/>
        <v>0.99488571454090258</v>
      </c>
    </row>
    <row r="488" spans="1:68" x14ac:dyDescent="0.25">
      <c r="A488" s="68">
        <v>44726</v>
      </c>
      <c r="B488" s="67">
        <v>6.39</v>
      </c>
      <c r="C488" s="67">
        <v>6.66</v>
      </c>
      <c r="D488" s="67">
        <v>6.74</v>
      </c>
      <c r="E488" s="67">
        <v>8.06</v>
      </c>
      <c r="F488" s="67">
        <v>8.25</v>
      </c>
      <c r="G488" s="67">
        <v>8.25</v>
      </c>
      <c r="H488" s="67">
        <v>8.1300000000000008</v>
      </c>
      <c r="I488" s="67">
        <v>8.08</v>
      </c>
      <c r="J488" s="71">
        <f t="shared" si="515"/>
        <v>3.9999999999999758E-4</v>
      </c>
      <c r="K488" s="71">
        <f t="shared" si="515"/>
        <v>3.9999999999999758E-4</v>
      </c>
      <c r="L488" s="71">
        <f t="shared" si="516"/>
        <v>3.9999999999999758E-4</v>
      </c>
      <c r="M488" s="71">
        <f t="shared" si="516"/>
        <v>0</v>
      </c>
      <c r="N488" s="71">
        <f t="shared" si="517"/>
        <v>-2.0000000000000573E-4</v>
      </c>
      <c r="O488" s="71">
        <f t="shared" si="518"/>
        <v>-6.0000000000000331E-4</v>
      </c>
      <c r="P488" s="71">
        <f t="shared" si="519"/>
        <v>-8.0000000000000904E-4</v>
      </c>
      <c r="Q488" s="71">
        <f t="shared" si="520"/>
        <v>-6.0000000000000331E-4</v>
      </c>
      <c r="R488" s="71">
        <f t="shared" si="521"/>
        <v>3.7590452467832703E-4</v>
      </c>
      <c r="S488" s="71">
        <f t="shared" si="522"/>
        <v>3.7495313525137453E-4</v>
      </c>
      <c r="T488" s="71">
        <f t="shared" si="523"/>
        <v>3.7467216624160516E-4</v>
      </c>
      <c r="U488" s="71">
        <f t="shared" si="524"/>
        <v>0</v>
      </c>
      <c r="V488" s="71">
        <f t="shared" si="525"/>
        <v>-1.8477457554413941E-4</v>
      </c>
      <c r="W488" s="71">
        <f t="shared" si="526"/>
        <v>-5.5442618311715675E-4</v>
      </c>
      <c r="X488" s="71">
        <f t="shared" si="527"/>
        <v>-7.4012400455066279E-4</v>
      </c>
      <c r="Y488" s="71">
        <f t="shared" si="528"/>
        <v>-5.5529848719827561E-4</v>
      </c>
      <c r="Z488" s="72">
        <f t="shared" si="472"/>
        <v>1.1499535516052106E-2</v>
      </c>
      <c r="AA488" s="72">
        <f t="shared" si="473"/>
        <v>1.1672641097586018E-2</v>
      </c>
      <c r="AB488" s="72">
        <f t="shared" si="474"/>
        <v>9.8849690243628611E-3</v>
      </c>
      <c r="AC488" s="72">
        <f t="shared" si="475"/>
        <v>1.1706935891725445E-2</v>
      </c>
      <c r="AD488" s="72">
        <f t="shared" si="476"/>
        <v>1.1938572938568794E-2</v>
      </c>
      <c r="AE488" s="72">
        <f t="shared" si="477"/>
        <v>1.0653986389958988E-2</v>
      </c>
      <c r="AF488" s="72">
        <f t="shared" si="478"/>
        <v>9.619947904401625E-3</v>
      </c>
      <c r="AG488" s="72">
        <f t="shared" si="479"/>
        <v>9.1575302104873069E-3</v>
      </c>
      <c r="AH488" s="72">
        <f t="shared" si="480"/>
        <v>2.2208527861639319E-3</v>
      </c>
      <c r="AI488" s="72">
        <f t="shared" si="481"/>
        <v>2.6066042002738845E-3</v>
      </c>
      <c r="AJ488" s="72">
        <f t="shared" si="482"/>
        <v>3.4950152957650867E-3</v>
      </c>
      <c r="AK488" s="72">
        <f t="shared" si="483"/>
        <v>4.0943344570362897E-3</v>
      </c>
      <c r="AL488" s="72">
        <f t="shared" si="484"/>
        <v>4.275342998425127E-3</v>
      </c>
      <c r="AM488" s="72">
        <f t="shared" si="485"/>
        <v>4.4018013416645754E-3</v>
      </c>
      <c r="AN488" s="72">
        <f t="shared" si="486"/>
        <v>4.590761296965274E-3</v>
      </c>
      <c r="AO488" s="72">
        <f t="shared" si="487"/>
        <v>4.5893026530943503E-3</v>
      </c>
      <c r="AP488" s="72">
        <f t="shared" si="488"/>
        <v>2.1878267072088617E-3</v>
      </c>
      <c r="AQ488" s="72">
        <f t="shared" si="489"/>
        <v>2.5639048340588859E-3</v>
      </c>
      <c r="AR488" s="72">
        <f t="shared" si="490"/>
        <v>3.4257884391561814E-3</v>
      </c>
      <c r="AS488" s="72">
        <f t="shared" si="491"/>
        <v>3.9980614993688386E-3</v>
      </c>
      <c r="AT488" s="72">
        <f t="shared" si="492"/>
        <v>4.1708193302093938E-3</v>
      </c>
      <c r="AU488" s="72">
        <f t="shared" si="493"/>
        <v>4.2915153219927294E-3</v>
      </c>
      <c r="AV488" s="72">
        <f t="shared" si="494"/>
        <v>4.4735579272594857E-3</v>
      </c>
      <c r="AW488" s="72">
        <f t="shared" si="495"/>
        <v>4.4726688835151013E-3</v>
      </c>
      <c r="AX488" s="72">
        <f t="shared" si="496"/>
        <v>5.5521319654098296E-4</v>
      </c>
      <c r="AY488" s="72">
        <f t="shared" si="497"/>
        <v>1.3033021001369422E-3</v>
      </c>
      <c r="AZ488" s="72">
        <f t="shared" si="498"/>
        <v>3.4950152957650867E-3</v>
      </c>
      <c r="BA488" s="72">
        <f t="shared" si="499"/>
        <v>1.228300337110887E-2</v>
      </c>
      <c r="BB488" s="72">
        <f t="shared" si="500"/>
        <v>2.1376714992125637E-2</v>
      </c>
      <c r="BC488" s="72">
        <f t="shared" si="501"/>
        <v>4.4018013416645754E-2</v>
      </c>
      <c r="BD488" s="72">
        <f t="shared" si="502"/>
        <v>6.8861419454479114E-2</v>
      </c>
      <c r="BE488" s="72">
        <f t="shared" si="503"/>
        <v>9.1786053061887002E-2</v>
      </c>
      <c r="BF488" s="72">
        <f t="shared" si="504"/>
        <v>5.4695667680221543E-4</v>
      </c>
      <c r="BG488" s="72">
        <f t="shared" si="505"/>
        <v>1.2819524170294429E-3</v>
      </c>
      <c r="BH488" s="72">
        <f t="shared" si="506"/>
        <v>3.4257884391561814E-3</v>
      </c>
      <c r="BI488" s="72">
        <f t="shared" si="507"/>
        <v>1.1994184498106516E-2</v>
      </c>
      <c r="BJ488" s="72">
        <f t="shared" si="508"/>
        <v>2.0854096651046969E-2</v>
      </c>
      <c r="BK488" s="72">
        <f t="shared" si="509"/>
        <v>4.2915153219927296E-2</v>
      </c>
      <c r="BL488" s="72">
        <f t="shared" si="510"/>
        <v>6.7103368908892291E-2</v>
      </c>
      <c r="BM488" s="72">
        <f t="shared" si="511"/>
        <v>8.9453377670302023E-2</v>
      </c>
      <c r="BN488" s="70">
        <f t="shared" si="512"/>
        <v>0.93642516132551512</v>
      </c>
      <c r="BO488" s="70">
        <f t="shared" si="513"/>
        <v>0.96610401087173092</v>
      </c>
      <c r="BP488" s="70">
        <f t="shared" si="514"/>
        <v>0.99489112085764242</v>
      </c>
    </row>
    <row r="489" spans="1:68" x14ac:dyDescent="0.25">
      <c r="A489" s="68">
        <v>44725</v>
      </c>
      <c r="B489" s="67">
        <v>6.43</v>
      </c>
      <c r="C489" s="67">
        <v>6.7</v>
      </c>
      <c r="D489" s="67">
        <v>6.78</v>
      </c>
      <c r="E489" s="67">
        <v>8.06</v>
      </c>
      <c r="F489" s="67">
        <v>8.23</v>
      </c>
      <c r="G489" s="67">
        <v>8.19</v>
      </c>
      <c r="H489" s="67">
        <v>8.0500000000000007</v>
      </c>
      <c r="I489" s="67">
        <v>8.02</v>
      </c>
      <c r="J489" s="71">
        <f t="shared" si="515"/>
        <v>-1.3999999999999985E-3</v>
      </c>
      <c r="K489" s="71">
        <f t="shared" si="515"/>
        <v>-1.0000000000000009E-3</v>
      </c>
      <c r="L489" s="71">
        <f t="shared" si="516"/>
        <v>-6.0000000000000331E-4</v>
      </c>
      <c r="M489" s="71">
        <f t="shared" si="516"/>
        <v>-6.8000000000000005E-3</v>
      </c>
      <c r="N489" s="71">
        <f t="shared" si="517"/>
        <v>-6.4999999999999919E-3</v>
      </c>
      <c r="O489" s="71">
        <f t="shared" si="518"/>
        <v>-6.3E-3</v>
      </c>
      <c r="P489" s="71">
        <f t="shared" si="519"/>
        <v>-6.0999999999999943E-3</v>
      </c>
      <c r="Q489" s="71">
        <f t="shared" si="520"/>
        <v>-6.3E-3</v>
      </c>
      <c r="R489" s="71">
        <f t="shared" si="521"/>
        <v>-1.3162845074626917E-3</v>
      </c>
      <c r="S489" s="71">
        <f t="shared" si="522"/>
        <v>-9.3764657596339231E-4</v>
      </c>
      <c r="T489" s="71">
        <f t="shared" si="523"/>
        <v>-5.6206090472668817E-4</v>
      </c>
      <c r="U489" s="71">
        <f t="shared" si="524"/>
        <v>-6.3126834214961604E-3</v>
      </c>
      <c r="V489" s="71">
        <f t="shared" si="525"/>
        <v>-6.0238354619584298E-3</v>
      </c>
      <c r="W489" s="71">
        <f t="shared" si="526"/>
        <v>-5.8401092988181417E-3</v>
      </c>
      <c r="X489" s="71">
        <f t="shared" si="527"/>
        <v>-5.6615307379128746E-3</v>
      </c>
      <c r="Y489" s="71">
        <f t="shared" si="528"/>
        <v>-5.8493272946199427E-3</v>
      </c>
      <c r="Z489" s="72">
        <f t="shared" si="472"/>
        <v>1.1479878561797281E-2</v>
      </c>
      <c r="AA489" s="72">
        <f t="shared" si="473"/>
        <v>1.1641141633971428E-2</v>
      </c>
      <c r="AB489" s="72">
        <f t="shared" si="474"/>
        <v>9.8585241264855586E-3</v>
      </c>
      <c r="AC489" s="72">
        <f t="shared" si="475"/>
        <v>1.1588731147053418E-2</v>
      </c>
      <c r="AD489" s="72">
        <f t="shared" si="476"/>
        <v>1.1812341718364691E-2</v>
      </c>
      <c r="AE489" s="72">
        <f t="shared" si="477"/>
        <v>1.0481488850235577E-2</v>
      </c>
      <c r="AF489" s="72">
        <f t="shared" si="478"/>
        <v>9.4440207674238701E-3</v>
      </c>
      <c r="AG489" s="72">
        <f t="shared" si="479"/>
        <v>8.9796858739468969E-3</v>
      </c>
      <c r="AH489" s="72">
        <f t="shared" si="480"/>
        <v>2.2289874226618977E-3</v>
      </c>
      <c r="AI489" s="72">
        <f t="shared" si="481"/>
        <v>2.6166921494661551E-3</v>
      </c>
      <c r="AJ489" s="72">
        <f t="shared" si="482"/>
        <v>3.5095545262857747E-3</v>
      </c>
      <c r="AK489" s="72">
        <f t="shared" si="483"/>
        <v>4.1123254140717404E-3</v>
      </c>
      <c r="AL489" s="72">
        <f t="shared" si="484"/>
        <v>4.2944248946844062E-3</v>
      </c>
      <c r="AM489" s="72">
        <f t="shared" si="485"/>
        <v>4.4217449055579871E-3</v>
      </c>
      <c r="AN489" s="72">
        <f t="shared" si="486"/>
        <v>4.6115757210123554E-3</v>
      </c>
      <c r="AO489" s="72">
        <f t="shared" si="487"/>
        <v>4.6101012547484881E-3</v>
      </c>
      <c r="AP489" s="72">
        <f t="shared" si="488"/>
        <v>2.1959472696436513E-3</v>
      </c>
      <c r="AQ489" s="72">
        <f t="shared" si="489"/>
        <v>2.5739228027074311E-3</v>
      </c>
      <c r="AR489" s="72">
        <f t="shared" si="490"/>
        <v>3.4401040502753631E-3</v>
      </c>
      <c r="AS489" s="72">
        <f t="shared" si="491"/>
        <v>4.0156463255542046E-3</v>
      </c>
      <c r="AT489" s="72">
        <f t="shared" si="492"/>
        <v>4.1894352463317094E-3</v>
      </c>
      <c r="AU489" s="72">
        <f t="shared" si="493"/>
        <v>4.3109530510765885E-3</v>
      </c>
      <c r="AV489" s="72">
        <f t="shared" si="494"/>
        <v>4.4938444557249399E-3</v>
      </c>
      <c r="AW489" s="72">
        <f t="shared" si="495"/>
        <v>4.4929336288310594E-3</v>
      </c>
      <c r="AX489" s="72">
        <f t="shared" si="496"/>
        <v>5.5724685566547441E-4</v>
      </c>
      <c r="AY489" s="72">
        <f t="shared" si="497"/>
        <v>1.3083460747330775E-3</v>
      </c>
      <c r="AZ489" s="72">
        <f t="shared" si="498"/>
        <v>3.5095545262857747E-3</v>
      </c>
      <c r="BA489" s="72">
        <f t="shared" si="499"/>
        <v>1.2336976242215221E-2</v>
      </c>
      <c r="BB489" s="72">
        <f t="shared" si="500"/>
        <v>2.1472124473422033E-2</v>
      </c>
      <c r="BC489" s="72">
        <f t="shared" si="501"/>
        <v>4.4217449055579873E-2</v>
      </c>
      <c r="BD489" s="72">
        <f t="shared" si="502"/>
        <v>6.9173635815185333E-2</v>
      </c>
      <c r="BE489" s="72">
        <f t="shared" si="503"/>
        <v>9.2202025094969761E-2</v>
      </c>
      <c r="BF489" s="72">
        <f t="shared" si="504"/>
        <v>5.4898681741091283E-4</v>
      </c>
      <c r="BG489" s="72">
        <f t="shared" si="505"/>
        <v>1.2869614013537155E-3</v>
      </c>
      <c r="BH489" s="72">
        <f t="shared" si="506"/>
        <v>3.4401040502753631E-3</v>
      </c>
      <c r="BI489" s="72">
        <f t="shared" si="507"/>
        <v>1.2046938976662614E-2</v>
      </c>
      <c r="BJ489" s="72">
        <f t="shared" si="508"/>
        <v>2.0947176231658548E-2</v>
      </c>
      <c r="BK489" s="72">
        <f t="shared" si="509"/>
        <v>4.3109530510765881E-2</v>
      </c>
      <c r="BL489" s="72">
        <f t="shared" si="510"/>
        <v>6.7407666835874097E-2</v>
      </c>
      <c r="BM489" s="72">
        <f t="shared" si="511"/>
        <v>8.9858672576621196E-2</v>
      </c>
      <c r="BN489" s="70">
        <f t="shared" si="512"/>
        <v>0.93640087470530076</v>
      </c>
      <c r="BO489" s="70">
        <f t="shared" si="513"/>
        <v>0.96613872351117935</v>
      </c>
      <c r="BP489" s="70">
        <f t="shared" si="514"/>
        <v>0.99490041022000275</v>
      </c>
    </row>
    <row r="490" spans="1:68" x14ac:dyDescent="0.25">
      <c r="A490" s="68">
        <v>44722</v>
      </c>
      <c r="B490" s="67">
        <v>6.29</v>
      </c>
      <c r="C490" s="67">
        <v>6.6</v>
      </c>
      <c r="D490" s="67">
        <v>6.72</v>
      </c>
      <c r="E490" s="67">
        <v>7.38</v>
      </c>
      <c r="F490" s="67">
        <v>7.58</v>
      </c>
      <c r="G490" s="67">
        <v>7.56</v>
      </c>
      <c r="H490" s="67">
        <v>7.44</v>
      </c>
      <c r="I490" s="67">
        <v>7.39</v>
      </c>
      <c r="J490" s="71">
        <f t="shared" si="515"/>
        <v>0</v>
      </c>
      <c r="K490" s="71">
        <f t="shared" si="515"/>
        <v>3.9999999999999758E-4</v>
      </c>
      <c r="L490" s="71">
        <f t="shared" si="516"/>
        <v>1.0000000000000286E-4</v>
      </c>
      <c r="M490" s="71">
        <f t="shared" si="516"/>
        <v>-1.7000000000000071E-3</v>
      </c>
      <c r="N490" s="71">
        <f t="shared" si="517"/>
        <v>-1.3999999999999985E-3</v>
      </c>
      <c r="O490" s="71">
        <f t="shared" si="518"/>
        <v>-1.3000000000000095E-3</v>
      </c>
      <c r="P490" s="71">
        <f t="shared" si="519"/>
        <v>-1.3000000000000095E-3</v>
      </c>
      <c r="Q490" s="71">
        <f t="shared" si="520"/>
        <v>-1.1999999999999927E-3</v>
      </c>
      <c r="R490" s="71">
        <f t="shared" si="521"/>
        <v>0</v>
      </c>
      <c r="S490" s="71">
        <f t="shared" si="522"/>
        <v>3.7516413870903047E-4</v>
      </c>
      <c r="T490" s="71">
        <f t="shared" si="523"/>
        <v>9.3698758560042616E-5</v>
      </c>
      <c r="U490" s="71">
        <f t="shared" si="524"/>
        <v>-1.5844171262751189E-3</v>
      </c>
      <c r="V490" s="71">
        <f t="shared" si="525"/>
        <v>-1.3022046301144057E-3</v>
      </c>
      <c r="W490" s="71">
        <f t="shared" si="526"/>
        <v>-1.2093587222129218E-3</v>
      </c>
      <c r="X490" s="71">
        <f t="shared" si="527"/>
        <v>-1.210710275946183E-3</v>
      </c>
      <c r="Y490" s="71">
        <f t="shared" si="528"/>
        <v>-1.1180472607873599E-3</v>
      </c>
      <c r="Z490" s="72">
        <f t="shared" si="472"/>
        <v>1.145405810353696E-2</v>
      </c>
      <c r="AA490" s="72">
        <f t="shared" si="473"/>
        <v>1.1602631204848925E-2</v>
      </c>
      <c r="AB490" s="72">
        <f t="shared" si="474"/>
        <v>9.8254149521781169E-3</v>
      </c>
      <c r="AC490" s="72">
        <f t="shared" si="475"/>
        <v>1.1463905025427519E-2</v>
      </c>
      <c r="AD490" s="72">
        <f t="shared" si="476"/>
        <v>1.1682464779293572E-2</v>
      </c>
      <c r="AE490" s="72">
        <f t="shared" si="477"/>
        <v>1.0310812967626776E-2</v>
      </c>
      <c r="AF490" s="72">
        <f t="shared" si="478"/>
        <v>9.274203238271184E-3</v>
      </c>
      <c r="AG490" s="72">
        <f t="shared" si="479"/>
        <v>8.8038167949173324E-3</v>
      </c>
      <c r="AH490" s="72">
        <f t="shared" si="480"/>
        <v>2.2377959265403764E-3</v>
      </c>
      <c r="AI490" s="72">
        <f t="shared" si="481"/>
        <v>2.6283912126950351E-3</v>
      </c>
      <c r="AJ490" s="72">
        <f t="shared" si="482"/>
        <v>3.5256164912020509E-3</v>
      </c>
      <c r="AK490" s="72">
        <f t="shared" si="483"/>
        <v>4.0896007174731578E-3</v>
      </c>
      <c r="AL490" s="72">
        <f t="shared" si="484"/>
        <v>4.2783505664731785E-3</v>
      </c>
      <c r="AM490" s="72">
        <f t="shared" si="485"/>
        <v>4.4096247752935169E-3</v>
      </c>
      <c r="AN490" s="72">
        <f t="shared" si="486"/>
        <v>4.6037265972418244E-3</v>
      </c>
      <c r="AO490" s="72">
        <f t="shared" si="487"/>
        <v>4.6000026290016786E-3</v>
      </c>
      <c r="AP490" s="72">
        <f t="shared" si="488"/>
        <v>2.2048014333548686E-3</v>
      </c>
      <c r="AQ490" s="72">
        <f t="shared" si="489"/>
        <v>2.585479239518647E-3</v>
      </c>
      <c r="AR490" s="72">
        <f t="shared" si="490"/>
        <v>3.4558471944752863E-3</v>
      </c>
      <c r="AS490" s="72">
        <f t="shared" si="491"/>
        <v>3.9976924097925868E-3</v>
      </c>
      <c r="AT490" s="72">
        <f t="shared" si="492"/>
        <v>4.1774666296443622E-3</v>
      </c>
      <c r="AU490" s="72">
        <f t="shared" si="493"/>
        <v>4.3024518241724583E-3</v>
      </c>
      <c r="AV490" s="72">
        <f t="shared" si="494"/>
        <v>4.4890740851840213E-3</v>
      </c>
      <c r="AW490" s="72">
        <f t="shared" si="495"/>
        <v>4.4861676189690714E-3</v>
      </c>
      <c r="AX490" s="72">
        <f t="shared" si="496"/>
        <v>5.5944898163509411E-4</v>
      </c>
      <c r="AY490" s="72">
        <f t="shared" si="497"/>
        <v>1.3141956063475175E-3</v>
      </c>
      <c r="AZ490" s="72">
        <f t="shared" si="498"/>
        <v>3.5256164912020509E-3</v>
      </c>
      <c r="BA490" s="72">
        <f t="shared" si="499"/>
        <v>1.2268802152419473E-2</v>
      </c>
      <c r="BB490" s="72">
        <f t="shared" si="500"/>
        <v>2.1391752832365891E-2</v>
      </c>
      <c r="BC490" s="72">
        <f t="shared" si="501"/>
        <v>4.4096247752935171E-2</v>
      </c>
      <c r="BD490" s="72">
        <f t="shared" si="502"/>
        <v>6.9055898958627362E-2</v>
      </c>
      <c r="BE490" s="72">
        <f t="shared" si="503"/>
        <v>9.2000052580033576E-2</v>
      </c>
      <c r="BF490" s="72">
        <f t="shared" si="504"/>
        <v>5.5120035833871716E-4</v>
      </c>
      <c r="BG490" s="72">
        <f t="shared" si="505"/>
        <v>1.2927396197593235E-3</v>
      </c>
      <c r="BH490" s="72">
        <f t="shared" si="506"/>
        <v>3.4558471944752863E-3</v>
      </c>
      <c r="BI490" s="72">
        <f t="shared" si="507"/>
        <v>1.1993077229377761E-2</v>
      </c>
      <c r="BJ490" s="72">
        <f t="shared" si="508"/>
        <v>2.0887333148221811E-2</v>
      </c>
      <c r="BK490" s="72">
        <f t="shared" si="509"/>
        <v>4.3024518241724583E-2</v>
      </c>
      <c r="BL490" s="72">
        <f t="shared" si="510"/>
        <v>6.7336111277760319E-2</v>
      </c>
      <c r="BM490" s="72">
        <f t="shared" si="511"/>
        <v>8.9723352379381421E-2</v>
      </c>
      <c r="BN490" s="70">
        <f t="shared" si="512"/>
        <v>0.93649275310896307</v>
      </c>
      <c r="BO490" s="70">
        <f t="shared" si="513"/>
        <v>0.97502846054173675</v>
      </c>
      <c r="BP490" s="70">
        <f t="shared" si="514"/>
        <v>0.99489621203835688</v>
      </c>
    </row>
    <row r="491" spans="1:68" x14ac:dyDescent="0.25">
      <c r="A491" s="68">
        <v>44721</v>
      </c>
      <c r="B491" s="67">
        <v>6.29</v>
      </c>
      <c r="C491" s="67">
        <v>6.64</v>
      </c>
      <c r="D491" s="67">
        <v>6.73</v>
      </c>
      <c r="E491" s="67">
        <v>7.21</v>
      </c>
      <c r="F491" s="67">
        <v>7.44</v>
      </c>
      <c r="G491" s="67">
        <v>7.43</v>
      </c>
      <c r="H491" s="67">
        <v>7.31</v>
      </c>
      <c r="I491" s="67">
        <v>7.27</v>
      </c>
      <c r="J491" s="71">
        <f t="shared" si="515"/>
        <v>1.0000000000000286E-4</v>
      </c>
      <c r="K491" s="71">
        <f t="shared" si="515"/>
        <v>0</v>
      </c>
      <c r="L491" s="71">
        <f t="shared" si="516"/>
        <v>-2.0000000000000573E-4</v>
      </c>
      <c r="M491" s="71">
        <f t="shared" si="516"/>
        <v>-1.6000000000000042E-3</v>
      </c>
      <c r="N491" s="71">
        <f t="shared" si="517"/>
        <v>-2.0000000000000018E-3</v>
      </c>
      <c r="O491" s="71">
        <f t="shared" si="518"/>
        <v>-1.9999999999999879E-3</v>
      </c>
      <c r="P491" s="71">
        <f t="shared" si="519"/>
        <v>-1.799999999999996E-3</v>
      </c>
      <c r="Q491" s="71">
        <f t="shared" si="520"/>
        <v>-1.799999999999996E-3</v>
      </c>
      <c r="R491" s="71">
        <f t="shared" si="521"/>
        <v>9.4077802411989149E-5</v>
      </c>
      <c r="S491" s="71">
        <f t="shared" si="522"/>
        <v>0</v>
      </c>
      <c r="T491" s="71">
        <f t="shared" si="523"/>
        <v>-1.8740629739999524E-4</v>
      </c>
      <c r="U491" s="71">
        <f t="shared" si="524"/>
        <v>-1.4935128324566351E-3</v>
      </c>
      <c r="V491" s="71">
        <f t="shared" si="525"/>
        <v>-1.8632388472236314E-3</v>
      </c>
      <c r="W491" s="71">
        <f t="shared" si="526"/>
        <v>-1.8634124463967898E-3</v>
      </c>
      <c r="X491" s="71">
        <f t="shared" si="527"/>
        <v>-1.6787916645693425E-3</v>
      </c>
      <c r="Y491" s="71">
        <f t="shared" si="528"/>
        <v>-1.6794181965542273E-3</v>
      </c>
      <c r="Z491" s="72">
        <f t="shared" si="472"/>
        <v>1.1441543282011529E-2</v>
      </c>
      <c r="AA491" s="72">
        <f t="shared" si="473"/>
        <v>1.1573548070956251E-2</v>
      </c>
      <c r="AB491" s="72">
        <f t="shared" si="474"/>
        <v>9.7974048621020122E-3</v>
      </c>
      <c r="AC491" s="72">
        <f t="shared" si="475"/>
        <v>1.1431707652721208E-2</v>
      </c>
      <c r="AD491" s="72">
        <f t="shared" si="476"/>
        <v>1.1642529640598554E-2</v>
      </c>
      <c r="AE491" s="72">
        <f t="shared" si="477"/>
        <v>1.0241042844637682E-2</v>
      </c>
      <c r="AF491" s="72">
        <f t="shared" si="478"/>
        <v>9.2055330242350845E-3</v>
      </c>
      <c r="AG491" s="72">
        <f t="shared" si="479"/>
        <v>8.7354156889013039E-3</v>
      </c>
      <c r="AH491" s="72">
        <f t="shared" si="480"/>
        <v>2.2474525919905382E-3</v>
      </c>
      <c r="AI491" s="72">
        <f t="shared" si="481"/>
        <v>2.6387616794275861E-3</v>
      </c>
      <c r="AJ491" s="72">
        <f t="shared" si="482"/>
        <v>3.5412344582471892E-3</v>
      </c>
      <c r="AK491" s="72">
        <f t="shared" si="483"/>
        <v>4.1072859439474484E-3</v>
      </c>
      <c r="AL491" s="72">
        <f t="shared" si="484"/>
        <v>4.2975627036706482E-3</v>
      </c>
      <c r="AM491" s="72">
        <f t="shared" si="485"/>
        <v>4.429596694659239E-3</v>
      </c>
      <c r="AN491" s="72">
        <f t="shared" si="486"/>
        <v>4.6245981357401636E-3</v>
      </c>
      <c r="AO491" s="72">
        <f t="shared" si="487"/>
        <v>4.6209678128086165E-3</v>
      </c>
      <c r="AP491" s="72">
        <f t="shared" si="488"/>
        <v>2.2143365529917725E-3</v>
      </c>
      <c r="AQ491" s="72">
        <f t="shared" si="489"/>
        <v>2.5957763415497335E-3</v>
      </c>
      <c r="AR491" s="72">
        <f t="shared" si="490"/>
        <v>3.4711781960229289E-3</v>
      </c>
      <c r="AS491" s="72">
        <f t="shared" si="491"/>
        <v>4.0151358649679423E-3</v>
      </c>
      <c r="AT491" s="72">
        <f t="shared" si="492"/>
        <v>4.196309045017224E-3</v>
      </c>
      <c r="AU491" s="72">
        <f t="shared" si="493"/>
        <v>4.3220014586467081E-3</v>
      </c>
      <c r="AV491" s="72">
        <f t="shared" si="494"/>
        <v>4.5094859921821625E-3</v>
      </c>
      <c r="AW491" s="72">
        <f t="shared" si="495"/>
        <v>4.5066601576170488E-3</v>
      </c>
      <c r="AX491" s="72">
        <f t="shared" si="496"/>
        <v>5.6186314799763456E-4</v>
      </c>
      <c r="AY491" s="72">
        <f t="shared" si="497"/>
        <v>1.3193808397137931E-3</v>
      </c>
      <c r="AZ491" s="72">
        <f t="shared" si="498"/>
        <v>3.5412344582471892E-3</v>
      </c>
      <c r="BA491" s="72">
        <f t="shared" si="499"/>
        <v>1.2321857831842345E-2</v>
      </c>
      <c r="BB491" s="72">
        <f t="shared" si="500"/>
        <v>2.148781351835324E-2</v>
      </c>
      <c r="BC491" s="72">
        <f t="shared" si="501"/>
        <v>4.4295966946592394E-2</v>
      </c>
      <c r="BD491" s="72">
        <f t="shared" si="502"/>
        <v>6.9368972036102455E-2</v>
      </c>
      <c r="BE491" s="72">
        <f t="shared" si="503"/>
        <v>9.2419356256172328E-2</v>
      </c>
      <c r="BF491" s="72">
        <f t="shared" si="504"/>
        <v>5.5358413824794313E-4</v>
      </c>
      <c r="BG491" s="72">
        <f t="shared" si="505"/>
        <v>1.2978881707748668E-3</v>
      </c>
      <c r="BH491" s="72">
        <f t="shared" si="506"/>
        <v>3.4711781960229289E-3</v>
      </c>
      <c r="BI491" s="72">
        <f t="shared" si="507"/>
        <v>1.2045407594903827E-2</v>
      </c>
      <c r="BJ491" s="72">
        <f t="shared" si="508"/>
        <v>2.0981545225086121E-2</v>
      </c>
      <c r="BK491" s="72">
        <f t="shared" si="509"/>
        <v>4.3220014586467084E-2</v>
      </c>
      <c r="BL491" s="72">
        <f t="shared" si="510"/>
        <v>6.7642289882732437E-2</v>
      </c>
      <c r="BM491" s="72">
        <f t="shared" si="511"/>
        <v>9.0133203152340968E-2</v>
      </c>
      <c r="BN491" s="70">
        <f t="shared" si="512"/>
        <v>0.93657752088067703</v>
      </c>
      <c r="BO491" s="70">
        <f t="shared" si="513"/>
        <v>0.97588433237043015</v>
      </c>
      <c r="BP491" s="70">
        <f t="shared" si="514"/>
        <v>0.99492527839045308</v>
      </c>
    </row>
    <row r="492" spans="1:68" x14ac:dyDescent="0.25">
      <c r="A492" s="68">
        <v>44720</v>
      </c>
      <c r="B492" s="67">
        <v>6.3</v>
      </c>
      <c r="C492" s="67">
        <v>6.64</v>
      </c>
      <c r="D492" s="67">
        <v>6.71</v>
      </c>
      <c r="E492" s="67">
        <v>7.05</v>
      </c>
      <c r="F492" s="67">
        <v>7.24</v>
      </c>
      <c r="G492" s="67">
        <v>7.23</v>
      </c>
      <c r="H492" s="67">
        <v>7.13</v>
      </c>
      <c r="I492" s="67">
        <v>7.09</v>
      </c>
      <c r="J492" s="71">
        <f t="shared" si="515"/>
        <v>-1.0000000000000286E-4</v>
      </c>
      <c r="K492" s="71">
        <f t="shared" si="515"/>
        <v>-3.9999999999999758E-4</v>
      </c>
      <c r="L492" s="71">
        <f t="shared" si="516"/>
        <v>-2.0999999999999908E-3</v>
      </c>
      <c r="M492" s="71">
        <f t="shared" si="516"/>
        <v>-4.9999999999998657E-4</v>
      </c>
      <c r="N492" s="71">
        <f t="shared" si="517"/>
        <v>-3.9999999999999758E-4</v>
      </c>
      <c r="O492" s="71">
        <f t="shared" si="518"/>
        <v>-7.9999999999999516E-4</v>
      </c>
      <c r="P492" s="71">
        <f t="shared" si="519"/>
        <v>-7.0000000000000617E-4</v>
      </c>
      <c r="Q492" s="71">
        <f t="shared" si="520"/>
        <v>-8.9999999999999802E-4</v>
      </c>
      <c r="R492" s="71">
        <f t="shared" si="521"/>
        <v>-9.4077802411898063E-5</v>
      </c>
      <c r="S492" s="71">
        <f t="shared" si="522"/>
        <v>-3.7516413870906137E-4</v>
      </c>
      <c r="T492" s="71">
        <f t="shared" si="523"/>
        <v>-1.969889478993746E-3</v>
      </c>
      <c r="U492" s="71">
        <f t="shared" si="524"/>
        <v>-4.6718057378554201E-4</v>
      </c>
      <c r="V492" s="71">
        <f t="shared" si="525"/>
        <v>-3.7306473105693444E-4</v>
      </c>
      <c r="W492" s="71">
        <f t="shared" si="526"/>
        <v>-7.4633831246841218E-4</v>
      </c>
      <c r="X492" s="71">
        <f t="shared" si="527"/>
        <v>-6.5362530923143898E-4</v>
      </c>
      <c r="Y492" s="71">
        <f t="shared" si="528"/>
        <v>-8.4076795087734526E-4</v>
      </c>
      <c r="Z492" s="72">
        <f t="shared" si="472"/>
        <v>1.1427552700077583E-2</v>
      </c>
      <c r="AA492" s="72">
        <f t="shared" si="473"/>
        <v>1.1537495422450068E-2</v>
      </c>
      <c r="AB492" s="72">
        <f t="shared" si="474"/>
        <v>9.7661913468521308E-3</v>
      </c>
      <c r="AC492" s="72">
        <f t="shared" si="475"/>
        <v>1.1416532466940488E-2</v>
      </c>
      <c r="AD492" s="72">
        <f t="shared" si="476"/>
        <v>1.161673769478503E-2</v>
      </c>
      <c r="AE492" s="72">
        <f t="shared" si="477"/>
        <v>1.0186032276992964E-2</v>
      </c>
      <c r="AF492" s="72">
        <f t="shared" si="478"/>
        <v>9.1521863822983471E-3</v>
      </c>
      <c r="AG492" s="72">
        <f t="shared" si="479"/>
        <v>8.6811973303779263E-3</v>
      </c>
      <c r="AH492" s="72">
        <f t="shared" si="480"/>
        <v>2.2569725815004623E-3</v>
      </c>
      <c r="AI492" s="72">
        <f t="shared" si="481"/>
        <v>2.6504034189426626E-3</v>
      </c>
      <c r="AJ492" s="72">
        <f t="shared" si="482"/>
        <v>3.5575128066293658E-3</v>
      </c>
      <c r="AK492" s="72">
        <f t="shared" si="483"/>
        <v>4.1254273827498987E-3</v>
      </c>
      <c r="AL492" s="72">
        <f t="shared" si="484"/>
        <v>4.3157018090380665E-3</v>
      </c>
      <c r="AM492" s="72">
        <f t="shared" si="485"/>
        <v>4.4484053287495457E-3</v>
      </c>
      <c r="AN492" s="72">
        <f t="shared" si="486"/>
        <v>4.6448633032170989E-3</v>
      </c>
      <c r="AO492" s="72">
        <f t="shared" si="487"/>
        <v>4.641206601658671E-3</v>
      </c>
      <c r="AP492" s="72">
        <f t="shared" si="488"/>
        <v>2.2237537114497257E-3</v>
      </c>
      <c r="AQ492" s="72">
        <f t="shared" si="489"/>
        <v>2.6072487592121566E-3</v>
      </c>
      <c r="AR492" s="72">
        <f t="shared" si="490"/>
        <v>3.4871334429916311E-3</v>
      </c>
      <c r="AS492" s="72">
        <f t="shared" si="491"/>
        <v>4.0330001764134656E-3</v>
      </c>
      <c r="AT492" s="72">
        <f t="shared" si="492"/>
        <v>4.2142480699347814E-3</v>
      </c>
      <c r="AU492" s="72">
        <f t="shared" si="493"/>
        <v>4.3405710289626566E-3</v>
      </c>
      <c r="AV492" s="72">
        <f t="shared" si="494"/>
        <v>4.5294015601429049E-3</v>
      </c>
      <c r="AW492" s="72">
        <f t="shared" si="495"/>
        <v>4.5265531408633956E-3</v>
      </c>
      <c r="AX492" s="72">
        <f t="shared" si="496"/>
        <v>5.6424314537511556E-4</v>
      </c>
      <c r="AY492" s="72">
        <f t="shared" si="497"/>
        <v>1.3252017094713313E-3</v>
      </c>
      <c r="AZ492" s="72">
        <f t="shared" si="498"/>
        <v>3.5575128066293658E-3</v>
      </c>
      <c r="BA492" s="72">
        <f t="shared" si="499"/>
        <v>1.2376282148249696E-2</v>
      </c>
      <c r="BB492" s="72">
        <f t="shared" si="500"/>
        <v>2.1578509045190333E-2</v>
      </c>
      <c r="BC492" s="72">
        <f t="shared" si="501"/>
        <v>4.4484053287495454E-2</v>
      </c>
      <c r="BD492" s="72">
        <f t="shared" si="502"/>
        <v>6.967294954825648E-2</v>
      </c>
      <c r="BE492" s="72">
        <f t="shared" si="503"/>
        <v>9.2824132033173412E-2</v>
      </c>
      <c r="BF492" s="72">
        <f t="shared" si="504"/>
        <v>5.5593842786243143E-4</v>
      </c>
      <c r="BG492" s="72">
        <f t="shared" si="505"/>
        <v>1.3036243796060783E-3</v>
      </c>
      <c r="BH492" s="72">
        <f t="shared" si="506"/>
        <v>3.4871334429916311E-3</v>
      </c>
      <c r="BI492" s="72">
        <f t="shared" si="507"/>
        <v>1.2099000529240397E-2</v>
      </c>
      <c r="BJ492" s="72">
        <f t="shared" si="508"/>
        <v>2.1071240349673906E-2</v>
      </c>
      <c r="BK492" s="72">
        <f t="shared" si="509"/>
        <v>4.3405710289626566E-2</v>
      </c>
      <c r="BL492" s="72">
        <f t="shared" si="510"/>
        <v>6.7941023402143572E-2</v>
      </c>
      <c r="BM492" s="72">
        <f t="shared" si="511"/>
        <v>9.0531062817267915E-2</v>
      </c>
      <c r="BN492" s="70">
        <f t="shared" si="512"/>
        <v>0.93661368683869484</v>
      </c>
      <c r="BO492" s="70">
        <f t="shared" si="513"/>
        <v>0.97638988036306529</v>
      </c>
      <c r="BP492" s="70">
        <f t="shared" si="514"/>
        <v>0.99494802368438096</v>
      </c>
    </row>
    <row r="493" spans="1:68" x14ac:dyDescent="0.25">
      <c r="A493" s="68">
        <v>44719</v>
      </c>
      <c r="B493" s="67">
        <v>6.29</v>
      </c>
      <c r="C493" s="67">
        <v>6.6</v>
      </c>
      <c r="D493" s="67">
        <v>6.5</v>
      </c>
      <c r="E493" s="67">
        <v>7</v>
      </c>
      <c r="F493" s="67">
        <v>7.2</v>
      </c>
      <c r="G493" s="67">
        <v>7.15</v>
      </c>
      <c r="H493" s="67">
        <v>7.06</v>
      </c>
      <c r="I493" s="67">
        <v>7</v>
      </c>
      <c r="J493" s="71">
        <f t="shared" si="515"/>
        <v>0</v>
      </c>
      <c r="K493" s="71">
        <f t="shared" si="515"/>
        <v>1.0000000000000286E-4</v>
      </c>
      <c r="L493" s="71">
        <f t="shared" si="516"/>
        <v>0</v>
      </c>
      <c r="M493" s="71">
        <f t="shared" si="516"/>
        <v>-1.0000000000000286E-4</v>
      </c>
      <c r="N493" s="71">
        <f t="shared" si="517"/>
        <v>-2.0000000000000573E-4</v>
      </c>
      <c r="O493" s="71">
        <f t="shared" si="518"/>
        <v>-2.0000000000000573E-4</v>
      </c>
      <c r="P493" s="71">
        <f t="shared" si="519"/>
        <v>-1.9999999999999185E-4</v>
      </c>
      <c r="Q493" s="71">
        <f t="shared" si="520"/>
        <v>-1.0000000000000286E-4</v>
      </c>
      <c r="R493" s="71">
        <f t="shared" si="521"/>
        <v>0</v>
      </c>
      <c r="S493" s="71">
        <f t="shared" si="522"/>
        <v>9.3804230639463052E-5</v>
      </c>
      <c r="T493" s="71">
        <f t="shared" si="523"/>
        <v>0</v>
      </c>
      <c r="U493" s="71">
        <f t="shared" si="524"/>
        <v>-9.3462311390994499E-5</v>
      </c>
      <c r="V493" s="71">
        <f t="shared" si="525"/>
        <v>-1.8658456999739694E-4</v>
      </c>
      <c r="W493" s="71">
        <f t="shared" si="526"/>
        <v>-1.8667164511921227E-4</v>
      </c>
      <c r="X493" s="71">
        <f t="shared" si="527"/>
        <v>-1.8682858531691109E-4</v>
      </c>
      <c r="Y493" s="71">
        <f t="shared" si="528"/>
        <v>-9.3462311390994499E-5</v>
      </c>
      <c r="Z493" s="72">
        <f t="shared" si="472"/>
        <v>1.1410923251807824E-2</v>
      </c>
      <c r="AA493" s="72">
        <f t="shared" si="473"/>
        <v>1.1498935802883638E-2</v>
      </c>
      <c r="AB493" s="72">
        <f t="shared" si="474"/>
        <v>9.735301532394559E-3</v>
      </c>
      <c r="AC493" s="72">
        <f t="shared" si="475"/>
        <v>1.1416063155577597E-2</v>
      </c>
      <c r="AD493" s="72">
        <f t="shared" si="476"/>
        <v>1.1610549125528079E-2</v>
      </c>
      <c r="AE493" s="72">
        <f t="shared" si="477"/>
        <v>1.0154145757829268E-2</v>
      </c>
      <c r="AF493" s="72">
        <f t="shared" si="478"/>
        <v>9.1200081941947703E-3</v>
      </c>
      <c r="AG493" s="72">
        <f t="shared" si="479"/>
        <v>8.6485584371055677E-3</v>
      </c>
      <c r="AH493" s="72">
        <f t="shared" si="480"/>
        <v>2.2671031420458815E-3</v>
      </c>
      <c r="AI493" s="72">
        <f t="shared" si="481"/>
        <v>2.6627934679725085E-3</v>
      </c>
      <c r="AJ493" s="72">
        <f t="shared" si="482"/>
        <v>3.571340347047443E-3</v>
      </c>
      <c r="AK493" s="72">
        <f t="shared" si="483"/>
        <v>4.1448144545910767E-3</v>
      </c>
      <c r="AL493" s="72">
        <f t="shared" si="484"/>
        <v>4.3359308393986946E-3</v>
      </c>
      <c r="AM493" s="72">
        <f t="shared" si="485"/>
        <v>4.4693209591623378E-3</v>
      </c>
      <c r="AN493" s="72">
        <f t="shared" si="486"/>
        <v>4.6667199869320376E-3</v>
      </c>
      <c r="AO493" s="72">
        <f t="shared" si="487"/>
        <v>4.6629871463620904E-3</v>
      </c>
      <c r="AP493" s="72">
        <f t="shared" si="488"/>
        <v>2.2337444640624449E-3</v>
      </c>
      <c r="AQ493" s="72">
        <f t="shared" si="489"/>
        <v>2.6194301830365233E-3</v>
      </c>
      <c r="AR493" s="72">
        <f t="shared" si="490"/>
        <v>3.50099747240867E-3</v>
      </c>
      <c r="AS493" s="72">
        <f t="shared" si="491"/>
        <v>4.0519476512827866E-3</v>
      </c>
      <c r="AT493" s="72">
        <f t="shared" si="492"/>
        <v>4.2339954219963553E-3</v>
      </c>
      <c r="AU493" s="72">
        <f t="shared" si="493"/>
        <v>4.3609864437032251E-3</v>
      </c>
      <c r="AV493" s="72">
        <f t="shared" si="494"/>
        <v>4.5507162437959919E-3</v>
      </c>
      <c r="AW493" s="72">
        <f t="shared" si="495"/>
        <v>4.5478100373674253E-3</v>
      </c>
      <c r="AX493" s="72">
        <f t="shared" si="496"/>
        <v>5.6677578551147037E-4</v>
      </c>
      <c r="AY493" s="72">
        <f t="shared" si="497"/>
        <v>1.3313967339862543E-3</v>
      </c>
      <c r="AZ493" s="72">
        <f t="shared" si="498"/>
        <v>3.571340347047443E-3</v>
      </c>
      <c r="BA493" s="72">
        <f t="shared" si="499"/>
        <v>1.243444336377323E-2</v>
      </c>
      <c r="BB493" s="72">
        <f t="shared" si="500"/>
        <v>2.1679654196993473E-2</v>
      </c>
      <c r="BC493" s="72">
        <f t="shared" si="501"/>
        <v>4.469320959162338E-2</v>
      </c>
      <c r="BD493" s="72">
        <f t="shared" si="502"/>
        <v>7.0000799803980565E-2</v>
      </c>
      <c r="BE493" s="72">
        <f t="shared" si="503"/>
        <v>9.3259742927241804E-2</v>
      </c>
      <c r="BF493" s="72">
        <f t="shared" si="504"/>
        <v>5.5843611601561123E-4</v>
      </c>
      <c r="BG493" s="72">
        <f t="shared" si="505"/>
        <v>1.3097150915182616E-3</v>
      </c>
      <c r="BH493" s="72">
        <f t="shared" si="506"/>
        <v>3.50099747240867E-3</v>
      </c>
      <c r="BI493" s="72">
        <f t="shared" si="507"/>
        <v>1.215584295384836E-2</v>
      </c>
      <c r="BJ493" s="72">
        <f t="shared" si="508"/>
        <v>2.1169977109981777E-2</v>
      </c>
      <c r="BK493" s="72">
        <f t="shared" si="509"/>
        <v>4.3609864437032249E-2</v>
      </c>
      <c r="BL493" s="72">
        <f t="shared" si="510"/>
        <v>6.8260743656939876E-2</v>
      </c>
      <c r="BM493" s="72">
        <f t="shared" si="511"/>
        <v>9.0956200747348503E-2</v>
      </c>
      <c r="BN493" s="70">
        <f t="shared" si="512"/>
        <v>0.93763910869559142</v>
      </c>
      <c r="BO493" s="70">
        <f t="shared" si="513"/>
        <v>0.97725784537667049</v>
      </c>
      <c r="BP493" s="70">
        <f t="shared" si="514"/>
        <v>0.99495071123578427</v>
      </c>
    </row>
    <row r="494" spans="1:68" x14ac:dyDescent="0.25">
      <c r="A494" s="68">
        <v>44715</v>
      </c>
      <c r="B494" s="67">
        <v>6.29</v>
      </c>
      <c r="C494" s="67">
        <v>6.61</v>
      </c>
      <c r="D494" s="67">
        <v>6.5</v>
      </c>
      <c r="E494" s="67">
        <v>6.99</v>
      </c>
      <c r="F494" s="67">
        <v>7.18</v>
      </c>
      <c r="G494" s="67">
        <v>7.13</v>
      </c>
      <c r="H494" s="67">
        <v>7.04</v>
      </c>
      <c r="I494" s="67">
        <v>6.99</v>
      </c>
      <c r="J494" s="71">
        <f t="shared" si="515"/>
        <v>0</v>
      </c>
      <c r="K494" s="71">
        <f t="shared" si="515"/>
        <v>0</v>
      </c>
      <c r="L494" s="71">
        <f t="shared" si="516"/>
        <v>-1.0000000000000286E-4</v>
      </c>
      <c r="M494" s="71">
        <f t="shared" si="516"/>
        <v>1.9999999999999185E-4</v>
      </c>
      <c r="N494" s="71">
        <f t="shared" si="517"/>
        <v>2.0000000000000573E-4</v>
      </c>
      <c r="O494" s="71">
        <f t="shared" si="518"/>
        <v>9.9999999999988987E-5</v>
      </c>
      <c r="P494" s="71">
        <f t="shared" si="519"/>
        <v>9.9999999999988987E-5</v>
      </c>
      <c r="Q494" s="71">
        <f t="shared" si="520"/>
        <v>0</v>
      </c>
      <c r="R494" s="71">
        <f t="shared" si="521"/>
        <v>0</v>
      </c>
      <c r="S494" s="71">
        <f t="shared" si="522"/>
        <v>0</v>
      </c>
      <c r="T494" s="71">
        <f t="shared" si="523"/>
        <v>-9.3901122187421132E-5</v>
      </c>
      <c r="U494" s="71">
        <f t="shared" si="524"/>
        <v>1.8691588839469731E-4</v>
      </c>
      <c r="V494" s="71">
        <f t="shared" si="525"/>
        <v>1.8658456999748717E-4</v>
      </c>
      <c r="W494" s="71">
        <f t="shared" si="526"/>
        <v>9.3340178347589068E-5</v>
      </c>
      <c r="X494" s="71">
        <f t="shared" si="527"/>
        <v>9.3418655773543872E-5</v>
      </c>
      <c r="Y494" s="71">
        <f t="shared" si="528"/>
        <v>0</v>
      </c>
      <c r="Z494" s="72">
        <f t="shared" si="472"/>
        <v>1.1393708640552528E-2</v>
      </c>
      <c r="AA494" s="72">
        <f t="shared" si="473"/>
        <v>1.1462741236618921E-2</v>
      </c>
      <c r="AB494" s="72">
        <f t="shared" si="474"/>
        <v>9.7264125723415234E-3</v>
      </c>
      <c r="AC494" s="72">
        <f t="shared" si="475"/>
        <v>1.1419294881799054E-2</v>
      </c>
      <c r="AD494" s="72">
        <f t="shared" si="476"/>
        <v>1.1607089880313195E-2</v>
      </c>
      <c r="AE494" s="72">
        <f t="shared" si="477"/>
        <v>1.0129736543654337E-2</v>
      </c>
      <c r="AF494" s="72">
        <f t="shared" si="478"/>
        <v>9.0943859740165219E-3</v>
      </c>
      <c r="AG494" s="72">
        <f t="shared" si="479"/>
        <v>8.6250390834695118E-3</v>
      </c>
      <c r="AH494" s="72">
        <f t="shared" si="480"/>
        <v>2.2771439450046498E-3</v>
      </c>
      <c r="AI494" s="72">
        <f t="shared" si="481"/>
        <v>2.6745200508214895E-3</v>
      </c>
      <c r="AJ494" s="72">
        <f t="shared" si="482"/>
        <v>3.5878120530404732E-3</v>
      </c>
      <c r="AK494" s="72">
        <f t="shared" si="483"/>
        <v>4.1641503632768159E-3</v>
      </c>
      <c r="AL494" s="72">
        <f t="shared" si="484"/>
        <v>4.3562824478560443E-3</v>
      </c>
      <c r="AM494" s="72">
        <f t="shared" si="485"/>
        <v>4.4903183261613602E-3</v>
      </c>
      <c r="AN494" s="72">
        <f t="shared" si="486"/>
        <v>4.6886730517837249E-3</v>
      </c>
      <c r="AO494" s="72">
        <f t="shared" si="487"/>
        <v>4.6848240969546559E-3</v>
      </c>
      <c r="AP494" s="72">
        <f t="shared" si="488"/>
        <v>2.2436599254631118E-3</v>
      </c>
      <c r="AQ494" s="72">
        <f t="shared" si="489"/>
        <v>2.6310015751841269E-3</v>
      </c>
      <c r="AR494" s="72">
        <f t="shared" si="490"/>
        <v>3.5171560096645175E-3</v>
      </c>
      <c r="AS494" s="72">
        <f t="shared" si="491"/>
        <v>4.0708540632009554E-3</v>
      </c>
      <c r="AT494" s="72">
        <f t="shared" si="492"/>
        <v>4.2538670990939194E-3</v>
      </c>
      <c r="AU494" s="72">
        <f t="shared" si="493"/>
        <v>4.3814729648240201E-3</v>
      </c>
      <c r="AV494" s="72">
        <f t="shared" si="494"/>
        <v>4.5721213842891068E-3</v>
      </c>
      <c r="AW494" s="72">
        <f t="shared" si="495"/>
        <v>4.5691094884537662E-3</v>
      </c>
      <c r="AX494" s="72">
        <f t="shared" si="496"/>
        <v>5.6928598625116244E-4</v>
      </c>
      <c r="AY494" s="72">
        <f t="shared" si="497"/>
        <v>1.3372600254107447E-3</v>
      </c>
      <c r="AZ494" s="72">
        <f t="shared" si="498"/>
        <v>3.5878120530404732E-3</v>
      </c>
      <c r="BA494" s="72">
        <f t="shared" si="499"/>
        <v>1.2492451089830447E-2</v>
      </c>
      <c r="BB494" s="72">
        <f t="shared" si="500"/>
        <v>2.1781412239280221E-2</v>
      </c>
      <c r="BC494" s="72">
        <f t="shared" si="501"/>
        <v>4.4903183261613605E-2</v>
      </c>
      <c r="BD494" s="72">
        <f t="shared" si="502"/>
        <v>7.0330095776755877E-2</v>
      </c>
      <c r="BE494" s="72">
        <f t="shared" si="503"/>
        <v>9.3696481939093121E-2</v>
      </c>
      <c r="BF494" s="72">
        <f t="shared" si="504"/>
        <v>5.6091498136577795E-4</v>
      </c>
      <c r="BG494" s="72">
        <f t="shared" si="505"/>
        <v>1.3155007875920634E-3</v>
      </c>
      <c r="BH494" s="72">
        <f t="shared" si="506"/>
        <v>3.5171560096645175E-3</v>
      </c>
      <c r="BI494" s="72">
        <f t="shared" si="507"/>
        <v>1.2212562189602866E-2</v>
      </c>
      <c r="BJ494" s="72">
        <f t="shared" si="508"/>
        <v>2.1269335495469596E-2</v>
      </c>
      <c r="BK494" s="72">
        <f t="shared" si="509"/>
        <v>4.3814729648240201E-2</v>
      </c>
      <c r="BL494" s="72">
        <f t="shared" si="510"/>
        <v>6.8581820764336596E-2</v>
      </c>
      <c r="BM494" s="72">
        <f t="shared" si="511"/>
        <v>9.138218976907532E-2</v>
      </c>
      <c r="BN494" s="70">
        <f t="shared" si="512"/>
        <v>0.93765371281494614</v>
      </c>
      <c r="BO494" s="70">
        <f t="shared" si="513"/>
        <v>0.97725874458515216</v>
      </c>
      <c r="BP494" s="70">
        <f t="shared" si="514"/>
        <v>0.99495264864778499</v>
      </c>
    </row>
    <row r="495" spans="1:68" x14ac:dyDescent="0.25">
      <c r="A495" s="68">
        <v>44714</v>
      </c>
      <c r="B495" s="67">
        <v>6.29</v>
      </c>
      <c r="C495" s="67">
        <v>6.61</v>
      </c>
      <c r="D495" s="67">
        <v>6.49</v>
      </c>
      <c r="E495" s="67">
        <v>7.01</v>
      </c>
      <c r="F495" s="67">
        <v>7.2</v>
      </c>
      <c r="G495" s="67">
        <v>7.14</v>
      </c>
      <c r="H495" s="67">
        <v>7.05</v>
      </c>
      <c r="I495" s="67">
        <v>6.99</v>
      </c>
      <c r="J495" s="71">
        <f t="shared" si="515"/>
        <v>0</v>
      </c>
      <c r="K495" s="71">
        <f t="shared" si="515"/>
        <v>-1.0000000000000286E-4</v>
      </c>
      <c r="L495" s="71">
        <f t="shared" si="516"/>
        <v>-3.9999999999999758E-4</v>
      </c>
      <c r="M495" s="71">
        <f t="shared" si="516"/>
        <v>1.0000000000000286E-4</v>
      </c>
      <c r="N495" s="71">
        <f t="shared" si="517"/>
        <v>3.9999999999999758E-4</v>
      </c>
      <c r="O495" s="71">
        <f t="shared" si="518"/>
        <v>4.0000000000001146E-4</v>
      </c>
      <c r="P495" s="71">
        <f t="shared" si="519"/>
        <v>1.0000000000000286E-4</v>
      </c>
      <c r="Q495" s="71">
        <f t="shared" si="520"/>
        <v>3.9999999999999758E-4</v>
      </c>
      <c r="R495" s="71">
        <f t="shared" si="521"/>
        <v>0</v>
      </c>
      <c r="S495" s="71">
        <f t="shared" si="522"/>
        <v>-9.3804230639591381E-5</v>
      </c>
      <c r="T495" s="71">
        <f t="shared" si="523"/>
        <v>-3.7569268780391214E-4</v>
      </c>
      <c r="U495" s="71">
        <f t="shared" si="524"/>
        <v>9.3444844248692259E-5</v>
      </c>
      <c r="V495" s="71">
        <f t="shared" si="525"/>
        <v>3.7306473105689481E-4</v>
      </c>
      <c r="W495" s="71">
        <f t="shared" si="526"/>
        <v>3.732736138901589E-4</v>
      </c>
      <c r="X495" s="71">
        <f t="shared" si="527"/>
        <v>9.340992954342792E-5</v>
      </c>
      <c r="Y495" s="71">
        <f t="shared" si="528"/>
        <v>3.7379684576912127E-4</v>
      </c>
      <c r="Z495" s="72">
        <f t="shared" si="472"/>
        <v>1.1374756125872498E-2</v>
      </c>
      <c r="AA495" s="72">
        <f t="shared" si="473"/>
        <v>1.1422704240291549E-2</v>
      </c>
      <c r="AB495" s="72">
        <f t="shared" si="474"/>
        <v>9.7162799073562626E-3</v>
      </c>
      <c r="AC495" s="72">
        <f t="shared" si="475"/>
        <v>1.142254614521458E-2</v>
      </c>
      <c r="AD495" s="72">
        <f t="shared" si="476"/>
        <v>1.1604427679047534E-2</v>
      </c>
      <c r="AE495" s="72">
        <f t="shared" si="477"/>
        <v>1.0105776373798175E-2</v>
      </c>
      <c r="AF495" s="72">
        <f t="shared" si="478"/>
        <v>9.0693131709046852E-3</v>
      </c>
      <c r="AG495" s="72">
        <f t="shared" si="479"/>
        <v>8.6009739417843307E-3</v>
      </c>
      <c r="AH495" s="72">
        <f t="shared" si="480"/>
        <v>2.2873185189924922E-3</v>
      </c>
      <c r="AI495" s="72">
        <f t="shared" si="481"/>
        <v>2.6866451702936642E-3</v>
      </c>
      <c r="AJ495" s="72">
        <f t="shared" si="482"/>
        <v>3.6046652717848463E-3</v>
      </c>
      <c r="AK495" s="72">
        <f t="shared" si="483"/>
        <v>4.1832655453258785E-3</v>
      </c>
      <c r="AL495" s="72">
        <f t="shared" si="484"/>
        <v>4.3763224061074161E-3</v>
      </c>
      <c r="AM495" s="72">
        <f t="shared" si="485"/>
        <v>4.5112125267535849E-3</v>
      </c>
      <c r="AN495" s="72">
        <f t="shared" si="486"/>
        <v>4.7105592164697523E-3</v>
      </c>
      <c r="AO495" s="72">
        <f t="shared" si="487"/>
        <v>4.7068450271801083E-3</v>
      </c>
      <c r="AP495" s="72">
        <f t="shared" si="488"/>
        <v>2.2537078477810986E-3</v>
      </c>
      <c r="AQ495" s="72">
        <f t="shared" si="489"/>
        <v>2.642950854717867E-3</v>
      </c>
      <c r="AR495" s="72">
        <f t="shared" si="490"/>
        <v>3.5336813283466384E-3</v>
      </c>
      <c r="AS495" s="72">
        <f t="shared" si="491"/>
        <v>4.089572297533939E-3</v>
      </c>
      <c r="AT495" s="72">
        <f t="shared" si="492"/>
        <v>4.2734667701954387E-3</v>
      </c>
      <c r="AU495" s="72">
        <f t="shared" si="493"/>
        <v>4.4018785630887168E-3</v>
      </c>
      <c r="AV495" s="72">
        <f t="shared" si="494"/>
        <v>4.5934790191607521E-3</v>
      </c>
      <c r="AW495" s="72">
        <f t="shared" si="495"/>
        <v>4.5905942736929233E-3</v>
      </c>
      <c r="AX495" s="72">
        <f t="shared" si="496"/>
        <v>5.7182962974812305E-4</v>
      </c>
      <c r="AY495" s="72">
        <f t="shared" si="497"/>
        <v>1.3433225851468321E-3</v>
      </c>
      <c r="AZ495" s="72">
        <f t="shared" si="498"/>
        <v>3.6046652717848463E-3</v>
      </c>
      <c r="BA495" s="72">
        <f t="shared" si="499"/>
        <v>1.2549796635977635E-2</v>
      </c>
      <c r="BB495" s="72">
        <f t="shared" si="500"/>
        <v>2.1881612030537081E-2</v>
      </c>
      <c r="BC495" s="72">
        <f t="shared" si="501"/>
        <v>4.5112125267535851E-2</v>
      </c>
      <c r="BD495" s="72">
        <f t="shared" si="502"/>
        <v>7.0658388247046289E-2</v>
      </c>
      <c r="BE495" s="72">
        <f t="shared" si="503"/>
        <v>9.4136900543602159E-2</v>
      </c>
      <c r="BF495" s="72">
        <f t="shared" si="504"/>
        <v>5.6342696194527464E-4</v>
      </c>
      <c r="BG495" s="72">
        <f t="shared" si="505"/>
        <v>1.3214754273589335E-3</v>
      </c>
      <c r="BH495" s="72">
        <f t="shared" si="506"/>
        <v>3.5336813283466384E-3</v>
      </c>
      <c r="BI495" s="72">
        <f t="shared" si="507"/>
        <v>1.2268716892601818E-2</v>
      </c>
      <c r="BJ495" s="72">
        <f t="shared" si="508"/>
        <v>2.1367333850977194E-2</v>
      </c>
      <c r="BK495" s="72">
        <f t="shared" si="509"/>
        <v>4.4018785630887167E-2</v>
      </c>
      <c r="BL495" s="72">
        <f t="shared" si="510"/>
        <v>6.890218528741128E-2</v>
      </c>
      <c r="BM495" s="72">
        <f t="shared" si="511"/>
        <v>9.1811885473858462E-2</v>
      </c>
      <c r="BN495" s="70">
        <f t="shared" si="512"/>
        <v>0.93766851123586914</v>
      </c>
      <c r="BO495" s="70">
        <f t="shared" si="513"/>
        <v>0.97726952485641272</v>
      </c>
      <c r="BP495" s="70">
        <f t="shared" si="514"/>
        <v>0.99495081859960499</v>
      </c>
    </row>
    <row r="496" spans="1:68" x14ac:dyDescent="0.25">
      <c r="A496" s="68">
        <v>44713</v>
      </c>
      <c r="B496" s="67">
        <v>6.29</v>
      </c>
      <c r="C496" s="67">
        <v>6.6</v>
      </c>
      <c r="D496" s="67">
        <v>6.45</v>
      </c>
      <c r="E496" s="67">
        <v>7.02</v>
      </c>
      <c r="F496" s="67">
        <v>7.24</v>
      </c>
      <c r="G496" s="67">
        <v>7.18</v>
      </c>
      <c r="H496" s="67">
        <v>7.06</v>
      </c>
      <c r="I496" s="67">
        <v>7.03</v>
      </c>
      <c r="J496" s="71">
        <f t="shared" si="515"/>
        <v>1.0000000000000286E-4</v>
      </c>
      <c r="K496" s="71">
        <f t="shared" si="515"/>
        <v>7.9999999999999516E-4</v>
      </c>
      <c r="L496" s="71">
        <f t="shared" si="516"/>
        <v>1.2999999999999956E-3</v>
      </c>
      <c r="M496" s="71">
        <f t="shared" si="516"/>
        <v>-3.9999999999999758E-4</v>
      </c>
      <c r="N496" s="71">
        <f t="shared" si="517"/>
        <v>-6.0000000000000331E-4</v>
      </c>
      <c r="O496" s="71">
        <f t="shared" si="518"/>
        <v>-2.0000000000000573E-4</v>
      </c>
      <c r="P496" s="71">
        <f t="shared" si="519"/>
        <v>-2.9999999999999472E-4</v>
      </c>
      <c r="Q496" s="71">
        <f t="shared" si="520"/>
        <v>-1.0000000000000286E-4</v>
      </c>
      <c r="R496" s="71">
        <f t="shared" si="521"/>
        <v>9.4077802411989149E-5</v>
      </c>
      <c r="S496" s="71">
        <f t="shared" si="522"/>
        <v>7.5018758206928744E-4</v>
      </c>
      <c r="T496" s="71">
        <f t="shared" si="523"/>
        <v>1.2204855291478691E-3</v>
      </c>
      <c r="U496" s="71">
        <f t="shared" si="524"/>
        <v>-3.7383178005453359E-4</v>
      </c>
      <c r="V496" s="71">
        <f t="shared" si="525"/>
        <v>-5.596493010542957E-4</v>
      </c>
      <c r="W496" s="71">
        <f t="shared" si="526"/>
        <v>-1.8661939029616879E-4</v>
      </c>
      <c r="X496" s="71">
        <f t="shared" si="527"/>
        <v>-2.8025596895099461E-4</v>
      </c>
      <c r="Y496" s="71">
        <f t="shared" si="528"/>
        <v>-9.3436113125608495E-5</v>
      </c>
      <c r="Z496" s="72">
        <f t="shared" si="472"/>
        <v>1.13539667787581E-2</v>
      </c>
      <c r="AA496" s="72">
        <f t="shared" si="473"/>
        <v>1.1379885429228929E-2</v>
      </c>
      <c r="AB496" s="72">
        <f t="shared" si="474"/>
        <v>9.7059161662277522E-3</v>
      </c>
      <c r="AC496" s="72">
        <f t="shared" si="475"/>
        <v>1.1422930332390063E-2</v>
      </c>
      <c r="AD496" s="72">
        <f t="shared" si="476"/>
        <v>1.1598542953997062E-2</v>
      </c>
      <c r="AE496" s="72">
        <f t="shared" si="477"/>
        <v>1.0078661492268159E-2</v>
      </c>
      <c r="AF496" s="72">
        <f t="shared" si="478"/>
        <v>9.0410915206623095E-3</v>
      </c>
      <c r="AG496" s="72">
        <f t="shared" si="479"/>
        <v>8.5750928900618691E-3</v>
      </c>
      <c r="AH496" s="72">
        <f t="shared" si="480"/>
        <v>2.2976298386119683E-3</v>
      </c>
      <c r="AI496" s="72">
        <f t="shared" si="481"/>
        <v>2.6991465472709164E-3</v>
      </c>
      <c r="AJ496" s="72">
        <f t="shared" si="482"/>
        <v>3.6220570191587737E-3</v>
      </c>
      <c r="AK496" s="72">
        <f t="shared" si="483"/>
        <v>4.2028365363711582E-3</v>
      </c>
      <c r="AL496" s="72">
        <f t="shared" si="484"/>
        <v>4.3962014291007842E-3</v>
      </c>
      <c r="AM496" s="72">
        <f t="shared" si="485"/>
        <v>4.5317974579794891E-3</v>
      </c>
      <c r="AN496" s="72">
        <f t="shared" si="486"/>
        <v>4.7327545516331684E-3</v>
      </c>
      <c r="AO496" s="72">
        <f t="shared" si="487"/>
        <v>4.7284615448399932E-3</v>
      </c>
      <c r="AP496" s="72">
        <f t="shared" si="488"/>
        <v>2.263891186273966E-3</v>
      </c>
      <c r="AQ496" s="72">
        <f t="shared" si="489"/>
        <v>2.6552587209684002E-3</v>
      </c>
      <c r="AR496" s="72">
        <f t="shared" si="490"/>
        <v>3.5507249401398244E-3</v>
      </c>
      <c r="AS496" s="72">
        <f t="shared" si="491"/>
        <v>4.1087257786398788E-3</v>
      </c>
      <c r="AT496" s="72">
        <f t="shared" si="492"/>
        <v>4.2929383381733284E-3</v>
      </c>
      <c r="AU496" s="72">
        <f t="shared" si="493"/>
        <v>4.4220194066925496E-3</v>
      </c>
      <c r="AV496" s="72">
        <f t="shared" si="494"/>
        <v>4.6151386071160696E-3</v>
      </c>
      <c r="AW496" s="72">
        <f t="shared" si="495"/>
        <v>4.6117252454908964E-3</v>
      </c>
      <c r="AX496" s="72">
        <f t="shared" si="496"/>
        <v>5.7440745965299208E-4</v>
      </c>
      <c r="AY496" s="72">
        <f t="shared" si="497"/>
        <v>1.3495732736354582E-3</v>
      </c>
      <c r="AZ496" s="72">
        <f t="shared" si="498"/>
        <v>3.6220570191587737E-3</v>
      </c>
      <c r="BA496" s="72">
        <f t="shared" si="499"/>
        <v>1.2608509609113475E-2</v>
      </c>
      <c r="BB496" s="72">
        <f t="shared" si="500"/>
        <v>2.1981007145503922E-2</v>
      </c>
      <c r="BC496" s="72">
        <f t="shared" si="501"/>
        <v>4.531797457979489E-2</v>
      </c>
      <c r="BD496" s="72">
        <f t="shared" si="502"/>
        <v>7.0991318274497534E-2</v>
      </c>
      <c r="BE496" s="72">
        <f t="shared" si="503"/>
        <v>9.4569230896799861E-2</v>
      </c>
      <c r="BF496" s="72">
        <f t="shared" si="504"/>
        <v>5.6597279656849149E-4</v>
      </c>
      <c r="BG496" s="72">
        <f t="shared" si="505"/>
        <v>1.3276293604842001E-3</v>
      </c>
      <c r="BH496" s="72">
        <f t="shared" si="506"/>
        <v>3.5507249401398244E-3</v>
      </c>
      <c r="BI496" s="72">
        <f t="shared" si="507"/>
        <v>1.2326177335919637E-2</v>
      </c>
      <c r="BJ496" s="72">
        <f t="shared" si="508"/>
        <v>2.1464691690866643E-2</v>
      </c>
      <c r="BK496" s="72">
        <f t="shared" si="509"/>
        <v>4.4220194066925497E-2</v>
      </c>
      <c r="BL496" s="72">
        <f t="shared" si="510"/>
        <v>6.9227079106741043E-2</v>
      </c>
      <c r="BM496" s="72">
        <f t="shared" si="511"/>
        <v>9.2234504909817924E-2</v>
      </c>
      <c r="BN496" s="70">
        <f t="shared" si="512"/>
        <v>0.93774038368435686</v>
      </c>
      <c r="BO496" s="70">
        <f t="shared" si="513"/>
        <v>0.9773324913744933</v>
      </c>
      <c r="BP496" s="70">
        <f t="shared" si="514"/>
        <v>0.99496702169883011</v>
      </c>
    </row>
    <row r="497" spans="1:68" x14ac:dyDescent="0.25">
      <c r="A497" s="68">
        <v>44712</v>
      </c>
      <c r="B497" s="67">
        <v>6.3</v>
      </c>
      <c r="C497" s="67">
        <v>6.68</v>
      </c>
      <c r="D497" s="67">
        <v>6.58</v>
      </c>
      <c r="E497" s="67">
        <v>6.98</v>
      </c>
      <c r="F497" s="67">
        <v>7.18</v>
      </c>
      <c r="G497" s="67">
        <v>7.16</v>
      </c>
      <c r="H497" s="67">
        <v>7.03</v>
      </c>
      <c r="I497" s="67">
        <v>7.02</v>
      </c>
      <c r="J497" s="71">
        <f t="shared" si="515"/>
        <v>0</v>
      </c>
      <c r="K497" s="71">
        <f t="shared" si="515"/>
        <v>-3.9999999999999758E-4</v>
      </c>
      <c r="L497" s="71">
        <f t="shared" si="516"/>
        <v>-3.9999999999999758E-4</v>
      </c>
      <c r="M497" s="71">
        <f t="shared" si="516"/>
        <v>2.0000000000000573E-4</v>
      </c>
      <c r="N497" s="71">
        <f t="shared" si="517"/>
        <v>2.9999999999999472E-4</v>
      </c>
      <c r="O497" s="71">
        <f t="shared" si="518"/>
        <v>0</v>
      </c>
      <c r="P497" s="71">
        <f t="shared" si="519"/>
        <v>1.9999999999999185E-4</v>
      </c>
      <c r="Q497" s="71">
        <f t="shared" si="520"/>
        <v>0</v>
      </c>
      <c r="R497" s="71">
        <f t="shared" si="521"/>
        <v>0</v>
      </c>
      <c r="S497" s="71">
        <f t="shared" si="522"/>
        <v>-3.7502344336020542E-4</v>
      </c>
      <c r="T497" s="71">
        <f t="shared" si="523"/>
        <v>-3.7537537978327493E-4</v>
      </c>
      <c r="U497" s="71">
        <f t="shared" si="524"/>
        <v>1.8693335880213985E-4</v>
      </c>
      <c r="V497" s="71">
        <f t="shared" si="525"/>
        <v>2.7986380144406962E-4</v>
      </c>
      <c r="W497" s="71">
        <f t="shared" si="526"/>
        <v>0</v>
      </c>
      <c r="X497" s="71">
        <f t="shared" si="527"/>
        <v>1.8684603940743392E-4</v>
      </c>
      <c r="Y497" s="71">
        <f t="shared" si="528"/>
        <v>0</v>
      </c>
      <c r="Z497" s="72">
        <f t="shared" si="472"/>
        <v>1.1331234954283915E-2</v>
      </c>
      <c r="AA497" s="72">
        <f t="shared" si="473"/>
        <v>1.1335449853319459E-2</v>
      </c>
      <c r="AB497" s="72">
        <f t="shared" si="474"/>
        <v>9.6985285642039488E-3</v>
      </c>
      <c r="AC497" s="72">
        <f t="shared" si="475"/>
        <v>1.1421246745124508E-2</v>
      </c>
      <c r="AD497" s="72">
        <f t="shared" si="476"/>
        <v>1.1587063475150086E-2</v>
      </c>
      <c r="AE497" s="72">
        <f t="shared" si="477"/>
        <v>1.0044374133905116E-2</v>
      </c>
      <c r="AF497" s="72">
        <f t="shared" si="478"/>
        <v>9.0095130255286524E-3</v>
      </c>
      <c r="AG497" s="72">
        <f t="shared" si="479"/>
        <v>8.5421017542285337E-3</v>
      </c>
      <c r="AH497" s="72">
        <f t="shared" si="480"/>
        <v>2.3078001141429035E-3</v>
      </c>
      <c r="AI497" s="72">
        <f t="shared" si="481"/>
        <v>2.7085870738815135E-3</v>
      </c>
      <c r="AJ497" s="72">
        <f t="shared" si="482"/>
        <v>3.6347514684222622E-3</v>
      </c>
      <c r="AK497" s="72">
        <f t="shared" si="483"/>
        <v>4.2232997980353329E-3</v>
      </c>
      <c r="AL497" s="72">
        <f t="shared" si="484"/>
        <v>4.4176885161386669E-3</v>
      </c>
      <c r="AM497" s="72">
        <f t="shared" si="485"/>
        <v>4.5536965944891518E-3</v>
      </c>
      <c r="AN497" s="72">
        <f t="shared" si="486"/>
        <v>4.7557483727789273E-3</v>
      </c>
      <c r="AO497" s="72">
        <f t="shared" si="487"/>
        <v>4.7512381786186881E-3</v>
      </c>
      <c r="AP497" s="72">
        <f t="shared" si="488"/>
        <v>2.2739535209565444E-3</v>
      </c>
      <c r="AQ497" s="72">
        <f t="shared" si="489"/>
        <v>2.6647857757867211E-3</v>
      </c>
      <c r="AR497" s="72">
        <f t="shared" si="490"/>
        <v>3.5634825978206022E-3</v>
      </c>
      <c r="AS497" s="72">
        <f t="shared" si="491"/>
        <v>4.1287244662369547E-3</v>
      </c>
      <c r="AT497" s="72">
        <f t="shared" si="492"/>
        <v>4.313916316724271E-3</v>
      </c>
      <c r="AU497" s="72">
        <f t="shared" si="493"/>
        <v>4.4433863501838989E-3</v>
      </c>
      <c r="AV497" s="72">
        <f t="shared" si="494"/>
        <v>4.6375560139538877E-3</v>
      </c>
      <c r="AW497" s="72">
        <f t="shared" si="495"/>
        <v>4.6339418682400119E-3</v>
      </c>
      <c r="AX497" s="72">
        <f t="shared" si="496"/>
        <v>5.7695002853572588E-4</v>
      </c>
      <c r="AY497" s="72">
        <f t="shared" si="497"/>
        <v>1.3542935369407567E-3</v>
      </c>
      <c r="AZ497" s="72">
        <f t="shared" si="498"/>
        <v>3.6347514684222622E-3</v>
      </c>
      <c r="BA497" s="72">
        <f t="shared" si="499"/>
        <v>1.2669899394106E-2</v>
      </c>
      <c r="BB497" s="72">
        <f t="shared" si="500"/>
        <v>2.2088442580693333E-2</v>
      </c>
      <c r="BC497" s="72">
        <f t="shared" si="501"/>
        <v>4.5536965944891518E-2</v>
      </c>
      <c r="BD497" s="72">
        <f t="shared" si="502"/>
        <v>7.1336225591683913E-2</v>
      </c>
      <c r="BE497" s="72">
        <f t="shared" si="503"/>
        <v>9.5024763572373758E-2</v>
      </c>
      <c r="BF497" s="72">
        <f t="shared" si="504"/>
        <v>5.684883802391361E-4</v>
      </c>
      <c r="BG497" s="72">
        <f t="shared" si="505"/>
        <v>1.3323928878933606E-3</v>
      </c>
      <c r="BH497" s="72">
        <f t="shared" si="506"/>
        <v>3.5634825978206022E-3</v>
      </c>
      <c r="BI497" s="72">
        <f t="shared" si="507"/>
        <v>1.2386173398710863E-2</v>
      </c>
      <c r="BJ497" s="72">
        <f t="shared" si="508"/>
        <v>2.1569581583621357E-2</v>
      </c>
      <c r="BK497" s="72">
        <f t="shared" si="509"/>
        <v>4.4433863501838991E-2</v>
      </c>
      <c r="BL497" s="72">
        <f t="shared" si="510"/>
        <v>6.9563340209308322E-2</v>
      </c>
      <c r="BM497" s="72">
        <f t="shared" si="511"/>
        <v>9.2678837364800232E-2</v>
      </c>
      <c r="BN497" s="70">
        <f t="shared" si="512"/>
        <v>0.93757904762275679</v>
      </c>
      <c r="BO497" s="70">
        <f t="shared" si="513"/>
        <v>0.97827627407831375</v>
      </c>
      <c r="BP497" s="70">
        <f t="shared" si="514"/>
        <v>0.99497537157943372</v>
      </c>
    </row>
    <row r="498" spans="1:68" x14ac:dyDescent="0.25">
      <c r="A498" s="68">
        <v>44711</v>
      </c>
      <c r="B498" s="67">
        <v>6.3</v>
      </c>
      <c r="C498" s="67">
        <v>6.64</v>
      </c>
      <c r="D498" s="67">
        <v>6.54</v>
      </c>
      <c r="E498" s="67">
        <v>7</v>
      </c>
      <c r="F498" s="67">
        <v>7.21</v>
      </c>
      <c r="G498" s="67">
        <v>7.16</v>
      </c>
      <c r="H498" s="67">
        <v>7.05</v>
      </c>
      <c r="I498" s="67">
        <v>7.02</v>
      </c>
      <c r="J498" s="71">
        <f t="shared" si="515"/>
        <v>0</v>
      </c>
      <c r="K498" s="71">
        <f t="shared" si="515"/>
        <v>0</v>
      </c>
      <c r="L498" s="71">
        <f t="shared" si="516"/>
        <v>0</v>
      </c>
      <c r="M498" s="71">
        <f t="shared" si="516"/>
        <v>-3.0000000000000859E-4</v>
      </c>
      <c r="N498" s="71">
        <f t="shared" si="517"/>
        <v>-8.9999999999999802E-4</v>
      </c>
      <c r="O498" s="71">
        <f t="shared" si="518"/>
        <v>-1.2999999999999956E-3</v>
      </c>
      <c r="P498" s="71">
        <f t="shared" si="519"/>
        <v>-8.9999999999999802E-4</v>
      </c>
      <c r="Q498" s="71">
        <f t="shared" si="520"/>
        <v>-1.0000000000000009E-3</v>
      </c>
      <c r="R498" s="71">
        <f t="shared" si="521"/>
        <v>0</v>
      </c>
      <c r="S498" s="71">
        <f t="shared" si="522"/>
        <v>0</v>
      </c>
      <c r="T498" s="71">
        <f t="shared" si="523"/>
        <v>0</v>
      </c>
      <c r="U498" s="71">
        <f t="shared" si="524"/>
        <v>-2.804131438667027E-4</v>
      </c>
      <c r="V498" s="71">
        <f t="shared" si="525"/>
        <v>-8.3982648523145084E-4</v>
      </c>
      <c r="W498" s="71">
        <f t="shared" si="526"/>
        <v>-1.2138756801238679E-3</v>
      </c>
      <c r="X498" s="71">
        <f t="shared" si="527"/>
        <v>-8.4108224200421793E-4</v>
      </c>
      <c r="Y498" s="71">
        <f t="shared" si="528"/>
        <v>-9.3484161244044932E-4</v>
      </c>
      <c r="Z498" s="72">
        <f t="shared" si="472"/>
        <v>1.130524610940653E-2</v>
      </c>
      <c r="AA498" s="72">
        <f t="shared" si="473"/>
        <v>1.1276810758427357E-2</v>
      </c>
      <c r="AB498" s="72">
        <f t="shared" si="474"/>
        <v>9.6749547075170757E-3</v>
      </c>
      <c r="AC498" s="72">
        <f t="shared" si="475"/>
        <v>1.1422396445371163E-2</v>
      </c>
      <c r="AD498" s="72">
        <f t="shared" si="476"/>
        <v>1.158045401364328E-2</v>
      </c>
      <c r="AE498" s="72">
        <f t="shared" si="477"/>
        <v>1.0010231612919083E-2</v>
      </c>
      <c r="AF498" s="72">
        <f t="shared" si="478"/>
        <v>8.9796026328559861E-3</v>
      </c>
      <c r="AG498" s="72">
        <f t="shared" si="479"/>
        <v>8.5081758046715826E-3</v>
      </c>
      <c r="AH498" s="72">
        <f t="shared" si="480"/>
        <v>2.3183901791359531E-3</v>
      </c>
      <c r="AI498" s="72">
        <f t="shared" si="481"/>
        <v>2.721849440334522E-3</v>
      </c>
      <c r="AJ498" s="72">
        <f t="shared" si="482"/>
        <v>3.6526228997472094E-3</v>
      </c>
      <c r="AK498" s="72">
        <f t="shared" si="483"/>
        <v>4.2432483170719475E-3</v>
      </c>
      <c r="AL498" s="72">
        <f t="shared" si="484"/>
        <v>4.4383847700614218E-3</v>
      </c>
      <c r="AM498" s="72">
        <f t="shared" si="485"/>
        <v>4.5756562131157889E-3</v>
      </c>
      <c r="AN498" s="72">
        <f t="shared" si="486"/>
        <v>4.7784189551695914E-3</v>
      </c>
      <c r="AO498" s="72">
        <f t="shared" si="487"/>
        <v>4.7742148619483943E-3</v>
      </c>
      <c r="AP498" s="72">
        <f t="shared" si="488"/>
        <v>2.2844131924539116E-3</v>
      </c>
      <c r="AQ498" s="72">
        <f t="shared" si="489"/>
        <v>2.6778260108163542E-3</v>
      </c>
      <c r="AR498" s="72">
        <f t="shared" si="490"/>
        <v>3.5809975013450213E-3</v>
      </c>
      <c r="AS498" s="72">
        <f t="shared" si="491"/>
        <v>4.1482590778552939E-3</v>
      </c>
      <c r="AT498" s="72">
        <f t="shared" si="492"/>
        <v>4.3341721984324231E-3</v>
      </c>
      <c r="AU498" s="72">
        <f t="shared" si="493"/>
        <v>4.4648244679832564E-3</v>
      </c>
      <c r="AV498" s="72">
        <f t="shared" si="494"/>
        <v>4.6596890769319849E-3</v>
      </c>
      <c r="AW498" s="72">
        <f t="shared" si="495"/>
        <v>4.6563598857753651E-3</v>
      </c>
      <c r="AX498" s="72">
        <f t="shared" si="496"/>
        <v>5.7959754478398827E-4</v>
      </c>
      <c r="AY498" s="72">
        <f t="shared" si="497"/>
        <v>1.360924720167261E-3</v>
      </c>
      <c r="AZ498" s="72">
        <f t="shared" si="498"/>
        <v>3.6526228997472094E-3</v>
      </c>
      <c r="BA498" s="72">
        <f t="shared" si="499"/>
        <v>1.2729744951215843E-2</v>
      </c>
      <c r="BB498" s="72">
        <f t="shared" si="500"/>
        <v>2.2191923850307108E-2</v>
      </c>
      <c r="BC498" s="72">
        <f t="shared" si="501"/>
        <v>4.5756562131157891E-2</v>
      </c>
      <c r="BD498" s="72">
        <f t="shared" si="502"/>
        <v>7.1676284327543874E-2</v>
      </c>
      <c r="BE498" s="72">
        <f t="shared" si="503"/>
        <v>9.5484297238967883E-2</v>
      </c>
      <c r="BF498" s="72">
        <f t="shared" si="504"/>
        <v>5.7110329811347791E-4</v>
      </c>
      <c r="BG498" s="72">
        <f t="shared" si="505"/>
        <v>1.3389130054081771E-3</v>
      </c>
      <c r="BH498" s="72">
        <f t="shared" si="506"/>
        <v>3.5809975013450213E-3</v>
      </c>
      <c r="BI498" s="72">
        <f t="shared" si="507"/>
        <v>1.2444777233565883E-2</v>
      </c>
      <c r="BJ498" s="72">
        <f t="shared" si="508"/>
        <v>2.1670860992162116E-2</v>
      </c>
      <c r="BK498" s="72">
        <f t="shared" si="509"/>
        <v>4.4648244679832562E-2</v>
      </c>
      <c r="BL498" s="72">
        <f t="shared" si="510"/>
        <v>6.9895336153979776E-2</v>
      </c>
      <c r="BM498" s="72">
        <f t="shared" si="511"/>
        <v>9.3127197715507301E-2</v>
      </c>
      <c r="BN498" s="70">
        <f t="shared" si="512"/>
        <v>0.93757832322806611</v>
      </c>
      <c r="BO498" s="70">
        <f t="shared" si="513"/>
        <v>0.97836242815186503</v>
      </c>
      <c r="BP498" s="70">
        <f t="shared" si="514"/>
        <v>0.99497455243846156</v>
      </c>
    </row>
    <row r="499" spans="1:68" x14ac:dyDescent="0.25">
      <c r="A499" s="68">
        <v>44708</v>
      </c>
      <c r="B499" s="67">
        <v>6.3</v>
      </c>
      <c r="C499" s="67">
        <v>6.64</v>
      </c>
      <c r="D499" s="67">
        <v>6.54</v>
      </c>
      <c r="E499" s="67">
        <v>6.97</v>
      </c>
      <c r="F499" s="67">
        <v>7.12</v>
      </c>
      <c r="G499" s="67">
        <v>7.03</v>
      </c>
      <c r="H499" s="67">
        <v>6.96</v>
      </c>
      <c r="I499" s="67">
        <v>6.92</v>
      </c>
      <c r="J499" s="71">
        <f t="shared" si="515"/>
        <v>9.9999999999988987E-5</v>
      </c>
      <c r="K499" s="71">
        <f t="shared" si="515"/>
        <v>1.0000000000000286E-4</v>
      </c>
      <c r="L499" s="71">
        <f t="shared" si="516"/>
        <v>1.2000000000000066E-3</v>
      </c>
      <c r="M499" s="71">
        <f t="shared" si="516"/>
        <v>1.0000000000000286E-4</v>
      </c>
      <c r="N499" s="71">
        <f t="shared" si="517"/>
        <v>1.0000000000000286E-4</v>
      </c>
      <c r="O499" s="71">
        <f t="shared" si="518"/>
        <v>-1.0000000000000286E-4</v>
      </c>
      <c r="P499" s="71">
        <f t="shared" si="519"/>
        <v>1.0000000000000286E-4</v>
      </c>
      <c r="Q499" s="71">
        <f t="shared" si="520"/>
        <v>3.0000000000000859E-4</v>
      </c>
      <c r="R499" s="71">
        <f t="shared" si="521"/>
        <v>9.4068952611665665E-5</v>
      </c>
      <c r="S499" s="71">
        <f t="shared" si="522"/>
        <v>9.3769046906316819E-5</v>
      </c>
      <c r="T499" s="71">
        <f t="shared" si="523"/>
        <v>1.125703683603098E-3</v>
      </c>
      <c r="U499" s="71">
        <f t="shared" si="524"/>
        <v>9.347978506451843E-5</v>
      </c>
      <c r="V499" s="71">
        <f t="shared" si="525"/>
        <v>9.3348891549730473E-5</v>
      </c>
      <c r="W499" s="71">
        <f t="shared" si="526"/>
        <v>-9.3436113125608495E-5</v>
      </c>
      <c r="X499" s="71">
        <f t="shared" si="527"/>
        <v>9.3488524351913326E-5</v>
      </c>
      <c r="Y499" s="71">
        <f t="shared" si="528"/>
        <v>2.8054425769646484E-4</v>
      </c>
      <c r="Z499" s="72">
        <f t="shared" si="472"/>
        <v>1.1277026941249239E-2</v>
      </c>
      <c r="AA499" s="72">
        <f t="shared" si="473"/>
        <v>1.1220156720460046E-2</v>
      </c>
      <c r="AB499" s="72">
        <f t="shared" si="474"/>
        <v>9.6543077134377455E-3</v>
      </c>
      <c r="AC499" s="72">
        <f t="shared" si="475"/>
        <v>1.1420434785640317E-2</v>
      </c>
      <c r="AD499" s="72">
        <f t="shared" si="476"/>
        <v>1.1569168654935388E-2</v>
      </c>
      <c r="AE499" s="72">
        <f t="shared" si="477"/>
        <v>9.9735979187826479E-3</v>
      </c>
      <c r="AF499" s="72">
        <f t="shared" si="478"/>
        <v>8.9448279209079946E-3</v>
      </c>
      <c r="AG499" s="72">
        <f t="shared" si="479"/>
        <v>8.4718959968933579E-3</v>
      </c>
      <c r="AH499" s="72">
        <f t="shared" si="480"/>
        <v>2.3291263819231228E-3</v>
      </c>
      <c r="AI499" s="72">
        <f t="shared" si="481"/>
        <v>2.7346424459023331E-3</v>
      </c>
      <c r="AJ499" s="72">
        <f t="shared" si="482"/>
        <v>3.6702750321850799E-3</v>
      </c>
      <c r="AK499" s="72">
        <f t="shared" si="483"/>
        <v>4.2642351002376748E-3</v>
      </c>
      <c r="AL499" s="72">
        <f t="shared" si="484"/>
        <v>4.4604792620888565E-3</v>
      </c>
      <c r="AM499" s="72">
        <f t="shared" si="485"/>
        <v>4.5980848359306993E-3</v>
      </c>
      <c r="AN499" s="72">
        <f t="shared" si="486"/>
        <v>4.8022057638151859E-3</v>
      </c>
      <c r="AO499" s="72">
        <f t="shared" si="487"/>
        <v>4.7979242623996023E-3</v>
      </c>
      <c r="AP499" s="72">
        <f t="shared" si="488"/>
        <v>2.2950176207150409E-3</v>
      </c>
      <c r="AQ499" s="72">
        <f t="shared" si="489"/>
        <v>2.6904363611960323E-3</v>
      </c>
      <c r="AR499" s="72">
        <f t="shared" si="490"/>
        <v>3.5983166787793611E-3</v>
      </c>
      <c r="AS499" s="72">
        <f t="shared" si="491"/>
        <v>4.1687711878839852E-3</v>
      </c>
      <c r="AT499" s="72">
        <f t="shared" si="492"/>
        <v>4.3557604732679554E-3</v>
      </c>
      <c r="AU499" s="72">
        <f t="shared" si="493"/>
        <v>4.4867698528511446E-3</v>
      </c>
      <c r="AV499" s="72">
        <f t="shared" si="494"/>
        <v>4.6828972257790353E-3</v>
      </c>
      <c r="AW499" s="72">
        <f t="shared" si="495"/>
        <v>4.6795052875170879E-3</v>
      </c>
      <c r="AX499" s="72">
        <f t="shared" si="496"/>
        <v>5.8228159548078071E-4</v>
      </c>
      <c r="AY499" s="72">
        <f t="shared" si="497"/>
        <v>1.3673212229511665E-3</v>
      </c>
      <c r="AZ499" s="72">
        <f t="shared" si="498"/>
        <v>3.6702750321850799E-3</v>
      </c>
      <c r="BA499" s="72">
        <f t="shared" si="499"/>
        <v>1.2792705300713025E-2</v>
      </c>
      <c r="BB499" s="72">
        <f t="shared" si="500"/>
        <v>2.2302396310444284E-2</v>
      </c>
      <c r="BC499" s="72">
        <f t="shared" si="501"/>
        <v>4.5980848359306992E-2</v>
      </c>
      <c r="BD499" s="72">
        <f t="shared" si="502"/>
        <v>7.2033086457227793E-2</v>
      </c>
      <c r="BE499" s="72">
        <f t="shared" si="503"/>
        <v>9.5958485247992054E-2</v>
      </c>
      <c r="BF499" s="72">
        <f t="shared" si="504"/>
        <v>5.7375440517876022E-4</v>
      </c>
      <c r="BG499" s="72">
        <f t="shared" si="505"/>
        <v>1.3452181805980162E-3</v>
      </c>
      <c r="BH499" s="72">
        <f t="shared" si="506"/>
        <v>3.5983166787793611E-3</v>
      </c>
      <c r="BI499" s="72">
        <f t="shared" si="507"/>
        <v>1.2506313563651957E-2</v>
      </c>
      <c r="BJ499" s="72">
        <f t="shared" si="508"/>
        <v>2.1778802366339778E-2</v>
      </c>
      <c r="BK499" s="72">
        <f t="shared" si="509"/>
        <v>4.4867698528511447E-2</v>
      </c>
      <c r="BL499" s="72">
        <f t="shared" si="510"/>
        <v>7.0243458386685526E-2</v>
      </c>
      <c r="BM499" s="72">
        <f t="shared" si="511"/>
        <v>9.3590105750341754E-2</v>
      </c>
      <c r="BN499" s="70">
        <f t="shared" si="512"/>
        <v>0.93757082697954541</v>
      </c>
      <c r="BO499" s="70">
        <f t="shared" si="513"/>
        <v>0.97839117295724054</v>
      </c>
      <c r="BP499" s="70">
        <f t="shared" si="514"/>
        <v>0.99505698488251193</v>
      </c>
    </row>
    <row r="500" spans="1:68" x14ac:dyDescent="0.25">
      <c r="A500" s="68">
        <v>44707</v>
      </c>
      <c r="B500" s="67">
        <v>6.31</v>
      </c>
      <c r="C500" s="67">
        <v>6.65</v>
      </c>
      <c r="D500" s="67">
        <v>6.66</v>
      </c>
      <c r="E500" s="67">
        <v>6.98</v>
      </c>
      <c r="F500" s="67">
        <v>7.13</v>
      </c>
      <c r="G500" s="67">
        <v>7.02</v>
      </c>
      <c r="H500" s="67">
        <v>6.97</v>
      </c>
      <c r="I500" s="67">
        <v>6.95</v>
      </c>
      <c r="J500" s="71">
        <f t="shared" si="515"/>
        <v>-7.9999999999998822E-4</v>
      </c>
      <c r="K500" s="71">
        <f t="shared" si="515"/>
        <v>-2.0000000000000018E-3</v>
      </c>
      <c r="L500" s="71">
        <f t="shared" si="516"/>
        <v>-1.3000000000000095E-3</v>
      </c>
      <c r="M500" s="71">
        <f t="shared" si="516"/>
        <v>-2.0000000000000018E-3</v>
      </c>
      <c r="N500" s="71">
        <f t="shared" si="517"/>
        <v>-1.799999999999996E-3</v>
      </c>
      <c r="O500" s="71">
        <f t="shared" si="518"/>
        <v>-2.1000000000000046E-3</v>
      </c>
      <c r="P500" s="71">
        <f t="shared" si="519"/>
        <v>-1.8999999999999989E-3</v>
      </c>
      <c r="Q500" s="71">
        <f t="shared" si="520"/>
        <v>-1.9000000000000128E-3</v>
      </c>
      <c r="R500" s="71">
        <f t="shared" si="521"/>
        <v>-7.5279950859168218E-4</v>
      </c>
      <c r="S500" s="71">
        <f t="shared" si="522"/>
        <v>-1.8770535778710623E-3</v>
      </c>
      <c r="T500" s="71">
        <f t="shared" si="523"/>
        <v>-1.2195695493500552E-3</v>
      </c>
      <c r="U500" s="71">
        <f t="shared" si="524"/>
        <v>-1.871258031063839E-3</v>
      </c>
      <c r="V500" s="71">
        <f t="shared" si="525"/>
        <v>-1.6816147460519174E-3</v>
      </c>
      <c r="W500" s="71">
        <f t="shared" si="526"/>
        <v>-1.9641777815544753E-3</v>
      </c>
      <c r="X500" s="71">
        <f t="shared" si="527"/>
        <v>-1.777778245999272E-3</v>
      </c>
      <c r="Y500" s="71">
        <f t="shared" si="528"/>
        <v>-1.7781109920912814E-3</v>
      </c>
      <c r="Z500" s="72">
        <f t="shared" si="472"/>
        <v>1.1246444600922292E-2</v>
      </c>
      <c r="AA500" s="72">
        <f t="shared" si="473"/>
        <v>1.115975742830405E-2</v>
      </c>
      <c r="AB500" s="72">
        <f t="shared" si="474"/>
        <v>9.631797927341099E-3</v>
      </c>
      <c r="AC500" s="72">
        <f t="shared" si="475"/>
        <v>1.1420328145438202E-2</v>
      </c>
      <c r="AD500" s="72">
        <f t="shared" si="476"/>
        <v>1.1565988933074551E-2</v>
      </c>
      <c r="AE500" s="72">
        <f t="shared" si="477"/>
        <v>9.9511072933436747E-3</v>
      </c>
      <c r="AF500" s="72">
        <f t="shared" si="478"/>
        <v>8.9195037117906564E-3</v>
      </c>
      <c r="AG500" s="72">
        <f t="shared" si="479"/>
        <v>8.4465747645140025E-3</v>
      </c>
      <c r="AH500" s="72">
        <f t="shared" si="480"/>
        <v>2.3397183202646036E-3</v>
      </c>
      <c r="AI500" s="72">
        <f t="shared" si="481"/>
        <v>2.7473540990295641E-3</v>
      </c>
      <c r="AJ500" s="72">
        <f t="shared" si="482"/>
        <v>3.684042026981459E-3</v>
      </c>
      <c r="AK500" s="72">
        <f t="shared" si="483"/>
        <v>4.2849744527366862E-3</v>
      </c>
      <c r="AL500" s="72">
        <f t="shared" si="484"/>
        <v>4.4822129950877311E-3</v>
      </c>
      <c r="AM500" s="72">
        <f t="shared" si="485"/>
        <v>4.6208569759211542E-3</v>
      </c>
      <c r="AN500" s="72">
        <f t="shared" si="486"/>
        <v>4.8257402216518742E-3</v>
      </c>
      <c r="AO500" s="72">
        <f t="shared" si="487"/>
        <v>4.8210685558496289E-3</v>
      </c>
      <c r="AP500" s="72">
        <f t="shared" si="488"/>
        <v>2.3054987890825298E-3</v>
      </c>
      <c r="AQ500" s="72">
        <f t="shared" si="489"/>
        <v>2.7029839973283752E-3</v>
      </c>
      <c r="AR500" s="72">
        <f t="shared" si="490"/>
        <v>3.6121075646709092E-3</v>
      </c>
      <c r="AS500" s="72">
        <f t="shared" si="491"/>
        <v>4.1890683108662934E-3</v>
      </c>
      <c r="AT500" s="72">
        <f t="shared" si="492"/>
        <v>4.37700527282134E-3</v>
      </c>
      <c r="AU500" s="72">
        <f t="shared" si="493"/>
        <v>4.5089938318486405E-3</v>
      </c>
      <c r="AV500" s="72">
        <f t="shared" si="494"/>
        <v>4.7058632747244361E-3</v>
      </c>
      <c r="AW500" s="72">
        <f t="shared" si="495"/>
        <v>4.7021151286694863E-3</v>
      </c>
      <c r="AX500" s="72">
        <f t="shared" si="496"/>
        <v>5.8492958006615091E-4</v>
      </c>
      <c r="AY500" s="72">
        <f t="shared" si="497"/>
        <v>1.373677049514782E-3</v>
      </c>
      <c r="AZ500" s="72">
        <f t="shared" si="498"/>
        <v>3.684042026981459E-3</v>
      </c>
      <c r="BA500" s="72">
        <f t="shared" si="499"/>
        <v>1.285492335821006E-2</v>
      </c>
      <c r="BB500" s="72">
        <f t="shared" si="500"/>
        <v>2.2411064975438655E-2</v>
      </c>
      <c r="BC500" s="72">
        <f t="shared" si="501"/>
        <v>4.6208569759211546E-2</v>
      </c>
      <c r="BD500" s="72">
        <f t="shared" si="502"/>
        <v>7.2386103324778114E-2</v>
      </c>
      <c r="BE500" s="72">
        <f t="shared" si="503"/>
        <v>9.6421371116992574E-2</v>
      </c>
      <c r="BF500" s="72">
        <f t="shared" si="504"/>
        <v>5.7637469727063245E-4</v>
      </c>
      <c r="BG500" s="72">
        <f t="shared" si="505"/>
        <v>1.3514919986641876E-3</v>
      </c>
      <c r="BH500" s="72">
        <f t="shared" si="506"/>
        <v>3.6121075646709092E-3</v>
      </c>
      <c r="BI500" s="72">
        <f t="shared" si="507"/>
        <v>1.256720493259888E-2</v>
      </c>
      <c r="BJ500" s="72">
        <f t="shared" si="508"/>
        <v>2.1885026364106698E-2</v>
      </c>
      <c r="BK500" s="72">
        <f t="shared" si="509"/>
        <v>4.5089938318486407E-2</v>
      </c>
      <c r="BL500" s="72">
        <f t="shared" si="510"/>
        <v>7.0587949120866536E-2</v>
      </c>
      <c r="BM500" s="72">
        <f t="shared" si="511"/>
        <v>9.4042302573389719E-2</v>
      </c>
      <c r="BN500" s="70">
        <f t="shared" si="512"/>
        <v>0.93770830810329853</v>
      </c>
      <c r="BO500" s="70">
        <f t="shared" si="513"/>
        <v>0.97883163124559713</v>
      </c>
      <c r="BP500" s="70">
        <f t="shared" si="514"/>
        <v>0.99505547507868874</v>
      </c>
    </row>
    <row r="501" spans="1:68" x14ac:dyDescent="0.25">
      <c r="A501" s="68">
        <v>44706</v>
      </c>
      <c r="B501" s="67">
        <v>6.23</v>
      </c>
      <c r="C501" s="67">
        <v>6.45</v>
      </c>
      <c r="D501" s="67">
        <v>6.53</v>
      </c>
      <c r="E501" s="67">
        <v>6.78</v>
      </c>
      <c r="F501" s="67">
        <v>6.95</v>
      </c>
      <c r="G501" s="67">
        <v>6.81</v>
      </c>
      <c r="H501" s="67">
        <v>6.78</v>
      </c>
      <c r="I501" s="67">
        <v>6.76</v>
      </c>
      <c r="J501" s="71">
        <f t="shared" si="515"/>
        <v>3.9999999999999064E-4</v>
      </c>
      <c r="K501" s="71">
        <f t="shared" si="515"/>
        <v>-2.0000000000000573E-4</v>
      </c>
      <c r="L501" s="71">
        <f t="shared" si="516"/>
        <v>-1.0000000000000286E-4</v>
      </c>
      <c r="M501" s="71">
        <f t="shared" si="516"/>
        <v>5.0000000000000044E-4</v>
      </c>
      <c r="N501" s="71">
        <f t="shared" si="517"/>
        <v>6.999999999999923E-4</v>
      </c>
      <c r="O501" s="71">
        <f t="shared" si="518"/>
        <v>5.0000000000001432E-4</v>
      </c>
      <c r="P501" s="71">
        <f t="shared" si="519"/>
        <v>6.999999999999923E-4</v>
      </c>
      <c r="Q501" s="71">
        <f t="shared" si="520"/>
        <v>7.0000000000000617E-4</v>
      </c>
      <c r="R501" s="71">
        <f t="shared" si="521"/>
        <v>3.7647059268173752E-4</v>
      </c>
      <c r="S501" s="71">
        <f t="shared" si="522"/>
        <v>-1.8789928653550078E-4</v>
      </c>
      <c r="T501" s="71">
        <f t="shared" si="523"/>
        <v>-9.3874677374697487E-5</v>
      </c>
      <c r="U501" s="71">
        <f t="shared" si="524"/>
        <v>4.6814288575582839E-4</v>
      </c>
      <c r="V501" s="71">
        <f t="shared" si="525"/>
        <v>6.5429735474394264E-4</v>
      </c>
      <c r="W501" s="71">
        <f t="shared" si="526"/>
        <v>4.680114280211288E-4</v>
      </c>
      <c r="X501" s="71">
        <f t="shared" si="527"/>
        <v>6.5533869311629135E-4</v>
      </c>
      <c r="Y501" s="71">
        <f t="shared" si="528"/>
        <v>6.5546142147264691E-4</v>
      </c>
      <c r="Z501" s="72">
        <f t="shared" si="472"/>
        <v>1.1212060697825899E-2</v>
      </c>
      <c r="AA501" s="72">
        <f t="shared" si="473"/>
        <v>1.1093864991303543E-2</v>
      </c>
      <c r="AB501" s="72">
        <f t="shared" si="474"/>
        <v>9.5914291044407532E-3</v>
      </c>
      <c r="AC501" s="72">
        <f t="shared" si="475"/>
        <v>1.1417998446217574E-2</v>
      </c>
      <c r="AD501" s="72">
        <f t="shared" si="476"/>
        <v>1.1560416437152015E-2</v>
      </c>
      <c r="AE501" s="72">
        <f t="shared" si="477"/>
        <v>9.9278579996360111E-3</v>
      </c>
      <c r="AF501" s="72">
        <f t="shared" si="478"/>
        <v>8.8908346535599234E-3</v>
      </c>
      <c r="AG501" s="72">
        <f t="shared" si="479"/>
        <v>8.4152603575396428E-3</v>
      </c>
      <c r="AH501" s="72">
        <f t="shared" si="480"/>
        <v>2.3515627684867714E-3</v>
      </c>
      <c r="AI501" s="72">
        <f t="shared" si="481"/>
        <v>2.7580074009595553E-3</v>
      </c>
      <c r="AJ501" s="72">
        <f t="shared" si="482"/>
        <v>3.7022309653504649E-3</v>
      </c>
      <c r="AK501" s="72">
        <f t="shared" si="483"/>
        <v>4.3047520878714256E-3</v>
      </c>
      <c r="AL501" s="72">
        <f t="shared" si="484"/>
        <v>4.5036715135130054E-3</v>
      </c>
      <c r="AM501" s="72">
        <f t="shared" si="485"/>
        <v>4.6422037502275885E-3</v>
      </c>
      <c r="AN501" s="72">
        <f t="shared" si="486"/>
        <v>4.8487609112811579E-3</v>
      </c>
      <c r="AO501" s="72">
        <f t="shared" si="487"/>
        <v>4.8440588564659494E-3</v>
      </c>
      <c r="AP501" s="72">
        <f t="shared" si="488"/>
        <v>2.3171875246898095E-3</v>
      </c>
      <c r="AQ501" s="72">
        <f t="shared" si="489"/>
        <v>2.713853171572164E-3</v>
      </c>
      <c r="AR501" s="72">
        <f t="shared" si="490"/>
        <v>3.6300208601002261E-3</v>
      </c>
      <c r="AS501" s="72">
        <f t="shared" si="491"/>
        <v>4.2086340629153285E-3</v>
      </c>
      <c r="AT501" s="72">
        <f t="shared" si="492"/>
        <v>4.3981252500148353E-3</v>
      </c>
      <c r="AU501" s="72">
        <f t="shared" si="493"/>
        <v>4.5300602921242413E-3</v>
      </c>
      <c r="AV501" s="72">
        <f t="shared" si="494"/>
        <v>4.7284836512864947E-3</v>
      </c>
      <c r="AW501" s="72">
        <f t="shared" si="495"/>
        <v>4.7247100614792306E-3</v>
      </c>
      <c r="AX501" s="72">
        <f t="shared" si="496"/>
        <v>5.8789069212169284E-4</v>
      </c>
      <c r="AY501" s="72">
        <f t="shared" si="497"/>
        <v>1.3790037004797777E-3</v>
      </c>
      <c r="AZ501" s="72">
        <f t="shared" si="498"/>
        <v>3.7022309653504649E-3</v>
      </c>
      <c r="BA501" s="72">
        <f t="shared" si="499"/>
        <v>1.2914256263614277E-2</v>
      </c>
      <c r="BB501" s="72">
        <f t="shared" si="500"/>
        <v>2.2518357567565025E-2</v>
      </c>
      <c r="BC501" s="72">
        <f t="shared" si="501"/>
        <v>4.6422037502275887E-2</v>
      </c>
      <c r="BD501" s="72">
        <f t="shared" si="502"/>
        <v>7.2731413669217371E-2</v>
      </c>
      <c r="BE501" s="72">
        <f t="shared" si="503"/>
        <v>9.6881177129318985E-2</v>
      </c>
      <c r="BF501" s="72">
        <f t="shared" si="504"/>
        <v>5.7929688117245237E-4</v>
      </c>
      <c r="BG501" s="72">
        <f t="shared" si="505"/>
        <v>1.356926585786082E-3</v>
      </c>
      <c r="BH501" s="72">
        <f t="shared" si="506"/>
        <v>3.6300208601002261E-3</v>
      </c>
      <c r="BI501" s="72">
        <f t="shared" si="507"/>
        <v>1.2625902188745985E-2</v>
      </c>
      <c r="BJ501" s="72">
        <f t="shared" si="508"/>
        <v>2.1990626250074176E-2</v>
      </c>
      <c r="BK501" s="72">
        <f t="shared" si="509"/>
        <v>4.5300602921242411E-2</v>
      </c>
      <c r="BL501" s="72">
        <f t="shared" si="510"/>
        <v>7.0927254769297426E-2</v>
      </c>
      <c r="BM501" s="72">
        <f t="shared" si="511"/>
        <v>9.4494201229584615E-2</v>
      </c>
      <c r="BN501" s="70">
        <f t="shared" si="512"/>
        <v>0.93808531331702549</v>
      </c>
      <c r="BO501" s="70">
        <f t="shared" si="513"/>
        <v>0.97890180039043118</v>
      </c>
      <c r="BP501" s="70">
        <f t="shared" si="514"/>
        <v>0.99506977439369748</v>
      </c>
    </row>
    <row r="502" spans="1:68" x14ac:dyDescent="0.25">
      <c r="A502" s="68">
        <v>44705</v>
      </c>
      <c r="B502" s="67">
        <v>6.27</v>
      </c>
      <c r="C502" s="67">
        <v>6.43</v>
      </c>
      <c r="D502" s="67">
        <v>6.52</v>
      </c>
      <c r="E502" s="67">
        <v>6.83</v>
      </c>
      <c r="F502" s="67">
        <v>7.02</v>
      </c>
      <c r="G502" s="67">
        <v>6.86</v>
      </c>
      <c r="H502" s="67">
        <v>6.85</v>
      </c>
      <c r="I502" s="67">
        <v>6.83</v>
      </c>
      <c r="J502" s="71">
        <f t="shared" si="515"/>
        <v>-1.1999999999999858E-3</v>
      </c>
      <c r="K502" s="71">
        <f t="shared" si="515"/>
        <v>2.0000000000000573E-4</v>
      </c>
      <c r="L502" s="71">
        <f t="shared" si="516"/>
        <v>1.0000000000000286E-4</v>
      </c>
      <c r="M502" s="71">
        <f t="shared" si="516"/>
        <v>3.9999999999999758E-4</v>
      </c>
      <c r="N502" s="71">
        <f t="shared" si="517"/>
        <v>-1.0000000000000286E-4</v>
      </c>
      <c r="O502" s="71">
        <f t="shared" si="518"/>
        <v>-4.0000000000001146E-4</v>
      </c>
      <c r="P502" s="71">
        <f t="shared" si="519"/>
        <v>-3.9999999999999758E-4</v>
      </c>
      <c r="Q502" s="71">
        <f t="shared" si="520"/>
        <v>-2.9999999999999472E-4</v>
      </c>
      <c r="R502" s="71">
        <f t="shared" si="521"/>
        <v>-1.1298372353385792E-3</v>
      </c>
      <c r="S502" s="71">
        <f t="shared" si="522"/>
        <v>1.8789928653552632E-4</v>
      </c>
      <c r="T502" s="71">
        <f t="shared" si="523"/>
        <v>9.3874677374737792E-5</v>
      </c>
      <c r="U502" s="71">
        <f t="shared" si="524"/>
        <v>3.7435657900924258E-4</v>
      </c>
      <c r="V502" s="71">
        <f t="shared" si="525"/>
        <v>-9.3444844248665601E-5</v>
      </c>
      <c r="W502" s="71">
        <f t="shared" si="526"/>
        <v>-3.7439161800101463E-4</v>
      </c>
      <c r="X502" s="71">
        <f t="shared" si="527"/>
        <v>-3.7442666355244381E-4</v>
      </c>
      <c r="Y502" s="71">
        <f t="shared" si="528"/>
        <v>-2.8085943170155043E-4</v>
      </c>
      <c r="Z502" s="72">
        <f t="shared" si="472"/>
        <v>1.1185306825743622E-2</v>
      </c>
      <c r="AA502" s="72">
        <f t="shared" si="473"/>
        <v>1.1052822315033827E-2</v>
      </c>
      <c r="AB502" s="72">
        <f t="shared" si="474"/>
        <v>9.5657706993303466E-3</v>
      </c>
      <c r="AC502" s="72">
        <f t="shared" si="475"/>
        <v>1.1433888122660213E-2</v>
      </c>
      <c r="AD502" s="72">
        <f t="shared" si="476"/>
        <v>1.1571649891518061E-2</v>
      </c>
      <c r="AE502" s="72">
        <f t="shared" si="477"/>
        <v>9.9268568464751603E-3</v>
      </c>
      <c r="AF502" s="72">
        <f t="shared" si="478"/>
        <v>8.8833405142071994E-3</v>
      </c>
      <c r="AG502" s="72">
        <f t="shared" si="479"/>
        <v>8.4056819571489399E-3</v>
      </c>
      <c r="AH502" s="72">
        <f t="shared" si="480"/>
        <v>2.361317987551377E-3</v>
      </c>
      <c r="AI502" s="72">
        <f t="shared" si="481"/>
        <v>2.7718045157462796E-3</v>
      </c>
      <c r="AJ502" s="72">
        <f t="shared" si="482"/>
        <v>3.7208274781045407E-3</v>
      </c>
      <c r="AK502" s="72">
        <f t="shared" si="483"/>
        <v>4.3251948071646737E-3</v>
      </c>
      <c r="AL502" s="72">
        <f t="shared" si="484"/>
        <v>4.5245651127250753E-3</v>
      </c>
      <c r="AM502" s="72">
        <f t="shared" si="485"/>
        <v>4.6644963043393954E-3</v>
      </c>
      <c r="AN502" s="72">
        <f t="shared" si="486"/>
        <v>4.8716409500260752E-3</v>
      </c>
      <c r="AO502" s="72">
        <f t="shared" si="487"/>
        <v>4.8669187119562861E-3</v>
      </c>
      <c r="AP502" s="72">
        <f t="shared" si="488"/>
        <v>2.3269224368240235E-3</v>
      </c>
      <c r="AQ502" s="72">
        <f t="shared" si="489"/>
        <v>2.7274307920809233E-3</v>
      </c>
      <c r="AR502" s="72">
        <f t="shared" si="490"/>
        <v>3.648260280675367E-3</v>
      </c>
      <c r="AS502" s="72">
        <f t="shared" si="491"/>
        <v>4.2286981855959192E-3</v>
      </c>
      <c r="AT502" s="72">
        <f t="shared" si="492"/>
        <v>4.4186443646116371E-3</v>
      </c>
      <c r="AU502" s="72">
        <f t="shared" si="493"/>
        <v>4.551881729502813E-3</v>
      </c>
      <c r="AV502" s="72">
        <f t="shared" si="494"/>
        <v>4.7508912674805413E-3</v>
      </c>
      <c r="AW502" s="72">
        <f t="shared" si="495"/>
        <v>4.7471018677429349E-3</v>
      </c>
      <c r="AX502" s="72">
        <f t="shared" si="496"/>
        <v>5.9032949688784424E-4</v>
      </c>
      <c r="AY502" s="72">
        <f t="shared" si="497"/>
        <v>1.3859022578731398E-3</v>
      </c>
      <c r="AZ502" s="72">
        <f t="shared" si="498"/>
        <v>3.7208274781045407E-3</v>
      </c>
      <c r="BA502" s="72">
        <f t="shared" si="499"/>
        <v>1.2975584421494022E-2</v>
      </c>
      <c r="BB502" s="72">
        <f t="shared" si="500"/>
        <v>2.2622825563625375E-2</v>
      </c>
      <c r="BC502" s="72">
        <f t="shared" si="501"/>
        <v>4.6644963043393953E-2</v>
      </c>
      <c r="BD502" s="72">
        <f t="shared" si="502"/>
        <v>7.3074614250391134E-2</v>
      </c>
      <c r="BE502" s="72">
        <f t="shared" si="503"/>
        <v>9.7338374239125725E-2</v>
      </c>
      <c r="BF502" s="72">
        <f t="shared" si="504"/>
        <v>5.8173060920600587E-4</v>
      </c>
      <c r="BG502" s="72">
        <f t="shared" si="505"/>
        <v>1.3637153960404616E-3</v>
      </c>
      <c r="BH502" s="72">
        <f t="shared" si="506"/>
        <v>3.648260280675367E-3</v>
      </c>
      <c r="BI502" s="72">
        <f t="shared" si="507"/>
        <v>1.2686094556787757E-2</v>
      </c>
      <c r="BJ502" s="72">
        <f t="shared" si="508"/>
        <v>2.2093221823058187E-2</v>
      </c>
      <c r="BK502" s="72">
        <f t="shared" si="509"/>
        <v>4.551881729502813E-2</v>
      </c>
      <c r="BL502" s="72">
        <f t="shared" si="510"/>
        <v>7.1263369012208116E-2</v>
      </c>
      <c r="BM502" s="72">
        <f t="shared" si="511"/>
        <v>9.4942037354858705E-2</v>
      </c>
      <c r="BN502" s="70">
        <f t="shared" si="512"/>
        <v>0.9380704982115835</v>
      </c>
      <c r="BO502" s="70">
        <f t="shared" si="513"/>
        <v>0.97896396153199838</v>
      </c>
      <c r="BP502" s="70">
        <f t="shared" si="514"/>
        <v>0.99507171292853736</v>
      </c>
    </row>
    <row r="503" spans="1:68" x14ac:dyDescent="0.25">
      <c r="A503" s="68">
        <v>44704</v>
      </c>
      <c r="B503" s="67">
        <v>6.15</v>
      </c>
      <c r="C503" s="67">
        <v>6.45</v>
      </c>
      <c r="D503" s="67">
        <v>6.53</v>
      </c>
      <c r="E503" s="67">
        <v>6.87</v>
      </c>
      <c r="F503" s="67">
        <v>7.01</v>
      </c>
      <c r="G503" s="67">
        <v>6.82</v>
      </c>
      <c r="H503" s="67">
        <v>6.81</v>
      </c>
      <c r="I503" s="67">
        <v>6.8</v>
      </c>
      <c r="J503" s="71">
        <f t="shared" si="515"/>
        <v>-2.0000000000000573E-4</v>
      </c>
      <c r="K503" s="71">
        <f t="shared" si="515"/>
        <v>0</v>
      </c>
      <c r="L503" s="71">
        <f t="shared" si="516"/>
        <v>-1.0000000000000286E-4</v>
      </c>
      <c r="M503" s="71">
        <f t="shared" si="516"/>
        <v>1.2000000000000066E-3</v>
      </c>
      <c r="N503" s="71">
        <f t="shared" si="517"/>
        <v>1.9000000000000128E-3</v>
      </c>
      <c r="O503" s="71">
        <f t="shared" si="518"/>
        <v>2.7000000000000079E-3</v>
      </c>
      <c r="P503" s="71">
        <f t="shared" si="519"/>
        <v>1.6000000000000042E-3</v>
      </c>
      <c r="Q503" s="71">
        <f t="shared" si="520"/>
        <v>1.3999999999999985E-3</v>
      </c>
      <c r="R503" s="71">
        <f t="shared" si="521"/>
        <v>-1.8843037553419102E-4</v>
      </c>
      <c r="S503" s="71">
        <f t="shared" si="522"/>
        <v>0</v>
      </c>
      <c r="T503" s="71">
        <f t="shared" si="523"/>
        <v>-9.3874677374697487E-5</v>
      </c>
      <c r="U503" s="71">
        <f t="shared" si="524"/>
        <v>1.122229613709811E-3</v>
      </c>
      <c r="V503" s="71">
        <f t="shared" si="525"/>
        <v>1.7739605977917122E-3</v>
      </c>
      <c r="W503" s="71">
        <f t="shared" si="526"/>
        <v>2.5244275011593589E-3</v>
      </c>
      <c r="X503" s="71">
        <f t="shared" si="527"/>
        <v>1.4968662164354352E-3</v>
      </c>
      <c r="Y503" s="71">
        <f t="shared" si="528"/>
        <v>1.3100029944909672E-3</v>
      </c>
      <c r="Z503" s="72">
        <f t="shared" si="472"/>
        <v>1.1150941124968164E-2</v>
      </c>
      <c r="AA503" s="72">
        <f t="shared" si="473"/>
        <v>1.1011479873451947E-2</v>
      </c>
      <c r="AB503" s="72">
        <f t="shared" si="474"/>
        <v>9.5392391380725011E-3</v>
      </c>
      <c r="AC503" s="72">
        <f t="shared" si="475"/>
        <v>1.1444571898721839E-2</v>
      </c>
      <c r="AD503" s="72">
        <f t="shared" si="476"/>
        <v>1.1575218949485312E-2</v>
      </c>
      <c r="AE503" s="72">
        <f t="shared" si="477"/>
        <v>9.9192714387846964E-3</v>
      </c>
      <c r="AF503" s="72">
        <f t="shared" si="478"/>
        <v>8.8662752962486192E-3</v>
      </c>
      <c r="AG503" s="72">
        <f t="shared" si="479"/>
        <v>8.3862749155249623E-3</v>
      </c>
      <c r="AH503" s="72">
        <f t="shared" si="480"/>
        <v>2.3728888247388346E-3</v>
      </c>
      <c r="AI503" s="72">
        <f t="shared" si="481"/>
        <v>2.78481901106672E-3</v>
      </c>
      <c r="AJ503" s="72">
        <f t="shared" si="482"/>
        <v>3.7393324789748439E-3</v>
      </c>
      <c r="AK503" s="72">
        <f t="shared" si="483"/>
        <v>4.3462069215364097E-3</v>
      </c>
      <c r="AL503" s="72">
        <f t="shared" si="484"/>
        <v>4.5476299952704113E-3</v>
      </c>
      <c r="AM503" s="72">
        <f t="shared" si="485"/>
        <v>4.6886266114629146E-3</v>
      </c>
      <c r="AN503" s="72">
        <f t="shared" si="486"/>
        <v>4.8968522921499294E-3</v>
      </c>
      <c r="AO503" s="72">
        <f t="shared" si="487"/>
        <v>4.8920321025912638E-3</v>
      </c>
      <c r="AP503" s="72">
        <f t="shared" si="488"/>
        <v>2.3384268216930376E-3</v>
      </c>
      <c r="AQ503" s="72">
        <f t="shared" si="489"/>
        <v>2.7402965357306913E-3</v>
      </c>
      <c r="AR503" s="72">
        <f t="shared" si="490"/>
        <v>3.666429996998411E-3</v>
      </c>
      <c r="AS503" s="72">
        <f t="shared" si="491"/>
        <v>4.2493043899604777E-3</v>
      </c>
      <c r="AT503" s="72">
        <f t="shared" si="492"/>
        <v>4.4411736220172976E-3</v>
      </c>
      <c r="AU503" s="72">
        <f t="shared" si="493"/>
        <v>4.5754226912362739E-3</v>
      </c>
      <c r="AV503" s="72">
        <f t="shared" si="494"/>
        <v>4.775471123666779E-3</v>
      </c>
      <c r="AW503" s="72">
        <f t="shared" si="495"/>
        <v>4.7715917137622198E-3</v>
      </c>
      <c r="AX503" s="72">
        <f t="shared" si="496"/>
        <v>5.9322220618470865E-4</v>
      </c>
      <c r="AY503" s="72">
        <f t="shared" si="497"/>
        <v>1.39240950553336E-3</v>
      </c>
      <c r="AZ503" s="72">
        <f t="shared" si="498"/>
        <v>3.7393324789748439E-3</v>
      </c>
      <c r="BA503" s="72">
        <f t="shared" si="499"/>
        <v>1.3038620764609229E-2</v>
      </c>
      <c r="BB503" s="72">
        <f t="shared" si="500"/>
        <v>2.2738149976352057E-2</v>
      </c>
      <c r="BC503" s="72">
        <f t="shared" si="501"/>
        <v>4.6886266114629149E-2</v>
      </c>
      <c r="BD503" s="72">
        <f t="shared" si="502"/>
        <v>7.3452784382248948E-2</v>
      </c>
      <c r="BE503" s="72">
        <f t="shared" si="503"/>
        <v>9.7840642051825272E-2</v>
      </c>
      <c r="BF503" s="72">
        <f t="shared" si="504"/>
        <v>5.846067054232594E-4</v>
      </c>
      <c r="BG503" s="72">
        <f t="shared" si="505"/>
        <v>1.3701482678653456E-3</v>
      </c>
      <c r="BH503" s="72">
        <f t="shared" si="506"/>
        <v>3.666429996998411E-3</v>
      </c>
      <c r="BI503" s="72">
        <f t="shared" si="507"/>
        <v>1.2747913169881433E-2</v>
      </c>
      <c r="BJ503" s="72">
        <f t="shared" si="508"/>
        <v>2.2205868110086489E-2</v>
      </c>
      <c r="BK503" s="72">
        <f t="shared" si="509"/>
        <v>4.5754226912362736E-2</v>
      </c>
      <c r="BL503" s="72">
        <f t="shared" si="510"/>
        <v>7.1632066855001689E-2</v>
      </c>
      <c r="BM503" s="72">
        <f t="shared" si="511"/>
        <v>9.5431834275244404E-2</v>
      </c>
      <c r="BN503" s="70">
        <f t="shared" si="512"/>
        <v>0.93807961015718555</v>
      </c>
      <c r="BO503" s="70">
        <f t="shared" si="513"/>
        <v>0.97896355351510378</v>
      </c>
      <c r="BP503" s="70">
        <f t="shared" si="514"/>
        <v>0.99513553863415194</v>
      </c>
    </row>
    <row r="504" spans="1:68" x14ac:dyDescent="0.25">
      <c r="A504" s="68">
        <v>44701</v>
      </c>
      <c r="B504" s="67">
        <v>6.13</v>
      </c>
      <c r="C504" s="67">
        <v>6.45</v>
      </c>
      <c r="D504" s="67">
        <v>6.52</v>
      </c>
      <c r="E504" s="67">
        <v>6.99</v>
      </c>
      <c r="F504" s="67">
        <v>7.2</v>
      </c>
      <c r="G504" s="67">
        <v>7.09</v>
      </c>
      <c r="H504" s="67">
        <v>6.97</v>
      </c>
      <c r="I504" s="67">
        <v>6.94</v>
      </c>
      <c r="J504" s="71">
        <f t="shared" si="515"/>
        <v>2.0000000000000573E-4</v>
      </c>
      <c r="K504" s="71">
        <f t="shared" si="515"/>
        <v>0</v>
      </c>
      <c r="L504" s="71">
        <f t="shared" si="516"/>
        <v>1.0000000000000286E-4</v>
      </c>
      <c r="M504" s="71">
        <f t="shared" si="516"/>
        <v>1.3999999999999985E-3</v>
      </c>
      <c r="N504" s="71">
        <f t="shared" si="517"/>
        <v>2.0000000000000018E-3</v>
      </c>
      <c r="O504" s="71">
        <f t="shared" si="518"/>
        <v>2.4999999999999883E-3</v>
      </c>
      <c r="P504" s="71">
        <f t="shared" si="519"/>
        <v>2.1000000000000046E-3</v>
      </c>
      <c r="Q504" s="71">
        <f t="shared" si="520"/>
        <v>1.6999999999999932E-3</v>
      </c>
      <c r="R504" s="71">
        <f t="shared" si="521"/>
        <v>1.884303755342413E-4</v>
      </c>
      <c r="S504" s="71">
        <f t="shared" si="522"/>
        <v>0</v>
      </c>
      <c r="T504" s="71">
        <f t="shared" si="523"/>
        <v>9.3874677374737792E-5</v>
      </c>
      <c r="U504" s="71">
        <f t="shared" si="524"/>
        <v>1.307678123951364E-3</v>
      </c>
      <c r="V504" s="71">
        <f t="shared" si="525"/>
        <v>1.8639334380627327E-3</v>
      </c>
      <c r="W504" s="71">
        <f t="shared" si="526"/>
        <v>2.3317643358990495E-3</v>
      </c>
      <c r="X504" s="71">
        <f t="shared" si="527"/>
        <v>1.9612427486648126E-3</v>
      </c>
      <c r="Y504" s="71">
        <f t="shared" si="528"/>
        <v>1.588414255952741E-3</v>
      </c>
      <c r="Z504" s="72">
        <f t="shared" si="472"/>
        <v>1.1129356578476348E-2</v>
      </c>
      <c r="AA504" s="72">
        <f t="shared" si="473"/>
        <v>1.0964166314976119E-2</v>
      </c>
      <c r="AB504" s="72">
        <f t="shared" si="474"/>
        <v>9.5091202758748675E-3</v>
      </c>
      <c r="AC504" s="72">
        <f t="shared" si="475"/>
        <v>1.1450501980875416E-2</v>
      </c>
      <c r="AD504" s="72">
        <f t="shared" si="476"/>
        <v>1.1578700764917925E-2</v>
      </c>
      <c r="AE504" s="72">
        <f t="shared" si="477"/>
        <v>9.9147701267688418E-3</v>
      </c>
      <c r="AF504" s="72">
        <f t="shared" si="478"/>
        <v>8.8524037770303394E-3</v>
      </c>
      <c r="AG504" s="72">
        <f t="shared" si="479"/>
        <v>8.368889692963068E-3</v>
      </c>
      <c r="AH504" s="72">
        <f t="shared" si="480"/>
        <v>2.3849250144525307E-3</v>
      </c>
      <c r="AI504" s="72">
        <f t="shared" si="481"/>
        <v>2.7985975105962969E-3</v>
      </c>
      <c r="AJ504" s="72">
        <f t="shared" si="482"/>
        <v>3.7584968066520998E-3</v>
      </c>
      <c r="AK504" s="72">
        <f t="shared" si="483"/>
        <v>4.3645872325486076E-3</v>
      </c>
      <c r="AL504" s="72">
        <f t="shared" si="484"/>
        <v>4.5634935832331927E-3</v>
      </c>
      <c r="AM504" s="72">
        <f t="shared" si="485"/>
        <v>4.7001538561976695E-3</v>
      </c>
      <c r="AN504" s="72">
        <f t="shared" si="486"/>
        <v>4.9168292048661355E-3</v>
      </c>
      <c r="AO504" s="72">
        <f t="shared" si="487"/>
        <v>4.9129362892730601E-3</v>
      </c>
      <c r="AP504" s="72">
        <f t="shared" si="488"/>
        <v>2.3502898679584635E-3</v>
      </c>
      <c r="AQ504" s="72">
        <f t="shared" si="489"/>
        <v>2.7538796642128768E-3</v>
      </c>
      <c r="AR504" s="72">
        <f t="shared" si="490"/>
        <v>3.6852267845854437E-3</v>
      </c>
      <c r="AS504" s="72">
        <f t="shared" si="491"/>
        <v>4.2675426246626654E-3</v>
      </c>
      <c r="AT504" s="72">
        <f t="shared" si="492"/>
        <v>4.4571995053688876E-3</v>
      </c>
      <c r="AU504" s="72">
        <f t="shared" si="493"/>
        <v>4.5875517961429853E-3</v>
      </c>
      <c r="AV504" s="72">
        <f t="shared" si="494"/>
        <v>4.7952908965859598E-3</v>
      </c>
      <c r="AW504" s="72">
        <f t="shared" si="495"/>
        <v>4.7922549067642003E-3</v>
      </c>
      <c r="AX504" s="72">
        <f t="shared" si="496"/>
        <v>5.9623125361313268E-4</v>
      </c>
      <c r="AY504" s="72">
        <f t="shared" si="497"/>
        <v>1.3992987552981485E-3</v>
      </c>
      <c r="AZ504" s="72">
        <f t="shared" si="498"/>
        <v>3.7584968066520998E-3</v>
      </c>
      <c r="BA504" s="72">
        <f t="shared" si="499"/>
        <v>1.3093761697645822E-2</v>
      </c>
      <c r="BB504" s="72">
        <f t="shared" si="500"/>
        <v>2.2817467916165964E-2</v>
      </c>
      <c r="BC504" s="72">
        <f t="shared" si="501"/>
        <v>4.7001538561976697E-2</v>
      </c>
      <c r="BD504" s="72">
        <f t="shared" si="502"/>
        <v>7.3752438072992033E-2</v>
      </c>
      <c r="BE504" s="72">
        <f t="shared" si="503"/>
        <v>9.8258725785461201E-2</v>
      </c>
      <c r="BF504" s="72">
        <f t="shared" si="504"/>
        <v>5.8757246698961589E-4</v>
      </c>
      <c r="BG504" s="72">
        <f t="shared" si="505"/>
        <v>1.3769398321064384E-3</v>
      </c>
      <c r="BH504" s="72">
        <f t="shared" si="506"/>
        <v>3.6852267845854437E-3</v>
      </c>
      <c r="BI504" s="72">
        <f t="shared" si="507"/>
        <v>1.2802627873987997E-2</v>
      </c>
      <c r="BJ504" s="72">
        <f t="shared" si="508"/>
        <v>2.2285997526844438E-2</v>
      </c>
      <c r="BK504" s="72">
        <f t="shared" si="509"/>
        <v>4.5875517961429857E-2</v>
      </c>
      <c r="BL504" s="72">
        <f t="shared" si="510"/>
        <v>7.1929363448789391E-2</v>
      </c>
      <c r="BM504" s="72">
        <f t="shared" si="511"/>
        <v>9.584509813528401E-2</v>
      </c>
      <c r="BN504" s="70">
        <f t="shared" si="512"/>
        <v>0.93809021264585946</v>
      </c>
      <c r="BO504" s="70">
        <f t="shared" si="513"/>
        <v>0.97933401227133765</v>
      </c>
      <c r="BP504" s="70">
        <f t="shared" si="514"/>
        <v>0.99521428890808827</v>
      </c>
    </row>
    <row r="505" spans="1:68" x14ac:dyDescent="0.25">
      <c r="A505" s="68">
        <v>44700</v>
      </c>
      <c r="B505" s="67">
        <v>6.15</v>
      </c>
      <c r="C505" s="67">
        <v>6.45</v>
      </c>
      <c r="D505" s="67">
        <v>6.53</v>
      </c>
      <c r="E505" s="67">
        <v>7.13</v>
      </c>
      <c r="F505" s="67">
        <v>7.4</v>
      </c>
      <c r="G505" s="67">
        <v>7.34</v>
      </c>
      <c r="H505" s="67">
        <v>7.18</v>
      </c>
      <c r="I505" s="67">
        <v>7.11</v>
      </c>
      <c r="J505" s="71">
        <f t="shared" si="515"/>
        <v>0</v>
      </c>
      <c r="K505" s="71">
        <f t="shared" si="515"/>
        <v>0</v>
      </c>
      <c r="L505" s="71">
        <f t="shared" si="516"/>
        <v>0</v>
      </c>
      <c r="M505" s="71">
        <f t="shared" si="516"/>
        <v>5.0000000000000044E-4</v>
      </c>
      <c r="N505" s="71">
        <f t="shared" si="517"/>
        <v>1.0999999999999899E-3</v>
      </c>
      <c r="O505" s="71">
        <f t="shared" si="518"/>
        <v>8.0000000000000904E-4</v>
      </c>
      <c r="P505" s="71">
        <f t="shared" si="519"/>
        <v>6.0000000000000331E-4</v>
      </c>
      <c r="Q505" s="71">
        <f t="shared" si="520"/>
        <v>5.0000000000000044E-4</v>
      </c>
      <c r="R505" s="71">
        <f t="shared" si="521"/>
        <v>0</v>
      </c>
      <c r="S505" s="71">
        <f t="shared" si="522"/>
        <v>0</v>
      </c>
      <c r="T505" s="71">
        <f t="shared" si="523"/>
        <v>0</v>
      </c>
      <c r="U505" s="71">
        <f t="shared" si="524"/>
        <v>4.6661379223761053E-4</v>
      </c>
      <c r="V505" s="71">
        <f t="shared" si="525"/>
        <v>1.0236844223722159E-3</v>
      </c>
      <c r="W505" s="71">
        <f t="shared" si="526"/>
        <v>7.4501772863070509E-4</v>
      </c>
      <c r="X505" s="71">
        <f t="shared" si="527"/>
        <v>5.5964930105434037E-4</v>
      </c>
      <c r="Y505" s="71">
        <f t="shared" si="528"/>
        <v>4.6670089986995797E-4</v>
      </c>
      <c r="Z505" s="72">
        <f t="shared" si="472"/>
        <v>1.1108073090952837E-2</v>
      </c>
      <c r="AA505" s="72">
        <f t="shared" si="473"/>
        <v>1.0913376938079679E-2</v>
      </c>
      <c r="AB505" s="72">
        <f t="shared" si="474"/>
        <v>9.4779123201520314E-3</v>
      </c>
      <c r="AC505" s="72">
        <f t="shared" si="475"/>
        <v>1.1442417108920197E-2</v>
      </c>
      <c r="AD505" s="72">
        <f t="shared" si="476"/>
        <v>1.1559412234115076E-2</v>
      </c>
      <c r="AE505" s="72">
        <f t="shared" si="477"/>
        <v>9.8745091306408975E-3</v>
      </c>
      <c r="AF505" s="72">
        <f t="shared" si="478"/>
        <v>8.8155835245286134E-3</v>
      </c>
      <c r="AG505" s="72">
        <f t="shared" si="479"/>
        <v>8.3305624658027537E-3</v>
      </c>
      <c r="AH505" s="72">
        <f t="shared" si="480"/>
        <v>2.3960003065953326E-3</v>
      </c>
      <c r="AI505" s="72">
        <f t="shared" si="481"/>
        <v>2.8125817146272868E-3</v>
      </c>
      <c r="AJ505" s="72">
        <f t="shared" si="482"/>
        <v>3.7775721716147414E-3</v>
      </c>
      <c r="AK505" s="72">
        <f t="shared" si="483"/>
        <v>4.3821901083335836E-3</v>
      </c>
      <c r="AL505" s="72">
        <f t="shared" si="484"/>
        <v>4.578834162145916E-3</v>
      </c>
      <c r="AM505" s="72">
        <f t="shared" si="485"/>
        <v>4.7131423791591746E-3</v>
      </c>
      <c r="AN505" s="72">
        <f t="shared" si="486"/>
        <v>4.9342208376152051E-3</v>
      </c>
      <c r="AO505" s="72">
        <f t="shared" si="487"/>
        <v>4.932606733009515E-3</v>
      </c>
      <c r="AP505" s="72">
        <f t="shared" si="488"/>
        <v>2.3612720325158461E-3</v>
      </c>
      <c r="AQ505" s="72">
        <f t="shared" si="489"/>
        <v>2.7676660153889941E-3</v>
      </c>
      <c r="AR505" s="72">
        <f t="shared" si="490"/>
        <v>3.703957031198427E-3</v>
      </c>
      <c r="AS505" s="72">
        <f t="shared" si="491"/>
        <v>4.285109987080411E-3</v>
      </c>
      <c r="AT505" s="72">
        <f t="shared" si="492"/>
        <v>4.4728025692435478E-3</v>
      </c>
      <c r="AU505" s="72">
        <f t="shared" si="493"/>
        <v>4.6010677758193102E-3</v>
      </c>
      <c r="AV505" s="72">
        <f t="shared" si="494"/>
        <v>4.8128160603272494E-3</v>
      </c>
      <c r="AW505" s="72">
        <f t="shared" si="495"/>
        <v>4.8118372818354415E-3</v>
      </c>
      <c r="AX505" s="72">
        <f t="shared" si="496"/>
        <v>5.9900007664883315E-4</v>
      </c>
      <c r="AY505" s="72">
        <f t="shared" si="497"/>
        <v>1.4062908573136434E-3</v>
      </c>
      <c r="AZ505" s="72">
        <f t="shared" si="498"/>
        <v>3.7775721716147414E-3</v>
      </c>
      <c r="BA505" s="72">
        <f t="shared" si="499"/>
        <v>1.3146570325000752E-2</v>
      </c>
      <c r="BB505" s="72">
        <f t="shared" si="500"/>
        <v>2.2894170810729579E-2</v>
      </c>
      <c r="BC505" s="72">
        <f t="shared" si="501"/>
        <v>4.7131423791591742E-2</v>
      </c>
      <c r="BD505" s="72">
        <f t="shared" si="502"/>
        <v>7.4013312564228079E-2</v>
      </c>
      <c r="BE505" s="72">
        <f t="shared" si="503"/>
        <v>9.8652134660190294E-2</v>
      </c>
      <c r="BF505" s="72">
        <f t="shared" si="504"/>
        <v>5.9031800812896153E-4</v>
      </c>
      <c r="BG505" s="72">
        <f t="shared" si="505"/>
        <v>1.3838330076944971E-3</v>
      </c>
      <c r="BH505" s="72">
        <f t="shared" si="506"/>
        <v>3.703957031198427E-3</v>
      </c>
      <c r="BI505" s="72">
        <f t="shared" si="507"/>
        <v>1.2855329961241233E-2</v>
      </c>
      <c r="BJ505" s="72">
        <f t="shared" si="508"/>
        <v>2.2364012846217737E-2</v>
      </c>
      <c r="BK505" s="72">
        <f t="shared" si="509"/>
        <v>4.6010677758193105E-2</v>
      </c>
      <c r="BL505" s="72">
        <f t="shared" si="510"/>
        <v>7.2192240904908736E-2</v>
      </c>
      <c r="BM505" s="72">
        <f t="shared" si="511"/>
        <v>9.6236745636708837E-2</v>
      </c>
      <c r="BN505" s="70">
        <f t="shared" si="512"/>
        <v>0.93806368183308797</v>
      </c>
      <c r="BO505" s="70">
        <f t="shared" si="513"/>
        <v>0.97968607384725825</v>
      </c>
      <c r="BP505" s="70">
        <f t="shared" si="514"/>
        <v>0.99526395464841677</v>
      </c>
    </row>
    <row r="506" spans="1:68" x14ac:dyDescent="0.25">
      <c r="A506" s="68">
        <v>44699</v>
      </c>
      <c r="B506" s="67">
        <v>6.15</v>
      </c>
      <c r="C506" s="67">
        <v>6.45</v>
      </c>
      <c r="D506" s="67">
        <v>6.53</v>
      </c>
      <c r="E506" s="67">
        <v>7.18</v>
      </c>
      <c r="F506" s="67">
        <v>7.51</v>
      </c>
      <c r="G506" s="67">
        <v>7.42</v>
      </c>
      <c r="H506" s="67">
        <v>7.24</v>
      </c>
      <c r="I506" s="67">
        <v>7.16</v>
      </c>
      <c r="J506" s="71">
        <f t="shared" si="515"/>
        <v>0</v>
      </c>
      <c r="K506" s="71">
        <f t="shared" si="515"/>
        <v>-1.5000000000000013E-3</v>
      </c>
      <c r="L506" s="71">
        <f t="shared" si="516"/>
        <v>-1.0000000000000286E-4</v>
      </c>
      <c r="M506" s="71">
        <f t="shared" si="516"/>
        <v>-1.0000000000000286E-4</v>
      </c>
      <c r="N506" s="71">
        <f t="shared" si="517"/>
        <v>9.9999999999988987E-5</v>
      </c>
      <c r="O506" s="71">
        <f t="shared" si="518"/>
        <v>0</v>
      </c>
      <c r="P506" s="71">
        <f t="shared" si="519"/>
        <v>-1.0000000000000286E-4</v>
      </c>
      <c r="Q506" s="71">
        <f t="shared" si="520"/>
        <v>-2.0000000000000573E-4</v>
      </c>
      <c r="R506" s="71">
        <f t="shared" si="521"/>
        <v>0</v>
      </c>
      <c r="S506" s="71">
        <f t="shared" si="522"/>
        <v>-1.4101059915863341E-3</v>
      </c>
      <c r="T506" s="71">
        <f t="shared" si="523"/>
        <v>-9.3874677374697487E-5</v>
      </c>
      <c r="U506" s="71">
        <f t="shared" si="524"/>
        <v>-9.3305341798541918E-5</v>
      </c>
      <c r="V506" s="71">
        <f t="shared" si="525"/>
        <v>9.301027770270971E-5</v>
      </c>
      <c r="W506" s="71">
        <f t="shared" si="526"/>
        <v>0</v>
      </c>
      <c r="X506" s="71">
        <f t="shared" si="527"/>
        <v>-9.3253135704237069E-5</v>
      </c>
      <c r="Y506" s="71">
        <f t="shared" si="528"/>
        <v>-1.8665422359385046E-4</v>
      </c>
      <c r="Z506" s="72">
        <f t="shared" si="472"/>
        <v>1.1081975127627278E-2</v>
      </c>
      <c r="AA506" s="72">
        <f t="shared" si="473"/>
        <v>1.0858883725035127E-2</v>
      </c>
      <c r="AB506" s="72">
        <f t="shared" si="474"/>
        <v>9.4427529561315147E-3</v>
      </c>
      <c r="AC506" s="72">
        <f t="shared" si="475"/>
        <v>1.1415419819460801E-2</v>
      </c>
      <c r="AD506" s="72">
        <f t="shared" si="476"/>
        <v>1.1510892457202916E-2</v>
      </c>
      <c r="AE506" s="72">
        <f t="shared" si="477"/>
        <v>9.7911025237000064E-3</v>
      </c>
      <c r="AF506" s="72">
        <f t="shared" si="478"/>
        <v>8.7423226442519056E-3</v>
      </c>
      <c r="AG506" s="72">
        <f t="shared" si="479"/>
        <v>8.2619280741347001E-3</v>
      </c>
      <c r="AH506" s="72">
        <f t="shared" si="480"/>
        <v>2.4079020848531653E-3</v>
      </c>
      <c r="AI506" s="72">
        <f t="shared" si="481"/>
        <v>2.826776767883744E-3</v>
      </c>
      <c r="AJ506" s="72">
        <f t="shared" si="482"/>
        <v>3.7971513663797056E-3</v>
      </c>
      <c r="AK506" s="72">
        <f t="shared" si="483"/>
        <v>4.4037581961644959E-3</v>
      </c>
      <c r="AL506" s="72">
        <f t="shared" si="484"/>
        <v>4.599216732773281E-3</v>
      </c>
      <c r="AM506" s="72">
        <f t="shared" si="485"/>
        <v>4.7355772680121267E-3</v>
      </c>
      <c r="AN506" s="72">
        <f t="shared" si="486"/>
        <v>4.9586641842212188E-3</v>
      </c>
      <c r="AO506" s="72">
        <f t="shared" si="487"/>
        <v>4.9573472437649804E-3</v>
      </c>
      <c r="AP506" s="72">
        <f t="shared" si="488"/>
        <v>2.3730295515905693E-3</v>
      </c>
      <c r="AQ506" s="72">
        <f t="shared" si="489"/>
        <v>2.7816606847639023E-3</v>
      </c>
      <c r="AR506" s="72">
        <f t="shared" si="490"/>
        <v>3.7231705474653994E-3</v>
      </c>
      <c r="AS506" s="72">
        <f t="shared" si="491"/>
        <v>4.3062954159355793E-3</v>
      </c>
      <c r="AT506" s="72">
        <f t="shared" si="492"/>
        <v>4.4929763538221566E-3</v>
      </c>
      <c r="AU506" s="72">
        <f t="shared" si="493"/>
        <v>4.623127888233069E-3</v>
      </c>
      <c r="AV506" s="72">
        <f t="shared" si="494"/>
        <v>4.8367545017921751E-3</v>
      </c>
      <c r="AW506" s="72">
        <f t="shared" si="495"/>
        <v>4.8360481730317876E-3</v>
      </c>
      <c r="AX506" s="72">
        <f t="shared" si="496"/>
        <v>6.0197552121329131E-4</v>
      </c>
      <c r="AY506" s="72">
        <f t="shared" si="497"/>
        <v>1.413388383941872E-3</v>
      </c>
      <c r="AZ506" s="72">
        <f t="shared" si="498"/>
        <v>3.7971513663797056E-3</v>
      </c>
      <c r="BA506" s="72">
        <f t="shared" si="499"/>
        <v>1.3211274588493489E-2</v>
      </c>
      <c r="BB506" s="72">
        <f t="shared" si="500"/>
        <v>2.2996083663866407E-2</v>
      </c>
      <c r="BC506" s="72">
        <f t="shared" si="501"/>
        <v>4.7355772680121269E-2</v>
      </c>
      <c r="BD506" s="72">
        <f t="shared" si="502"/>
        <v>7.4379962763318277E-2</v>
      </c>
      <c r="BE506" s="72">
        <f t="shared" si="503"/>
        <v>9.9146944875299611E-2</v>
      </c>
      <c r="BF506" s="72">
        <f t="shared" si="504"/>
        <v>5.9325738789764231E-4</v>
      </c>
      <c r="BG506" s="72">
        <f t="shared" si="505"/>
        <v>1.3908303423819512E-3</v>
      </c>
      <c r="BH506" s="72">
        <f t="shared" si="506"/>
        <v>3.7231705474653994E-3</v>
      </c>
      <c r="BI506" s="72">
        <f t="shared" si="507"/>
        <v>1.2918886247806738E-2</v>
      </c>
      <c r="BJ506" s="72">
        <f t="shared" si="508"/>
        <v>2.2464881769110781E-2</v>
      </c>
      <c r="BK506" s="72">
        <f t="shared" si="509"/>
        <v>4.6231278882330688E-2</v>
      </c>
      <c r="BL506" s="72">
        <f t="shared" si="510"/>
        <v>7.2551317526882625E-2</v>
      </c>
      <c r="BM506" s="72">
        <f t="shared" si="511"/>
        <v>9.6720963460635745E-2</v>
      </c>
      <c r="BN506" s="70">
        <f t="shared" si="512"/>
        <v>0.93805216544458225</v>
      </c>
      <c r="BO506" s="70">
        <f t="shared" si="513"/>
        <v>0.97972610636207924</v>
      </c>
      <c r="BP506" s="70">
        <f t="shared" si="514"/>
        <v>0.99533402824439199</v>
      </c>
    </row>
    <row r="507" spans="1:68" x14ac:dyDescent="0.25">
      <c r="A507" s="68">
        <v>44698</v>
      </c>
      <c r="B507" s="67">
        <v>6.15</v>
      </c>
      <c r="C507" s="67">
        <v>6.3</v>
      </c>
      <c r="D507" s="67">
        <v>6.52</v>
      </c>
      <c r="E507" s="67">
        <v>7.17</v>
      </c>
      <c r="F507" s="67">
        <v>7.52</v>
      </c>
      <c r="G507" s="67">
        <v>7.42</v>
      </c>
      <c r="H507" s="67">
        <v>7.23</v>
      </c>
      <c r="I507" s="67">
        <v>7.14</v>
      </c>
      <c r="J507" s="71">
        <f t="shared" si="515"/>
        <v>-4.0000000000000452E-4</v>
      </c>
      <c r="K507" s="71">
        <f t="shared" si="515"/>
        <v>0</v>
      </c>
      <c r="L507" s="71">
        <f t="shared" si="516"/>
        <v>-1.9999999999999185E-4</v>
      </c>
      <c r="M507" s="71">
        <f t="shared" si="516"/>
        <v>1.0000000000000286E-4</v>
      </c>
      <c r="N507" s="71">
        <f t="shared" si="517"/>
        <v>1.0000000000001674E-4</v>
      </c>
      <c r="O507" s="71">
        <f t="shared" si="518"/>
        <v>0</v>
      </c>
      <c r="P507" s="71">
        <f t="shared" si="519"/>
        <v>0</v>
      </c>
      <c r="Q507" s="71">
        <f t="shared" si="520"/>
        <v>-9.9999999999988987E-5</v>
      </c>
      <c r="R507" s="71">
        <f t="shared" si="521"/>
        <v>-3.7689626376636004E-4</v>
      </c>
      <c r="S507" s="71">
        <f t="shared" si="522"/>
        <v>0</v>
      </c>
      <c r="T507" s="71">
        <f t="shared" si="523"/>
        <v>-1.8777579625168259E-4</v>
      </c>
      <c r="U507" s="71">
        <f t="shared" si="524"/>
        <v>9.3305341798405688E-5</v>
      </c>
      <c r="V507" s="71">
        <f t="shared" si="525"/>
        <v>9.300162759549387E-5</v>
      </c>
      <c r="W507" s="71">
        <f t="shared" si="526"/>
        <v>0</v>
      </c>
      <c r="X507" s="71">
        <f t="shared" si="527"/>
        <v>0</v>
      </c>
      <c r="Y507" s="71">
        <f t="shared" si="528"/>
        <v>-9.3340178347456904E-5</v>
      </c>
      <c r="Z507" s="72">
        <f t="shared" si="472"/>
        <v>1.1053372155054164E-2</v>
      </c>
      <c r="AA507" s="72">
        <f t="shared" si="473"/>
        <v>1.0800439362177932E-2</v>
      </c>
      <c r="AB507" s="72">
        <f t="shared" si="474"/>
        <v>9.4048085092098763E-3</v>
      </c>
      <c r="AC507" s="72">
        <f t="shared" si="475"/>
        <v>1.1379058030624728E-2</v>
      </c>
      <c r="AD507" s="72">
        <f t="shared" si="476"/>
        <v>1.1441741368135345E-2</v>
      </c>
      <c r="AE507" s="72">
        <f t="shared" si="477"/>
        <v>9.6873561459106129E-3</v>
      </c>
      <c r="AF507" s="72">
        <f t="shared" si="478"/>
        <v>8.6531881290443629E-3</v>
      </c>
      <c r="AG507" s="72">
        <f t="shared" si="479"/>
        <v>8.1796039629751707E-3</v>
      </c>
      <c r="AH507" s="72">
        <f t="shared" si="480"/>
        <v>2.419981685973844E-3</v>
      </c>
      <c r="AI507" s="72">
        <f t="shared" si="481"/>
        <v>2.8408177417418444E-3</v>
      </c>
      <c r="AJ507" s="72">
        <f t="shared" si="482"/>
        <v>3.8172233997243936E-3</v>
      </c>
      <c r="AK507" s="72">
        <f t="shared" si="483"/>
        <v>4.4270802195902478E-3</v>
      </c>
      <c r="AL507" s="72">
        <f t="shared" si="484"/>
        <v>4.6231848591819511E-3</v>
      </c>
      <c r="AM507" s="72">
        <f t="shared" si="485"/>
        <v>4.7605256033940576E-3</v>
      </c>
      <c r="AN507" s="72">
        <f t="shared" si="486"/>
        <v>4.9850456592095442E-3</v>
      </c>
      <c r="AO507" s="72">
        <f t="shared" si="487"/>
        <v>4.9838687890625556E-3</v>
      </c>
      <c r="AP507" s="72">
        <f t="shared" si="488"/>
        <v>2.3849632558165653E-3</v>
      </c>
      <c r="AQ507" s="72">
        <f t="shared" si="489"/>
        <v>2.7956467204683622E-3</v>
      </c>
      <c r="AR507" s="72">
        <f t="shared" si="490"/>
        <v>3.7428583833420213E-3</v>
      </c>
      <c r="AS507" s="72">
        <f t="shared" si="491"/>
        <v>4.3291091435800049E-3</v>
      </c>
      <c r="AT507" s="72">
        <f t="shared" si="492"/>
        <v>4.5164221790798985E-3</v>
      </c>
      <c r="AU507" s="72">
        <f t="shared" si="493"/>
        <v>4.6475004126630215E-3</v>
      </c>
      <c r="AV507" s="72">
        <f t="shared" si="494"/>
        <v>4.862492364148127E-3</v>
      </c>
      <c r="AW507" s="72">
        <f t="shared" si="495"/>
        <v>4.8619194654204393E-3</v>
      </c>
      <c r="AX507" s="72">
        <f t="shared" si="496"/>
        <v>6.04995421493461E-4</v>
      </c>
      <c r="AY507" s="72">
        <f t="shared" si="497"/>
        <v>1.4204088708709222E-3</v>
      </c>
      <c r="AZ507" s="72">
        <f t="shared" si="498"/>
        <v>3.8172233997243936E-3</v>
      </c>
      <c r="BA507" s="72">
        <f t="shared" si="499"/>
        <v>1.3281240658770743E-2</v>
      </c>
      <c r="BB507" s="72">
        <f t="shared" si="500"/>
        <v>2.3115924295909755E-2</v>
      </c>
      <c r="BC507" s="72">
        <f t="shared" si="501"/>
        <v>4.7605256033940578E-2</v>
      </c>
      <c r="BD507" s="72">
        <f t="shared" si="502"/>
        <v>7.4775684888143165E-2</v>
      </c>
      <c r="BE507" s="72">
        <f t="shared" si="503"/>
        <v>9.9677375781251104E-2</v>
      </c>
      <c r="BF507" s="72">
        <f t="shared" si="504"/>
        <v>5.9624081395414134E-4</v>
      </c>
      <c r="BG507" s="72">
        <f t="shared" si="505"/>
        <v>1.3978233602341811E-3</v>
      </c>
      <c r="BH507" s="72">
        <f t="shared" si="506"/>
        <v>3.7428583833420213E-3</v>
      </c>
      <c r="BI507" s="72">
        <f t="shared" si="507"/>
        <v>1.2987327430740015E-2</v>
      </c>
      <c r="BJ507" s="72">
        <f t="shared" si="508"/>
        <v>2.2582110895399493E-2</v>
      </c>
      <c r="BK507" s="72">
        <f t="shared" si="509"/>
        <v>4.6475004126630214E-2</v>
      </c>
      <c r="BL507" s="72">
        <f t="shared" si="510"/>
        <v>7.2937385462221907E-2</v>
      </c>
      <c r="BM507" s="72">
        <f t="shared" si="511"/>
        <v>9.7238389308408779E-2</v>
      </c>
      <c r="BN507" s="70">
        <f t="shared" si="512"/>
        <v>0.93899461302831155</v>
      </c>
      <c r="BO507" s="70">
        <f t="shared" si="513"/>
        <v>0.97972116273945975</v>
      </c>
      <c r="BP507" s="70">
        <f t="shared" si="514"/>
        <v>0.99534235945573424</v>
      </c>
    </row>
    <row r="508" spans="1:68" x14ac:dyDescent="0.25">
      <c r="A508" s="68">
        <v>44697</v>
      </c>
      <c r="B508" s="67">
        <v>6.11</v>
      </c>
      <c r="C508" s="67">
        <v>6.3</v>
      </c>
      <c r="D508" s="67">
        <v>6.5</v>
      </c>
      <c r="E508" s="67">
        <v>7.18</v>
      </c>
      <c r="F508" s="67">
        <v>7.53</v>
      </c>
      <c r="G508" s="67">
        <v>7.42</v>
      </c>
      <c r="H508" s="67">
        <v>7.23</v>
      </c>
      <c r="I508" s="67">
        <v>7.13</v>
      </c>
      <c r="J508" s="71">
        <f t="shared" si="515"/>
        <v>-1.0000000000000286E-4</v>
      </c>
      <c r="K508" s="71">
        <f t="shared" si="515"/>
        <v>-1.0000000000000286E-4</v>
      </c>
      <c r="L508" s="71">
        <f t="shared" si="516"/>
        <v>0</v>
      </c>
      <c r="M508" s="71">
        <f t="shared" si="516"/>
        <v>-1.0000000000000286E-4</v>
      </c>
      <c r="N508" s="71">
        <f t="shared" si="517"/>
        <v>-1.0000000000001674E-4</v>
      </c>
      <c r="O508" s="71">
        <f t="shared" si="518"/>
        <v>-1.0000000000000286E-4</v>
      </c>
      <c r="P508" s="71">
        <f t="shared" si="519"/>
        <v>0</v>
      </c>
      <c r="Q508" s="71">
        <f t="shared" si="520"/>
        <v>0</v>
      </c>
      <c r="R508" s="71">
        <f t="shared" si="521"/>
        <v>-9.4246265561435979E-5</v>
      </c>
      <c r="S508" s="71">
        <f t="shared" si="522"/>
        <v>-9.4077802411898063E-5</v>
      </c>
      <c r="T508" s="71">
        <f t="shared" si="523"/>
        <v>0</v>
      </c>
      <c r="U508" s="71">
        <f t="shared" si="524"/>
        <v>-9.3305341798541918E-5</v>
      </c>
      <c r="V508" s="71">
        <f t="shared" si="525"/>
        <v>-9.3001627595517032E-5</v>
      </c>
      <c r="W508" s="71">
        <f t="shared" si="526"/>
        <v>-9.3096867357591611E-5</v>
      </c>
      <c r="X508" s="71">
        <f t="shared" si="527"/>
        <v>0</v>
      </c>
      <c r="Y508" s="71">
        <f t="shared" si="528"/>
        <v>0</v>
      </c>
      <c r="Z508" s="72">
        <f t="shared" si="472"/>
        <v>1.1022101921558711E-2</v>
      </c>
      <c r="AA508" s="72">
        <f t="shared" si="473"/>
        <v>1.0760471349777131E-2</v>
      </c>
      <c r="AB508" s="72">
        <f t="shared" si="474"/>
        <v>9.3653734458494092E-3</v>
      </c>
      <c r="AC508" s="72">
        <f t="shared" si="475"/>
        <v>1.1341011487831445E-2</v>
      </c>
      <c r="AD508" s="72">
        <f t="shared" si="476"/>
        <v>1.1366065189334444E-2</v>
      </c>
      <c r="AE508" s="72">
        <f t="shared" si="477"/>
        <v>9.5766549917673978E-3</v>
      </c>
      <c r="AF508" s="72">
        <f t="shared" si="478"/>
        <v>8.5600034940673166E-3</v>
      </c>
      <c r="AG508" s="72">
        <f t="shared" si="479"/>
        <v>8.095564545660126E-3</v>
      </c>
      <c r="AH508" s="72">
        <f t="shared" si="480"/>
        <v>2.4330861116606322E-3</v>
      </c>
      <c r="AI508" s="72">
        <f t="shared" si="481"/>
        <v>2.8554915199232441E-3</v>
      </c>
      <c r="AJ508" s="72">
        <f t="shared" si="482"/>
        <v>3.8377764953282053E-3</v>
      </c>
      <c r="AK508" s="72">
        <f t="shared" si="483"/>
        <v>4.4503917380466157E-3</v>
      </c>
      <c r="AL508" s="72">
        <f t="shared" si="484"/>
        <v>4.647531055475598E-3</v>
      </c>
      <c r="AM508" s="72">
        <f t="shared" si="485"/>
        <v>4.7858721654613382E-3</v>
      </c>
      <c r="AN508" s="72">
        <f t="shared" si="486"/>
        <v>5.011691419460969E-3</v>
      </c>
      <c r="AO508" s="72">
        <f t="shared" si="487"/>
        <v>5.0106836409267094E-3</v>
      </c>
      <c r="AP508" s="72">
        <f t="shared" si="488"/>
        <v>2.3978691636865187E-3</v>
      </c>
      <c r="AQ508" s="72">
        <f t="shared" si="489"/>
        <v>2.8101125809771978E-3</v>
      </c>
      <c r="AR508" s="72">
        <f t="shared" si="490"/>
        <v>3.763010961757067E-3</v>
      </c>
      <c r="AS508" s="72">
        <f t="shared" si="491"/>
        <v>4.3519345487399181E-3</v>
      </c>
      <c r="AT508" s="72">
        <f t="shared" si="492"/>
        <v>4.5402384016772568E-3</v>
      </c>
      <c r="AU508" s="72">
        <f t="shared" si="493"/>
        <v>4.6722622576571664E-3</v>
      </c>
      <c r="AV508" s="72">
        <f t="shared" si="494"/>
        <v>4.8884962717714968E-3</v>
      </c>
      <c r="AW508" s="72">
        <f t="shared" si="495"/>
        <v>4.8880828728783167E-3</v>
      </c>
      <c r="AX508" s="72">
        <f t="shared" si="496"/>
        <v>6.0827152791515806E-4</v>
      </c>
      <c r="AY508" s="72">
        <f t="shared" si="497"/>
        <v>1.4277457599616221E-3</v>
      </c>
      <c r="AZ508" s="72">
        <f t="shared" si="498"/>
        <v>3.8377764953282053E-3</v>
      </c>
      <c r="BA508" s="72">
        <f t="shared" si="499"/>
        <v>1.3351175214139848E-2</v>
      </c>
      <c r="BB508" s="72">
        <f t="shared" si="500"/>
        <v>2.3237655277377992E-2</v>
      </c>
      <c r="BC508" s="72">
        <f t="shared" si="501"/>
        <v>4.7858721654613384E-2</v>
      </c>
      <c r="BD508" s="72">
        <f t="shared" si="502"/>
        <v>7.5175371291914539E-2</v>
      </c>
      <c r="BE508" s="72">
        <f t="shared" si="503"/>
        <v>0.10021367281853419</v>
      </c>
      <c r="BF508" s="72">
        <f t="shared" si="504"/>
        <v>5.9946729092162968E-4</v>
      </c>
      <c r="BG508" s="72">
        <f t="shared" si="505"/>
        <v>1.4050562904885989E-3</v>
      </c>
      <c r="BH508" s="72">
        <f t="shared" si="506"/>
        <v>3.763010961757067E-3</v>
      </c>
      <c r="BI508" s="72">
        <f t="shared" si="507"/>
        <v>1.3055803646219754E-2</v>
      </c>
      <c r="BJ508" s="72">
        <f t="shared" si="508"/>
        <v>2.2701192008386283E-2</v>
      </c>
      <c r="BK508" s="72">
        <f t="shared" si="509"/>
        <v>4.6722622576571664E-2</v>
      </c>
      <c r="BL508" s="72">
        <f t="shared" si="510"/>
        <v>7.3327444076572448E-2</v>
      </c>
      <c r="BM508" s="72">
        <f t="shared" si="511"/>
        <v>9.7761657457566334E-2</v>
      </c>
      <c r="BN508" s="70">
        <f t="shared" si="512"/>
        <v>0.93902944044465309</v>
      </c>
      <c r="BO508" s="70">
        <f t="shared" si="513"/>
        <v>0.9797363752125442</v>
      </c>
      <c r="BP508" s="70">
        <f t="shared" si="514"/>
        <v>0.99534044544324995</v>
      </c>
    </row>
    <row r="509" spans="1:68" x14ac:dyDescent="0.25">
      <c r="A509" s="68">
        <v>44694</v>
      </c>
      <c r="B509" s="67">
        <v>6.1</v>
      </c>
      <c r="C509" s="67">
        <v>6.29</v>
      </c>
      <c r="D509" s="67">
        <v>6.5</v>
      </c>
      <c r="E509" s="67">
        <v>7.17</v>
      </c>
      <c r="F509" s="67">
        <v>7.52</v>
      </c>
      <c r="G509" s="67">
        <v>7.41</v>
      </c>
      <c r="H509" s="67">
        <v>7.23</v>
      </c>
      <c r="I509" s="67">
        <v>7.13</v>
      </c>
      <c r="J509" s="71">
        <f t="shared" si="515"/>
        <v>-1.0000000000000286E-4</v>
      </c>
      <c r="K509" s="71">
        <f t="shared" si="515"/>
        <v>0</v>
      </c>
      <c r="L509" s="71">
        <f t="shared" si="516"/>
        <v>0</v>
      </c>
      <c r="M509" s="71">
        <f t="shared" si="516"/>
        <v>1.0000000000000286E-4</v>
      </c>
      <c r="N509" s="71">
        <f t="shared" si="517"/>
        <v>-9.9999999999988987E-5</v>
      </c>
      <c r="O509" s="71">
        <f t="shared" si="518"/>
        <v>-2.9999999999999472E-4</v>
      </c>
      <c r="P509" s="71">
        <f t="shared" si="519"/>
        <v>-1.0000000000000286E-4</v>
      </c>
      <c r="Q509" s="71">
        <f t="shared" si="520"/>
        <v>-1.0000000000000286E-4</v>
      </c>
      <c r="R509" s="71">
        <f t="shared" si="521"/>
        <v>-9.4255148757270402E-5</v>
      </c>
      <c r="S509" s="71">
        <f t="shared" si="522"/>
        <v>0</v>
      </c>
      <c r="T509" s="71">
        <f t="shared" si="523"/>
        <v>0</v>
      </c>
      <c r="U509" s="71">
        <f t="shared" si="524"/>
        <v>9.3305341798405688E-5</v>
      </c>
      <c r="V509" s="71">
        <f t="shared" si="525"/>
        <v>-9.3010277702709575E-5</v>
      </c>
      <c r="W509" s="71">
        <f t="shared" si="526"/>
        <v>-2.793426155321453E-4</v>
      </c>
      <c r="X509" s="71">
        <f t="shared" si="527"/>
        <v>-9.3261832662613488E-5</v>
      </c>
      <c r="Y509" s="71">
        <f t="shared" si="528"/>
        <v>-9.3348891549670165E-5</v>
      </c>
      <c r="Z509" s="72">
        <f t="shared" si="472"/>
        <v>1.0993498245008291E-2</v>
      </c>
      <c r="AA509" s="72">
        <f t="shared" si="473"/>
        <v>1.0717238974344644E-2</v>
      </c>
      <c r="AB509" s="72">
        <f t="shared" si="474"/>
        <v>9.3258490400317928E-3</v>
      </c>
      <c r="AC509" s="72">
        <f t="shared" si="475"/>
        <v>1.12982911173938E-2</v>
      </c>
      <c r="AD509" s="72">
        <f t="shared" si="476"/>
        <v>1.1283364092783077E-2</v>
      </c>
      <c r="AE509" s="72">
        <f t="shared" si="477"/>
        <v>9.4584393904109595E-3</v>
      </c>
      <c r="AF509" s="72">
        <f t="shared" si="478"/>
        <v>8.4605012018250589E-3</v>
      </c>
      <c r="AG509" s="72">
        <f t="shared" si="479"/>
        <v>8.0077723233380176E-3</v>
      </c>
      <c r="AH509" s="72">
        <f t="shared" si="480"/>
        <v>2.4458352131960753E-3</v>
      </c>
      <c r="AI509" s="72">
        <f t="shared" si="481"/>
        <v>2.8706425278304027E-3</v>
      </c>
      <c r="AJ509" s="72">
        <f t="shared" si="482"/>
        <v>3.8583119921244608E-3</v>
      </c>
      <c r="AK509" s="72">
        <f t="shared" si="483"/>
        <v>4.474466701055251E-3</v>
      </c>
      <c r="AL509" s="72">
        <f t="shared" si="484"/>
        <v>4.6726588948628753E-3</v>
      </c>
      <c r="AM509" s="72">
        <f t="shared" si="485"/>
        <v>4.8118042684070512E-3</v>
      </c>
      <c r="AN509" s="72">
        <f t="shared" si="486"/>
        <v>5.038768867212674E-3</v>
      </c>
      <c r="AO509" s="72">
        <f t="shared" si="487"/>
        <v>5.0377742822768192E-3</v>
      </c>
      <c r="AP509" s="72">
        <f t="shared" si="488"/>
        <v>2.4104481165784352E-3</v>
      </c>
      <c r="AQ509" s="72">
        <f t="shared" si="489"/>
        <v>2.82503531486176E-3</v>
      </c>
      <c r="AR509" s="72">
        <f t="shared" si="490"/>
        <v>3.7831632638413242E-3</v>
      </c>
      <c r="AS509" s="72">
        <f t="shared" si="491"/>
        <v>4.3754853985200504E-3</v>
      </c>
      <c r="AT509" s="72">
        <f t="shared" si="492"/>
        <v>4.5647960595510571E-3</v>
      </c>
      <c r="AU509" s="72">
        <f t="shared" si="493"/>
        <v>4.6975867313197618E-3</v>
      </c>
      <c r="AV509" s="72">
        <f t="shared" si="494"/>
        <v>4.9149216962092327E-3</v>
      </c>
      <c r="AW509" s="72">
        <f t="shared" si="495"/>
        <v>4.9145234221955577E-3</v>
      </c>
      <c r="AX509" s="72">
        <f t="shared" si="496"/>
        <v>6.1145880329901883E-4</v>
      </c>
      <c r="AY509" s="72">
        <f t="shared" si="497"/>
        <v>1.4353212639152014E-3</v>
      </c>
      <c r="AZ509" s="72">
        <f t="shared" si="498"/>
        <v>3.8583119921244608E-3</v>
      </c>
      <c r="BA509" s="72">
        <f t="shared" si="499"/>
        <v>1.3423400103165752E-2</v>
      </c>
      <c r="BB509" s="72">
        <f t="shared" si="500"/>
        <v>2.3363294474314376E-2</v>
      </c>
      <c r="BC509" s="72">
        <f t="shared" si="501"/>
        <v>4.8118042684070508E-2</v>
      </c>
      <c r="BD509" s="72">
        <f t="shared" si="502"/>
        <v>7.5581533008190108E-2</v>
      </c>
      <c r="BE509" s="72">
        <f t="shared" si="503"/>
        <v>0.10075548564553638</v>
      </c>
      <c r="BF509" s="72">
        <f t="shared" si="504"/>
        <v>6.026120291446088E-4</v>
      </c>
      <c r="BG509" s="72">
        <f t="shared" si="505"/>
        <v>1.41251765743088E-3</v>
      </c>
      <c r="BH509" s="72">
        <f t="shared" si="506"/>
        <v>3.7831632638413242E-3</v>
      </c>
      <c r="BI509" s="72">
        <f t="shared" si="507"/>
        <v>1.3126456195560151E-2</v>
      </c>
      <c r="BJ509" s="72">
        <f t="shared" si="508"/>
        <v>2.2823980297755286E-2</v>
      </c>
      <c r="BK509" s="72">
        <f t="shared" si="509"/>
        <v>4.6975867313197618E-2</v>
      </c>
      <c r="BL509" s="72">
        <f t="shared" si="510"/>
        <v>7.3723825443138491E-2</v>
      </c>
      <c r="BM509" s="72">
        <f t="shared" si="511"/>
        <v>9.829046844391115E-2</v>
      </c>
      <c r="BN509" s="70">
        <f t="shared" si="512"/>
        <v>0.93900672489336789</v>
      </c>
      <c r="BO509" s="70">
        <f t="shared" si="513"/>
        <v>0.97973511251311418</v>
      </c>
      <c r="BP509" s="70">
        <f t="shared" si="514"/>
        <v>0.99533925450888872</v>
      </c>
    </row>
    <row r="510" spans="1:68" x14ac:dyDescent="0.25">
      <c r="A510" s="68">
        <v>44693</v>
      </c>
      <c r="B510" s="67">
        <v>6.09</v>
      </c>
      <c r="C510" s="67">
        <v>6.29</v>
      </c>
      <c r="D510" s="67">
        <v>6.5</v>
      </c>
      <c r="E510" s="67">
        <v>7.18</v>
      </c>
      <c r="F510" s="67">
        <v>7.51</v>
      </c>
      <c r="G510" s="67">
        <v>7.38</v>
      </c>
      <c r="H510" s="67">
        <v>7.22</v>
      </c>
      <c r="I510" s="67">
        <v>7.12</v>
      </c>
      <c r="J510" s="71">
        <f t="shared" si="515"/>
        <v>1.0000000000000286E-4</v>
      </c>
      <c r="K510" s="71">
        <f t="shared" si="515"/>
        <v>-5.9999999999999637E-4</v>
      </c>
      <c r="L510" s="71">
        <f t="shared" si="516"/>
        <v>1.9999999999999185E-4</v>
      </c>
      <c r="M510" s="71">
        <f t="shared" si="516"/>
        <v>6.999999999999923E-4</v>
      </c>
      <c r="N510" s="71">
        <f t="shared" si="517"/>
        <v>8.9999999999999802E-4</v>
      </c>
      <c r="O510" s="71">
        <f t="shared" si="518"/>
        <v>1.0000000000000009E-3</v>
      </c>
      <c r="P510" s="71">
        <f t="shared" si="519"/>
        <v>7.9999999999999516E-4</v>
      </c>
      <c r="Q510" s="71">
        <f t="shared" si="520"/>
        <v>7.0000000000000617E-4</v>
      </c>
      <c r="R510" s="71">
        <f t="shared" si="521"/>
        <v>9.4255148757372344E-5</v>
      </c>
      <c r="S510" s="71">
        <f t="shared" si="522"/>
        <v>-5.6465275356820633E-4</v>
      </c>
      <c r="T510" s="71">
        <f t="shared" si="523"/>
        <v>1.8777579625170758E-4</v>
      </c>
      <c r="U510" s="71">
        <f t="shared" si="524"/>
        <v>6.5289374142218286E-4</v>
      </c>
      <c r="V510" s="71">
        <f t="shared" si="525"/>
        <v>8.3678123054739149E-4</v>
      </c>
      <c r="W510" s="71">
        <f t="shared" si="526"/>
        <v>9.3083875286684788E-4</v>
      </c>
      <c r="X510" s="71">
        <f t="shared" si="527"/>
        <v>7.4585123726102578E-4</v>
      </c>
      <c r="Y510" s="71">
        <f t="shared" si="528"/>
        <v>6.5325932051126098E-4</v>
      </c>
      <c r="Z510" s="72">
        <f t="shared" si="472"/>
        <v>1.0963531421192201E-2</v>
      </c>
      <c r="AA510" s="72">
        <f t="shared" si="473"/>
        <v>1.0672027912973305E-2</v>
      </c>
      <c r="AB510" s="72">
        <f t="shared" si="474"/>
        <v>9.2831889996109578E-3</v>
      </c>
      <c r="AC510" s="72">
        <f t="shared" si="475"/>
        <v>1.1253536217706956E-2</v>
      </c>
      <c r="AD510" s="72">
        <f t="shared" si="476"/>
        <v>1.1196608412821463E-2</v>
      </c>
      <c r="AE510" s="72">
        <f t="shared" si="477"/>
        <v>9.3341775969144076E-3</v>
      </c>
      <c r="AF510" s="72">
        <f t="shared" si="478"/>
        <v>8.3541660198755245E-3</v>
      </c>
      <c r="AG510" s="72">
        <f t="shared" si="479"/>
        <v>7.9139602312511027E-3</v>
      </c>
      <c r="AH510" s="72">
        <f t="shared" si="480"/>
        <v>2.4587861260148567E-3</v>
      </c>
      <c r="AI510" s="72">
        <f t="shared" si="481"/>
        <v>2.885784392595766E-3</v>
      </c>
      <c r="AJ510" s="72">
        <f t="shared" si="482"/>
        <v>3.8791803193538735E-3</v>
      </c>
      <c r="AK510" s="72">
        <f t="shared" si="483"/>
        <v>4.4985385336602894E-3</v>
      </c>
      <c r="AL510" s="72">
        <f t="shared" si="484"/>
        <v>4.6981985816490594E-3</v>
      </c>
      <c r="AM510" s="72">
        <f t="shared" si="485"/>
        <v>4.8384508617503839E-3</v>
      </c>
      <c r="AN510" s="72">
        <f t="shared" si="486"/>
        <v>5.066456727367474E-3</v>
      </c>
      <c r="AO510" s="72">
        <f t="shared" si="487"/>
        <v>5.0654734451451491E-3</v>
      </c>
      <c r="AP510" s="72">
        <f t="shared" si="488"/>
        <v>2.4232264743322888E-3</v>
      </c>
      <c r="AQ510" s="72">
        <f t="shared" si="489"/>
        <v>2.8399633205964318E-3</v>
      </c>
      <c r="AR510" s="72">
        <f t="shared" si="490"/>
        <v>3.8036424847682415E-3</v>
      </c>
      <c r="AS510" s="72">
        <f t="shared" si="491"/>
        <v>4.3990559090014763E-3</v>
      </c>
      <c r="AT510" s="72">
        <f t="shared" si="492"/>
        <v>4.5897564074979047E-3</v>
      </c>
      <c r="AU510" s="72">
        <f t="shared" si="493"/>
        <v>4.7235958351929501E-3</v>
      </c>
      <c r="AV510" s="72">
        <f t="shared" si="494"/>
        <v>4.9419346114078864E-3</v>
      </c>
      <c r="AW510" s="72">
        <f t="shared" si="495"/>
        <v>4.9415499592882868E-3</v>
      </c>
      <c r="AX510" s="72">
        <f t="shared" si="496"/>
        <v>6.1469653150371417E-4</v>
      </c>
      <c r="AY510" s="72">
        <f t="shared" si="497"/>
        <v>1.442892196297883E-3</v>
      </c>
      <c r="AZ510" s="72">
        <f t="shared" si="498"/>
        <v>3.8791803193538735E-3</v>
      </c>
      <c r="BA510" s="72">
        <f t="shared" si="499"/>
        <v>1.3495615600980868E-2</v>
      </c>
      <c r="BB510" s="72">
        <f t="shared" si="500"/>
        <v>2.3490992908245297E-2</v>
      </c>
      <c r="BC510" s="72">
        <f t="shared" si="501"/>
        <v>4.8384508617503839E-2</v>
      </c>
      <c r="BD510" s="72">
        <f t="shared" si="502"/>
        <v>7.5996850910512115E-2</v>
      </c>
      <c r="BE510" s="72">
        <f t="shared" si="503"/>
        <v>0.10130946890290299</v>
      </c>
      <c r="BF510" s="72">
        <f t="shared" si="504"/>
        <v>6.0580661858307221E-4</v>
      </c>
      <c r="BG510" s="72">
        <f t="shared" si="505"/>
        <v>1.4199816602982159E-3</v>
      </c>
      <c r="BH510" s="72">
        <f t="shared" si="506"/>
        <v>3.8036424847682415E-3</v>
      </c>
      <c r="BI510" s="72">
        <f t="shared" si="507"/>
        <v>1.3197167727004428E-2</v>
      </c>
      <c r="BJ510" s="72">
        <f t="shared" si="508"/>
        <v>2.2948782037489523E-2</v>
      </c>
      <c r="BK510" s="72">
        <f t="shared" si="509"/>
        <v>4.7235958351929501E-2</v>
      </c>
      <c r="BL510" s="72">
        <f t="shared" si="510"/>
        <v>7.4129019171118291E-2</v>
      </c>
      <c r="BM510" s="72">
        <f t="shared" si="511"/>
        <v>9.8830999185765739E-2</v>
      </c>
      <c r="BN510" s="70">
        <f t="shared" si="512"/>
        <v>0.93899257062697028</v>
      </c>
      <c r="BO510" s="70">
        <f t="shared" si="513"/>
        <v>0.97972781342458559</v>
      </c>
      <c r="BP510" s="70">
        <f t="shared" si="514"/>
        <v>0.99534711212212279</v>
      </c>
    </row>
    <row r="511" spans="1:68" x14ac:dyDescent="0.25">
      <c r="A511" s="68">
        <v>44692</v>
      </c>
      <c r="B511" s="67">
        <v>6.1</v>
      </c>
      <c r="C511" s="67">
        <v>6.23</v>
      </c>
      <c r="D511" s="67">
        <v>6.52</v>
      </c>
      <c r="E511" s="67">
        <v>7.25</v>
      </c>
      <c r="F511" s="67">
        <v>7.6</v>
      </c>
      <c r="G511" s="67">
        <v>7.48</v>
      </c>
      <c r="H511" s="67">
        <v>7.3</v>
      </c>
      <c r="I511" s="67">
        <v>7.19</v>
      </c>
      <c r="J511" s="71">
        <f t="shared" si="515"/>
        <v>-6.9999999999999923E-4</v>
      </c>
      <c r="K511" s="71">
        <f t="shared" si="515"/>
        <v>-1.0000000000000009E-3</v>
      </c>
      <c r="L511" s="71">
        <f t="shared" si="516"/>
        <v>3.0000000000000859E-4</v>
      </c>
      <c r="M511" s="71">
        <f t="shared" si="516"/>
        <v>4.0000000000001146E-4</v>
      </c>
      <c r="N511" s="71">
        <f t="shared" si="517"/>
        <v>3.9999999999999758E-4</v>
      </c>
      <c r="O511" s="71">
        <f t="shared" si="518"/>
        <v>2.9999999999999472E-4</v>
      </c>
      <c r="P511" s="71">
        <f t="shared" si="519"/>
        <v>7.0000000000000617E-4</v>
      </c>
      <c r="Q511" s="71">
        <f t="shared" si="520"/>
        <v>6.999999999999923E-4</v>
      </c>
      <c r="R511" s="71">
        <f t="shared" si="521"/>
        <v>-6.599726822305599E-4</v>
      </c>
      <c r="S511" s="71">
        <f t="shared" si="522"/>
        <v>-9.4179701819106733E-4</v>
      </c>
      <c r="T511" s="71">
        <f t="shared" si="523"/>
        <v>2.8159759889489241E-4</v>
      </c>
      <c r="U511" s="71">
        <f t="shared" si="524"/>
        <v>3.7289084052843165E-4</v>
      </c>
      <c r="V511" s="71">
        <f t="shared" si="525"/>
        <v>3.7167813102092074E-4</v>
      </c>
      <c r="W511" s="71">
        <f t="shared" si="526"/>
        <v>2.7908274984619132E-4</v>
      </c>
      <c r="X511" s="71">
        <f t="shared" si="527"/>
        <v>6.5216380939157859E-4</v>
      </c>
      <c r="Y511" s="71">
        <f t="shared" si="528"/>
        <v>6.5283285135087933E-4</v>
      </c>
      <c r="Z511" s="72">
        <f t="shared" si="472"/>
        <v>1.0932113623346009E-2</v>
      </c>
      <c r="AA511" s="72">
        <f t="shared" si="473"/>
        <v>1.062317568307445E-2</v>
      </c>
      <c r="AB511" s="72">
        <f t="shared" si="474"/>
        <v>9.2371771541594188E-3</v>
      </c>
      <c r="AC511" s="72">
        <f t="shared" si="475"/>
        <v>1.1203575417920955E-2</v>
      </c>
      <c r="AD511" s="72">
        <f t="shared" si="476"/>
        <v>1.1105520556159947E-2</v>
      </c>
      <c r="AE511" s="72">
        <f t="shared" si="477"/>
        <v>9.2076697556390374E-3</v>
      </c>
      <c r="AF511" s="72">
        <f t="shared" si="478"/>
        <v>8.2425442212973495E-3</v>
      </c>
      <c r="AG511" s="72">
        <f t="shared" si="479"/>
        <v>7.8157004578335385E-3</v>
      </c>
      <c r="AH511" s="72">
        <f t="shared" si="480"/>
        <v>2.4713150052055352E-3</v>
      </c>
      <c r="AI511" s="72">
        <f t="shared" si="481"/>
        <v>2.9021152160575445E-3</v>
      </c>
      <c r="AJ511" s="72">
        <f t="shared" si="482"/>
        <v>3.8999060385213383E-3</v>
      </c>
      <c r="AK511" s="72">
        <f t="shared" si="483"/>
        <v>4.5211761985782415E-3</v>
      </c>
      <c r="AL511" s="72">
        <f t="shared" si="484"/>
        <v>4.7211577976116123E-3</v>
      </c>
      <c r="AM511" s="72">
        <f t="shared" si="485"/>
        <v>4.8619515138453029E-3</v>
      </c>
      <c r="AN511" s="72">
        <f t="shared" si="486"/>
        <v>5.0922664130674412E-3</v>
      </c>
      <c r="AO511" s="72">
        <f t="shared" si="487"/>
        <v>5.0916648625496733E-3</v>
      </c>
      <c r="AP511" s="72">
        <f t="shared" si="488"/>
        <v>2.4356253773509299E-3</v>
      </c>
      <c r="AQ511" s="72">
        <f t="shared" si="489"/>
        <v>2.8560281429451067E-3</v>
      </c>
      <c r="AR511" s="72">
        <f t="shared" si="490"/>
        <v>3.8240097630332735E-3</v>
      </c>
      <c r="AS511" s="72">
        <f t="shared" si="491"/>
        <v>4.421348043007596E-3</v>
      </c>
      <c r="AT511" s="72">
        <f t="shared" si="492"/>
        <v>4.6124060641154555E-3</v>
      </c>
      <c r="AU511" s="72">
        <f t="shared" si="493"/>
        <v>4.7467707384483806E-3</v>
      </c>
      <c r="AV511" s="72">
        <f t="shared" si="494"/>
        <v>4.9672611990053865E-3</v>
      </c>
      <c r="AW511" s="72">
        <f t="shared" si="495"/>
        <v>4.9672240620141622E-3</v>
      </c>
      <c r="AX511" s="72">
        <f t="shared" si="496"/>
        <v>6.178287513013838E-4</v>
      </c>
      <c r="AY511" s="72">
        <f t="shared" si="497"/>
        <v>1.4510576080287723E-3</v>
      </c>
      <c r="AZ511" s="72">
        <f t="shared" si="498"/>
        <v>3.8999060385213383E-3</v>
      </c>
      <c r="BA511" s="72">
        <f t="shared" si="499"/>
        <v>1.3563528595734724E-2</v>
      </c>
      <c r="BB511" s="72">
        <f t="shared" si="500"/>
        <v>2.3605788988058062E-2</v>
      </c>
      <c r="BC511" s="72">
        <f t="shared" si="501"/>
        <v>4.8619515138453029E-2</v>
      </c>
      <c r="BD511" s="72">
        <f t="shared" si="502"/>
        <v>7.6383996196011619E-2</v>
      </c>
      <c r="BE511" s="72">
        <f t="shared" si="503"/>
        <v>0.10183329725099347</v>
      </c>
      <c r="BF511" s="72">
        <f t="shared" si="504"/>
        <v>6.0890634433773247E-4</v>
      </c>
      <c r="BG511" s="72">
        <f t="shared" si="505"/>
        <v>1.4280140714725534E-3</v>
      </c>
      <c r="BH511" s="72">
        <f t="shared" si="506"/>
        <v>3.8240097630332735E-3</v>
      </c>
      <c r="BI511" s="72">
        <f t="shared" si="507"/>
        <v>1.3264044129022788E-2</v>
      </c>
      <c r="BJ511" s="72">
        <f t="shared" si="508"/>
        <v>2.3062030320577277E-2</v>
      </c>
      <c r="BK511" s="72">
        <f t="shared" si="509"/>
        <v>4.7467707384483804E-2</v>
      </c>
      <c r="BL511" s="72">
        <f t="shared" si="510"/>
        <v>7.4508917985080803E-2</v>
      </c>
      <c r="BM511" s="72">
        <f t="shared" si="511"/>
        <v>9.934448124028325E-2</v>
      </c>
      <c r="BN511" s="70">
        <f t="shared" si="512"/>
        <v>0.93918594804729205</v>
      </c>
      <c r="BO511" s="70">
        <f t="shared" si="513"/>
        <v>0.97975580055090294</v>
      </c>
      <c r="BP511" s="70">
        <f t="shared" si="514"/>
        <v>0.99534756545893233</v>
      </c>
    </row>
    <row r="512" spans="1:68" x14ac:dyDescent="0.25">
      <c r="A512" s="68">
        <v>44691</v>
      </c>
      <c r="B512" s="67">
        <v>6.03</v>
      </c>
      <c r="C512" s="67">
        <v>6.13</v>
      </c>
      <c r="D512" s="67">
        <v>6.55</v>
      </c>
      <c r="E512" s="67">
        <v>7.29</v>
      </c>
      <c r="F512" s="67">
        <v>7.64</v>
      </c>
      <c r="G512" s="67">
        <v>7.51</v>
      </c>
      <c r="H512" s="67">
        <v>7.37</v>
      </c>
      <c r="I512" s="67">
        <v>7.26</v>
      </c>
      <c r="J512" s="71">
        <f t="shared" si="515"/>
        <v>-2.2000000000000006E-3</v>
      </c>
      <c r="K512" s="71">
        <f t="shared" si="515"/>
        <v>-2.2999999999999965E-3</v>
      </c>
      <c r="L512" s="71">
        <f t="shared" si="516"/>
        <v>-1.0000000000000009E-3</v>
      </c>
      <c r="M512" s="71">
        <f t="shared" si="516"/>
        <v>-5.0000000000000044E-4</v>
      </c>
      <c r="N512" s="71">
        <f t="shared" si="517"/>
        <v>-1.2000000000000066E-3</v>
      </c>
      <c r="O512" s="71">
        <f t="shared" si="518"/>
        <v>-1.799999999999996E-3</v>
      </c>
      <c r="P512" s="71">
        <f t="shared" si="519"/>
        <v>-1.6999999999999932E-3</v>
      </c>
      <c r="Q512" s="71">
        <f t="shared" si="520"/>
        <v>-1.6000000000000042E-3</v>
      </c>
      <c r="R512" s="71">
        <f t="shared" si="521"/>
        <v>-2.0770400216365207E-3</v>
      </c>
      <c r="S512" s="71">
        <f t="shared" si="522"/>
        <v>-2.169505166370351E-3</v>
      </c>
      <c r="T512" s="71">
        <f t="shared" si="523"/>
        <v>-9.3896720513778151E-4</v>
      </c>
      <c r="U512" s="71">
        <f t="shared" si="524"/>
        <v>-4.6613528089622252E-4</v>
      </c>
      <c r="V512" s="71">
        <f t="shared" si="525"/>
        <v>-1.1154490838657205E-3</v>
      </c>
      <c r="W512" s="71">
        <f t="shared" si="526"/>
        <v>-1.6756660037037187E-3</v>
      </c>
      <c r="X512" s="71">
        <f t="shared" si="527"/>
        <v>-1.5845648093425699E-3</v>
      </c>
      <c r="Y512" s="71">
        <f t="shared" si="528"/>
        <v>-1.4928161010761426E-3</v>
      </c>
      <c r="Z512" s="72">
        <f t="shared" si="472"/>
        <v>1.0896266304725222E-2</v>
      </c>
      <c r="AA512" s="72">
        <f t="shared" si="473"/>
        <v>1.0579737292122368E-2</v>
      </c>
      <c r="AB512" s="72">
        <f t="shared" si="474"/>
        <v>9.1843217460635743E-3</v>
      </c>
      <c r="AC512" s="72">
        <f t="shared" si="475"/>
        <v>1.1138315297177992E-2</v>
      </c>
      <c r="AD512" s="72">
        <f t="shared" si="476"/>
        <v>1.0990842048458866E-2</v>
      </c>
      <c r="AE512" s="72">
        <f t="shared" si="477"/>
        <v>9.0494577448290599E-3</v>
      </c>
      <c r="AF512" s="72">
        <f t="shared" si="478"/>
        <v>8.1049825355628199E-3</v>
      </c>
      <c r="AG512" s="72">
        <f t="shared" si="479"/>
        <v>7.6951801841721543E-3</v>
      </c>
      <c r="AH512" s="72">
        <f t="shared" si="480"/>
        <v>2.4854768858414773E-3</v>
      </c>
      <c r="AI512" s="72">
        <f t="shared" si="481"/>
        <v>2.9185671521357189E-3</v>
      </c>
      <c r="AJ512" s="72">
        <f t="shared" si="482"/>
        <v>3.920674876064522E-3</v>
      </c>
      <c r="AK512" s="72">
        <f t="shared" si="483"/>
        <v>4.5451995356889175E-3</v>
      </c>
      <c r="AL512" s="72">
        <f t="shared" si="484"/>
        <v>4.7462882159252755E-3</v>
      </c>
      <c r="AM512" s="72">
        <f t="shared" si="485"/>
        <v>4.8882676541191165E-3</v>
      </c>
      <c r="AN512" s="72">
        <f t="shared" si="486"/>
        <v>5.1188251278643194E-3</v>
      </c>
      <c r="AO512" s="72">
        <f t="shared" si="487"/>
        <v>5.1182623218629878E-3</v>
      </c>
      <c r="AP512" s="72">
        <f t="shared" si="488"/>
        <v>2.4495831627852518E-3</v>
      </c>
      <c r="AQ512" s="72">
        <f t="shared" si="489"/>
        <v>2.8722555101997715E-3</v>
      </c>
      <c r="AR512" s="72">
        <f t="shared" si="490"/>
        <v>3.8444386425699143E-3</v>
      </c>
      <c r="AS512" s="72">
        <f t="shared" si="491"/>
        <v>4.4449283110060715E-3</v>
      </c>
      <c r="AT512" s="72">
        <f t="shared" si="492"/>
        <v>4.6370496032219592E-3</v>
      </c>
      <c r="AU512" s="72">
        <f t="shared" si="493"/>
        <v>4.7725274289497788E-3</v>
      </c>
      <c r="AV512" s="72">
        <f t="shared" si="494"/>
        <v>4.9933010712868752E-3</v>
      </c>
      <c r="AW512" s="72">
        <f t="shared" si="495"/>
        <v>4.9933000558770426E-3</v>
      </c>
      <c r="AX512" s="72">
        <f t="shared" si="496"/>
        <v>6.2136922146036934E-4</v>
      </c>
      <c r="AY512" s="72">
        <f t="shared" si="497"/>
        <v>1.4592835760678595E-3</v>
      </c>
      <c r="AZ512" s="72">
        <f t="shared" si="498"/>
        <v>3.920674876064522E-3</v>
      </c>
      <c r="BA512" s="72">
        <f t="shared" si="499"/>
        <v>1.3635598607066753E-2</v>
      </c>
      <c r="BB512" s="72">
        <f t="shared" si="500"/>
        <v>2.3731441079626377E-2</v>
      </c>
      <c r="BC512" s="72">
        <f t="shared" si="501"/>
        <v>4.8882676541191161E-2</v>
      </c>
      <c r="BD512" s="72">
        <f t="shared" si="502"/>
        <v>7.6782376917964787E-2</v>
      </c>
      <c r="BE512" s="72">
        <f t="shared" si="503"/>
        <v>0.10236524643725975</v>
      </c>
      <c r="BF512" s="72">
        <f t="shared" si="504"/>
        <v>6.1239579069631296E-4</v>
      </c>
      <c r="BG512" s="72">
        <f t="shared" si="505"/>
        <v>1.4361277550998858E-3</v>
      </c>
      <c r="BH512" s="72">
        <f t="shared" si="506"/>
        <v>3.8444386425699143E-3</v>
      </c>
      <c r="BI512" s="72">
        <f t="shared" si="507"/>
        <v>1.3334784933018214E-2</v>
      </c>
      <c r="BJ512" s="72">
        <f t="shared" si="508"/>
        <v>2.3185248016109796E-2</v>
      </c>
      <c r="BK512" s="72">
        <f t="shared" si="509"/>
        <v>4.7725274289497785E-2</v>
      </c>
      <c r="BL512" s="72">
        <f t="shared" si="510"/>
        <v>7.4899516069303132E-2</v>
      </c>
      <c r="BM512" s="72">
        <f t="shared" si="511"/>
        <v>9.9866001117540848E-2</v>
      </c>
      <c r="BN512" s="70">
        <f t="shared" si="512"/>
        <v>0.93986871163069341</v>
      </c>
      <c r="BO512" s="70">
        <f t="shared" si="513"/>
        <v>0.9797400238154208</v>
      </c>
      <c r="BP512" s="70">
        <f t="shared" si="514"/>
        <v>0.99534398927891388</v>
      </c>
    </row>
    <row r="513" spans="1:68" x14ac:dyDescent="0.25">
      <c r="A513" s="68">
        <v>44690</v>
      </c>
      <c r="B513" s="67">
        <v>5.81</v>
      </c>
      <c r="C513" s="67">
        <v>5.9</v>
      </c>
      <c r="D513" s="67">
        <v>6.45</v>
      </c>
      <c r="E513" s="67">
        <v>7.24</v>
      </c>
      <c r="F513" s="67">
        <v>7.52</v>
      </c>
      <c r="G513" s="67">
        <v>7.33</v>
      </c>
      <c r="H513" s="67">
        <v>7.2</v>
      </c>
      <c r="I513" s="67">
        <v>7.1</v>
      </c>
      <c r="J513" s="71">
        <f t="shared" si="515"/>
        <v>-5.0000000000000044E-4</v>
      </c>
      <c r="K513" s="71">
        <f t="shared" si="515"/>
        <v>-1.000000000000098E-4</v>
      </c>
      <c r="L513" s="71">
        <f t="shared" si="516"/>
        <v>-6.0000000000000331E-4</v>
      </c>
      <c r="M513" s="71">
        <f t="shared" si="516"/>
        <v>-2.0000000000000573E-4</v>
      </c>
      <c r="N513" s="71">
        <f t="shared" si="517"/>
        <v>-2.9999999999998084E-4</v>
      </c>
      <c r="O513" s="71">
        <f t="shared" si="518"/>
        <v>-8.9999999999999802E-4</v>
      </c>
      <c r="P513" s="71">
        <f t="shared" si="519"/>
        <v>-6.0000000000001719E-4</v>
      </c>
      <c r="Q513" s="71">
        <f t="shared" si="520"/>
        <v>-5.0000000000000044E-4</v>
      </c>
      <c r="R513" s="71">
        <f t="shared" si="521"/>
        <v>-4.7265681269415265E-4</v>
      </c>
      <c r="S513" s="71">
        <f t="shared" si="522"/>
        <v>-9.4433164997674915E-5</v>
      </c>
      <c r="T513" s="71">
        <f t="shared" si="523"/>
        <v>-5.6380381121378406E-4</v>
      </c>
      <c r="U513" s="71">
        <f t="shared" si="524"/>
        <v>-1.8651496836681776E-4</v>
      </c>
      <c r="V513" s="71">
        <f t="shared" si="525"/>
        <v>-2.7905678986721462E-4</v>
      </c>
      <c r="W513" s="71">
        <f t="shared" si="526"/>
        <v>-8.3888712567439978E-4</v>
      </c>
      <c r="X513" s="71">
        <f t="shared" si="527"/>
        <v>-5.5985818388750266E-4</v>
      </c>
      <c r="Y513" s="71">
        <f t="shared" si="528"/>
        <v>-4.6696241801127931E-4</v>
      </c>
      <c r="Z513" s="72">
        <f t="shared" si="472"/>
        <v>1.0867328521309021E-2</v>
      </c>
      <c r="AA513" s="72">
        <f t="shared" si="473"/>
        <v>1.0547686168401302E-2</v>
      </c>
      <c r="AB513" s="72">
        <f t="shared" si="474"/>
        <v>9.1223020127760655E-3</v>
      </c>
      <c r="AC513" s="72">
        <f t="shared" si="475"/>
        <v>1.1061214208671333E-2</v>
      </c>
      <c r="AD513" s="72">
        <f t="shared" si="476"/>
        <v>1.0859855962750123E-2</v>
      </c>
      <c r="AE513" s="72">
        <f t="shared" si="477"/>
        <v>8.8722045983309853E-3</v>
      </c>
      <c r="AF513" s="72">
        <f t="shared" si="478"/>
        <v>7.9400618173071039E-3</v>
      </c>
      <c r="AG513" s="72">
        <f t="shared" si="479"/>
        <v>7.5491521339636301E-3</v>
      </c>
      <c r="AH513" s="72">
        <f t="shared" si="480"/>
        <v>2.4944820151534637E-3</v>
      </c>
      <c r="AI513" s="72">
        <f t="shared" si="481"/>
        <v>2.9303315665778961E-3</v>
      </c>
      <c r="AJ513" s="72">
        <f t="shared" si="482"/>
        <v>3.9433061245178497E-3</v>
      </c>
      <c r="AK513" s="72">
        <f t="shared" si="483"/>
        <v>4.5714099970505144E-3</v>
      </c>
      <c r="AL513" s="72">
        <f t="shared" si="484"/>
        <v>4.7736675240929866E-3</v>
      </c>
      <c r="AM513" s="72">
        <f t="shared" si="485"/>
        <v>4.9155338063031212E-3</v>
      </c>
      <c r="AN513" s="72">
        <f t="shared" si="486"/>
        <v>5.1476499414594545E-3</v>
      </c>
      <c r="AO513" s="72">
        <f t="shared" si="487"/>
        <v>5.147247482160628E-3</v>
      </c>
      <c r="AP513" s="72">
        <f t="shared" si="488"/>
        <v>2.4590224883164406E-3</v>
      </c>
      <c r="AQ513" s="72">
        <f t="shared" si="489"/>
        <v>2.8843626691769427E-3</v>
      </c>
      <c r="AR513" s="72">
        <f t="shared" si="490"/>
        <v>3.8666531445810744E-3</v>
      </c>
      <c r="AS513" s="72">
        <f t="shared" si="491"/>
        <v>4.4705499487625441E-3</v>
      </c>
      <c r="AT513" s="72">
        <f t="shared" si="492"/>
        <v>4.6638332410143847E-3</v>
      </c>
      <c r="AU513" s="72">
        <f t="shared" si="493"/>
        <v>4.7993034533943347E-3</v>
      </c>
      <c r="AV513" s="72">
        <f t="shared" si="494"/>
        <v>5.0215419316844093E-3</v>
      </c>
      <c r="AW513" s="72">
        <f t="shared" si="495"/>
        <v>5.0216790744194873E-3</v>
      </c>
      <c r="AX513" s="72">
        <f t="shared" si="496"/>
        <v>6.2362050378836592E-4</v>
      </c>
      <c r="AY513" s="72">
        <f t="shared" si="497"/>
        <v>1.4651657832889481E-3</v>
      </c>
      <c r="AZ513" s="72">
        <f t="shared" si="498"/>
        <v>3.9433061245178497E-3</v>
      </c>
      <c r="BA513" s="72">
        <f t="shared" si="499"/>
        <v>1.3714229991151544E-2</v>
      </c>
      <c r="BB513" s="72">
        <f t="shared" si="500"/>
        <v>2.3868337620464933E-2</v>
      </c>
      <c r="BC513" s="72">
        <f t="shared" si="501"/>
        <v>4.9155338063031212E-2</v>
      </c>
      <c r="BD513" s="72">
        <f t="shared" si="502"/>
        <v>7.7214749121891815E-2</v>
      </c>
      <c r="BE513" s="72">
        <f t="shared" si="503"/>
        <v>0.10294494964321256</v>
      </c>
      <c r="BF513" s="72">
        <f t="shared" si="504"/>
        <v>6.1475562207911015E-4</v>
      </c>
      <c r="BG513" s="72">
        <f t="shared" si="505"/>
        <v>1.4421813345884714E-3</v>
      </c>
      <c r="BH513" s="72">
        <f t="shared" si="506"/>
        <v>3.8666531445810744E-3</v>
      </c>
      <c r="BI513" s="72">
        <f t="shared" si="507"/>
        <v>1.3411649846287631E-2</v>
      </c>
      <c r="BJ513" s="72">
        <f t="shared" si="508"/>
        <v>2.3319166205071924E-2</v>
      </c>
      <c r="BK513" s="72">
        <f t="shared" si="509"/>
        <v>4.7993034533943345E-2</v>
      </c>
      <c r="BL513" s="72">
        <f t="shared" si="510"/>
        <v>7.5323128975266135E-2</v>
      </c>
      <c r="BM513" s="72">
        <f t="shared" si="511"/>
        <v>0.10043358148838974</v>
      </c>
      <c r="BN513" s="70">
        <f t="shared" si="512"/>
        <v>0.94102353067633993</v>
      </c>
      <c r="BO513" s="70">
        <f t="shared" si="513"/>
        <v>0.97983986341398932</v>
      </c>
      <c r="BP513" s="70">
        <f t="shared" si="514"/>
        <v>0.9954499324844982</v>
      </c>
    </row>
    <row r="514" spans="1:68" x14ac:dyDescent="0.25">
      <c r="A514" s="68">
        <v>44687</v>
      </c>
      <c r="B514" s="67">
        <v>5.76</v>
      </c>
      <c r="C514" s="67">
        <v>5.89</v>
      </c>
      <c r="D514" s="67">
        <v>6.39</v>
      </c>
      <c r="E514" s="67">
        <v>7.22</v>
      </c>
      <c r="F514" s="67">
        <v>7.49</v>
      </c>
      <c r="G514" s="67">
        <v>7.24</v>
      </c>
      <c r="H514" s="67">
        <v>7.14</v>
      </c>
      <c r="I514" s="67">
        <v>7.05</v>
      </c>
      <c r="J514" s="71">
        <f t="shared" si="515"/>
        <v>1.0000000000000078E-3</v>
      </c>
      <c r="K514" s="71">
        <f t="shared" si="515"/>
        <v>6.0000000000001025E-4</v>
      </c>
      <c r="L514" s="71">
        <f t="shared" si="516"/>
        <v>-2.9999999999999472E-4</v>
      </c>
      <c r="M514" s="71">
        <f t="shared" si="516"/>
        <v>-3.9999999999999758E-4</v>
      </c>
      <c r="N514" s="71">
        <f t="shared" si="517"/>
        <v>-7.0000000000000617E-4</v>
      </c>
      <c r="O514" s="71">
        <f t="shared" si="518"/>
        <v>-1.0000000000000148E-3</v>
      </c>
      <c r="P514" s="71">
        <f t="shared" si="519"/>
        <v>-1.3999999999999846E-3</v>
      </c>
      <c r="Q514" s="71">
        <f t="shared" si="520"/>
        <v>-1.1999999999999927E-3</v>
      </c>
      <c r="R514" s="71">
        <f t="shared" si="521"/>
        <v>9.4509032646523808E-4</v>
      </c>
      <c r="S514" s="71">
        <f t="shared" si="522"/>
        <v>5.6646527194519286E-4</v>
      </c>
      <c r="T514" s="71">
        <f t="shared" si="523"/>
        <v>-2.8202115345559559E-4</v>
      </c>
      <c r="U514" s="71">
        <f t="shared" si="524"/>
        <v>-3.7313433268743192E-4</v>
      </c>
      <c r="V514" s="71">
        <f t="shared" si="525"/>
        <v>-6.5143550765882851E-4</v>
      </c>
      <c r="W514" s="71">
        <f t="shared" si="526"/>
        <v>-9.3292291494432992E-4</v>
      </c>
      <c r="X514" s="71">
        <f t="shared" si="527"/>
        <v>-1.3075559909079353E-3</v>
      </c>
      <c r="Y514" s="71">
        <f t="shared" si="528"/>
        <v>-1.1216002671266222E-3</v>
      </c>
      <c r="Z514" s="72">
        <f t="shared" si="472"/>
        <v>1.0864705152808195E-2</v>
      </c>
      <c r="AA514" s="72">
        <f t="shared" si="473"/>
        <v>1.0543686786572873E-2</v>
      </c>
      <c r="AB514" s="72">
        <f t="shared" si="474"/>
        <v>9.0727927186429608E-3</v>
      </c>
      <c r="AC514" s="72">
        <f t="shared" si="475"/>
        <v>1.09871983710031E-2</v>
      </c>
      <c r="AD514" s="72">
        <f t="shared" si="476"/>
        <v>1.0744289164854329E-2</v>
      </c>
      <c r="AE514" s="72">
        <f t="shared" si="477"/>
        <v>8.7258742246811224E-3</v>
      </c>
      <c r="AF514" s="72">
        <f t="shared" si="478"/>
        <v>7.8050277562822113E-3</v>
      </c>
      <c r="AG514" s="72">
        <f t="shared" si="479"/>
        <v>7.4309215495280048E-3</v>
      </c>
      <c r="AH514" s="72">
        <f t="shared" si="480"/>
        <v>2.5090457416148738E-3</v>
      </c>
      <c r="AI514" s="72">
        <f t="shared" si="481"/>
        <v>2.9468434734319271E-3</v>
      </c>
      <c r="AJ514" s="72">
        <f t="shared" si="482"/>
        <v>3.9664042301686625E-3</v>
      </c>
      <c r="AK514" s="72">
        <f t="shared" si="483"/>
        <v>4.5977047744376167E-3</v>
      </c>
      <c r="AL514" s="72">
        <f t="shared" si="484"/>
        <v>4.8012710640380797E-3</v>
      </c>
      <c r="AM514" s="72">
        <f t="shared" si="485"/>
        <v>4.9443601885803797E-3</v>
      </c>
      <c r="AN514" s="72">
        <f t="shared" si="486"/>
        <v>5.1777821681270588E-3</v>
      </c>
      <c r="AO514" s="72">
        <f t="shared" si="487"/>
        <v>5.1773220369890263E-3</v>
      </c>
      <c r="AP514" s="72">
        <f t="shared" si="488"/>
        <v>2.473370099841376E-3</v>
      </c>
      <c r="AQ514" s="72">
        <f t="shared" si="489"/>
        <v>2.9006262829695956E-3</v>
      </c>
      <c r="AR514" s="72">
        <f t="shared" si="490"/>
        <v>3.8892950650449586E-3</v>
      </c>
      <c r="AS514" s="72">
        <f t="shared" si="491"/>
        <v>4.4962667243092606E-3</v>
      </c>
      <c r="AT514" s="72">
        <f t="shared" si="492"/>
        <v>4.6907975013747785E-3</v>
      </c>
      <c r="AU514" s="72">
        <f t="shared" si="493"/>
        <v>4.8274512811728766E-3</v>
      </c>
      <c r="AV514" s="72">
        <f t="shared" si="494"/>
        <v>5.0509265818541879E-3</v>
      </c>
      <c r="AW514" s="72">
        <f t="shared" si="495"/>
        <v>5.051010247289915E-3</v>
      </c>
      <c r="AX514" s="72">
        <f t="shared" si="496"/>
        <v>6.2726143540371845E-4</v>
      </c>
      <c r="AY514" s="72">
        <f t="shared" si="497"/>
        <v>1.4734217367159636E-3</v>
      </c>
      <c r="AZ514" s="72">
        <f t="shared" si="498"/>
        <v>3.9664042301686625E-3</v>
      </c>
      <c r="BA514" s="72">
        <f t="shared" si="499"/>
        <v>1.3793114323312851E-2</v>
      </c>
      <c r="BB514" s="72">
        <f t="shared" si="500"/>
        <v>2.4006355320190399E-2</v>
      </c>
      <c r="BC514" s="72">
        <f t="shared" si="501"/>
        <v>4.9443601885803795E-2</v>
      </c>
      <c r="BD514" s="72">
        <f t="shared" si="502"/>
        <v>7.7666732521905882E-2</v>
      </c>
      <c r="BE514" s="72">
        <f t="shared" si="503"/>
        <v>0.10354644073978053</v>
      </c>
      <c r="BF514" s="72">
        <f t="shared" si="504"/>
        <v>6.1834252496034399E-4</v>
      </c>
      <c r="BG514" s="72">
        <f t="shared" si="505"/>
        <v>1.4503131414847978E-3</v>
      </c>
      <c r="BH514" s="72">
        <f t="shared" si="506"/>
        <v>3.8892950650449586E-3</v>
      </c>
      <c r="BI514" s="72">
        <f t="shared" si="507"/>
        <v>1.3488800172927782E-2</v>
      </c>
      <c r="BJ514" s="72">
        <f t="shared" si="508"/>
        <v>2.3453987506873893E-2</v>
      </c>
      <c r="BK514" s="72">
        <f t="shared" si="509"/>
        <v>4.8274512811728766E-2</v>
      </c>
      <c r="BL514" s="72">
        <f t="shared" si="510"/>
        <v>7.576389872781282E-2</v>
      </c>
      <c r="BM514" s="72">
        <f t="shared" si="511"/>
        <v>0.1010202049457983</v>
      </c>
      <c r="BN514" s="70">
        <f t="shared" si="512"/>
        <v>0.9411523394394864</v>
      </c>
      <c r="BO514" s="70">
        <f t="shared" si="513"/>
        <v>0.97989391643337898</v>
      </c>
      <c r="BP514" s="70">
        <f t="shared" si="514"/>
        <v>0.99545119894898015</v>
      </c>
    </row>
    <row r="515" spans="1:68" x14ac:dyDescent="0.25">
      <c r="A515" s="68">
        <v>44686</v>
      </c>
      <c r="B515" s="67">
        <v>5.86</v>
      </c>
      <c r="C515" s="67">
        <v>5.95</v>
      </c>
      <c r="D515" s="67">
        <v>6.36</v>
      </c>
      <c r="E515" s="67">
        <v>7.18</v>
      </c>
      <c r="F515" s="67">
        <v>7.42</v>
      </c>
      <c r="G515" s="67">
        <v>7.14</v>
      </c>
      <c r="H515" s="67">
        <v>7</v>
      </c>
      <c r="I515" s="67">
        <v>6.93</v>
      </c>
      <c r="J515" s="71">
        <f t="shared" si="515"/>
        <v>9.9999999999995925E-5</v>
      </c>
      <c r="K515" s="71">
        <f t="shared" si="515"/>
        <v>9.9999999999995925E-5</v>
      </c>
      <c r="L515" s="71">
        <f t="shared" si="516"/>
        <v>1.9999999999999185E-4</v>
      </c>
      <c r="M515" s="71">
        <f t="shared" si="516"/>
        <v>7.9999999999999516E-4</v>
      </c>
      <c r="N515" s="71">
        <f t="shared" si="517"/>
        <v>6.0000000000000331E-4</v>
      </c>
      <c r="O515" s="71">
        <f t="shared" si="518"/>
        <v>4.0000000000001146E-4</v>
      </c>
      <c r="P515" s="71">
        <f t="shared" si="519"/>
        <v>6.999999999999923E-4</v>
      </c>
      <c r="Q515" s="71">
        <f t="shared" si="520"/>
        <v>8.9999999999999802E-4</v>
      </c>
      <c r="R515" s="71">
        <f t="shared" si="521"/>
        <v>9.4459925446829465E-5</v>
      </c>
      <c r="S515" s="71">
        <f t="shared" si="522"/>
        <v>9.4379689560946807E-5</v>
      </c>
      <c r="T515" s="71">
        <f t="shared" si="523"/>
        <v>1.8802293935236879E-4</v>
      </c>
      <c r="U515" s="71">
        <f t="shared" si="524"/>
        <v>7.4612948807477818E-4</v>
      </c>
      <c r="V515" s="71">
        <f t="shared" si="525"/>
        <v>5.5839926997702804E-4</v>
      </c>
      <c r="W515" s="71">
        <f t="shared" si="526"/>
        <v>3.732736138901589E-4</v>
      </c>
      <c r="X515" s="71">
        <f t="shared" si="527"/>
        <v>6.5399170827239389E-4</v>
      </c>
      <c r="Y515" s="71">
        <f t="shared" si="528"/>
        <v>8.4131811459346631E-4</v>
      </c>
      <c r="Z515" s="72">
        <f t="shared" si="472"/>
        <v>1.0866477245689741E-2</v>
      </c>
      <c r="AA515" s="72">
        <f t="shared" si="473"/>
        <v>1.0539262062304315E-2</v>
      </c>
      <c r="AB515" s="72">
        <f t="shared" si="474"/>
        <v>9.0292836695629059E-3</v>
      </c>
      <c r="AC515" s="72">
        <f t="shared" si="475"/>
        <v>1.0911114909642701E-2</v>
      </c>
      <c r="AD515" s="72">
        <f t="shared" si="476"/>
        <v>1.0626480717386068E-2</v>
      </c>
      <c r="AE515" s="72">
        <f t="shared" si="477"/>
        <v>8.5899651571215117E-3</v>
      </c>
      <c r="AF515" s="72">
        <f t="shared" si="478"/>
        <v>7.6743775010103092E-3</v>
      </c>
      <c r="AG515" s="72">
        <f t="shared" si="479"/>
        <v>7.3156478237564613E-3</v>
      </c>
      <c r="AH515" s="72">
        <f t="shared" si="480"/>
        <v>2.5172747702441154E-3</v>
      </c>
      <c r="AI515" s="72">
        <f t="shared" si="481"/>
        <v>2.9609763512025815E-3</v>
      </c>
      <c r="AJ515" s="72">
        <f t="shared" si="482"/>
        <v>3.989647668078744E-3</v>
      </c>
      <c r="AK515" s="72">
        <f t="shared" si="483"/>
        <v>4.6247395263165373E-3</v>
      </c>
      <c r="AL515" s="72">
        <f t="shared" si="484"/>
        <v>4.8297290724392877E-3</v>
      </c>
      <c r="AM515" s="72">
        <f t="shared" si="485"/>
        <v>4.9736735489403182E-3</v>
      </c>
      <c r="AN515" s="72">
        <f t="shared" si="486"/>
        <v>5.2081357385487231E-3</v>
      </c>
      <c r="AO515" s="72">
        <f t="shared" si="487"/>
        <v>5.2078810671984466E-3</v>
      </c>
      <c r="AP515" s="72">
        <f t="shared" si="488"/>
        <v>2.4818735417569907E-3</v>
      </c>
      <c r="AQ515" s="72">
        <f t="shared" si="489"/>
        <v>2.914706685531615E-3</v>
      </c>
      <c r="AR515" s="72">
        <f t="shared" si="490"/>
        <v>3.9120815094907391E-3</v>
      </c>
      <c r="AS515" s="72">
        <f t="shared" si="491"/>
        <v>4.5226961915577563E-3</v>
      </c>
      <c r="AT515" s="72">
        <f t="shared" si="492"/>
        <v>4.7185909946357036E-3</v>
      </c>
      <c r="AU515" s="72">
        <f t="shared" si="493"/>
        <v>4.8560831942629978E-3</v>
      </c>
      <c r="AV515" s="72">
        <f t="shared" si="494"/>
        <v>5.0805996327647233E-3</v>
      </c>
      <c r="AW515" s="72">
        <f t="shared" si="495"/>
        <v>5.080858191549016E-3</v>
      </c>
      <c r="AX515" s="72">
        <f t="shared" si="496"/>
        <v>6.2931869256102884E-4</v>
      </c>
      <c r="AY515" s="72">
        <f t="shared" si="497"/>
        <v>1.4804881756012907E-3</v>
      </c>
      <c r="AZ515" s="72">
        <f t="shared" si="498"/>
        <v>3.989647668078744E-3</v>
      </c>
      <c r="BA515" s="72">
        <f t="shared" si="499"/>
        <v>1.3874218578949611E-2</v>
      </c>
      <c r="BB515" s="72">
        <f t="shared" si="500"/>
        <v>2.4148645362196439E-2</v>
      </c>
      <c r="BC515" s="72">
        <f t="shared" si="501"/>
        <v>4.9736735489403182E-2</v>
      </c>
      <c r="BD515" s="72">
        <f t="shared" si="502"/>
        <v>7.8122036078230844E-2</v>
      </c>
      <c r="BE515" s="72">
        <f t="shared" si="503"/>
        <v>0.10415762134396893</v>
      </c>
      <c r="BF515" s="72">
        <f t="shared" si="504"/>
        <v>6.2046838543924768E-4</v>
      </c>
      <c r="BG515" s="72">
        <f t="shared" si="505"/>
        <v>1.4573533427658075E-3</v>
      </c>
      <c r="BH515" s="72">
        <f t="shared" si="506"/>
        <v>3.9120815094907391E-3</v>
      </c>
      <c r="BI515" s="72">
        <f t="shared" si="507"/>
        <v>1.356808857467327E-2</v>
      </c>
      <c r="BJ515" s="72">
        <f t="shared" si="508"/>
        <v>2.3592954973178516E-2</v>
      </c>
      <c r="BK515" s="72">
        <f t="shared" si="509"/>
        <v>4.856083194262998E-2</v>
      </c>
      <c r="BL515" s="72">
        <f t="shared" si="510"/>
        <v>7.6208994491470852E-2</v>
      </c>
      <c r="BM515" s="72">
        <f t="shared" si="511"/>
        <v>0.10161716383098032</v>
      </c>
      <c r="BN515" s="70">
        <f t="shared" si="512"/>
        <v>0.94166526899817538</v>
      </c>
      <c r="BO515" s="70">
        <f t="shared" si="513"/>
        <v>0.97989267175157502</v>
      </c>
      <c r="BP515" s="70">
        <f t="shared" si="514"/>
        <v>0.99547032607991603</v>
      </c>
    </row>
    <row r="516" spans="1:68" x14ac:dyDescent="0.25">
      <c r="A516" s="68">
        <v>44685</v>
      </c>
      <c r="B516" s="67">
        <v>5.87</v>
      </c>
      <c r="C516" s="67">
        <v>5.96</v>
      </c>
      <c r="D516" s="67">
        <v>6.38</v>
      </c>
      <c r="E516" s="67">
        <v>7.26</v>
      </c>
      <c r="F516" s="67">
        <v>7.48</v>
      </c>
      <c r="G516" s="67">
        <v>7.18</v>
      </c>
      <c r="H516" s="67">
        <v>7.07</v>
      </c>
      <c r="I516" s="67">
        <v>7.02</v>
      </c>
      <c r="J516" s="71">
        <f t="shared" si="515"/>
        <v>-9.9999999999995925E-5</v>
      </c>
      <c r="K516" s="71">
        <f t="shared" si="515"/>
        <v>-1.9999999999999879E-4</v>
      </c>
      <c r="L516" s="71">
        <f t="shared" si="516"/>
        <v>-1.9999999999999185E-4</v>
      </c>
      <c r="M516" s="71">
        <f t="shared" si="516"/>
        <v>-1.0000000000000286E-4</v>
      </c>
      <c r="N516" s="71">
        <f t="shared" si="517"/>
        <v>-3.9999999999999758E-4</v>
      </c>
      <c r="O516" s="71">
        <f t="shared" si="518"/>
        <v>-2.0000000000000573E-4</v>
      </c>
      <c r="P516" s="71">
        <f t="shared" si="519"/>
        <v>-2.9999999999999472E-4</v>
      </c>
      <c r="Q516" s="71">
        <f t="shared" si="520"/>
        <v>-2.9999999999999472E-4</v>
      </c>
      <c r="R516" s="71">
        <f t="shared" si="521"/>
        <v>-9.4459925446865772E-5</v>
      </c>
      <c r="S516" s="71">
        <f t="shared" si="522"/>
        <v>-1.8876828748854211E-4</v>
      </c>
      <c r="T516" s="71">
        <f t="shared" si="523"/>
        <v>-1.8802293935247993E-4</v>
      </c>
      <c r="U516" s="71">
        <f t="shared" si="524"/>
        <v>-9.323574665271795E-5</v>
      </c>
      <c r="V516" s="71">
        <f t="shared" si="525"/>
        <v>-3.7223153230828441E-4</v>
      </c>
      <c r="W516" s="71">
        <f t="shared" si="526"/>
        <v>-1.8661939029616879E-4</v>
      </c>
      <c r="X516" s="71">
        <f t="shared" si="527"/>
        <v>-2.8022979026032571E-4</v>
      </c>
      <c r="Y516" s="71">
        <f t="shared" si="528"/>
        <v>-2.8036073264333658E-4</v>
      </c>
      <c r="Z516" s="72">
        <f t="shared" si="472"/>
        <v>1.0854116544208002E-2</v>
      </c>
      <c r="AA516" s="72">
        <f t="shared" si="473"/>
        <v>1.0525276722540777E-2</v>
      </c>
      <c r="AB516" s="72">
        <f t="shared" si="474"/>
        <v>8.9870655924658063E-3</v>
      </c>
      <c r="AC516" s="72">
        <f t="shared" si="475"/>
        <v>1.0836413084457604E-2</v>
      </c>
      <c r="AD516" s="72">
        <f t="shared" si="476"/>
        <v>1.0514486905331579E-2</v>
      </c>
      <c r="AE516" s="72">
        <f t="shared" si="477"/>
        <v>8.4671438149619693E-3</v>
      </c>
      <c r="AF516" s="72">
        <f t="shared" si="478"/>
        <v>7.5668020401831017E-3</v>
      </c>
      <c r="AG516" s="72">
        <f t="shared" si="479"/>
        <v>7.219254848130064E-3</v>
      </c>
      <c r="AH516" s="72">
        <f t="shared" si="480"/>
        <v>2.5308931728617715E-3</v>
      </c>
      <c r="AI516" s="72">
        <f t="shared" si="481"/>
        <v>2.9774501522384605E-3</v>
      </c>
      <c r="AJ516" s="72">
        <f t="shared" si="482"/>
        <v>4.0122438828328827E-3</v>
      </c>
      <c r="AK516" s="72">
        <f t="shared" si="483"/>
        <v>4.6489704225422829E-3</v>
      </c>
      <c r="AL516" s="72">
        <f t="shared" si="484"/>
        <v>4.856014009418346E-3</v>
      </c>
      <c r="AM516" s="72">
        <f t="shared" si="485"/>
        <v>5.0016721243013517E-3</v>
      </c>
      <c r="AN516" s="72">
        <f t="shared" si="486"/>
        <v>5.236714879666802E-3</v>
      </c>
      <c r="AO516" s="72">
        <f t="shared" si="487"/>
        <v>5.2357354774351401E-3</v>
      </c>
      <c r="AP516" s="72">
        <f t="shared" si="488"/>
        <v>2.4953527424825717E-3</v>
      </c>
      <c r="AQ516" s="72">
        <f t="shared" si="489"/>
        <v>2.930965785146651E-3</v>
      </c>
      <c r="AR516" s="72">
        <f t="shared" si="490"/>
        <v>3.9342851703322258E-3</v>
      </c>
      <c r="AS516" s="72">
        <f t="shared" si="491"/>
        <v>4.5465902154821301E-3</v>
      </c>
      <c r="AT516" s="72">
        <f t="shared" si="492"/>
        <v>4.7444118180411709E-3</v>
      </c>
      <c r="AU516" s="72">
        <f t="shared" si="493"/>
        <v>4.8834976783133886E-3</v>
      </c>
      <c r="AV516" s="72">
        <f t="shared" si="494"/>
        <v>5.1086059235529767E-3</v>
      </c>
      <c r="AW516" s="72">
        <f t="shared" si="495"/>
        <v>5.1082060794282718E-3</v>
      </c>
      <c r="AX516" s="72">
        <f t="shared" si="496"/>
        <v>6.3272329321544289E-4</v>
      </c>
      <c r="AY516" s="72">
        <f t="shared" si="497"/>
        <v>1.4887250761192303E-3</v>
      </c>
      <c r="AZ516" s="72">
        <f t="shared" si="498"/>
        <v>4.0122438828328827E-3</v>
      </c>
      <c r="BA516" s="72">
        <f t="shared" si="499"/>
        <v>1.3946911267626849E-2</v>
      </c>
      <c r="BB516" s="72">
        <f t="shared" si="500"/>
        <v>2.4280070047091731E-2</v>
      </c>
      <c r="BC516" s="72">
        <f t="shared" si="501"/>
        <v>5.0016721243013519E-2</v>
      </c>
      <c r="BD516" s="72">
        <f t="shared" si="502"/>
        <v>7.8550723195002031E-2</v>
      </c>
      <c r="BE516" s="72">
        <f t="shared" si="503"/>
        <v>0.10471470954870279</v>
      </c>
      <c r="BF516" s="72">
        <f t="shared" si="504"/>
        <v>6.2383818562064292E-4</v>
      </c>
      <c r="BG516" s="72">
        <f t="shared" si="505"/>
        <v>1.4654828925733255E-3</v>
      </c>
      <c r="BH516" s="72">
        <f t="shared" si="506"/>
        <v>3.9342851703322258E-3</v>
      </c>
      <c r="BI516" s="72">
        <f t="shared" si="507"/>
        <v>1.363977064644639E-2</v>
      </c>
      <c r="BJ516" s="72">
        <f t="shared" si="508"/>
        <v>2.3722059090205853E-2</v>
      </c>
      <c r="BK516" s="72">
        <f t="shared" si="509"/>
        <v>4.8834976783133886E-2</v>
      </c>
      <c r="BL516" s="72">
        <f t="shared" si="510"/>
        <v>7.6629088853294655E-2</v>
      </c>
      <c r="BM516" s="72">
        <f t="shared" si="511"/>
        <v>0.10216412158856544</v>
      </c>
      <c r="BN516" s="70">
        <f t="shared" si="512"/>
        <v>0.94162752766467517</v>
      </c>
      <c r="BO516" s="70">
        <f t="shared" si="513"/>
        <v>0.97994711749389041</v>
      </c>
      <c r="BP516" s="70">
        <f t="shared" si="514"/>
        <v>0.99547889194056216</v>
      </c>
    </row>
    <row r="517" spans="1:68" x14ac:dyDescent="0.25">
      <c r="A517" s="68">
        <v>44684</v>
      </c>
      <c r="B517" s="67">
        <v>5.86</v>
      </c>
      <c r="C517" s="67">
        <v>5.94</v>
      </c>
      <c r="D517" s="67">
        <v>6.36</v>
      </c>
      <c r="E517" s="67">
        <v>7.25</v>
      </c>
      <c r="F517" s="67">
        <v>7.44</v>
      </c>
      <c r="G517" s="67">
        <v>7.16</v>
      </c>
      <c r="H517" s="67">
        <v>7.04</v>
      </c>
      <c r="I517" s="67">
        <v>6.99</v>
      </c>
      <c r="J517" s="71">
        <f t="shared" si="515"/>
        <v>-2.0000000000000573E-4</v>
      </c>
      <c r="K517" s="71">
        <f t="shared" si="515"/>
        <v>-9.0000000000000496E-4</v>
      </c>
      <c r="L517" s="71">
        <f t="shared" si="516"/>
        <v>-2.0000000000000573E-4</v>
      </c>
      <c r="M517" s="71">
        <f t="shared" si="516"/>
        <v>-1.5999999999999903E-3</v>
      </c>
      <c r="N517" s="71">
        <f t="shared" si="517"/>
        <v>-2.7000000000000079E-3</v>
      </c>
      <c r="O517" s="71">
        <f t="shared" si="518"/>
        <v>-2.5000000000000022E-3</v>
      </c>
      <c r="P517" s="71">
        <f t="shared" si="519"/>
        <v>-3.0000000000000027E-3</v>
      </c>
      <c r="Q517" s="71">
        <f t="shared" si="520"/>
        <v>-2.8000000000000108E-3</v>
      </c>
      <c r="R517" s="71">
        <f t="shared" si="521"/>
        <v>-1.8894662314123008E-4</v>
      </c>
      <c r="S517" s="71">
        <f t="shared" si="522"/>
        <v>-8.4989853550636427E-4</v>
      </c>
      <c r="T517" s="71">
        <f t="shared" si="523"/>
        <v>-1.8805829862688348E-4</v>
      </c>
      <c r="U517" s="71">
        <f t="shared" si="524"/>
        <v>-1.4929553953427625E-3</v>
      </c>
      <c r="V517" s="71">
        <f t="shared" si="525"/>
        <v>-2.5161934900764177E-3</v>
      </c>
      <c r="W517" s="71">
        <f t="shared" si="526"/>
        <v>-2.3356856509996371E-3</v>
      </c>
      <c r="X517" s="71">
        <f t="shared" si="527"/>
        <v>-2.8066254741196902E-3</v>
      </c>
      <c r="Y517" s="71">
        <f t="shared" si="528"/>
        <v>-2.6204975220417651E-3</v>
      </c>
      <c r="Z517" s="72">
        <f t="shared" si="472"/>
        <v>1.0838174525028145E-2</v>
      </c>
      <c r="AA517" s="72">
        <f t="shared" si="473"/>
        <v>1.0507655018492837E-2</v>
      </c>
      <c r="AB517" s="72">
        <f t="shared" si="474"/>
        <v>8.9378659720316268E-3</v>
      </c>
      <c r="AC517" s="72">
        <f t="shared" si="475"/>
        <v>1.074079217352414E-2</v>
      </c>
      <c r="AD517" s="72">
        <f t="shared" si="476"/>
        <v>1.038130921213605E-2</v>
      </c>
      <c r="AE517" s="72">
        <f t="shared" si="477"/>
        <v>8.3255862510543139E-3</v>
      </c>
      <c r="AF517" s="72">
        <f t="shared" si="478"/>
        <v>7.4344384924427531E-3</v>
      </c>
      <c r="AG517" s="72">
        <f t="shared" si="479"/>
        <v>7.0944555008790921E-3</v>
      </c>
      <c r="AH517" s="72">
        <f t="shared" si="480"/>
        <v>2.5454095169870762E-3</v>
      </c>
      <c r="AI517" s="72">
        <f t="shared" si="481"/>
        <v>2.9950154496002366E-3</v>
      </c>
      <c r="AJ517" s="72">
        <f t="shared" si="482"/>
        <v>4.0361560168433661E-3</v>
      </c>
      <c r="AK517" s="72">
        <f t="shared" si="483"/>
        <v>4.676461147360058E-3</v>
      </c>
      <c r="AL517" s="72">
        <f t="shared" si="484"/>
        <v>4.8852302485401684E-3</v>
      </c>
      <c r="AM517" s="72">
        <f t="shared" si="485"/>
        <v>5.0315519315462893E-3</v>
      </c>
      <c r="AN517" s="72">
        <f t="shared" si="486"/>
        <v>5.2682056334707045E-3</v>
      </c>
      <c r="AO517" s="72">
        <f t="shared" si="487"/>
        <v>5.2672277264630774E-3</v>
      </c>
      <c r="AP517" s="72">
        <f t="shared" si="488"/>
        <v>2.5096819738548446E-3</v>
      </c>
      <c r="AQ517" s="72">
        <f t="shared" si="489"/>
        <v>2.9482592689350647E-3</v>
      </c>
      <c r="AR517" s="72">
        <f t="shared" si="490"/>
        <v>3.9577333648361948E-3</v>
      </c>
      <c r="AS517" s="72">
        <f t="shared" si="491"/>
        <v>4.5734882658254915E-3</v>
      </c>
      <c r="AT517" s="72">
        <f t="shared" si="492"/>
        <v>4.7729474749877111E-3</v>
      </c>
      <c r="AU517" s="72">
        <f t="shared" si="493"/>
        <v>4.9126722241858893E-3</v>
      </c>
      <c r="AV517" s="72">
        <f t="shared" si="494"/>
        <v>5.1393204365688012E-3</v>
      </c>
      <c r="AW517" s="72">
        <f t="shared" si="495"/>
        <v>5.1389253821371248E-3</v>
      </c>
      <c r="AX517" s="72">
        <f t="shared" si="496"/>
        <v>6.3635237924676905E-4</v>
      </c>
      <c r="AY517" s="72">
        <f t="shared" si="497"/>
        <v>1.4975077248001183E-3</v>
      </c>
      <c r="AZ517" s="72">
        <f t="shared" si="498"/>
        <v>4.0361560168433661E-3</v>
      </c>
      <c r="BA517" s="72">
        <f t="shared" si="499"/>
        <v>1.4029383442080174E-2</v>
      </c>
      <c r="BB517" s="72">
        <f t="shared" si="500"/>
        <v>2.4426151242700842E-2</v>
      </c>
      <c r="BC517" s="72">
        <f t="shared" si="501"/>
        <v>5.0315519315462895E-2</v>
      </c>
      <c r="BD517" s="72">
        <f t="shared" si="502"/>
        <v>7.9023084502060567E-2</v>
      </c>
      <c r="BE517" s="72">
        <f t="shared" si="503"/>
        <v>0.10534455452926154</v>
      </c>
      <c r="BF517" s="72">
        <f t="shared" si="504"/>
        <v>6.2742049346371114E-4</v>
      </c>
      <c r="BG517" s="72">
        <f t="shared" si="505"/>
        <v>1.4741296344675324E-3</v>
      </c>
      <c r="BH517" s="72">
        <f t="shared" si="506"/>
        <v>3.9577333648361948E-3</v>
      </c>
      <c r="BI517" s="72">
        <f t="shared" si="507"/>
        <v>1.3720464797476475E-2</v>
      </c>
      <c r="BJ517" s="72">
        <f t="shared" si="508"/>
        <v>2.3864737374938556E-2</v>
      </c>
      <c r="BK517" s="72">
        <f t="shared" si="509"/>
        <v>4.9126722241858892E-2</v>
      </c>
      <c r="BL517" s="72">
        <f t="shared" si="510"/>
        <v>7.7089806548532022E-2</v>
      </c>
      <c r="BM517" s="72">
        <f t="shared" si="511"/>
        <v>0.10277850764274249</v>
      </c>
      <c r="BN517" s="70">
        <f t="shared" si="512"/>
        <v>0.94161624491048168</v>
      </c>
      <c r="BO517" s="70">
        <f t="shared" si="513"/>
        <v>0.97994490574124948</v>
      </c>
      <c r="BP517" s="70">
        <f t="shared" si="514"/>
        <v>0.99550016543258868</v>
      </c>
    </row>
    <row r="518" spans="1:68" x14ac:dyDescent="0.25">
      <c r="A518" s="68">
        <v>44683</v>
      </c>
      <c r="B518" s="67">
        <v>5.84</v>
      </c>
      <c r="C518" s="67">
        <v>5.85</v>
      </c>
      <c r="D518" s="67">
        <v>6.34</v>
      </c>
      <c r="E518" s="67">
        <v>7.09</v>
      </c>
      <c r="F518" s="67">
        <v>7.17</v>
      </c>
      <c r="G518" s="67">
        <v>6.91</v>
      </c>
      <c r="H518" s="67">
        <v>6.74</v>
      </c>
      <c r="I518" s="67">
        <v>6.71</v>
      </c>
      <c r="J518" s="71">
        <f t="shared" si="515"/>
        <v>2.0000000000000573E-4</v>
      </c>
      <c r="K518" s="71">
        <f t="shared" si="515"/>
        <v>2.0000000000000573E-4</v>
      </c>
      <c r="L518" s="71">
        <f t="shared" si="516"/>
        <v>-1.9999999999999185E-4</v>
      </c>
      <c r="M518" s="71">
        <f t="shared" si="516"/>
        <v>-3.0000000000000859E-4</v>
      </c>
      <c r="N518" s="71">
        <f t="shared" si="517"/>
        <v>-1.9999999999999185E-4</v>
      </c>
      <c r="O518" s="71">
        <f t="shared" si="518"/>
        <v>-4.9999999999998657E-4</v>
      </c>
      <c r="P518" s="71">
        <f t="shared" si="519"/>
        <v>-1.0000000000000286E-4</v>
      </c>
      <c r="Q518" s="71">
        <f t="shared" si="520"/>
        <v>-2.9999999999999472E-4</v>
      </c>
      <c r="R518" s="71">
        <f t="shared" si="521"/>
        <v>1.8894662314113367E-4</v>
      </c>
      <c r="S518" s="71">
        <f t="shared" si="522"/>
        <v>1.8892877441417327E-4</v>
      </c>
      <c r="T518" s="71">
        <f t="shared" si="523"/>
        <v>-1.8809367120251297E-4</v>
      </c>
      <c r="U518" s="71">
        <f t="shared" si="524"/>
        <v>-2.8017744754842339E-4</v>
      </c>
      <c r="V518" s="71">
        <f t="shared" si="525"/>
        <v>-1.8663680531979881E-4</v>
      </c>
      <c r="W518" s="71">
        <f t="shared" si="526"/>
        <v>-4.6779249578316227E-4</v>
      </c>
      <c r="X518" s="71">
        <f t="shared" si="527"/>
        <v>-9.3689979925185447E-5</v>
      </c>
      <c r="Y518" s="71">
        <f t="shared" si="528"/>
        <v>-2.8117531466002155E-4</v>
      </c>
      <c r="Z518" s="72">
        <f t="shared" si="472"/>
        <v>1.0821179618453754E-2</v>
      </c>
      <c r="AA518" s="72">
        <f t="shared" si="473"/>
        <v>1.0490365304775697E-2</v>
      </c>
      <c r="AB518" s="72">
        <f t="shared" si="474"/>
        <v>8.8880478091239584E-3</v>
      </c>
      <c r="AC518" s="72">
        <f t="shared" si="475"/>
        <v>1.0639857980161151E-2</v>
      </c>
      <c r="AD518" s="72">
        <f t="shared" si="476"/>
        <v>1.0247005129414868E-2</v>
      </c>
      <c r="AE518" s="72">
        <f t="shared" si="477"/>
        <v>8.1780730770297377E-3</v>
      </c>
      <c r="AF518" s="72">
        <f t="shared" si="478"/>
        <v>7.2993653640888063E-3</v>
      </c>
      <c r="AG518" s="72">
        <f t="shared" si="479"/>
        <v>6.9675118240134773E-3</v>
      </c>
      <c r="AH518" s="72">
        <f t="shared" si="480"/>
        <v>2.5604489500192975E-3</v>
      </c>
      <c r="AI518" s="72">
        <f t="shared" si="481"/>
        <v>3.0133760319460061E-3</v>
      </c>
      <c r="AJ518" s="72">
        <f t="shared" si="482"/>
        <v>4.0605007530540539E-3</v>
      </c>
      <c r="AK518" s="72">
        <f t="shared" si="483"/>
        <v>4.7045387055905784E-3</v>
      </c>
      <c r="AL518" s="72">
        <f t="shared" si="484"/>
        <v>4.9111566356766258E-3</v>
      </c>
      <c r="AM518" s="72">
        <f t="shared" si="485"/>
        <v>5.0592057759502743E-3</v>
      </c>
      <c r="AN518" s="72">
        <f t="shared" si="486"/>
        <v>5.2951649128597685E-3</v>
      </c>
      <c r="AO518" s="72">
        <f t="shared" si="487"/>
        <v>5.2951206994667375E-3</v>
      </c>
      <c r="AP518" s="72">
        <f t="shared" si="488"/>
        <v>2.5245146422114731E-3</v>
      </c>
      <c r="AQ518" s="72">
        <f t="shared" si="489"/>
        <v>2.9663521753510646E-3</v>
      </c>
      <c r="AR518" s="72">
        <f t="shared" si="490"/>
        <v>3.9816058427202209E-3</v>
      </c>
      <c r="AS518" s="72">
        <f t="shared" si="491"/>
        <v>4.6010599421905836E-3</v>
      </c>
      <c r="AT518" s="72">
        <f t="shared" si="492"/>
        <v>4.7987694661007461E-3</v>
      </c>
      <c r="AU518" s="72">
        <f t="shared" si="493"/>
        <v>4.9400498244585138E-3</v>
      </c>
      <c r="AV518" s="72">
        <f t="shared" si="494"/>
        <v>5.166174701911096E-3</v>
      </c>
      <c r="AW518" s="72">
        <f t="shared" si="495"/>
        <v>5.1666049505749607E-3</v>
      </c>
      <c r="AX518" s="72">
        <f t="shared" si="496"/>
        <v>6.4011223750482437E-4</v>
      </c>
      <c r="AY518" s="72">
        <f t="shared" si="497"/>
        <v>1.506688015973003E-3</v>
      </c>
      <c r="AZ518" s="72">
        <f t="shared" si="498"/>
        <v>4.0605007530540539E-3</v>
      </c>
      <c r="BA518" s="72">
        <f t="shared" si="499"/>
        <v>1.4113616116771735E-2</v>
      </c>
      <c r="BB518" s="72">
        <f t="shared" si="500"/>
        <v>2.4555783178383129E-2</v>
      </c>
      <c r="BC518" s="72">
        <f t="shared" si="501"/>
        <v>5.0592057759502741E-2</v>
      </c>
      <c r="BD518" s="72">
        <f t="shared" si="502"/>
        <v>7.942747369289653E-2</v>
      </c>
      <c r="BE518" s="72">
        <f t="shared" si="503"/>
        <v>0.10590241398933475</v>
      </c>
      <c r="BF518" s="72">
        <f t="shared" si="504"/>
        <v>6.3112866055286827E-4</v>
      </c>
      <c r="BG518" s="72">
        <f t="shared" si="505"/>
        <v>1.4831760876755323E-3</v>
      </c>
      <c r="BH518" s="72">
        <f t="shared" si="506"/>
        <v>3.9816058427202209E-3</v>
      </c>
      <c r="BI518" s="72">
        <f t="shared" si="507"/>
        <v>1.3803179826571751E-2</v>
      </c>
      <c r="BJ518" s="72">
        <f t="shared" si="508"/>
        <v>2.3993847330503731E-2</v>
      </c>
      <c r="BK518" s="72">
        <f t="shared" si="509"/>
        <v>4.9400498244585138E-2</v>
      </c>
      <c r="BL518" s="72">
        <f t="shared" si="510"/>
        <v>7.7492620528666442E-2</v>
      </c>
      <c r="BM518" s="72">
        <f t="shared" si="511"/>
        <v>0.10333209901149921</v>
      </c>
      <c r="BN518" s="70">
        <f t="shared" si="512"/>
        <v>0.94183728228999941</v>
      </c>
      <c r="BO518" s="70">
        <f t="shared" si="513"/>
        <v>0.98043174651214149</v>
      </c>
      <c r="BP518" s="70">
        <f t="shared" si="514"/>
        <v>0.99575348335000402</v>
      </c>
    </row>
    <row r="519" spans="1:68" x14ac:dyDescent="0.25">
      <c r="A519" s="68">
        <v>44680</v>
      </c>
      <c r="B519" s="67">
        <v>5.86</v>
      </c>
      <c r="C519" s="67">
        <v>5.87</v>
      </c>
      <c r="D519" s="67">
        <v>6.32</v>
      </c>
      <c r="E519" s="67">
        <v>7.06</v>
      </c>
      <c r="F519" s="67">
        <v>7.15</v>
      </c>
      <c r="G519" s="67">
        <v>6.86</v>
      </c>
      <c r="H519" s="67">
        <v>6.73</v>
      </c>
      <c r="I519" s="67">
        <v>6.68</v>
      </c>
      <c r="J519" s="71">
        <f t="shared" si="515"/>
        <v>-1.000000000000098E-4</v>
      </c>
      <c r="K519" s="71">
        <f t="shared" si="515"/>
        <v>-9.9999999999995925E-5</v>
      </c>
      <c r="L519" s="71">
        <f t="shared" si="516"/>
        <v>9.9999999999988987E-5</v>
      </c>
      <c r="M519" s="71">
        <f t="shared" si="516"/>
        <v>-6.999999999999923E-4</v>
      </c>
      <c r="N519" s="71">
        <f t="shared" si="517"/>
        <v>-1.3000000000000095E-3</v>
      </c>
      <c r="O519" s="71">
        <f t="shared" si="518"/>
        <v>-1.6000000000000042E-3</v>
      </c>
      <c r="P519" s="71">
        <f t="shared" si="519"/>
        <v>-1.5000000000000013E-3</v>
      </c>
      <c r="Q519" s="71">
        <f t="shared" si="520"/>
        <v>-1.3999999999999985E-3</v>
      </c>
      <c r="R519" s="71">
        <f t="shared" si="521"/>
        <v>-9.4468848967266595E-5</v>
      </c>
      <c r="S519" s="71">
        <f t="shared" si="522"/>
        <v>-9.4459925446865772E-5</v>
      </c>
      <c r="T519" s="71">
        <f t="shared" si="523"/>
        <v>9.4051258004985375E-5</v>
      </c>
      <c r="U519" s="71">
        <f t="shared" si="524"/>
        <v>-6.5405281471995059E-4</v>
      </c>
      <c r="V519" s="71">
        <f t="shared" si="525"/>
        <v>-1.2139890364272817E-3</v>
      </c>
      <c r="W519" s="71">
        <f t="shared" si="526"/>
        <v>-1.498408221917643E-3</v>
      </c>
      <c r="X519" s="71">
        <f t="shared" si="527"/>
        <v>-1.4064040572372369E-3</v>
      </c>
      <c r="Y519" s="71">
        <f t="shared" si="528"/>
        <v>-1.3131978249604722E-3</v>
      </c>
      <c r="Z519" s="72">
        <f t="shared" si="472"/>
        <v>1.0804465097790926E-2</v>
      </c>
      <c r="AA519" s="72">
        <f t="shared" si="473"/>
        <v>1.0482996078894781E-2</v>
      </c>
      <c r="AB519" s="72">
        <f t="shared" si="474"/>
        <v>8.8375631033073658E-3</v>
      </c>
      <c r="AC519" s="72">
        <f t="shared" si="475"/>
        <v>1.0562509697562814E-2</v>
      </c>
      <c r="AD519" s="72">
        <f t="shared" si="476"/>
        <v>1.0159705266941243E-2</v>
      </c>
      <c r="AE519" s="72">
        <f t="shared" si="477"/>
        <v>8.0785742003841015E-3</v>
      </c>
      <c r="AF519" s="72">
        <f t="shared" si="478"/>
        <v>7.2238513119926816E-3</v>
      </c>
      <c r="AG519" s="72">
        <f t="shared" si="479"/>
        <v>6.8958340886204391E-3</v>
      </c>
      <c r="AH519" s="72">
        <f t="shared" si="480"/>
        <v>2.574357764809423E-3</v>
      </c>
      <c r="AI519" s="72">
        <f t="shared" si="481"/>
        <v>3.0304096614235812E-3</v>
      </c>
      <c r="AJ519" s="72">
        <f t="shared" si="482"/>
        <v>4.0852912917283641E-3</v>
      </c>
      <c r="AK519" s="72">
        <f t="shared" si="483"/>
        <v>4.733424620924612E-3</v>
      </c>
      <c r="AL519" s="72">
        <f t="shared" si="484"/>
        <v>4.9411736997260272E-3</v>
      </c>
      <c r="AM519" s="72">
        <f t="shared" si="485"/>
        <v>5.0905816568382707E-3</v>
      </c>
      <c r="AN519" s="72">
        <f t="shared" si="486"/>
        <v>5.3275379392198749E-3</v>
      </c>
      <c r="AO519" s="72">
        <f t="shared" si="487"/>
        <v>5.327793419047832E-3</v>
      </c>
      <c r="AP519" s="72">
        <f t="shared" si="488"/>
        <v>2.538309350322566E-3</v>
      </c>
      <c r="AQ519" s="72">
        <f t="shared" si="489"/>
        <v>2.9831838669342765E-3</v>
      </c>
      <c r="AR519" s="72">
        <f t="shared" si="490"/>
        <v>4.005915552433615E-3</v>
      </c>
      <c r="AS519" s="72">
        <f t="shared" si="491"/>
        <v>4.6293060068377766E-3</v>
      </c>
      <c r="AT519" s="72">
        <f t="shared" si="492"/>
        <v>4.8281015658586564E-3</v>
      </c>
      <c r="AU519" s="72">
        <f t="shared" si="493"/>
        <v>4.9706759378121586E-3</v>
      </c>
      <c r="AV519" s="72">
        <f t="shared" si="494"/>
        <v>5.1977636025727766E-3</v>
      </c>
      <c r="AW519" s="72">
        <f t="shared" si="495"/>
        <v>5.1984783493469423E-3</v>
      </c>
      <c r="AX519" s="72">
        <f t="shared" si="496"/>
        <v>6.4358944120235576E-4</v>
      </c>
      <c r="AY519" s="72">
        <f t="shared" si="497"/>
        <v>1.5152048307117906E-3</v>
      </c>
      <c r="AZ519" s="72">
        <f t="shared" si="498"/>
        <v>4.0852912917283641E-3</v>
      </c>
      <c r="BA519" s="72">
        <f t="shared" si="499"/>
        <v>1.4200273862773836E-2</v>
      </c>
      <c r="BB519" s="72">
        <f t="shared" si="500"/>
        <v>2.4705868498630136E-2</v>
      </c>
      <c r="BC519" s="72">
        <f t="shared" si="501"/>
        <v>5.0905816568382709E-2</v>
      </c>
      <c r="BD519" s="72">
        <f t="shared" si="502"/>
        <v>7.9913069088298122E-2</v>
      </c>
      <c r="BE519" s="72">
        <f t="shared" si="503"/>
        <v>0.10655586838095664</v>
      </c>
      <c r="BF519" s="72">
        <f t="shared" si="504"/>
        <v>6.3457733758064149E-4</v>
      </c>
      <c r="BG519" s="72">
        <f t="shared" si="505"/>
        <v>1.4915919334671382E-3</v>
      </c>
      <c r="BH519" s="72">
        <f t="shared" si="506"/>
        <v>4.005915552433615E-3</v>
      </c>
      <c r="BI519" s="72">
        <f t="shared" si="507"/>
        <v>1.388791802051333E-2</v>
      </c>
      <c r="BJ519" s="72">
        <f t="shared" si="508"/>
        <v>2.4140507829293282E-2</v>
      </c>
      <c r="BK519" s="72">
        <f t="shared" si="509"/>
        <v>4.9706759378121586E-2</v>
      </c>
      <c r="BL519" s="72">
        <f t="shared" si="510"/>
        <v>7.7966454038591648E-2</v>
      </c>
      <c r="BM519" s="72">
        <f t="shared" si="511"/>
        <v>0.10396956698693885</v>
      </c>
      <c r="BN519" s="70">
        <f t="shared" si="512"/>
        <v>0.94195088956345396</v>
      </c>
      <c r="BO519" s="70">
        <f t="shared" si="513"/>
        <v>0.98043012785365768</v>
      </c>
      <c r="BP519" s="70">
        <f t="shared" si="514"/>
        <v>0.99575428347109207</v>
      </c>
    </row>
    <row r="520" spans="1:68" x14ac:dyDescent="0.25">
      <c r="A520" s="68">
        <v>44679</v>
      </c>
      <c r="B520" s="67">
        <v>5.85</v>
      </c>
      <c r="C520" s="67">
        <v>5.86</v>
      </c>
      <c r="D520" s="67">
        <v>6.33</v>
      </c>
      <c r="E520" s="67">
        <v>6.99</v>
      </c>
      <c r="F520" s="67">
        <v>7.02</v>
      </c>
      <c r="G520" s="67">
        <v>6.7</v>
      </c>
      <c r="H520" s="67">
        <v>6.58</v>
      </c>
      <c r="I520" s="67">
        <v>6.54</v>
      </c>
      <c r="J520" s="71">
        <f t="shared" si="515"/>
        <v>-2.9999999999999472E-4</v>
      </c>
      <c r="K520" s="71">
        <f t="shared" si="515"/>
        <v>-1.000000000000098E-4</v>
      </c>
      <c r="L520" s="71">
        <f t="shared" si="516"/>
        <v>-1.3999999999999915E-3</v>
      </c>
      <c r="M520" s="71">
        <f t="shared" si="516"/>
        <v>2.9999999999999472E-4</v>
      </c>
      <c r="N520" s="71">
        <f t="shared" si="517"/>
        <v>7.0000000000000617E-4</v>
      </c>
      <c r="O520" s="71">
        <f t="shared" si="518"/>
        <v>6.999999999999923E-4</v>
      </c>
      <c r="P520" s="71">
        <f t="shared" si="519"/>
        <v>8.0000000000000904E-4</v>
      </c>
      <c r="Q520" s="71">
        <f t="shared" si="520"/>
        <v>7.0000000000000617E-4</v>
      </c>
      <c r="R520" s="71">
        <f t="shared" si="521"/>
        <v>-2.8346010488841542E-4</v>
      </c>
      <c r="S520" s="71">
        <f t="shared" si="522"/>
        <v>-9.4468848967266595E-5</v>
      </c>
      <c r="T520" s="71">
        <f t="shared" si="523"/>
        <v>-1.317523247240491E-3</v>
      </c>
      <c r="U520" s="71">
        <f t="shared" si="524"/>
        <v>2.8036073264332058E-4</v>
      </c>
      <c r="V520" s="71">
        <f t="shared" si="525"/>
        <v>6.5386952962494694E-4</v>
      </c>
      <c r="W520" s="71">
        <f t="shared" si="526"/>
        <v>6.5582988250349598E-4</v>
      </c>
      <c r="X520" s="71">
        <f t="shared" si="527"/>
        <v>7.5032830381982843E-4</v>
      </c>
      <c r="Y520" s="71">
        <f t="shared" si="528"/>
        <v>6.5681447353075359E-4</v>
      </c>
      <c r="Z520" s="72">
        <f t="shared" si="472"/>
        <v>1.0782244840359946E-2</v>
      </c>
      <c r="AA520" s="72">
        <f t="shared" si="473"/>
        <v>1.0470836458432524E-2</v>
      </c>
      <c r="AB520" s="72">
        <f t="shared" si="474"/>
        <v>8.7863601678966393E-3</v>
      </c>
      <c r="AC520" s="72">
        <f t="shared" si="475"/>
        <v>1.0484635835716542E-2</v>
      </c>
      <c r="AD520" s="72">
        <f t="shared" si="476"/>
        <v>1.0069524142465647E-2</v>
      </c>
      <c r="AE520" s="72">
        <f t="shared" si="477"/>
        <v>7.9824957829022058E-3</v>
      </c>
      <c r="AF520" s="72">
        <f t="shared" si="478"/>
        <v>7.1446083725748974E-3</v>
      </c>
      <c r="AG520" s="72">
        <f t="shared" si="479"/>
        <v>6.8249216390922933E-3</v>
      </c>
      <c r="AH520" s="72">
        <f t="shared" si="480"/>
        <v>2.5896382499922235E-3</v>
      </c>
      <c r="AI520" s="72">
        <f t="shared" si="481"/>
        <v>3.0487090025580468E-3</v>
      </c>
      <c r="AJ520" s="72">
        <f t="shared" si="482"/>
        <v>4.1098582854621982E-3</v>
      </c>
      <c r="AK520" s="72">
        <f t="shared" si="483"/>
        <v>4.7632491769294396E-3</v>
      </c>
      <c r="AL520" s="72">
        <f t="shared" si="484"/>
        <v>4.9721241926707514E-3</v>
      </c>
      <c r="AM520" s="72">
        <f t="shared" si="485"/>
        <v>5.121989699424693E-3</v>
      </c>
      <c r="AN520" s="72">
        <f t="shared" si="486"/>
        <v>5.3606152820857827E-3</v>
      </c>
      <c r="AO520" s="72">
        <f t="shared" si="487"/>
        <v>5.361011972294839E-3</v>
      </c>
      <c r="AP520" s="72">
        <f t="shared" si="488"/>
        <v>2.553394723420194E-3</v>
      </c>
      <c r="AQ520" s="72">
        <f t="shared" si="489"/>
        <v>3.0012116223928787E-3</v>
      </c>
      <c r="AR520" s="72">
        <f t="shared" si="490"/>
        <v>4.0300393087401368E-3</v>
      </c>
      <c r="AS520" s="72">
        <f t="shared" si="491"/>
        <v>4.6584645724554669E-3</v>
      </c>
      <c r="AT520" s="72">
        <f t="shared" si="492"/>
        <v>4.8583908028248931E-3</v>
      </c>
      <c r="AU520" s="72">
        <f t="shared" si="493"/>
        <v>5.0014458075747113E-3</v>
      </c>
      <c r="AV520" s="72">
        <f t="shared" si="494"/>
        <v>5.2301129215217334E-3</v>
      </c>
      <c r="AW520" s="72">
        <f t="shared" si="495"/>
        <v>5.2309518868265915E-3</v>
      </c>
      <c r="AX520" s="72">
        <f t="shared" si="496"/>
        <v>6.4740956249805589E-4</v>
      </c>
      <c r="AY520" s="72">
        <f t="shared" si="497"/>
        <v>1.5243545012790234E-3</v>
      </c>
      <c r="AZ520" s="72">
        <f t="shared" si="498"/>
        <v>4.1098582854621982E-3</v>
      </c>
      <c r="BA520" s="72">
        <f t="shared" si="499"/>
        <v>1.4289747530788318E-2</v>
      </c>
      <c r="BB520" s="72">
        <f t="shared" si="500"/>
        <v>2.4860620963353758E-2</v>
      </c>
      <c r="BC520" s="72">
        <f t="shared" si="501"/>
        <v>5.1219896994246929E-2</v>
      </c>
      <c r="BD520" s="72">
        <f t="shared" si="502"/>
        <v>8.0409229231286738E-2</v>
      </c>
      <c r="BE520" s="72">
        <f t="shared" si="503"/>
        <v>0.10722023944589679</v>
      </c>
      <c r="BF520" s="72">
        <f t="shared" si="504"/>
        <v>6.3834868085504851E-4</v>
      </c>
      <c r="BG520" s="72">
        <f t="shared" si="505"/>
        <v>1.5006058111964394E-3</v>
      </c>
      <c r="BH520" s="72">
        <f t="shared" si="506"/>
        <v>4.0300393087401368E-3</v>
      </c>
      <c r="BI520" s="72">
        <f t="shared" si="507"/>
        <v>1.3975393717366402E-2</v>
      </c>
      <c r="BJ520" s="72">
        <f t="shared" si="508"/>
        <v>2.4291954014124467E-2</v>
      </c>
      <c r="BK520" s="72">
        <f t="shared" si="509"/>
        <v>5.0014458075747115E-2</v>
      </c>
      <c r="BL520" s="72">
        <f t="shared" si="510"/>
        <v>7.8451693822826005E-2</v>
      </c>
      <c r="BM520" s="72">
        <f t="shared" si="511"/>
        <v>0.10461903773653183</v>
      </c>
      <c r="BN520" s="70">
        <f t="shared" si="512"/>
        <v>0.94191936131104825</v>
      </c>
      <c r="BO520" s="70">
        <f t="shared" si="513"/>
        <v>0.98061098671562996</v>
      </c>
      <c r="BP520" s="70">
        <f t="shared" si="514"/>
        <v>0.99583851045618854</v>
      </c>
    </row>
    <row r="521" spans="1:68" x14ac:dyDescent="0.25">
      <c r="A521" s="68">
        <v>44678</v>
      </c>
      <c r="B521" s="67">
        <v>5.82</v>
      </c>
      <c r="C521" s="67">
        <v>5.85</v>
      </c>
      <c r="D521" s="67">
        <v>6.19</v>
      </c>
      <c r="E521" s="67">
        <v>7.02</v>
      </c>
      <c r="F521" s="67">
        <v>7.09</v>
      </c>
      <c r="G521" s="67">
        <v>6.77</v>
      </c>
      <c r="H521" s="67">
        <v>6.66</v>
      </c>
      <c r="I521" s="67">
        <v>6.61</v>
      </c>
      <c r="J521" s="71">
        <f t="shared" si="515"/>
        <v>-6.0000000000000331E-4</v>
      </c>
      <c r="K521" s="71">
        <f t="shared" si="515"/>
        <v>-5.0000000000000044E-4</v>
      </c>
      <c r="L521" s="71">
        <f t="shared" si="516"/>
        <v>0</v>
      </c>
      <c r="M521" s="71">
        <f t="shared" si="516"/>
        <v>-1.0000000000000286E-4</v>
      </c>
      <c r="N521" s="71">
        <f t="shared" si="517"/>
        <v>-2.0000000000000573E-4</v>
      </c>
      <c r="O521" s="71">
        <f t="shared" si="518"/>
        <v>-1.9999999999999185E-4</v>
      </c>
      <c r="P521" s="71">
        <f t="shared" si="519"/>
        <v>-2.0000000000000573E-4</v>
      </c>
      <c r="Q521" s="71">
        <f t="shared" si="520"/>
        <v>-1.0000000000000286E-4</v>
      </c>
      <c r="R521" s="71">
        <f t="shared" si="521"/>
        <v>-5.671613726094852E-4</v>
      </c>
      <c r="S521" s="71">
        <f t="shared" si="522"/>
        <v>-4.724781566751309E-4</v>
      </c>
      <c r="T521" s="71">
        <f t="shared" si="523"/>
        <v>0</v>
      </c>
      <c r="U521" s="71">
        <f t="shared" si="524"/>
        <v>-9.3444844248665601E-5</v>
      </c>
      <c r="V521" s="71">
        <f t="shared" si="525"/>
        <v>-1.867762426049828E-4</v>
      </c>
      <c r="W521" s="71">
        <f t="shared" si="526"/>
        <v>-1.8733608147729865E-4</v>
      </c>
      <c r="X521" s="71">
        <f t="shared" si="527"/>
        <v>-1.8752930200285005E-4</v>
      </c>
      <c r="Y521" s="71">
        <f t="shared" si="528"/>
        <v>-9.3804230639591381E-5</v>
      </c>
      <c r="Z521" s="72">
        <f t="shared" si="472"/>
        <v>1.0758578621570212E-2</v>
      </c>
      <c r="AA521" s="72">
        <f t="shared" si="473"/>
        <v>1.0457750891866086E-2</v>
      </c>
      <c r="AB521" s="72">
        <f t="shared" si="474"/>
        <v>8.7289196152854145E-3</v>
      </c>
      <c r="AC521" s="72">
        <f t="shared" si="475"/>
        <v>1.0413735842155573E-2</v>
      </c>
      <c r="AD521" s="72">
        <f t="shared" si="476"/>
        <v>9.9978098867525237E-3</v>
      </c>
      <c r="AE521" s="72">
        <f t="shared" si="477"/>
        <v>7.9129945018538792E-3</v>
      </c>
      <c r="AF521" s="72">
        <f t="shared" si="478"/>
        <v>7.0901005724799196E-3</v>
      </c>
      <c r="AG521" s="72">
        <f t="shared" si="479"/>
        <v>6.776710887381571E-3</v>
      </c>
      <c r="AH521" s="72">
        <f t="shared" si="480"/>
        <v>2.6057223623279333E-3</v>
      </c>
      <c r="AI521" s="72">
        <f t="shared" si="481"/>
        <v>3.0673432498073828E-3</v>
      </c>
      <c r="AJ521" s="72">
        <f t="shared" si="482"/>
        <v>4.1355379887440692E-3</v>
      </c>
      <c r="AK521" s="72">
        <f t="shared" si="483"/>
        <v>4.7918196142842243E-3</v>
      </c>
      <c r="AL521" s="72">
        <f t="shared" si="484"/>
        <v>5.0006659731747496E-3</v>
      </c>
      <c r="AM521" s="72">
        <f t="shared" si="485"/>
        <v>5.1517406454543706E-3</v>
      </c>
      <c r="AN521" s="72">
        <f t="shared" si="486"/>
        <v>5.3917002585480035E-3</v>
      </c>
      <c r="AO521" s="72">
        <f t="shared" si="487"/>
        <v>5.3924966201905622E-3</v>
      </c>
      <c r="AP521" s="72">
        <f t="shared" si="488"/>
        <v>2.5692494525974344E-3</v>
      </c>
      <c r="AQ521" s="72">
        <f t="shared" si="489"/>
        <v>3.0195696160167465E-3</v>
      </c>
      <c r="AR521" s="72">
        <f t="shared" si="490"/>
        <v>4.0553058914393394E-3</v>
      </c>
      <c r="AS521" s="72">
        <f t="shared" si="491"/>
        <v>4.6864789222097001E-3</v>
      </c>
      <c r="AT521" s="72">
        <f t="shared" si="492"/>
        <v>4.8864393192298511E-3</v>
      </c>
      <c r="AU521" s="72">
        <f t="shared" si="493"/>
        <v>5.0306300335794737E-3</v>
      </c>
      <c r="AV521" s="72">
        <f t="shared" si="494"/>
        <v>5.2605805773650611E-3</v>
      </c>
      <c r="AW521" s="72">
        <f t="shared" si="495"/>
        <v>5.2617883222311132E-3</v>
      </c>
      <c r="AX521" s="72">
        <f t="shared" si="496"/>
        <v>6.5143059058198332E-4</v>
      </c>
      <c r="AY521" s="72">
        <f t="shared" si="497"/>
        <v>1.5336716249036914E-3</v>
      </c>
      <c r="AZ521" s="72">
        <f t="shared" si="498"/>
        <v>4.1355379887440692E-3</v>
      </c>
      <c r="BA521" s="72">
        <f t="shared" si="499"/>
        <v>1.4375458842852674E-2</v>
      </c>
      <c r="BB521" s="72">
        <f t="shared" si="500"/>
        <v>2.5003329865873749E-2</v>
      </c>
      <c r="BC521" s="72">
        <f t="shared" si="501"/>
        <v>5.151740645454371E-2</v>
      </c>
      <c r="BD521" s="72">
        <f t="shared" si="502"/>
        <v>8.0875503878220054E-2</v>
      </c>
      <c r="BE521" s="72">
        <f t="shared" si="503"/>
        <v>0.10784993240381124</v>
      </c>
      <c r="BF521" s="72">
        <f t="shared" si="504"/>
        <v>6.4231236314935859E-4</v>
      </c>
      <c r="BG521" s="72">
        <f t="shared" si="505"/>
        <v>1.5097848080083732E-3</v>
      </c>
      <c r="BH521" s="72">
        <f t="shared" si="506"/>
        <v>4.0553058914393394E-3</v>
      </c>
      <c r="BI521" s="72">
        <f t="shared" si="507"/>
        <v>1.40594367666291E-2</v>
      </c>
      <c r="BJ521" s="72">
        <f t="shared" si="508"/>
        <v>2.4432196596149255E-2</v>
      </c>
      <c r="BK521" s="72">
        <f t="shared" si="509"/>
        <v>5.0306300335794737E-2</v>
      </c>
      <c r="BL521" s="72">
        <f t="shared" si="510"/>
        <v>7.8908708660475918E-2</v>
      </c>
      <c r="BM521" s="72">
        <f t="shared" si="511"/>
        <v>0.10523576644462226</v>
      </c>
      <c r="BN521" s="70">
        <f t="shared" si="512"/>
        <v>0.94264774840678811</v>
      </c>
      <c r="BO521" s="70">
        <f t="shared" si="513"/>
        <v>0.98151782985631542</v>
      </c>
      <c r="BP521" s="70">
        <f t="shared" si="514"/>
        <v>0.99586380307246147</v>
      </c>
    </row>
    <row r="522" spans="1:68" x14ac:dyDescent="0.25">
      <c r="A522" s="68">
        <v>44677</v>
      </c>
      <c r="B522" s="67">
        <v>5.76</v>
      </c>
      <c r="C522" s="67">
        <v>5.8</v>
      </c>
      <c r="D522" s="67">
        <v>6.19</v>
      </c>
      <c r="E522" s="67">
        <v>7.01</v>
      </c>
      <c r="F522" s="67">
        <v>7.07</v>
      </c>
      <c r="G522" s="67">
        <v>6.75</v>
      </c>
      <c r="H522" s="67">
        <v>6.64</v>
      </c>
      <c r="I522" s="67">
        <v>6.6</v>
      </c>
      <c r="J522" s="71">
        <f t="shared" si="515"/>
        <v>-9.9999999999995925E-5</v>
      </c>
      <c r="K522" s="71">
        <f t="shared" si="515"/>
        <v>-9.9999999999995925E-5</v>
      </c>
      <c r="L522" s="71">
        <f t="shared" si="516"/>
        <v>3.9999999999999758E-4</v>
      </c>
      <c r="M522" s="71">
        <f t="shared" si="516"/>
        <v>-2.9999999999999472E-4</v>
      </c>
      <c r="N522" s="71">
        <f t="shared" si="517"/>
        <v>-5.0000000000000044E-4</v>
      </c>
      <c r="O522" s="71">
        <f t="shared" si="518"/>
        <v>-5.0000000000000044E-4</v>
      </c>
      <c r="P522" s="71">
        <f t="shared" si="519"/>
        <v>-3.9999999999999758E-4</v>
      </c>
      <c r="Q522" s="71">
        <f t="shared" si="520"/>
        <v>-2.9999999999999472E-4</v>
      </c>
      <c r="R522" s="71">
        <f t="shared" si="521"/>
        <v>-9.4558176988750111E-5</v>
      </c>
      <c r="S522" s="71">
        <f t="shared" si="522"/>
        <v>-9.4522425515802526E-5</v>
      </c>
      <c r="T522" s="71">
        <f t="shared" si="523"/>
        <v>3.7661237616789216E-4</v>
      </c>
      <c r="U522" s="71">
        <f t="shared" si="524"/>
        <v>-2.8038693580572591E-4</v>
      </c>
      <c r="V522" s="71">
        <f t="shared" si="525"/>
        <v>-4.6709328702010145E-4</v>
      </c>
      <c r="W522" s="71">
        <f t="shared" si="526"/>
        <v>-4.6849380102623119E-4</v>
      </c>
      <c r="X522" s="71">
        <f t="shared" si="527"/>
        <v>-3.7516413870906137E-4</v>
      </c>
      <c r="Y522" s="71">
        <f t="shared" si="528"/>
        <v>-2.8146549887933916E-4</v>
      </c>
      <c r="Z522" s="72">
        <f t="shared" si="472"/>
        <v>1.0736388822832604E-2</v>
      </c>
      <c r="AA522" s="72">
        <f t="shared" si="473"/>
        <v>1.0443664261652785E-2</v>
      </c>
      <c r="AB522" s="72">
        <f t="shared" si="474"/>
        <v>8.6917559624981669E-3</v>
      </c>
      <c r="AC522" s="72">
        <f t="shared" si="475"/>
        <v>1.0331029869048656E-2</v>
      </c>
      <c r="AD522" s="72">
        <f t="shared" si="476"/>
        <v>9.9061222017627713E-3</v>
      </c>
      <c r="AE522" s="72">
        <f t="shared" si="477"/>
        <v>7.8229658403187966E-3</v>
      </c>
      <c r="AF522" s="72">
        <f t="shared" si="478"/>
        <v>7.0145708442643263E-3</v>
      </c>
      <c r="AG522" s="72">
        <f t="shared" si="479"/>
        <v>6.7103540255975232E-3</v>
      </c>
      <c r="AH522" s="72">
        <f t="shared" si="480"/>
        <v>2.6225411870402109E-3</v>
      </c>
      <c r="AI522" s="72">
        <f t="shared" si="481"/>
        <v>3.0870735835129212E-3</v>
      </c>
      <c r="AJ522" s="72">
        <f t="shared" si="482"/>
        <v>4.1613353171442002E-3</v>
      </c>
      <c r="AK522" s="72">
        <f t="shared" si="483"/>
        <v>4.8219868080031881E-3</v>
      </c>
      <c r="AL522" s="72">
        <f t="shared" si="484"/>
        <v>5.0323973720308801E-3</v>
      </c>
      <c r="AM522" s="72">
        <f t="shared" si="485"/>
        <v>5.1845381245040102E-3</v>
      </c>
      <c r="AN522" s="72">
        <f t="shared" si="486"/>
        <v>5.4260971980356924E-3</v>
      </c>
      <c r="AO522" s="72">
        <f t="shared" si="487"/>
        <v>5.4267421598534118E-3</v>
      </c>
      <c r="AP522" s="72">
        <f t="shared" si="488"/>
        <v>2.5858226782484424E-3</v>
      </c>
      <c r="AQ522" s="72">
        <f t="shared" si="489"/>
        <v>3.0389817413005388E-3</v>
      </c>
      <c r="AR522" s="72">
        <f t="shared" si="490"/>
        <v>4.0806226732587395E-3</v>
      </c>
      <c r="AS522" s="72">
        <f t="shared" si="491"/>
        <v>4.7159956056093948E-3</v>
      </c>
      <c r="AT522" s="72">
        <f t="shared" si="492"/>
        <v>4.91744814353221E-3</v>
      </c>
      <c r="AU522" s="72">
        <f t="shared" si="493"/>
        <v>5.0626559100193204E-3</v>
      </c>
      <c r="AV522" s="72">
        <f t="shared" si="494"/>
        <v>5.2941391166305392E-3</v>
      </c>
      <c r="AW522" s="72">
        <f t="shared" si="495"/>
        <v>5.2952081352120577E-3</v>
      </c>
      <c r="AX522" s="72">
        <f t="shared" si="496"/>
        <v>6.5563529676005274E-4</v>
      </c>
      <c r="AY522" s="72">
        <f t="shared" si="497"/>
        <v>1.5435367917564606E-3</v>
      </c>
      <c r="AZ522" s="72">
        <f t="shared" si="498"/>
        <v>4.1613353171442002E-3</v>
      </c>
      <c r="BA522" s="72">
        <f t="shared" si="499"/>
        <v>1.4465960424009564E-2</v>
      </c>
      <c r="BB522" s="72">
        <f t="shared" si="500"/>
        <v>2.51619868601544E-2</v>
      </c>
      <c r="BC522" s="72">
        <f t="shared" si="501"/>
        <v>5.1845381245040102E-2</v>
      </c>
      <c r="BD522" s="72">
        <f t="shared" si="502"/>
        <v>8.1391457970535389E-2</v>
      </c>
      <c r="BE522" s="72">
        <f t="shared" si="503"/>
        <v>0.10853484319706824</v>
      </c>
      <c r="BF522" s="72">
        <f t="shared" si="504"/>
        <v>6.4645566956211061E-4</v>
      </c>
      <c r="BG522" s="72">
        <f t="shared" si="505"/>
        <v>1.5194908706502694E-3</v>
      </c>
      <c r="BH522" s="72">
        <f t="shared" si="506"/>
        <v>4.0806226732587395E-3</v>
      </c>
      <c r="BI522" s="72">
        <f t="shared" si="507"/>
        <v>1.4147986816828185E-2</v>
      </c>
      <c r="BJ522" s="72">
        <f t="shared" si="508"/>
        <v>2.4587240717661052E-2</v>
      </c>
      <c r="BK522" s="72">
        <f t="shared" si="509"/>
        <v>5.0626559100193202E-2</v>
      </c>
      <c r="BL522" s="72">
        <f t="shared" si="510"/>
        <v>7.9412086749458086E-2</v>
      </c>
      <c r="BM522" s="72">
        <f t="shared" si="511"/>
        <v>0.10590416270424116</v>
      </c>
      <c r="BN522" s="70">
        <f t="shared" si="512"/>
        <v>0.94270461414722528</v>
      </c>
      <c r="BO522" s="70">
        <f t="shared" si="513"/>
        <v>0.98151420140998824</v>
      </c>
      <c r="BP522" s="70">
        <f t="shared" si="514"/>
        <v>0.9958663357153299</v>
      </c>
    </row>
    <row r="523" spans="1:68" x14ac:dyDescent="0.25">
      <c r="A523" s="68">
        <v>44676</v>
      </c>
      <c r="B523" s="67">
        <v>5.75</v>
      </c>
      <c r="C523" s="67">
        <v>5.79</v>
      </c>
      <c r="D523" s="67">
        <v>6.23</v>
      </c>
      <c r="E523" s="67">
        <v>6.98</v>
      </c>
      <c r="F523" s="67">
        <v>7.02</v>
      </c>
      <c r="G523" s="67">
        <v>6.7</v>
      </c>
      <c r="H523" s="67">
        <v>6.6</v>
      </c>
      <c r="I523" s="67">
        <v>6.57</v>
      </c>
      <c r="J523" s="71">
        <f t="shared" si="515"/>
        <v>0</v>
      </c>
      <c r="K523" s="71">
        <f t="shared" si="515"/>
        <v>0</v>
      </c>
      <c r="L523" s="71">
        <f t="shared" si="516"/>
        <v>-1.0000000000000286E-4</v>
      </c>
      <c r="M523" s="71">
        <f t="shared" si="516"/>
        <v>3.9999999999999758E-4</v>
      </c>
      <c r="N523" s="71">
        <f t="shared" si="517"/>
        <v>3.9999999999999758E-4</v>
      </c>
      <c r="O523" s="71">
        <f t="shared" si="518"/>
        <v>2.9999999999999472E-4</v>
      </c>
      <c r="P523" s="71">
        <f t="shared" si="519"/>
        <v>5.0000000000000044E-4</v>
      </c>
      <c r="Q523" s="71">
        <f t="shared" si="520"/>
        <v>3.9999999999999758E-4</v>
      </c>
      <c r="R523" s="71">
        <f t="shared" si="521"/>
        <v>0</v>
      </c>
      <c r="S523" s="71">
        <f t="shared" si="522"/>
        <v>0</v>
      </c>
      <c r="T523" s="71">
        <f t="shared" si="523"/>
        <v>-9.4139797668961944E-5</v>
      </c>
      <c r="U523" s="71">
        <f t="shared" si="524"/>
        <v>3.7383178005453847E-4</v>
      </c>
      <c r="V523" s="71">
        <f t="shared" si="525"/>
        <v>3.7369208207667229E-4</v>
      </c>
      <c r="W523" s="71">
        <f t="shared" si="526"/>
        <v>2.8112261816582573E-4</v>
      </c>
      <c r="X523" s="71">
        <f t="shared" si="527"/>
        <v>4.6893318561525639E-4</v>
      </c>
      <c r="Y523" s="71">
        <f t="shared" si="528"/>
        <v>3.752697295189785E-4</v>
      </c>
      <c r="Z523" s="72">
        <f t="shared" si="472"/>
        <v>1.0720185570873175E-2</v>
      </c>
      <c r="AA523" s="72">
        <f t="shared" si="473"/>
        <v>1.0434252378253911E-2</v>
      </c>
      <c r="AB523" s="72">
        <f t="shared" si="474"/>
        <v>8.6509589589300155E-3</v>
      </c>
      <c r="AC523" s="72">
        <f t="shared" si="475"/>
        <v>1.0243464982426804E-2</v>
      </c>
      <c r="AD523" s="72">
        <f t="shared" si="476"/>
        <v>9.8111555419857655E-3</v>
      </c>
      <c r="AE523" s="72">
        <f t="shared" si="477"/>
        <v>7.7301952979089809E-3</v>
      </c>
      <c r="AF523" s="72">
        <f t="shared" si="478"/>
        <v>6.9373492606457634E-3</v>
      </c>
      <c r="AG523" s="72">
        <f t="shared" si="479"/>
        <v>6.6407612139744252E-3</v>
      </c>
      <c r="AH523" s="72">
        <f t="shared" si="480"/>
        <v>2.6387090352144199E-3</v>
      </c>
      <c r="AI523" s="72">
        <f t="shared" si="481"/>
        <v>3.1064284107234956E-3</v>
      </c>
      <c r="AJ523" s="72">
        <f t="shared" si="482"/>
        <v>4.1863557138255014E-3</v>
      </c>
      <c r="AK523" s="72">
        <f t="shared" si="483"/>
        <v>4.8531145089990698E-3</v>
      </c>
      <c r="AL523" s="72">
        <f t="shared" si="484"/>
        <v>5.0651797397830763E-3</v>
      </c>
      <c r="AM523" s="72">
        <f t="shared" si="485"/>
        <v>5.2183649620976746E-3</v>
      </c>
      <c r="AN523" s="72">
        <f t="shared" si="486"/>
        <v>5.4614300366399252E-3</v>
      </c>
      <c r="AO523" s="72">
        <f t="shared" si="487"/>
        <v>5.4619637979775142E-3</v>
      </c>
      <c r="AP523" s="72">
        <f t="shared" si="488"/>
        <v>2.6017837477135806E-3</v>
      </c>
      <c r="AQ523" s="72">
        <f t="shared" si="489"/>
        <v>3.0580495185122802E-3</v>
      </c>
      <c r="AR523" s="72">
        <f t="shared" si="490"/>
        <v>4.1052474137641144E-3</v>
      </c>
      <c r="AS523" s="72">
        <f t="shared" si="491"/>
        <v>4.7464346904518293E-3</v>
      </c>
      <c r="AT523" s="72">
        <f t="shared" si="492"/>
        <v>4.9494691338412451E-3</v>
      </c>
      <c r="AU523" s="72">
        <f t="shared" si="493"/>
        <v>5.0956759966124133E-3</v>
      </c>
      <c r="AV523" s="72">
        <f t="shared" si="494"/>
        <v>5.328602969061169E-3</v>
      </c>
      <c r="AW523" s="72">
        <f t="shared" si="495"/>
        <v>5.3295693450111049E-3</v>
      </c>
      <c r="AX523" s="72">
        <f t="shared" si="496"/>
        <v>6.5967725880360496E-4</v>
      </c>
      <c r="AY523" s="72">
        <f t="shared" si="497"/>
        <v>1.5532142053617478E-3</v>
      </c>
      <c r="AZ523" s="72">
        <f t="shared" si="498"/>
        <v>4.1863557138255014E-3</v>
      </c>
      <c r="BA523" s="72">
        <f t="shared" si="499"/>
        <v>1.4559343526997209E-2</v>
      </c>
      <c r="BB523" s="72">
        <f t="shared" si="500"/>
        <v>2.5325898698915383E-2</v>
      </c>
      <c r="BC523" s="72">
        <f t="shared" si="501"/>
        <v>5.2183649620976748E-2</v>
      </c>
      <c r="BD523" s="72">
        <f t="shared" si="502"/>
        <v>8.1921450549598873E-2</v>
      </c>
      <c r="BE523" s="72">
        <f t="shared" si="503"/>
        <v>0.10923927595955028</v>
      </c>
      <c r="BF523" s="72">
        <f t="shared" si="504"/>
        <v>6.5044593692839515E-4</v>
      </c>
      <c r="BG523" s="72">
        <f t="shared" si="505"/>
        <v>1.5290247592561401E-3</v>
      </c>
      <c r="BH523" s="72">
        <f t="shared" si="506"/>
        <v>4.1052474137641144E-3</v>
      </c>
      <c r="BI523" s="72">
        <f t="shared" si="507"/>
        <v>1.4239304071355489E-2</v>
      </c>
      <c r="BJ523" s="72">
        <f t="shared" si="508"/>
        <v>2.4747345669206226E-2</v>
      </c>
      <c r="BK523" s="72">
        <f t="shared" si="509"/>
        <v>5.0956759966124129E-2</v>
      </c>
      <c r="BL523" s="72">
        <f t="shared" si="510"/>
        <v>7.9929044535917537E-2</v>
      </c>
      <c r="BM523" s="72">
        <f t="shared" si="511"/>
        <v>0.1065913869002221</v>
      </c>
      <c r="BN523" s="70">
        <f t="shared" si="512"/>
        <v>0.94269502260303917</v>
      </c>
      <c r="BO523" s="70">
        <f t="shared" si="513"/>
        <v>0.98166349548414134</v>
      </c>
      <c r="BP523" s="70">
        <f t="shared" si="514"/>
        <v>0.99587712047474319</v>
      </c>
    </row>
    <row r="524" spans="1:68" x14ac:dyDescent="0.25">
      <c r="A524" s="68">
        <v>44673</v>
      </c>
      <c r="B524" s="67">
        <v>5.75</v>
      </c>
      <c r="C524" s="67">
        <v>5.79</v>
      </c>
      <c r="D524" s="67">
        <v>6.22</v>
      </c>
      <c r="E524" s="67">
        <v>7.02</v>
      </c>
      <c r="F524" s="67">
        <v>7.06</v>
      </c>
      <c r="G524" s="67">
        <v>6.73</v>
      </c>
      <c r="H524" s="67">
        <v>6.65</v>
      </c>
      <c r="I524" s="67">
        <v>6.61</v>
      </c>
      <c r="J524" s="71">
        <f t="shared" si="515"/>
        <v>0</v>
      </c>
      <c r="K524" s="71">
        <f t="shared" si="515"/>
        <v>-9.9999999999995925E-5</v>
      </c>
      <c r="L524" s="71">
        <f t="shared" si="516"/>
        <v>1.0999999999999968E-3</v>
      </c>
      <c r="M524" s="71">
        <f t="shared" si="516"/>
        <v>0</v>
      </c>
      <c r="N524" s="71">
        <f t="shared" si="517"/>
        <v>0</v>
      </c>
      <c r="O524" s="71">
        <f t="shared" si="518"/>
        <v>-2.0000000000000573E-4</v>
      </c>
      <c r="P524" s="71">
        <f t="shared" si="519"/>
        <v>-2.0000000000000573E-4</v>
      </c>
      <c r="Q524" s="71">
        <f t="shared" si="520"/>
        <v>-3.0000000000000859E-4</v>
      </c>
      <c r="R524" s="71">
        <f t="shared" si="521"/>
        <v>0</v>
      </c>
      <c r="S524" s="71">
        <f t="shared" si="522"/>
        <v>-9.4531360849318396E-5</v>
      </c>
      <c r="T524" s="71">
        <f t="shared" si="523"/>
        <v>1.0350506687415778E-3</v>
      </c>
      <c r="U524" s="71">
        <f t="shared" si="524"/>
        <v>0</v>
      </c>
      <c r="V524" s="71">
        <f t="shared" si="525"/>
        <v>0</v>
      </c>
      <c r="W524" s="71">
        <f t="shared" si="526"/>
        <v>-1.8740629739999524E-4</v>
      </c>
      <c r="X524" s="71">
        <f t="shared" si="527"/>
        <v>-1.875468872714388E-4</v>
      </c>
      <c r="Y524" s="71">
        <f t="shared" si="528"/>
        <v>-2.8143909374746381E-4</v>
      </c>
      <c r="Z524" s="72">
        <f t="shared" si="472"/>
        <v>1.0702707970169782E-2</v>
      </c>
      <c r="AA524" s="72">
        <f t="shared" si="473"/>
        <v>1.0423939636426341E-2</v>
      </c>
      <c r="AB524" s="72">
        <f t="shared" si="474"/>
        <v>8.5989223110969695E-3</v>
      </c>
      <c r="AC524" s="72">
        <f t="shared" si="475"/>
        <v>1.0154780051519324E-2</v>
      </c>
      <c r="AD524" s="72">
        <f t="shared" si="476"/>
        <v>9.7190245702175569E-3</v>
      </c>
      <c r="AE524" s="72">
        <f t="shared" si="477"/>
        <v>7.641266887704108E-3</v>
      </c>
      <c r="AF524" s="72">
        <f t="shared" si="478"/>
        <v>6.8627306467487024E-3</v>
      </c>
      <c r="AG524" s="72">
        <f t="shared" si="479"/>
        <v>6.5720411259673709E-3</v>
      </c>
      <c r="AH524" s="72">
        <f t="shared" si="480"/>
        <v>2.6548238121736458E-3</v>
      </c>
      <c r="AI524" s="72">
        <f t="shared" si="481"/>
        <v>3.1258478148181671E-3</v>
      </c>
      <c r="AJ524" s="72">
        <f t="shared" si="482"/>
        <v>4.2133663667370388E-3</v>
      </c>
      <c r="AK524" s="72">
        <f t="shared" si="483"/>
        <v>4.883000946714431E-3</v>
      </c>
      <c r="AL524" s="72">
        <f t="shared" si="484"/>
        <v>5.0965561127614706E-3</v>
      </c>
      <c r="AM524" s="72">
        <f t="shared" si="485"/>
        <v>5.2512780399281448E-3</v>
      </c>
      <c r="AN524" s="72">
        <f t="shared" si="486"/>
        <v>5.4954556984233181E-3</v>
      </c>
      <c r="AO524" s="72">
        <f t="shared" si="487"/>
        <v>5.4963265244304671E-3</v>
      </c>
      <c r="AP524" s="72">
        <f t="shared" si="488"/>
        <v>2.6177116217394824E-3</v>
      </c>
      <c r="AQ524" s="72">
        <f t="shared" si="489"/>
        <v>3.0771963689686381E-3</v>
      </c>
      <c r="AR524" s="72">
        <f t="shared" si="490"/>
        <v>4.1317451840264694E-3</v>
      </c>
      <c r="AS524" s="72">
        <f t="shared" si="491"/>
        <v>4.7757631584444109E-3</v>
      </c>
      <c r="AT524" s="72">
        <f t="shared" si="492"/>
        <v>4.980221346404687E-3</v>
      </c>
      <c r="AU524" s="72">
        <f t="shared" si="493"/>
        <v>5.1278727883645103E-3</v>
      </c>
      <c r="AV524" s="72">
        <f t="shared" si="494"/>
        <v>5.3618842313475296E-3</v>
      </c>
      <c r="AW524" s="72">
        <f t="shared" si="495"/>
        <v>5.3631639096026317E-3</v>
      </c>
      <c r="AX524" s="72">
        <f t="shared" si="496"/>
        <v>6.6370595304341144E-4</v>
      </c>
      <c r="AY524" s="72">
        <f t="shared" si="497"/>
        <v>1.5629239074090836E-3</v>
      </c>
      <c r="AZ524" s="72">
        <f t="shared" si="498"/>
        <v>4.2133663667370388E-3</v>
      </c>
      <c r="BA524" s="72">
        <f t="shared" si="499"/>
        <v>1.4649002840143293E-2</v>
      </c>
      <c r="BB524" s="72">
        <f t="shared" si="500"/>
        <v>2.5482780563807352E-2</v>
      </c>
      <c r="BC524" s="72">
        <f t="shared" si="501"/>
        <v>5.251278039928145E-2</v>
      </c>
      <c r="BD524" s="72">
        <f t="shared" si="502"/>
        <v>8.2431835476349774E-2</v>
      </c>
      <c r="BE524" s="72">
        <f t="shared" si="503"/>
        <v>0.10992653048860934</v>
      </c>
      <c r="BF524" s="72">
        <f t="shared" si="504"/>
        <v>6.5442790543487059E-4</v>
      </c>
      <c r="BG524" s="72">
        <f t="shared" si="505"/>
        <v>1.5385981844843191E-3</v>
      </c>
      <c r="BH524" s="72">
        <f t="shared" si="506"/>
        <v>4.1317451840264694E-3</v>
      </c>
      <c r="BI524" s="72">
        <f t="shared" si="507"/>
        <v>1.4327289475333233E-2</v>
      </c>
      <c r="BJ524" s="72">
        <f t="shared" si="508"/>
        <v>2.4901106732023434E-2</v>
      </c>
      <c r="BK524" s="72">
        <f t="shared" si="509"/>
        <v>5.1278727883645105E-2</v>
      </c>
      <c r="BL524" s="72">
        <f t="shared" si="510"/>
        <v>8.0428263470212938E-2</v>
      </c>
      <c r="BM524" s="72">
        <f t="shared" si="511"/>
        <v>0.10726327819205264</v>
      </c>
      <c r="BN524" s="70">
        <f t="shared" si="512"/>
        <v>0.94269579104621326</v>
      </c>
      <c r="BO524" s="70">
        <f t="shared" si="513"/>
        <v>0.98171192652112027</v>
      </c>
      <c r="BP524" s="70">
        <f t="shared" si="514"/>
        <v>0.99587409266194105</v>
      </c>
    </row>
    <row r="525" spans="1:68" x14ac:dyDescent="0.25">
      <c r="A525" s="68">
        <v>44672</v>
      </c>
      <c r="B525" s="67">
        <v>5.75</v>
      </c>
      <c r="C525" s="67">
        <v>5.78</v>
      </c>
      <c r="D525" s="67">
        <v>6.33</v>
      </c>
      <c r="E525" s="67">
        <v>7.02</v>
      </c>
      <c r="F525" s="67">
        <v>7.06</v>
      </c>
      <c r="G525" s="67">
        <v>6.71</v>
      </c>
      <c r="H525" s="67">
        <v>6.63</v>
      </c>
      <c r="I525" s="67">
        <v>6.58</v>
      </c>
      <c r="J525" s="71">
        <f t="shared" si="515"/>
        <v>-7.0000000000000617E-4</v>
      </c>
      <c r="K525" s="71">
        <f t="shared" si="515"/>
        <v>-3.0000000000000165E-4</v>
      </c>
      <c r="L525" s="71">
        <f t="shared" si="516"/>
        <v>-1.7999999999999891E-3</v>
      </c>
      <c r="M525" s="71">
        <f t="shared" si="516"/>
        <v>-7.9999999999999516E-4</v>
      </c>
      <c r="N525" s="71">
        <f t="shared" si="517"/>
        <v>-7.9999999999999516E-4</v>
      </c>
      <c r="O525" s="71">
        <f t="shared" si="518"/>
        <v>-7.9999999999999516E-4</v>
      </c>
      <c r="P525" s="71">
        <f t="shared" si="519"/>
        <v>-8.9999999999999802E-4</v>
      </c>
      <c r="Q525" s="71">
        <f t="shared" si="520"/>
        <v>-9.9999999999998701E-4</v>
      </c>
      <c r="R525" s="71">
        <f t="shared" si="521"/>
        <v>-6.6215771231760596E-4</v>
      </c>
      <c r="S525" s="71">
        <f t="shared" si="522"/>
        <v>-2.836477114465044E-4</v>
      </c>
      <c r="T525" s="71">
        <f t="shared" si="523"/>
        <v>-1.694277513729461E-3</v>
      </c>
      <c r="U525" s="71">
        <f t="shared" si="524"/>
        <v>-7.478033625731898E-4</v>
      </c>
      <c r="V525" s="71">
        <f t="shared" si="525"/>
        <v>-7.4752386213109171E-4</v>
      </c>
      <c r="W525" s="71">
        <f t="shared" si="526"/>
        <v>-7.4997659838526079E-4</v>
      </c>
      <c r="X525" s="71">
        <f t="shared" si="527"/>
        <v>-8.4439654123516831E-4</v>
      </c>
      <c r="Y525" s="71">
        <f t="shared" si="528"/>
        <v>-9.3870278178012504E-4</v>
      </c>
      <c r="Z525" s="72">
        <f t="shared" si="472"/>
        <v>1.0682316447507202E-2</v>
      </c>
      <c r="AA525" s="72">
        <f t="shared" si="473"/>
        <v>1.0411174350252309E-2</v>
      </c>
      <c r="AB525" s="72">
        <f t="shared" si="474"/>
        <v>8.544067010568257E-3</v>
      </c>
      <c r="AC525" s="72">
        <f t="shared" si="475"/>
        <v>1.0049960781600571E-2</v>
      </c>
      <c r="AD525" s="72">
        <f t="shared" si="476"/>
        <v>9.6103223408737556E-3</v>
      </c>
      <c r="AE525" s="72">
        <f t="shared" si="477"/>
        <v>7.5379037399526594E-3</v>
      </c>
      <c r="AF525" s="72">
        <f t="shared" si="478"/>
        <v>6.7702715290138514E-3</v>
      </c>
      <c r="AG525" s="72">
        <f t="shared" si="479"/>
        <v>6.4884340619734381E-3</v>
      </c>
      <c r="AH525" s="72">
        <f t="shared" si="480"/>
        <v>2.6712348259738407E-3</v>
      </c>
      <c r="AI525" s="72">
        <f t="shared" si="481"/>
        <v>3.1459443360882544E-3</v>
      </c>
      <c r="AJ525" s="72">
        <f t="shared" si="482"/>
        <v>4.2357947019132968E-3</v>
      </c>
      <c r="AK525" s="72">
        <f t="shared" si="483"/>
        <v>4.9146950085460061E-3</v>
      </c>
      <c r="AL525" s="72">
        <f t="shared" si="484"/>
        <v>5.1297250685859641E-3</v>
      </c>
      <c r="AM525" s="72">
        <f t="shared" si="485"/>
        <v>5.2860319080888394E-3</v>
      </c>
      <c r="AN525" s="72">
        <f t="shared" si="486"/>
        <v>5.5318986526058751E-3</v>
      </c>
      <c r="AO525" s="72">
        <f t="shared" si="487"/>
        <v>5.532937574037701E-3</v>
      </c>
      <c r="AP525" s="72">
        <f t="shared" si="488"/>
        <v>2.6339331860387978E-3</v>
      </c>
      <c r="AQ525" s="72">
        <f t="shared" si="489"/>
        <v>3.0969957942527356E-3</v>
      </c>
      <c r="AR525" s="72">
        <f t="shared" si="490"/>
        <v>4.1540584588319216E-3</v>
      </c>
      <c r="AS525" s="72">
        <f t="shared" si="491"/>
        <v>4.8067885326985834E-3</v>
      </c>
      <c r="AT525" s="72">
        <f t="shared" si="492"/>
        <v>5.0126581419699173E-3</v>
      </c>
      <c r="AU525" s="72">
        <f t="shared" si="493"/>
        <v>5.1618096220870076E-3</v>
      </c>
      <c r="AV525" s="72">
        <f t="shared" si="494"/>
        <v>5.3974397472512058E-3</v>
      </c>
      <c r="AW525" s="72">
        <f t="shared" si="495"/>
        <v>5.3988811273839232E-3</v>
      </c>
      <c r="AX525" s="72">
        <f t="shared" si="496"/>
        <v>6.6780870649346018E-4</v>
      </c>
      <c r="AY525" s="72">
        <f t="shared" si="497"/>
        <v>1.5729721680441272E-3</v>
      </c>
      <c r="AZ525" s="72">
        <f t="shared" si="498"/>
        <v>4.2357947019132968E-3</v>
      </c>
      <c r="BA525" s="72">
        <f t="shared" si="499"/>
        <v>1.4744085025638018E-2</v>
      </c>
      <c r="BB525" s="72">
        <f t="shared" si="500"/>
        <v>2.5648625342929821E-2</v>
      </c>
      <c r="BC525" s="72">
        <f t="shared" si="501"/>
        <v>5.2860319080888396E-2</v>
      </c>
      <c r="BD525" s="72">
        <f t="shared" si="502"/>
        <v>8.2978479789088122E-2</v>
      </c>
      <c r="BE525" s="72">
        <f t="shared" si="503"/>
        <v>0.11065875148075402</v>
      </c>
      <c r="BF525" s="72">
        <f t="shared" si="504"/>
        <v>6.5848329650969946E-4</v>
      </c>
      <c r="BG525" s="72">
        <f t="shared" si="505"/>
        <v>1.5484978971263678E-3</v>
      </c>
      <c r="BH525" s="72">
        <f t="shared" si="506"/>
        <v>4.1540584588319216E-3</v>
      </c>
      <c r="BI525" s="72">
        <f t="shared" si="507"/>
        <v>1.4420365598095751E-2</v>
      </c>
      <c r="BJ525" s="72">
        <f t="shared" si="508"/>
        <v>2.5063290709849587E-2</v>
      </c>
      <c r="BK525" s="72">
        <f t="shared" si="509"/>
        <v>5.1618096220870074E-2</v>
      </c>
      <c r="BL525" s="72">
        <f t="shared" si="510"/>
        <v>8.0961596208768083E-2</v>
      </c>
      <c r="BM525" s="72">
        <f t="shared" si="511"/>
        <v>0.10797762254767847</v>
      </c>
      <c r="BN525" s="70">
        <f t="shared" si="512"/>
        <v>0.94296968444838725</v>
      </c>
      <c r="BO525" s="70">
        <f t="shared" si="513"/>
        <v>0.98212650530323198</v>
      </c>
      <c r="BP525" s="70">
        <f t="shared" si="514"/>
        <v>0.99587251477988759</v>
      </c>
    </row>
    <row r="526" spans="1:68" x14ac:dyDescent="0.25">
      <c r="A526" s="68">
        <v>44671</v>
      </c>
      <c r="B526" s="67">
        <v>5.68</v>
      </c>
      <c r="C526" s="67">
        <v>5.75</v>
      </c>
      <c r="D526" s="67">
        <v>6.15</v>
      </c>
      <c r="E526" s="67">
        <v>6.94</v>
      </c>
      <c r="F526" s="67">
        <v>6.98</v>
      </c>
      <c r="G526" s="67">
        <v>6.63</v>
      </c>
      <c r="H526" s="67">
        <v>6.54</v>
      </c>
      <c r="I526" s="67">
        <v>6.48</v>
      </c>
      <c r="J526" s="71">
        <f t="shared" si="515"/>
        <v>1.000000000000098E-4</v>
      </c>
      <c r="K526" s="71">
        <f t="shared" si="515"/>
        <v>0</v>
      </c>
      <c r="L526" s="71">
        <f t="shared" si="516"/>
        <v>1.9999999999999185E-4</v>
      </c>
      <c r="M526" s="71">
        <f t="shared" si="516"/>
        <v>5.0000000000000044E-4</v>
      </c>
      <c r="N526" s="71">
        <f t="shared" si="517"/>
        <v>3.9999999999999758E-4</v>
      </c>
      <c r="O526" s="71">
        <f t="shared" si="518"/>
        <v>-5.9999999999998943E-4</v>
      </c>
      <c r="P526" s="71">
        <f t="shared" si="519"/>
        <v>-2.0000000000000573E-4</v>
      </c>
      <c r="Q526" s="71">
        <f t="shared" si="520"/>
        <v>-3.0000000000000859E-4</v>
      </c>
      <c r="R526" s="71">
        <f t="shared" si="521"/>
        <v>9.4620807186055421E-5</v>
      </c>
      <c r="S526" s="71">
        <f t="shared" si="522"/>
        <v>0</v>
      </c>
      <c r="T526" s="71">
        <f t="shared" si="523"/>
        <v>1.8839487621658975E-4</v>
      </c>
      <c r="U526" s="71">
        <f t="shared" si="524"/>
        <v>4.6744262992983175E-4</v>
      </c>
      <c r="V526" s="71">
        <f t="shared" si="525"/>
        <v>3.7383178005453847E-4</v>
      </c>
      <c r="W526" s="71">
        <f t="shared" si="526"/>
        <v>-5.6285179722334784E-4</v>
      </c>
      <c r="X526" s="71">
        <f t="shared" si="527"/>
        <v>-1.8774054312153146E-4</v>
      </c>
      <c r="Y526" s="71">
        <f t="shared" si="528"/>
        <v>-2.8178274736763594E-4</v>
      </c>
      <c r="Z526" s="72">
        <f t="shared" si="472"/>
        <v>1.0658776083105431E-2</v>
      </c>
      <c r="AA526" s="72">
        <f t="shared" si="473"/>
        <v>1.039727415649065E-2</v>
      </c>
      <c r="AB526" s="72">
        <f t="shared" si="474"/>
        <v>8.4614792369569584E-3</v>
      </c>
      <c r="AC526" s="72">
        <f t="shared" si="475"/>
        <v>9.9362790255583516E-3</v>
      </c>
      <c r="AD526" s="72">
        <f t="shared" si="476"/>
        <v>9.4924732941959813E-3</v>
      </c>
      <c r="AE526" s="72">
        <f t="shared" si="477"/>
        <v>7.43079598624954E-3</v>
      </c>
      <c r="AF526" s="72">
        <f t="shared" si="478"/>
        <v>6.6749723191140871E-3</v>
      </c>
      <c r="AG526" s="72">
        <f t="shared" si="479"/>
        <v>6.4050083374681691E-3</v>
      </c>
      <c r="AH526" s="72">
        <f t="shared" si="480"/>
        <v>2.6894572507461913E-3</v>
      </c>
      <c r="AI526" s="72">
        <f t="shared" si="481"/>
        <v>3.1669330610163146E-3</v>
      </c>
      <c r="AJ526" s="72">
        <f t="shared" si="482"/>
        <v>4.2632203942937433E-3</v>
      </c>
      <c r="AK526" s="72">
        <f t="shared" si="483"/>
        <v>4.9482168561548502E-3</v>
      </c>
      <c r="AL526" s="72">
        <f t="shared" si="484"/>
        <v>5.1647138148533727E-3</v>
      </c>
      <c r="AM526" s="72">
        <f t="shared" si="485"/>
        <v>5.3221027667691495E-3</v>
      </c>
      <c r="AN526" s="72">
        <f t="shared" si="486"/>
        <v>5.5696591722542493E-3</v>
      </c>
      <c r="AO526" s="72">
        <f t="shared" si="487"/>
        <v>5.5706867536302433E-3</v>
      </c>
      <c r="AP526" s="72">
        <f t="shared" si="488"/>
        <v>2.6518943068421269E-3</v>
      </c>
      <c r="AQ526" s="72">
        <f t="shared" si="489"/>
        <v>3.1176533463673907E-3</v>
      </c>
      <c r="AR526" s="72">
        <f t="shared" si="490"/>
        <v>4.1811405198509174E-3</v>
      </c>
      <c r="AS526" s="72">
        <f t="shared" si="491"/>
        <v>4.8395644886742792E-3</v>
      </c>
      <c r="AT526" s="72">
        <f t="shared" si="492"/>
        <v>5.0468385080845264E-3</v>
      </c>
      <c r="AU526" s="72">
        <f t="shared" si="493"/>
        <v>5.1970262675046777E-3</v>
      </c>
      <c r="AV526" s="72">
        <f t="shared" si="494"/>
        <v>5.4342825971799187E-3</v>
      </c>
      <c r="AW526" s="72">
        <f t="shared" si="495"/>
        <v>5.4357238642219578E-3</v>
      </c>
      <c r="AX526" s="72">
        <f t="shared" si="496"/>
        <v>6.7236431268654783E-4</v>
      </c>
      <c r="AY526" s="72">
        <f t="shared" si="497"/>
        <v>1.5834665305081573E-3</v>
      </c>
      <c r="AZ526" s="72">
        <f t="shared" si="498"/>
        <v>4.2632203942937433E-3</v>
      </c>
      <c r="BA526" s="72">
        <f t="shared" si="499"/>
        <v>1.4844650568464551E-2</v>
      </c>
      <c r="BB526" s="72">
        <f t="shared" si="500"/>
        <v>2.5823569074266865E-2</v>
      </c>
      <c r="BC526" s="72">
        <f t="shared" si="501"/>
        <v>5.3221027667691496E-2</v>
      </c>
      <c r="BD526" s="72">
        <f t="shared" si="502"/>
        <v>8.3544887583813746E-2</v>
      </c>
      <c r="BE526" s="72">
        <f t="shared" si="503"/>
        <v>0.11141373507260487</v>
      </c>
      <c r="BF526" s="72">
        <f t="shared" si="504"/>
        <v>6.6297357671053173E-4</v>
      </c>
      <c r="BG526" s="72">
        <f t="shared" si="505"/>
        <v>1.5588266731836953E-3</v>
      </c>
      <c r="BH526" s="72">
        <f t="shared" si="506"/>
        <v>4.1811405198509174E-3</v>
      </c>
      <c r="BI526" s="72">
        <f t="shared" si="507"/>
        <v>1.4518693466022838E-2</v>
      </c>
      <c r="BJ526" s="72">
        <f t="shared" si="508"/>
        <v>2.5234192540422633E-2</v>
      </c>
      <c r="BK526" s="72">
        <f t="shared" si="509"/>
        <v>5.1970262675046779E-2</v>
      </c>
      <c r="BL526" s="72">
        <f t="shared" si="510"/>
        <v>8.1514238957698784E-2</v>
      </c>
      <c r="BM526" s="72">
        <f t="shared" si="511"/>
        <v>0.10871447728443916</v>
      </c>
      <c r="BN526" s="70">
        <f t="shared" si="512"/>
        <v>0.94383727338990053</v>
      </c>
      <c r="BO526" s="70">
        <f t="shared" si="513"/>
        <v>0.98252706750487639</v>
      </c>
      <c r="BP526" s="70">
        <f t="shared" si="514"/>
        <v>0.9958724557302493</v>
      </c>
    </row>
    <row r="527" spans="1:68" x14ac:dyDescent="0.25">
      <c r="A527" s="68">
        <v>44670</v>
      </c>
      <c r="B527" s="67">
        <v>5.69</v>
      </c>
      <c r="C527" s="67">
        <v>5.75</v>
      </c>
      <c r="D527" s="67">
        <v>6.17</v>
      </c>
      <c r="E527" s="67">
        <v>6.99</v>
      </c>
      <c r="F527" s="67">
        <v>7.02</v>
      </c>
      <c r="G527" s="67">
        <v>6.57</v>
      </c>
      <c r="H527" s="67">
        <v>6.52</v>
      </c>
      <c r="I527" s="67">
        <v>6.45</v>
      </c>
      <c r="J527" s="71">
        <f t="shared" si="515"/>
        <v>0</v>
      </c>
      <c r="K527" s="71">
        <f t="shared" si="515"/>
        <v>-1.0000000000000286E-4</v>
      </c>
      <c r="L527" s="71">
        <f t="shared" si="516"/>
        <v>9.9999999999995925E-5</v>
      </c>
      <c r="M527" s="71">
        <f t="shared" si="516"/>
        <v>-1.2999999999999956E-3</v>
      </c>
      <c r="N527" s="71">
        <f t="shared" si="517"/>
        <v>-6.0000000000000331E-4</v>
      </c>
      <c r="O527" s="71">
        <f t="shared" si="518"/>
        <v>-5.0000000000001432E-4</v>
      </c>
      <c r="P527" s="71">
        <f t="shared" si="519"/>
        <v>-6.999999999999923E-4</v>
      </c>
      <c r="Q527" s="71">
        <f t="shared" si="520"/>
        <v>-5.0000000000000044E-4</v>
      </c>
      <c r="R527" s="71">
        <f t="shared" si="521"/>
        <v>0</v>
      </c>
      <c r="S527" s="71">
        <f t="shared" si="522"/>
        <v>-9.4567119083372738E-5</v>
      </c>
      <c r="T527" s="71">
        <f t="shared" si="523"/>
        <v>9.4184130043710302E-5</v>
      </c>
      <c r="U527" s="71">
        <f t="shared" si="524"/>
        <v>-1.2158056208899893E-3</v>
      </c>
      <c r="V527" s="71">
        <f t="shared" si="525"/>
        <v>-5.6080008947095264E-4</v>
      </c>
      <c r="W527" s="71">
        <f t="shared" si="526"/>
        <v>-4.6928528713346967E-4</v>
      </c>
      <c r="X527" s="71">
        <f t="shared" si="527"/>
        <v>-6.573696062429084E-4</v>
      </c>
      <c r="Y527" s="71">
        <f t="shared" si="528"/>
        <v>-4.6981443194446461E-4</v>
      </c>
      <c r="Z527" s="72">
        <f t="shared" si="472"/>
        <v>1.0642958634381205E-2</v>
      </c>
      <c r="AA527" s="72">
        <f t="shared" si="473"/>
        <v>1.0385194648359885E-2</v>
      </c>
      <c r="AB527" s="72">
        <f t="shared" si="474"/>
        <v>8.4093274661097891E-3</v>
      </c>
      <c r="AC527" s="72">
        <f t="shared" si="475"/>
        <v>9.8312955476945636E-3</v>
      </c>
      <c r="AD527" s="72">
        <f t="shared" si="476"/>
        <v>9.3834922977362213E-3</v>
      </c>
      <c r="AE527" s="72">
        <f t="shared" si="477"/>
        <v>7.3343567675224373E-3</v>
      </c>
      <c r="AF527" s="72">
        <f t="shared" si="478"/>
        <v>6.5935652525568071E-3</v>
      </c>
      <c r="AG527" s="72">
        <f t="shared" si="479"/>
        <v>6.3379783494898027E-3</v>
      </c>
      <c r="AH527" s="72">
        <f t="shared" si="480"/>
        <v>2.7061123664826711E-3</v>
      </c>
      <c r="AI527" s="72">
        <f t="shared" si="481"/>
        <v>3.1875166755764E-3</v>
      </c>
      <c r="AJ527" s="72">
        <f t="shared" si="482"/>
        <v>4.29098023947036E-3</v>
      </c>
      <c r="AK527" s="72">
        <f t="shared" si="483"/>
        <v>4.9795391857362769E-3</v>
      </c>
      <c r="AL527" s="72">
        <f t="shared" si="484"/>
        <v>5.1980132459160215E-3</v>
      </c>
      <c r="AM527" s="72">
        <f t="shared" si="485"/>
        <v>5.3588193144054079E-3</v>
      </c>
      <c r="AN527" s="72">
        <f t="shared" si="486"/>
        <v>5.6076170609251378E-3</v>
      </c>
      <c r="AO527" s="72">
        <f t="shared" si="487"/>
        <v>5.6088227547377474E-3</v>
      </c>
      <c r="AP527" s="72">
        <f t="shared" si="488"/>
        <v>2.6683806741164967E-3</v>
      </c>
      <c r="AQ527" s="72">
        <f t="shared" si="489"/>
        <v>3.1379488215822243E-3</v>
      </c>
      <c r="AR527" s="72">
        <f t="shared" si="490"/>
        <v>4.2084206292959904E-3</v>
      </c>
      <c r="AS527" s="72">
        <f t="shared" si="491"/>
        <v>4.8703280409430503E-3</v>
      </c>
      <c r="AT527" s="72">
        <f t="shared" si="492"/>
        <v>5.0794750700837331E-3</v>
      </c>
      <c r="AU527" s="72">
        <f t="shared" si="493"/>
        <v>5.2328674266250942E-3</v>
      </c>
      <c r="AV527" s="72">
        <f t="shared" si="494"/>
        <v>5.4713158488862799E-3</v>
      </c>
      <c r="AW527" s="72">
        <f t="shared" si="495"/>
        <v>5.4729287304449391E-3</v>
      </c>
      <c r="AX527" s="72">
        <f t="shared" si="496"/>
        <v>6.7652809162066778E-4</v>
      </c>
      <c r="AY527" s="72">
        <f t="shared" si="497"/>
        <v>1.5937583377882E-3</v>
      </c>
      <c r="AZ527" s="72">
        <f t="shared" si="498"/>
        <v>4.29098023947036E-3</v>
      </c>
      <c r="BA527" s="72">
        <f t="shared" si="499"/>
        <v>1.4938617557208831E-2</v>
      </c>
      <c r="BB527" s="72">
        <f t="shared" si="500"/>
        <v>2.5990066229580108E-2</v>
      </c>
      <c r="BC527" s="72">
        <f t="shared" si="501"/>
        <v>5.358819314405408E-2</v>
      </c>
      <c r="BD527" s="72">
        <f t="shared" si="502"/>
        <v>8.411425591387707E-2</v>
      </c>
      <c r="BE527" s="72">
        <f t="shared" si="503"/>
        <v>0.11217645509475495</v>
      </c>
      <c r="BF527" s="72">
        <f t="shared" si="504"/>
        <v>6.6709516852912418E-4</v>
      </c>
      <c r="BG527" s="72">
        <f t="shared" si="505"/>
        <v>1.5689744107911122E-3</v>
      </c>
      <c r="BH527" s="72">
        <f t="shared" si="506"/>
        <v>4.2084206292959904E-3</v>
      </c>
      <c r="BI527" s="72">
        <f t="shared" si="507"/>
        <v>1.461098412282915E-2</v>
      </c>
      <c r="BJ527" s="72">
        <f t="shared" si="508"/>
        <v>2.5397375350418666E-2</v>
      </c>
      <c r="BK527" s="72">
        <f t="shared" si="509"/>
        <v>5.2328674266250944E-2</v>
      </c>
      <c r="BL527" s="72">
        <f t="shared" si="510"/>
        <v>8.2069737733294193E-2</v>
      </c>
      <c r="BM527" s="72">
        <f t="shared" si="511"/>
        <v>0.10945857460889878</v>
      </c>
      <c r="BN527" s="70">
        <f t="shared" si="512"/>
        <v>0.94379239136682735</v>
      </c>
      <c r="BO527" s="70">
        <f t="shared" si="513"/>
        <v>0.98252511423852196</v>
      </c>
      <c r="BP527" s="70">
        <f t="shared" si="514"/>
        <v>0.99587421679387167</v>
      </c>
    </row>
    <row r="528" spans="1:68" x14ac:dyDescent="0.25">
      <c r="A528" s="68">
        <v>44665</v>
      </c>
      <c r="B528" s="67">
        <v>5.69</v>
      </c>
      <c r="C528" s="67">
        <v>5.74</v>
      </c>
      <c r="D528" s="67">
        <v>6.18</v>
      </c>
      <c r="E528" s="67">
        <v>6.86</v>
      </c>
      <c r="F528" s="67">
        <v>6.96</v>
      </c>
      <c r="G528" s="67">
        <v>6.52</v>
      </c>
      <c r="H528" s="67">
        <v>6.45</v>
      </c>
      <c r="I528" s="67">
        <v>6.4</v>
      </c>
      <c r="J528" s="71">
        <f t="shared" si="515"/>
        <v>9.9999999999995925E-5</v>
      </c>
      <c r="K528" s="71">
        <f t="shared" si="515"/>
        <v>1.0000000000000286E-4</v>
      </c>
      <c r="L528" s="71">
        <f t="shared" si="516"/>
        <v>-8.9999999999999802E-4</v>
      </c>
      <c r="M528" s="71">
        <f t="shared" si="516"/>
        <v>1.3999999999999985E-3</v>
      </c>
      <c r="N528" s="71">
        <f t="shared" si="517"/>
        <v>1.3000000000000095E-3</v>
      </c>
      <c r="O528" s="71">
        <f t="shared" si="518"/>
        <v>1.1000000000000038E-3</v>
      </c>
      <c r="P528" s="71">
        <f t="shared" si="519"/>
        <v>8.9999999999999802E-4</v>
      </c>
      <c r="Q528" s="71">
        <f t="shared" si="520"/>
        <v>5.0000000000000044E-4</v>
      </c>
      <c r="R528" s="71">
        <f t="shared" si="521"/>
        <v>9.4611854935972012E-5</v>
      </c>
      <c r="S528" s="71">
        <f t="shared" si="522"/>
        <v>9.4567119083409492E-5</v>
      </c>
      <c r="T528" s="71">
        <f t="shared" si="523"/>
        <v>-8.4797668434533329E-4</v>
      </c>
      <c r="U528" s="71">
        <f t="shared" si="524"/>
        <v>1.3092679322810497E-3</v>
      </c>
      <c r="V528" s="71">
        <f t="shared" si="525"/>
        <v>1.2146696190960091E-3</v>
      </c>
      <c r="W528" s="71">
        <f t="shared" si="526"/>
        <v>1.0321370843567083E-3</v>
      </c>
      <c r="X528" s="71">
        <f t="shared" si="527"/>
        <v>8.4511014936462184E-4</v>
      </c>
      <c r="Y528" s="71">
        <f t="shared" si="528"/>
        <v>4.6981443194451297E-4</v>
      </c>
      <c r="Z528" s="72">
        <f t="shared" si="472"/>
        <v>1.0622536997041725E-2</v>
      </c>
      <c r="AA528" s="72">
        <f t="shared" si="473"/>
        <v>1.0370380356206552E-2</v>
      </c>
      <c r="AB528" s="72">
        <f t="shared" si="474"/>
        <v>8.3481727030793127E-3</v>
      </c>
      <c r="AC528" s="72">
        <f t="shared" si="475"/>
        <v>9.705333766601057E-3</v>
      </c>
      <c r="AD528" s="72">
        <f t="shared" si="476"/>
        <v>9.2553685304999703E-3</v>
      </c>
      <c r="AE528" s="72">
        <f t="shared" si="477"/>
        <v>7.2442096838551597E-3</v>
      </c>
      <c r="AF528" s="72">
        <f t="shared" si="478"/>
        <v>6.5099693320493403E-3</v>
      </c>
      <c r="AG528" s="72">
        <f t="shared" si="479"/>
        <v>6.2719771662799765E-3</v>
      </c>
      <c r="AH528" s="72">
        <f t="shared" si="480"/>
        <v>2.7235105619232815E-3</v>
      </c>
      <c r="AI528" s="72">
        <f t="shared" si="481"/>
        <v>3.2088334163031468E-3</v>
      </c>
      <c r="AJ528" s="72">
        <f t="shared" si="482"/>
        <v>4.319616245344284E-3</v>
      </c>
      <c r="AK528" s="72">
        <f t="shared" si="483"/>
        <v>5.0143167487668753E-3</v>
      </c>
      <c r="AL528" s="72">
        <f t="shared" si="484"/>
        <v>5.2343125784589974E-3</v>
      </c>
      <c r="AM528" s="72">
        <f t="shared" si="485"/>
        <v>5.3962138236612646E-3</v>
      </c>
      <c r="AN528" s="72">
        <f t="shared" si="486"/>
        <v>5.646922070760267E-3</v>
      </c>
      <c r="AO528" s="72">
        <f t="shared" si="487"/>
        <v>5.6479974154014841E-3</v>
      </c>
      <c r="AP528" s="72">
        <f t="shared" si="488"/>
        <v>2.6855789052184376E-3</v>
      </c>
      <c r="AQ528" s="72">
        <f t="shared" si="489"/>
        <v>3.1589514036543514E-3</v>
      </c>
      <c r="AR528" s="72">
        <f t="shared" si="490"/>
        <v>4.2365450188018294E-3</v>
      </c>
      <c r="AS528" s="72">
        <f t="shared" si="491"/>
        <v>4.9043835496550177E-3</v>
      </c>
      <c r="AT528" s="72">
        <f t="shared" si="492"/>
        <v>5.1149313005643439E-3</v>
      </c>
      <c r="AU528" s="72">
        <f t="shared" si="493"/>
        <v>5.2693703643895808E-3</v>
      </c>
      <c r="AV528" s="72">
        <f t="shared" si="494"/>
        <v>5.5096555220115776E-3</v>
      </c>
      <c r="AW528" s="72">
        <f t="shared" si="495"/>
        <v>5.5111422663513708E-3</v>
      </c>
      <c r="AX528" s="72">
        <f t="shared" si="496"/>
        <v>6.8087764048082038E-4</v>
      </c>
      <c r="AY528" s="72">
        <f t="shared" si="497"/>
        <v>1.6044167081515734E-3</v>
      </c>
      <c r="AZ528" s="72">
        <f t="shared" si="498"/>
        <v>4.319616245344284E-3</v>
      </c>
      <c r="BA528" s="72">
        <f t="shared" si="499"/>
        <v>1.5042950246300625E-2</v>
      </c>
      <c r="BB528" s="72">
        <f t="shared" si="500"/>
        <v>2.6171562892294987E-2</v>
      </c>
      <c r="BC528" s="72">
        <f t="shared" si="501"/>
        <v>5.3962138236612646E-2</v>
      </c>
      <c r="BD528" s="72">
        <f t="shared" si="502"/>
        <v>8.4703831061404E-2</v>
      </c>
      <c r="BE528" s="72">
        <f t="shared" si="503"/>
        <v>0.11295994830802969</v>
      </c>
      <c r="BF528" s="72">
        <f t="shared" si="504"/>
        <v>6.7139472630460941E-4</v>
      </c>
      <c r="BG528" s="72">
        <f t="shared" si="505"/>
        <v>1.5794757018271757E-3</v>
      </c>
      <c r="BH528" s="72">
        <f t="shared" si="506"/>
        <v>4.2365450188018294E-3</v>
      </c>
      <c r="BI528" s="72">
        <f t="shared" si="507"/>
        <v>1.4713150648965053E-2</v>
      </c>
      <c r="BJ528" s="72">
        <f t="shared" si="508"/>
        <v>2.5574656502821719E-2</v>
      </c>
      <c r="BK528" s="72">
        <f t="shared" si="509"/>
        <v>5.2693703643895806E-2</v>
      </c>
      <c r="BL528" s="72">
        <f t="shared" si="510"/>
        <v>8.2644832830173667E-2</v>
      </c>
      <c r="BM528" s="72">
        <f t="shared" si="511"/>
        <v>0.11022284532702742</v>
      </c>
      <c r="BN528" s="70">
        <f t="shared" si="512"/>
        <v>0.94375565336989486</v>
      </c>
      <c r="BO528" s="70">
        <f t="shared" si="513"/>
        <v>0.98305880563858727</v>
      </c>
      <c r="BP528" s="70">
        <f t="shared" si="514"/>
        <v>0.99599694909982506</v>
      </c>
    </row>
    <row r="529" spans="1:68" x14ac:dyDescent="0.25">
      <c r="A529" s="68">
        <v>44664</v>
      </c>
      <c r="B529" s="67">
        <v>5.7</v>
      </c>
      <c r="C529" s="67">
        <v>5.75</v>
      </c>
      <c r="D529" s="67">
        <v>6.09</v>
      </c>
      <c r="E529" s="67">
        <v>7</v>
      </c>
      <c r="F529" s="67">
        <v>7.09</v>
      </c>
      <c r="G529" s="67">
        <v>6.63</v>
      </c>
      <c r="H529" s="67">
        <v>6.54</v>
      </c>
      <c r="I529" s="67">
        <v>6.45</v>
      </c>
      <c r="J529" s="71">
        <f t="shared" si="515"/>
        <v>9.9999999999995925E-5</v>
      </c>
      <c r="K529" s="71">
        <f t="shared" si="515"/>
        <v>1.9999999999999185E-4</v>
      </c>
      <c r="L529" s="71">
        <f t="shared" si="516"/>
        <v>1.0000000000000286E-4</v>
      </c>
      <c r="M529" s="71">
        <f t="shared" si="516"/>
        <v>3.9999999999999758E-4</v>
      </c>
      <c r="N529" s="71">
        <f t="shared" si="517"/>
        <v>8.9999999999999802E-4</v>
      </c>
      <c r="O529" s="71">
        <f t="shared" si="518"/>
        <v>1.0000000000000009E-3</v>
      </c>
      <c r="P529" s="71">
        <f t="shared" si="519"/>
        <v>8.9999999999999802E-4</v>
      </c>
      <c r="Q529" s="71">
        <f t="shared" si="520"/>
        <v>1.3999999999999985E-3</v>
      </c>
      <c r="R529" s="71">
        <f t="shared" si="521"/>
        <v>9.4602904379626499E-5</v>
      </c>
      <c r="S529" s="71">
        <f t="shared" si="522"/>
        <v>1.8910741357406702E-4</v>
      </c>
      <c r="T529" s="71">
        <f t="shared" si="523"/>
        <v>9.4255148757372344E-5</v>
      </c>
      <c r="U529" s="71">
        <f t="shared" si="524"/>
        <v>3.7376191801215085E-4</v>
      </c>
      <c r="V529" s="71">
        <f t="shared" si="525"/>
        <v>8.4006165392072954E-4</v>
      </c>
      <c r="W529" s="71">
        <f t="shared" si="526"/>
        <v>9.373828957853212E-4</v>
      </c>
      <c r="X529" s="71">
        <f t="shared" si="527"/>
        <v>8.4439654123510195E-4</v>
      </c>
      <c r="Y529" s="71">
        <f t="shared" si="528"/>
        <v>1.3143073615570543E-3</v>
      </c>
      <c r="Z529" s="72">
        <f t="shared" si="472"/>
        <v>1.0598755479122847E-2</v>
      </c>
      <c r="AA529" s="72">
        <f t="shared" si="473"/>
        <v>1.0354198013317797E-2</v>
      </c>
      <c r="AB529" s="72">
        <f t="shared" si="474"/>
        <v>8.2791955207511085E-3</v>
      </c>
      <c r="AC529" s="72">
        <f t="shared" si="475"/>
        <v>9.5996573127971104E-3</v>
      </c>
      <c r="AD529" s="72">
        <f t="shared" si="476"/>
        <v>9.1311338635354268E-3</v>
      </c>
      <c r="AE529" s="72">
        <f t="shared" si="477"/>
        <v>7.158275873482672E-3</v>
      </c>
      <c r="AF529" s="72">
        <f t="shared" si="478"/>
        <v>6.4359912914343509E-3</v>
      </c>
      <c r="AG529" s="72">
        <f t="shared" si="479"/>
        <v>6.2115547550391816E-3</v>
      </c>
      <c r="AH529" s="72">
        <f t="shared" si="480"/>
        <v>2.7408013338639232E-3</v>
      </c>
      <c r="AI529" s="72">
        <f t="shared" si="481"/>
        <v>3.2298675306571883E-3</v>
      </c>
      <c r="AJ529" s="72">
        <f t="shared" si="482"/>
        <v>4.3503583422791073E-3</v>
      </c>
      <c r="AK529" s="72">
        <f t="shared" si="483"/>
        <v>5.0420601167903553E-3</v>
      </c>
      <c r="AL529" s="72">
        <f t="shared" si="484"/>
        <v>5.26450358418793E-3</v>
      </c>
      <c r="AM529" s="72">
        <f t="shared" si="485"/>
        <v>5.4292578725160644E-3</v>
      </c>
      <c r="AN529" s="72">
        <f t="shared" si="486"/>
        <v>5.6830051278968776E-3</v>
      </c>
      <c r="AO529" s="72">
        <f t="shared" si="487"/>
        <v>5.6857402201566194E-3</v>
      </c>
      <c r="AP529" s="72">
        <f t="shared" si="488"/>
        <v>2.702697241809166E-3</v>
      </c>
      <c r="AQ529" s="72">
        <f t="shared" si="489"/>
        <v>3.1797125542368486E-3</v>
      </c>
      <c r="AR529" s="72">
        <f t="shared" si="490"/>
        <v>4.2666983564792586E-3</v>
      </c>
      <c r="AS529" s="72">
        <f t="shared" si="491"/>
        <v>4.9319873374000719E-3</v>
      </c>
      <c r="AT529" s="72">
        <f t="shared" si="492"/>
        <v>5.1448379764267391E-3</v>
      </c>
      <c r="AU529" s="72">
        <f t="shared" si="493"/>
        <v>5.301896706372944E-3</v>
      </c>
      <c r="AV529" s="72">
        <f t="shared" si="494"/>
        <v>5.5450377518768924E-3</v>
      </c>
      <c r="AW529" s="72">
        <f t="shared" si="495"/>
        <v>5.5480540810313988E-3</v>
      </c>
      <c r="AX529" s="72">
        <f t="shared" si="496"/>
        <v>6.8520033346598081E-4</v>
      </c>
      <c r="AY529" s="72">
        <f t="shared" si="497"/>
        <v>1.6149337653285942E-3</v>
      </c>
      <c r="AZ529" s="72">
        <f t="shared" si="498"/>
        <v>4.3503583422791073E-3</v>
      </c>
      <c r="BA529" s="72">
        <f t="shared" si="499"/>
        <v>1.5126180350371065E-2</v>
      </c>
      <c r="BB529" s="72">
        <f t="shared" si="500"/>
        <v>2.6322517920939651E-2</v>
      </c>
      <c r="BC529" s="72">
        <f t="shared" si="501"/>
        <v>5.4292578725160648E-2</v>
      </c>
      <c r="BD529" s="72">
        <f t="shared" si="502"/>
        <v>8.5245076918453164E-2</v>
      </c>
      <c r="BE529" s="72">
        <f t="shared" si="503"/>
        <v>0.11371480440313239</v>
      </c>
      <c r="BF529" s="72">
        <f t="shared" si="504"/>
        <v>6.756743104522915E-4</v>
      </c>
      <c r="BG529" s="72">
        <f t="shared" si="505"/>
        <v>1.5898562771184243E-3</v>
      </c>
      <c r="BH529" s="72">
        <f t="shared" si="506"/>
        <v>4.2666983564792586E-3</v>
      </c>
      <c r="BI529" s="72">
        <f t="shared" si="507"/>
        <v>1.4795962012200216E-2</v>
      </c>
      <c r="BJ529" s="72">
        <f t="shared" si="508"/>
        <v>2.5724189882133694E-2</v>
      </c>
      <c r="BK529" s="72">
        <f t="shared" si="509"/>
        <v>5.3018967063729439E-2</v>
      </c>
      <c r="BL529" s="72">
        <f t="shared" si="510"/>
        <v>8.3175566278153382E-2</v>
      </c>
      <c r="BM529" s="72">
        <f t="shared" si="511"/>
        <v>0.11096108162062798</v>
      </c>
      <c r="BN529" s="70">
        <f t="shared" si="512"/>
        <v>0.94428111121793978</v>
      </c>
      <c r="BO529" s="70">
        <f t="shared" si="513"/>
        <v>0.98453783342844359</v>
      </c>
      <c r="BP529" s="70">
        <f t="shared" si="514"/>
        <v>0.9959945924739908</v>
      </c>
    </row>
    <row r="530" spans="1:68" x14ac:dyDescent="0.25">
      <c r="A530" s="68">
        <v>44663</v>
      </c>
      <c r="B530" s="67">
        <v>5.71</v>
      </c>
      <c r="C530" s="67">
        <v>5.77</v>
      </c>
      <c r="D530" s="67">
        <v>6.1</v>
      </c>
      <c r="E530" s="67">
        <v>7.04</v>
      </c>
      <c r="F530" s="67">
        <v>7.18</v>
      </c>
      <c r="G530" s="67">
        <v>6.73</v>
      </c>
      <c r="H530" s="67">
        <v>6.63</v>
      </c>
      <c r="I530" s="67">
        <v>6.59</v>
      </c>
      <c r="J530" s="71">
        <f t="shared" si="515"/>
        <v>4.0000000000000452E-4</v>
      </c>
      <c r="K530" s="71">
        <f t="shared" si="515"/>
        <v>1.000000000000098E-4</v>
      </c>
      <c r="L530" s="71">
        <f t="shared" si="516"/>
        <v>0</v>
      </c>
      <c r="M530" s="71">
        <f t="shared" si="516"/>
        <v>5.0000000000000044E-4</v>
      </c>
      <c r="N530" s="71">
        <f t="shared" si="517"/>
        <v>8.9999999999999802E-4</v>
      </c>
      <c r="O530" s="71">
        <f t="shared" si="518"/>
        <v>1.3000000000000095E-3</v>
      </c>
      <c r="P530" s="71">
        <f t="shared" si="519"/>
        <v>1.799999999999996E-3</v>
      </c>
      <c r="Q530" s="71">
        <f t="shared" si="520"/>
        <v>1.6000000000000042E-3</v>
      </c>
      <c r="R530" s="71">
        <f t="shared" si="521"/>
        <v>3.7832214581596179E-4</v>
      </c>
      <c r="S530" s="71">
        <f t="shared" si="522"/>
        <v>9.4540297872350971E-5</v>
      </c>
      <c r="T530" s="71">
        <f t="shared" si="523"/>
        <v>0</v>
      </c>
      <c r="U530" s="71">
        <f t="shared" si="524"/>
        <v>4.6700603286519815E-4</v>
      </c>
      <c r="V530" s="71">
        <f t="shared" si="525"/>
        <v>8.3935654263354907E-4</v>
      </c>
      <c r="W530" s="71">
        <f t="shared" si="526"/>
        <v>1.2172856037517249E-3</v>
      </c>
      <c r="X530" s="71">
        <f t="shared" si="527"/>
        <v>1.6866570715158699E-3</v>
      </c>
      <c r="Y530" s="71">
        <f t="shared" si="528"/>
        <v>1.4999534076882961E-3</v>
      </c>
      <c r="Z530" s="72">
        <f t="shared" si="472"/>
        <v>1.0569615814584175E-2</v>
      </c>
      <c r="AA530" s="72">
        <f t="shared" si="473"/>
        <v>1.0333249014549475E-2</v>
      </c>
      <c r="AB530" s="72">
        <f t="shared" si="474"/>
        <v>8.2229695209986593E-3</v>
      </c>
      <c r="AC530" s="72">
        <f t="shared" si="475"/>
        <v>9.4492946706226551E-3</v>
      </c>
      <c r="AD530" s="72">
        <f t="shared" si="476"/>
        <v>8.9608882148112592E-3</v>
      </c>
      <c r="AE530" s="72">
        <f t="shared" si="477"/>
        <v>7.0361833245301732E-3</v>
      </c>
      <c r="AF530" s="72">
        <f t="shared" si="478"/>
        <v>6.3325011984657021E-3</v>
      </c>
      <c r="AG530" s="72">
        <f t="shared" si="479"/>
        <v>6.1337872277814421E-3</v>
      </c>
      <c r="AH530" s="72">
        <f t="shared" si="480"/>
        <v>2.7584198225042299E-3</v>
      </c>
      <c r="AI530" s="72">
        <f t="shared" si="481"/>
        <v>3.2508833008929815E-3</v>
      </c>
      <c r="AJ530" s="72">
        <f t="shared" si="482"/>
        <v>4.3802303842904993E-3</v>
      </c>
      <c r="AK530" s="72">
        <f t="shared" si="483"/>
        <v>5.0756847389646035E-3</v>
      </c>
      <c r="AL530" s="72">
        <f t="shared" si="484"/>
        <v>5.297516117826688E-3</v>
      </c>
      <c r="AM530" s="72">
        <f t="shared" si="485"/>
        <v>5.4634302771587326E-3</v>
      </c>
      <c r="AN530" s="72">
        <f t="shared" si="486"/>
        <v>5.7197780799296645E-3</v>
      </c>
      <c r="AO530" s="72">
        <f t="shared" si="487"/>
        <v>5.7199496515758898E-3</v>
      </c>
      <c r="AP530" s="72">
        <f t="shared" si="488"/>
        <v>2.720141836649538E-3</v>
      </c>
      <c r="AQ530" s="72">
        <f t="shared" si="489"/>
        <v>3.2004818105278213E-3</v>
      </c>
      <c r="AR530" s="72">
        <f t="shared" si="490"/>
        <v>4.2960356316471852E-3</v>
      </c>
      <c r="AS530" s="72">
        <f t="shared" si="491"/>
        <v>4.9649928957741576E-3</v>
      </c>
      <c r="AT530" s="72">
        <f t="shared" si="492"/>
        <v>5.1773630128838285E-3</v>
      </c>
      <c r="AU530" s="72">
        <f t="shared" si="493"/>
        <v>5.335508498848166E-3</v>
      </c>
      <c r="AV530" s="72">
        <f t="shared" si="494"/>
        <v>5.5811042525090492E-3</v>
      </c>
      <c r="AW530" s="72">
        <f t="shared" si="495"/>
        <v>5.5817740873137832E-3</v>
      </c>
      <c r="AX530" s="72">
        <f t="shared" si="496"/>
        <v>6.8960495562605747E-4</v>
      </c>
      <c r="AY530" s="72">
        <f t="shared" si="497"/>
        <v>1.6254416504464908E-3</v>
      </c>
      <c r="AZ530" s="72">
        <f t="shared" si="498"/>
        <v>4.3802303842904993E-3</v>
      </c>
      <c r="BA530" s="72">
        <f t="shared" si="499"/>
        <v>1.522705421689381E-2</v>
      </c>
      <c r="BB530" s="72">
        <f t="shared" si="500"/>
        <v>2.648758058913344E-2</v>
      </c>
      <c r="BC530" s="72">
        <f t="shared" si="501"/>
        <v>5.4634302771587324E-2</v>
      </c>
      <c r="BD530" s="72">
        <f t="shared" si="502"/>
        <v>8.5796671198944963E-2</v>
      </c>
      <c r="BE530" s="72">
        <f t="shared" si="503"/>
        <v>0.11439899303151779</v>
      </c>
      <c r="BF530" s="72">
        <f t="shared" si="504"/>
        <v>6.800354591623845E-4</v>
      </c>
      <c r="BG530" s="72">
        <f t="shared" si="505"/>
        <v>1.6002409052639107E-3</v>
      </c>
      <c r="BH530" s="72">
        <f t="shared" si="506"/>
        <v>4.2960356316471852E-3</v>
      </c>
      <c r="BI530" s="72">
        <f t="shared" si="507"/>
        <v>1.4894978687322473E-2</v>
      </c>
      <c r="BJ530" s="72">
        <f t="shared" si="508"/>
        <v>2.5886815064419144E-2</v>
      </c>
      <c r="BK530" s="72">
        <f t="shared" si="509"/>
        <v>5.3355084988481662E-2</v>
      </c>
      <c r="BL530" s="72">
        <f t="shared" si="510"/>
        <v>8.3716563787635742E-2</v>
      </c>
      <c r="BM530" s="72">
        <f t="shared" si="511"/>
        <v>0.11163548174627566</v>
      </c>
      <c r="BN530" s="70">
        <f t="shared" si="512"/>
        <v>0.94428256350907402</v>
      </c>
      <c r="BO530" s="70">
        <f t="shared" si="513"/>
        <v>0.98454387160806822</v>
      </c>
      <c r="BP530" s="70">
        <f t="shared" si="514"/>
        <v>0.99603753546953644</v>
      </c>
    </row>
    <row r="531" spans="1:68" x14ac:dyDescent="0.25">
      <c r="A531" s="68">
        <v>44662</v>
      </c>
      <c r="B531" s="67">
        <v>5.75</v>
      </c>
      <c r="C531" s="67">
        <v>5.78</v>
      </c>
      <c r="D531" s="67">
        <v>6.1</v>
      </c>
      <c r="E531" s="67">
        <v>7.09</v>
      </c>
      <c r="F531" s="67">
        <v>7.27</v>
      </c>
      <c r="G531" s="67">
        <v>6.86</v>
      </c>
      <c r="H531" s="67">
        <v>6.81</v>
      </c>
      <c r="I531" s="67">
        <v>6.75</v>
      </c>
      <c r="J531" s="71">
        <f t="shared" si="515"/>
        <v>3.0000000000000165E-4</v>
      </c>
      <c r="K531" s="71">
        <f t="shared" si="515"/>
        <v>-1.000000000000098E-4</v>
      </c>
      <c r="L531" s="71">
        <f t="shared" si="516"/>
        <v>0</v>
      </c>
      <c r="M531" s="71">
        <f t="shared" si="516"/>
        <v>-1.0000000000000009E-3</v>
      </c>
      <c r="N531" s="71">
        <f t="shared" si="517"/>
        <v>-1.3000000000000095E-3</v>
      </c>
      <c r="O531" s="71">
        <f t="shared" si="518"/>
        <v>-7.0000000000000617E-4</v>
      </c>
      <c r="P531" s="71">
        <f t="shared" si="519"/>
        <v>-6.999999999999923E-4</v>
      </c>
      <c r="Q531" s="71">
        <f t="shared" si="520"/>
        <v>-6.0000000000000331E-4</v>
      </c>
      <c r="R531" s="71">
        <f t="shared" si="521"/>
        <v>2.8364771144648754E-4</v>
      </c>
      <c r="S531" s="71">
        <f t="shared" si="522"/>
        <v>-9.4540297872389175E-5</v>
      </c>
      <c r="T531" s="71">
        <f t="shared" si="523"/>
        <v>0</v>
      </c>
      <c r="U531" s="71">
        <f t="shared" si="524"/>
        <v>-9.3423026226833528E-4</v>
      </c>
      <c r="V531" s="71">
        <f t="shared" si="525"/>
        <v>-1.2126301565236308E-3</v>
      </c>
      <c r="W531" s="71">
        <f t="shared" si="526"/>
        <v>-6.55277346171424E-4</v>
      </c>
      <c r="X531" s="71">
        <f t="shared" si="527"/>
        <v>-6.5558419580541514E-4</v>
      </c>
      <c r="Y531" s="71">
        <f t="shared" si="528"/>
        <v>-5.6221890536401517E-4</v>
      </c>
      <c r="Z531" s="72">
        <f t="shared" si="472"/>
        <v>1.0534620188046359E-2</v>
      </c>
      <c r="AA531" s="72">
        <f t="shared" si="473"/>
        <v>1.0305362205962407E-2</v>
      </c>
      <c r="AB531" s="72">
        <f t="shared" si="474"/>
        <v>8.1590949989595839E-3</v>
      </c>
      <c r="AC531" s="72">
        <f t="shared" si="475"/>
        <v>9.2741654572008371E-3</v>
      </c>
      <c r="AD531" s="72">
        <f t="shared" si="476"/>
        <v>8.7477650293876427E-3</v>
      </c>
      <c r="AE531" s="72">
        <f t="shared" si="477"/>
        <v>6.8733820075456923E-3</v>
      </c>
      <c r="AF531" s="72">
        <f t="shared" si="478"/>
        <v>6.1935656737030827E-3</v>
      </c>
      <c r="AG531" s="72">
        <f t="shared" si="479"/>
        <v>6.0108547733716778E-3</v>
      </c>
      <c r="AH531" s="72">
        <f t="shared" si="480"/>
        <v>2.7746577248727597E-3</v>
      </c>
      <c r="AI531" s="72">
        <f t="shared" si="481"/>
        <v>3.272752998770812E-3</v>
      </c>
      <c r="AJ531" s="72">
        <f t="shared" si="482"/>
        <v>4.411036399105883E-3</v>
      </c>
      <c r="AK531" s="72">
        <f t="shared" si="483"/>
        <v>5.1095609359539662E-3</v>
      </c>
      <c r="AL531" s="72">
        <f t="shared" si="484"/>
        <v>5.3311399208729252E-3</v>
      </c>
      <c r="AM531" s="72">
        <f t="shared" si="485"/>
        <v>5.496519863084786E-3</v>
      </c>
      <c r="AN531" s="72">
        <f t="shared" si="486"/>
        <v>5.7519028320424806E-3</v>
      </c>
      <c r="AO531" s="72">
        <f t="shared" si="487"/>
        <v>5.7534866555552355E-3</v>
      </c>
      <c r="AP531" s="72">
        <f t="shared" si="488"/>
        <v>2.7363304806609645E-3</v>
      </c>
      <c r="AQ531" s="72">
        <f t="shared" si="489"/>
        <v>3.2220711137113038E-3</v>
      </c>
      <c r="AR531" s="72">
        <f t="shared" si="490"/>
        <v>4.3262752950549432E-3</v>
      </c>
      <c r="AS531" s="72">
        <f t="shared" si="491"/>
        <v>4.9982779753610408E-3</v>
      </c>
      <c r="AT531" s="72">
        <f t="shared" si="492"/>
        <v>5.2105011561449912E-3</v>
      </c>
      <c r="AU531" s="72">
        <f t="shared" si="493"/>
        <v>5.3681909785306906E-3</v>
      </c>
      <c r="AV531" s="72">
        <f t="shared" si="494"/>
        <v>5.6129896225113754E-3</v>
      </c>
      <c r="AW531" s="72">
        <f t="shared" si="495"/>
        <v>5.6149453096504135E-3</v>
      </c>
      <c r="AX531" s="72">
        <f t="shared" si="496"/>
        <v>6.9366443121818993E-4</v>
      </c>
      <c r="AY531" s="72">
        <f t="shared" si="497"/>
        <v>1.636376499385406E-3</v>
      </c>
      <c r="AZ531" s="72">
        <f t="shared" si="498"/>
        <v>4.411036399105883E-3</v>
      </c>
      <c r="BA531" s="72">
        <f t="shared" si="499"/>
        <v>1.5328682807861899E-2</v>
      </c>
      <c r="BB531" s="72">
        <f t="shared" si="500"/>
        <v>2.6655699604364626E-2</v>
      </c>
      <c r="BC531" s="72">
        <f t="shared" si="501"/>
        <v>5.496519863084786E-2</v>
      </c>
      <c r="BD531" s="72">
        <f t="shared" si="502"/>
        <v>8.627854248063721E-2</v>
      </c>
      <c r="BE531" s="72">
        <f t="shared" si="503"/>
        <v>0.11506973311110472</v>
      </c>
      <c r="BF531" s="72">
        <f t="shared" si="504"/>
        <v>6.8408262016524113E-4</v>
      </c>
      <c r="BG531" s="72">
        <f t="shared" si="505"/>
        <v>1.6110355568556519E-3</v>
      </c>
      <c r="BH531" s="72">
        <f t="shared" si="506"/>
        <v>4.3262752950549432E-3</v>
      </c>
      <c r="BI531" s="72">
        <f t="shared" si="507"/>
        <v>1.4994833926083122E-2</v>
      </c>
      <c r="BJ531" s="72">
        <f t="shared" si="508"/>
        <v>2.6052505780724957E-2</v>
      </c>
      <c r="BK531" s="72">
        <f t="shared" si="509"/>
        <v>5.3681909785306903E-2</v>
      </c>
      <c r="BL531" s="72">
        <f t="shared" si="510"/>
        <v>8.4194844337670632E-2</v>
      </c>
      <c r="BM531" s="72">
        <f t="shared" si="511"/>
        <v>0.11229890619300827</v>
      </c>
      <c r="BN531" s="70">
        <f t="shared" si="512"/>
        <v>0.94428531494154688</v>
      </c>
      <c r="BO531" s="70">
        <f t="shared" si="513"/>
        <v>0.98459348166911076</v>
      </c>
      <c r="BP531" s="70">
        <f t="shared" si="514"/>
        <v>0.9960613030731984</v>
      </c>
    </row>
    <row r="532" spans="1:68" x14ac:dyDescent="0.25">
      <c r="A532" s="68">
        <v>44659</v>
      </c>
      <c r="B532" s="67">
        <v>5.78</v>
      </c>
      <c r="C532" s="67">
        <v>5.77</v>
      </c>
      <c r="D532" s="67">
        <v>6.1</v>
      </c>
      <c r="E532" s="67">
        <v>6.99</v>
      </c>
      <c r="F532" s="67">
        <v>7.14</v>
      </c>
      <c r="G532" s="67">
        <v>6.79</v>
      </c>
      <c r="H532" s="67">
        <v>6.74</v>
      </c>
      <c r="I532" s="67">
        <v>6.69</v>
      </c>
      <c r="J532" s="71">
        <f t="shared" si="515"/>
        <v>-7.0000000000000617E-4</v>
      </c>
      <c r="K532" s="71">
        <f t="shared" si="515"/>
        <v>3.0000000000000165E-4</v>
      </c>
      <c r="L532" s="71">
        <f t="shared" si="516"/>
        <v>0</v>
      </c>
      <c r="M532" s="71">
        <f t="shared" si="516"/>
        <v>-1.8000000000000099E-3</v>
      </c>
      <c r="N532" s="71">
        <f t="shared" si="517"/>
        <v>-2.2999999999999965E-3</v>
      </c>
      <c r="O532" s="71">
        <f t="shared" si="518"/>
        <v>-2.6000000000000051E-3</v>
      </c>
      <c r="P532" s="71">
        <f t="shared" si="519"/>
        <v>-2.7999999999999969E-3</v>
      </c>
      <c r="Q532" s="71">
        <f t="shared" si="520"/>
        <v>-2.2999999999999965E-3</v>
      </c>
      <c r="R532" s="71">
        <f t="shared" si="521"/>
        <v>-6.6196985726232893E-4</v>
      </c>
      <c r="S532" s="71">
        <f t="shared" si="522"/>
        <v>2.8359408423749222E-4</v>
      </c>
      <c r="T532" s="71">
        <f t="shared" si="523"/>
        <v>0</v>
      </c>
      <c r="U532" s="71">
        <f t="shared" si="524"/>
        <v>-1.6838170489111538E-3</v>
      </c>
      <c r="V532" s="71">
        <f t="shared" si="525"/>
        <v>-2.1490314274056816E-3</v>
      </c>
      <c r="W532" s="71">
        <f t="shared" si="526"/>
        <v>-2.4376535603477605E-3</v>
      </c>
      <c r="X532" s="71">
        <f t="shared" si="527"/>
        <v>-2.6266431611873999E-3</v>
      </c>
      <c r="Y532" s="71">
        <f t="shared" si="528"/>
        <v>-2.1581054587585086E-3</v>
      </c>
      <c r="Z532" s="72">
        <f t="shared" si="472"/>
        <v>1.0487555232263636E-2</v>
      </c>
      <c r="AA532" s="72">
        <f t="shared" si="473"/>
        <v>1.0271645809619772E-2</v>
      </c>
      <c r="AB532" s="72">
        <f t="shared" si="474"/>
        <v>8.0890222220747904E-3</v>
      </c>
      <c r="AC532" s="72">
        <f t="shared" si="475"/>
        <v>9.0676798720308663E-3</v>
      </c>
      <c r="AD532" s="72">
        <f t="shared" si="476"/>
        <v>8.4836562388055821E-3</v>
      </c>
      <c r="AE532" s="72">
        <f t="shared" si="477"/>
        <v>6.6506086052344031E-3</v>
      </c>
      <c r="AF532" s="72">
        <f t="shared" si="478"/>
        <v>5.9798101925177469E-3</v>
      </c>
      <c r="AG532" s="72">
        <f t="shared" si="479"/>
        <v>5.8238459576441274E-3</v>
      </c>
      <c r="AH532" s="72">
        <f t="shared" si="480"/>
        <v>2.7918057067922212E-3</v>
      </c>
      <c r="AI532" s="72">
        <f t="shared" si="481"/>
        <v>3.2958360272509046E-3</v>
      </c>
      <c r="AJ532" s="72">
        <f t="shared" si="482"/>
        <v>4.4425006602015413E-3</v>
      </c>
      <c r="AK532" s="72">
        <f t="shared" si="483"/>
        <v>5.1475496442260496E-3</v>
      </c>
      <c r="AL532" s="72">
        <f t="shared" si="484"/>
        <v>5.3706916089279371E-3</v>
      </c>
      <c r="AM532" s="72">
        <f t="shared" si="485"/>
        <v>5.5372683778804038E-3</v>
      </c>
      <c r="AN532" s="72">
        <f t="shared" si="486"/>
        <v>5.7945608900668065E-3</v>
      </c>
      <c r="AO532" s="72">
        <f t="shared" si="487"/>
        <v>5.7960771678401161E-3</v>
      </c>
      <c r="AP532" s="72">
        <f t="shared" si="488"/>
        <v>2.7533862034791173E-3</v>
      </c>
      <c r="AQ532" s="72">
        <f t="shared" si="489"/>
        <v>3.2448183822872114E-3</v>
      </c>
      <c r="AR532" s="72">
        <f t="shared" si="490"/>
        <v>4.3571617154419635E-3</v>
      </c>
      <c r="AS532" s="72">
        <f t="shared" si="491"/>
        <v>5.0354352559706366E-3</v>
      </c>
      <c r="AT532" s="72">
        <f t="shared" si="492"/>
        <v>5.2491863134497751E-3</v>
      </c>
      <c r="AU532" s="72">
        <f t="shared" si="493"/>
        <v>5.4079723538845584E-3</v>
      </c>
      <c r="AV532" s="72">
        <f t="shared" si="494"/>
        <v>5.6546025659195203E-3</v>
      </c>
      <c r="AW532" s="72">
        <f t="shared" si="495"/>
        <v>5.6564948390346566E-3</v>
      </c>
      <c r="AX532" s="72">
        <f t="shared" si="496"/>
        <v>6.9795142669805529E-4</v>
      </c>
      <c r="AY532" s="72">
        <f t="shared" si="497"/>
        <v>1.6479180136254523E-3</v>
      </c>
      <c r="AZ532" s="72">
        <f t="shared" si="498"/>
        <v>4.4425006602015413E-3</v>
      </c>
      <c r="BA532" s="72">
        <f t="shared" si="499"/>
        <v>1.544264893267815E-2</v>
      </c>
      <c r="BB532" s="72">
        <f t="shared" si="500"/>
        <v>2.6853458044639684E-2</v>
      </c>
      <c r="BC532" s="72">
        <f t="shared" si="501"/>
        <v>5.5372683778804041E-2</v>
      </c>
      <c r="BD532" s="72">
        <f t="shared" si="502"/>
        <v>8.6918413351002102E-2</v>
      </c>
      <c r="BE532" s="72">
        <f t="shared" si="503"/>
        <v>0.11592154335680233</v>
      </c>
      <c r="BF532" s="72">
        <f t="shared" si="504"/>
        <v>6.8834655086977932E-4</v>
      </c>
      <c r="BG532" s="72">
        <f t="shared" si="505"/>
        <v>1.6224091911436057E-3</v>
      </c>
      <c r="BH532" s="72">
        <f t="shared" si="506"/>
        <v>4.3571617154419635E-3</v>
      </c>
      <c r="BI532" s="72">
        <f t="shared" si="507"/>
        <v>1.510630576791191E-2</v>
      </c>
      <c r="BJ532" s="72">
        <f t="shared" si="508"/>
        <v>2.6245931567248876E-2</v>
      </c>
      <c r="BK532" s="72">
        <f t="shared" si="509"/>
        <v>5.4079723538845582E-2</v>
      </c>
      <c r="BL532" s="72">
        <f t="shared" si="510"/>
        <v>8.4819038488792811E-2</v>
      </c>
      <c r="BM532" s="72">
        <f t="shared" si="511"/>
        <v>0.11312989678069313</v>
      </c>
      <c r="BN532" s="70">
        <f t="shared" si="512"/>
        <v>0.94425287518575129</v>
      </c>
      <c r="BO532" s="70">
        <f t="shared" si="513"/>
        <v>0.98484898848332425</v>
      </c>
      <c r="BP532" s="70">
        <f t="shared" si="514"/>
        <v>0.99607934502741236</v>
      </c>
    </row>
    <row r="533" spans="1:68" x14ac:dyDescent="0.25">
      <c r="A533" s="68">
        <v>44658</v>
      </c>
      <c r="B533" s="67">
        <v>5.71</v>
      </c>
      <c r="C533" s="67">
        <v>5.8</v>
      </c>
      <c r="D533" s="67">
        <v>6.1</v>
      </c>
      <c r="E533" s="67">
        <v>6.81</v>
      </c>
      <c r="F533" s="67">
        <v>6.91</v>
      </c>
      <c r="G533" s="67">
        <v>6.53</v>
      </c>
      <c r="H533" s="67">
        <v>6.46</v>
      </c>
      <c r="I533" s="67">
        <v>6.46</v>
      </c>
      <c r="J533" s="71">
        <f t="shared" si="515"/>
        <v>1.0000000000000286E-4</v>
      </c>
      <c r="K533" s="71">
        <f t="shared" si="515"/>
        <v>0</v>
      </c>
      <c r="L533" s="71">
        <f t="shared" si="516"/>
        <v>0</v>
      </c>
      <c r="M533" s="71">
        <f t="shared" si="516"/>
        <v>-8.9999999999999802E-4</v>
      </c>
      <c r="N533" s="71">
        <f t="shared" si="517"/>
        <v>-6.999999999999923E-4</v>
      </c>
      <c r="O533" s="71">
        <f t="shared" si="518"/>
        <v>-3.9999999999999758E-4</v>
      </c>
      <c r="P533" s="71">
        <f t="shared" si="519"/>
        <v>-4.0000000000001146E-4</v>
      </c>
      <c r="Q533" s="71">
        <f t="shared" si="520"/>
        <v>-3.0000000000000859E-4</v>
      </c>
      <c r="R533" s="71">
        <f t="shared" si="521"/>
        <v>9.4593955516796918E-5</v>
      </c>
      <c r="S533" s="71">
        <f t="shared" si="522"/>
        <v>0</v>
      </c>
      <c r="T533" s="71">
        <f t="shared" si="523"/>
        <v>0</v>
      </c>
      <c r="U533" s="71">
        <f t="shared" si="524"/>
        <v>-8.4297293429066588E-4</v>
      </c>
      <c r="V533" s="71">
        <f t="shared" si="525"/>
        <v>-6.5497078364829843E-4</v>
      </c>
      <c r="W533" s="71">
        <f t="shared" si="526"/>
        <v>-3.755515958137788E-4</v>
      </c>
      <c r="X533" s="71">
        <f t="shared" si="527"/>
        <v>-3.7579857638799923E-4</v>
      </c>
      <c r="Y533" s="71">
        <f t="shared" si="528"/>
        <v>-2.8183569165838565E-4</v>
      </c>
      <c r="Z533" s="72">
        <f t="shared" ref="Z533:Z596" si="529">STDEVA(B533:B785)/100</f>
        <v>1.0429003802259987E-2</v>
      </c>
      <c r="AA533" s="72">
        <f t="shared" ref="AA533:AA596" si="530">STDEVA(C533:C785)/100</f>
        <v>1.0235280768531691E-2</v>
      </c>
      <c r="AB533" s="72">
        <f t="shared" ref="AB533:AB596" si="531">STDEVA(D533:D785)/100</f>
        <v>8.0121543806889323E-3</v>
      </c>
      <c r="AC533" s="72">
        <f t="shared" ref="AC533:AC596" si="532">STDEVA(E533:E785)/100</f>
        <v>8.872583152361441E-3</v>
      </c>
      <c r="AD533" s="72">
        <f t="shared" ref="AD533:AD596" si="533">STDEVA(F533:F785)/100</f>
        <v>8.2384236173968176E-3</v>
      </c>
      <c r="AE533" s="72">
        <f t="shared" ref="AE533:AE596" si="534">STDEVA(G533:G785)/100</f>
        <v>6.4302868422654617E-3</v>
      </c>
      <c r="AF533" s="72">
        <f t="shared" ref="AF533:AF596" si="535">STDEVA(H533:H785)/100</f>
        <v>5.7697224343717882E-3</v>
      </c>
      <c r="AG533" s="72">
        <f t="shared" ref="AG533:AG596" si="536">STDEVA(I533:I785)/100</f>
        <v>5.6391849637719453E-3</v>
      </c>
      <c r="AH533" s="72">
        <f t="shared" ref="AH533:AH596" si="537">STDEVA(J533:J785)</f>
        <v>2.8128147343873238E-3</v>
      </c>
      <c r="AI533" s="72">
        <f t="shared" ref="AI533:AI596" si="538">STDEVA(K533:K785)</f>
        <v>3.317654896422982E-3</v>
      </c>
      <c r="AJ533" s="72">
        <f t="shared" ref="AJ533:AJ596" si="539">STDEVA(L533:L785)</f>
        <v>4.4746469076327499E-3</v>
      </c>
      <c r="AK533" s="72">
        <f t="shared" ref="AK533:AK596" si="540">STDEVA(M533:M785)</f>
        <v>5.1855158714449708E-3</v>
      </c>
      <c r="AL533" s="72">
        <f t="shared" ref="AL533:AL596" si="541">STDEVA(N533:N785)</f>
        <v>5.4090050884647483E-3</v>
      </c>
      <c r="AM533" s="72">
        <f t="shared" ref="AM533:AM596" si="542">STDEVA(O533:O785)</f>
        <v>5.5755239809090178E-3</v>
      </c>
      <c r="AN533" s="72">
        <f t="shared" ref="AN533:AN596" si="543">STDEVA(P533:P785)</f>
        <v>5.8339835523120616E-3</v>
      </c>
      <c r="AO533" s="72">
        <f t="shared" ref="AO533:AO596" si="544">STDEVA(Q533:Q785)</f>
        <v>5.8375405129354628E-3</v>
      </c>
      <c r="AP533" s="72">
        <f t="shared" ref="AP533:AP596" si="545">STDEVA(R533:R785)</f>
        <v>2.77409188705123E-3</v>
      </c>
      <c r="AQ533" s="72">
        <f t="shared" ref="AQ533:AQ596" si="546">STDEVA(S533:S785)</f>
        <v>3.2664165529764882E-3</v>
      </c>
      <c r="AR533" s="72">
        <f t="shared" ref="AR533:AR596" si="547">STDEVA(T533:T785)</f>
        <v>4.3887182431375203E-3</v>
      </c>
      <c r="AS533" s="72">
        <f t="shared" ref="AS533:AS596" si="548">STDEVA(U533:U785)</f>
        <v>5.0727170540416236E-3</v>
      </c>
      <c r="AT533" s="72">
        <f t="shared" ref="AT533:AT596" si="549">STDEVA(V533:V785)</f>
        <v>5.2869308167772218E-3</v>
      </c>
      <c r="AU533" s="72">
        <f t="shared" ref="AU533:AU596" si="550">STDEVA(W533:W785)</f>
        <v>5.4457312066423045E-3</v>
      </c>
      <c r="AV533" s="72">
        <f t="shared" ref="AV533:AV596" si="551">STDEVA(X533:X785)</f>
        <v>5.6935259172653015E-3</v>
      </c>
      <c r="AW533" s="72">
        <f t="shared" ref="AW533:AW596" si="552">STDEVA(Y533:Y785)</f>
        <v>5.6972241135259515E-3</v>
      </c>
      <c r="AX533" s="72">
        <f t="shared" ref="AX533:AX596" si="553">AX$2*AH533</f>
        <v>7.0320368359683095E-4</v>
      </c>
      <c r="AY533" s="72">
        <f t="shared" ref="AY533:AY596" si="554">AY$2*AI533</f>
        <v>1.658827448211491E-3</v>
      </c>
      <c r="AZ533" s="72">
        <f t="shared" ref="AZ533:AZ596" si="555">AZ$2*AJ533</f>
        <v>4.4746469076327499E-3</v>
      </c>
      <c r="BA533" s="72">
        <f t="shared" ref="BA533:BA596" si="556">BA$2*AK533</f>
        <v>1.5556547614334913E-2</v>
      </c>
      <c r="BB533" s="72">
        <f t="shared" ref="BB533:BB596" si="557">BB$2*AL533</f>
        <v>2.704502544232374E-2</v>
      </c>
      <c r="BC533" s="72">
        <f t="shared" ref="BC533:BC596" si="558">BC$2*AM533</f>
        <v>5.5755239809090182E-2</v>
      </c>
      <c r="BD533" s="72">
        <f t="shared" ref="BD533:BD596" si="559">BD$2*AN533</f>
        <v>8.7509753284680927E-2</v>
      </c>
      <c r="BE533" s="72">
        <f t="shared" ref="BE533:BE596" si="560">BE$2*AO533</f>
        <v>0.11675081025870926</v>
      </c>
      <c r="BF533" s="72">
        <f t="shared" ref="BF533:BF596" si="561">BF$2*AP533</f>
        <v>6.935229717628075E-4</v>
      </c>
      <c r="BG533" s="72">
        <f t="shared" ref="BG533:BG596" si="562">BG$2*AQ533</f>
        <v>1.6332082764882441E-3</v>
      </c>
      <c r="BH533" s="72">
        <f t="shared" ref="BH533:BH596" si="563">BH$2*AR533</f>
        <v>4.3887182431375203E-3</v>
      </c>
      <c r="BI533" s="72">
        <f t="shared" ref="BI533:BI596" si="564">BI$2*AS533</f>
        <v>1.5218151162124872E-2</v>
      </c>
      <c r="BJ533" s="72">
        <f t="shared" ref="BJ533:BJ596" si="565">BJ$2*AT533</f>
        <v>2.6434654083886108E-2</v>
      </c>
      <c r="BK533" s="72">
        <f t="shared" ref="BK533:BK596" si="566">BK$2*AU533</f>
        <v>5.4457312066423041E-2</v>
      </c>
      <c r="BL533" s="72">
        <f t="shared" ref="BL533:BL596" si="567">BL$2*AV533</f>
        <v>8.5402888758979528E-2</v>
      </c>
      <c r="BM533" s="72">
        <f t="shared" ref="BM533:BM596" si="568">BM$2*AW533</f>
        <v>0.11394448227051904</v>
      </c>
      <c r="BN533" s="70">
        <f t="shared" ref="BN533:BN596" si="569">CORREL(S533:S785,T533:T785)</f>
        <v>0.944339264395478</v>
      </c>
      <c r="BO533" s="70">
        <f t="shared" ref="BO533:BO596" si="570">CORREL(T533:T785,U533:U785)</f>
        <v>0.98570239816454674</v>
      </c>
      <c r="BP533" s="70">
        <f t="shared" ref="BP533:BP596" si="571">CORREL(U533:U785,V533:V785)</f>
        <v>0.99612485679988128</v>
      </c>
    </row>
    <row r="534" spans="1:68" x14ac:dyDescent="0.25">
      <c r="A534" s="68">
        <v>44657</v>
      </c>
      <c r="B534" s="67">
        <v>5.72</v>
      </c>
      <c r="C534" s="67">
        <v>5.8</v>
      </c>
      <c r="D534" s="67">
        <v>6.1</v>
      </c>
      <c r="E534" s="67">
        <v>6.72</v>
      </c>
      <c r="F534" s="67">
        <v>6.84</v>
      </c>
      <c r="G534" s="67">
        <v>6.49</v>
      </c>
      <c r="H534" s="67">
        <v>6.42</v>
      </c>
      <c r="I534" s="67">
        <v>6.43</v>
      </c>
      <c r="J534" s="71">
        <f t="shared" si="515"/>
        <v>-5.9999999999999637E-4</v>
      </c>
      <c r="K534" s="71">
        <f t="shared" si="515"/>
        <v>-4.9999999999999351E-4</v>
      </c>
      <c r="L534" s="71">
        <f t="shared" si="516"/>
        <v>-1.0000000000000009E-3</v>
      </c>
      <c r="M534" s="71">
        <f t="shared" si="516"/>
        <v>-2.8999999999999998E-3</v>
      </c>
      <c r="N534" s="71">
        <f t="shared" si="517"/>
        <v>-3.7000000000000088E-3</v>
      </c>
      <c r="O534" s="71">
        <f t="shared" si="518"/>
        <v>-3.9000000000000007E-3</v>
      </c>
      <c r="P534" s="71">
        <f t="shared" si="519"/>
        <v>-3.4999999999999892E-3</v>
      </c>
      <c r="Q534" s="71">
        <f t="shared" si="520"/>
        <v>-3.1999999999999945E-3</v>
      </c>
      <c r="R534" s="71">
        <f t="shared" si="521"/>
        <v>-5.6769799991858091E-4</v>
      </c>
      <c r="S534" s="71">
        <f t="shared" si="522"/>
        <v>-4.7270149781160521E-4</v>
      </c>
      <c r="T534" s="71">
        <f t="shared" si="523"/>
        <v>-9.4295150787023602E-4</v>
      </c>
      <c r="U534" s="71">
        <f t="shared" si="524"/>
        <v>-2.7210901143606132E-3</v>
      </c>
      <c r="V534" s="71">
        <f t="shared" si="525"/>
        <v>-3.4691329152454014E-3</v>
      </c>
      <c r="W534" s="71">
        <f t="shared" si="526"/>
        <v>-3.6690384073549288E-3</v>
      </c>
      <c r="X534" s="71">
        <f t="shared" si="527"/>
        <v>-3.2942756508444341E-3</v>
      </c>
      <c r="Y534" s="71">
        <f t="shared" si="528"/>
        <v>-3.0112001674541104E-3</v>
      </c>
      <c r="Z534" s="72">
        <f t="shared" si="529"/>
        <v>1.0378314422699386E-2</v>
      </c>
      <c r="AA534" s="72">
        <f t="shared" si="530"/>
        <v>1.0188293593155186E-2</v>
      </c>
      <c r="AB534" s="72">
        <f t="shared" si="531"/>
        <v>7.9278172729502598E-3</v>
      </c>
      <c r="AC534" s="72">
        <f t="shared" si="532"/>
        <v>8.7132533084252756E-3</v>
      </c>
      <c r="AD534" s="72">
        <f t="shared" si="533"/>
        <v>8.0462400548938079E-3</v>
      </c>
      <c r="AE534" s="72">
        <f t="shared" si="534"/>
        <v>6.2781971860367911E-3</v>
      </c>
      <c r="AF534" s="72">
        <f t="shared" si="535"/>
        <v>5.6366805685760689E-3</v>
      </c>
      <c r="AG534" s="72">
        <f t="shared" si="536"/>
        <v>5.5144000935377861E-3</v>
      </c>
      <c r="AH534" s="72">
        <f t="shared" si="537"/>
        <v>2.8318699086446715E-3</v>
      </c>
      <c r="AI534" s="72">
        <f t="shared" si="538"/>
        <v>3.3413270119020378E-3</v>
      </c>
      <c r="AJ534" s="72">
        <f t="shared" si="539"/>
        <v>4.5075000953474316E-3</v>
      </c>
      <c r="AK534" s="72">
        <f t="shared" si="540"/>
        <v>5.2252319518896907E-3</v>
      </c>
      <c r="AL534" s="72">
        <f t="shared" si="541"/>
        <v>5.450296713550031E-3</v>
      </c>
      <c r="AM534" s="72">
        <f t="shared" si="542"/>
        <v>5.6177899660421722E-3</v>
      </c>
      <c r="AN534" s="72">
        <f t="shared" si="543"/>
        <v>5.8782662398035338E-3</v>
      </c>
      <c r="AO534" s="72">
        <f t="shared" si="544"/>
        <v>5.8816876334305121E-3</v>
      </c>
      <c r="AP534" s="72">
        <f t="shared" si="545"/>
        <v>2.792966703214138E-3</v>
      </c>
      <c r="AQ534" s="72">
        <f t="shared" si="546"/>
        <v>3.2897665133685143E-3</v>
      </c>
      <c r="AR534" s="72">
        <f t="shared" si="547"/>
        <v>4.4209694238492754E-3</v>
      </c>
      <c r="AS534" s="72">
        <f t="shared" si="548"/>
        <v>5.1115589332044672E-3</v>
      </c>
      <c r="AT534" s="72">
        <f t="shared" si="549"/>
        <v>5.3272725415149848E-3</v>
      </c>
      <c r="AU534" s="72">
        <f t="shared" si="550"/>
        <v>5.4870015037374069E-3</v>
      </c>
      <c r="AV534" s="72">
        <f t="shared" si="551"/>
        <v>5.7367305066260855E-3</v>
      </c>
      <c r="AW534" s="72">
        <f t="shared" si="552"/>
        <v>5.7403025264222479E-3</v>
      </c>
      <c r="AX534" s="72">
        <f t="shared" si="553"/>
        <v>7.0796747716116788E-4</v>
      </c>
      <c r="AY534" s="72">
        <f t="shared" si="554"/>
        <v>1.6706635059510189E-3</v>
      </c>
      <c r="AZ534" s="72">
        <f t="shared" si="555"/>
        <v>4.5075000953474316E-3</v>
      </c>
      <c r="BA534" s="72">
        <f t="shared" si="556"/>
        <v>1.5675695855669074E-2</v>
      </c>
      <c r="BB534" s="72">
        <f t="shared" si="557"/>
        <v>2.7251483567750156E-2</v>
      </c>
      <c r="BC534" s="72">
        <f t="shared" si="558"/>
        <v>5.6177899660421721E-2</v>
      </c>
      <c r="BD534" s="72">
        <f t="shared" si="559"/>
        <v>8.817399359705301E-2</v>
      </c>
      <c r="BE534" s="72">
        <f t="shared" si="560"/>
        <v>0.11763375266861024</v>
      </c>
      <c r="BF534" s="72">
        <f t="shared" si="561"/>
        <v>6.982416758035345E-4</v>
      </c>
      <c r="BG534" s="72">
        <f t="shared" si="562"/>
        <v>1.6448832566842572E-3</v>
      </c>
      <c r="BH534" s="72">
        <f t="shared" si="563"/>
        <v>4.4209694238492754E-3</v>
      </c>
      <c r="BI534" s="72">
        <f t="shared" si="564"/>
        <v>1.5334676799613402E-2</v>
      </c>
      <c r="BJ534" s="72">
        <f t="shared" si="565"/>
        <v>2.6636362707574926E-2</v>
      </c>
      <c r="BK534" s="72">
        <f t="shared" si="566"/>
        <v>5.487001503737407E-2</v>
      </c>
      <c r="BL534" s="72">
        <f t="shared" si="567"/>
        <v>8.6050957599391284E-2</v>
      </c>
      <c r="BM534" s="72">
        <f t="shared" si="568"/>
        <v>0.11480605052844496</v>
      </c>
      <c r="BN534" s="70">
        <f t="shared" si="569"/>
        <v>0.94431783129384894</v>
      </c>
      <c r="BO534" s="70">
        <f t="shared" si="570"/>
        <v>0.98593002850140221</v>
      </c>
      <c r="BP534" s="70">
        <f t="shared" si="571"/>
        <v>0.99613528416993513</v>
      </c>
    </row>
    <row r="535" spans="1:68" x14ac:dyDescent="0.25">
      <c r="A535" s="68">
        <v>44656</v>
      </c>
      <c r="B535" s="67">
        <v>5.66</v>
      </c>
      <c r="C535" s="67">
        <v>5.75</v>
      </c>
      <c r="D535" s="67">
        <v>6</v>
      </c>
      <c r="E535" s="67">
        <v>6.43</v>
      </c>
      <c r="F535" s="67">
        <v>6.47</v>
      </c>
      <c r="G535" s="67">
        <v>6.1</v>
      </c>
      <c r="H535" s="67">
        <v>6.07</v>
      </c>
      <c r="I535" s="67">
        <v>6.11</v>
      </c>
      <c r="J535" s="71">
        <f t="shared" ref="J535:K598" si="572">B536/100-B535/100</f>
        <v>-1.0000000000000286E-4</v>
      </c>
      <c r="K535" s="71">
        <f t="shared" si="572"/>
        <v>-3.0000000000000165E-4</v>
      </c>
      <c r="L535" s="71">
        <f t="shared" ref="L535:M598" si="573">D536/100-D535/100</f>
        <v>0</v>
      </c>
      <c r="M535" s="71">
        <f t="shared" si="573"/>
        <v>-1.9999999999999185E-4</v>
      </c>
      <c r="N535" s="71">
        <f t="shared" ref="N535:N597" si="574">F536/100-F535/100</f>
        <v>-1.2999999999999956E-3</v>
      </c>
      <c r="O535" s="71">
        <f t="shared" ref="O535:O598" si="575">G536/100-G535/100</f>
        <v>-1.0999999999999968E-3</v>
      </c>
      <c r="P535" s="71">
        <f t="shared" ref="P535:P597" si="576">H536/100-H535/100</f>
        <v>-8.9999999999999802E-4</v>
      </c>
      <c r="Q535" s="71">
        <f t="shared" ref="Q535:Q598" si="577">I536/100-I535/100</f>
        <v>-1.1000000000000038E-3</v>
      </c>
      <c r="R535" s="71">
        <f t="shared" ref="R535:R597" si="578">LN((1+B536/100)/(1+B535/100))</f>
        <v>-9.4647674104085137E-5</v>
      </c>
      <c r="S535" s="71">
        <f t="shared" ref="S535:S598" si="579">LN((1+C536/100)/(1+C535/100))</f>
        <v>-2.8372819029910055E-4</v>
      </c>
      <c r="T535" s="71">
        <f t="shared" ref="T535:T598" si="580">LN((1+D536/100)/(1+D535/100))</f>
        <v>0</v>
      </c>
      <c r="U535" s="71">
        <f t="shared" ref="U535:U598" si="581">LN((1+E536/100)/(1+E535/100))</f>
        <v>-1.8793459931275644E-4</v>
      </c>
      <c r="V535" s="71">
        <f t="shared" ref="V535:V598" si="582">LN((1+F536/100)/(1+F535/100))</f>
        <v>-1.2217472503224757E-3</v>
      </c>
      <c r="W535" s="71">
        <f t="shared" ref="W535:W598" si="583">LN((1+G536/100)/(1+G535/100))</f>
        <v>-1.0372955807738313E-3</v>
      </c>
      <c r="X535" s="71">
        <f t="shared" ref="X535:X598" si="584">LN((1+H536/100)/(1+H535/100))</f>
        <v>-8.4885645276270986E-4</v>
      </c>
      <c r="Y535" s="71">
        <f t="shared" ref="Y535:Y598" si="585">LN((1+I536/100)/(1+I535/100))</f>
        <v>-1.0371977734316407E-3</v>
      </c>
      <c r="Z535" s="72">
        <f t="shared" si="529"/>
        <v>1.0319581368223507E-2</v>
      </c>
      <c r="AA535" s="72">
        <f t="shared" si="530"/>
        <v>1.0135646823881633E-2</v>
      </c>
      <c r="AB535" s="72">
        <f t="shared" si="531"/>
        <v>7.8352455044743644E-3</v>
      </c>
      <c r="AC535" s="72">
        <f t="shared" si="532"/>
        <v>8.5649124900106337E-3</v>
      </c>
      <c r="AD535" s="72">
        <f t="shared" si="533"/>
        <v>7.8577946969870978E-3</v>
      </c>
      <c r="AE535" s="72">
        <f t="shared" si="534"/>
        <v>6.124129451478162E-3</v>
      </c>
      <c r="AF535" s="72">
        <f t="shared" si="535"/>
        <v>5.5034656913058302E-3</v>
      </c>
      <c r="AG535" s="72">
        <f t="shared" si="536"/>
        <v>5.3869433497899495E-3</v>
      </c>
      <c r="AH535" s="72">
        <f t="shared" si="537"/>
        <v>2.8537104726195439E-3</v>
      </c>
      <c r="AI535" s="72">
        <f t="shared" si="538"/>
        <v>3.3669919238668534E-3</v>
      </c>
      <c r="AJ535" s="72">
        <f t="shared" si="539"/>
        <v>4.5425684237681424E-3</v>
      </c>
      <c r="AK535" s="72">
        <f t="shared" si="540"/>
        <v>5.2605585218243192E-3</v>
      </c>
      <c r="AL535" s="72">
        <f t="shared" si="541"/>
        <v>5.4824558470985075E-3</v>
      </c>
      <c r="AM535" s="72">
        <f t="shared" si="542"/>
        <v>5.6495766519407322E-3</v>
      </c>
      <c r="AN535" s="72">
        <f t="shared" si="543"/>
        <v>5.9154531980619655E-3</v>
      </c>
      <c r="AO535" s="72">
        <f t="shared" si="544"/>
        <v>5.9208265892525518E-3</v>
      </c>
      <c r="AP535" s="72">
        <f t="shared" si="545"/>
        <v>2.8144889009073344E-3</v>
      </c>
      <c r="AQ535" s="72">
        <f t="shared" si="546"/>
        <v>3.31501985365063E-3</v>
      </c>
      <c r="AR535" s="72">
        <f t="shared" si="547"/>
        <v>4.4553706389051182E-3</v>
      </c>
      <c r="AS535" s="72">
        <f t="shared" si="548"/>
        <v>5.1466970532784749E-3</v>
      </c>
      <c r="AT535" s="72">
        <f t="shared" si="549"/>
        <v>5.3597327256669058E-3</v>
      </c>
      <c r="AU535" s="72">
        <f t="shared" si="550"/>
        <v>5.5191078217657749E-3</v>
      </c>
      <c r="AV535" s="72">
        <f t="shared" si="551"/>
        <v>5.7737828634216101E-3</v>
      </c>
      <c r="AW535" s="72">
        <f t="shared" si="552"/>
        <v>5.7791131694340169E-3</v>
      </c>
      <c r="AX535" s="72">
        <f t="shared" si="553"/>
        <v>7.1342761815488599E-4</v>
      </c>
      <c r="AY535" s="72">
        <f t="shared" si="554"/>
        <v>1.6834959619334267E-3</v>
      </c>
      <c r="AZ535" s="72">
        <f t="shared" si="555"/>
        <v>4.5425684237681424E-3</v>
      </c>
      <c r="BA535" s="72">
        <f t="shared" si="556"/>
        <v>1.5781675565472959E-2</v>
      </c>
      <c r="BB535" s="72">
        <f t="shared" si="557"/>
        <v>2.7412279235492536E-2</v>
      </c>
      <c r="BC535" s="72">
        <f t="shared" si="558"/>
        <v>5.6495766519407326E-2</v>
      </c>
      <c r="BD535" s="72">
        <f t="shared" si="559"/>
        <v>8.8731797970929477E-2</v>
      </c>
      <c r="BE535" s="72">
        <f t="shared" si="560"/>
        <v>0.11841653178505104</v>
      </c>
      <c r="BF535" s="72">
        <f t="shared" si="561"/>
        <v>7.036222252268336E-4</v>
      </c>
      <c r="BG535" s="72">
        <f t="shared" si="562"/>
        <v>1.657509926825315E-3</v>
      </c>
      <c r="BH535" s="72">
        <f t="shared" si="563"/>
        <v>4.4553706389051182E-3</v>
      </c>
      <c r="BI535" s="72">
        <f t="shared" si="564"/>
        <v>1.5440091159835426E-2</v>
      </c>
      <c r="BJ535" s="72">
        <f t="shared" si="565"/>
        <v>2.6798663628334531E-2</v>
      </c>
      <c r="BK535" s="72">
        <f t="shared" si="566"/>
        <v>5.5191078217657751E-2</v>
      </c>
      <c r="BL535" s="72">
        <f t="shared" si="567"/>
        <v>8.6606742951324145E-2</v>
      </c>
      <c r="BM535" s="72">
        <f t="shared" si="568"/>
        <v>0.11558226338868034</v>
      </c>
      <c r="BN535" s="70">
        <f t="shared" si="569"/>
        <v>0.94443662389294525</v>
      </c>
      <c r="BO535" s="70">
        <f t="shared" si="570"/>
        <v>0.98676493689316414</v>
      </c>
      <c r="BP535" s="70">
        <f t="shared" si="571"/>
        <v>0.99624498962053454</v>
      </c>
    </row>
    <row r="536" spans="1:68" x14ac:dyDescent="0.25">
      <c r="A536" s="68">
        <v>44655</v>
      </c>
      <c r="B536" s="67">
        <v>5.65</v>
      </c>
      <c r="C536" s="67">
        <v>5.72</v>
      </c>
      <c r="D536" s="67">
        <v>6</v>
      </c>
      <c r="E536" s="67">
        <v>6.41</v>
      </c>
      <c r="F536" s="67">
        <v>6.34</v>
      </c>
      <c r="G536" s="67">
        <v>5.99</v>
      </c>
      <c r="H536" s="67">
        <v>5.98</v>
      </c>
      <c r="I536" s="67">
        <v>6</v>
      </c>
      <c r="J536" s="71">
        <f t="shared" si="572"/>
        <v>-2.0000000000000573E-4</v>
      </c>
      <c r="K536" s="71">
        <f t="shared" si="572"/>
        <v>-1.0000000000000286E-4</v>
      </c>
      <c r="L536" s="71">
        <f t="shared" si="573"/>
        <v>-1.9999999999999185E-4</v>
      </c>
      <c r="M536" s="71">
        <f t="shared" si="573"/>
        <v>5.0000000000000044E-4</v>
      </c>
      <c r="N536" s="71">
        <f t="shared" si="574"/>
        <v>8.9999999999999802E-4</v>
      </c>
      <c r="O536" s="71">
        <f t="shared" si="575"/>
        <v>6.999999999999923E-4</v>
      </c>
      <c r="P536" s="71">
        <f t="shared" si="576"/>
        <v>6.999999999999923E-4</v>
      </c>
      <c r="Q536" s="71">
        <f t="shared" si="577"/>
        <v>7.0000000000000617E-4</v>
      </c>
      <c r="R536" s="71">
        <f t="shared" si="578"/>
        <v>-1.8932222699486026E-4</v>
      </c>
      <c r="S536" s="71">
        <f t="shared" si="579"/>
        <v>-9.4593955516784979E-5</v>
      </c>
      <c r="T536" s="71">
        <f t="shared" si="580"/>
        <v>-1.8869704745108742E-4</v>
      </c>
      <c r="U536" s="71">
        <f t="shared" si="581"/>
        <v>4.6977029097108126E-4</v>
      </c>
      <c r="V536" s="71">
        <f t="shared" si="582"/>
        <v>8.4598397676069286E-4</v>
      </c>
      <c r="W536" s="71">
        <f t="shared" si="583"/>
        <v>6.6022166982035284E-4</v>
      </c>
      <c r="X536" s="71">
        <f t="shared" si="584"/>
        <v>6.6028394607528789E-4</v>
      </c>
      <c r="Y536" s="71">
        <f t="shared" si="585"/>
        <v>6.6015940531170792E-4</v>
      </c>
      <c r="Z536" s="72">
        <f t="shared" si="529"/>
        <v>1.0266800860092464E-2</v>
      </c>
      <c r="AA536" s="72">
        <f t="shared" si="530"/>
        <v>1.0087175576498662E-2</v>
      </c>
      <c r="AB536" s="72">
        <f t="shared" si="531"/>
        <v>7.7587378737046086E-3</v>
      </c>
      <c r="AC536" s="72">
        <f t="shared" si="532"/>
        <v>8.4804594194116192E-3</v>
      </c>
      <c r="AD536" s="72">
        <f t="shared" si="533"/>
        <v>7.7608136283898767E-3</v>
      </c>
      <c r="AE536" s="72">
        <f t="shared" si="534"/>
        <v>6.0678954472477686E-3</v>
      </c>
      <c r="AF536" s="72">
        <f t="shared" si="535"/>
        <v>5.4568161741012375E-3</v>
      </c>
      <c r="AG536" s="72">
        <f t="shared" si="536"/>
        <v>5.3382619990625171E-3</v>
      </c>
      <c r="AH536" s="72">
        <f t="shared" si="537"/>
        <v>2.8746044413874485E-3</v>
      </c>
      <c r="AI536" s="72">
        <f t="shared" si="538"/>
        <v>3.3927969919480051E-3</v>
      </c>
      <c r="AJ536" s="72">
        <f t="shared" si="539"/>
        <v>4.5769782781579981E-3</v>
      </c>
      <c r="AK536" s="72">
        <f t="shared" si="540"/>
        <v>5.301197594179987E-3</v>
      </c>
      <c r="AL536" s="72">
        <f t="shared" si="541"/>
        <v>5.5256607376223867E-3</v>
      </c>
      <c r="AM536" s="72">
        <f t="shared" si="542"/>
        <v>5.6942010933290583E-3</v>
      </c>
      <c r="AN536" s="72">
        <f t="shared" si="543"/>
        <v>5.9622148529200909E-3</v>
      </c>
      <c r="AO536" s="72">
        <f t="shared" si="544"/>
        <v>5.9675976927254593E-3</v>
      </c>
      <c r="AP536" s="72">
        <f t="shared" si="545"/>
        <v>2.8351292651042142E-3</v>
      </c>
      <c r="AQ536" s="72">
        <f t="shared" si="546"/>
        <v>3.340424383218776E-3</v>
      </c>
      <c r="AR536" s="72">
        <f t="shared" si="547"/>
        <v>4.4891488080169911E-3</v>
      </c>
      <c r="AS536" s="72">
        <f t="shared" si="548"/>
        <v>5.1864597682322799E-3</v>
      </c>
      <c r="AT536" s="72">
        <f t="shared" si="549"/>
        <v>5.4020040775948535E-3</v>
      </c>
      <c r="AU536" s="72">
        <f t="shared" si="550"/>
        <v>5.5627146811316076E-3</v>
      </c>
      <c r="AV536" s="72">
        <f t="shared" si="551"/>
        <v>5.8194215074336385E-3</v>
      </c>
      <c r="AW536" s="72">
        <f t="shared" si="552"/>
        <v>5.824777017580259E-3</v>
      </c>
      <c r="AX536" s="72">
        <f t="shared" si="553"/>
        <v>7.1865111034686213E-4</v>
      </c>
      <c r="AY536" s="72">
        <f t="shared" si="554"/>
        <v>1.6963984959740025E-3</v>
      </c>
      <c r="AZ536" s="72">
        <f t="shared" si="555"/>
        <v>4.5769782781579981E-3</v>
      </c>
      <c r="BA536" s="72">
        <f t="shared" si="556"/>
        <v>1.5903592782539961E-2</v>
      </c>
      <c r="BB536" s="72">
        <f t="shared" si="557"/>
        <v>2.7628303688111935E-2</v>
      </c>
      <c r="BC536" s="72">
        <f t="shared" si="558"/>
        <v>5.6942010933290585E-2</v>
      </c>
      <c r="BD536" s="72">
        <f t="shared" si="559"/>
        <v>8.9433222793801365E-2</v>
      </c>
      <c r="BE536" s="72">
        <f t="shared" si="560"/>
        <v>0.11935195385450918</v>
      </c>
      <c r="BF536" s="72">
        <f t="shared" si="561"/>
        <v>7.0878231627605356E-4</v>
      </c>
      <c r="BG536" s="72">
        <f t="shared" si="562"/>
        <v>1.670212191609388E-3</v>
      </c>
      <c r="BH536" s="72">
        <f t="shared" si="563"/>
        <v>4.4891488080169911E-3</v>
      </c>
      <c r="BI536" s="72">
        <f t="shared" si="564"/>
        <v>1.5559379304696839E-2</v>
      </c>
      <c r="BJ536" s="72">
        <f t="shared" si="565"/>
        <v>2.7010020387974266E-2</v>
      </c>
      <c r="BK536" s="72">
        <f t="shared" si="566"/>
        <v>5.5627146811316072E-2</v>
      </c>
      <c r="BL536" s="72">
        <f t="shared" si="567"/>
        <v>8.7291322611504574E-2</v>
      </c>
      <c r="BM536" s="72">
        <f t="shared" si="568"/>
        <v>0.11649554035160518</v>
      </c>
      <c r="BN536" s="70">
        <f t="shared" si="569"/>
        <v>0.94441136460427133</v>
      </c>
      <c r="BO536" s="70">
        <f t="shared" si="570"/>
        <v>0.98677934353252084</v>
      </c>
      <c r="BP536" s="70">
        <f t="shared" si="571"/>
        <v>0.99655463718524784</v>
      </c>
    </row>
    <row r="537" spans="1:68" x14ac:dyDescent="0.25">
      <c r="A537" s="68">
        <v>44652</v>
      </c>
      <c r="B537" s="67">
        <v>5.63</v>
      </c>
      <c r="C537" s="67">
        <v>5.71</v>
      </c>
      <c r="D537" s="67">
        <v>5.98</v>
      </c>
      <c r="E537" s="67">
        <v>6.46</v>
      </c>
      <c r="F537" s="67">
        <v>6.43</v>
      </c>
      <c r="G537" s="67">
        <v>6.06</v>
      </c>
      <c r="H537" s="67">
        <v>6.05</v>
      </c>
      <c r="I537" s="67">
        <v>6.07</v>
      </c>
      <c r="J537" s="71">
        <f t="shared" si="572"/>
        <v>7.0000000000000617E-4</v>
      </c>
      <c r="K537" s="71">
        <f t="shared" si="572"/>
        <v>5.0000000000000044E-4</v>
      </c>
      <c r="L537" s="71">
        <f t="shared" si="573"/>
        <v>9.9999999999995925E-5</v>
      </c>
      <c r="M537" s="71">
        <f t="shared" si="573"/>
        <v>-5.0000000000000044E-4</v>
      </c>
      <c r="N537" s="71">
        <f t="shared" si="574"/>
        <v>-8.9999999999999802E-4</v>
      </c>
      <c r="O537" s="71">
        <f t="shared" si="575"/>
        <v>-1.5999999999999903E-3</v>
      </c>
      <c r="P537" s="71">
        <f t="shared" si="576"/>
        <v>-1.7000000000000001E-3</v>
      </c>
      <c r="Q537" s="71">
        <f t="shared" si="577"/>
        <v>-1.5000000000000013E-3</v>
      </c>
      <c r="R537" s="71">
        <f t="shared" si="578"/>
        <v>6.624710411210125E-4</v>
      </c>
      <c r="S537" s="71">
        <f t="shared" si="579"/>
        <v>4.7288032280455876E-4</v>
      </c>
      <c r="T537" s="71">
        <f t="shared" si="580"/>
        <v>9.4352974547434471E-5</v>
      </c>
      <c r="U537" s="71">
        <f t="shared" si="581"/>
        <v>-4.6977029097111563E-4</v>
      </c>
      <c r="V537" s="71">
        <f t="shared" si="582"/>
        <v>-8.4598397676063886E-4</v>
      </c>
      <c r="W537" s="71">
        <f t="shared" si="583"/>
        <v>-1.5097191016231811E-3</v>
      </c>
      <c r="X537" s="71">
        <f t="shared" si="584"/>
        <v>-1.6043036517910047E-3</v>
      </c>
      <c r="Y537" s="71">
        <f t="shared" si="585"/>
        <v>-1.4151613286808289E-3</v>
      </c>
      <c r="Z537" s="72">
        <f t="shared" si="529"/>
        <v>1.0209776144943289E-2</v>
      </c>
      <c r="AA537" s="72">
        <f t="shared" si="530"/>
        <v>1.0038955868048892E-2</v>
      </c>
      <c r="AB537" s="72">
        <f t="shared" si="531"/>
        <v>7.6744087002927975E-3</v>
      </c>
      <c r="AC537" s="72">
        <f t="shared" si="532"/>
        <v>8.3923873777739626E-3</v>
      </c>
      <c r="AD537" s="72">
        <f t="shared" si="533"/>
        <v>7.6874396329726091E-3</v>
      </c>
      <c r="AE537" s="72">
        <f t="shared" si="534"/>
        <v>6.031320369274543E-3</v>
      </c>
      <c r="AF537" s="72">
        <f t="shared" si="535"/>
        <v>5.4257497989395834E-3</v>
      </c>
      <c r="AG537" s="72">
        <f t="shared" si="536"/>
        <v>5.3096512421593267E-3</v>
      </c>
      <c r="AH537" s="72">
        <f t="shared" si="537"/>
        <v>2.8963755446148394E-3</v>
      </c>
      <c r="AI537" s="72">
        <f t="shared" si="538"/>
        <v>3.4185392567998422E-3</v>
      </c>
      <c r="AJ537" s="72">
        <f t="shared" si="539"/>
        <v>4.6127758424686386E-3</v>
      </c>
      <c r="AK537" s="72">
        <f t="shared" si="540"/>
        <v>5.3403204040028459E-3</v>
      </c>
      <c r="AL537" s="72">
        <f t="shared" si="541"/>
        <v>5.5647843980540157E-3</v>
      </c>
      <c r="AM537" s="72">
        <f t="shared" si="542"/>
        <v>5.7361172821564915E-3</v>
      </c>
      <c r="AN537" s="72">
        <f t="shared" si="543"/>
        <v>6.0064626400220403E-3</v>
      </c>
      <c r="AO537" s="72">
        <f t="shared" si="544"/>
        <v>6.0118780702362561E-3</v>
      </c>
      <c r="AP537" s="72">
        <f t="shared" si="545"/>
        <v>2.8566167416960689E-3</v>
      </c>
      <c r="AQ537" s="72">
        <f t="shared" si="546"/>
        <v>3.3657956702306886E-3</v>
      </c>
      <c r="AR537" s="72">
        <f t="shared" si="547"/>
        <v>4.5242636075248158E-3</v>
      </c>
      <c r="AS537" s="72">
        <f t="shared" si="548"/>
        <v>5.2248659358165332E-3</v>
      </c>
      <c r="AT537" s="72">
        <f t="shared" si="549"/>
        <v>5.4404824889676988E-3</v>
      </c>
      <c r="AU537" s="72">
        <f t="shared" si="550"/>
        <v>5.60379708475779E-3</v>
      </c>
      <c r="AV537" s="72">
        <f t="shared" si="551"/>
        <v>5.8627308798109715E-3</v>
      </c>
      <c r="AW537" s="72">
        <f t="shared" si="552"/>
        <v>5.8681201929249287E-3</v>
      </c>
      <c r="AX537" s="72">
        <f t="shared" si="553"/>
        <v>7.2409388615370985E-4</v>
      </c>
      <c r="AY537" s="72">
        <f t="shared" si="554"/>
        <v>1.7092696283999211E-3</v>
      </c>
      <c r="AZ537" s="72">
        <f t="shared" si="555"/>
        <v>4.6127758424686386E-3</v>
      </c>
      <c r="BA537" s="72">
        <f t="shared" si="556"/>
        <v>1.6020961212008536E-2</v>
      </c>
      <c r="BB537" s="72">
        <f t="shared" si="557"/>
        <v>2.7823921990270079E-2</v>
      </c>
      <c r="BC537" s="72">
        <f t="shared" si="558"/>
        <v>5.7361172821564915E-2</v>
      </c>
      <c r="BD537" s="72">
        <f t="shared" si="559"/>
        <v>9.0096939600330606E-2</v>
      </c>
      <c r="BE537" s="72">
        <f t="shared" si="560"/>
        <v>0.12023756140472512</v>
      </c>
      <c r="BF537" s="72">
        <f t="shared" si="561"/>
        <v>7.1415418542401723E-4</v>
      </c>
      <c r="BG537" s="72">
        <f t="shared" si="562"/>
        <v>1.6828978351153443E-3</v>
      </c>
      <c r="BH537" s="72">
        <f t="shared" si="563"/>
        <v>4.5242636075248158E-3</v>
      </c>
      <c r="BI537" s="72">
        <f t="shared" si="564"/>
        <v>1.5674597807449599E-2</v>
      </c>
      <c r="BJ537" s="72">
        <f t="shared" si="565"/>
        <v>2.7202412444838495E-2</v>
      </c>
      <c r="BK537" s="72">
        <f t="shared" si="566"/>
        <v>5.6037970847577903E-2</v>
      </c>
      <c r="BL537" s="72">
        <f t="shared" si="567"/>
        <v>8.7940963197164573E-2</v>
      </c>
      <c r="BM537" s="72">
        <f t="shared" si="568"/>
        <v>0.11736240385849858</v>
      </c>
      <c r="BN537" s="70">
        <f t="shared" si="569"/>
        <v>0.94441645528740892</v>
      </c>
      <c r="BO537" s="70">
        <f t="shared" si="570"/>
        <v>0.98687884844834362</v>
      </c>
      <c r="BP537" s="70">
        <f t="shared" si="571"/>
        <v>0.99657533956618072</v>
      </c>
    </row>
    <row r="538" spans="1:68" x14ac:dyDescent="0.25">
      <c r="A538" s="68">
        <v>44651</v>
      </c>
      <c r="B538" s="67">
        <v>5.7</v>
      </c>
      <c r="C538" s="67">
        <v>5.76</v>
      </c>
      <c r="D538" s="67">
        <v>5.99</v>
      </c>
      <c r="E538" s="67">
        <v>6.41</v>
      </c>
      <c r="F538" s="67">
        <v>6.34</v>
      </c>
      <c r="G538" s="67">
        <v>5.9</v>
      </c>
      <c r="H538" s="67">
        <v>5.88</v>
      </c>
      <c r="I538" s="67">
        <v>5.92</v>
      </c>
      <c r="J538" s="71">
        <f t="shared" si="572"/>
        <v>3.9999999999999758E-4</v>
      </c>
      <c r="K538" s="71">
        <f t="shared" si="572"/>
        <v>2.0000000000000573E-4</v>
      </c>
      <c r="L538" s="71">
        <f t="shared" si="573"/>
        <v>-2.0000000000000573E-4</v>
      </c>
      <c r="M538" s="71">
        <f t="shared" si="573"/>
        <v>1.4999999999999875E-3</v>
      </c>
      <c r="N538" s="71">
        <f t="shared" si="574"/>
        <v>2.1000000000000046E-3</v>
      </c>
      <c r="O538" s="71">
        <f t="shared" si="575"/>
        <v>3.1999999999999945E-3</v>
      </c>
      <c r="P538" s="71">
        <f t="shared" si="576"/>
        <v>3.3000000000000043E-3</v>
      </c>
      <c r="Q538" s="71">
        <f t="shared" si="577"/>
        <v>3.0999999999999986E-3</v>
      </c>
      <c r="R538" s="71">
        <f t="shared" si="578"/>
        <v>3.7835793111206203E-4</v>
      </c>
      <c r="S538" s="71">
        <f t="shared" si="579"/>
        <v>1.8908953445759548E-4</v>
      </c>
      <c r="T538" s="71">
        <f t="shared" si="580"/>
        <v>-1.8871485241886134E-4</v>
      </c>
      <c r="U538" s="71">
        <f t="shared" si="581"/>
        <v>1.4086493384387879E-3</v>
      </c>
      <c r="V538" s="71">
        <f t="shared" si="582"/>
        <v>1.9728504684340064E-3</v>
      </c>
      <c r="W538" s="71">
        <f t="shared" si="583"/>
        <v>3.0171623868924342E-3</v>
      </c>
      <c r="X538" s="71">
        <f t="shared" si="584"/>
        <v>3.1118889745477634E-3</v>
      </c>
      <c r="Y538" s="71">
        <f t="shared" si="585"/>
        <v>2.9224626032240595E-3</v>
      </c>
      <c r="Z538" s="72">
        <f t="shared" si="529"/>
        <v>1.0150292214834879E-2</v>
      </c>
      <c r="AA538" s="72">
        <f t="shared" si="530"/>
        <v>9.9867549778082342E-3</v>
      </c>
      <c r="AB538" s="72">
        <f t="shared" si="531"/>
        <v>7.5866301238889829E-3</v>
      </c>
      <c r="AC538" s="72">
        <f t="shared" si="532"/>
        <v>8.2819957894827191E-3</v>
      </c>
      <c r="AD538" s="72">
        <f t="shared" si="533"/>
        <v>7.5827640354798652E-3</v>
      </c>
      <c r="AE538" s="72">
        <f t="shared" si="534"/>
        <v>5.9740459721725836E-3</v>
      </c>
      <c r="AF538" s="72">
        <f t="shared" si="535"/>
        <v>5.3746786703106827E-3</v>
      </c>
      <c r="AG538" s="72">
        <f t="shared" si="536"/>
        <v>5.2614388993297463E-3</v>
      </c>
      <c r="AH538" s="72">
        <f t="shared" si="537"/>
        <v>2.9127666252223147E-3</v>
      </c>
      <c r="AI538" s="72">
        <f t="shared" si="538"/>
        <v>3.4416631081153242E-3</v>
      </c>
      <c r="AJ538" s="72">
        <f t="shared" si="539"/>
        <v>4.6484597677710331E-3</v>
      </c>
      <c r="AK538" s="72">
        <f t="shared" si="540"/>
        <v>5.3834885255184869E-3</v>
      </c>
      <c r="AL538" s="72">
        <f t="shared" si="541"/>
        <v>5.6101903580935185E-3</v>
      </c>
      <c r="AM538" s="72">
        <f t="shared" si="542"/>
        <v>5.7823570534515827E-3</v>
      </c>
      <c r="AN538" s="72">
        <f t="shared" si="543"/>
        <v>6.0547432140994409E-3</v>
      </c>
      <c r="AO538" s="72">
        <f t="shared" si="544"/>
        <v>6.0605598783555247E-3</v>
      </c>
      <c r="AP538" s="72">
        <f t="shared" si="545"/>
        <v>2.8731418555335681E-3</v>
      </c>
      <c r="AQ538" s="72">
        <f t="shared" si="546"/>
        <v>3.3887670882389014E-3</v>
      </c>
      <c r="AR538" s="72">
        <f t="shared" si="547"/>
        <v>4.559310685169825E-3</v>
      </c>
      <c r="AS538" s="72">
        <f t="shared" si="548"/>
        <v>5.26708465731525E-3</v>
      </c>
      <c r="AT538" s="72">
        <f t="shared" si="549"/>
        <v>5.4848641974589345E-3</v>
      </c>
      <c r="AU538" s="72">
        <f t="shared" si="550"/>
        <v>5.6490542615947941E-3</v>
      </c>
      <c r="AV538" s="72">
        <f t="shared" si="551"/>
        <v>5.9099544775946949E-3</v>
      </c>
      <c r="AW538" s="72">
        <f t="shared" si="552"/>
        <v>5.9156999284073631E-3</v>
      </c>
      <c r="AX538" s="72">
        <f t="shared" si="553"/>
        <v>7.2819165630557867E-4</v>
      </c>
      <c r="AY538" s="72">
        <f t="shared" si="554"/>
        <v>1.7208315540576621E-3</v>
      </c>
      <c r="AZ538" s="72">
        <f t="shared" si="555"/>
        <v>4.6484597677710331E-3</v>
      </c>
      <c r="BA538" s="72">
        <f t="shared" si="556"/>
        <v>1.6150465576555459E-2</v>
      </c>
      <c r="BB538" s="72">
        <f t="shared" si="557"/>
        <v>2.8050951790467592E-2</v>
      </c>
      <c r="BC538" s="72">
        <f t="shared" si="558"/>
        <v>5.7823570534515825E-2</v>
      </c>
      <c r="BD538" s="72">
        <f t="shared" si="559"/>
        <v>9.082114821149162E-2</v>
      </c>
      <c r="BE538" s="72">
        <f t="shared" si="560"/>
        <v>0.12121119756711049</v>
      </c>
      <c r="BF538" s="72">
        <f t="shared" si="561"/>
        <v>7.1828546388339202E-4</v>
      </c>
      <c r="BG538" s="72">
        <f t="shared" si="562"/>
        <v>1.6943835441194507E-3</v>
      </c>
      <c r="BH538" s="72">
        <f t="shared" si="563"/>
        <v>4.559310685169825E-3</v>
      </c>
      <c r="BI538" s="72">
        <f t="shared" si="564"/>
        <v>1.5801253971945751E-2</v>
      </c>
      <c r="BJ538" s="72">
        <f t="shared" si="565"/>
        <v>2.7424320987294672E-2</v>
      </c>
      <c r="BK538" s="72">
        <f t="shared" si="566"/>
        <v>5.6490542615947943E-2</v>
      </c>
      <c r="BL538" s="72">
        <f t="shared" si="567"/>
        <v>8.8649317163920424E-2</v>
      </c>
      <c r="BM538" s="72">
        <f t="shared" si="568"/>
        <v>0.11831399856814726</v>
      </c>
      <c r="BN538" s="70">
        <f t="shared" si="569"/>
        <v>0.94457930470434837</v>
      </c>
      <c r="BO538" s="70">
        <f t="shared" si="570"/>
        <v>0.98699918977450707</v>
      </c>
      <c r="BP538" s="70">
        <f t="shared" si="571"/>
        <v>0.99661985384469265</v>
      </c>
    </row>
    <row r="539" spans="1:68" x14ac:dyDescent="0.25">
      <c r="A539" s="68">
        <v>44650</v>
      </c>
      <c r="B539" s="67">
        <v>5.74</v>
      </c>
      <c r="C539" s="67">
        <v>5.78</v>
      </c>
      <c r="D539" s="67">
        <v>5.97</v>
      </c>
      <c r="E539" s="67">
        <v>6.56</v>
      </c>
      <c r="F539" s="67">
        <v>6.55</v>
      </c>
      <c r="G539" s="67">
        <v>6.22</v>
      </c>
      <c r="H539" s="67">
        <v>6.21</v>
      </c>
      <c r="I539" s="67">
        <v>6.23</v>
      </c>
      <c r="J539" s="71">
        <f t="shared" si="572"/>
        <v>6.9999999999999923E-4</v>
      </c>
      <c r="K539" s="71">
        <f t="shared" si="572"/>
        <v>-2.0000000000000573E-4</v>
      </c>
      <c r="L539" s="71">
        <f t="shared" si="573"/>
        <v>-8.000000000000021E-4</v>
      </c>
      <c r="M539" s="71">
        <f t="shared" si="573"/>
        <v>3.0000000000000859E-4</v>
      </c>
      <c r="N539" s="71">
        <f t="shared" si="574"/>
        <v>7.9999999999999516E-4</v>
      </c>
      <c r="O539" s="71">
        <f t="shared" si="575"/>
        <v>1.0000000000000078E-3</v>
      </c>
      <c r="P539" s="71">
        <f t="shared" si="576"/>
        <v>1.1000000000000038E-3</v>
      </c>
      <c r="Q539" s="71">
        <f t="shared" si="577"/>
        <v>1.0999999999999968E-3</v>
      </c>
      <c r="R539" s="71">
        <f t="shared" si="578"/>
        <v>6.617821087663312E-4</v>
      </c>
      <c r="S539" s="71">
        <f t="shared" si="579"/>
        <v>-1.8908953445766436E-4</v>
      </c>
      <c r="T539" s="71">
        <f t="shared" si="580"/>
        <v>-7.5521574438167744E-4</v>
      </c>
      <c r="U539" s="71">
        <f t="shared" si="581"/>
        <v>2.8149190896652345E-4</v>
      </c>
      <c r="V539" s="71">
        <f t="shared" si="582"/>
        <v>7.5053948546184471E-4</v>
      </c>
      <c r="W539" s="71">
        <f t="shared" si="583"/>
        <v>9.4099941073662449E-4</v>
      </c>
      <c r="X539" s="71">
        <f t="shared" si="584"/>
        <v>1.0351480715416041E-3</v>
      </c>
      <c r="Y539" s="71">
        <f t="shared" si="585"/>
        <v>1.0349532842701687E-3</v>
      </c>
      <c r="Z539" s="72">
        <f t="shared" si="529"/>
        <v>1.0067386884814067E-2</v>
      </c>
      <c r="AA539" s="72">
        <f t="shared" si="530"/>
        <v>9.9167471641126922E-3</v>
      </c>
      <c r="AB539" s="72">
        <f t="shared" si="531"/>
        <v>7.4870025811584551E-3</v>
      </c>
      <c r="AC539" s="72">
        <f t="shared" si="532"/>
        <v>8.1741131435197449E-3</v>
      </c>
      <c r="AD539" s="72">
        <f t="shared" si="533"/>
        <v>7.4921262859185926E-3</v>
      </c>
      <c r="AE539" s="72">
        <f t="shared" si="534"/>
        <v>5.947783257908807E-3</v>
      </c>
      <c r="AF539" s="72">
        <f t="shared" si="535"/>
        <v>5.3567622347218524E-3</v>
      </c>
      <c r="AG539" s="72">
        <f t="shared" si="536"/>
        <v>5.2421380112471026E-3</v>
      </c>
      <c r="AH539" s="72">
        <f t="shared" si="537"/>
        <v>2.9319150197541725E-3</v>
      </c>
      <c r="AI539" s="72">
        <f t="shared" si="538"/>
        <v>3.4671124660816842E-3</v>
      </c>
      <c r="AJ539" s="72">
        <f t="shared" si="539"/>
        <v>4.6859760546442671E-3</v>
      </c>
      <c r="AK539" s="72">
        <f t="shared" si="540"/>
        <v>5.4181379254532617E-3</v>
      </c>
      <c r="AL539" s="72">
        <f t="shared" si="541"/>
        <v>5.6421302607952443E-3</v>
      </c>
      <c r="AM539" s="72">
        <f t="shared" si="542"/>
        <v>5.8052510618155344E-3</v>
      </c>
      <c r="AN539" s="72">
        <f t="shared" si="543"/>
        <v>6.079898798409979E-3</v>
      </c>
      <c r="AO539" s="72">
        <f t="shared" si="544"/>
        <v>6.0880241664571372E-3</v>
      </c>
      <c r="AP539" s="72">
        <f t="shared" si="545"/>
        <v>2.8922479080005403E-3</v>
      </c>
      <c r="AQ539" s="72">
        <f t="shared" si="546"/>
        <v>3.4139310038794552E-3</v>
      </c>
      <c r="AR539" s="72">
        <f t="shared" si="547"/>
        <v>4.5961125987714641E-3</v>
      </c>
      <c r="AS539" s="72">
        <f t="shared" si="548"/>
        <v>5.3015188188051971E-3</v>
      </c>
      <c r="AT539" s="72">
        <f t="shared" si="549"/>
        <v>5.5169082301757934E-3</v>
      </c>
      <c r="AU539" s="72">
        <f t="shared" si="550"/>
        <v>5.6727836650648468E-3</v>
      </c>
      <c r="AV539" s="72">
        <f t="shared" si="551"/>
        <v>5.9358317820185271E-3</v>
      </c>
      <c r="AW539" s="72">
        <f t="shared" si="552"/>
        <v>5.9437074861517312E-3</v>
      </c>
      <c r="AX539" s="72">
        <f t="shared" si="553"/>
        <v>7.3297875493854312E-4</v>
      </c>
      <c r="AY539" s="72">
        <f t="shared" si="554"/>
        <v>1.7335562330408421E-3</v>
      </c>
      <c r="AZ539" s="72">
        <f t="shared" si="555"/>
        <v>4.6859760546442671E-3</v>
      </c>
      <c r="BA539" s="72">
        <f t="shared" si="556"/>
        <v>1.6254413776359784E-2</v>
      </c>
      <c r="BB539" s="72">
        <f t="shared" si="557"/>
        <v>2.8210651303976222E-2</v>
      </c>
      <c r="BC539" s="72">
        <f t="shared" si="558"/>
        <v>5.8052510618155348E-2</v>
      </c>
      <c r="BD539" s="72">
        <f t="shared" si="559"/>
        <v>9.1198481976149687E-2</v>
      </c>
      <c r="BE539" s="72">
        <f t="shared" si="560"/>
        <v>0.12176048332914274</v>
      </c>
      <c r="BF539" s="72">
        <f t="shared" si="561"/>
        <v>7.2306197700013509E-4</v>
      </c>
      <c r="BG539" s="72">
        <f t="shared" si="562"/>
        <v>1.7069655019397276E-3</v>
      </c>
      <c r="BH539" s="72">
        <f t="shared" si="563"/>
        <v>4.5961125987714641E-3</v>
      </c>
      <c r="BI539" s="72">
        <f t="shared" si="564"/>
        <v>1.5904556456415593E-2</v>
      </c>
      <c r="BJ539" s="72">
        <f t="shared" si="565"/>
        <v>2.7584541150878966E-2</v>
      </c>
      <c r="BK539" s="72">
        <f t="shared" si="566"/>
        <v>5.6727836650648469E-2</v>
      </c>
      <c r="BL539" s="72">
        <f t="shared" si="567"/>
        <v>8.9037476730277912E-2</v>
      </c>
      <c r="BM539" s="72">
        <f t="shared" si="568"/>
        <v>0.11887414972303462</v>
      </c>
      <c r="BN539" s="70">
        <f t="shared" si="569"/>
        <v>0.94472701672925918</v>
      </c>
      <c r="BO539" s="70">
        <f t="shared" si="570"/>
        <v>0.98769271929263036</v>
      </c>
      <c r="BP539" s="70">
        <f t="shared" si="571"/>
        <v>0.996663204485156</v>
      </c>
    </row>
    <row r="540" spans="1:68" x14ac:dyDescent="0.25">
      <c r="A540" s="68">
        <v>44649</v>
      </c>
      <c r="B540" s="67">
        <v>5.81</v>
      </c>
      <c r="C540" s="67">
        <v>5.76</v>
      </c>
      <c r="D540" s="67">
        <v>5.89</v>
      </c>
      <c r="E540" s="67">
        <v>6.59</v>
      </c>
      <c r="F540" s="67">
        <v>6.63</v>
      </c>
      <c r="G540" s="67">
        <v>6.32</v>
      </c>
      <c r="H540" s="67">
        <v>6.32</v>
      </c>
      <c r="I540" s="67">
        <v>6.34</v>
      </c>
      <c r="J540" s="71">
        <f t="shared" si="572"/>
        <v>-1.9999999999999948E-3</v>
      </c>
      <c r="K540" s="71">
        <f t="shared" si="572"/>
        <v>-1.9999999999999879E-4</v>
      </c>
      <c r="L540" s="71">
        <f t="shared" si="573"/>
        <v>2.0000000000000573E-4</v>
      </c>
      <c r="M540" s="71">
        <f t="shared" si="573"/>
        <v>6.0000000000000331E-4</v>
      </c>
      <c r="N540" s="71">
        <f t="shared" si="574"/>
        <v>1.3999999999999985E-3</v>
      </c>
      <c r="O540" s="71">
        <f t="shared" si="575"/>
        <v>1.899999999999985E-3</v>
      </c>
      <c r="P540" s="71">
        <f t="shared" si="576"/>
        <v>1.899999999999985E-3</v>
      </c>
      <c r="Q540" s="71">
        <f t="shared" si="577"/>
        <v>2.0000000000000018E-3</v>
      </c>
      <c r="R540" s="71">
        <f t="shared" si="578"/>
        <v>-1.8919691576872013E-3</v>
      </c>
      <c r="S540" s="71">
        <f t="shared" si="579"/>
        <v>-1.8912529607222357E-4</v>
      </c>
      <c r="T540" s="71">
        <f t="shared" si="580"/>
        <v>1.8885741321469598E-4</v>
      </c>
      <c r="U540" s="71">
        <f t="shared" si="581"/>
        <v>5.6274621631405264E-4</v>
      </c>
      <c r="V540" s="71">
        <f t="shared" si="582"/>
        <v>1.3120901601228669E-3</v>
      </c>
      <c r="W540" s="71">
        <f t="shared" si="583"/>
        <v>1.7854630500844547E-3</v>
      </c>
      <c r="X540" s="71">
        <f t="shared" si="584"/>
        <v>1.7854630500844547E-3</v>
      </c>
      <c r="Y540" s="71">
        <f t="shared" si="585"/>
        <v>1.8789934126606769E-3</v>
      </c>
      <c r="Z540" s="72">
        <f t="shared" si="529"/>
        <v>9.9650999751194659E-3</v>
      </c>
      <c r="AA540" s="72">
        <f t="shared" si="530"/>
        <v>9.8337621758445033E-3</v>
      </c>
      <c r="AB540" s="72">
        <f t="shared" si="531"/>
        <v>7.3826064862671133E-3</v>
      </c>
      <c r="AC540" s="72">
        <f t="shared" si="532"/>
        <v>8.0095724862462078E-3</v>
      </c>
      <c r="AD540" s="72">
        <f t="shared" si="533"/>
        <v>7.3282180413124206E-3</v>
      </c>
      <c r="AE540" s="72">
        <f t="shared" si="534"/>
        <v>5.8330586698856187E-3</v>
      </c>
      <c r="AF540" s="72">
        <f t="shared" si="535"/>
        <v>5.2494419934825329E-3</v>
      </c>
      <c r="AG540" s="72">
        <f t="shared" si="536"/>
        <v>5.1383269606752602E-3</v>
      </c>
      <c r="AH540" s="72">
        <f t="shared" si="537"/>
        <v>2.9487999091079077E-3</v>
      </c>
      <c r="AI540" s="72">
        <f t="shared" si="538"/>
        <v>3.4949939986854708E-3</v>
      </c>
      <c r="AJ540" s="72">
        <f t="shared" si="539"/>
        <v>4.7254626413866865E-3</v>
      </c>
      <c r="AK540" s="72">
        <f t="shared" si="540"/>
        <v>5.4608775499748402E-3</v>
      </c>
      <c r="AL540" s="72">
        <f t="shared" si="541"/>
        <v>5.6844248997306637E-3</v>
      </c>
      <c r="AM540" s="72">
        <f t="shared" si="542"/>
        <v>5.8482350420742011E-3</v>
      </c>
      <c r="AN540" s="72">
        <f t="shared" si="543"/>
        <v>6.1248996302164802E-3</v>
      </c>
      <c r="AO540" s="72">
        <f t="shared" si="544"/>
        <v>6.1330824684632888E-3</v>
      </c>
      <c r="AP540" s="72">
        <f t="shared" si="545"/>
        <v>2.9093021476961235E-3</v>
      </c>
      <c r="AQ540" s="72">
        <f t="shared" si="546"/>
        <v>3.441399552675748E-3</v>
      </c>
      <c r="AR540" s="72">
        <f t="shared" si="547"/>
        <v>4.6348280915725123E-3</v>
      </c>
      <c r="AS540" s="72">
        <f t="shared" si="548"/>
        <v>5.3434362400020165E-3</v>
      </c>
      <c r="AT540" s="72">
        <f t="shared" si="549"/>
        <v>5.5584976489029816E-3</v>
      </c>
      <c r="AU540" s="72">
        <f t="shared" si="550"/>
        <v>5.7150420615765694E-3</v>
      </c>
      <c r="AV540" s="72">
        <f t="shared" si="551"/>
        <v>5.980031649174395E-3</v>
      </c>
      <c r="AW540" s="72">
        <f t="shared" si="552"/>
        <v>5.987964785465422E-3</v>
      </c>
      <c r="AX540" s="72">
        <f t="shared" si="553"/>
        <v>7.3719997727697691E-4</v>
      </c>
      <c r="AY540" s="72">
        <f t="shared" si="554"/>
        <v>1.7474969993427354E-3</v>
      </c>
      <c r="AZ540" s="72">
        <f t="shared" si="555"/>
        <v>4.7254626413866865E-3</v>
      </c>
      <c r="BA540" s="72">
        <f t="shared" si="556"/>
        <v>1.6382632649924522E-2</v>
      </c>
      <c r="BB540" s="72">
        <f t="shared" si="557"/>
        <v>2.842212449865332E-2</v>
      </c>
      <c r="BC540" s="72">
        <f t="shared" si="558"/>
        <v>5.8482350420742013E-2</v>
      </c>
      <c r="BD540" s="72">
        <f t="shared" si="559"/>
        <v>9.1873494453247204E-2</v>
      </c>
      <c r="BE540" s="72">
        <f t="shared" si="560"/>
        <v>0.12266164936926577</v>
      </c>
      <c r="BF540" s="72">
        <f t="shared" si="561"/>
        <v>7.2732553692403086E-4</v>
      </c>
      <c r="BG540" s="72">
        <f t="shared" si="562"/>
        <v>1.720699776337874E-3</v>
      </c>
      <c r="BH540" s="72">
        <f t="shared" si="563"/>
        <v>4.6348280915725123E-3</v>
      </c>
      <c r="BI540" s="72">
        <f t="shared" si="564"/>
        <v>1.6030308720006048E-2</v>
      </c>
      <c r="BJ540" s="72">
        <f t="shared" si="565"/>
        <v>2.7792488244514909E-2</v>
      </c>
      <c r="BK540" s="72">
        <f t="shared" si="566"/>
        <v>5.7150420615765696E-2</v>
      </c>
      <c r="BL540" s="72">
        <f t="shared" si="567"/>
        <v>8.9700474737615929E-2</v>
      </c>
      <c r="BM540" s="72">
        <f t="shared" si="568"/>
        <v>0.11975929570930843</v>
      </c>
      <c r="BN540" s="70">
        <f t="shared" si="569"/>
        <v>0.94495523567773032</v>
      </c>
      <c r="BO540" s="70">
        <f t="shared" si="570"/>
        <v>0.98804960260103381</v>
      </c>
      <c r="BP540" s="70">
        <f t="shared" si="571"/>
        <v>0.99670624623440096</v>
      </c>
    </row>
    <row r="541" spans="1:68" x14ac:dyDescent="0.25">
      <c r="A541" s="68">
        <v>44648</v>
      </c>
      <c r="B541" s="67">
        <v>5.61</v>
      </c>
      <c r="C541" s="67">
        <v>5.74</v>
      </c>
      <c r="D541" s="67">
        <v>5.91</v>
      </c>
      <c r="E541" s="67">
        <v>6.65</v>
      </c>
      <c r="F541" s="67">
        <v>6.77</v>
      </c>
      <c r="G541" s="67">
        <v>6.51</v>
      </c>
      <c r="H541" s="67">
        <v>6.51</v>
      </c>
      <c r="I541" s="67">
        <v>6.54</v>
      </c>
      <c r="J541" s="71">
        <f t="shared" si="572"/>
        <v>9.9999999999995925E-5</v>
      </c>
      <c r="K541" s="71">
        <f t="shared" si="572"/>
        <v>-1.9999999999999879E-4</v>
      </c>
      <c r="L541" s="71">
        <f t="shared" si="573"/>
        <v>1.9999999999999879E-4</v>
      </c>
      <c r="M541" s="71">
        <f t="shared" si="573"/>
        <v>-1.1000000000000038E-3</v>
      </c>
      <c r="N541" s="71">
        <f t="shared" si="574"/>
        <v>-1.6999999999999932E-3</v>
      </c>
      <c r="O541" s="71">
        <f t="shared" si="575"/>
        <v>-1.0999999999999899E-3</v>
      </c>
      <c r="P541" s="71">
        <f t="shared" si="576"/>
        <v>-1.2999999999999956E-3</v>
      </c>
      <c r="Q541" s="71">
        <f t="shared" si="577"/>
        <v>-1.2999999999999956E-3</v>
      </c>
      <c r="R541" s="71">
        <f t="shared" si="578"/>
        <v>9.4683520403925222E-5</v>
      </c>
      <c r="S541" s="71">
        <f t="shared" si="579"/>
        <v>-1.8916107121569033E-4</v>
      </c>
      <c r="T541" s="71">
        <f t="shared" si="580"/>
        <v>1.888217528268359E-4</v>
      </c>
      <c r="U541" s="71">
        <f t="shared" si="581"/>
        <v>-1.0319434285066004E-3</v>
      </c>
      <c r="V541" s="71">
        <f t="shared" si="582"/>
        <v>-1.59347645846683E-3</v>
      </c>
      <c r="W541" s="71">
        <f t="shared" si="583"/>
        <v>-1.033300547530262E-3</v>
      </c>
      <c r="X541" s="71">
        <f t="shared" si="584"/>
        <v>-1.2212881409026551E-3</v>
      </c>
      <c r="Y541" s="71">
        <f t="shared" si="585"/>
        <v>-1.2209440352128078E-3</v>
      </c>
      <c r="Z541" s="72">
        <f t="shared" si="529"/>
        <v>9.8323970404216449E-3</v>
      </c>
      <c r="AA541" s="72">
        <f t="shared" si="530"/>
        <v>9.7463548012146524E-3</v>
      </c>
      <c r="AB541" s="72">
        <f t="shared" si="531"/>
        <v>7.2899392654841803E-3</v>
      </c>
      <c r="AC541" s="72">
        <f t="shared" si="532"/>
        <v>7.8171203111561741E-3</v>
      </c>
      <c r="AD541" s="72">
        <f t="shared" si="533"/>
        <v>7.1177636871763436E-3</v>
      </c>
      <c r="AE541" s="72">
        <f t="shared" si="534"/>
        <v>5.671175593517431E-3</v>
      </c>
      <c r="AF541" s="72">
        <f t="shared" si="535"/>
        <v>5.0912773070402421E-3</v>
      </c>
      <c r="AG541" s="72">
        <f t="shared" si="536"/>
        <v>4.9841807026277177E-3</v>
      </c>
      <c r="AH541" s="72">
        <f t="shared" si="537"/>
        <v>2.9709729557698497E-3</v>
      </c>
      <c r="AI541" s="72">
        <f t="shared" si="538"/>
        <v>3.5235576901798725E-3</v>
      </c>
      <c r="AJ541" s="72">
        <f t="shared" si="539"/>
        <v>4.7634561317505203E-3</v>
      </c>
      <c r="AK541" s="72">
        <f t="shared" si="540"/>
        <v>5.5031599232489414E-3</v>
      </c>
      <c r="AL541" s="72">
        <f t="shared" si="541"/>
        <v>5.7236158071324412E-3</v>
      </c>
      <c r="AM541" s="72">
        <f t="shared" si="542"/>
        <v>5.8854574164277544E-3</v>
      </c>
      <c r="AN541" s="72">
        <f t="shared" si="543"/>
        <v>6.1650842794724421E-3</v>
      </c>
      <c r="AO541" s="72">
        <f t="shared" si="544"/>
        <v>6.1724719279984339E-3</v>
      </c>
      <c r="AP541" s="72">
        <f t="shared" si="545"/>
        <v>2.9315733935437412E-3</v>
      </c>
      <c r="AQ541" s="72">
        <f t="shared" si="546"/>
        <v>3.4695406978139751E-3</v>
      </c>
      <c r="AR541" s="72">
        <f t="shared" si="547"/>
        <v>4.6721632680000085E-3</v>
      </c>
      <c r="AS541" s="72">
        <f t="shared" si="548"/>
        <v>5.3849988217403513E-3</v>
      </c>
      <c r="AT541" s="72">
        <f t="shared" si="549"/>
        <v>5.5973312123335462E-3</v>
      </c>
      <c r="AU541" s="72">
        <f t="shared" si="550"/>
        <v>5.7521041125292169E-3</v>
      </c>
      <c r="AV541" s="72">
        <f t="shared" si="551"/>
        <v>6.0199008936917863E-3</v>
      </c>
      <c r="AW541" s="72">
        <f t="shared" si="552"/>
        <v>6.0271144864830822E-3</v>
      </c>
      <c r="AX541" s="72">
        <f t="shared" si="553"/>
        <v>7.4274323894246241E-4</v>
      </c>
      <c r="AY541" s="72">
        <f t="shared" si="554"/>
        <v>1.7617788450899363E-3</v>
      </c>
      <c r="AZ541" s="72">
        <f t="shared" si="555"/>
        <v>4.7634561317505203E-3</v>
      </c>
      <c r="BA541" s="72">
        <f t="shared" si="556"/>
        <v>1.6509479769746822E-2</v>
      </c>
      <c r="BB541" s="72">
        <f t="shared" si="557"/>
        <v>2.8618079035662207E-2</v>
      </c>
      <c r="BC541" s="72">
        <f t="shared" si="558"/>
        <v>5.8854574164277543E-2</v>
      </c>
      <c r="BD541" s="72">
        <f t="shared" si="559"/>
        <v>9.2476264192086627E-2</v>
      </c>
      <c r="BE541" s="72">
        <f t="shared" si="560"/>
        <v>0.12344943855996868</v>
      </c>
      <c r="BF541" s="72">
        <f t="shared" si="561"/>
        <v>7.3289334838593531E-4</v>
      </c>
      <c r="BG541" s="72">
        <f t="shared" si="562"/>
        <v>1.7347703489069876E-3</v>
      </c>
      <c r="BH541" s="72">
        <f t="shared" si="563"/>
        <v>4.6721632680000085E-3</v>
      </c>
      <c r="BI541" s="72">
        <f t="shared" si="564"/>
        <v>1.6154996465221054E-2</v>
      </c>
      <c r="BJ541" s="72">
        <f t="shared" si="565"/>
        <v>2.7986656061667732E-2</v>
      </c>
      <c r="BK541" s="72">
        <f t="shared" si="566"/>
        <v>5.7521041125292167E-2</v>
      </c>
      <c r="BL541" s="72">
        <f t="shared" si="567"/>
        <v>9.0298513405376798E-2</v>
      </c>
      <c r="BM541" s="72">
        <f t="shared" si="568"/>
        <v>0.12054228972966165</v>
      </c>
      <c r="BN541" s="70">
        <f t="shared" si="569"/>
        <v>0.9449120842200166</v>
      </c>
      <c r="BO541" s="70">
        <f t="shared" si="570"/>
        <v>0.98806267501406253</v>
      </c>
      <c r="BP541" s="70">
        <f t="shared" si="571"/>
        <v>0.99683186384032807</v>
      </c>
    </row>
    <row r="542" spans="1:68" x14ac:dyDescent="0.25">
      <c r="A542" s="68">
        <v>44645</v>
      </c>
      <c r="B542" s="67">
        <v>5.62</v>
      </c>
      <c r="C542" s="67">
        <v>5.72</v>
      </c>
      <c r="D542" s="67">
        <v>5.93</v>
      </c>
      <c r="E542" s="67">
        <v>6.54</v>
      </c>
      <c r="F542" s="67">
        <v>6.6</v>
      </c>
      <c r="G542" s="67">
        <v>6.4</v>
      </c>
      <c r="H542" s="67">
        <v>6.38</v>
      </c>
      <c r="I542" s="67">
        <v>6.41</v>
      </c>
      <c r="J542" s="71">
        <f t="shared" si="572"/>
        <v>9.9999999999995925E-5</v>
      </c>
      <c r="K542" s="71">
        <f t="shared" si="572"/>
        <v>-1.0000000000000286E-4</v>
      </c>
      <c r="L542" s="71">
        <f t="shared" si="573"/>
        <v>1.0000000000000286E-4</v>
      </c>
      <c r="M542" s="71">
        <f t="shared" si="573"/>
        <v>7.9999999999999516E-4</v>
      </c>
      <c r="N542" s="71">
        <f t="shared" si="574"/>
        <v>3.9999999999999758E-4</v>
      </c>
      <c r="O542" s="71">
        <f t="shared" si="575"/>
        <v>1.0999999999999899E-3</v>
      </c>
      <c r="P542" s="71">
        <f t="shared" si="576"/>
        <v>1.3999999999999985E-3</v>
      </c>
      <c r="Q542" s="71">
        <f t="shared" si="577"/>
        <v>1.4999999999999875E-3</v>
      </c>
      <c r="R542" s="71">
        <f t="shared" si="578"/>
        <v>9.4674556283690304E-5</v>
      </c>
      <c r="S542" s="71">
        <f t="shared" si="579"/>
        <v>-9.4593955516784979E-5</v>
      </c>
      <c r="T542" s="71">
        <f t="shared" si="580"/>
        <v>9.4397507975965813E-5</v>
      </c>
      <c r="U542" s="71">
        <f t="shared" si="581"/>
        <v>7.5060990576204779E-4</v>
      </c>
      <c r="V542" s="71">
        <f t="shared" si="582"/>
        <v>3.7516413870903047E-4</v>
      </c>
      <c r="W542" s="71">
        <f t="shared" si="583"/>
        <v>1.0333005475301668E-3</v>
      </c>
      <c r="X542" s="71">
        <f t="shared" si="584"/>
        <v>1.3151716315598851E-3</v>
      </c>
      <c r="Y542" s="71">
        <f t="shared" si="585"/>
        <v>1.4086493384387879E-3</v>
      </c>
      <c r="Z542" s="72">
        <f t="shared" si="529"/>
        <v>9.7403832853576872E-3</v>
      </c>
      <c r="AA542" s="72">
        <f t="shared" si="530"/>
        <v>9.6540894356336188E-3</v>
      </c>
      <c r="AB542" s="72">
        <f t="shared" si="531"/>
        <v>7.1813171347235426E-3</v>
      </c>
      <c r="AC542" s="72">
        <f t="shared" si="532"/>
        <v>7.580723675603568E-3</v>
      </c>
      <c r="AD542" s="72">
        <f t="shared" si="533"/>
        <v>6.8247521111985242E-3</v>
      </c>
      <c r="AE542" s="72">
        <f t="shared" si="534"/>
        <v>5.4100956466804915E-3</v>
      </c>
      <c r="AF542" s="72">
        <f t="shared" si="535"/>
        <v>4.8304276056053809E-3</v>
      </c>
      <c r="AG542" s="72">
        <f t="shared" si="536"/>
        <v>4.7229770697827748E-3</v>
      </c>
      <c r="AH542" s="72">
        <f t="shared" si="537"/>
        <v>2.9936310696620952E-3</v>
      </c>
      <c r="AI542" s="72">
        <f t="shared" si="538"/>
        <v>3.5528317480746315E-3</v>
      </c>
      <c r="AJ542" s="72">
        <f t="shared" si="539"/>
        <v>4.8023767179971215E-3</v>
      </c>
      <c r="AK542" s="72">
        <f t="shared" si="540"/>
        <v>5.5512221857529614E-3</v>
      </c>
      <c r="AL542" s="72">
        <f t="shared" si="541"/>
        <v>5.7731327986587817E-3</v>
      </c>
      <c r="AM542" s="72">
        <f t="shared" si="542"/>
        <v>5.9368597499233665E-3</v>
      </c>
      <c r="AN542" s="72">
        <f t="shared" si="543"/>
        <v>6.2188733678144852E-3</v>
      </c>
      <c r="AO542" s="72">
        <f t="shared" si="544"/>
        <v>6.2263284332924208E-3</v>
      </c>
      <c r="AP542" s="72">
        <f t="shared" si="545"/>
        <v>2.9540372323165038E-3</v>
      </c>
      <c r="AQ542" s="72">
        <f t="shared" si="546"/>
        <v>3.4983822757885617E-3</v>
      </c>
      <c r="AR542" s="72">
        <f t="shared" si="547"/>
        <v>4.7104116737950027E-3</v>
      </c>
      <c r="AS542" s="72">
        <f t="shared" si="548"/>
        <v>5.4320244992165801E-3</v>
      </c>
      <c r="AT542" s="72">
        <f t="shared" si="549"/>
        <v>5.6458481391978201E-3</v>
      </c>
      <c r="AU542" s="72">
        <f t="shared" si="550"/>
        <v>5.8023398278774646E-3</v>
      </c>
      <c r="AV542" s="72">
        <f t="shared" si="551"/>
        <v>6.0724433490943917E-3</v>
      </c>
      <c r="AW542" s="72">
        <f t="shared" si="552"/>
        <v>6.0797222344553866E-3</v>
      </c>
      <c r="AX542" s="72">
        <f t="shared" si="553"/>
        <v>7.4840776741552379E-4</v>
      </c>
      <c r="AY542" s="72">
        <f t="shared" si="554"/>
        <v>1.7764158740373158E-3</v>
      </c>
      <c r="AZ542" s="72">
        <f t="shared" si="555"/>
        <v>4.8023767179971215E-3</v>
      </c>
      <c r="BA542" s="72">
        <f t="shared" si="556"/>
        <v>1.6653666557258882E-2</v>
      </c>
      <c r="BB542" s="72">
        <f t="shared" si="557"/>
        <v>2.8865663993293909E-2</v>
      </c>
      <c r="BC542" s="72">
        <f t="shared" si="558"/>
        <v>5.9368597499233663E-2</v>
      </c>
      <c r="BD542" s="72">
        <f t="shared" si="559"/>
        <v>9.3283100517217277E-2</v>
      </c>
      <c r="BE542" s="72">
        <f t="shared" si="560"/>
        <v>0.12452656866584841</v>
      </c>
      <c r="BF542" s="72">
        <f t="shared" si="561"/>
        <v>7.3850930807912594E-4</v>
      </c>
      <c r="BG542" s="72">
        <f t="shared" si="562"/>
        <v>1.7491911378942808E-3</v>
      </c>
      <c r="BH542" s="72">
        <f t="shared" si="563"/>
        <v>4.7104116737950027E-3</v>
      </c>
      <c r="BI542" s="72">
        <f t="shared" si="564"/>
        <v>1.6296073497649742E-2</v>
      </c>
      <c r="BJ542" s="72">
        <f t="shared" si="565"/>
        <v>2.8229240695989102E-2</v>
      </c>
      <c r="BK542" s="72">
        <f t="shared" si="566"/>
        <v>5.8023398278774646E-2</v>
      </c>
      <c r="BL542" s="72">
        <f t="shared" si="567"/>
        <v>9.1086650236415878E-2</v>
      </c>
      <c r="BM542" s="72">
        <f t="shared" si="568"/>
        <v>0.12159444468910774</v>
      </c>
      <c r="BN542" s="70">
        <f t="shared" si="569"/>
        <v>0.94486738046849272</v>
      </c>
      <c r="BO542" s="70">
        <f t="shared" si="570"/>
        <v>0.98855209924718745</v>
      </c>
      <c r="BP542" s="70">
        <f t="shared" si="571"/>
        <v>0.99691474069468133</v>
      </c>
    </row>
    <row r="543" spans="1:68" x14ac:dyDescent="0.25">
      <c r="A543" s="68">
        <v>44644</v>
      </c>
      <c r="B543" s="67">
        <v>5.63</v>
      </c>
      <c r="C543" s="67">
        <v>5.71</v>
      </c>
      <c r="D543" s="67">
        <v>5.94</v>
      </c>
      <c r="E543" s="67">
        <v>6.62</v>
      </c>
      <c r="F543" s="67">
        <v>6.64</v>
      </c>
      <c r="G543" s="67">
        <v>6.51</v>
      </c>
      <c r="H543" s="67">
        <v>6.52</v>
      </c>
      <c r="I543" s="67">
        <v>6.56</v>
      </c>
      <c r="J543" s="71">
        <f t="shared" si="572"/>
        <v>0</v>
      </c>
      <c r="K543" s="71">
        <f t="shared" si="572"/>
        <v>0</v>
      </c>
      <c r="L543" s="71">
        <f t="shared" si="573"/>
        <v>1.0000000000000286E-4</v>
      </c>
      <c r="M543" s="71">
        <f t="shared" si="573"/>
        <v>-1.5999999999999903E-3</v>
      </c>
      <c r="N543" s="71">
        <f t="shared" si="574"/>
        <v>-1.5999999999999903E-3</v>
      </c>
      <c r="O543" s="71">
        <f t="shared" si="575"/>
        <v>-1.3999999999999846E-3</v>
      </c>
      <c r="P543" s="71">
        <f t="shared" si="576"/>
        <v>-1.3999999999999985E-3</v>
      </c>
      <c r="Q543" s="71">
        <f t="shared" si="577"/>
        <v>-1.3999999999999985E-3</v>
      </c>
      <c r="R543" s="71">
        <f t="shared" si="578"/>
        <v>0</v>
      </c>
      <c r="S543" s="71">
        <f t="shared" si="579"/>
        <v>0</v>
      </c>
      <c r="T543" s="71">
        <f t="shared" si="580"/>
        <v>9.4388597927692444E-5</v>
      </c>
      <c r="U543" s="71">
        <f t="shared" si="581"/>
        <v>-1.5017836500036737E-3</v>
      </c>
      <c r="V543" s="71">
        <f t="shared" si="582"/>
        <v>-1.5015017835970255E-3</v>
      </c>
      <c r="W543" s="71">
        <f t="shared" si="583"/>
        <v>-1.3152951915007399E-3</v>
      </c>
      <c r="X543" s="71">
        <f t="shared" si="584"/>
        <v>-1.3151716315597673E-3</v>
      </c>
      <c r="Y543" s="71">
        <f t="shared" si="585"/>
        <v>-1.314677623855634E-3</v>
      </c>
      <c r="Z543" s="72">
        <f t="shared" si="529"/>
        <v>9.6349861127810882E-3</v>
      </c>
      <c r="AA543" s="72">
        <f t="shared" si="530"/>
        <v>9.5564766973590069E-3</v>
      </c>
      <c r="AB543" s="72">
        <f t="shared" si="531"/>
        <v>7.0544689794096362E-3</v>
      </c>
      <c r="AC543" s="72">
        <f t="shared" si="532"/>
        <v>7.359881598426544E-3</v>
      </c>
      <c r="AD543" s="72">
        <f t="shared" si="533"/>
        <v>6.5700109482136294E-3</v>
      </c>
      <c r="AE543" s="72">
        <f t="shared" si="534"/>
        <v>5.1665500431497579E-3</v>
      </c>
      <c r="AF543" s="72">
        <f t="shared" si="535"/>
        <v>4.5978977979508201E-3</v>
      </c>
      <c r="AG543" s="72">
        <f t="shared" si="536"/>
        <v>4.4903998125100713E-3</v>
      </c>
      <c r="AH543" s="72">
        <f t="shared" si="537"/>
        <v>3.0168023619766794E-3</v>
      </c>
      <c r="AI543" s="72">
        <f t="shared" si="538"/>
        <v>3.5824219275746847E-3</v>
      </c>
      <c r="AJ543" s="72">
        <f t="shared" si="539"/>
        <v>4.8427024394745982E-3</v>
      </c>
      <c r="AK543" s="72">
        <f t="shared" si="540"/>
        <v>5.5945366968257818E-3</v>
      </c>
      <c r="AL543" s="72">
        <f t="shared" si="541"/>
        <v>5.8207599905139469E-3</v>
      </c>
      <c r="AM543" s="72">
        <f t="shared" si="542"/>
        <v>5.9822638861059549E-3</v>
      </c>
      <c r="AN543" s="72">
        <f t="shared" si="543"/>
        <v>6.2650965544908182E-3</v>
      </c>
      <c r="AO543" s="72">
        <f t="shared" si="544"/>
        <v>6.2718510256718121E-3</v>
      </c>
      <c r="AP543" s="72">
        <f t="shared" si="545"/>
        <v>2.9770133930390737E-3</v>
      </c>
      <c r="AQ543" s="72">
        <f t="shared" si="546"/>
        <v>3.5275555906456786E-3</v>
      </c>
      <c r="AR543" s="72">
        <f t="shared" si="547"/>
        <v>4.7500207327605985E-3</v>
      </c>
      <c r="AS543" s="72">
        <f t="shared" si="548"/>
        <v>5.4746771547811036E-3</v>
      </c>
      <c r="AT543" s="72">
        <f t="shared" si="549"/>
        <v>5.6925532696980316E-3</v>
      </c>
      <c r="AU543" s="72">
        <f t="shared" si="550"/>
        <v>5.847050137248162E-3</v>
      </c>
      <c r="AV543" s="72">
        <f t="shared" si="551"/>
        <v>6.1180052130855389E-3</v>
      </c>
      <c r="AW543" s="72">
        <f t="shared" si="552"/>
        <v>6.1246497830529352E-3</v>
      </c>
      <c r="AX543" s="72">
        <f t="shared" si="553"/>
        <v>7.5420059049416985E-4</v>
      </c>
      <c r="AY543" s="72">
        <f t="shared" si="554"/>
        <v>1.7912109637873424E-3</v>
      </c>
      <c r="AZ543" s="72">
        <f t="shared" si="555"/>
        <v>4.8427024394745982E-3</v>
      </c>
      <c r="BA543" s="72">
        <f t="shared" si="556"/>
        <v>1.6783610090477345E-2</v>
      </c>
      <c r="BB543" s="72">
        <f t="shared" si="557"/>
        <v>2.9103799952569735E-2</v>
      </c>
      <c r="BC543" s="72">
        <f t="shared" si="558"/>
        <v>5.9822638861059547E-2</v>
      </c>
      <c r="BD543" s="72">
        <f t="shared" si="559"/>
        <v>9.3976448317362279E-2</v>
      </c>
      <c r="BE543" s="72">
        <f t="shared" si="560"/>
        <v>0.12543702051343625</v>
      </c>
      <c r="BF543" s="72">
        <f t="shared" si="561"/>
        <v>7.4425334825976841E-4</v>
      </c>
      <c r="BG543" s="72">
        <f t="shared" si="562"/>
        <v>1.7637777953228393E-3</v>
      </c>
      <c r="BH543" s="72">
        <f t="shared" si="563"/>
        <v>4.7500207327605985E-3</v>
      </c>
      <c r="BI543" s="72">
        <f t="shared" si="564"/>
        <v>1.6424031464343312E-2</v>
      </c>
      <c r="BJ543" s="72">
        <f t="shared" si="565"/>
        <v>2.8462766348490157E-2</v>
      </c>
      <c r="BK543" s="72">
        <f t="shared" si="566"/>
        <v>5.8470501372481623E-2</v>
      </c>
      <c r="BL543" s="72">
        <f t="shared" si="567"/>
        <v>9.1770078196283078E-2</v>
      </c>
      <c r="BM543" s="72">
        <f t="shared" si="568"/>
        <v>0.1224929956610587</v>
      </c>
      <c r="BN543" s="70">
        <f t="shared" si="569"/>
        <v>0.94481338530535386</v>
      </c>
      <c r="BO543" s="70">
        <f t="shared" si="570"/>
        <v>0.98863997084086663</v>
      </c>
      <c r="BP543" s="70">
        <f t="shared" si="571"/>
        <v>0.99696364177135377</v>
      </c>
    </row>
    <row r="544" spans="1:68" x14ac:dyDescent="0.25">
      <c r="A544" s="68">
        <v>44643</v>
      </c>
      <c r="B544" s="67">
        <v>5.63</v>
      </c>
      <c r="C544" s="67">
        <v>5.71</v>
      </c>
      <c r="D544" s="67">
        <v>5.95</v>
      </c>
      <c r="E544" s="67">
        <v>6.46</v>
      </c>
      <c r="F544" s="67">
        <v>6.48</v>
      </c>
      <c r="G544" s="67">
        <v>6.37</v>
      </c>
      <c r="H544" s="67">
        <v>6.38</v>
      </c>
      <c r="I544" s="67">
        <v>6.42</v>
      </c>
      <c r="J544" s="71">
        <f t="shared" si="572"/>
        <v>-9.9999999999995925E-5</v>
      </c>
      <c r="K544" s="71">
        <f t="shared" si="572"/>
        <v>-3.0000000000000165E-4</v>
      </c>
      <c r="L544" s="71">
        <f t="shared" si="573"/>
        <v>0</v>
      </c>
      <c r="M544" s="71">
        <f t="shared" si="573"/>
        <v>-4.0000000000001146E-4</v>
      </c>
      <c r="N544" s="71">
        <f t="shared" si="574"/>
        <v>-7.0000000000000617E-4</v>
      </c>
      <c r="O544" s="71">
        <f t="shared" si="575"/>
        <v>-1.800000000000003E-3</v>
      </c>
      <c r="P544" s="71">
        <f t="shared" si="576"/>
        <v>-1.899999999999992E-3</v>
      </c>
      <c r="Q544" s="71">
        <f t="shared" si="577"/>
        <v>-1.5000000000000013E-3</v>
      </c>
      <c r="R544" s="71">
        <f t="shared" si="578"/>
        <v>-9.4674556283735108E-5</v>
      </c>
      <c r="S544" s="71">
        <f t="shared" si="579"/>
        <v>-2.838355665017205E-4</v>
      </c>
      <c r="T544" s="71">
        <f t="shared" si="580"/>
        <v>0</v>
      </c>
      <c r="U544" s="71">
        <f t="shared" si="581"/>
        <v>-3.7579857638799923E-4</v>
      </c>
      <c r="V544" s="71">
        <f t="shared" si="582"/>
        <v>-6.5761663321592747E-4</v>
      </c>
      <c r="W544" s="71">
        <f t="shared" si="583"/>
        <v>-1.6936398478192883E-3</v>
      </c>
      <c r="X544" s="71">
        <f t="shared" si="584"/>
        <v>-1.7876468984173155E-3</v>
      </c>
      <c r="Y544" s="71">
        <f t="shared" si="585"/>
        <v>-1.4105037836195072E-3</v>
      </c>
      <c r="Z544" s="72">
        <f t="shared" si="529"/>
        <v>9.5145432085588198E-3</v>
      </c>
      <c r="AA544" s="72">
        <f t="shared" si="530"/>
        <v>9.4502133556619034E-3</v>
      </c>
      <c r="AB544" s="72">
        <f t="shared" si="531"/>
        <v>6.9100369311322039E-3</v>
      </c>
      <c r="AC544" s="72">
        <f t="shared" si="532"/>
        <v>7.0791478594238741E-3</v>
      </c>
      <c r="AD544" s="72">
        <f t="shared" si="533"/>
        <v>6.2642834189750507E-3</v>
      </c>
      <c r="AE544" s="72">
        <f t="shared" si="534"/>
        <v>4.8319361691621246E-3</v>
      </c>
      <c r="AF544" s="72">
        <f t="shared" si="535"/>
        <v>4.2550687878823296E-3</v>
      </c>
      <c r="AG544" s="72">
        <f t="shared" si="536"/>
        <v>4.1401471207939203E-3</v>
      </c>
      <c r="AH544" s="72">
        <f t="shared" si="537"/>
        <v>3.0411373257000804E-3</v>
      </c>
      <c r="AI544" s="72">
        <f t="shared" si="538"/>
        <v>3.6122730010017564E-3</v>
      </c>
      <c r="AJ544" s="72">
        <f t="shared" si="539"/>
        <v>4.8840580184179557E-3</v>
      </c>
      <c r="AK544" s="72">
        <f t="shared" si="540"/>
        <v>5.6448516941856545E-3</v>
      </c>
      <c r="AL544" s="72">
        <f t="shared" si="541"/>
        <v>5.8731393848406354E-3</v>
      </c>
      <c r="AM544" s="72">
        <f t="shared" si="542"/>
        <v>6.0363011702682483E-3</v>
      </c>
      <c r="AN544" s="72">
        <f t="shared" si="543"/>
        <v>6.3216993852035636E-3</v>
      </c>
      <c r="AO544" s="72">
        <f t="shared" si="544"/>
        <v>6.3285202718462424E-3</v>
      </c>
      <c r="AP544" s="72">
        <f t="shared" si="545"/>
        <v>3.0011096148824788E-3</v>
      </c>
      <c r="AQ544" s="72">
        <f t="shared" si="546"/>
        <v>3.557011776562439E-3</v>
      </c>
      <c r="AR544" s="72">
        <f t="shared" si="547"/>
        <v>4.7906430311434166E-3</v>
      </c>
      <c r="AS544" s="72">
        <f t="shared" si="548"/>
        <v>5.5239844183527752E-3</v>
      </c>
      <c r="AT544" s="72">
        <f t="shared" si="549"/>
        <v>5.7438457466501142E-3</v>
      </c>
      <c r="AU544" s="72">
        <f t="shared" si="550"/>
        <v>5.8998973023582776E-3</v>
      </c>
      <c r="AV544" s="72">
        <f t="shared" si="551"/>
        <v>6.1733086431693439E-3</v>
      </c>
      <c r="AW544" s="72">
        <f t="shared" si="552"/>
        <v>6.1800177312626896E-3</v>
      </c>
      <c r="AX544" s="72">
        <f t="shared" si="553"/>
        <v>7.6028433142502009E-4</v>
      </c>
      <c r="AY544" s="72">
        <f t="shared" si="554"/>
        <v>1.8061365005008782E-3</v>
      </c>
      <c r="AZ544" s="72">
        <f t="shared" si="555"/>
        <v>4.8840580184179557E-3</v>
      </c>
      <c r="BA544" s="72">
        <f t="shared" si="556"/>
        <v>1.6934555082556965E-2</v>
      </c>
      <c r="BB544" s="72">
        <f t="shared" si="557"/>
        <v>2.9365696924203176E-2</v>
      </c>
      <c r="BC544" s="72">
        <f t="shared" si="558"/>
        <v>6.0363011702682483E-2</v>
      </c>
      <c r="BD544" s="72">
        <f t="shared" si="559"/>
        <v>9.4825490778053453E-2</v>
      </c>
      <c r="BE544" s="72">
        <f t="shared" si="560"/>
        <v>0.12657040543692485</v>
      </c>
      <c r="BF544" s="72">
        <f t="shared" si="561"/>
        <v>7.5027740372061969E-4</v>
      </c>
      <c r="BG544" s="72">
        <f t="shared" si="562"/>
        <v>1.7785058882812195E-3</v>
      </c>
      <c r="BH544" s="72">
        <f t="shared" si="563"/>
        <v>4.7906430311434166E-3</v>
      </c>
      <c r="BI544" s="72">
        <f t="shared" si="564"/>
        <v>1.6571953255058326E-2</v>
      </c>
      <c r="BJ544" s="72">
        <f t="shared" si="565"/>
        <v>2.8719228733250571E-2</v>
      </c>
      <c r="BK544" s="72">
        <f t="shared" si="566"/>
        <v>5.8998973023582778E-2</v>
      </c>
      <c r="BL544" s="72">
        <f t="shared" si="567"/>
        <v>9.2599629647540163E-2</v>
      </c>
      <c r="BM544" s="72">
        <f t="shared" si="568"/>
        <v>0.12360035462525379</v>
      </c>
      <c r="BN544" s="70">
        <f t="shared" si="569"/>
        <v>0.94476481056256434</v>
      </c>
      <c r="BO544" s="70">
        <f t="shared" si="570"/>
        <v>0.98946268896131195</v>
      </c>
      <c r="BP544" s="70">
        <f t="shared" si="571"/>
        <v>0.99696348875127105</v>
      </c>
    </row>
    <row r="545" spans="1:68" x14ac:dyDescent="0.25">
      <c r="A545" s="68">
        <v>44642</v>
      </c>
      <c r="B545" s="67">
        <v>5.62</v>
      </c>
      <c r="C545" s="67">
        <v>5.68</v>
      </c>
      <c r="D545" s="67">
        <v>5.95</v>
      </c>
      <c r="E545" s="67">
        <v>6.42</v>
      </c>
      <c r="F545" s="67">
        <v>6.41</v>
      </c>
      <c r="G545" s="67">
        <v>6.19</v>
      </c>
      <c r="H545" s="67">
        <v>6.19</v>
      </c>
      <c r="I545" s="67">
        <v>6.27</v>
      </c>
      <c r="J545" s="71">
        <f t="shared" si="572"/>
        <v>-2.3999999999999994E-3</v>
      </c>
      <c r="K545" s="71">
        <f t="shared" si="572"/>
        <v>-5.9999999999999637E-4</v>
      </c>
      <c r="L545" s="71">
        <f t="shared" si="573"/>
        <v>-2.5000000000000022E-3</v>
      </c>
      <c r="M545" s="71">
        <f t="shared" si="573"/>
        <v>-1.5000000000000013E-3</v>
      </c>
      <c r="N545" s="71">
        <f t="shared" si="574"/>
        <v>-1.6000000000000042E-3</v>
      </c>
      <c r="O545" s="71">
        <f t="shared" si="575"/>
        <v>-2.0000000000000018E-3</v>
      </c>
      <c r="P545" s="71">
        <f t="shared" si="576"/>
        <v>-2.0999999999999977E-3</v>
      </c>
      <c r="Q545" s="71">
        <f t="shared" si="577"/>
        <v>-2.79999999999999E-3</v>
      </c>
      <c r="R545" s="71">
        <f t="shared" si="578"/>
        <v>-2.2748824976473333E-3</v>
      </c>
      <c r="S545" s="71">
        <f t="shared" si="579"/>
        <v>-5.679129352827388E-4</v>
      </c>
      <c r="T545" s="71">
        <f t="shared" si="580"/>
        <v>-2.3623918381162671E-3</v>
      </c>
      <c r="U545" s="71">
        <f t="shared" si="581"/>
        <v>-1.4105037836195072E-3</v>
      </c>
      <c r="V545" s="71">
        <f t="shared" si="582"/>
        <v>-1.504749649114038E-3</v>
      </c>
      <c r="W545" s="71">
        <f t="shared" si="583"/>
        <v>-1.8851923765906377E-3</v>
      </c>
      <c r="X545" s="71">
        <f t="shared" si="584"/>
        <v>-1.9795453511381612E-3</v>
      </c>
      <c r="Y545" s="71">
        <f t="shared" si="585"/>
        <v>-2.6382753454401134E-3</v>
      </c>
      <c r="Z545" s="72">
        <f t="shared" si="529"/>
        <v>9.3801251310815618E-3</v>
      </c>
      <c r="AA545" s="72">
        <f t="shared" si="530"/>
        <v>9.331436675973805E-3</v>
      </c>
      <c r="AB545" s="72">
        <f t="shared" si="531"/>
        <v>6.7453952369268743E-3</v>
      </c>
      <c r="AC545" s="72">
        <f t="shared" si="532"/>
        <v>6.8329450493281483E-3</v>
      </c>
      <c r="AD545" s="72">
        <f t="shared" si="533"/>
        <v>5.9940863112797286E-3</v>
      </c>
      <c r="AE545" s="72">
        <f t="shared" si="534"/>
        <v>4.5246411022728771E-3</v>
      </c>
      <c r="AF545" s="72">
        <f t="shared" si="535"/>
        <v>3.9401772337036619E-3</v>
      </c>
      <c r="AG545" s="72">
        <f t="shared" si="536"/>
        <v>3.8171639656609901E-3</v>
      </c>
      <c r="AH545" s="72">
        <f t="shared" si="537"/>
        <v>3.0666480016998962E-3</v>
      </c>
      <c r="AI545" s="72">
        <f t="shared" si="538"/>
        <v>3.644227019875487E-3</v>
      </c>
      <c r="AJ545" s="72">
        <f t="shared" si="539"/>
        <v>4.9269136499920626E-3</v>
      </c>
      <c r="AK545" s="72">
        <f t="shared" si="540"/>
        <v>5.6959392470183447E-3</v>
      </c>
      <c r="AL545" s="72">
        <f t="shared" si="541"/>
        <v>5.9269384446440235E-3</v>
      </c>
      <c r="AM545" s="72">
        <f t="shared" si="542"/>
        <v>6.0912571889072415E-3</v>
      </c>
      <c r="AN545" s="72">
        <f t="shared" si="543"/>
        <v>6.3791099513210905E-3</v>
      </c>
      <c r="AO545" s="72">
        <f t="shared" si="544"/>
        <v>6.3866643470188323E-3</v>
      </c>
      <c r="AP545" s="72">
        <f t="shared" si="545"/>
        <v>3.0263400891780445E-3</v>
      </c>
      <c r="AQ545" s="72">
        <f t="shared" si="546"/>
        <v>3.5884802105764827E-3</v>
      </c>
      <c r="AR545" s="72">
        <f t="shared" si="547"/>
        <v>4.8327198009619175E-3</v>
      </c>
      <c r="AS545" s="72">
        <f t="shared" si="548"/>
        <v>5.5739665582407952E-3</v>
      </c>
      <c r="AT545" s="72">
        <f t="shared" si="549"/>
        <v>5.7964360130139392E-3</v>
      </c>
      <c r="AU545" s="72">
        <f t="shared" si="550"/>
        <v>5.9537225171867689E-3</v>
      </c>
      <c r="AV545" s="72">
        <f t="shared" si="551"/>
        <v>6.2295002906759571E-3</v>
      </c>
      <c r="AW545" s="72">
        <f t="shared" si="552"/>
        <v>6.2368421499984185E-3</v>
      </c>
      <c r="AX545" s="72">
        <f t="shared" si="553"/>
        <v>7.6666200042497406E-4</v>
      </c>
      <c r="AY545" s="72">
        <f t="shared" si="554"/>
        <v>1.8221135099377435E-3</v>
      </c>
      <c r="AZ545" s="72">
        <f t="shared" si="555"/>
        <v>4.9269136499920626E-3</v>
      </c>
      <c r="BA545" s="72">
        <f t="shared" si="556"/>
        <v>1.7087817741055035E-2</v>
      </c>
      <c r="BB545" s="72">
        <f t="shared" si="557"/>
        <v>2.9634692223220117E-2</v>
      </c>
      <c r="BC545" s="72">
        <f t="shared" si="558"/>
        <v>6.0912571889072412E-2</v>
      </c>
      <c r="BD545" s="72">
        <f t="shared" si="559"/>
        <v>9.5686649269816362E-2</v>
      </c>
      <c r="BE545" s="72">
        <f t="shared" si="560"/>
        <v>0.12773328694037664</v>
      </c>
      <c r="BF545" s="72">
        <f t="shared" si="561"/>
        <v>7.5658502229451112E-4</v>
      </c>
      <c r="BG545" s="72">
        <f t="shared" si="562"/>
        <v>1.7942401052882413E-3</v>
      </c>
      <c r="BH545" s="72">
        <f t="shared" si="563"/>
        <v>4.8327198009619175E-3</v>
      </c>
      <c r="BI545" s="72">
        <f t="shared" si="564"/>
        <v>1.6721899674722387E-2</v>
      </c>
      <c r="BJ545" s="72">
        <f t="shared" si="565"/>
        <v>2.8982180065069696E-2</v>
      </c>
      <c r="BK545" s="72">
        <f t="shared" si="566"/>
        <v>5.9537225171867686E-2</v>
      </c>
      <c r="BL545" s="72">
        <f t="shared" si="567"/>
        <v>9.3442504360139358E-2</v>
      </c>
      <c r="BM545" s="72">
        <f t="shared" si="568"/>
        <v>0.12473684299996837</v>
      </c>
      <c r="BN545" s="70">
        <f t="shared" si="569"/>
        <v>0.94472331642084983</v>
      </c>
      <c r="BO545" s="70">
        <f t="shared" si="570"/>
        <v>0.98951736033644633</v>
      </c>
      <c r="BP545" s="70">
        <f t="shared" si="571"/>
        <v>0.99698942482617869</v>
      </c>
    </row>
    <row r="546" spans="1:68" x14ac:dyDescent="0.25">
      <c r="A546" s="68">
        <v>44641</v>
      </c>
      <c r="B546" s="67">
        <v>5.38</v>
      </c>
      <c r="C546" s="67">
        <v>5.62</v>
      </c>
      <c r="D546" s="67">
        <v>5.7</v>
      </c>
      <c r="E546" s="67">
        <v>6.27</v>
      </c>
      <c r="F546" s="67">
        <v>6.25</v>
      </c>
      <c r="G546" s="67">
        <v>5.99</v>
      </c>
      <c r="H546" s="67">
        <v>5.98</v>
      </c>
      <c r="I546" s="67">
        <v>5.99</v>
      </c>
      <c r="J546" s="71">
        <f t="shared" si="572"/>
        <v>0</v>
      </c>
      <c r="K546" s="71">
        <f t="shared" si="572"/>
        <v>0</v>
      </c>
      <c r="L546" s="71">
        <f t="shared" si="573"/>
        <v>0</v>
      </c>
      <c r="M546" s="71">
        <f t="shared" si="573"/>
        <v>-1.899999999999992E-3</v>
      </c>
      <c r="N546" s="71">
        <f t="shared" si="574"/>
        <v>-2.3999999999999994E-3</v>
      </c>
      <c r="O546" s="71">
        <f t="shared" si="575"/>
        <v>-2.3000000000000034E-3</v>
      </c>
      <c r="P546" s="71">
        <f t="shared" si="576"/>
        <v>-2.2000000000000075E-3</v>
      </c>
      <c r="Q546" s="71">
        <f t="shared" si="577"/>
        <v>-2.2000000000000075E-3</v>
      </c>
      <c r="R546" s="71">
        <f t="shared" si="578"/>
        <v>0</v>
      </c>
      <c r="S546" s="71">
        <f t="shared" si="579"/>
        <v>0</v>
      </c>
      <c r="T546" s="71">
        <f t="shared" si="580"/>
        <v>0</v>
      </c>
      <c r="U546" s="71">
        <f t="shared" si="581"/>
        <v>-1.7894989470513829E-3</v>
      </c>
      <c r="V546" s="71">
        <f t="shared" si="582"/>
        <v>-2.2613785195198972E-3</v>
      </c>
      <c r="W546" s="71">
        <f t="shared" si="583"/>
        <v>-2.1723739357873339E-3</v>
      </c>
      <c r="X546" s="71">
        <f t="shared" si="584"/>
        <v>-2.0780209612397968E-3</v>
      </c>
      <c r="Y546" s="71">
        <f t="shared" si="585"/>
        <v>-2.0778246992020047E-3</v>
      </c>
      <c r="Z546" s="72">
        <f t="shared" si="529"/>
        <v>9.2331113884729817E-3</v>
      </c>
      <c r="AA546" s="72">
        <f t="shared" si="530"/>
        <v>9.2076543143975627E-3</v>
      </c>
      <c r="AB546" s="72">
        <f t="shared" si="531"/>
        <v>6.5611779890331267E-3</v>
      </c>
      <c r="AC546" s="72">
        <f t="shared" si="532"/>
        <v>6.5730653944141926E-3</v>
      </c>
      <c r="AD546" s="72">
        <f t="shared" si="533"/>
        <v>5.721101536876225E-3</v>
      </c>
      <c r="AE546" s="72">
        <f t="shared" si="534"/>
        <v>4.2701902542892269E-3</v>
      </c>
      <c r="AF546" s="72">
        <f t="shared" si="535"/>
        <v>3.6867645306423507E-3</v>
      </c>
      <c r="AG546" s="72">
        <f t="shared" si="536"/>
        <v>3.5324061320523444E-3</v>
      </c>
      <c r="AH546" s="72">
        <f t="shared" si="537"/>
        <v>3.0895418823229329E-3</v>
      </c>
      <c r="AI546" s="72">
        <f t="shared" si="538"/>
        <v>3.6779566988596039E-3</v>
      </c>
      <c r="AJ546" s="72">
        <f t="shared" si="539"/>
        <v>4.9692893332937884E-3</v>
      </c>
      <c r="AK546" s="72">
        <f t="shared" si="540"/>
        <v>5.7492383963760616E-3</v>
      </c>
      <c r="AL546" s="72">
        <f t="shared" si="541"/>
        <v>5.9822883818583736E-3</v>
      </c>
      <c r="AM546" s="72">
        <f t="shared" si="542"/>
        <v>6.1472579718949375E-3</v>
      </c>
      <c r="AN546" s="72">
        <f t="shared" si="543"/>
        <v>6.4375915996956797E-3</v>
      </c>
      <c r="AO546" s="72">
        <f t="shared" si="544"/>
        <v>6.4425258294858161E-3</v>
      </c>
      <c r="AP546" s="72">
        <f t="shared" si="545"/>
        <v>3.0495931378302929E-3</v>
      </c>
      <c r="AQ546" s="72">
        <f t="shared" si="546"/>
        <v>3.6216700168468273E-3</v>
      </c>
      <c r="AR546" s="72">
        <f t="shared" si="547"/>
        <v>4.8747090419103542E-3</v>
      </c>
      <c r="AS546" s="72">
        <f t="shared" si="548"/>
        <v>5.6261723190757715E-3</v>
      </c>
      <c r="AT546" s="72">
        <f t="shared" si="549"/>
        <v>5.8506327347068463E-3</v>
      </c>
      <c r="AU546" s="72">
        <f t="shared" si="550"/>
        <v>6.0086212048596349E-3</v>
      </c>
      <c r="AV546" s="72">
        <f t="shared" si="551"/>
        <v>6.2867906690739833E-3</v>
      </c>
      <c r="AW546" s="72">
        <f t="shared" si="552"/>
        <v>6.2918193059462975E-3</v>
      </c>
      <c r="AX546" s="72">
        <f t="shared" si="553"/>
        <v>7.7238547058073323E-4</v>
      </c>
      <c r="AY546" s="72">
        <f t="shared" si="554"/>
        <v>1.8389783494298019E-3</v>
      </c>
      <c r="AZ546" s="72">
        <f t="shared" si="555"/>
        <v>4.9692893332937884E-3</v>
      </c>
      <c r="BA546" s="72">
        <f t="shared" si="556"/>
        <v>1.7247715189128186E-2</v>
      </c>
      <c r="BB546" s="72">
        <f t="shared" si="557"/>
        <v>2.9911441909291868E-2</v>
      </c>
      <c r="BC546" s="72">
        <f t="shared" si="558"/>
        <v>6.1472579718949372E-2</v>
      </c>
      <c r="BD546" s="72">
        <f t="shared" si="559"/>
        <v>9.6563873995435201E-2</v>
      </c>
      <c r="BE546" s="72">
        <f t="shared" si="560"/>
        <v>0.12885051658971633</v>
      </c>
      <c r="BF546" s="72">
        <f t="shared" si="561"/>
        <v>7.6239828445757323E-4</v>
      </c>
      <c r="BG546" s="72">
        <f t="shared" si="562"/>
        <v>1.8108350084234137E-3</v>
      </c>
      <c r="BH546" s="72">
        <f t="shared" si="563"/>
        <v>4.8747090419103542E-3</v>
      </c>
      <c r="BI546" s="72">
        <f t="shared" si="564"/>
        <v>1.6878516957227314E-2</v>
      </c>
      <c r="BJ546" s="72">
        <f t="shared" si="565"/>
        <v>2.9253163673534231E-2</v>
      </c>
      <c r="BK546" s="72">
        <f t="shared" si="566"/>
        <v>6.0086212048596349E-2</v>
      </c>
      <c r="BL546" s="72">
        <f t="shared" si="567"/>
        <v>9.4301860036109755E-2</v>
      </c>
      <c r="BM546" s="72">
        <f t="shared" si="568"/>
        <v>0.12583638611892595</v>
      </c>
      <c r="BN546" s="70">
        <f t="shared" si="569"/>
        <v>0.94613539293591942</v>
      </c>
      <c r="BO546" s="70">
        <f t="shared" si="570"/>
        <v>0.98997224666049155</v>
      </c>
      <c r="BP546" s="70">
        <f t="shared" si="571"/>
        <v>0.99699125394762267</v>
      </c>
    </row>
    <row r="547" spans="1:68" x14ac:dyDescent="0.25">
      <c r="A547" s="68">
        <v>44638</v>
      </c>
      <c r="B547" s="67">
        <v>5.38</v>
      </c>
      <c r="C547" s="67">
        <v>5.62</v>
      </c>
      <c r="D547" s="67">
        <v>5.7</v>
      </c>
      <c r="E547" s="67">
        <v>6.08</v>
      </c>
      <c r="F547" s="67">
        <v>6.01</v>
      </c>
      <c r="G547" s="67">
        <v>5.76</v>
      </c>
      <c r="H547" s="67">
        <v>5.76</v>
      </c>
      <c r="I547" s="67">
        <v>5.77</v>
      </c>
      <c r="J547" s="71">
        <f t="shared" si="572"/>
        <v>-5.0000000000000044E-4</v>
      </c>
      <c r="K547" s="71">
        <f t="shared" si="572"/>
        <v>9.9999999999995925E-5</v>
      </c>
      <c r="L547" s="71">
        <f t="shared" si="573"/>
        <v>1.9999999999999879E-4</v>
      </c>
      <c r="M547" s="71">
        <f t="shared" si="573"/>
        <v>0</v>
      </c>
      <c r="N547" s="71">
        <f t="shared" si="574"/>
        <v>-1.0000000000000286E-4</v>
      </c>
      <c r="O547" s="71">
        <f t="shared" si="575"/>
        <v>-1.9999999999999879E-4</v>
      </c>
      <c r="P547" s="71">
        <f t="shared" si="576"/>
        <v>-2.9999999999999472E-4</v>
      </c>
      <c r="Q547" s="71">
        <f t="shared" si="577"/>
        <v>-1.9999999999999185E-4</v>
      </c>
      <c r="R547" s="71">
        <f t="shared" si="578"/>
        <v>-4.7458593268927176E-4</v>
      </c>
      <c r="S547" s="71">
        <f t="shared" si="579"/>
        <v>9.4674556283690304E-5</v>
      </c>
      <c r="T547" s="71">
        <f t="shared" si="580"/>
        <v>1.891968598965397E-4</v>
      </c>
      <c r="U547" s="71">
        <f t="shared" si="581"/>
        <v>0</v>
      </c>
      <c r="V547" s="71">
        <f t="shared" si="582"/>
        <v>-9.4335172939124593E-5</v>
      </c>
      <c r="W547" s="71">
        <f t="shared" si="583"/>
        <v>-1.8912529607222357E-4</v>
      </c>
      <c r="X547" s="71">
        <f t="shared" si="584"/>
        <v>-2.8370135894117038E-4</v>
      </c>
      <c r="Y547" s="71">
        <f t="shared" si="585"/>
        <v>-1.8910741357414988E-4</v>
      </c>
      <c r="Z547" s="72">
        <f t="shared" si="529"/>
        <v>9.1419704710137967E-3</v>
      </c>
      <c r="AA547" s="72">
        <f t="shared" si="530"/>
        <v>9.0874704408356616E-3</v>
      </c>
      <c r="AB547" s="72">
        <f t="shared" si="531"/>
        <v>6.4469544795163983E-3</v>
      </c>
      <c r="AC547" s="72">
        <f t="shared" si="532"/>
        <v>6.3464605634636585E-3</v>
      </c>
      <c r="AD547" s="72">
        <f t="shared" si="533"/>
        <v>5.4879535577971872E-3</v>
      </c>
      <c r="AE547" s="72">
        <f t="shared" si="534"/>
        <v>4.0821685591285765E-3</v>
      </c>
      <c r="AF547" s="72">
        <f t="shared" si="535"/>
        <v>3.5092941082048106E-3</v>
      </c>
      <c r="AG547" s="72">
        <f t="shared" si="536"/>
        <v>3.3616012322556137E-3</v>
      </c>
      <c r="AH547" s="72">
        <f t="shared" si="537"/>
        <v>3.1159883125592442E-3</v>
      </c>
      <c r="AI547" s="72">
        <f t="shared" si="538"/>
        <v>3.7102943913181249E-3</v>
      </c>
      <c r="AJ547" s="72">
        <f t="shared" si="539"/>
        <v>5.014667166667478E-3</v>
      </c>
      <c r="AK547" s="72">
        <f t="shared" si="540"/>
        <v>5.8033347102395463E-3</v>
      </c>
      <c r="AL547" s="72">
        <f t="shared" si="541"/>
        <v>6.0370313449647651E-3</v>
      </c>
      <c r="AM547" s="72">
        <f t="shared" si="542"/>
        <v>6.2038461313511329E-3</v>
      </c>
      <c r="AN547" s="72">
        <f t="shared" si="543"/>
        <v>6.4973970449666955E-3</v>
      </c>
      <c r="AO547" s="72">
        <f t="shared" si="544"/>
        <v>6.5023859637875197E-3</v>
      </c>
      <c r="AP547" s="72">
        <f t="shared" si="545"/>
        <v>3.0757784727381233E-3</v>
      </c>
      <c r="AQ547" s="72">
        <f t="shared" si="546"/>
        <v>3.6535798303630731E-3</v>
      </c>
      <c r="AR547" s="72">
        <f t="shared" si="547"/>
        <v>4.9192597353416526E-3</v>
      </c>
      <c r="AS547" s="72">
        <f t="shared" si="548"/>
        <v>5.6792535351929867E-3</v>
      </c>
      <c r="AT547" s="72">
        <f t="shared" si="549"/>
        <v>5.9044699115205742E-3</v>
      </c>
      <c r="AU547" s="72">
        <f t="shared" si="550"/>
        <v>6.0641843060386912E-3</v>
      </c>
      <c r="AV547" s="72">
        <f t="shared" si="551"/>
        <v>6.3454013733294156E-3</v>
      </c>
      <c r="AW547" s="72">
        <f t="shared" si="552"/>
        <v>6.3504853778932873E-3</v>
      </c>
      <c r="AX547" s="72">
        <f t="shared" si="553"/>
        <v>7.7899707813981105E-4</v>
      </c>
      <c r="AY547" s="72">
        <f t="shared" si="554"/>
        <v>1.8551471956590624E-3</v>
      </c>
      <c r="AZ547" s="72">
        <f t="shared" si="555"/>
        <v>5.014667166667478E-3</v>
      </c>
      <c r="BA547" s="72">
        <f t="shared" si="556"/>
        <v>1.7410004130718637E-2</v>
      </c>
      <c r="BB547" s="72">
        <f t="shared" si="557"/>
        <v>3.0185156724823824E-2</v>
      </c>
      <c r="BC547" s="72">
        <f t="shared" si="558"/>
        <v>6.2038461313511331E-2</v>
      </c>
      <c r="BD547" s="72">
        <f t="shared" si="559"/>
        <v>9.746095567450043E-2</v>
      </c>
      <c r="BE547" s="72">
        <f t="shared" si="560"/>
        <v>0.1300477192757504</v>
      </c>
      <c r="BF547" s="72">
        <f t="shared" si="561"/>
        <v>7.6894461818453083E-4</v>
      </c>
      <c r="BG547" s="72">
        <f t="shared" si="562"/>
        <v>1.8267899151815366E-3</v>
      </c>
      <c r="BH547" s="72">
        <f t="shared" si="563"/>
        <v>4.9192597353416526E-3</v>
      </c>
      <c r="BI547" s="72">
        <f t="shared" si="564"/>
        <v>1.7037760605578961E-2</v>
      </c>
      <c r="BJ547" s="72">
        <f t="shared" si="565"/>
        <v>2.952234955760287E-2</v>
      </c>
      <c r="BK547" s="72">
        <f t="shared" si="566"/>
        <v>6.0641843060386912E-2</v>
      </c>
      <c r="BL547" s="72">
        <f t="shared" si="567"/>
        <v>9.5181020599941241E-2</v>
      </c>
      <c r="BM547" s="72">
        <f t="shared" si="568"/>
        <v>0.12700970755786575</v>
      </c>
      <c r="BN547" s="70">
        <f t="shared" si="569"/>
        <v>0.94611774007580873</v>
      </c>
      <c r="BO547" s="70">
        <f t="shared" si="570"/>
        <v>0.99100445331667963</v>
      </c>
      <c r="BP547" s="70">
        <f t="shared" si="571"/>
        <v>0.99704639614302704</v>
      </c>
    </row>
    <row r="548" spans="1:68" x14ac:dyDescent="0.25">
      <c r="A548" s="68">
        <v>44637</v>
      </c>
      <c r="B548" s="67">
        <v>5.33</v>
      </c>
      <c r="C548" s="67">
        <v>5.63</v>
      </c>
      <c r="D548" s="67">
        <v>5.72</v>
      </c>
      <c r="E548" s="67">
        <v>6.08</v>
      </c>
      <c r="F548" s="67">
        <v>6</v>
      </c>
      <c r="G548" s="67">
        <v>5.74</v>
      </c>
      <c r="H548" s="67">
        <v>5.73</v>
      </c>
      <c r="I548" s="67">
        <v>5.75</v>
      </c>
      <c r="J548" s="71">
        <f t="shared" si="572"/>
        <v>0</v>
      </c>
      <c r="K548" s="71">
        <f t="shared" si="572"/>
        <v>-9.9999999999995925E-5</v>
      </c>
      <c r="L548" s="71">
        <f t="shared" si="573"/>
        <v>1.9999999999999879E-4</v>
      </c>
      <c r="M548" s="71">
        <f t="shared" si="573"/>
        <v>1.5000000000000013E-3</v>
      </c>
      <c r="N548" s="71">
        <f t="shared" si="574"/>
        <v>1.7000000000000001E-3</v>
      </c>
      <c r="O548" s="71">
        <f t="shared" si="575"/>
        <v>1.7000000000000001E-3</v>
      </c>
      <c r="P548" s="71">
        <f t="shared" si="576"/>
        <v>1.799999999999996E-3</v>
      </c>
      <c r="Q548" s="71">
        <f t="shared" si="577"/>
        <v>1.7000000000000001E-3</v>
      </c>
      <c r="R548" s="71">
        <f t="shared" si="578"/>
        <v>0</v>
      </c>
      <c r="S548" s="71">
        <f t="shared" si="579"/>
        <v>-9.4674556283735108E-5</v>
      </c>
      <c r="T548" s="71">
        <f t="shared" si="580"/>
        <v>1.891610712157099E-4</v>
      </c>
      <c r="U548" s="71">
        <f t="shared" si="581"/>
        <v>1.4130283543696742E-3</v>
      </c>
      <c r="V548" s="71">
        <f t="shared" si="582"/>
        <v>1.6024889134146096E-3</v>
      </c>
      <c r="W548" s="71">
        <f t="shared" si="583"/>
        <v>1.6064260482737947E-3</v>
      </c>
      <c r="X548" s="71">
        <f t="shared" si="584"/>
        <v>1.701002111142618E-3</v>
      </c>
      <c r="Y548" s="71">
        <f t="shared" si="585"/>
        <v>1.6062742623105318E-3</v>
      </c>
      <c r="Z548" s="72">
        <f t="shared" si="529"/>
        <v>9.0390962037691994E-3</v>
      </c>
      <c r="AA548" s="72">
        <f t="shared" si="530"/>
        <v>8.9524828663391214E-3</v>
      </c>
      <c r="AB548" s="72">
        <f t="shared" si="531"/>
        <v>6.3188912099892006E-3</v>
      </c>
      <c r="AC548" s="72">
        <f t="shared" si="532"/>
        <v>6.1714860300420551E-3</v>
      </c>
      <c r="AD548" s="72">
        <f t="shared" si="533"/>
        <v>5.3307479829113906E-3</v>
      </c>
      <c r="AE548" s="72">
        <f t="shared" si="534"/>
        <v>3.9722149620047085E-3</v>
      </c>
      <c r="AF548" s="72">
        <f t="shared" si="535"/>
        <v>3.4095172227615587E-3</v>
      </c>
      <c r="AG548" s="72">
        <f t="shared" si="536"/>
        <v>3.2690023431864758E-3</v>
      </c>
      <c r="AH548" s="72">
        <f t="shared" si="537"/>
        <v>3.1455461821937578E-3</v>
      </c>
      <c r="AI548" s="72">
        <f t="shared" si="538"/>
        <v>3.7429002676097316E-3</v>
      </c>
      <c r="AJ548" s="72">
        <f t="shared" si="539"/>
        <v>5.0603805173516508E-3</v>
      </c>
      <c r="AK548" s="72">
        <f t="shared" si="540"/>
        <v>5.8577094653964766E-3</v>
      </c>
      <c r="AL548" s="72">
        <f t="shared" si="541"/>
        <v>6.0941779203504444E-3</v>
      </c>
      <c r="AM548" s="72">
        <f t="shared" si="542"/>
        <v>6.263118359388589E-3</v>
      </c>
      <c r="AN548" s="72">
        <f t="shared" si="543"/>
        <v>6.5598448805373371E-3</v>
      </c>
      <c r="AO548" s="72">
        <f t="shared" si="544"/>
        <v>6.5646233546821729E-3</v>
      </c>
      <c r="AP548" s="72">
        <f t="shared" si="545"/>
        <v>3.1049361701422505E-3</v>
      </c>
      <c r="AQ548" s="72">
        <f t="shared" si="546"/>
        <v>3.685787653282729E-3</v>
      </c>
      <c r="AR548" s="72">
        <f t="shared" si="547"/>
        <v>4.9641837874106224E-3</v>
      </c>
      <c r="AS548" s="72">
        <f t="shared" si="548"/>
        <v>5.7325007637738417E-3</v>
      </c>
      <c r="AT548" s="72">
        <f t="shared" si="549"/>
        <v>5.9603765475222184E-3</v>
      </c>
      <c r="AU548" s="72">
        <f t="shared" si="550"/>
        <v>6.1221202337404992E-3</v>
      </c>
      <c r="AV548" s="72">
        <f t="shared" si="551"/>
        <v>6.4063773913780415E-3</v>
      </c>
      <c r="AW548" s="72">
        <f t="shared" si="552"/>
        <v>6.4112650592147652E-3</v>
      </c>
      <c r="AX548" s="72">
        <f t="shared" si="553"/>
        <v>7.8638654554843946E-4</v>
      </c>
      <c r="AY548" s="72">
        <f t="shared" si="554"/>
        <v>1.8714501338048658E-3</v>
      </c>
      <c r="AZ548" s="72">
        <f t="shared" si="555"/>
        <v>5.0603805173516508E-3</v>
      </c>
      <c r="BA548" s="72">
        <f t="shared" si="556"/>
        <v>1.7573128396189429E-2</v>
      </c>
      <c r="BB548" s="72">
        <f t="shared" si="557"/>
        <v>3.0470889601752222E-2</v>
      </c>
      <c r="BC548" s="72">
        <f t="shared" si="558"/>
        <v>6.2631183593885892E-2</v>
      </c>
      <c r="BD548" s="72">
        <f t="shared" si="559"/>
        <v>9.839767320806006E-2</v>
      </c>
      <c r="BE548" s="72">
        <f t="shared" si="560"/>
        <v>0.13129246709364345</v>
      </c>
      <c r="BF548" s="72">
        <f t="shared" si="561"/>
        <v>7.7623404253556263E-4</v>
      </c>
      <c r="BG548" s="72">
        <f t="shared" si="562"/>
        <v>1.8428938266413645E-3</v>
      </c>
      <c r="BH548" s="72">
        <f t="shared" si="563"/>
        <v>4.9641837874106224E-3</v>
      </c>
      <c r="BI548" s="72">
        <f t="shared" si="564"/>
        <v>1.7197502291321526E-2</v>
      </c>
      <c r="BJ548" s="72">
        <f t="shared" si="565"/>
        <v>2.9801882737611092E-2</v>
      </c>
      <c r="BK548" s="72">
        <f t="shared" si="566"/>
        <v>6.1221202337404995E-2</v>
      </c>
      <c r="BL548" s="72">
        <f t="shared" si="567"/>
        <v>9.6095660870670618E-2</v>
      </c>
      <c r="BM548" s="72">
        <f t="shared" si="568"/>
        <v>0.12822530118429531</v>
      </c>
      <c r="BN548" s="70">
        <f t="shared" si="569"/>
        <v>0.94606629536554232</v>
      </c>
      <c r="BO548" s="70">
        <f t="shared" si="570"/>
        <v>0.99102519125153543</v>
      </c>
      <c r="BP548" s="70">
        <f t="shared" si="571"/>
        <v>0.99705085414558403</v>
      </c>
    </row>
    <row r="549" spans="1:68" x14ac:dyDescent="0.25">
      <c r="A549" s="68">
        <v>44636</v>
      </c>
      <c r="B549" s="67">
        <v>5.33</v>
      </c>
      <c r="C549" s="67">
        <v>5.62</v>
      </c>
      <c r="D549" s="67">
        <v>5.74</v>
      </c>
      <c r="E549" s="67">
        <v>6.23</v>
      </c>
      <c r="F549" s="67">
        <v>6.17</v>
      </c>
      <c r="G549" s="67">
        <v>5.91</v>
      </c>
      <c r="H549" s="67">
        <v>5.91</v>
      </c>
      <c r="I549" s="67">
        <v>5.92</v>
      </c>
      <c r="J549" s="71">
        <f t="shared" si="572"/>
        <v>1.1000000000000038E-3</v>
      </c>
      <c r="K549" s="71">
        <f t="shared" si="572"/>
        <v>-2.0000000000000573E-4</v>
      </c>
      <c r="L549" s="71">
        <f t="shared" si="573"/>
        <v>-3.0000000000000165E-4</v>
      </c>
      <c r="M549" s="71">
        <f t="shared" si="573"/>
        <v>0</v>
      </c>
      <c r="N549" s="71">
        <f t="shared" si="574"/>
        <v>0</v>
      </c>
      <c r="O549" s="71">
        <f t="shared" si="575"/>
        <v>-2.0000000000000573E-4</v>
      </c>
      <c r="P549" s="71">
        <f t="shared" si="576"/>
        <v>-2.0000000000000573E-4</v>
      </c>
      <c r="Q549" s="71">
        <f t="shared" si="577"/>
        <v>0</v>
      </c>
      <c r="R549" s="71">
        <f t="shared" si="578"/>
        <v>1.0437919057466312E-3</v>
      </c>
      <c r="S549" s="71">
        <f t="shared" si="579"/>
        <v>-1.8937600662602628E-4</v>
      </c>
      <c r="T549" s="71">
        <f t="shared" si="580"/>
        <v>-2.8375502673246553E-4</v>
      </c>
      <c r="U549" s="71">
        <f t="shared" si="581"/>
        <v>0</v>
      </c>
      <c r="V549" s="71">
        <f t="shared" si="582"/>
        <v>0</v>
      </c>
      <c r="W549" s="71">
        <f t="shared" si="583"/>
        <v>-1.8885741321473943E-4</v>
      </c>
      <c r="X549" s="71">
        <f t="shared" si="584"/>
        <v>-1.8885741321473943E-4</v>
      </c>
      <c r="Y549" s="71">
        <f t="shared" si="585"/>
        <v>0</v>
      </c>
      <c r="Z549" s="72">
        <f t="shared" si="529"/>
        <v>8.9381223628091332E-3</v>
      </c>
      <c r="AA549" s="72">
        <f t="shared" si="530"/>
        <v>8.797316881511353E-3</v>
      </c>
      <c r="AB549" s="72">
        <f t="shared" si="531"/>
        <v>6.1674388493752228E-3</v>
      </c>
      <c r="AC549" s="72">
        <f t="shared" si="532"/>
        <v>5.9741193460445688E-3</v>
      </c>
      <c r="AD549" s="72">
        <f t="shared" si="533"/>
        <v>5.157590256592768E-3</v>
      </c>
      <c r="AE549" s="72">
        <f t="shared" si="534"/>
        <v>3.8565401541776172E-3</v>
      </c>
      <c r="AF549" s="72">
        <f t="shared" si="535"/>
        <v>3.3095168772472395E-3</v>
      </c>
      <c r="AG549" s="72">
        <f t="shared" si="536"/>
        <v>3.1729086056184862E-3</v>
      </c>
      <c r="AH549" s="72">
        <f t="shared" si="537"/>
        <v>3.1734721505310361E-3</v>
      </c>
      <c r="AI549" s="72">
        <f t="shared" si="538"/>
        <v>3.777538362271305E-3</v>
      </c>
      <c r="AJ549" s="72">
        <f t="shared" si="539"/>
        <v>5.1073610852280611E-3</v>
      </c>
      <c r="AK549" s="72">
        <f t="shared" si="540"/>
        <v>5.9037043870942656E-3</v>
      </c>
      <c r="AL549" s="72">
        <f t="shared" si="541"/>
        <v>6.1413110946103612E-3</v>
      </c>
      <c r="AM549" s="72">
        <f t="shared" si="542"/>
        <v>6.3127545959141551E-3</v>
      </c>
      <c r="AN549" s="72">
        <f t="shared" si="543"/>
        <v>6.6121456871605063E-3</v>
      </c>
      <c r="AO549" s="72">
        <f t="shared" si="544"/>
        <v>6.6178267862304326E-3</v>
      </c>
      <c r="AP549" s="72">
        <f t="shared" si="545"/>
        <v>3.1325876516021655E-3</v>
      </c>
      <c r="AQ549" s="72">
        <f t="shared" si="546"/>
        <v>3.7199450435655471E-3</v>
      </c>
      <c r="AR549" s="72">
        <f t="shared" si="547"/>
        <v>5.0103560244274129E-3</v>
      </c>
      <c r="AS549" s="72">
        <f t="shared" si="548"/>
        <v>5.7780961053669703E-3</v>
      </c>
      <c r="AT549" s="72">
        <f t="shared" si="549"/>
        <v>6.007112706076196E-3</v>
      </c>
      <c r="AU549" s="72">
        <f t="shared" si="550"/>
        <v>6.1711850981223835E-3</v>
      </c>
      <c r="AV549" s="72">
        <f t="shared" si="551"/>
        <v>6.4579992153634275E-3</v>
      </c>
      <c r="AW549" s="72">
        <f t="shared" si="552"/>
        <v>6.4637284954323975E-3</v>
      </c>
      <c r="AX549" s="72">
        <f t="shared" si="553"/>
        <v>7.9336803763275902E-4</v>
      </c>
      <c r="AY549" s="72">
        <f t="shared" si="554"/>
        <v>1.8887691811356525E-3</v>
      </c>
      <c r="AZ549" s="72">
        <f t="shared" si="555"/>
        <v>5.1073610852280611E-3</v>
      </c>
      <c r="BA549" s="72">
        <f t="shared" si="556"/>
        <v>1.7711113161282797E-2</v>
      </c>
      <c r="BB549" s="72">
        <f t="shared" si="557"/>
        <v>3.0706555473051806E-2</v>
      </c>
      <c r="BC549" s="72">
        <f t="shared" si="558"/>
        <v>6.3127545959141551E-2</v>
      </c>
      <c r="BD549" s="72">
        <f t="shared" si="559"/>
        <v>9.9182185307407592E-2</v>
      </c>
      <c r="BE549" s="72">
        <f t="shared" si="560"/>
        <v>0.13235653572460865</v>
      </c>
      <c r="BF549" s="72">
        <f t="shared" si="561"/>
        <v>7.8314691290054137E-4</v>
      </c>
      <c r="BG549" s="72">
        <f t="shared" si="562"/>
        <v>1.8599725217827736E-3</v>
      </c>
      <c r="BH549" s="72">
        <f t="shared" si="563"/>
        <v>5.0103560244274129E-3</v>
      </c>
      <c r="BI549" s="72">
        <f t="shared" si="564"/>
        <v>1.7334288316100913E-2</v>
      </c>
      <c r="BJ549" s="72">
        <f t="shared" si="565"/>
        <v>3.003556353038098E-2</v>
      </c>
      <c r="BK549" s="72">
        <f t="shared" si="566"/>
        <v>6.1711850981223837E-2</v>
      </c>
      <c r="BL549" s="72">
        <f t="shared" si="567"/>
        <v>9.6869988230451412E-2</v>
      </c>
      <c r="BM549" s="72">
        <f t="shared" si="568"/>
        <v>0.12927456990864794</v>
      </c>
      <c r="BN549" s="70">
        <f t="shared" si="569"/>
        <v>0.94599548537659273</v>
      </c>
      <c r="BO549" s="70">
        <f t="shared" si="570"/>
        <v>0.99136781118643602</v>
      </c>
      <c r="BP549" s="70">
        <f t="shared" si="571"/>
        <v>0.99704036677371521</v>
      </c>
    </row>
    <row r="550" spans="1:68" x14ac:dyDescent="0.25">
      <c r="A550" s="68">
        <v>44631</v>
      </c>
      <c r="B550" s="67">
        <v>5.44</v>
      </c>
      <c r="C550" s="67">
        <v>5.6</v>
      </c>
      <c r="D550" s="67">
        <v>5.71</v>
      </c>
      <c r="E550" s="67">
        <v>6.23</v>
      </c>
      <c r="F550" s="67">
        <v>6.17</v>
      </c>
      <c r="G550" s="67">
        <v>5.89</v>
      </c>
      <c r="H550" s="67">
        <v>5.89</v>
      </c>
      <c r="I550" s="67">
        <v>5.92</v>
      </c>
      <c r="J550" s="71">
        <f t="shared" si="572"/>
        <v>-1.0000000000000078E-3</v>
      </c>
      <c r="K550" s="71">
        <f t="shared" si="572"/>
        <v>-2.9999999999999472E-4</v>
      </c>
      <c r="L550" s="71">
        <f t="shared" si="573"/>
        <v>-4.9999999999999351E-4</v>
      </c>
      <c r="M550" s="71">
        <f t="shared" si="573"/>
        <v>-1.3000000000000025E-3</v>
      </c>
      <c r="N550" s="71">
        <f t="shared" si="574"/>
        <v>-1.799999999999996E-3</v>
      </c>
      <c r="O550" s="71">
        <f t="shared" si="575"/>
        <v>-1.9999999999999879E-3</v>
      </c>
      <c r="P550" s="71">
        <f t="shared" si="576"/>
        <v>-2.0999999999999977E-3</v>
      </c>
      <c r="Q550" s="71">
        <f t="shared" si="577"/>
        <v>-2.2999999999999965E-3</v>
      </c>
      <c r="R550" s="71">
        <f t="shared" si="578"/>
        <v>-9.4885669895389052E-4</v>
      </c>
      <c r="S550" s="71">
        <f t="shared" si="579"/>
        <v>-2.8413127055758498E-4</v>
      </c>
      <c r="T550" s="71">
        <f t="shared" si="580"/>
        <v>-4.7310404440185558E-4</v>
      </c>
      <c r="U550" s="71">
        <f t="shared" si="581"/>
        <v>-1.2245091719846337E-3</v>
      </c>
      <c r="V550" s="71">
        <f t="shared" si="582"/>
        <v>-1.6968329863181696E-3</v>
      </c>
      <c r="W550" s="71">
        <f t="shared" si="583"/>
        <v>-1.8905384211071639E-3</v>
      </c>
      <c r="X550" s="71">
        <f t="shared" si="584"/>
        <v>-1.9851592282932023E-3</v>
      </c>
      <c r="Y550" s="71">
        <f t="shared" si="585"/>
        <v>-2.1738111674420709E-3</v>
      </c>
      <c r="Z550" s="72">
        <f t="shared" si="529"/>
        <v>8.8238269729737466E-3</v>
      </c>
      <c r="AA550" s="72">
        <f t="shared" si="530"/>
        <v>8.6261349445526155E-3</v>
      </c>
      <c r="AB550" s="72">
        <f t="shared" si="531"/>
        <v>5.9883983072030631E-3</v>
      </c>
      <c r="AC550" s="72">
        <f t="shared" si="532"/>
        <v>5.6768707246589445E-3</v>
      </c>
      <c r="AD550" s="72">
        <f t="shared" si="533"/>
        <v>4.8757207735087224E-3</v>
      </c>
      <c r="AE550" s="72">
        <f t="shared" si="534"/>
        <v>3.6416911299167447E-3</v>
      </c>
      <c r="AF550" s="72">
        <f t="shared" si="535"/>
        <v>3.10489343863942E-3</v>
      </c>
      <c r="AG550" s="72">
        <f t="shared" si="536"/>
        <v>2.9778776170354647E-3</v>
      </c>
      <c r="AH550" s="72">
        <f t="shared" si="537"/>
        <v>3.1907161245957158E-3</v>
      </c>
      <c r="AI550" s="72">
        <f t="shared" si="538"/>
        <v>3.8136703623482013E-3</v>
      </c>
      <c r="AJ550" s="72">
        <f t="shared" si="539"/>
        <v>5.1578388924835876E-3</v>
      </c>
      <c r="AK550" s="72">
        <f t="shared" si="540"/>
        <v>5.9610370964544518E-3</v>
      </c>
      <c r="AL550" s="72">
        <f t="shared" si="541"/>
        <v>6.2012049520349553E-3</v>
      </c>
      <c r="AM550" s="72">
        <f t="shared" si="542"/>
        <v>6.3753444084637982E-3</v>
      </c>
      <c r="AN550" s="72">
        <f t="shared" si="543"/>
        <v>6.6778430466058452E-3</v>
      </c>
      <c r="AO550" s="72">
        <f t="shared" si="544"/>
        <v>6.6829163864716599E-3</v>
      </c>
      <c r="AP550" s="72">
        <f t="shared" si="545"/>
        <v>3.1503755258945249E-3</v>
      </c>
      <c r="AQ550" s="72">
        <f t="shared" si="546"/>
        <v>3.7555530432924291E-3</v>
      </c>
      <c r="AR550" s="72">
        <f t="shared" si="547"/>
        <v>5.0598724064159564E-3</v>
      </c>
      <c r="AS550" s="72">
        <f t="shared" si="548"/>
        <v>5.8342538052870438E-3</v>
      </c>
      <c r="AT550" s="72">
        <f t="shared" si="549"/>
        <v>6.0657358755546922E-3</v>
      </c>
      <c r="AU550" s="72">
        <f t="shared" si="550"/>
        <v>6.2323722328556869E-3</v>
      </c>
      <c r="AV550" s="72">
        <f t="shared" si="551"/>
        <v>6.5221633701384356E-3</v>
      </c>
      <c r="AW550" s="72">
        <f t="shared" si="552"/>
        <v>6.527324212356524E-3</v>
      </c>
      <c r="AX550" s="72">
        <f t="shared" si="553"/>
        <v>7.9767903114892895E-4</v>
      </c>
      <c r="AY550" s="72">
        <f t="shared" si="554"/>
        <v>1.9068351811741006E-3</v>
      </c>
      <c r="AZ550" s="72">
        <f t="shared" si="555"/>
        <v>5.1578388924835876E-3</v>
      </c>
      <c r="BA550" s="72">
        <f t="shared" si="556"/>
        <v>1.7883111289363356E-2</v>
      </c>
      <c r="BB550" s="72">
        <f t="shared" si="557"/>
        <v>3.1006024760174777E-2</v>
      </c>
      <c r="BC550" s="72">
        <f t="shared" si="558"/>
        <v>6.3753444084637984E-2</v>
      </c>
      <c r="BD550" s="72">
        <f t="shared" si="559"/>
        <v>0.10016764569908768</v>
      </c>
      <c r="BE550" s="72">
        <f t="shared" si="560"/>
        <v>0.1336583277294332</v>
      </c>
      <c r="BF550" s="72">
        <f t="shared" si="561"/>
        <v>7.8759388147363123E-4</v>
      </c>
      <c r="BG550" s="72">
        <f t="shared" si="562"/>
        <v>1.8777765216462146E-3</v>
      </c>
      <c r="BH550" s="72">
        <f t="shared" si="563"/>
        <v>5.0598724064159564E-3</v>
      </c>
      <c r="BI550" s="72">
        <f t="shared" si="564"/>
        <v>1.7502761415861132E-2</v>
      </c>
      <c r="BJ550" s="72">
        <f t="shared" si="565"/>
        <v>3.0328679377773463E-2</v>
      </c>
      <c r="BK550" s="72">
        <f t="shared" si="566"/>
        <v>6.2323722328556867E-2</v>
      </c>
      <c r="BL550" s="72">
        <f t="shared" si="567"/>
        <v>9.7832450552076539E-2</v>
      </c>
      <c r="BM550" s="72">
        <f t="shared" si="568"/>
        <v>0.13054648424713047</v>
      </c>
      <c r="BN550" s="70">
        <f t="shared" si="569"/>
        <v>0.94600825989329529</v>
      </c>
      <c r="BO550" s="70">
        <f t="shared" si="570"/>
        <v>0.99138094979626956</v>
      </c>
      <c r="BP550" s="70">
        <f t="shared" si="571"/>
        <v>0.99703889605440521</v>
      </c>
    </row>
    <row r="551" spans="1:68" x14ac:dyDescent="0.25">
      <c r="A551" s="68">
        <v>44630</v>
      </c>
      <c r="B551" s="67">
        <v>5.34</v>
      </c>
      <c r="C551" s="67">
        <v>5.57</v>
      </c>
      <c r="D551" s="67">
        <v>5.66</v>
      </c>
      <c r="E551" s="67">
        <v>6.1</v>
      </c>
      <c r="F551" s="67">
        <v>5.99</v>
      </c>
      <c r="G551" s="67">
        <v>5.69</v>
      </c>
      <c r="H551" s="67">
        <v>5.68</v>
      </c>
      <c r="I551" s="67">
        <v>5.69</v>
      </c>
      <c r="J551" s="71">
        <f t="shared" si="572"/>
        <v>2.0000000000000573E-4</v>
      </c>
      <c r="K551" s="71">
        <f t="shared" si="572"/>
        <v>-5.0000000000000044E-4</v>
      </c>
      <c r="L551" s="71">
        <f t="shared" si="573"/>
        <v>5.9999999999999637E-4</v>
      </c>
      <c r="M551" s="71">
        <f t="shared" si="573"/>
        <v>0</v>
      </c>
      <c r="N551" s="71">
        <f t="shared" si="574"/>
        <v>-9.9999999999995925E-5</v>
      </c>
      <c r="O551" s="71">
        <f t="shared" si="575"/>
        <v>-1.000000000000098E-4</v>
      </c>
      <c r="P551" s="71">
        <f t="shared" si="576"/>
        <v>-5.0000000000000044E-4</v>
      </c>
      <c r="Q551" s="71">
        <f t="shared" si="577"/>
        <v>-5.0000000000000738E-4</v>
      </c>
      <c r="R551" s="71">
        <f t="shared" si="578"/>
        <v>1.8984337978245172E-4</v>
      </c>
      <c r="S551" s="71">
        <f t="shared" si="579"/>
        <v>-4.7373159254450345E-4</v>
      </c>
      <c r="T551" s="71">
        <f t="shared" si="580"/>
        <v>5.6769799991856758E-4</v>
      </c>
      <c r="U551" s="71">
        <f t="shared" si="581"/>
        <v>0</v>
      </c>
      <c r="V551" s="71">
        <f t="shared" si="582"/>
        <v>-9.435297454749684E-5</v>
      </c>
      <c r="W551" s="71">
        <f t="shared" si="583"/>
        <v>-9.4620807186062103E-5</v>
      </c>
      <c r="X551" s="71">
        <f t="shared" si="584"/>
        <v>-4.7323837899902993E-4</v>
      </c>
      <c r="Y551" s="71">
        <f t="shared" si="585"/>
        <v>-4.7319359232439966E-4</v>
      </c>
      <c r="Z551" s="72">
        <f t="shared" si="529"/>
        <v>8.6564650842651577E-3</v>
      </c>
      <c r="AA551" s="72">
        <f t="shared" si="530"/>
        <v>8.4404274966692269E-3</v>
      </c>
      <c r="AB551" s="72">
        <f t="shared" si="531"/>
        <v>5.7986077674571992E-3</v>
      </c>
      <c r="AC551" s="72">
        <f t="shared" si="532"/>
        <v>5.3333543260640891E-3</v>
      </c>
      <c r="AD551" s="72">
        <f t="shared" si="533"/>
        <v>4.5482167395809181E-3</v>
      </c>
      <c r="AE551" s="72">
        <f t="shared" si="534"/>
        <v>3.4038743431886089E-3</v>
      </c>
      <c r="AF551" s="72">
        <f t="shared" si="535"/>
        <v>2.8779835155271914E-3</v>
      </c>
      <c r="AG551" s="72">
        <f t="shared" si="536"/>
        <v>2.7494789240402428E-3</v>
      </c>
      <c r="AH551" s="72">
        <f t="shared" si="537"/>
        <v>3.2237558903887753E-3</v>
      </c>
      <c r="AI551" s="72">
        <f t="shared" si="538"/>
        <v>3.8513360169746629E-3</v>
      </c>
      <c r="AJ551" s="72">
        <f t="shared" si="539"/>
        <v>5.210448686073405E-3</v>
      </c>
      <c r="AK551" s="72">
        <f t="shared" si="540"/>
        <v>6.0228060052496084E-3</v>
      </c>
      <c r="AL551" s="72">
        <f t="shared" si="541"/>
        <v>6.2649243579539207E-3</v>
      </c>
      <c r="AM551" s="72">
        <f t="shared" si="542"/>
        <v>6.4402968463718934E-3</v>
      </c>
      <c r="AN551" s="72">
        <f t="shared" si="543"/>
        <v>6.7457059912012091E-3</v>
      </c>
      <c r="AO551" s="72">
        <f t="shared" si="544"/>
        <v>6.7502103771700647E-3</v>
      </c>
      <c r="AP551" s="72">
        <f t="shared" si="545"/>
        <v>3.1829819419146479E-3</v>
      </c>
      <c r="AQ551" s="72">
        <f t="shared" si="546"/>
        <v>3.7926531637371801E-3</v>
      </c>
      <c r="AR551" s="72">
        <f t="shared" si="547"/>
        <v>5.1114627159967105E-3</v>
      </c>
      <c r="AS551" s="72">
        <f t="shared" si="548"/>
        <v>5.8947135596452861E-3</v>
      </c>
      <c r="AT551" s="72">
        <f t="shared" si="549"/>
        <v>6.1281623444925642E-3</v>
      </c>
      <c r="AU551" s="72">
        <f t="shared" si="550"/>
        <v>6.2960188452015784E-3</v>
      </c>
      <c r="AV551" s="72">
        <f t="shared" si="551"/>
        <v>6.5886126496284879E-3</v>
      </c>
      <c r="AW551" s="72">
        <f t="shared" si="552"/>
        <v>6.5932779963744168E-3</v>
      </c>
      <c r="AX551" s="72">
        <f t="shared" si="553"/>
        <v>8.0593897259719383E-4</v>
      </c>
      <c r="AY551" s="72">
        <f t="shared" si="554"/>
        <v>1.9256680084873315E-3</v>
      </c>
      <c r="AZ551" s="72">
        <f t="shared" si="555"/>
        <v>5.210448686073405E-3</v>
      </c>
      <c r="BA551" s="72">
        <f t="shared" si="556"/>
        <v>1.8068418015748825E-2</v>
      </c>
      <c r="BB551" s="72">
        <f t="shared" si="557"/>
        <v>3.1324621789769601E-2</v>
      </c>
      <c r="BC551" s="72">
        <f t="shared" si="558"/>
        <v>6.4402968463718929E-2</v>
      </c>
      <c r="BD551" s="72">
        <f t="shared" si="559"/>
        <v>0.10118558986801814</v>
      </c>
      <c r="BE551" s="72">
        <f t="shared" si="560"/>
        <v>0.13500420754340128</v>
      </c>
      <c r="BF551" s="72">
        <f t="shared" si="561"/>
        <v>7.9574548547866198E-4</v>
      </c>
      <c r="BG551" s="72">
        <f t="shared" si="562"/>
        <v>1.89632658186859E-3</v>
      </c>
      <c r="BH551" s="72">
        <f t="shared" si="563"/>
        <v>5.1114627159967105E-3</v>
      </c>
      <c r="BI551" s="72">
        <f t="shared" si="564"/>
        <v>1.768414067893586E-2</v>
      </c>
      <c r="BJ551" s="72">
        <f t="shared" si="565"/>
        <v>3.0640811722462823E-2</v>
      </c>
      <c r="BK551" s="72">
        <f t="shared" si="566"/>
        <v>6.2960188452015786E-2</v>
      </c>
      <c r="BL551" s="72">
        <f t="shared" si="567"/>
        <v>9.8829189744427323E-2</v>
      </c>
      <c r="BM551" s="72">
        <f t="shared" si="568"/>
        <v>0.13186555992748833</v>
      </c>
      <c r="BN551" s="70">
        <f t="shared" si="569"/>
        <v>0.94605515002530993</v>
      </c>
      <c r="BO551" s="70">
        <f t="shared" si="570"/>
        <v>0.99155201377366287</v>
      </c>
      <c r="BP551" s="70">
        <f t="shared" si="571"/>
        <v>0.99710471310269955</v>
      </c>
    </row>
    <row r="552" spans="1:68" x14ac:dyDescent="0.25">
      <c r="A552" s="68">
        <v>44629</v>
      </c>
      <c r="B552" s="67">
        <v>5.36</v>
      </c>
      <c r="C552" s="67">
        <v>5.52</v>
      </c>
      <c r="D552" s="67">
        <v>5.72</v>
      </c>
      <c r="E552" s="67">
        <v>6.1</v>
      </c>
      <c r="F552" s="67">
        <v>5.98</v>
      </c>
      <c r="G552" s="67">
        <v>5.68</v>
      </c>
      <c r="H552" s="67">
        <v>5.63</v>
      </c>
      <c r="I552" s="67">
        <v>5.64</v>
      </c>
      <c r="J552" s="71">
        <f t="shared" si="572"/>
        <v>9.9999999999995925E-5</v>
      </c>
      <c r="K552" s="71">
        <f t="shared" si="572"/>
        <v>2.6000000000000051E-3</v>
      </c>
      <c r="L552" s="71">
        <f t="shared" si="573"/>
        <v>1.5999999999999973E-3</v>
      </c>
      <c r="M552" s="71">
        <f t="shared" si="573"/>
        <v>3.0000000000000165E-4</v>
      </c>
      <c r="N552" s="71">
        <f t="shared" si="574"/>
        <v>2.9999999999999472E-4</v>
      </c>
      <c r="O552" s="71">
        <f t="shared" si="575"/>
        <v>1.4000000000000054E-3</v>
      </c>
      <c r="P552" s="71">
        <f t="shared" si="576"/>
        <v>1.3000000000000025E-3</v>
      </c>
      <c r="Q552" s="71">
        <f t="shared" si="577"/>
        <v>1.1000000000000038E-3</v>
      </c>
      <c r="R552" s="71">
        <f t="shared" si="578"/>
        <v>9.4908176410553856E-5</v>
      </c>
      <c r="S552" s="71">
        <f t="shared" si="579"/>
        <v>2.4609572287747484E-3</v>
      </c>
      <c r="T552" s="71">
        <f t="shared" si="580"/>
        <v>1.5122876228121059E-3</v>
      </c>
      <c r="U552" s="71">
        <f t="shared" si="581"/>
        <v>2.8271215379353868E-4</v>
      </c>
      <c r="V552" s="71">
        <f t="shared" si="582"/>
        <v>2.8303222039025369E-4</v>
      </c>
      <c r="W552" s="71">
        <f t="shared" si="583"/>
        <v>1.3238772619158803E-3</v>
      </c>
      <c r="X552" s="71">
        <f t="shared" si="584"/>
        <v>1.2299542683054472E-3</v>
      </c>
      <c r="Y552" s="71">
        <f t="shared" si="585"/>
        <v>1.0407304974559346E-3</v>
      </c>
      <c r="Z552" s="72">
        <f t="shared" si="529"/>
        <v>8.5039662732095747E-3</v>
      </c>
      <c r="AA552" s="72">
        <f t="shared" si="530"/>
        <v>8.2420816824994286E-3</v>
      </c>
      <c r="AB552" s="72">
        <f t="shared" si="531"/>
        <v>5.6055123420628824E-3</v>
      </c>
      <c r="AC552" s="72">
        <f t="shared" si="532"/>
        <v>5.0109242363188143E-3</v>
      </c>
      <c r="AD552" s="72">
        <f t="shared" si="533"/>
        <v>4.2756775415969247E-3</v>
      </c>
      <c r="AE552" s="72">
        <f t="shared" si="534"/>
        <v>3.2433066645889924E-3</v>
      </c>
      <c r="AF552" s="72">
        <f t="shared" si="535"/>
        <v>2.7390400554814665E-3</v>
      </c>
      <c r="AG552" s="72">
        <f t="shared" si="536"/>
        <v>2.6214058474454656E-3</v>
      </c>
      <c r="AH552" s="72">
        <f t="shared" si="537"/>
        <v>3.2523205027306687E-3</v>
      </c>
      <c r="AI552" s="72">
        <f t="shared" si="538"/>
        <v>3.8909606099374878E-3</v>
      </c>
      <c r="AJ552" s="72">
        <f t="shared" si="539"/>
        <v>5.2592303187918368E-3</v>
      </c>
      <c r="AK552" s="72">
        <f t="shared" si="540"/>
        <v>6.0837753652674808E-3</v>
      </c>
      <c r="AL552" s="72">
        <f t="shared" si="541"/>
        <v>6.3290602419395006E-3</v>
      </c>
      <c r="AM552" s="72">
        <f t="shared" si="542"/>
        <v>6.5065706015463949E-3</v>
      </c>
      <c r="AN552" s="72">
        <f t="shared" si="543"/>
        <v>6.8163988615482516E-3</v>
      </c>
      <c r="AO552" s="72">
        <f t="shared" si="544"/>
        <v>6.8209470859211469E-3</v>
      </c>
      <c r="AP552" s="72">
        <f t="shared" si="545"/>
        <v>3.2113726596318458E-3</v>
      </c>
      <c r="AQ552" s="72">
        <f t="shared" si="546"/>
        <v>3.8316545737973468E-3</v>
      </c>
      <c r="AR552" s="72">
        <f t="shared" si="547"/>
        <v>5.1595364790623854E-3</v>
      </c>
      <c r="AS552" s="72">
        <f t="shared" si="548"/>
        <v>5.9544305630350475E-3</v>
      </c>
      <c r="AT552" s="72">
        <f t="shared" si="549"/>
        <v>6.1909176133497683E-3</v>
      </c>
      <c r="AU552" s="72">
        <f t="shared" si="550"/>
        <v>6.3608173977715106E-3</v>
      </c>
      <c r="AV552" s="72">
        <f t="shared" si="551"/>
        <v>6.6576372368177131E-3</v>
      </c>
      <c r="AW552" s="72">
        <f t="shared" si="552"/>
        <v>6.6623482272920283E-3</v>
      </c>
      <c r="AX552" s="72">
        <f t="shared" si="553"/>
        <v>8.1308012568266717E-4</v>
      </c>
      <c r="AY552" s="72">
        <f t="shared" si="554"/>
        <v>1.9454803049687439E-3</v>
      </c>
      <c r="AZ552" s="72">
        <f t="shared" si="555"/>
        <v>5.2592303187918368E-3</v>
      </c>
      <c r="BA552" s="72">
        <f t="shared" si="556"/>
        <v>1.8251326095802441E-2</v>
      </c>
      <c r="BB552" s="72">
        <f t="shared" si="557"/>
        <v>3.1645301209697503E-2</v>
      </c>
      <c r="BC552" s="72">
        <f t="shared" si="558"/>
        <v>6.506570601546395E-2</v>
      </c>
      <c r="BD552" s="72">
        <f t="shared" si="559"/>
        <v>0.10224598292322377</v>
      </c>
      <c r="BE552" s="72">
        <f t="shared" si="560"/>
        <v>0.13641894171842295</v>
      </c>
      <c r="BF552" s="72">
        <f t="shared" si="561"/>
        <v>8.0284316490796144E-4</v>
      </c>
      <c r="BG552" s="72">
        <f t="shared" si="562"/>
        <v>1.9158272868986734E-3</v>
      </c>
      <c r="BH552" s="72">
        <f t="shared" si="563"/>
        <v>5.1595364790623854E-3</v>
      </c>
      <c r="BI552" s="72">
        <f t="shared" si="564"/>
        <v>1.7863291689105144E-2</v>
      </c>
      <c r="BJ552" s="72">
        <f t="shared" si="565"/>
        <v>3.0954588066748841E-2</v>
      </c>
      <c r="BK552" s="72">
        <f t="shared" si="566"/>
        <v>6.3608173977715107E-2</v>
      </c>
      <c r="BL552" s="72">
        <f t="shared" si="567"/>
        <v>9.9864558552265698E-2</v>
      </c>
      <c r="BM552" s="72">
        <f t="shared" si="568"/>
        <v>0.13324696454584056</v>
      </c>
      <c r="BN552" s="70">
        <f t="shared" si="569"/>
        <v>0.94626347710844838</v>
      </c>
      <c r="BO552" s="70">
        <f t="shared" si="570"/>
        <v>0.99170742013868007</v>
      </c>
      <c r="BP552" s="70">
        <f t="shared" si="571"/>
        <v>0.99711000828583618</v>
      </c>
    </row>
    <row r="553" spans="1:68" x14ac:dyDescent="0.25">
      <c r="A553" s="68">
        <v>44628</v>
      </c>
      <c r="B553" s="67">
        <v>5.37</v>
      </c>
      <c r="C553" s="67">
        <v>5.78</v>
      </c>
      <c r="D553" s="67">
        <v>5.88</v>
      </c>
      <c r="E553" s="67">
        <v>6.13</v>
      </c>
      <c r="F553" s="67">
        <v>6.01</v>
      </c>
      <c r="G553" s="67">
        <v>5.82</v>
      </c>
      <c r="H553" s="67">
        <v>5.76</v>
      </c>
      <c r="I553" s="67">
        <v>5.75</v>
      </c>
      <c r="J553" s="71">
        <f t="shared" si="572"/>
        <v>-2.0000000000000018E-3</v>
      </c>
      <c r="K553" s="71">
        <f t="shared" si="572"/>
        <v>-4.9000000000000016E-3</v>
      </c>
      <c r="L553" s="71">
        <f t="shared" si="573"/>
        <v>1.1999999999999997E-3</v>
      </c>
      <c r="M553" s="71">
        <f t="shared" si="573"/>
        <v>1.7000000000000001E-3</v>
      </c>
      <c r="N553" s="71">
        <f t="shared" si="574"/>
        <v>1.1999999999999997E-3</v>
      </c>
      <c r="O553" s="71">
        <f t="shared" si="575"/>
        <v>1.3999999999999985E-3</v>
      </c>
      <c r="P553" s="71">
        <f t="shared" si="576"/>
        <v>1.5000000000000013E-3</v>
      </c>
      <c r="Q553" s="71">
        <f t="shared" si="577"/>
        <v>9.9999999999999395E-4</v>
      </c>
      <c r="R553" s="71">
        <f t="shared" si="578"/>
        <v>-1.8998770794991346E-3</v>
      </c>
      <c r="S553" s="71">
        <f t="shared" si="579"/>
        <v>-4.6430177691659585E-3</v>
      </c>
      <c r="T553" s="71">
        <f t="shared" si="580"/>
        <v>1.1327167531666759E-3</v>
      </c>
      <c r="U553" s="71">
        <f t="shared" si="581"/>
        <v>1.6005275741711202E-3</v>
      </c>
      <c r="V553" s="71">
        <f t="shared" si="582"/>
        <v>1.1313284887245814E-3</v>
      </c>
      <c r="W553" s="71">
        <f t="shared" si="583"/>
        <v>1.322126927883416E-3</v>
      </c>
      <c r="X553" s="71">
        <f t="shared" si="584"/>
        <v>1.4173007522014368E-3</v>
      </c>
      <c r="Y553" s="71">
        <f t="shared" si="585"/>
        <v>9.4517965448681347E-4</v>
      </c>
      <c r="Z553" s="72">
        <f t="shared" si="529"/>
        <v>8.3232502057218553E-3</v>
      </c>
      <c r="AA553" s="72">
        <f t="shared" si="530"/>
        <v>8.0375126513568332E-3</v>
      </c>
      <c r="AB553" s="72">
        <f t="shared" si="531"/>
        <v>5.3548010739978323E-3</v>
      </c>
      <c r="AC553" s="72">
        <f t="shared" si="532"/>
        <v>4.6322473032676999E-3</v>
      </c>
      <c r="AD553" s="72">
        <f t="shared" si="533"/>
        <v>3.9623178819000373E-3</v>
      </c>
      <c r="AE553" s="72">
        <f t="shared" si="534"/>
        <v>3.0632040809327587E-3</v>
      </c>
      <c r="AF553" s="72">
        <f t="shared" si="535"/>
        <v>2.6059989144809072E-3</v>
      </c>
      <c r="AG553" s="72">
        <f t="shared" si="536"/>
        <v>2.5006437654018425E-3</v>
      </c>
      <c r="AH553" s="72">
        <f t="shared" si="537"/>
        <v>3.2824794897104883E-3</v>
      </c>
      <c r="AI553" s="72">
        <f t="shared" si="538"/>
        <v>3.893133023203192E-3</v>
      </c>
      <c r="AJ553" s="72">
        <f t="shared" si="539"/>
        <v>5.2997896734487213E-3</v>
      </c>
      <c r="AK553" s="72">
        <f t="shared" si="540"/>
        <v>6.1450919774773006E-3</v>
      </c>
      <c r="AL553" s="72">
        <f t="shared" si="541"/>
        <v>6.3933367545135804E-3</v>
      </c>
      <c r="AM553" s="72">
        <f t="shared" si="542"/>
        <v>6.565640244666676E-3</v>
      </c>
      <c r="AN553" s="72">
        <f t="shared" si="543"/>
        <v>6.8802321777401863E-3</v>
      </c>
      <c r="AO553" s="72">
        <f t="shared" si="544"/>
        <v>6.8863511119730755E-3</v>
      </c>
      <c r="AP553" s="72">
        <f t="shared" si="545"/>
        <v>3.2413043922192432E-3</v>
      </c>
      <c r="AQ553" s="72">
        <f t="shared" si="546"/>
        <v>3.8361624290080675E-3</v>
      </c>
      <c r="AR553" s="72">
        <f t="shared" si="547"/>
        <v>5.200108070722108E-3</v>
      </c>
      <c r="AS553" s="72">
        <f t="shared" si="548"/>
        <v>6.0145627175526885E-3</v>
      </c>
      <c r="AT553" s="72">
        <f t="shared" si="549"/>
        <v>6.2538928308613004E-3</v>
      </c>
      <c r="AU553" s="72">
        <f t="shared" si="550"/>
        <v>6.4190017399101563E-3</v>
      </c>
      <c r="AV553" s="72">
        <f t="shared" si="551"/>
        <v>6.7203338779649674E-3</v>
      </c>
      <c r="AW553" s="72">
        <f t="shared" si="552"/>
        <v>6.7265100674451734E-3</v>
      </c>
      <c r="AX553" s="72">
        <f t="shared" si="553"/>
        <v>8.2061987242762209E-4</v>
      </c>
      <c r="AY553" s="72">
        <f t="shared" si="554"/>
        <v>1.946566511601596E-3</v>
      </c>
      <c r="AZ553" s="72">
        <f t="shared" si="555"/>
        <v>5.2997896734487213E-3</v>
      </c>
      <c r="BA553" s="72">
        <f t="shared" si="556"/>
        <v>1.8435275932431903E-2</v>
      </c>
      <c r="BB553" s="72">
        <f t="shared" si="557"/>
        <v>3.1966683772567901E-2</v>
      </c>
      <c r="BC553" s="72">
        <f t="shared" si="558"/>
        <v>6.5656402446666762E-2</v>
      </c>
      <c r="BD553" s="72">
        <f t="shared" si="559"/>
        <v>0.1032034826661028</v>
      </c>
      <c r="BE553" s="72">
        <f t="shared" si="560"/>
        <v>0.13772702223946151</v>
      </c>
      <c r="BF553" s="72">
        <f t="shared" si="561"/>
        <v>8.1032609805481079E-4</v>
      </c>
      <c r="BG553" s="72">
        <f t="shared" si="562"/>
        <v>1.9180812145040338E-3</v>
      </c>
      <c r="BH553" s="72">
        <f t="shared" si="563"/>
        <v>5.200108070722108E-3</v>
      </c>
      <c r="BI553" s="72">
        <f t="shared" si="564"/>
        <v>1.8043688152658065E-2</v>
      </c>
      <c r="BJ553" s="72">
        <f t="shared" si="565"/>
        <v>3.1269464154306502E-2</v>
      </c>
      <c r="BK553" s="72">
        <f t="shared" si="566"/>
        <v>6.4190017399101559E-2</v>
      </c>
      <c r="BL553" s="72">
        <f t="shared" si="567"/>
        <v>0.10080500816947451</v>
      </c>
      <c r="BM553" s="72">
        <f t="shared" si="568"/>
        <v>0.13453020134890348</v>
      </c>
      <c r="BN553" s="70">
        <f t="shared" si="569"/>
        <v>0.94752013417368997</v>
      </c>
      <c r="BO553" s="70">
        <f t="shared" si="570"/>
        <v>0.99243430097449192</v>
      </c>
      <c r="BP553" s="70">
        <f t="shared" si="571"/>
        <v>0.99710812146660488</v>
      </c>
    </row>
    <row r="554" spans="1:68" x14ac:dyDescent="0.25">
      <c r="A554" s="68">
        <v>44627</v>
      </c>
      <c r="B554" s="67">
        <v>5.17</v>
      </c>
      <c r="C554" s="67">
        <v>5.29</v>
      </c>
      <c r="D554" s="67">
        <v>6</v>
      </c>
      <c r="E554" s="67">
        <v>6.3</v>
      </c>
      <c r="F554" s="67">
        <v>6.13</v>
      </c>
      <c r="G554" s="67">
        <v>5.96</v>
      </c>
      <c r="H554" s="67">
        <v>5.91</v>
      </c>
      <c r="I554" s="67">
        <v>5.85</v>
      </c>
      <c r="J554" s="71">
        <f t="shared" si="572"/>
        <v>-3.9999999999999758E-4</v>
      </c>
      <c r="K554" s="71">
        <f t="shared" si="572"/>
        <v>0</v>
      </c>
      <c r="L554" s="71">
        <f t="shared" si="573"/>
        <v>-6.4999999999999988E-3</v>
      </c>
      <c r="M554" s="71">
        <f t="shared" si="573"/>
        <v>-5.9999999999999984E-3</v>
      </c>
      <c r="N554" s="71">
        <f t="shared" si="574"/>
        <v>-4.7999999999999987E-3</v>
      </c>
      <c r="O554" s="71">
        <f t="shared" si="575"/>
        <v>-4.7999999999999987E-3</v>
      </c>
      <c r="P554" s="71">
        <f t="shared" si="576"/>
        <v>-3.7999999999999978E-3</v>
      </c>
      <c r="Q554" s="71">
        <f t="shared" si="577"/>
        <v>-2.7999999999999969E-3</v>
      </c>
      <c r="R554" s="71">
        <f t="shared" si="578"/>
        <v>-3.8040894419766915E-4</v>
      </c>
      <c r="S554" s="71">
        <f t="shared" si="579"/>
        <v>0</v>
      </c>
      <c r="T554" s="71">
        <f t="shared" si="580"/>
        <v>-6.1509538618690178E-3</v>
      </c>
      <c r="U554" s="71">
        <f t="shared" si="581"/>
        <v>-5.6603924717102553E-3</v>
      </c>
      <c r="V554" s="71">
        <f t="shared" si="582"/>
        <v>-4.5330137116653514E-3</v>
      </c>
      <c r="W554" s="71">
        <f t="shared" si="583"/>
        <v>-4.5403029187830977E-3</v>
      </c>
      <c r="X554" s="71">
        <f t="shared" si="584"/>
        <v>-3.5944041725790338E-3</v>
      </c>
      <c r="Y554" s="71">
        <f t="shared" si="585"/>
        <v>-2.6487575792705901E-3</v>
      </c>
      <c r="Z554" s="72">
        <f t="shared" si="529"/>
        <v>8.113463493174277E-3</v>
      </c>
      <c r="AA554" s="72">
        <f t="shared" si="530"/>
        <v>7.6799660954363887E-3</v>
      </c>
      <c r="AB554" s="72">
        <f t="shared" si="531"/>
        <v>4.9669754791648894E-3</v>
      </c>
      <c r="AC554" s="72">
        <f t="shared" si="532"/>
        <v>4.1549812954112557E-3</v>
      </c>
      <c r="AD554" s="72">
        <f t="shared" si="533"/>
        <v>3.5648532570025028E-3</v>
      </c>
      <c r="AE554" s="72">
        <f t="shared" si="534"/>
        <v>2.7536826461925538E-3</v>
      </c>
      <c r="AF554" s="72">
        <f t="shared" si="535"/>
        <v>2.364946302665824E-3</v>
      </c>
      <c r="AG554" s="72">
        <f t="shared" si="536"/>
        <v>2.2903156755608614E-3</v>
      </c>
      <c r="AH554" s="72">
        <f t="shared" si="537"/>
        <v>3.3162351332402832E-3</v>
      </c>
      <c r="AI554" s="72">
        <f t="shared" si="538"/>
        <v>3.8971071892423548E-3</v>
      </c>
      <c r="AJ554" s="72">
        <f t="shared" si="539"/>
        <v>5.3456090608913834E-3</v>
      </c>
      <c r="AK554" s="72">
        <f t="shared" si="540"/>
        <v>6.1964817819009158E-3</v>
      </c>
      <c r="AL554" s="72">
        <f t="shared" si="541"/>
        <v>6.4531836879283795E-3</v>
      </c>
      <c r="AM554" s="72">
        <f t="shared" si="542"/>
        <v>6.6262761964684253E-3</v>
      </c>
      <c r="AN554" s="72">
        <f t="shared" si="543"/>
        <v>6.9441251714046212E-3</v>
      </c>
      <c r="AO554" s="72">
        <f t="shared" si="544"/>
        <v>6.9543803316400128E-3</v>
      </c>
      <c r="AP554" s="72">
        <f t="shared" si="545"/>
        <v>3.2749749632373123E-3</v>
      </c>
      <c r="AQ554" s="72">
        <f t="shared" si="546"/>
        <v>3.8436071033906738E-3</v>
      </c>
      <c r="AR554" s="72">
        <f t="shared" si="547"/>
        <v>5.245647766687094E-3</v>
      </c>
      <c r="AS554" s="72">
        <f t="shared" si="548"/>
        <v>6.0656660179506825E-3</v>
      </c>
      <c r="AT554" s="72">
        <f t="shared" si="549"/>
        <v>6.3128793340625888E-3</v>
      </c>
      <c r="AU554" s="72">
        <f t="shared" si="550"/>
        <v>6.4787633250521356E-3</v>
      </c>
      <c r="AV554" s="72">
        <f t="shared" si="551"/>
        <v>6.783212670013649E-3</v>
      </c>
      <c r="AW554" s="72">
        <f t="shared" si="552"/>
        <v>6.7932271977694447E-3</v>
      </c>
      <c r="AX554" s="72">
        <f t="shared" si="553"/>
        <v>8.2905878331007081E-4</v>
      </c>
      <c r="AY554" s="72">
        <f t="shared" si="554"/>
        <v>1.9485535946211774E-3</v>
      </c>
      <c r="AZ554" s="72">
        <f t="shared" si="555"/>
        <v>5.3456090608913834E-3</v>
      </c>
      <c r="BA554" s="72">
        <f t="shared" si="556"/>
        <v>1.8589445345702747E-2</v>
      </c>
      <c r="BB554" s="72">
        <f t="shared" si="557"/>
        <v>3.2265918439641897E-2</v>
      </c>
      <c r="BC554" s="72">
        <f t="shared" si="558"/>
        <v>6.6262761964684253E-2</v>
      </c>
      <c r="BD554" s="72">
        <f t="shared" si="559"/>
        <v>0.10416187757106932</v>
      </c>
      <c r="BE554" s="72">
        <f t="shared" si="560"/>
        <v>0.13908760663280026</v>
      </c>
      <c r="BF554" s="72">
        <f t="shared" si="561"/>
        <v>8.1874374080932808E-4</v>
      </c>
      <c r="BG554" s="72">
        <f t="shared" si="562"/>
        <v>1.9218035516953369E-3</v>
      </c>
      <c r="BH554" s="72">
        <f t="shared" si="563"/>
        <v>5.245647766687094E-3</v>
      </c>
      <c r="BI554" s="72">
        <f t="shared" si="564"/>
        <v>1.8196998053852047E-2</v>
      </c>
      <c r="BJ554" s="72">
        <f t="shared" si="565"/>
        <v>3.1564396670312946E-2</v>
      </c>
      <c r="BK554" s="72">
        <f t="shared" si="566"/>
        <v>6.4787633250521351E-2</v>
      </c>
      <c r="BL554" s="72">
        <f t="shared" si="567"/>
        <v>0.10174819005020473</v>
      </c>
      <c r="BM554" s="72">
        <f t="shared" si="568"/>
        <v>0.13586454395538888</v>
      </c>
      <c r="BN554" s="70">
        <f t="shared" si="569"/>
        <v>0.96742487398426535</v>
      </c>
      <c r="BO554" s="70">
        <f t="shared" si="570"/>
        <v>0.99240489775029672</v>
      </c>
      <c r="BP554" s="70">
        <f t="shared" si="571"/>
        <v>0.99720175166162073</v>
      </c>
    </row>
    <row r="555" spans="1:68" x14ac:dyDescent="0.25">
      <c r="A555" s="68">
        <v>44624</v>
      </c>
      <c r="B555" s="67">
        <v>5.13</v>
      </c>
      <c r="C555" s="67">
        <v>5.29</v>
      </c>
      <c r="D555" s="67">
        <v>5.35</v>
      </c>
      <c r="E555" s="67">
        <v>5.7</v>
      </c>
      <c r="F555" s="67">
        <v>5.65</v>
      </c>
      <c r="G555" s="67">
        <v>5.48</v>
      </c>
      <c r="H555" s="67">
        <v>5.53</v>
      </c>
      <c r="I555" s="67">
        <v>5.57</v>
      </c>
      <c r="J555" s="71">
        <f t="shared" si="572"/>
        <v>3.9999999999999758E-4</v>
      </c>
      <c r="K555" s="71">
        <f t="shared" si="572"/>
        <v>3.0000000000000165E-4</v>
      </c>
      <c r="L555" s="71">
        <f t="shared" si="573"/>
        <v>5.0000000000000738E-4</v>
      </c>
      <c r="M555" s="71">
        <f t="shared" si="573"/>
        <v>-1.5000000000000013E-3</v>
      </c>
      <c r="N555" s="71">
        <f t="shared" si="574"/>
        <v>-2.3999999999999994E-3</v>
      </c>
      <c r="O555" s="71">
        <f t="shared" si="575"/>
        <v>-2.1000000000000046E-3</v>
      </c>
      <c r="P555" s="71">
        <f t="shared" si="576"/>
        <v>-2.6000000000000051E-3</v>
      </c>
      <c r="Q555" s="71">
        <f t="shared" si="577"/>
        <v>-3.0000000000000027E-3</v>
      </c>
      <c r="R555" s="71">
        <f t="shared" si="578"/>
        <v>3.8040894419775258E-4</v>
      </c>
      <c r="S555" s="71">
        <f t="shared" si="579"/>
        <v>2.848867594407575E-4</v>
      </c>
      <c r="T555" s="71">
        <f t="shared" si="580"/>
        <v>4.7449585706380346E-4</v>
      </c>
      <c r="U555" s="71">
        <f t="shared" si="581"/>
        <v>-1.4201185818621821E-3</v>
      </c>
      <c r="V555" s="71">
        <f t="shared" si="582"/>
        <v>-2.2742357949678592E-3</v>
      </c>
      <c r="W555" s="71">
        <f t="shared" si="583"/>
        <v>-1.992883221852512E-3</v>
      </c>
      <c r="X555" s="71">
        <f t="shared" si="584"/>
        <v>-2.4667944197652855E-3</v>
      </c>
      <c r="Y555" s="71">
        <f t="shared" si="585"/>
        <v>-2.8457617383701493E-3</v>
      </c>
      <c r="Z555" s="72">
        <f t="shared" si="529"/>
        <v>7.9568197037496857E-3</v>
      </c>
      <c r="AA555" s="72">
        <f t="shared" si="530"/>
        <v>7.5052553977768312E-3</v>
      </c>
      <c r="AB555" s="72">
        <f t="shared" si="531"/>
        <v>4.4076116439677841E-3</v>
      </c>
      <c r="AC555" s="72">
        <f t="shared" si="532"/>
        <v>3.3826622711119175E-3</v>
      </c>
      <c r="AD555" s="72">
        <f t="shared" si="533"/>
        <v>2.9502662095259669E-3</v>
      </c>
      <c r="AE555" s="72">
        <f t="shared" si="534"/>
        <v>2.2222588380821765E-3</v>
      </c>
      <c r="AF555" s="72">
        <f t="shared" si="535"/>
        <v>1.917734880192534E-3</v>
      </c>
      <c r="AG555" s="72">
        <f t="shared" si="536"/>
        <v>1.9440533517224869E-3</v>
      </c>
      <c r="AH555" s="72">
        <f t="shared" si="537"/>
        <v>3.3518922742507432E-3</v>
      </c>
      <c r="AI555" s="72">
        <f t="shared" si="538"/>
        <v>3.9372438188266792E-3</v>
      </c>
      <c r="AJ555" s="72">
        <f t="shared" si="539"/>
        <v>5.3476937349504492E-3</v>
      </c>
      <c r="AK555" s="72">
        <f t="shared" si="540"/>
        <v>6.2266290310977329E-3</v>
      </c>
      <c r="AL555" s="72">
        <f t="shared" si="541"/>
        <v>6.5046680984280104E-3</v>
      </c>
      <c r="AM555" s="72">
        <f t="shared" si="542"/>
        <v>6.6798301859501879E-3</v>
      </c>
      <c r="AN555" s="72">
        <f t="shared" si="543"/>
        <v>7.0121200990020324E-3</v>
      </c>
      <c r="AO555" s="72">
        <f t="shared" si="544"/>
        <v>7.0291047176232286E-3</v>
      </c>
      <c r="AP555" s="72">
        <f t="shared" si="545"/>
        <v>3.3101859088058593E-3</v>
      </c>
      <c r="AQ555" s="72">
        <f t="shared" si="546"/>
        <v>3.8832844512221337E-3</v>
      </c>
      <c r="AR555" s="72">
        <f t="shared" si="547"/>
        <v>5.252425864153829E-3</v>
      </c>
      <c r="AS555" s="72">
        <f t="shared" si="548"/>
        <v>6.0985622942962593E-3</v>
      </c>
      <c r="AT555" s="72">
        <f t="shared" si="549"/>
        <v>6.3650884844914553E-3</v>
      </c>
      <c r="AU555" s="72">
        <f t="shared" si="550"/>
        <v>6.5328494077682387E-3</v>
      </c>
      <c r="AV555" s="72">
        <f t="shared" si="551"/>
        <v>6.8505342765581853E-3</v>
      </c>
      <c r="AW555" s="72">
        <f t="shared" si="552"/>
        <v>6.8666133508870795E-3</v>
      </c>
      <c r="AX555" s="72">
        <f t="shared" si="553"/>
        <v>8.379730685626858E-4</v>
      </c>
      <c r="AY555" s="72">
        <f t="shared" si="554"/>
        <v>1.9686219094133396E-3</v>
      </c>
      <c r="AZ555" s="72">
        <f t="shared" si="555"/>
        <v>5.3476937349504492E-3</v>
      </c>
      <c r="BA555" s="72">
        <f t="shared" si="556"/>
        <v>1.8679887093293199E-2</v>
      </c>
      <c r="BB555" s="72">
        <f t="shared" si="557"/>
        <v>3.2523340492140049E-2</v>
      </c>
      <c r="BC555" s="72">
        <f t="shared" si="558"/>
        <v>6.6798301859501877E-2</v>
      </c>
      <c r="BD555" s="72">
        <f t="shared" si="559"/>
        <v>0.10518180148503048</v>
      </c>
      <c r="BE555" s="72">
        <f t="shared" si="560"/>
        <v>0.14058209435246458</v>
      </c>
      <c r="BF555" s="72">
        <f t="shared" si="561"/>
        <v>8.2754647720146483E-4</v>
      </c>
      <c r="BG555" s="72">
        <f t="shared" si="562"/>
        <v>1.9416422256110669E-3</v>
      </c>
      <c r="BH555" s="72">
        <f t="shared" si="563"/>
        <v>5.252425864153829E-3</v>
      </c>
      <c r="BI555" s="72">
        <f t="shared" si="564"/>
        <v>1.8295686882888778E-2</v>
      </c>
      <c r="BJ555" s="72">
        <f t="shared" si="565"/>
        <v>3.1825442422457273E-2</v>
      </c>
      <c r="BK555" s="72">
        <f t="shared" si="566"/>
        <v>6.5328494077682389E-2</v>
      </c>
      <c r="BL555" s="72">
        <f t="shared" si="567"/>
        <v>0.10275801414837278</v>
      </c>
      <c r="BM555" s="72">
        <f t="shared" si="568"/>
        <v>0.13733226701774159</v>
      </c>
      <c r="BN555" s="70">
        <f t="shared" si="569"/>
        <v>0.98427303940429356</v>
      </c>
      <c r="BO555" s="70">
        <f t="shared" si="570"/>
        <v>0.9928353682959602</v>
      </c>
      <c r="BP555" s="70">
        <f t="shared" si="571"/>
        <v>0.997644072279115</v>
      </c>
    </row>
    <row r="556" spans="1:68" x14ac:dyDescent="0.25">
      <c r="A556" s="68">
        <v>44623</v>
      </c>
      <c r="B556" s="67">
        <v>5.17</v>
      </c>
      <c r="C556" s="67">
        <v>5.32</v>
      </c>
      <c r="D556" s="67">
        <v>5.4</v>
      </c>
      <c r="E556" s="67">
        <v>5.55</v>
      </c>
      <c r="F556" s="67">
        <v>5.41</v>
      </c>
      <c r="G556" s="67">
        <v>5.27</v>
      </c>
      <c r="H556" s="67">
        <v>5.27</v>
      </c>
      <c r="I556" s="67">
        <v>5.27</v>
      </c>
      <c r="J556" s="71">
        <f t="shared" si="572"/>
        <v>-1.0999999999999968E-3</v>
      </c>
      <c r="K556" s="71">
        <f t="shared" si="572"/>
        <v>-1.5000000000000083E-3</v>
      </c>
      <c r="L556" s="71">
        <f t="shared" si="573"/>
        <v>-7.0000000000000617E-4</v>
      </c>
      <c r="M556" s="71">
        <f t="shared" si="573"/>
        <v>0</v>
      </c>
      <c r="N556" s="71">
        <f t="shared" si="574"/>
        <v>8.9999999999999802E-4</v>
      </c>
      <c r="O556" s="71">
        <f t="shared" si="575"/>
        <v>1.1999999999999997E-3</v>
      </c>
      <c r="P556" s="71">
        <f t="shared" si="576"/>
        <v>1.9000000000000059E-3</v>
      </c>
      <c r="Q556" s="71">
        <f t="shared" si="577"/>
        <v>2.1000000000000046E-3</v>
      </c>
      <c r="R556" s="71">
        <f t="shared" si="578"/>
        <v>-1.0464730061217169E-3</v>
      </c>
      <c r="S556" s="71">
        <f t="shared" si="579"/>
        <v>-1.4252460961713847E-3</v>
      </c>
      <c r="T556" s="71">
        <f t="shared" si="580"/>
        <v>-6.6435725881155863E-4</v>
      </c>
      <c r="U556" s="71">
        <f t="shared" si="581"/>
        <v>0</v>
      </c>
      <c r="V556" s="71">
        <f t="shared" si="582"/>
        <v>8.5344464902335098E-4</v>
      </c>
      <c r="W556" s="71">
        <f t="shared" si="583"/>
        <v>1.1392766826121053E-3</v>
      </c>
      <c r="X556" s="71">
        <f t="shared" si="584"/>
        <v>1.8032558390902306E-3</v>
      </c>
      <c r="Y556" s="71">
        <f t="shared" si="585"/>
        <v>1.9928832218524409E-3</v>
      </c>
      <c r="Z556" s="72">
        <f t="shared" si="529"/>
        <v>7.7936996835181131E-3</v>
      </c>
      <c r="AA556" s="72">
        <f t="shared" si="530"/>
        <v>7.3052513041876686E-3</v>
      </c>
      <c r="AB556" s="72">
        <f t="shared" si="531"/>
        <v>4.2024280709289877E-3</v>
      </c>
      <c r="AC556" s="72">
        <f t="shared" si="532"/>
        <v>2.9960606623699098E-3</v>
      </c>
      <c r="AD556" s="72">
        <f t="shared" si="533"/>
        <v>2.6341662673206611E-3</v>
      </c>
      <c r="AE556" s="72">
        <f t="shared" si="534"/>
        <v>2.0154621648256145E-3</v>
      </c>
      <c r="AF556" s="72">
        <f t="shared" si="535"/>
        <v>1.722618771929473E-3</v>
      </c>
      <c r="AG556" s="72">
        <f t="shared" si="536"/>
        <v>1.7633693483708351E-3</v>
      </c>
      <c r="AH556" s="72">
        <f t="shared" si="537"/>
        <v>3.3823154997035514E-3</v>
      </c>
      <c r="AI556" s="72">
        <f t="shared" si="538"/>
        <v>3.9762561672787647E-3</v>
      </c>
      <c r="AJ556" s="72">
        <f t="shared" si="539"/>
        <v>5.4032446598430671E-3</v>
      </c>
      <c r="AK556" s="72">
        <f t="shared" si="540"/>
        <v>6.2985127779127872E-3</v>
      </c>
      <c r="AL556" s="72">
        <f t="shared" si="541"/>
        <v>6.577501453437988E-3</v>
      </c>
      <c r="AM556" s="72">
        <f t="shared" si="542"/>
        <v>6.7556862745519154E-3</v>
      </c>
      <c r="AN556" s="72">
        <f t="shared" si="543"/>
        <v>7.0900352161149746E-3</v>
      </c>
      <c r="AO556" s="72">
        <f t="shared" si="544"/>
        <v>7.1051729807711768E-3</v>
      </c>
      <c r="AP556" s="72">
        <f t="shared" si="545"/>
        <v>3.3405385194414648E-3</v>
      </c>
      <c r="AQ556" s="72">
        <f t="shared" si="546"/>
        <v>3.921980283266637E-3</v>
      </c>
      <c r="AR556" s="72">
        <f t="shared" si="547"/>
        <v>5.307179880085262E-3</v>
      </c>
      <c r="AS556" s="72">
        <f t="shared" si="548"/>
        <v>6.1689999422547444E-3</v>
      </c>
      <c r="AT556" s="72">
        <f t="shared" si="549"/>
        <v>6.4366279950652259E-3</v>
      </c>
      <c r="AU556" s="72">
        <f t="shared" si="550"/>
        <v>6.6072032449465065E-3</v>
      </c>
      <c r="AV556" s="72">
        <f t="shared" si="551"/>
        <v>6.9269623986867373E-3</v>
      </c>
      <c r="AW556" s="72">
        <f t="shared" si="552"/>
        <v>6.9413855371470174E-3</v>
      </c>
      <c r="AX556" s="72">
        <f t="shared" si="553"/>
        <v>8.4557887492588786E-4</v>
      </c>
      <c r="AY556" s="72">
        <f t="shared" si="554"/>
        <v>1.9881280836393823E-3</v>
      </c>
      <c r="AZ556" s="72">
        <f t="shared" si="555"/>
        <v>5.4032446598430671E-3</v>
      </c>
      <c r="BA556" s="72">
        <f t="shared" si="556"/>
        <v>1.889553833373836E-2</v>
      </c>
      <c r="BB556" s="72">
        <f t="shared" si="557"/>
        <v>3.288750726718994E-2</v>
      </c>
      <c r="BC556" s="72">
        <f t="shared" si="558"/>
        <v>6.7556862745519156E-2</v>
      </c>
      <c r="BD556" s="72">
        <f t="shared" si="559"/>
        <v>0.10635052824172461</v>
      </c>
      <c r="BE556" s="72">
        <f t="shared" si="560"/>
        <v>0.14210345961542353</v>
      </c>
      <c r="BF556" s="72">
        <f t="shared" si="561"/>
        <v>8.3513462986036619E-4</v>
      </c>
      <c r="BG556" s="72">
        <f t="shared" si="562"/>
        <v>1.9609901416333185E-3</v>
      </c>
      <c r="BH556" s="72">
        <f t="shared" si="563"/>
        <v>5.307179880085262E-3</v>
      </c>
      <c r="BI556" s="72">
        <f t="shared" si="564"/>
        <v>1.8506999826764233E-2</v>
      </c>
      <c r="BJ556" s="72">
        <f t="shared" si="565"/>
        <v>3.2183139975326132E-2</v>
      </c>
      <c r="BK556" s="72">
        <f t="shared" si="566"/>
        <v>6.6072032449465065E-2</v>
      </c>
      <c r="BL556" s="72">
        <f t="shared" si="567"/>
        <v>0.10390443598030107</v>
      </c>
      <c r="BM556" s="72">
        <f t="shared" si="568"/>
        <v>0.13882771074294034</v>
      </c>
      <c r="BN556" s="70">
        <f t="shared" si="569"/>
        <v>0.98426910536723555</v>
      </c>
      <c r="BO556" s="70">
        <f t="shared" si="570"/>
        <v>0.99418640907212019</v>
      </c>
      <c r="BP556" s="70">
        <f t="shared" si="571"/>
        <v>0.99785380387776001</v>
      </c>
    </row>
    <row r="557" spans="1:68" x14ac:dyDescent="0.25">
      <c r="A557" s="68">
        <v>44622</v>
      </c>
      <c r="B557" s="67">
        <v>5.0599999999999996</v>
      </c>
      <c r="C557" s="67">
        <v>5.17</v>
      </c>
      <c r="D557" s="67">
        <v>5.33</v>
      </c>
      <c r="E557" s="67">
        <v>5.55</v>
      </c>
      <c r="F557" s="67">
        <v>5.5</v>
      </c>
      <c r="G557" s="67">
        <v>5.39</v>
      </c>
      <c r="H557" s="67">
        <v>5.46</v>
      </c>
      <c r="I557" s="67">
        <v>5.48</v>
      </c>
      <c r="J557" s="71">
        <f t="shared" si="572"/>
        <v>-1.1999999999999927E-3</v>
      </c>
      <c r="K557" s="71">
        <f t="shared" si="572"/>
        <v>-1.899999999999992E-3</v>
      </c>
      <c r="L557" s="71">
        <f t="shared" si="573"/>
        <v>-2.0000000000000018E-3</v>
      </c>
      <c r="M557" s="71">
        <f t="shared" si="573"/>
        <v>-2.8000000000000039E-3</v>
      </c>
      <c r="N557" s="71">
        <f t="shared" si="574"/>
        <v>-2.2000000000000006E-3</v>
      </c>
      <c r="O557" s="71">
        <f t="shared" si="575"/>
        <v>-1.1999999999999997E-3</v>
      </c>
      <c r="P557" s="71">
        <f t="shared" si="576"/>
        <v>-1.0000000000000009E-3</v>
      </c>
      <c r="Q557" s="71">
        <f t="shared" si="577"/>
        <v>-6.9999999999999923E-4</v>
      </c>
      <c r="R557" s="71">
        <f t="shared" si="578"/>
        <v>-1.1428572672496371E-3</v>
      </c>
      <c r="S557" s="71">
        <f t="shared" si="579"/>
        <v>-1.8082327077833269E-3</v>
      </c>
      <c r="T557" s="71">
        <f t="shared" si="580"/>
        <v>-1.9005992607110409E-3</v>
      </c>
      <c r="U557" s="71">
        <f t="shared" si="581"/>
        <v>-2.6562960310963302E-3</v>
      </c>
      <c r="V557" s="71">
        <f t="shared" si="582"/>
        <v>-2.0874853391140923E-3</v>
      </c>
      <c r="W557" s="71">
        <f t="shared" si="583"/>
        <v>-1.139276682611982E-3</v>
      </c>
      <c r="X557" s="71">
        <f t="shared" si="584"/>
        <v>-9.4867666729803906E-4</v>
      </c>
      <c r="Y557" s="71">
        <f t="shared" si="585"/>
        <v>-6.6385321798800368E-4</v>
      </c>
      <c r="Z557" s="72">
        <f t="shared" si="529"/>
        <v>7.5890702138643688E-3</v>
      </c>
      <c r="AA557" s="72">
        <f t="shared" si="530"/>
        <v>7.0609833704133283E-3</v>
      </c>
      <c r="AB557" s="72">
        <f t="shared" si="531"/>
        <v>3.9315727989331674E-3</v>
      </c>
      <c r="AC557" s="72">
        <f t="shared" si="532"/>
        <v>2.6474836043337345E-3</v>
      </c>
      <c r="AD557" s="72">
        <f t="shared" si="533"/>
        <v>2.4378975383576845E-3</v>
      </c>
      <c r="AE557" s="72">
        <f t="shared" si="534"/>
        <v>1.9144059564556726E-3</v>
      </c>
      <c r="AF557" s="72">
        <f t="shared" si="535"/>
        <v>1.664388254389898E-3</v>
      </c>
      <c r="AG557" s="72">
        <f t="shared" si="536"/>
        <v>1.7309539423068414E-3</v>
      </c>
      <c r="AH557" s="72">
        <f t="shared" si="537"/>
        <v>3.4223242735020171E-3</v>
      </c>
      <c r="AI557" s="72">
        <f t="shared" si="538"/>
        <v>4.0230578498079593E-3</v>
      </c>
      <c r="AJ557" s="72">
        <f t="shared" si="539"/>
        <v>5.4665711171186689E-3</v>
      </c>
      <c r="AK557" s="72">
        <f t="shared" si="540"/>
        <v>6.3700121085886402E-3</v>
      </c>
      <c r="AL557" s="72">
        <f t="shared" si="541"/>
        <v>6.6470386581987048E-3</v>
      </c>
      <c r="AM557" s="72">
        <f t="shared" si="542"/>
        <v>6.8253850000326802E-3</v>
      </c>
      <c r="AN557" s="72">
        <f t="shared" si="543"/>
        <v>7.15763112195385E-3</v>
      </c>
      <c r="AO557" s="72">
        <f t="shared" si="544"/>
        <v>7.1708103089723882E-3</v>
      </c>
      <c r="AP557" s="72">
        <f t="shared" si="545"/>
        <v>3.38003745819431E-3</v>
      </c>
      <c r="AQ557" s="72">
        <f t="shared" si="546"/>
        <v>3.9682082518258327E-3</v>
      </c>
      <c r="AR557" s="72">
        <f t="shared" si="547"/>
        <v>5.3693494518759436E-3</v>
      </c>
      <c r="AS557" s="72">
        <f t="shared" si="548"/>
        <v>6.2390666909245048E-3</v>
      </c>
      <c r="AT557" s="72">
        <f t="shared" si="549"/>
        <v>6.5049318223118708E-3</v>
      </c>
      <c r="AU557" s="72">
        <f t="shared" si="550"/>
        <v>6.6756970049838705E-3</v>
      </c>
      <c r="AV557" s="72">
        <f t="shared" si="551"/>
        <v>6.9935884461628864E-3</v>
      </c>
      <c r="AW557" s="72">
        <f t="shared" si="552"/>
        <v>7.0061932564205081E-3</v>
      </c>
      <c r="AX557" s="72">
        <f t="shared" si="553"/>
        <v>8.5558106837550427E-4</v>
      </c>
      <c r="AY557" s="72">
        <f t="shared" si="554"/>
        <v>2.0115289249039796E-3</v>
      </c>
      <c r="AZ557" s="72">
        <f t="shared" si="555"/>
        <v>5.4665711171186689E-3</v>
      </c>
      <c r="BA557" s="72">
        <f t="shared" si="556"/>
        <v>1.9110036325765922E-2</v>
      </c>
      <c r="BB557" s="72">
        <f t="shared" si="557"/>
        <v>3.3235193290993524E-2</v>
      </c>
      <c r="BC557" s="72">
        <f t="shared" si="558"/>
        <v>6.8253850000326799E-2</v>
      </c>
      <c r="BD557" s="72">
        <f t="shared" si="559"/>
        <v>0.10736446682930775</v>
      </c>
      <c r="BE557" s="72">
        <f t="shared" si="560"/>
        <v>0.14341620617944775</v>
      </c>
      <c r="BF557" s="72">
        <f t="shared" si="561"/>
        <v>8.450093645485775E-4</v>
      </c>
      <c r="BG557" s="72">
        <f t="shared" si="562"/>
        <v>1.9841041259129164E-3</v>
      </c>
      <c r="BH557" s="72">
        <f t="shared" si="563"/>
        <v>5.3693494518759436E-3</v>
      </c>
      <c r="BI557" s="72">
        <f t="shared" si="564"/>
        <v>1.8717200072773513E-2</v>
      </c>
      <c r="BJ557" s="72">
        <f t="shared" si="565"/>
        <v>3.2524659111559356E-2</v>
      </c>
      <c r="BK557" s="72">
        <f t="shared" si="566"/>
        <v>6.6756970049838701E-2</v>
      </c>
      <c r="BL557" s="72">
        <f t="shared" si="567"/>
        <v>0.1049038266924433</v>
      </c>
      <c r="BM557" s="72">
        <f t="shared" si="568"/>
        <v>0.14012386512841016</v>
      </c>
      <c r="BN557" s="70">
        <f t="shared" si="569"/>
        <v>0.98458295541536012</v>
      </c>
      <c r="BO557" s="70">
        <f t="shared" si="570"/>
        <v>0.99429961922514731</v>
      </c>
      <c r="BP557" s="70">
        <f t="shared" si="571"/>
        <v>0.99802103715185797</v>
      </c>
    </row>
    <row r="558" spans="1:68" x14ac:dyDescent="0.25">
      <c r="A558" s="68">
        <v>44621</v>
      </c>
      <c r="B558" s="67">
        <v>4.9400000000000004</v>
      </c>
      <c r="C558" s="67">
        <v>4.9800000000000004</v>
      </c>
      <c r="D558" s="67">
        <v>5.13</v>
      </c>
      <c r="E558" s="67">
        <v>5.27</v>
      </c>
      <c r="F558" s="67">
        <v>5.28</v>
      </c>
      <c r="G558" s="67">
        <v>5.27</v>
      </c>
      <c r="H558" s="67">
        <v>5.36</v>
      </c>
      <c r="I558" s="67">
        <v>5.41</v>
      </c>
      <c r="J558" s="71">
        <f t="shared" si="572"/>
        <v>-1.000000000000098E-4</v>
      </c>
      <c r="K558" s="71">
        <f t="shared" si="572"/>
        <v>0</v>
      </c>
      <c r="L558" s="71">
        <f t="shared" si="573"/>
        <v>-6.9999999999999923E-4</v>
      </c>
      <c r="M558" s="71">
        <f t="shared" si="573"/>
        <v>-6.999999999999923E-4</v>
      </c>
      <c r="N558" s="71">
        <f t="shared" si="574"/>
        <v>-6.9999999999999923E-4</v>
      </c>
      <c r="O558" s="71">
        <f t="shared" si="575"/>
        <v>-2.9999999999999472E-4</v>
      </c>
      <c r="P558" s="71">
        <f t="shared" si="576"/>
        <v>-6.9999999999999923E-4</v>
      </c>
      <c r="Q558" s="71">
        <f t="shared" si="577"/>
        <v>-6.0000000000000331E-4</v>
      </c>
      <c r="R558" s="71">
        <f t="shared" si="578"/>
        <v>-9.5297088746229542E-5</v>
      </c>
      <c r="S558" s="71">
        <f t="shared" si="579"/>
        <v>0</v>
      </c>
      <c r="T558" s="71">
        <f t="shared" si="580"/>
        <v>-6.6606406192394401E-4</v>
      </c>
      <c r="U558" s="71">
        <f t="shared" si="581"/>
        <v>-6.651779596239327E-4</v>
      </c>
      <c r="V558" s="71">
        <f t="shared" si="582"/>
        <v>-6.6511475681052328E-4</v>
      </c>
      <c r="W558" s="71">
        <f t="shared" si="583"/>
        <v>-2.850220911414477E-4</v>
      </c>
      <c r="X558" s="71">
        <f t="shared" si="584"/>
        <v>-6.6460956635774708E-4</v>
      </c>
      <c r="Y558" s="71">
        <f t="shared" si="585"/>
        <v>-5.6936801689970961E-4</v>
      </c>
      <c r="Z558" s="72">
        <f t="shared" si="529"/>
        <v>7.4033960409019854E-3</v>
      </c>
      <c r="AA558" s="72">
        <f t="shared" si="530"/>
        <v>6.8528417598708999E-3</v>
      </c>
      <c r="AB558" s="72">
        <f t="shared" si="531"/>
        <v>3.6575483179345069E-3</v>
      </c>
      <c r="AC558" s="72">
        <f t="shared" si="532"/>
        <v>2.1999115703904434E-3</v>
      </c>
      <c r="AD558" s="72">
        <f t="shared" si="533"/>
        <v>2.1224971596680809E-3</v>
      </c>
      <c r="AE558" s="72">
        <f t="shared" si="534"/>
        <v>1.7065444161717608E-3</v>
      </c>
      <c r="AF558" s="72">
        <f t="shared" si="535"/>
        <v>1.4622465334225921E-3</v>
      </c>
      <c r="AG558" s="72">
        <f t="shared" si="536"/>
        <v>1.56862568106411E-3</v>
      </c>
      <c r="AH558" s="72">
        <f t="shared" si="537"/>
        <v>3.4638065571381059E-3</v>
      </c>
      <c r="AI558" s="72">
        <f t="shared" si="538"/>
        <v>4.0703311681993797E-3</v>
      </c>
      <c r="AJ558" s="72">
        <f t="shared" si="539"/>
        <v>5.531529833567886E-3</v>
      </c>
      <c r="AK558" s="72">
        <f t="shared" si="540"/>
        <v>6.4428142003302236E-3</v>
      </c>
      <c r="AL558" s="72">
        <f t="shared" si="541"/>
        <v>6.7260376063127316E-3</v>
      </c>
      <c r="AM558" s="72">
        <f t="shared" si="542"/>
        <v>6.9081147892842655E-3</v>
      </c>
      <c r="AN558" s="72">
        <f t="shared" si="543"/>
        <v>7.244268029270251E-3</v>
      </c>
      <c r="AO558" s="72">
        <f t="shared" si="544"/>
        <v>7.2571647484283037E-3</v>
      </c>
      <c r="AP558" s="72">
        <f t="shared" si="545"/>
        <v>3.4210090108246424E-3</v>
      </c>
      <c r="AQ558" s="72">
        <f t="shared" si="546"/>
        <v>4.015052024751632E-3</v>
      </c>
      <c r="AR558" s="72">
        <f t="shared" si="547"/>
        <v>5.433331477543827E-3</v>
      </c>
      <c r="AS558" s="72">
        <f t="shared" si="548"/>
        <v>6.3108171888029948E-3</v>
      </c>
      <c r="AT558" s="72">
        <f t="shared" si="549"/>
        <v>6.5824366212372948E-3</v>
      </c>
      <c r="AU558" s="72">
        <f t="shared" si="550"/>
        <v>6.7566051955330608E-3</v>
      </c>
      <c r="AV558" s="72">
        <f t="shared" si="551"/>
        <v>7.0782163715943933E-3</v>
      </c>
      <c r="AW558" s="72">
        <f t="shared" si="552"/>
        <v>7.0905339530613976E-3</v>
      </c>
      <c r="AX558" s="72">
        <f t="shared" si="553"/>
        <v>8.6595163928452647E-4</v>
      </c>
      <c r="AY558" s="72">
        <f t="shared" si="554"/>
        <v>2.0351655840996899E-3</v>
      </c>
      <c r="AZ558" s="72">
        <f t="shared" si="555"/>
        <v>5.531529833567886E-3</v>
      </c>
      <c r="BA558" s="72">
        <f t="shared" si="556"/>
        <v>1.9328442600990672E-2</v>
      </c>
      <c r="BB558" s="72">
        <f t="shared" si="557"/>
        <v>3.363018803156366E-2</v>
      </c>
      <c r="BC558" s="72">
        <f t="shared" si="558"/>
        <v>6.9081147892842656E-2</v>
      </c>
      <c r="BD558" s="72">
        <f t="shared" si="559"/>
        <v>0.10866402043905377</v>
      </c>
      <c r="BE558" s="72">
        <f t="shared" si="560"/>
        <v>0.14514329496856607</v>
      </c>
      <c r="BF558" s="72">
        <f t="shared" si="561"/>
        <v>8.5525225270616061E-4</v>
      </c>
      <c r="BG558" s="72">
        <f t="shared" si="562"/>
        <v>2.007526012375816E-3</v>
      </c>
      <c r="BH558" s="72">
        <f t="shared" si="563"/>
        <v>5.433331477543827E-3</v>
      </c>
      <c r="BI558" s="72">
        <f t="shared" si="564"/>
        <v>1.8932451566408985E-2</v>
      </c>
      <c r="BJ558" s="72">
        <f t="shared" si="565"/>
        <v>3.2912183106186474E-2</v>
      </c>
      <c r="BK558" s="72">
        <f t="shared" si="566"/>
        <v>6.7566051955330608E-2</v>
      </c>
      <c r="BL558" s="72">
        <f t="shared" si="567"/>
        <v>0.1061732455739159</v>
      </c>
      <c r="BM558" s="72">
        <f t="shared" si="568"/>
        <v>0.14181067906122796</v>
      </c>
      <c r="BN558" s="70">
        <f t="shared" si="569"/>
        <v>0.98458687376166132</v>
      </c>
      <c r="BO558" s="70">
        <f t="shared" si="570"/>
        <v>0.99440595656357234</v>
      </c>
      <c r="BP558" s="70">
        <f t="shared" si="571"/>
        <v>0.99812940649153348</v>
      </c>
    </row>
    <row r="559" spans="1:68" x14ac:dyDescent="0.25">
      <c r="A559" s="68">
        <v>44620</v>
      </c>
      <c r="B559" s="67">
        <v>4.93</v>
      </c>
      <c r="C559" s="67">
        <v>4.9800000000000004</v>
      </c>
      <c r="D559" s="67">
        <v>5.0599999999999996</v>
      </c>
      <c r="E559" s="67">
        <v>5.2</v>
      </c>
      <c r="F559" s="67">
        <v>5.21</v>
      </c>
      <c r="G559" s="67">
        <v>5.24</v>
      </c>
      <c r="H559" s="67">
        <v>5.29</v>
      </c>
      <c r="I559" s="67">
        <v>5.35</v>
      </c>
      <c r="J559" s="71">
        <f t="shared" si="572"/>
        <v>-1.0999999999999968E-3</v>
      </c>
      <c r="K559" s="71">
        <f t="shared" si="572"/>
        <v>-1.0000000000000078E-3</v>
      </c>
      <c r="L559" s="71">
        <f t="shared" si="573"/>
        <v>-1.0000000000000009E-3</v>
      </c>
      <c r="M559" s="71">
        <f t="shared" si="573"/>
        <v>-1.2000000000000066E-3</v>
      </c>
      <c r="N559" s="71">
        <f t="shared" si="574"/>
        <v>-5.9999999999999637E-4</v>
      </c>
      <c r="O559" s="71">
        <f t="shared" si="575"/>
        <v>-8.000000000000021E-4</v>
      </c>
      <c r="P559" s="71">
        <f t="shared" si="576"/>
        <v>-4.0000000000000452E-4</v>
      </c>
      <c r="Q559" s="71">
        <f t="shared" si="577"/>
        <v>-5.9999999999999637E-4</v>
      </c>
      <c r="R559" s="71">
        <f t="shared" si="578"/>
        <v>-1.0488677957992908E-3</v>
      </c>
      <c r="S559" s="71">
        <f t="shared" si="579"/>
        <v>-9.5301636870939103E-4</v>
      </c>
      <c r="T559" s="71">
        <f t="shared" si="580"/>
        <v>-9.5229033003648941E-4</v>
      </c>
      <c r="U559" s="71">
        <f t="shared" si="581"/>
        <v>-1.1413354862705013E-3</v>
      </c>
      <c r="V559" s="71">
        <f t="shared" si="582"/>
        <v>-5.7045067148762203E-4</v>
      </c>
      <c r="W559" s="71">
        <f t="shared" si="583"/>
        <v>-7.6045631041149052E-4</v>
      </c>
      <c r="X559" s="71">
        <f t="shared" si="584"/>
        <v>-3.7997530617712164E-4</v>
      </c>
      <c r="Y559" s="71">
        <f t="shared" si="585"/>
        <v>-5.6969238153022983E-4</v>
      </c>
      <c r="Z559" s="72">
        <f t="shared" si="529"/>
        <v>7.2426548157762628E-3</v>
      </c>
      <c r="AA559" s="72">
        <f t="shared" si="530"/>
        <v>6.7008281250137891E-3</v>
      </c>
      <c r="AB559" s="72">
        <f t="shared" si="531"/>
        <v>3.4654074479760384E-3</v>
      </c>
      <c r="AC559" s="72">
        <f t="shared" si="532"/>
        <v>1.9144922271466336E-3</v>
      </c>
      <c r="AD559" s="72">
        <f t="shared" si="533"/>
        <v>1.9261993413037563E-3</v>
      </c>
      <c r="AE559" s="72">
        <f t="shared" si="534"/>
        <v>1.5519146317984906E-3</v>
      </c>
      <c r="AF559" s="72">
        <f t="shared" si="535"/>
        <v>1.3005814834611293E-3</v>
      </c>
      <c r="AG559" s="72">
        <f t="shared" si="536"/>
        <v>1.4270385504219019E-3</v>
      </c>
      <c r="AH559" s="72">
        <f t="shared" si="537"/>
        <v>3.5026053021199842E-3</v>
      </c>
      <c r="AI559" s="72">
        <f t="shared" si="538"/>
        <v>4.1165252929873854E-3</v>
      </c>
      <c r="AJ559" s="72">
        <f t="shared" si="539"/>
        <v>5.5996254230125768E-3</v>
      </c>
      <c r="AK559" s="72">
        <f t="shared" si="540"/>
        <v>6.5222480412964303E-3</v>
      </c>
      <c r="AL559" s="72">
        <f t="shared" si="541"/>
        <v>6.8090103503533833E-3</v>
      </c>
      <c r="AM559" s="72">
        <f t="shared" si="542"/>
        <v>6.9922640180102606E-3</v>
      </c>
      <c r="AN559" s="72">
        <f t="shared" si="543"/>
        <v>7.3336827337310128E-3</v>
      </c>
      <c r="AO559" s="72">
        <f t="shared" si="544"/>
        <v>7.3464941032955382E-3</v>
      </c>
      <c r="AP559" s="72">
        <f t="shared" si="545"/>
        <v>3.4594076962725742E-3</v>
      </c>
      <c r="AQ559" s="72">
        <f t="shared" si="546"/>
        <v>4.0607103264873974E-3</v>
      </c>
      <c r="AR559" s="72">
        <f t="shared" si="547"/>
        <v>5.5001870636141939E-3</v>
      </c>
      <c r="AS559" s="72">
        <f t="shared" si="548"/>
        <v>6.3885922003204575E-3</v>
      </c>
      <c r="AT559" s="72">
        <f t="shared" si="549"/>
        <v>6.6636066435790267E-3</v>
      </c>
      <c r="AU559" s="72">
        <f t="shared" si="550"/>
        <v>6.8388949326199855E-3</v>
      </c>
      <c r="AV559" s="72">
        <f t="shared" si="551"/>
        <v>7.165549766646997E-3</v>
      </c>
      <c r="AW559" s="72">
        <f t="shared" si="552"/>
        <v>7.1777812425441092E-3</v>
      </c>
      <c r="AX559" s="72">
        <f t="shared" si="553"/>
        <v>8.7565132552999605E-4</v>
      </c>
      <c r="AY559" s="72">
        <f t="shared" si="554"/>
        <v>2.0582626464936927E-3</v>
      </c>
      <c r="AZ559" s="72">
        <f t="shared" si="555"/>
        <v>5.5996254230125768E-3</v>
      </c>
      <c r="BA559" s="72">
        <f t="shared" si="556"/>
        <v>1.9566744123889292E-2</v>
      </c>
      <c r="BB559" s="72">
        <f t="shared" si="557"/>
        <v>3.4045051751766919E-2</v>
      </c>
      <c r="BC559" s="72">
        <f t="shared" si="558"/>
        <v>6.9922640180102608E-2</v>
      </c>
      <c r="BD559" s="72">
        <f t="shared" si="559"/>
        <v>0.11000524100596519</v>
      </c>
      <c r="BE559" s="72">
        <f t="shared" si="560"/>
        <v>0.14692988206591076</v>
      </c>
      <c r="BF559" s="72">
        <f t="shared" si="561"/>
        <v>8.6485192406814354E-4</v>
      </c>
      <c r="BG559" s="72">
        <f t="shared" si="562"/>
        <v>2.0303551632436987E-3</v>
      </c>
      <c r="BH559" s="72">
        <f t="shared" si="563"/>
        <v>5.5001870636141939E-3</v>
      </c>
      <c r="BI559" s="72">
        <f t="shared" si="564"/>
        <v>1.9165776600961373E-2</v>
      </c>
      <c r="BJ559" s="72">
        <f t="shared" si="565"/>
        <v>3.3318033217895136E-2</v>
      </c>
      <c r="BK559" s="72">
        <f t="shared" si="566"/>
        <v>6.8388949326199849E-2</v>
      </c>
      <c r="BL559" s="72">
        <f t="shared" si="567"/>
        <v>0.10748324649970495</v>
      </c>
      <c r="BM559" s="72">
        <f t="shared" si="568"/>
        <v>0.14355562485088219</v>
      </c>
      <c r="BN559" s="70">
        <f t="shared" si="569"/>
        <v>0.98502843367737891</v>
      </c>
      <c r="BO559" s="70">
        <f t="shared" si="570"/>
        <v>0.99440561397603489</v>
      </c>
      <c r="BP559" s="70">
        <f t="shared" si="571"/>
        <v>0.99812919037319336</v>
      </c>
    </row>
    <row r="560" spans="1:68" x14ac:dyDescent="0.25">
      <c r="A560" s="68">
        <v>44617</v>
      </c>
      <c r="B560" s="67">
        <v>4.82</v>
      </c>
      <c r="C560" s="67">
        <v>4.88</v>
      </c>
      <c r="D560" s="67">
        <v>4.96</v>
      </c>
      <c r="E560" s="67">
        <v>5.08</v>
      </c>
      <c r="F560" s="67">
        <v>5.15</v>
      </c>
      <c r="G560" s="67">
        <v>5.16</v>
      </c>
      <c r="H560" s="67">
        <v>5.25</v>
      </c>
      <c r="I560" s="67">
        <v>5.29</v>
      </c>
      <c r="J560" s="71">
        <f t="shared" si="572"/>
        <v>-7.9999999999999516E-4</v>
      </c>
      <c r="K560" s="71">
        <f t="shared" si="572"/>
        <v>-4.9999999999999351E-4</v>
      </c>
      <c r="L560" s="71">
        <f t="shared" si="573"/>
        <v>-6.9999999999999923E-4</v>
      </c>
      <c r="M560" s="71">
        <f t="shared" si="573"/>
        <v>-1.8999999999999989E-3</v>
      </c>
      <c r="N560" s="71">
        <f t="shared" si="574"/>
        <v>-1.3000000000000095E-3</v>
      </c>
      <c r="O560" s="71">
        <f t="shared" si="575"/>
        <v>-1.1000000000000038E-3</v>
      </c>
      <c r="P560" s="71">
        <f t="shared" si="576"/>
        <v>-1.1999999999999997E-3</v>
      </c>
      <c r="Q560" s="71">
        <f t="shared" si="577"/>
        <v>-7.0000000000000617E-4</v>
      </c>
      <c r="R560" s="71">
        <f t="shared" si="578"/>
        <v>-7.6350452267846792E-4</v>
      </c>
      <c r="S560" s="71">
        <f t="shared" si="579"/>
        <v>-4.7684899096309867E-4</v>
      </c>
      <c r="T560" s="71">
        <f t="shared" si="580"/>
        <v>-6.6714322226655567E-4</v>
      </c>
      <c r="U560" s="71">
        <f t="shared" si="581"/>
        <v>-1.8097828438265607E-3</v>
      </c>
      <c r="V560" s="71">
        <f t="shared" si="582"/>
        <v>-1.2370939389956274E-3</v>
      </c>
      <c r="W560" s="71">
        <f t="shared" si="583"/>
        <v>-1.0465725706711383E-3</v>
      </c>
      <c r="X560" s="71">
        <f t="shared" si="584"/>
        <v>-1.1407929747513424E-3</v>
      </c>
      <c r="Y560" s="71">
        <f t="shared" si="585"/>
        <v>-6.6505156600671529E-4</v>
      </c>
      <c r="Z560" s="72">
        <f t="shared" si="529"/>
        <v>7.0607909776999002E-3</v>
      </c>
      <c r="AA560" s="72">
        <f t="shared" si="530"/>
        <v>6.5245100022324051E-3</v>
      </c>
      <c r="AB560" s="72">
        <f t="shared" si="531"/>
        <v>3.2828966259098456E-3</v>
      </c>
      <c r="AC560" s="72">
        <f t="shared" si="532"/>
        <v>1.61848298708611E-3</v>
      </c>
      <c r="AD560" s="72">
        <f t="shared" si="533"/>
        <v>1.7434695000016192E-3</v>
      </c>
      <c r="AE560" s="72">
        <f t="shared" si="534"/>
        <v>1.3868891586790702E-3</v>
      </c>
      <c r="AF560" s="72">
        <f t="shared" si="535"/>
        <v>1.161892245323803E-3</v>
      </c>
      <c r="AG560" s="72">
        <f t="shared" si="536"/>
        <v>1.3026378562806258E-3</v>
      </c>
      <c r="AH560" s="72">
        <f t="shared" si="537"/>
        <v>3.5471874015251099E-3</v>
      </c>
      <c r="AI560" s="72">
        <f t="shared" si="538"/>
        <v>4.1688220066437142E-3</v>
      </c>
      <c r="AJ560" s="72">
        <f t="shared" si="539"/>
        <v>5.6708340633771833E-3</v>
      </c>
      <c r="AK560" s="72">
        <f t="shared" si="540"/>
        <v>6.6053280746953807E-3</v>
      </c>
      <c r="AL560" s="72">
        <f t="shared" si="541"/>
        <v>6.894895454851605E-3</v>
      </c>
      <c r="AM560" s="72">
        <f t="shared" si="542"/>
        <v>7.0809169332357392E-3</v>
      </c>
      <c r="AN560" s="72">
        <f t="shared" si="543"/>
        <v>7.4257068212306761E-3</v>
      </c>
      <c r="AO560" s="72">
        <f t="shared" si="544"/>
        <v>7.4392061714633551E-3</v>
      </c>
      <c r="AP560" s="72">
        <f t="shared" si="545"/>
        <v>3.5034198745263682E-3</v>
      </c>
      <c r="AQ560" s="72">
        <f t="shared" si="546"/>
        <v>4.1122687048074933E-3</v>
      </c>
      <c r="AR560" s="72">
        <f t="shared" si="547"/>
        <v>5.5701065681342888E-3</v>
      </c>
      <c r="AS560" s="72">
        <f t="shared" si="548"/>
        <v>6.4699604593784158E-3</v>
      </c>
      <c r="AT560" s="72">
        <f t="shared" si="549"/>
        <v>6.7476270661087417E-3</v>
      </c>
      <c r="AU560" s="72">
        <f t="shared" si="550"/>
        <v>6.9255713796131085E-3</v>
      </c>
      <c r="AV560" s="72">
        <f t="shared" si="551"/>
        <v>7.2554404746840813E-3</v>
      </c>
      <c r="AW560" s="72">
        <f t="shared" si="552"/>
        <v>7.2683320319925464E-3</v>
      </c>
      <c r="AX560" s="72">
        <f t="shared" si="553"/>
        <v>8.8679685038127746E-4</v>
      </c>
      <c r="AY560" s="72">
        <f t="shared" si="554"/>
        <v>2.0844110033218571E-3</v>
      </c>
      <c r="AZ560" s="72">
        <f t="shared" si="555"/>
        <v>5.6708340633771833E-3</v>
      </c>
      <c r="BA560" s="72">
        <f t="shared" si="556"/>
        <v>1.981598422408614E-2</v>
      </c>
      <c r="BB560" s="72">
        <f t="shared" si="557"/>
        <v>3.4474477274258022E-2</v>
      </c>
      <c r="BC560" s="72">
        <f t="shared" si="558"/>
        <v>7.0809169332357397E-2</v>
      </c>
      <c r="BD560" s="72">
        <f t="shared" si="559"/>
        <v>0.11138560231846015</v>
      </c>
      <c r="BE560" s="72">
        <f t="shared" si="560"/>
        <v>0.14878412342926711</v>
      </c>
      <c r="BF560" s="72">
        <f t="shared" si="561"/>
        <v>8.7585496863159206E-4</v>
      </c>
      <c r="BG560" s="72">
        <f t="shared" si="562"/>
        <v>2.0561343524037466E-3</v>
      </c>
      <c r="BH560" s="72">
        <f t="shared" si="563"/>
        <v>5.5701065681342888E-3</v>
      </c>
      <c r="BI560" s="72">
        <f t="shared" si="564"/>
        <v>1.9409881378135249E-2</v>
      </c>
      <c r="BJ560" s="72">
        <f t="shared" si="565"/>
        <v>3.3738135330543706E-2</v>
      </c>
      <c r="BK560" s="72">
        <f t="shared" si="566"/>
        <v>6.9255713796131088E-2</v>
      </c>
      <c r="BL560" s="72">
        <f t="shared" si="567"/>
        <v>0.10883160712026121</v>
      </c>
      <c r="BM560" s="72">
        <f t="shared" si="568"/>
        <v>0.14536664063985094</v>
      </c>
      <c r="BN560" s="70">
        <f t="shared" si="569"/>
        <v>0.98502908831662239</v>
      </c>
      <c r="BO560" s="70">
        <f t="shared" si="570"/>
        <v>0.99441765795211123</v>
      </c>
      <c r="BP560" s="70">
        <f t="shared" si="571"/>
        <v>0.9982224203119805</v>
      </c>
    </row>
    <row r="561" spans="1:68" x14ac:dyDescent="0.25">
      <c r="A561" s="68">
        <v>44616</v>
      </c>
      <c r="B561" s="67">
        <v>4.74</v>
      </c>
      <c r="C561" s="67">
        <v>4.83</v>
      </c>
      <c r="D561" s="67">
        <v>4.8899999999999997</v>
      </c>
      <c r="E561" s="67">
        <v>4.8899999999999997</v>
      </c>
      <c r="F561" s="67">
        <v>5.0199999999999996</v>
      </c>
      <c r="G561" s="67">
        <v>5.05</v>
      </c>
      <c r="H561" s="67">
        <v>5.13</v>
      </c>
      <c r="I561" s="67">
        <v>5.22</v>
      </c>
      <c r="J561" s="71">
        <f t="shared" si="572"/>
        <v>-2.1000000000000046E-3</v>
      </c>
      <c r="K561" s="71">
        <f t="shared" si="572"/>
        <v>-2.5999999999999981E-3</v>
      </c>
      <c r="L561" s="71">
        <f t="shared" si="573"/>
        <v>-2.2000000000000006E-3</v>
      </c>
      <c r="M561" s="71">
        <f t="shared" si="573"/>
        <v>-2.2000000000000006E-3</v>
      </c>
      <c r="N561" s="71">
        <f t="shared" si="574"/>
        <v>-2.2999999999999965E-3</v>
      </c>
      <c r="O561" s="71">
        <f t="shared" si="575"/>
        <v>-1.799999999999996E-3</v>
      </c>
      <c r="P561" s="71">
        <f t="shared" si="576"/>
        <v>-2.0000000000000018E-3</v>
      </c>
      <c r="Q561" s="71">
        <f t="shared" si="577"/>
        <v>-2.0999999999999977E-3</v>
      </c>
      <c r="R561" s="71">
        <f t="shared" si="578"/>
        <v>-2.006977306726037E-3</v>
      </c>
      <c r="S561" s="71">
        <f t="shared" si="579"/>
        <v>-2.4832868539838562E-3</v>
      </c>
      <c r="T561" s="71">
        <f t="shared" si="580"/>
        <v>-2.0996381067200122E-3</v>
      </c>
      <c r="U561" s="71">
        <f t="shared" si="581"/>
        <v>-2.0996381067200122E-3</v>
      </c>
      <c r="V561" s="71">
        <f t="shared" si="582"/>
        <v>-2.1924607228629494E-3</v>
      </c>
      <c r="W561" s="71">
        <f t="shared" si="583"/>
        <v>-1.7149394446957164E-3</v>
      </c>
      <c r="X561" s="71">
        <f t="shared" si="584"/>
        <v>-1.9042184179199123E-3</v>
      </c>
      <c r="Y561" s="71">
        <f t="shared" si="585"/>
        <v>-1.9978125847591121E-3</v>
      </c>
      <c r="Z561" s="72">
        <f t="shared" si="529"/>
        <v>6.9008712704627618E-3</v>
      </c>
      <c r="AA561" s="72">
        <f t="shared" si="530"/>
        <v>6.3672046886022737E-3</v>
      </c>
      <c r="AB561" s="72">
        <f t="shared" si="531"/>
        <v>3.1299217652219755E-3</v>
      </c>
      <c r="AC561" s="72">
        <f t="shared" si="532"/>
        <v>1.362734212681605E-3</v>
      </c>
      <c r="AD561" s="72">
        <f t="shared" si="533"/>
        <v>1.5693977974668041E-3</v>
      </c>
      <c r="AE561" s="72">
        <f t="shared" si="534"/>
        <v>1.2525170339671504E-3</v>
      </c>
      <c r="AF561" s="72">
        <f t="shared" si="535"/>
        <v>1.0249979427911283E-3</v>
      </c>
      <c r="AG561" s="72">
        <f t="shared" si="536"/>
        <v>1.1988579810967624E-3</v>
      </c>
      <c r="AH561" s="72">
        <f t="shared" si="537"/>
        <v>3.592941798753602E-3</v>
      </c>
      <c r="AI561" s="72">
        <f t="shared" si="538"/>
        <v>4.2216618943015285E-3</v>
      </c>
      <c r="AJ561" s="72">
        <f t="shared" si="539"/>
        <v>5.7442807324854205E-3</v>
      </c>
      <c r="AK561" s="72">
        <f t="shared" si="540"/>
        <v>6.6908754109744253E-3</v>
      </c>
      <c r="AL561" s="72">
        <f t="shared" si="541"/>
        <v>6.9850283308463424E-3</v>
      </c>
      <c r="AM561" s="72">
        <f t="shared" si="542"/>
        <v>7.1734139533620117E-3</v>
      </c>
      <c r="AN561" s="72">
        <f t="shared" si="543"/>
        <v>7.5227562999327664E-3</v>
      </c>
      <c r="AO561" s="72">
        <f t="shared" si="544"/>
        <v>7.5357608977257443E-3</v>
      </c>
      <c r="AP561" s="72">
        <f t="shared" si="545"/>
        <v>3.5485684210176524E-3</v>
      </c>
      <c r="AQ561" s="72">
        <f t="shared" si="546"/>
        <v>4.1643729215687184E-3</v>
      </c>
      <c r="AR561" s="72">
        <f t="shared" si="547"/>
        <v>5.6422161002479656E-3</v>
      </c>
      <c r="AS561" s="72">
        <f t="shared" si="548"/>
        <v>6.5538673959962294E-3</v>
      </c>
      <c r="AT561" s="72">
        <f t="shared" si="549"/>
        <v>6.8358344206152517E-3</v>
      </c>
      <c r="AU561" s="72">
        <f t="shared" si="550"/>
        <v>7.016019730364545E-3</v>
      </c>
      <c r="AV561" s="72">
        <f t="shared" si="551"/>
        <v>7.3502516839373585E-3</v>
      </c>
      <c r="AW561" s="72">
        <f t="shared" si="552"/>
        <v>7.3626340610911207E-3</v>
      </c>
      <c r="AX561" s="72">
        <f t="shared" si="553"/>
        <v>8.982354496884005E-4</v>
      </c>
      <c r="AY561" s="72">
        <f t="shared" si="554"/>
        <v>2.1108309471507642E-3</v>
      </c>
      <c r="AZ561" s="72">
        <f t="shared" si="555"/>
        <v>5.7442807324854205E-3</v>
      </c>
      <c r="BA561" s="72">
        <f t="shared" si="556"/>
        <v>2.0072626232923274E-2</v>
      </c>
      <c r="BB561" s="72">
        <f t="shared" si="557"/>
        <v>3.492514165423171E-2</v>
      </c>
      <c r="BC561" s="72">
        <f t="shared" si="558"/>
        <v>7.1734139533620123E-2</v>
      </c>
      <c r="BD561" s="72">
        <f t="shared" si="559"/>
        <v>0.1128413444989915</v>
      </c>
      <c r="BE561" s="72">
        <f t="shared" si="560"/>
        <v>0.1507152179545149</v>
      </c>
      <c r="BF561" s="72">
        <f t="shared" si="561"/>
        <v>8.8714210525441309E-4</v>
      </c>
      <c r="BG561" s="72">
        <f t="shared" si="562"/>
        <v>2.0821864607843592E-3</v>
      </c>
      <c r="BH561" s="72">
        <f t="shared" si="563"/>
        <v>5.6422161002479656E-3</v>
      </c>
      <c r="BI561" s="72">
        <f t="shared" si="564"/>
        <v>1.9661602187988687E-2</v>
      </c>
      <c r="BJ561" s="72">
        <f t="shared" si="565"/>
        <v>3.4179172103076257E-2</v>
      </c>
      <c r="BK561" s="72">
        <f t="shared" si="566"/>
        <v>7.016019730364545E-2</v>
      </c>
      <c r="BL561" s="72">
        <f t="shared" si="567"/>
        <v>0.11025377525906038</v>
      </c>
      <c r="BM561" s="72">
        <f t="shared" si="568"/>
        <v>0.14725268122182242</v>
      </c>
      <c r="BN561" s="70">
        <f t="shared" si="569"/>
        <v>0.98509770766864813</v>
      </c>
      <c r="BO561" s="70">
        <f t="shared" si="570"/>
        <v>0.99487019153744904</v>
      </c>
      <c r="BP561" s="70">
        <f t="shared" si="571"/>
        <v>0.99833107524990861</v>
      </c>
    </row>
    <row r="562" spans="1:68" x14ac:dyDescent="0.25">
      <c r="A562" s="68">
        <v>44615</v>
      </c>
      <c r="B562" s="67">
        <v>4.53</v>
      </c>
      <c r="C562" s="67">
        <v>4.57</v>
      </c>
      <c r="D562" s="67">
        <v>4.67</v>
      </c>
      <c r="E562" s="67">
        <v>4.67</v>
      </c>
      <c r="F562" s="67">
        <v>4.79</v>
      </c>
      <c r="G562" s="67">
        <v>4.87</v>
      </c>
      <c r="H562" s="67">
        <v>4.93</v>
      </c>
      <c r="I562" s="67">
        <v>5.01</v>
      </c>
      <c r="J562" s="71">
        <f t="shared" si="572"/>
        <v>0</v>
      </c>
      <c r="K562" s="71">
        <f t="shared" si="572"/>
        <v>-3.0000000000000165E-4</v>
      </c>
      <c r="L562" s="71">
        <f t="shared" si="573"/>
        <v>-3.9999999999999758E-4</v>
      </c>
      <c r="M562" s="71">
        <f t="shared" si="573"/>
        <v>-9.9999999999995925E-5</v>
      </c>
      <c r="N562" s="71">
        <f t="shared" si="574"/>
        <v>0</v>
      </c>
      <c r="O562" s="71">
        <f t="shared" si="575"/>
        <v>4.0000000000000452E-4</v>
      </c>
      <c r="P562" s="71">
        <f t="shared" si="576"/>
        <v>2.0000000000000573E-4</v>
      </c>
      <c r="Q562" s="71">
        <f t="shared" si="577"/>
        <v>9.9999999999995925E-5</v>
      </c>
      <c r="R562" s="71">
        <f t="shared" si="578"/>
        <v>0</v>
      </c>
      <c r="S562" s="71">
        <f t="shared" si="579"/>
        <v>-2.8693032572159192E-4</v>
      </c>
      <c r="T562" s="71">
        <f t="shared" si="580"/>
        <v>-3.8222647383641617E-4</v>
      </c>
      <c r="U562" s="71">
        <f t="shared" si="581"/>
        <v>-9.5542922730634022E-5</v>
      </c>
      <c r="V562" s="71">
        <f t="shared" si="582"/>
        <v>0</v>
      </c>
      <c r="W562" s="71">
        <f t="shared" si="583"/>
        <v>3.8135189708037487E-4</v>
      </c>
      <c r="X562" s="71">
        <f t="shared" si="584"/>
        <v>1.9058509682258836E-4</v>
      </c>
      <c r="Y562" s="71">
        <f t="shared" si="585"/>
        <v>9.5224491811329151E-5</v>
      </c>
      <c r="Z562" s="72">
        <f t="shared" si="529"/>
        <v>6.7513614874754558E-3</v>
      </c>
      <c r="AA562" s="72">
        <f t="shared" si="530"/>
        <v>6.2075671941121055E-3</v>
      </c>
      <c r="AB562" s="72">
        <f t="shared" si="531"/>
        <v>2.9921673472342587E-3</v>
      </c>
      <c r="AC562" s="72">
        <f t="shared" si="532"/>
        <v>1.2281345068837438E-3</v>
      </c>
      <c r="AD562" s="72">
        <f t="shared" si="533"/>
        <v>1.4620665823836141E-3</v>
      </c>
      <c r="AE562" s="72">
        <f t="shared" si="534"/>
        <v>1.1755964558584837E-3</v>
      </c>
      <c r="AF562" s="72">
        <f t="shared" si="535"/>
        <v>9.5787890972183942E-4</v>
      </c>
      <c r="AG562" s="72">
        <f t="shared" si="536"/>
        <v>1.1257493158107462E-3</v>
      </c>
      <c r="AH562" s="72">
        <f t="shared" si="537"/>
        <v>3.638189450139545E-3</v>
      </c>
      <c r="AI562" s="72">
        <f t="shared" si="538"/>
        <v>4.2723173559939542E-3</v>
      </c>
      <c r="AJ562" s="72">
        <f t="shared" si="539"/>
        <v>5.8192554504124536E-3</v>
      </c>
      <c r="AK562" s="72">
        <f t="shared" si="540"/>
        <v>6.7788585459754398E-3</v>
      </c>
      <c r="AL562" s="72">
        <f t="shared" si="541"/>
        <v>7.0767811996653822E-3</v>
      </c>
      <c r="AM562" s="72">
        <f t="shared" si="542"/>
        <v>7.269218897893415E-3</v>
      </c>
      <c r="AN562" s="72">
        <f t="shared" si="543"/>
        <v>7.6228847076420378E-3</v>
      </c>
      <c r="AO562" s="72">
        <f t="shared" si="544"/>
        <v>7.63586329437318E-3</v>
      </c>
      <c r="AP562" s="72">
        <f t="shared" si="545"/>
        <v>3.5936112746044959E-3</v>
      </c>
      <c r="AQ562" s="72">
        <f t="shared" si="546"/>
        <v>4.2149373748093574E-3</v>
      </c>
      <c r="AR562" s="72">
        <f t="shared" si="547"/>
        <v>5.7160945196321833E-3</v>
      </c>
      <c r="AS562" s="72">
        <f t="shared" si="548"/>
        <v>6.6402420073002448E-3</v>
      </c>
      <c r="AT562" s="72">
        <f t="shared" si="549"/>
        <v>6.9258384633497537E-3</v>
      </c>
      <c r="AU562" s="72">
        <f t="shared" si="550"/>
        <v>7.1098007043898436E-3</v>
      </c>
      <c r="AV562" s="72">
        <f t="shared" si="551"/>
        <v>7.4481980666192445E-3</v>
      </c>
      <c r="AW562" s="72">
        <f t="shared" si="552"/>
        <v>7.4605727653125186E-3</v>
      </c>
      <c r="AX562" s="72">
        <f t="shared" si="553"/>
        <v>9.0954736253488625E-4</v>
      </c>
      <c r="AY562" s="72">
        <f t="shared" si="554"/>
        <v>2.1361586779969771E-3</v>
      </c>
      <c r="AZ562" s="72">
        <f t="shared" si="555"/>
        <v>5.8192554504124536E-3</v>
      </c>
      <c r="BA562" s="72">
        <f t="shared" si="556"/>
        <v>2.0336575637926319E-2</v>
      </c>
      <c r="BB562" s="72">
        <f t="shared" si="557"/>
        <v>3.5383905998326914E-2</v>
      </c>
      <c r="BC562" s="72">
        <f t="shared" si="558"/>
        <v>7.2692188978934147E-2</v>
      </c>
      <c r="BD562" s="72">
        <f t="shared" si="559"/>
        <v>0.11434327061463057</v>
      </c>
      <c r="BE562" s="72">
        <f t="shared" si="560"/>
        <v>0.15271726588746359</v>
      </c>
      <c r="BF562" s="72">
        <f t="shared" si="561"/>
        <v>8.9840281865112396E-4</v>
      </c>
      <c r="BG562" s="72">
        <f t="shared" si="562"/>
        <v>2.1074686874046787E-3</v>
      </c>
      <c r="BH562" s="72">
        <f t="shared" si="563"/>
        <v>5.7160945196321833E-3</v>
      </c>
      <c r="BI562" s="72">
        <f t="shared" si="564"/>
        <v>1.9920726021900734E-2</v>
      </c>
      <c r="BJ562" s="72">
        <f t="shared" si="565"/>
        <v>3.4629192316748769E-2</v>
      </c>
      <c r="BK562" s="72">
        <f t="shared" si="566"/>
        <v>7.1098007043898431E-2</v>
      </c>
      <c r="BL562" s="72">
        <f t="shared" si="567"/>
        <v>0.11172297099928867</v>
      </c>
      <c r="BM562" s="72">
        <f t="shared" si="568"/>
        <v>0.14921145530625038</v>
      </c>
      <c r="BN562" s="70">
        <f t="shared" si="569"/>
        <v>0.98538166507941627</v>
      </c>
      <c r="BO562" s="70">
        <f t="shared" si="570"/>
        <v>0.99487358405804394</v>
      </c>
      <c r="BP562" s="70">
        <f t="shared" si="571"/>
        <v>0.99833040799210171</v>
      </c>
    </row>
    <row r="563" spans="1:68" x14ac:dyDescent="0.25">
      <c r="A563" s="68">
        <v>44614</v>
      </c>
      <c r="B563" s="67">
        <v>4.53</v>
      </c>
      <c r="C563" s="67">
        <v>4.54</v>
      </c>
      <c r="D563" s="67">
        <v>4.63</v>
      </c>
      <c r="E563" s="67">
        <v>4.66</v>
      </c>
      <c r="F563" s="67">
        <v>4.79</v>
      </c>
      <c r="G563" s="67">
        <v>4.91</v>
      </c>
      <c r="H563" s="67">
        <v>4.95</v>
      </c>
      <c r="I563" s="67">
        <v>5.0199999999999996</v>
      </c>
      <c r="J563" s="71">
        <f t="shared" si="572"/>
        <v>0</v>
      </c>
      <c r="K563" s="71">
        <f t="shared" si="572"/>
        <v>-3.0000000000000165E-4</v>
      </c>
      <c r="L563" s="71">
        <f t="shared" si="573"/>
        <v>0</v>
      </c>
      <c r="M563" s="71">
        <f t="shared" si="573"/>
        <v>0</v>
      </c>
      <c r="N563" s="71">
        <f t="shared" si="574"/>
        <v>-3.0000000000000165E-4</v>
      </c>
      <c r="O563" s="71">
        <f t="shared" si="575"/>
        <v>-7.0000000000000617E-4</v>
      </c>
      <c r="P563" s="71">
        <f t="shared" si="576"/>
        <v>-7.0000000000000617E-4</v>
      </c>
      <c r="Q563" s="71">
        <f t="shared" si="577"/>
        <v>-6.999999999999923E-4</v>
      </c>
      <c r="R563" s="71">
        <f t="shared" si="578"/>
        <v>0</v>
      </c>
      <c r="S563" s="71">
        <f t="shared" si="579"/>
        <v>-2.8701267836366993E-4</v>
      </c>
      <c r="T563" s="71">
        <f t="shared" si="580"/>
        <v>0</v>
      </c>
      <c r="U563" s="71">
        <f t="shared" si="581"/>
        <v>0</v>
      </c>
      <c r="V563" s="71">
        <f t="shared" si="582"/>
        <v>-2.8632784733909934E-4</v>
      </c>
      <c r="W563" s="71">
        <f t="shared" si="583"/>
        <v>-6.6746128818851867E-4</v>
      </c>
      <c r="X563" s="71">
        <f t="shared" si="584"/>
        <v>-6.6720681119773165E-4</v>
      </c>
      <c r="Y563" s="71">
        <f t="shared" si="585"/>
        <v>-6.6676194307118634E-4</v>
      </c>
      <c r="Z563" s="72">
        <f t="shared" si="529"/>
        <v>6.6680325177414963E-3</v>
      </c>
      <c r="AA563" s="72">
        <f t="shared" si="530"/>
        <v>6.1367805138423416E-3</v>
      </c>
      <c r="AB563" s="72">
        <f t="shared" si="531"/>
        <v>2.9457583900402429E-3</v>
      </c>
      <c r="AC563" s="72">
        <f t="shared" si="532"/>
        <v>1.2118285887568949E-3</v>
      </c>
      <c r="AD563" s="72">
        <f t="shared" si="533"/>
        <v>1.4586904324694042E-3</v>
      </c>
      <c r="AE563" s="72">
        <f t="shared" si="534"/>
        <v>1.1758774118451668E-3</v>
      </c>
      <c r="AF563" s="72">
        <f t="shared" si="535"/>
        <v>9.6775335005699946E-4</v>
      </c>
      <c r="AG563" s="72">
        <f t="shared" si="536"/>
        <v>1.1348558930092828E-3</v>
      </c>
      <c r="AH563" s="72">
        <f t="shared" si="537"/>
        <v>3.6828736821344498E-3</v>
      </c>
      <c r="AI563" s="72">
        <f t="shared" si="538"/>
        <v>4.3285645971235633E-3</v>
      </c>
      <c r="AJ563" s="72">
        <f t="shared" si="539"/>
        <v>5.8978631545492637E-3</v>
      </c>
      <c r="AK563" s="72">
        <f t="shared" si="540"/>
        <v>6.8697185555911273E-3</v>
      </c>
      <c r="AL563" s="72">
        <f t="shared" si="541"/>
        <v>7.1712367578149749E-3</v>
      </c>
      <c r="AM563" s="72">
        <f t="shared" si="542"/>
        <v>7.3640134229707721E-3</v>
      </c>
      <c r="AN563" s="72">
        <f t="shared" si="543"/>
        <v>7.7238933530007084E-3</v>
      </c>
      <c r="AO563" s="72">
        <f t="shared" si="544"/>
        <v>7.7374823834134594E-3</v>
      </c>
      <c r="AP563" s="72">
        <f t="shared" si="545"/>
        <v>3.6378546401049159E-3</v>
      </c>
      <c r="AQ563" s="72">
        <f t="shared" si="546"/>
        <v>4.2704379644610199E-3</v>
      </c>
      <c r="AR563" s="72">
        <f t="shared" si="547"/>
        <v>5.7932900626497755E-3</v>
      </c>
      <c r="AS563" s="72">
        <f t="shared" si="548"/>
        <v>6.7292454404591405E-3</v>
      </c>
      <c r="AT563" s="72">
        <f t="shared" si="549"/>
        <v>7.0182912383515324E-3</v>
      </c>
      <c r="AU563" s="72">
        <f t="shared" si="550"/>
        <v>7.202594212550718E-3</v>
      </c>
      <c r="AV563" s="72">
        <f t="shared" si="551"/>
        <v>7.5469254770990125E-3</v>
      </c>
      <c r="AW563" s="72">
        <f t="shared" si="552"/>
        <v>7.5598808772395654E-3</v>
      </c>
      <c r="AX563" s="72">
        <f t="shared" si="553"/>
        <v>9.2071842053361244E-4</v>
      </c>
      <c r="AY563" s="72">
        <f t="shared" si="554"/>
        <v>2.1642822985617816E-3</v>
      </c>
      <c r="AZ563" s="72">
        <f t="shared" si="555"/>
        <v>5.8978631545492637E-3</v>
      </c>
      <c r="BA563" s="72">
        <f t="shared" si="556"/>
        <v>2.0609155666773384E-2</v>
      </c>
      <c r="BB563" s="72">
        <f t="shared" si="557"/>
        <v>3.5856183789074875E-2</v>
      </c>
      <c r="BC563" s="72">
        <f t="shared" si="558"/>
        <v>7.3640134229707721E-2</v>
      </c>
      <c r="BD563" s="72">
        <f t="shared" si="559"/>
        <v>0.11585840029501063</v>
      </c>
      <c r="BE563" s="72">
        <f t="shared" si="560"/>
        <v>0.15474964766826918</v>
      </c>
      <c r="BF563" s="72">
        <f t="shared" si="561"/>
        <v>9.0946366002622899E-4</v>
      </c>
      <c r="BG563" s="72">
        <f t="shared" si="562"/>
        <v>2.13521898223051E-3</v>
      </c>
      <c r="BH563" s="72">
        <f t="shared" si="563"/>
        <v>5.7932900626497755E-3</v>
      </c>
      <c r="BI563" s="72">
        <f t="shared" si="564"/>
        <v>2.0187736321377422E-2</v>
      </c>
      <c r="BJ563" s="72">
        <f t="shared" si="565"/>
        <v>3.5091456191757658E-2</v>
      </c>
      <c r="BK563" s="72">
        <f t="shared" si="566"/>
        <v>7.2025942125507184E-2</v>
      </c>
      <c r="BL563" s="72">
        <f t="shared" si="567"/>
        <v>0.11320388215648519</v>
      </c>
      <c r="BM563" s="72">
        <f t="shared" si="568"/>
        <v>0.1511976175447913</v>
      </c>
      <c r="BN563" s="70">
        <f t="shared" si="569"/>
        <v>0.98543211735231362</v>
      </c>
      <c r="BO563" s="70">
        <f t="shared" si="570"/>
        <v>0.99487765230216541</v>
      </c>
      <c r="BP563" s="70">
        <f t="shared" si="571"/>
        <v>0.99833080195914248</v>
      </c>
    </row>
    <row r="564" spans="1:68" x14ac:dyDescent="0.25">
      <c r="A564" s="68">
        <v>44613</v>
      </c>
      <c r="B564" s="67">
        <v>4.53</v>
      </c>
      <c r="C564" s="67">
        <v>4.51</v>
      </c>
      <c r="D564" s="67">
        <v>4.63</v>
      </c>
      <c r="E564" s="67">
        <v>4.66</v>
      </c>
      <c r="F564" s="67">
        <v>4.76</v>
      </c>
      <c r="G564" s="67">
        <v>4.84</v>
      </c>
      <c r="H564" s="67">
        <v>4.88</v>
      </c>
      <c r="I564" s="67">
        <v>4.95</v>
      </c>
      <c r="J564" s="71">
        <f t="shared" si="572"/>
        <v>-1.9999999999999879E-4</v>
      </c>
      <c r="K564" s="71">
        <f t="shared" si="572"/>
        <v>-1.9999999999999879E-4</v>
      </c>
      <c r="L564" s="71">
        <f t="shared" si="573"/>
        <v>0</v>
      </c>
      <c r="M564" s="71">
        <f t="shared" si="573"/>
        <v>0</v>
      </c>
      <c r="N564" s="71">
        <f t="shared" si="574"/>
        <v>0</v>
      </c>
      <c r="O564" s="71">
        <f t="shared" si="575"/>
        <v>-3.0000000000000165E-4</v>
      </c>
      <c r="P564" s="71">
        <f t="shared" si="576"/>
        <v>-9.9999999999995925E-5</v>
      </c>
      <c r="Q564" s="71">
        <f t="shared" si="577"/>
        <v>-9.9999999999995925E-5</v>
      </c>
      <c r="R564" s="71">
        <f t="shared" si="578"/>
        <v>-1.9135093820338989E-4</v>
      </c>
      <c r="S564" s="71">
        <f t="shared" si="579"/>
        <v>-1.9138756039274463E-4</v>
      </c>
      <c r="T564" s="71">
        <f t="shared" si="580"/>
        <v>0</v>
      </c>
      <c r="U564" s="71">
        <f t="shared" si="581"/>
        <v>0</v>
      </c>
      <c r="V564" s="71">
        <f t="shared" si="582"/>
        <v>0</v>
      </c>
      <c r="W564" s="71">
        <f t="shared" si="583"/>
        <v>-2.8619127311959387E-4</v>
      </c>
      <c r="X564" s="71">
        <f t="shared" si="584"/>
        <v>-9.5351609130688369E-5</v>
      </c>
      <c r="Y564" s="71">
        <f t="shared" si="585"/>
        <v>-9.5288008076264687E-5</v>
      </c>
      <c r="Z564" s="72">
        <f t="shared" si="529"/>
        <v>6.5684309933412488E-3</v>
      </c>
      <c r="AA564" s="72">
        <f t="shared" si="530"/>
        <v>6.0639894668417559E-3</v>
      </c>
      <c r="AB564" s="72">
        <f t="shared" si="531"/>
        <v>2.9077387166739103E-3</v>
      </c>
      <c r="AC564" s="72">
        <f t="shared" si="532"/>
        <v>1.196542638485685E-3</v>
      </c>
      <c r="AD564" s="72">
        <f t="shared" si="533"/>
        <v>1.4537526699534636E-3</v>
      </c>
      <c r="AE564" s="72">
        <f t="shared" si="534"/>
        <v>1.1613723409336536E-3</v>
      </c>
      <c r="AF564" s="72">
        <f t="shared" si="535"/>
        <v>9.7434959991634545E-4</v>
      </c>
      <c r="AG564" s="72">
        <f t="shared" si="536"/>
        <v>1.142022016300161E-3</v>
      </c>
      <c r="AH564" s="72">
        <f t="shared" si="537"/>
        <v>3.7292186083107848E-3</v>
      </c>
      <c r="AI564" s="72">
        <f t="shared" si="538"/>
        <v>4.3870905497907717E-3</v>
      </c>
      <c r="AJ564" s="72">
        <f t="shared" si="539"/>
        <v>5.9776800458169995E-3</v>
      </c>
      <c r="AK564" s="72">
        <f t="shared" si="540"/>
        <v>6.9638226138253557E-3</v>
      </c>
      <c r="AL564" s="72">
        <f t="shared" si="541"/>
        <v>7.2709642163141354E-3</v>
      </c>
      <c r="AM564" s="72">
        <f t="shared" si="542"/>
        <v>7.4676997584624209E-3</v>
      </c>
      <c r="AN564" s="72">
        <f t="shared" si="543"/>
        <v>7.8326950094530744E-3</v>
      </c>
      <c r="AO564" s="72">
        <f t="shared" si="544"/>
        <v>7.8464323102923669E-3</v>
      </c>
      <c r="AP564" s="72">
        <f t="shared" si="545"/>
        <v>3.6837477337408431E-3</v>
      </c>
      <c r="AQ564" s="72">
        <f t="shared" si="546"/>
        <v>4.3281879274328023E-3</v>
      </c>
      <c r="AR564" s="72">
        <f t="shared" si="547"/>
        <v>5.8717280335063961E-3</v>
      </c>
      <c r="AS564" s="72">
        <f t="shared" si="548"/>
        <v>6.821439624804102E-3</v>
      </c>
      <c r="AT564" s="72">
        <f t="shared" si="549"/>
        <v>7.1158722770601592E-3</v>
      </c>
      <c r="AU564" s="72">
        <f t="shared" si="550"/>
        <v>7.3039709796493745E-3</v>
      </c>
      <c r="AV564" s="72">
        <f t="shared" si="551"/>
        <v>7.6531971410969332E-3</v>
      </c>
      <c r="AW564" s="72">
        <f t="shared" si="552"/>
        <v>7.6662918362537498E-3</v>
      </c>
      <c r="AX564" s="72">
        <f t="shared" si="553"/>
        <v>9.3230465207769621E-4</v>
      </c>
      <c r="AY564" s="72">
        <f t="shared" si="554"/>
        <v>2.1935452748953858E-3</v>
      </c>
      <c r="AZ564" s="72">
        <f t="shared" si="555"/>
        <v>5.9776800458169995E-3</v>
      </c>
      <c r="BA564" s="72">
        <f t="shared" si="556"/>
        <v>2.0891467841476066E-2</v>
      </c>
      <c r="BB564" s="72">
        <f t="shared" si="557"/>
        <v>3.6354821081570676E-2</v>
      </c>
      <c r="BC564" s="72">
        <f t="shared" si="558"/>
        <v>7.4676997584624205E-2</v>
      </c>
      <c r="BD564" s="72">
        <f t="shared" si="559"/>
        <v>0.11749042514179611</v>
      </c>
      <c r="BE564" s="72">
        <f t="shared" si="560"/>
        <v>0.15692864620584734</v>
      </c>
      <c r="BF564" s="72">
        <f t="shared" si="561"/>
        <v>9.2093693343521077E-4</v>
      </c>
      <c r="BG564" s="72">
        <f t="shared" si="562"/>
        <v>2.1640939637164011E-3</v>
      </c>
      <c r="BH564" s="72">
        <f t="shared" si="563"/>
        <v>5.8717280335063961E-3</v>
      </c>
      <c r="BI564" s="72">
        <f t="shared" si="564"/>
        <v>2.0464318874412305E-2</v>
      </c>
      <c r="BJ564" s="72">
        <f t="shared" si="565"/>
        <v>3.5579361385300795E-2</v>
      </c>
      <c r="BK564" s="72">
        <f t="shared" si="566"/>
        <v>7.303970979649374E-2</v>
      </c>
      <c r="BL564" s="72">
        <f t="shared" si="567"/>
        <v>0.11479795711645399</v>
      </c>
      <c r="BM564" s="72">
        <f t="shared" si="568"/>
        <v>0.15332583672507499</v>
      </c>
      <c r="BN564" s="70">
        <f t="shared" si="569"/>
        <v>0.98541341695852436</v>
      </c>
      <c r="BO564" s="70">
        <f t="shared" si="570"/>
        <v>0.99488332964056614</v>
      </c>
      <c r="BP564" s="70">
        <f t="shared" si="571"/>
        <v>0.99835665595676881</v>
      </c>
    </row>
    <row r="565" spans="1:68" x14ac:dyDescent="0.25">
      <c r="A565" s="68">
        <v>44610</v>
      </c>
      <c r="B565" s="67">
        <v>4.51</v>
      </c>
      <c r="C565" s="67">
        <v>4.49</v>
      </c>
      <c r="D565" s="67">
        <v>4.63</v>
      </c>
      <c r="E565" s="67">
        <v>4.66</v>
      </c>
      <c r="F565" s="67">
        <v>4.76</v>
      </c>
      <c r="G565" s="67">
        <v>4.8099999999999996</v>
      </c>
      <c r="H565" s="67">
        <v>4.87</v>
      </c>
      <c r="I565" s="67">
        <v>4.9400000000000004</v>
      </c>
      <c r="J565" s="71">
        <f t="shared" si="572"/>
        <v>0</v>
      </c>
      <c r="K565" s="71">
        <f t="shared" si="572"/>
        <v>1.9999999999999879E-4</v>
      </c>
      <c r="L565" s="71">
        <f t="shared" si="573"/>
        <v>-1.0000000000000286E-4</v>
      </c>
      <c r="M565" s="71">
        <f t="shared" si="573"/>
        <v>9.9999999999995925E-5</v>
      </c>
      <c r="N565" s="71">
        <f t="shared" si="574"/>
        <v>9.9999999999995925E-5</v>
      </c>
      <c r="O565" s="71">
        <f t="shared" si="575"/>
        <v>0</v>
      </c>
      <c r="P565" s="71">
        <f t="shared" si="576"/>
        <v>9.9999999999995925E-5</v>
      </c>
      <c r="Q565" s="71">
        <f t="shared" si="577"/>
        <v>0</v>
      </c>
      <c r="R565" s="71">
        <f t="shared" si="578"/>
        <v>0</v>
      </c>
      <c r="S565" s="71">
        <f t="shared" si="579"/>
        <v>1.9138756039270089E-4</v>
      </c>
      <c r="T565" s="71">
        <f t="shared" si="580"/>
        <v>-9.5579450490934176E-5</v>
      </c>
      <c r="U565" s="71">
        <f t="shared" si="581"/>
        <v>9.5542922730761104E-5</v>
      </c>
      <c r="V565" s="71">
        <f t="shared" si="582"/>
        <v>9.5451725362480263E-5</v>
      </c>
      <c r="W565" s="71">
        <f t="shared" si="583"/>
        <v>0</v>
      </c>
      <c r="X565" s="71">
        <f t="shared" si="584"/>
        <v>9.5351609130527189E-5</v>
      </c>
      <c r="Y565" s="71">
        <f t="shared" si="585"/>
        <v>0</v>
      </c>
      <c r="Z565" s="72">
        <f t="shared" si="529"/>
        <v>6.4495026190872816E-3</v>
      </c>
      <c r="AA565" s="72">
        <f t="shared" si="530"/>
        <v>5.9888173100462105E-3</v>
      </c>
      <c r="AB565" s="72">
        <f t="shared" si="531"/>
        <v>2.8621024181710959E-3</v>
      </c>
      <c r="AC565" s="72">
        <f t="shared" si="532"/>
        <v>1.1781769138529802E-3</v>
      </c>
      <c r="AD565" s="72">
        <f t="shared" si="533"/>
        <v>1.4563220624504152E-3</v>
      </c>
      <c r="AE565" s="72">
        <f t="shared" si="534"/>
        <v>1.1672923492302297E-3</v>
      </c>
      <c r="AF565" s="72">
        <f t="shared" si="535"/>
        <v>9.8857337154323994E-4</v>
      </c>
      <c r="AG565" s="72">
        <f t="shared" si="536"/>
        <v>1.1583674399992514E-3</v>
      </c>
      <c r="AH565" s="72">
        <f t="shared" si="537"/>
        <v>3.7791822511483828E-3</v>
      </c>
      <c r="AI565" s="72">
        <f t="shared" si="538"/>
        <v>4.4473710485743688E-3</v>
      </c>
      <c r="AJ565" s="72">
        <f t="shared" si="539"/>
        <v>6.0608233625418237E-3</v>
      </c>
      <c r="AK565" s="72">
        <f t="shared" si="540"/>
        <v>7.061901569797799E-3</v>
      </c>
      <c r="AL565" s="72">
        <f t="shared" si="541"/>
        <v>7.3735297637203979E-3</v>
      </c>
      <c r="AM565" s="72">
        <f t="shared" si="542"/>
        <v>7.5745449429280558E-3</v>
      </c>
      <c r="AN565" s="72">
        <f t="shared" si="543"/>
        <v>7.944045917932404E-3</v>
      </c>
      <c r="AO565" s="72">
        <f t="shared" si="544"/>
        <v>7.9578955032304968E-3</v>
      </c>
      <c r="AP565" s="72">
        <f t="shared" si="545"/>
        <v>3.7331538190087626E-3</v>
      </c>
      <c r="AQ565" s="72">
        <f t="shared" si="546"/>
        <v>4.3876925257213192E-3</v>
      </c>
      <c r="AR565" s="72">
        <f t="shared" si="547"/>
        <v>5.953436664710504E-3</v>
      </c>
      <c r="AS565" s="72">
        <f t="shared" si="548"/>
        <v>6.9175286964360625E-3</v>
      </c>
      <c r="AT565" s="72">
        <f t="shared" si="549"/>
        <v>7.2162625417871032E-3</v>
      </c>
      <c r="AU565" s="72">
        <f t="shared" si="550"/>
        <v>7.408451904607114E-3</v>
      </c>
      <c r="AV565" s="72">
        <f t="shared" si="551"/>
        <v>7.7619896570253243E-3</v>
      </c>
      <c r="AW565" s="72">
        <f t="shared" si="552"/>
        <v>7.7751910067742746E-3</v>
      </c>
      <c r="AX565" s="72">
        <f t="shared" si="553"/>
        <v>9.4479556278709569E-4</v>
      </c>
      <c r="AY565" s="72">
        <f t="shared" si="554"/>
        <v>2.2236855242871844E-3</v>
      </c>
      <c r="AZ565" s="72">
        <f t="shared" si="555"/>
        <v>6.0608233625418237E-3</v>
      </c>
      <c r="BA565" s="72">
        <f t="shared" si="556"/>
        <v>2.1185704709393398E-2</v>
      </c>
      <c r="BB565" s="72">
        <f t="shared" si="557"/>
        <v>3.6867648818601988E-2</v>
      </c>
      <c r="BC565" s="72">
        <f t="shared" si="558"/>
        <v>7.5745449429280562E-2</v>
      </c>
      <c r="BD565" s="72">
        <f t="shared" si="559"/>
        <v>0.11916068876898606</v>
      </c>
      <c r="BE565" s="72">
        <f t="shared" si="560"/>
        <v>0.15915791006460994</v>
      </c>
      <c r="BF565" s="72">
        <f t="shared" si="561"/>
        <v>9.3328845475219066E-4</v>
      </c>
      <c r="BG565" s="72">
        <f t="shared" si="562"/>
        <v>2.1938462628606596E-3</v>
      </c>
      <c r="BH565" s="72">
        <f t="shared" si="563"/>
        <v>5.953436664710504E-3</v>
      </c>
      <c r="BI565" s="72">
        <f t="shared" si="564"/>
        <v>2.0752586089308189E-2</v>
      </c>
      <c r="BJ565" s="72">
        <f t="shared" si="565"/>
        <v>3.6081312708935519E-2</v>
      </c>
      <c r="BK565" s="72">
        <f t="shared" si="566"/>
        <v>7.4084519046071134E-2</v>
      </c>
      <c r="BL565" s="72">
        <f t="shared" si="567"/>
        <v>0.11642984485537987</v>
      </c>
      <c r="BM565" s="72">
        <f t="shared" si="568"/>
        <v>0.1555038201354855</v>
      </c>
      <c r="BN565" s="70">
        <f t="shared" si="569"/>
        <v>0.98540037193839247</v>
      </c>
      <c r="BO565" s="70">
        <f t="shared" si="570"/>
        <v>0.99488937259734922</v>
      </c>
      <c r="BP565" s="70">
        <f t="shared" si="571"/>
        <v>0.99835525727158969</v>
      </c>
    </row>
    <row r="566" spans="1:68" x14ac:dyDescent="0.25">
      <c r="A566" s="68">
        <v>44609</v>
      </c>
      <c r="B566" s="67">
        <v>4.51</v>
      </c>
      <c r="C566" s="67">
        <v>4.51</v>
      </c>
      <c r="D566" s="67">
        <v>4.62</v>
      </c>
      <c r="E566" s="67">
        <v>4.67</v>
      </c>
      <c r="F566" s="67">
        <v>4.7699999999999996</v>
      </c>
      <c r="G566" s="67">
        <v>4.8099999999999996</v>
      </c>
      <c r="H566" s="67">
        <v>4.88</v>
      </c>
      <c r="I566" s="67">
        <v>4.9400000000000004</v>
      </c>
      <c r="J566" s="71">
        <f t="shared" si="572"/>
        <v>-1.0000000000000286E-4</v>
      </c>
      <c r="K566" s="71">
        <f t="shared" si="572"/>
        <v>-4.0000000000000452E-4</v>
      </c>
      <c r="L566" s="71">
        <f t="shared" si="573"/>
        <v>-6.0000000000000331E-4</v>
      </c>
      <c r="M566" s="71">
        <f t="shared" si="573"/>
        <v>5.0000000000000044E-4</v>
      </c>
      <c r="N566" s="71">
        <f t="shared" si="574"/>
        <v>6.0000000000001025E-4</v>
      </c>
      <c r="O566" s="71">
        <f t="shared" si="575"/>
        <v>6.0000000000000331E-4</v>
      </c>
      <c r="P566" s="71">
        <f t="shared" si="576"/>
        <v>7.0000000000000617E-4</v>
      </c>
      <c r="Q566" s="71">
        <f t="shared" si="577"/>
        <v>5.9999999999999637E-4</v>
      </c>
      <c r="R566" s="71">
        <f t="shared" si="578"/>
        <v>-9.568920154659518E-5</v>
      </c>
      <c r="S566" s="71">
        <f t="shared" si="579"/>
        <v>-3.8281175699570016E-4</v>
      </c>
      <c r="T566" s="71">
        <f t="shared" si="580"/>
        <v>-5.7366862649841331E-4</v>
      </c>
      <c r="U566" s="71">
        <f t="shared" si="581"/>
        <v>4.7757773485202225E-4</v>
      </c>
      <c r="V566" s="71">
        <f t="shared" si="582"/>
        <v>5.725190996076707E-4</v>
      </c>
      <c r="W566" s="71">
        <f t="shared" si="583"/>
        <v>5.723006642276285E-4</v>
      </c>
      <c r="X566" s="71">
        <f t="shared" si="584"/>
        <v>6.6720681119765955E-4</v>
      </c>
      <c r="Y566" s="71">
        <f t="shared" si="585"/>
        <v>5.7159189895756776E-4</v>
      </c>
      <c r="Z566" s="72">
        <f t="shared" si="529"/>
        <v>6.3171131067573331E-3</v>
      </c>
      <c r="AA566" s="72">
        <f t="shared" si="530"/>
        <v>5.9065479239481531E-3</v>
      </c>
      <c r="AB566" s="72">
        <f t="shared" si="531"/>
        <v>2.8073702972247431E-3</v>
      </c>
      <c r="AC566" s="72">
        <f t="shared" si="532"/>
        <v>1.1561353040863002E-3</v>
      </c>
      <c r="AD566" s="72">
        <f t="shared" si="533"/>
        <v>1.4579060998838132E-3</v>
      </c>
      <c r="AE566" s="72">
        <f t="shared" si="534"/>
        <v>1.1792471691371596E-3</v>
      </c>
      <c r="AF566" s="72">
        <f t="shared" si="535"/>
        <v>1.0033100298725115E-3</v>
      </c>
      <c r="AG566" s="72">
        <f t="shared" si="536"/>
        <v>1.1757350641945106E-3</v>
      </c>
      <c r="AH566" s="72">
        <f t="shared" si="537"/>
        <v>3.8292580833375156E-3</v>
      </c>
      <c r="AI566" s="72">
        <f t="shared" si="538"/>
        <v>4.506648880872835E-3</v>
      </c>
      <c r="AJ566" s="72">
        <f t="shared" si="539"/>
        <v>6.1481762581474331E-3</v>
      </c>
      <c r="AK566" s="72">
        <f t="shared" si="540"/>
        <v>7.1636417361109813E-3</v>
      </c>
      <c r="AL566" s="72">
        <f t="shared" si="541"/>
        <v>7.4799726662163699E-3</v>
      </c>
      <c r="AM566" s="72">
        <f t="shared" si="542"/>
        <v>7.684621887070117E-3</v>
      </c>
      <c r="AN566" s="72">
        <f t="shared" si="543"/>
        <v>8.0592082607202371E-3</v>
      </c>
      <c r="AO566" s="72">
        <f t="shared" si="544"/>
        <v>8.0737222572580519E-3</v>
      </c>
      <c r="AP566" s="72">
        <f t="shared" si="545"/>
        <v>3.7827505087799163E-3</v>
      </c>
      <c r="AQ566" s="72">
        <f t="shared" si="546"/>
        <v>4.4463451478447399E-3</v>
      </c>
      <c r="AR566" s="72">
        <f t="shared" si="547"/>
        <v>6.03926427290539E-3</v>
      </c>
      <c r="AS566" s="72">
        <f t="shared" si="548"/>
        <v>7.0172217706471335E-3</v>
      </c>
      <c r="AT566" s="72">
        <f t="shared" si="549"/>
        <v>7.3204642477686906E-3</v>
      </c>
      <c r="AU566" s="72">
        <f t="shared" si="550"/>
        <v>7.5161256601963969E-3</v>
      </c>
      <c r="AV566" s="72">
        <f t="shared" si="551"/>
        <v>7.87453175130042E-3</v>
      </c>
      <c r="AW566" s="72">
        <f t="shared" si="552"/>
        <v>7.8883658660332638E-3</v>
      </c>
      <c r="AX566" s="72">
        <f t="shared" si="553"/>
        <v>9.573145208343789E-4</v>
      </c>
      <c r="AY566" s="72">
        <f t="shared" si="554"/>
        <v>2.2533244404364175E-3</v>
      </c>
      <c r="AZ566" s="72">
        <f t="shared" si="555"/>
        <v>6.1481762581474331E-3</v>
      </c>
      <c r="BA566" s="72">
        <f t="shared" si="556"/>
        <v>2.1490925208332942E-2</v>
      </c>
      <c r="BB566" s="72">
        <f t="shared" si="557"/>
        <v>3.7399863331081848E-2</v>
      </c>
      <c r="BC566" s="72">
        <f t="shared" si="558"/>
        <v>7.6846218870701172E-2</v>
      </c>
      <c r="BD566" s="72">
        <f t="shared" si="559"/>
        <v>0.12088812391080356</v>
      </c>
      <c r="BE566" s="72">
        <f t="shared" si="560"/>
        <v>0.16147444514516104</v>
      </c>
      <c r="BF566" s="72">
        <f t="shared" si="561"/>
        <v>9.4568762719497907E-4</v>
      </c>
      <c r="BG566" s="72">
        <f t="shared" si="562"/>
        <v>2.22317257392237E-3</v>
      </c>
      <c r="BH566" s="72">
        <f t="shared" si="563"/>
        <v>6.03926427290539E-3</v>
      </c>
      <c r="BI566" s="72">
        <f t="shared" si="564"/>
        <v>2.10516653119414E-2</v>
      </c>
      <c r="BJ566" s="72">
        <f t="shared" si="565"/>
        <v>3.6602321238843452E-2</v>
      </c>
      <c r="BK566" s="72">
        <f t="shared" si="566"/>
        <v>7.5161256601963974E-2</v>
      </c>
      <c r="BL566" s="72">
        <f t="shared" si="567"/>
        <v>0.11811797626950631</v>
      </c>
      <c r="BM566" s="72">
        <f t="shared" si="568"/>
        <v>0.15776731732066529</v>
      </c>
      <c r="BN566" s="70">
        <f t="shared" si="569"/>
        <v>0.98561827088211096</v>
      </c>
      <c r="BO566" s="70">
        <f t="shared" si="570"/>
        <v>0.99488308870980491</v>
      </c>
      <c r="BP566" s="70">
        <f t="shared" si="571"/>
        <v>0.99835358974867738</v>
      </c>
    </row>
    <row r="567" spans="1:68" x14ac:dyDescent="0.25">
      <c r="A567" s="68">
        <v>44608</v>
      </c>
      <c r="B567" s="67">
        <v>4.5</v>
      </c>
      <c r="C567" s="67">
        <v>4.47</v>
      </c>
      <c r="D567" s="67">
        <v>4.5599999999999996</v>
      </c>
      <c r="E567" s="67">
        <v>4.72</v>
      </c>
      <c r="F567" s="67">
        <v>4.83</v>
      </c>
      <c r="G567" s="67">
        <v>4.87</v>
      </c>
      <c r="H567" s="67">
        <v>4.95</v>
      </c>
      <c r="I567" s="67">
        <v>5</v>
      </c>
      <c r="J567" s="71">
        <f t="shared" si="572"/>
        <v>-9.9999999999995925E-5</v>
      </c>
      <c r="K567" s="71">
        <f t="shared" si="572"/>
        <v>-1.9999999999999185E-4</v>
      </c>
      <c r="L567" s="71">
        <f t="shared" si="573"/>
        <v>0</v>
      </c>
      <c r="M567" s="71">
        <f t="shared" si="573"/>
        <v>0</v>
      </c>
      <c r="N567" s="71">
        <f t="shared" si="574"/>
        <v>9.9999999999995925E-5</v>
      </c>
      <c r="O567" s="71">
        <f t="shared" si="575"/>
        <v>3.0000000000000165E-4</v>
      </c>
      <c r="P567" s="71">
        <f t="shared" si="576"/>
        <v>9.9999999999995925E-5</v>
      </c>
      <c r="Q567" s="71">
        <f t="shared" si="577"/>
        <v>9.9999999999995925E-5</v>
      </c>
      <c r="R567" s="71">
        <f t="shared" si="578"/>
        <v>-9.5698358846136106E-5</v>
      </c>
      <c r="S567" s="71">
        <f t="shared" si="579"/>
        <v>-1.9146084684177676E-4</v>
      </c>
      <c r="T567" s="71">
        <f t="shared" si="580"/>
        <v>0</v>
      </c>
      <c r="U567" s="71">
        <f t="shared" si="581"/>
        <v>0</v>
      </c>
      <c r="V567" s="71">
        <f t="shared" si="582"/>
        <v>9.5387990724285095E-5</v>
      </c>
      <c r="W567" s="71">
        <f t="shared" si="583"/>
        <v>2.8602755593759815E-4</v>
      </c>
      <c r="X567" s="71">
        <f t="shared" si="584"/>
        <v>9.5278929136999739E-5</v>
      </c>
      <c r="Y567" s="71">
        <f t="shared" si="585"/>
        <v>9.523356037868119E-5</v>
      </c>
      <c r="Z567" s="72">
        <f t="shared" si="529"/>
        <v>6.1583845899371836E-3</v>
      </c>
      <c r="AA567" s="72">
        <f t="shared" si="530"/>
        <v>5.7973495119438565E-3</v>
      </c>
      <c r="AB567" s="72">
        <f t="shared" si="531"/>
        <v>2.7467163591415396E-3</v>
      </c>
      <c r="AC567" s="72">
        <f t="shared" si="532"/>
        <v>1.1244274637397112E-3</v>
      </c>
      <c r="AD567" s="72">
        <f t="shared" si="533"/>
        <v>1.4550525867827013E-3</v>
      </c>
      <c r="AE567" s="72">
        <f t="shared" si="534"/>
        <v>1.1914706344376572E-3</v>
      </c>
      <c r="AF567" s="72">
        <f t="shared" si="535"/>
        <v>1.0188656050785698E-3</v>
      </c>
      <c r="AG567" s="72">
        <f t="shared" si="536"/>
        <v>1.1939081483374951E-3</v>
      </c>
      <c r="AH567" s="72">
        <f t="shared" si="537"/>
        <v>3.8823976307993447E-3</v>
      </c>
      <c r="AI567" s="72">
        <f t="shared" si="538"/>
        <v>4.5735032325539922E-3</v>
      </c>
      <c r="AJ567" s="72">
        <f t="shared" si="539"/>
        <v>6.2420176298140237E-3</v>
      </c>
      <c r="AK567" s="72">
        <f t="shared" si="540"/>
        <v>7.2669407614417104E-3</v>
      </c>
      <c r="AL567" s="72">
        <f t="shared" si="541"/>
        <v>7.5874410286760289E-3</v>
      </c>
      <c r="AM567" s="72">
        <f t="shared" si="542"/>
        <v>7.7953924814209291E-3</v>
      </c>
      <c r="AN567" s="72">
        <f t="shared" si="543"/>
        <v>8.1751911292641949E-3</v>
      </c>
      <c r="AO567" s="72">
        <f t="shared" si="544"/>
        <v>8.190624259333092E-3</v>
      </c>
      <c r="AP567" s="72">
        <f t="shared" si="545"/>
        <v>3.8353442881835917E-3</v>
      </c>
      <c r="AQ567" s="72">
        <f t="shared" si="546"/>
        <v>4.5123013717728215E-3</v>
      </c>
      <c r="AR567" s="72">
        <f t="shared" si="547"/>
        <v>6.1314065854373356E-3</v>
      </c>
      <c r="AS567" s="72">
        <f t="shared" si="548"/>
        <v>7.1185353778792995E-3</v>
      </c>
      <c r="AT567" s="72">
        <f t="shared" si="549"/>
        <v>7.4257864354837508E-3</v>
      </c>
      <c r="AU567" s="72">
        <f t="shared" si="550"/>
        <v>7.6246041323556916E-3</v>
      </c>
      <c r="AV567" s="72">
        <f t="shared" si="551"/>
        <v>7.988005801217583E-3</v>
      </c>
      <c r="AW567" s="72">
        <f t="shared" si="552"/>
        <v>8.0027128348166953E-3</v>
      </c>
      <c r="AX567" s="72">
        <f t="shared" si="553"/>
        <v>9.7059940769983618E-4</v>
      </c>
      <c r="AY567" s="72">
        <f t="shared" si="554"/>
        <v>2.2867516162769961E-3</v>
      </c>
      <c r="AZ567" s="72">
        <f t="shared" si="555"/>
        <v>6.2420176298140237E-3</v>
      </c>
      <c r="BA567" s="72">
        <f t="shared" si="556"/>
        <v>2.180082228432513E-2</v>
      </c>
      <c r="BB567" s="72">
        <f t="shared" si="557"/>
        <v>3.7937205143380143E-2</v>
      </c>
      <c r="BC567" s="72">
        <f t="shared" si="558"/>
        <v>7.7953924814209291E-2</v>
      </c>
      <c r="BD567" s="72">
        <f t="shared" si="559"/>
        <v>0.12262786693896292</v>
      </c>
      <c r="BE567" s="72">
        <f t="shared" si="560"/>
        <v>0.16381248518666183</v>
      </c>
      <c r="BF567" s="72">
        <f t="shared" si="561"/>
        <v>9.5883607204589791E-4</v>
      </c>
      <c r="BG567" s="72">
        <f t="shared" si="562"/>
        <v>2.2561506858864108E-3</v>
      </c>
      <c r="BH567" s="72">
        <f t="shared" si="563"/>
        <v>6.1314065854373356E-3</v>
      </c>
      <c r="BI567" s="72">
        <f t="shared" si="564"/>
        <v>2.1355606133637899E-2</v>
      </c>
      <c r="BJ567" s="72">
        <f t="shared" si="565"/>
        <v>3.7128932177418757E-2</v>
      </c>
      <c r="BK567" s="72">
        <f t="shared" si="566"/>
        <v>7.6246041323556918E-2</v>
      </c>
      <c r="BL567" s="72">
        <f t="shared" si="567"/>
        <v>0.11982008701826374</v>
      </c>
      <c r="BM567" s="72">
        <f t="shared" si="568"/>
        <v>0.16005425669633391</v>
      </c>
      <c r="BN567" s="70">
        <f t="shared" si="569"/>
        <v>0.9857071842743117</v>
      </c>
      <c r="BO567" s="70">
        <f t="shared" si="570"/>
        <v>0.99515911421467418</v>
      </c>
      <c r="BP567" s="70">
        <f t="shared" si="571"/>
        <v>0.99835061870740127</v>
      </c>
    </row>
    <row r="568" spans="1:68" x14ac:dyDescent="0.25">
      <c r="A568" s="68">
        <v>44607</v>
      </c>
      <c r="B568" s="67">
        <v>4.49</v>
      </c>
      <c r="C568" s="67">
        <v>4.45</v>
      </c>
      <c r="D568" s="67">
        <v>4.5599999999999996</v>
      </c>
      <c r="E568" s="67">
        <v>4.72</v>
      </c>
      <c r="F568" s="67">
        <v>4.84</v>
      </c>
      <c r="G568" s="67">
        <v>4.9000000000000004</v>
      </c>
      <c r="H568" s="67">
        <v>4.96</v>
      </c>
      <c r="I568" s="67">
        <v>5.01</v>
      </c>
      <c r="J568" s="71">
        <f t="shared" si="572"/>
        <v>-1.0000000000000078E-3</v>
      </c>
      <c r="K568" s="71">
        <f t="shared" si="572"/>
        <v>-8.000000000000021E-4</v>
      </c>
      <c r="L568" s="71">
        <f t="shared" si="573"/>
        <v>-3.9999999999999758E-4</v>
      </c>
      <c r="M568" s="71">
        <f t="shared" si="573"/>
        <v>-8.000000000000021E-4</v>
      </c>
      <c r="N568" s="71">
        <f t="shared" si="574"/>
        <v>-5.0000000000000044E-4</v>
      </c>
      <c r="O568" s="71">
        <f t="shared" si="575"/>
        <v>-2.0000000000000573E-4</v>
      </c>
      <c r="P568" s="71">
        <f t="shared" si="576"/>
        <v>0</v>
      </c>
      <c r="Q568" s="71">
        <f t="shared" si="577"/>
        <v>9.9999999999995925E-5</v>
      </c>
      <c r="R568" s="71">
        <f t="shared" si="578"/>
        <v>-9.5748762581236864E-4</v>
      </c>
      <c r="S568" s="71">
        <f t="shared" si="579"/>
        <v>-7.6621017061439904E-4</v>
      </c>
      <c r="T568" s="71">
        <f t="shared" si="580"/>
        <v>-3.8262866355498541E-4</v>
      </c>
      <c r="U568" s="71">
        <f t="shared" si="581"/>
        <v>-7.6423389275579487E-4</v>
      </c>
      <c r="V568" s="71">
        <f t="shared" si="582"/>
        <v>-4.7703096835526363E-4</v>
      </c>
      <c r="W568" s="71">
        <f t="shared" si="583"/>
        <v>-1.9067594680703735E-4</v>
      </c>
      <c r="X568" s="71">
        <f t="shared" si="584"/>
        <v>0</v>
      </c>
      <c r="Y568" s="71">
        <f t="shared" si="585"/>
        <v>9.5224491811329151E-5</v>
      </c>
      <c r="Z568" s="72">
        <f t="shared" si="529"/>
        <v>5.9730906991272096E-3</v>
      </c>
      <c r="AA568" s="72">
        <f t="shared" si="530"/>
        <v>5.6855788141236792E-3</v>
      </c>
      <c r="AB568" s="72">
        <f t="shared" si="531"/>
        <v>2.7039379138462999E-3</v>
      </c>
      <c r="AC568" s="72">
        <f t="shared" si="532"/>
        <v>1.0522201949733126E-3</v>
      </c>
      <c r="AD568" s="72">
        <f t="shared" si="533"/>
        <v>1.4243844171226865E-3</v>
      </c>
      <c r="AE568" s="72">
        <f t="shared" si="534"/>
        <v>1.1874172297130252E-3</v>
      </c>
      <c r="AF568" s="72">
        <f t="shared" si="535"/>
        <v>1.0271270220156986E-3</v>
      </c>
      <c r="AG568" s="72">
        <f t="shared" si="536"/>
        <v>1.2069021928995762E-3</v>
      </c>
      <c r="AH568" s="72">
        <f t="shared" si="537"/>
        <v>3.9377809679580836E-3</v>
      </c>
      <c r="AI568" s="72">
        <f t="shared" si="538"/>
        <v>4.6419100194889876E-3</v>
      </c>
      <c r="AJ568" s="72">
        <f t="shared" si="539"/>
        <v>6.3368863830952551E-3</v>
      </c>
      <c r="AK568" s="72">
        <f t="shared" si="540"/>
        <v>7.3786090130689222E-3</v>
      </c>
      <c r="AL568" s="72">
        <f t="shared" si="541"/>
        <v>7.703570600701988E-3</v>
      </c>
      <c r="AM568" s="72">
        <f t="shared" si="542"/>
        <v>7.9135016310427422E-3</v>
      </c>
      <c r="AN568" s="72">
        <f t="shared" si="543"/>
        <v>8.3008744195435368E-3</v>
      </c>
      <c r="AO568" s="72">
        <f t="shared" si="544"/>
        <v>8.3164667348347467E-3</v>
      </c>
      <c r="AP568" s="72">
        <f t="shared" si="545"/>
        <v>3.890164571838444E-3</v>
      </c>
      <c r="AQ568" s="72">
        <f t="shared" si="546"/>
        <v>4.5798374231517487E-3</v>
      </c>
      <c r="AR568" s="72">
        <f t="shared" si="547"/>
        <v>6.2246383252145404E-3</v>
      </c>
      <c r="AS568" s="72">
        <f t="shared" si="548"/>
        <v>7.2279458091030983E-3</v>
      </c>
      <c r="AT568" s="72">
        <f t="shared" si="549"/>
        <v>7.5394791846182339E-3</v>
      </c>
      <c r="AU568" s="72">
        <f t="shared" si="550"/>
        <v>7.7401991591305157E-3</v>
      </c>
      <c r="AV568" s="72">
        <f t="shared" si="551"/>
        <v>8.110837158935541E-3</v>
      </c>
      <c r="AW568" s="72">
        <f t="shared" si="552"/>
        <v>8.1256964122896937E-3</v>
      </c>
      <c r="AX568" s="72">
        <f t="shared" si="553"/>
        <v>9.8444524198952089E-4</v>
      </c>
      <c r="AY568" s="72">
        <f t="shared" si="554"/>
        <v>2.3209550097444938E-3</v>
      </c>
      <c r="AZ568" s="72">
        <f t="shared" si="555"/>
        <v>6.3368863830952551E-3</v>
      </c>
      <c r="BA568" s="72">
        <f t="shared" si="556"/>
        <v>2.2135827039206767E-2</v>
      </c>
      <c r="BB568" s="72">
        <f t="shared" si="557"/>
        <v>3.851785300350994E-2</v>
      </c>
      <c r="BC568" s="72">
        <f t="shared" si="558"/>
        <v>7.9135016310427422E-2</v>
      </c>
      <c r="BD568" s="72">
        <f t="shared" si="559"/>
        <v>0.12451311629315305</v>
      </c>
      <c r="BE568" s="72">
        <f t="shared" si="560"/>
        <v>0.16632933469669492</v>
      </c>
      <c r="BF568" s="72">
        <f t="shared" si="561"/>
        <v>9.72541142959611E-4</v>
      </c>
      <c r="BG568" s="72">
        <f t="shared" si="562"/>
        <v>2.2899187115758743E-3</v>
      </c>
      <c r="BH568" s="72">
        <f t="shared" si="563"/>
        <v>6.2246383252145404E-3</v>
      </c>
      <c r="BI568" s="72">
        <f t="shared" si="564"/>
        <v>2.1683837427309297E-2</v>
      </c>
      <c r="BJ568" s="72">
        <f t="shared" si="565"/>
        <v>3.7697395923091168E-2</v>
      </c>
      <c r="BK568" s="72">
        <f t="shared" si="566"/>
        <v>7.7401991591305161E-2</v>
      </c>
      <c r="BL568" s="72">
        <f t="shared" si="567"/>
        <v>0.12166255738403312</v>
      </c>
      <c r="BM568" s="72">
        <f t="shared" si="568"/>
        <v>0.16251392824579386</v>
      </c>
      <c r="BN568" s="70">
        <f t="shared" si="569"/>
        <v>0.98569681827831457</v>
      </c>
      <c r="BO568" s="70">
        <f t="shared" si="570"/>
        <v>0.99516165659189548</v>
      </c>
      <c r="BP568" s="70">
        <f t="shared" si="571"/>
        <v>0.99834978140197206</v>
      </c>
    </row>
    <row r="569" spans="1:68" x14ac:dyDescent="0.25">
      <c r="A569" s="68">
        <v>44606</v>
      </c>
      <c r="B569" s="67">
        <v>4.3899999999999997</v>
      </c>
      <c r="C569" s="67">
        <v>4.37</v>
      </c>
      <c r="D569" s="67">
        <v>4.5199999999999996</v>
      </c>
      <c r="E569" s="67">
        <v>4.6399999999999997</v>
      </c>
      <c r="F569" s="67">
        <v>4.79</v>
      </c>
      <c r="G569" s="67">
        <v>4.88</v>
      </c>
      <c r="H569" s="67">
        <v>4.96</v>
      </c>
      <c r="I569" s="67">
        <v>5.0199999999999996</v>
      </c>
      <c r="J569" s="71">
        <f t="shared" si="572"/>
        <v>-4.9999999999999351E-4</v>
      </c>
      <c r="K569" s="71">
        <f t="shared" si="572"/>
        <v>-4.0000000000000452E-4</v>
      </c>
      <c r="L569" s="71">
        <f t="shared" si="573"/>
        <v>-2.9999999999999472E-4</v>
      </c>
      <c r="M569" s="71">
        <f t="shared" si="573"/>
        <v>-1.3999999999999985E-3</v>
      </c>
      <c r="N569" s="71">
        <f t="shared" si="574"/>
        <v>-7.9999999999999516E-4</v>
      </c>
      <c r="O569" s="71">
        <f t="shared" si="575"/>
        <v>-1.2999999999999956E-3</v>
      </c>
      <c r="P569" s="71">
        <f t="shared" si="576"/>
        <v>-9.9999999999999395E-4</v>
      </c>
      <c r="Q569" s="71">
        <f t="shared" si="577"/>
        <v>-9.9999999999999395E-4</v>
      </c>
      <c r="R569" s="71">
        <f t="shared" si="578"/>
        <v>-4.7908782596031078E-4</v>
      </c>
      <c r="S569" s="71">
        <f t="shared" si="579"/>
        <v>-3.8332535208251202E-4</v>
      </c>
      <c r="T569" s="71">
        <f t="shared" si="580"/>
        <v>-2.8706760639224768E-4</v>
      </c>
      <c r="U569" s="71">
        <f t="shared" si="581"/>
        <v>-1.3388163040229468E-3</v>
      </c>
      <c r="V569" s="71">
        <f t="shared" si="582"/>
        <v>-7.6372318747976284E-4</v>
      </c>
      <c r="W569" s="71">
        <f t="shared" si="583"/>
        <v>-1.2402806531971611E-3</v>
      </c>
      <c r="X569" s="71">
        <f t="shared" si="584"/>
        <v>-9.5319805139231905E-4</v>
      </c>
      <c r="Y569" s="71">
        <f t="shared" si="585"/>
        <v>-9.526532110404434E-4</v>
      </c>
      <c r="Z569" s="72">
        <f t="shared" si="529"/>
        <v>5.7550669586829764E-3</v>
      </c>
      <c r="AA569" s="72">
        <f t="shared" si="530"/>
        <v>5.5603337874587802E-3</v>
      </c>
      <c r="AB569" s="72">
        <f t="shared" si="531"/>
        <v>2.6515647642335132E-3</v>
      </c>
      <c r="AC569" s="72">
        <f t="shared" si="532"/>
        <v>9.6245653441865114E-4</v>
      </c>
      <c r="AD569" s="72">
        <f t="shared" si="533"/>
        <v>1.3814827627067641E-3</v>
      </c>
      <c r="AE569" s="72">
        <f t="shared" si="534"/>
        <v>1.1685023960019791E-3</v>
      </c>
      <c r="AF569" s="72">
        <f t="shared" si="535"/>
        <v>1.0327435014489052E-3</v>
      </c>
      <c r="AG569" s="72">
        <f t="shared" si="536"/>
        <v>1.2181247706984891E-3</v>
      </c>
      <c r="AH569" s="72">
        <f t="shared" si="537"/>
        <v>4.0021741403220281E-3</v>
      </c>
      <c r="AI569" s="72">
        <f t="shared" si="538"/>
        <v>4.7173689586964811E-3</v>
      </c>
      <c r="AJ569" s="72">
        <f t="shared" si="539"/>
        <v>6.4388287855037937E-3</v>
      </c>
      <c r="AK569" s="72">
        <f t="shared" si="540"/>
        <v>7.4995326019233919E-3</v>
      </c>
      <c r="AL569" s="72">
        <f t="shared" si="541"/>
        <v>7.8286584082535027E-3</v>
      </c>
      <c r="AM569" s="72">
        <f t="shared" si="542"/>
        <v>8.0405210337778279E-3</v>
      </c>
      <c r="AN569" s="72">
        <f t="shared" si="543"/>
        <v>8.4331884045517839E-3</v>
      </c>
      <c r="AO569" s="72">
        <f t="shared" si="544"/>
        <v>8.4482905314167446E-3</v>
      </c>
      <c r="AP569" s="72">
        <f t="shared" si="545"/>
        <v>3.9537196378579406E-3</v>
      </c>
      <c r="AQ569" s="72">
        <f t="shared" si="546"/>
        <v>4.6542366861191961E-3</v>
      </c>
      <c r="AR569" s="72">
        <f t="shared" si="547"/>
        <v>6.3247530633866811E-3</v>
      </c>
      <c r="AS569" s="72">
        <f t="shared" si="548"/>
        <v>7.3463507623220846E-3</v>
      </c>
      <c r="AT569" s="72">
        <f t="shared" si="549"/>
        <v>7.6618619725033563E-3</v>
      </c>
      <c r="AU569" s="72">
        <f t="shared" si="550"/>
        <v>7.8644246617392034E-3</v>
      </c>
      <c r="AV569" s="72">
        <f t="shared" si="551"/>
        <v>8.240132924645838E-3</v>
      </c>
      <c r="AW569" s="72">
        <f t="shared" si="552"/>
        <v>8.2545269696169855E-3</v>
      </c>
      <c r="AX569" s="72">
        <f t="shared" si="553"/>
        <v>1.000543535080507E-3</v>
      </c>
      <c r="AY569" s="72">
        <f t="shared" si="554"/>
        <v>2.3586844793482406E-3</v>
      </c>
      <c r="AZ569" s="72">
        <f t="shared" si="555"/>
        <v>6.4388287855037937E-3</v>
      </c>
      <c r="BA569" s="72">
        <f t="shared" si="556"/>
        <v>2.2498597805770175E-2</v>
      </c>
      <c r="BB569" s="72">
        <f t="shared" si="557"/>
        <v>3.9143292041267513E-2</v>
      </c>
      <c r="BC569" s="72">
        <f t="shared" si="558"/>
        <v>8.0405210337778282E-2</v>
      </c>
      <c r="BD569" s="72">
        <f t="shared" si="559"/>
        <v>0.12649782606827675</v>
      </c>
      <c r="BE569" s="72">
        <f t="shared" si="560"/>
        <v>0.16896581062833488</v>
      </c>
      <c r="BF569" s="72">
        <f t="shared" si="561"/>
        <v>9.8842990946448515E-4</v>
      </c>
      <c r="BG569" s="72">
        <f t="shared" si="562"/>
        <v>2.3271183430595981E-3</v>
      </c>
      <c r="BH569" s="72">
        <f t="shared" si="563"/>
        <v>6.3247530633866811E-3</v>
      </c>
      <c r="BI569" s="72">
        <f t="shared" si="564"/>
        <v>2.2039052286966253E-2</v>
      </c>
      <c r="BJ569" s="72">
        <f t="shared" si="565"/>
        <v>3.830930986251678E-2</v>
      </c>
      <c r="BK569" s="72">
        <f t="shared" si="566"/>
        <v>7.8644246617392027E-2</v>
      </c>
      <c r="BL569" s="72">
        <f t="shared" si="567"/>
        <v>0.12360199386968757</v>
      </c>
      <c r="BM569" s="72">
        <f t="shared" si="568"/>
        <v>0.1650905393923397</v>
      </c>
      <c r="BN569" s="70">
        <f t="shared" si="569"/>
        <v>0.98570425559197705</v>
      </c>
      <c r="BO569" s="70">
        <f t="shared" si="570"/>
        <v>0.99523755319836471</v>
      </c>
      <c r="BP569" s="70">
        <f t="shared" si="571"/>
        <v>0.99837436299020399</v>
      </c>
    </row>
    <row r="570" spans="1:68" x14ac:dyDescent="0.25">
      <c r="A570" s="68">
        <v>44603</v>
      </c>
      <c r="B570" s="67">
        <v>4.34</v>
      </c>
      <c r="C570" s="67">
        <v>4.33</v>
      </c>
      <c r="D570" s="67">
        <v>4.49</v>
      </c>
      <c r="E570" s="67">
        <v>4.5</v>
      </c>
      <c r="F570" s="67">
        <v>4.71</v>
      </c>
      <c r="G570" s="67">
        <v>4.75</v>
      </c>
      <c r="H570" s="67">
        <v>4.8600000000000003</v>
      </c>
      <c r="I570" s="67">
        <v>4.92</v>
      </c>
      <c r="J570" s="71">
        <f t="shared" si="572"/>
        <v>-3.0999999999999986E-3</v>
      </c>
      <c r="K570" s="71">
        <f t="shared" si="572"/>
        <v>-6.0000000000000331E-4</v>
      </c>
      <c r="L570" s="71">
        <f t="shared" si="573"/>
        <v>-9.9999999999995925E-5</v>
      </c>
      <c r="M570" s="71">
        <f t="shared" si="573"/>
        <v>-1.1000000000000038E-3</v>
      </c>
      <c r="N570" s="71">
        <f t="shared" si="574"/>
        <v>-1.0000000000000009E-3</v>
      </c>
      <c r="O570" s="71">
        <f t="shared" si="575"/>
        <v>-8.000000000000021E-4</v>
      </c>
      <c r="P570" s="71">
        <f t="shared" si="576"/>
        <v>-6.0000000000000331E-4</v>
      </c>
      <c r="Q570" s="71">
        <f t="shared" si="577"/>
        <v>-7.0000000000000617E-4</v>
      </c>
      <c r="R570" s="71">
        <f t="shared" si="578"/>
        <v>-2.9754785114429576E-3</v>
      </c>
      <c r="S570" s="71">
        <f t="shared" si="579"/>
        <v>-5.7526367837614303E-4</v>
      </c>
      <c r="T570" s="71">
        <f t="shared" si="580"/>
        <v>-9.57075178985267E-5</v>
      </c>
      <c r="U570" s="71">
        <f t="shared" si="581"/>
        <v>-1.05318598465859E-3</v>
      </c>
      <c r="V570" s="71">
        <f t="shared" si="582"/>
        <v>-9.5547494370114207E-4</v>
      </c>
      <c r="W570" s="71">
        <f t="shared" si="583"/>
        <v>-7.6401493545478626E-4</v>
      </c>
      <c r="X570" s="71">
        <f t="shared" si="584"/>
        <v>-5.7235525744483225E-4</v>
      </c>
      <c r="Y570" s="71">
        <f t="shared" si="585"/>
        <v>-6.6739765074390583E-4</v>
      </c>
      <c r="Z570" s="72">
        <f t="shared" si="529"/>
        <v>5.5552698393961939E-3</v>
      </c>
      <c r="AA570" s="72">
        <f t="shared" si="530"/>
        <v>5.4513902054808671E-3</v>
      </c>
      <c r="AB570" s="72">
        <f t="shared" si="531"/>
        <v>2.6084412044823581E-3</v>
      </c>
      <c r="AC570" s="72">
        <f t="shared" si="532"/>
        <v>9.1827549518511641E-4</v>
      </c>
      <c r="AD570" s="72">
        <f t="shared" si="533"/>
        <v>1.3579099897378635E-3</v>
      </c>
      <c r="AE570" s="72">
        <f t="shared" si="534"/>
        <v>1.1549991292229391E-3</v>
      </c>
      <c r="AF570" s="72">
        <f t="shared" si="535"/>
        <v>1.0379300798101533E-3</v>
      </c>
      <c r="AG570" s="72">
        <f t="shared" si="536"/>
        <v>1.2269062109936163E-3</v>
      </c>
      <c r="AH570" s="72">
        <f t="shared" si="537"/>
        <v>4.0669172713437415E-3</v>
      </c>
      <c r="AI570" s="72">
        <f t="shared" si="538"/>
        <v>4.7942266524854974E-3</v>
      </c>
      <c r="AJ570" s="72">
        <f t="shared" si="539"/>
        <v>6.5452527325790353E-3</v>
      </c>
      <c r="AK570" s="72">
        <f t="shared" si="540"/>
        <v>7.6277171529571834E-3</v>
      </c>
      <c r="AL570" s="72">
        <f t="shared" si="541"/>
        <v>7.9612488190371668E-3</v>
      </c>
      <c r="AM570" s="72">
        <f t="shared" si="542"/>
        <v>8.1778120053839776E-3</v>
      </c>
      <c r="AN570" s="72">
        <f t="shared" si="543"/>
        <v>8.5766081230607537E-3</v>
      </c>
      <c r="AO570" s="72">
        <f t="shared" si="544"/>
        <v>8.5919208241391435E-3</v>
      </c>
      <c r="AP570" s="72">
        <f t="shared" si="545"/>
        <v>4.0176644541477478E-3</v>
      </c>
      <c r="AQ570" s="72">
        <f t="shared" si="546"/>
        <v>4.7300638872150467E-3</v>
      </c>
      <c r="AR570" s="72">
        <f t="shared" si="547"/>
        <v>6.429282317131405E-3</v>
      </c>
      <c r="AS570" s="72">
        <f t="shared" si="548"/>
        <v>7.4719016821265232E-3</v>
      </c>
      <c r="AT570" s="72">
        <f t="shared" si="549"/>
        <v>7.7915725011482627E-3</v>
      </c>
      <c r="AU570" s="72">
        <f t="shared" si="550"/>
        <v>7.9986729234280043E-3</v>
      </c>
      <c r="AV570" s="72">
        <f t="shared" si="551"/>
        <v>8.3802132427037556E-3</v>
      </c>
      <c r="AW570" s="72">
        <f t="shared" si="552"/>
        <v>8.3948049533665407E-3</v>
      </c>
      <c r="AX570" s="72">
        <f t="shared" si="553"/>
        <v>1.0167293178359354E-3</v>
      </c>
      <c r="AY570" s="72">
        <f t="shared" si="554"/>
        <v>2.3971133262427487E-3</v>
      </c>
      <c r="AZ570" s="72">
        <f t="shared" si="555"/>
        <v>6.5452527325790353E-3</v>
      </c>
      <c r="BA570" s="72">
        <f t="shared" si="556"/>
        <v>2.2883151458871549E-2</v>
      </c>
      <c r="BB570" s="72">
        <f t="shared" si="557"/>
        <v>3.9806244095185836E-2</v>
      </c>
      <c r="BC570" s="72">
        <f t="shared" si="558"/>
        <v>8.1778120053839776E-2</v>
      </c>
      <c r="BD570" s="72">
        <f t="shared" si="559"/>
        <v>0.12864912184591132</v>
      </c>
      <c r="BE570" s="72">
        <f t="shared" si="560"/>
        <v>0.17183841648278286</v>
      </c>
      <c r="BF570" s="72">
        <f t="shared" si="561"/>
        <v>1.004416113536937E-3</v>
      </c>
      <c r="BG570" s="72">
        <f t="shared" si="562"/>
        <v>2.3650319436075234E-3</v>
      </c>
      <c r="BH570" s="72">
        <f t="shared" si="563"/>
        <v>6.429282317131405E-3</v>
      </c>
      <c r="BI570" s="72">
        <f t="shared" si="564"/>
        <v>2.2415705046379568E-2</v>
      </c>
      <c r="BJ570" s="72">
        <f t="shared" si="565"/>
        <v>3.8957862505741313E-2</v>
      </c>
      <c r="BK570" s="72">
        <f t="shared" si="566"/>
        <v>7.9986729234280046E-2</v>
      </c>
      <c r="BL570" s="72">
        <f t="shared" si="567"/>
        <v>0.12570319864055635</v>
      </c>
      <c r="BM570" s="72">
        <f t="shared" si="568"/>
        <v>0.16789609906733083</v>
      </c>
      <c r="BN570" s="70">
        <f t="shared" si="569"/>
        <v>0.985704924550455</v>
      </c>
      <c r="BO570" s="70">
        <f t="shared" si="570"/>
        <v>0.99569381668225265</v>
      </c>
      <c r="BP570" s="70">
        <f t="shared" si="571"/>
        <v>0.99848543036758752</v>
      </c>
    </row>
    <row r="571" spans="1:68" x14ac:dyDescent="0.25">
      <c r="A571" s="68">
        <v>44602</v>
      </c>
      <c r="B571" s="67">
        <v>4.03</v>
      </c>
      <c r="C571" s="67">
        <v>4.2699999999999996</v>
      </c>
      <c r="D571" s="67">
        <v>4.4800000000000004</v>
      </c>
      <c r="E571" s="67">
        <v>4.3899999999999997</v>
      </c>
      <c r="F571" s="67">
        <v>4.6100000000000003</v>
      </c>
      <c r="G571" s="67">
        <v>4.67</v>
      </c>
      <c r="H571" s="67">
        <v>4.8</v>
      </c>
      <c r="I571" s="67">
        <v>4.8499999999999996</v>
      </c>
      <c r="J571" s="71">
        <f t="shared" si="572"/>
        <v>0</v>
      </c>
      <c r="K571" s="71">
        <f t="shared" si="572"/>
        <v>-2.9999999999999472E-4</v>
      </c>
      <c r="L571" s="71">
        <f t="shared" si="573"/>
        <v>0</v>
      </c>
      <c r="M571" s="71">
        <f t="shared" si="573"/>
        <v>-9.9999999999995925E-5</v>
      </c>
      <c r="N571" s="71">
        <f t="shared" si="574"/>
        <v>-6.9999999999999923E-4</v>
      </c>
      <c r="O571" s="71">
        <f t="shared" si="575"/>
        <v>-1.1000000000000038E-3</v>
      </c>
      <c r="P571" s="71">
        <f t="shared" si="576"/>
        <v>-1.2000000000000066E-3</v>
      </c>
      <c r="Q571" s="71">
        <f t="shared" si="577"/>
        <v>-1.3999999999999915E-3</v>
      </c>
      <c r="R571" s="71">
        <f t="shared" si="578"/>
        <v>0</v>
      </c>
      <c r="S571" s="71">
        <f t="shared" si="579"/>
        <v>-2.8775598491201739E-4</v>
      </c>
      <c r="T571" s="71">
        <f t="shared" si="580"/>
        <v>0</v>
      </c>
      <c r="U571" s="71">
        <f t="shared" si="581"/>
        <v>-9.5799204939874867E-5</v>
      </c>
      <c r="V571" s="71">
        <f t="shared" si="582"/>
        <v>-6.693760708935733E-4</v>
      </c>
      <c r="W571" s="71">
        <f t="shared" si="583"/>
        <v>-1.0514745508258259E-3</v>
      </c>
      <c r="X571" s="71">
        <f t="shared" si="584"/>
        <v>-1.1456942249967322E-3</v>
      </c>
      <c r="Y571" s="71">
        <f t="shared" si="585"/>
        <v>-1.3361330485583004E-3</v>
      </c>
      <c r="Z571" s="72">
        <f t="shared" si="529"/>
        <v>5.344215601385119E-3</v>
      </c>
      <c r="AA571" s="72">
        <f t="shared" si="530"/>
        <v>5.3392980295423652E-3</v>
      </c>
      <c r="AB571" s="72">
        <f t="shared" si="531"/>
        <v>2.5704506898146223E-3</v>
      </c>
      <c r="AC571" s="72">
        <f t="shared" si="532"/>
        <v>9.3039797618474503E-4</v>
      </c>
      <c r="AD571" s="72">
        <f t="shared" si="533"/>
        <v>1.3633123962082841E-3</v>
      </c>
      <c r="AE571" s="72">
        <f t="shared" si="534"/>
        <v>1.1745872349101165E-3</v>
      </c>
      <c r="AF571" s="72">
        <f t="shared" si="535"/>
        <v>1.0560638882002309E-3</v>
      </c>
      <c r="AG571" s="72">
        <f t="shared" si="536"/>
        <v>1.2485755430487603E-3</v>
      </c>
      <c r="AH571" s="72">
        <f t="shared" si="537"/>
        <v>4.1266853550645747E-3</v>
      </c>
      <c r="AI571" s="72">
        <f t="shared" si="538"/>
        <v>4.8763933211606403E-3</v>
      </c>
      <c r="AJ571" s="72">
        <f t="shared" si="539"/>
        <v>6.6556949946695249E-3</v>
      </c>
      <c r="AK571" s="72">
        <f t="shared" si="540"/>
        <v>7.762350718046096E-3</v>
      </c>
      <c r="AL571" s="72">
        <f t="shared" si="541"/>
        <v>8.1014260132569165E-3</v>
      </c>
      <c r="AM571" s="72">
        <f t="shared" si="542"/>
        <v>8.321201185079086E-3</v>
      </c>
      <c r="AN571" s="72">
        <f t="shared" si="543"/>
        <v>8.7262160923644548E-3</v>
      </c>
      <c r="AO571" s="72">
        <f t="shared" si="544"/>
        <v>8.7421351000985109E-3</v>
      </c>
      <c r="AP571" s="72">
        <f t="shared" si="545"/>
        <v>4.0777789118019514E-3</v>
      </c>
      <c r="AQ571" s="72">
        <f t="shared" si="546"/>
        <v>4.8110946778644244E-3</v>
      </c>
      <c r="AR571" s="72">
        <f t="shared" si="547"/>
        <v>6.5377955177509167E-3</v>
      </c>
      <c r="AS571" s="72">
        <f t="shared" si="548"/>
        <v>7.6037415230447401E-3</v>
      </c>
      <c r="AT571" s="72">
        <f t="shared" si="549"/>
        <v>7.9287069963636016E-3</v>
      </c>
      <c r="AU571" s="72">
        <f t="shared" si="550"/>
        <v>8.1388624108300195E-3</v>
      </c>
      <c r="AV571" s="72">
        <f t="shared" si="551"/>
        <v>8.5263394313831193E-3</v>
      </c>
      <c r="AW571" s="72">
        <f t="shared" si="552"/>
        <v>8.5415125327741748E-3</v>
      </c>
      <c r="AX571" s="72">
        <f t="shared" si="553"/>
        <v>1.0316713387661437E-3</v>
      </c>
      <c r="AY571" s="72">
        <f t="shared" si="554"/>
        <v>2.4381966605803202E-3</v>
      </c>
      <c r="AZ571" s="72">
        <f t="shared" si="555"/>
        <v>6.6556949946695249E-3</v>
      </c>
      <c r="BA571" s="72">
        <f t="shared" si="556"/>
        <v>2.3287052154138288E-2</v>
      </c>
      <c r="BB571" s="72">
        <f t="shared" si="557"/>
        <v>4.0507130066284584E-2</v>
      </c>
      <c r="BC571" s="72">
        <f t="shared" si="558"/>
        <v>8.3212011850790857E-2</v>
      </c>
      <c r="BD571" s="72">
        <f t="shared" si="559"/>
        <v>0.13089324138546682</v>
      </c>
      <c r="BE571" s="72">
        <f t="shared" si="560"/>
        <v>0.17484270200197022</v>
      </c>
      <c r="BF571" s="72">
        <f t="shared" si="561"/>
        <v>1.0194447279504879E-3</v>
      </c>
      <c r="BG571" s="72">
        <f t="shared" si="562"/>
        <v>2.4055473389322122E-3</v>
      </c>
      <c r="BH571" s="72">
        <f t="shared" si="563"/>
        <v>6.5377955177509167E-3</v>
      </c>
      <c r="BI571" s="72">
        <f t="shared" si="564"/>
        <v>2.281122456913422E-2</v>
      </c>
      <c r="BJ571" s="72">
        <f t="shared" si="565"/>
        <v>3.964353498181801E-2</v>
      </c>
      <c r="BK571" s="72">
        <f t="shared" si="566"/>
        <v>8.1388624108300195E-2</v>
      </c>
      <c r="BL571" s="72">
        <f t="shared" si="567"/>
        <v>0.12789509147074679</v>
      </c>
      <c r="BM571" s="72">
        <f t="shared" si="568"/>
        <v>0.17083025065548349</v>
      </c>
      <c r="BN571" s="70">
        <f t="shared" si="569"/>
        <v>0.98570818100266111</v>
      </c>
      <c r="BO571" s="70">
        <f t="shared" si="570"/>
        <v>0.99613272626465821</v>
      </c>
      <c r="BP571" s="70">
        <f t="shared" si="571"/>
        <v>0.99849154162068765</v>
      </c>
    </row>
    <row r="572" spans="1:68" x14ac:dyDescent="0.25">
      <c r="A572" s="68">
        <v>44601</v>
      </c>
      <c r="B572" s="67">
        <v>4.03</v>
      </c>
      <c r="C572" s="67">
        <v>4.24</v>
      </c>
      <c r="D572" s="67">
        <v>4.4800000000000004</v>
      </c>
      <c r="E572" s="67">
        <v>4.38</v>
      </c>
      <c r="F572" s="67">
        <v>4.54</v>
      </c>
      <c r="G572" s="67">
        <v>4.5599999999999996</v>
      </c>
      <c r="H572" s="67">
        <v>4.68</v>
      </c>
      <c r="I572" s="67">
        <v>4.71</v>
      </c>
      <c r="J572" s="71">
        <f t="shared" si="572"/>
        <v>0</v>
      </c>
      <c r="K572" s="71">
        <f t="shared" si="572"/>
        <v>5.0000000000000044E-4</v>
      </c>
      <c r="L572" s="71">
        <f t="shared" si="573"/>
        <v>6.999999999999923E-4</v>
      </c>
      <c r="M572" s="71">
        <f t="shared" si="573"/>
        <v>7.0000000000000617E-4</v>
      </c>
      <c r="N572" s="71">
        <f t="shared" si="574"/>
        <v>1.1000000000000038E-3</v>
      </c>
      <c r="O572" s="71">
        <f t="shared" si="575"/>
        <v>8.000000000000021E-4</v>
      </c>
      <c r="P572" s="71">
        <f t="shared" si="576"/>
        <v>7.0000000000000617E-4</v>
      </c>
      <c r="Q572" s="71">
        <f t="shared" si="577"/>
        <v>7.9999999999999516E-4</v>
      </c>
      <c r="R572" s="71">
        <f t="shared" si="578"/>
        <v>0</v>
      </c>
      <c r="S572" s="71">
        <f t="shared" si="579"/>
        <v>4.7954731653183528E-4</v>
      </c>
      <c r="T572" s="71">
        <f t="shared" si="580"/>
        <v>6.6976034652182776E-4</v>
      </c>
      <c r="U572" s="71">
        <f t="shared" si="581"/>
        <v>6.7040178730746124E-4</v>
      </c>
      <c r="V572" s="71">
        <f t="shared" si="582"/>
        <v>1.0516756072328358E-3</v>
      </c>
      <c r="W572" s="71">
        <f t="shared" si="583"/>
        <v>7.6481839292204972E-4</v>
      </c>
      <c r="X572" s="71">
        <f t="shared" si="584"/>
        <v>6.684811403020797E-4</v>
      </c>
      <c r="Y572" s="71">
        <f t="shared" si="585"/>
        <v>7.6372318747966418E-4</v>
      </c>
      <c r="Z572" s="72">
        <f t="shared" si="529"/>
        <v>5.2754397494676943E-3</v>
      </c>
      <c r="AA572" s="72">
        <f t="shared" si="530"/>
        <v>5.2345262011250001E-3</v>
      </c>
      <c r="AB572" s="72">
        <f t="shared" si="531"/>
        <v>2.527907723853356E-3</v>
      </c>
      <c r="AC572" s="72">
        <f t="shared" si="532"/>
        <v>9.3946399217457598E-4</v>
      </c>
      <c r="AD572" s="72">
        <f t="shared" si="533"/>
        <v>1.3876772492723761E-3</v>
      </c>
      <c r="AE572" s="72">
        <f t="shared" si="534"/>
        <v>1.1911268063405627E-3</v>
      </c>
      <c r="AF572" s="72">
        <f t="shared" si="535"/>
        <v>1.0661395026700013E-3</v>
      </c>
      <c r="AG572" s="72">
        <f t="shared" si="536"/>
        <v>1.2627759795795822E-3</v>
      </c>
      <c r="AH572" s="72">
        <f t="shared" si="537"/>
        <v>4.193587634553169E-3</v>
      </c>
      <c r="AI572" s="72">
        <f t="shared" si="538"/>
        <v>4.9605640573624054E-3</v>
      </c>
      <c r="AJ572" s="72">
        <f t="shared" si="539"/>
        <v>6.7710713633373715E-3</v>
      </c>
      <c r="AK572" s="72">
        <f t="shared" si="540"/>
        <v>7.8999397224945728E-3</v>
      </c>
      <c r="AL572" s="72">
        <f t="shared" si="541"/>
        <v>8.2482481705873686E-3</v>
      </c>
      <c r="AM572" s="72">
        <f t="shared" si="542"/>
        <v>8.473306982337607E-3</v>
      </c>
      <c r="AN572" s="72">
        <f t="shared" si="543"/>
        <v>8.8858963216522733E-3</v>
      </c>
      <c r="AO572" s="72">
        <f t="shared" si="544"/>
        <v>8.9023947494554674E-3</v>
      </c>
      <c r="AP572" s="72">
        <f t="shared" si="545"/>
        <v>4.1440250834177822E-3</v>
      </c>
      <c r="AQ572" s="72">
        <f t="shared" si="546"/>
        <v>4.8941620781885594E-3</v>
      </c>
      <c r="AR572" s="72">
        <f t="shared" si="547"/>
        <v>6.6511825906958866E-3</v>
      </c>
      <c r="AS572" s="72">
        <f t="shared" si="548"/>
        <v>7.738513639378301E-3</v>
      </c>
      <c r="AT572" s="72">
        <f t="shared" si="549"/>
        <v>8.0723404161632956E-3</v>
      </c>
      <c r="AU572" s="72">
        <f t="shared" si="550"/>
        <v>8.2875802425905684E-3</v>
      </c>
      <c r="AV572" s="72">
        <f t="shared" si="551"/>
        <v>8.6823090657857319E-3</v>
      </c>
      <c r="AW572" s="72">
        <f t="shared" si="552"/>
        <v>8.6980561142494441E-3</v>
      </c>
      <c r="AX572" s="72">
        <f t="shared" si="553"/>
        <v>1.0483969086382923E-3</v>
      </c>
      <c r="AY572" s="72">
        <f t="shared" si="554"/>
        <v>2.4802820286812027E-3</v>
      </c>
      <c r="AZ572" s="72">
        <f t="shared" si="555"/>
        <v>6.7710713633373715E-3</v>
      </c>
      <c r="BA572" s="72">
        <f t="shared" si="556"/>
        <v>2.3699819167483718E-2</v>
      </c>
      <c r="BB572" s="72">
        <f t="shared" si="557"/>
        <v>4.1241240852936845E-2</v>
      </c>
      <c r="BC572" s="72">
        <f t="shared" si="558"/>
        <v>8.473306982337607E-2</v>
      </c>
      <c r="BD572" s="72">
        <f t="shared" si="559"/>
        <v>0.13328844482478411</v>
      </c>
      <c r="BE572" s="72">
        <f t="shared" si="560"/>
        <v>0.17804789498910933</v>
      </c>
      <c r="BF572" s="72">
        <f t="shared" si="561"/>
        <v>1.0360062708544455E-3</v>
      </c>
      <c r="BG572" s="72">
        <f t="shared" si="562"/>
        <v>2.4470810390942797E-3</v>
      </c>
      <c r="BH572" s="72">
        <f t="shared" si="563"/>
        <v>6.6511825906958866E-3</v>
      </c>
      <c r="BI572" s="72">
        <f t="shared" si="564"/>
        <v>2.3215540918134901E-2</v>
      </c>
      <c r="BJ572" s="72">
        <f t="shared" si="565"/>
        <v>4.0361702080816478E-2</v>
      </c>
      <c r="BK572" s="72">
        <f t="shared" si="566"/>
        <v>8.2875802425905684E-2</v>
      </c>
      <c r="BL572" s="72">
        <f t="shared" si="567"/>
        <v>0.13023463598678597</v>
      </c>
      <c r="BM572" s="72">
        <f t="shared" si="568"/>
        <v>0.17396112228498889</v>
      </c>
      <c r="BN572" s="70">
        <f t="shared" si="569"/>
        <v>0.98568020236104892</v>
      </c>
      <c r="BO572" s="70">
        <f t="shared" si="570"/>
        <v>0.99617090627339278</v>
      </c>
      <c r="BP572" s="70">
        <f t="shared" si="571"/>
        <v>0.99858274747957299</v>
      </c>
    </row>
    <row r="573" spans="1:68" x14ac:dyDescent="0.25">
      <c r="A573" s="68">
        <v>44600</v>
      </c>
      <c r="B573" s="67">
        <v>4.03</v>
      </c>
      <c r="C573" s="67">
        <v>4.29</v>
      </c>
      <c r="D573" s="67">
        <v>4.55</v>
      </c>
      <c r="E573" s="67">
        <v>4.45</v>
      </c>
      <c r="F573" s="67">
        <v>4.6500000000000004</v>
      </c>
      <c r="G573" s="67">
        <v>4.6399999999999997</v>
      </c>
      <c r="H573" s="67">
        <v>4.75</v>
      </c>
      <c r="I573" s="67">
        <v>4.79</v>
      </c>
      <c r="J573" s="71">
        <f t="shared" si="572"/>
        <v>9.9999999999995925E-5</v>
      </c>
      <c r="K573" s="71">
        <f t="shared" si="572"/>
        <v>0</v>
      </c>
      <c r="L573" s="71">
        <f t="shared" si="573"/>
        <v>9.9999999999995925E-5</v>
      </c>
      <c r="M573" s="71">
        <f t="shared" si="573"/>
        <v>8.9999999999999802E-4</v>
      </c>
      <c r="N573" s="71">
        <f t="shared" si="574"/>
        <v>9.9999999999999395E-4</v>
      </c>
      <c r="O573" s="71">
        <f t="shared" si="575"/>
        <v>1.1000000000000038E-3</v>
      </c>
      <c r="P573" s="71">
        <f t="shared" si="576"/>
        <v>1.1999999999999997E-3</v>
      </c>
      <c r="Q573" s="71">
        <f t="shared" si="577"/>
        <v>1.1000000000000038E-3</v>
      </c>
      <c r="R573" s="71">
        <f t="shared" si="578"/>
        <v>9.6121497646947017E-5</v>
      </c>
      <c r="S573" s="71">
        <f t="shared" si="579"/>
        <v>0</v>
      </c>
      <c r="T573" s="71">
        <f t="shared" si="580"/>
        <v>9.5643441323838767E-5</v>
      </c>
      <c r="U573" s="71">
        <f t="shared" si="581"/>
        <v>8.6128528220105738E-4</v>
      </c>
      <c r="V573" s="71">
        <f t="shared" si="582"/>
        <v>9.5510991023856323E-4</v>
      </c>
      <c r="W573" s="71">
        <f t="shared" si="583"/>
        <v>1.0506710933585652E-3</v>
      </c>
      <c r="X573" s="71">
        <f t="shared" si="584"/>
        <v>1.1449290440664805E-3</v>
      </c>
      <c r="Y573" s="71">
        <f t="shared" si="585"/>
        <v>1.049167915401098E-3</v>
      </c>
      <c r="Z573" s="72">
        <f t="shared" si="529"/>
        <v>5.1871142117899081E-3</v>
      </c>
      <c r="AA573" s="72">
        <f t="shared" si="530"/>
        <v>5.1208723215222874E-3</v>
      </c>
      <c r="AB573" s="72">
        <f t="shared" si="531"/>
        <v>2.4741109658269304E-3</v>
      </c>
      <c r="AC573" s="72">
        <f t="shared" si="532"/>
        <v>9.4556996785143468E-4</v>
      </c>
      <c r="AD573" s="72">
        <f t="shared" si="533"/>
        <v>1.410926025953257E-3</v>
      </c>
      <c r="AE573" s="72">
        <f t="shared" si="534"/>
        <v>1.1666056150082002E-3</v>
      </c>
      <c r="AF573" s="72">
        <f t="shared" si="535"/>
        <v>1.014524154103419E-3</v>
      </c>
      <c r="AG573" s="72">
        <f t="shared" si="536"/>
        <v>1.2105307164151657E-3</v>
      </c>
      <c r="AH573" s="72">
        <f t="shared" si="537"/>
        <v>4.2637944392223013E-3</v>
      </c>
      <c r="AI573" s="72">
        <f t="shared" si="538"/>
        <v>5.0390271751395502E-3</v>
      </c>
      <c r="AJ573" s="72">
        <f t="shared" si="539"/>
        <v>6.8847492386994074E-3</v>
      </c>
      <c r="AK573" s="72">
        <f t="shared" si="540"/>
        <v>8.0377173553752377E-3</v>
      </c>
      <c r="AL573" s="72">
        <f t="shared" si="541"/>
        <v>8.3877811007960733E-3</v>
      </c>
      <c r="AM573" s="72">
        <f t="shared" si="542"/>
        <v>8.6210849324841621E-3</v>
      </c>
      <c r="AN573" s="72">
        <f t="shared" si="543"/>
        <v>9.0427726882708875E-3</v>
      </c>
      <c r="AO573" s="72">
        <f t="shared" si="544"/>
        <v>9.0584254274719972E-3</v>
      </c>
      <c r="AP573" s="72">
        <f t="shared" si="545"/>
        <v>4.2135528031031176E-3</v>
      </c>
      <c r="AQ573" s="72">
        <f t="shared" si="546"/>
        <v>4.9719664451081287E-3</v>
      </c>
      <c r="AR573" s="72">
        <f t="shared" si="547"/>
        <v>6.7631699909889058E-3</v>
      </c>
      <c r="AS573" s="72">
        <f t="shared" si="548"/>
        <v>7.8736619840936474E-3</v>
      </c>
      <c r="AT573" s="72">
        <f t="shared" si="549"/>
        <v>8.2092325755440208E-3</v>
      </c>
      <c r="AU573" s="72">
        <f t="shared" si="550"/>
        <v>8.4323204039714085E-3</v>
      </c>
      <c r="AV573" s="72">
        <f t="shared" si="551"/>
        <v>8.835748818938104E-3</v>
      </c>
      <c r="AW573" s="72">
        <f t="shared" si="552"/>
        <v>8.8506983069752583E-3</v>
      </c>
      <c r="AX573" s="72">
        <f t="shared" si="553"/>
        <v>1.0659486098055753E-3</v>
      </c>
      <c r="AY573" s="72">
        <f t="shared" si="554"/>
        <v>2.5195135875697751E-3</v>
      </c>
      <c r="AZ573" s="72">
        <f t="shared" si="555"/>
        <v>6.8847492386994074E-3</v>
      </c>
      <c r="BA573" s="72">
        <f t="shared" si="556"/>
        <v>2.4113152066125715E-2</v>
      </c>
      <c r="BB573" s="72">
        <f t="shared" si="557"/>
        <v>4.193890550398037E-2</v>
      </c>
      <c r="BC573" s="72">
        <f t="shared" si="558"/>
        <v>8.6210849324841618E-2</v>
      </c>
      <c r="BD573" s="72">
        <f t="shared" si="559"/>
        <v>0.13564159032406331</v>
      </c>
      <c r="BE573" s="72">
        <f t="shared" si="560"/>
        <v>0.18116850854943994</v>
      </c>
      <c r="BF573" s="72">
        <f t="shared" si="561"/>
        <v>1.0533882007757794E-3</v>
      </c>
      <c r="BG573" s="72">
        <f t="shared" si="562"/>
        <v>2.4859832225540644E-3</v>
      </c>
      <c r="BH573" s="72">
        <f t="shared" si="563"/>
        <v>6.7631699909889058E-3</v>
      </c>
      <c r="BI573" s="72">
        <f t="shared" si="564"/>
        <v>2.3620985952280942E-2</v>
      </c>
      <c r="BJ573" s="72">
        <f t="shared" si="565"/>
        <v>4.1046162877720102E-2</v>
      </c>
      <c r="BK573" s="72">
        <f t="shared" si="566"/>
        <v>8.4323204039714078E-2</v>
      </c>
      <c r="BL573" s="72">
        <f t="shared" si="567"/>
        <v>0.13253623228407155</v>
      </c>
      <c r="BM573" s="72">
        <f t="shared" si="568"/>
        <v>0.17701396613950515</v>
      </c>
      <c r="BN573" s="70">
        <f t="shared" si="569"/>
        <v>0.98568648525428559</v>
      </c>
      <c r="BO573" s="70">
        <f t="shared" si="570"/>
        <v>0.9962080146842105</v>
      </c>
      <c r="BP573" s="70">
        <f t="shared" si="571"/>
        <v>0.99861214089836547</v>
      </c>
    </row>
    <row r="574" spans="1:68" x14ac:dyDescent="0.25">
      <c r="A574" s="68">
        <v>44599</v>
      </c>
      <c r="B574" s="67">
        <v>4.04</v>
      </c>
      <c r="C574" s="67">
        <v>4.29</v>
      </c>
      <c r="D574" s="67">
        <v>4.5599999999999996</v>
      </c>
      <c r="E574" s="67">
        <v>4.54</v>
      </c>
      <c r="F574" s="67">
        <v>4.75</v>
      </c>
      <c r="G574" s="67">
        <v>4.75</v>
      </c>
      <c r="H574" s="67">
        <v>4.87</v>
      </c>
      <c r="I574" s="67">
        <v>4.9000000000000004</v>
      </c>
      <c r="J574" s="71">
        <f t="shared" si="572"/>
        <v>0</v>
      </c>
      <c r="K574" s="71">
        <f t="shared" si="572"/>
        <v>-9.9999999999995925E-5</v>
      </c>
      <c r="L574" s="71">
        <f t="shared" si="573"/>
        <v>0</v>
      </c>
      <c r="M574" s="71">
        <f t="shared" si="573"/>
        <v>9.9999999999995925E-5</v>
      </c>
      <c r="N574" s="71">
        <f t="shared" si="574"/>
        <v>5.0000000000000044E-4</v>
      </c>
      <c r="O574" s="71">
        <f t="shared" si="575"/>
        <v>3.9999999999999758E-4</v>
      </c>
      <c r="P574" s="71">
        <f t="shared" si="576"/>
        <v>5.9999999999999637E-4</v>
      </c>
      <c r="Q574" s="71">
        <f t="shared" si="577"/>
        <v>5.9999999999999637E-4</v>
      </c>
      <c r="R574" s="71">
        <f t="shared" si="578"/>
        <v>0</v>
      </c>
      <c r="S574" s="71">
        <f t="shared" si="579"/>
        <v>-9.5891067820519336E-5</v>
      </c>
      <c r="T574" s="71">
        <f t="shared" si="580"/>
        <v>0</v>
      </c>
      <c r="U574" s="71">
        <f t="shared" si="581"/>
        <v>9.5652589866868957E-5</v>
      </c>
      <c r="V574" s="71">
        <f t="shared" si="582"/>
        <v>4.7721308469466392E-4</v>
      </c>
      <c r="W574" s="71">
        <f t="shared" si="583"/>
        <v>3.8178868460312732E-4</v>
      </c>
      <c r="X574" s="71">
        <f t="shared" si="584"/>
        <v>5.7197332350583262E-4</v>
      </c>
      <c r="Y574" s="71">
        <f t="shared" si="585"/>
        <v>5.7180979352748835E-4</v>
      </c>
      <c r="Z574" s="72">
        <f t="shared" si="529"/>
        <v>5.0743032867727389E-3</v>
      </c>
      <c r="AA574" s="72">
        <f t="shared" si="530"/>
        <v>4.9438088710877688E-3</v>
      </c>
      <c r="AB574" s="72">
        <f t="shared" si="531"/>
        <v>2.3563498499553515E-3</v>
      </c>
      <c r="AC574" s="72">
        <f t="shared" si="532"/>
        <v>9.6416564168994511E-4</v>
      </c>
      <c r="AD574" s="72">
        <f t="shared" si="533"/>
        <v>1.433532484673921E-3</v>
      </c>
      <c r="AE574" s="72">
        <f t="shared" si="534"/>
        <v>1.1741576358590671E-3</v>
      </c>
      <c r="AF574" s="72">
        <f t="shared" si="535"/>
        <v>9.9910729384555244E-4</v>
      </c>
      <c r="AG574" s="72">
        <f t="shared" si="536"/>
        <v>1.1977671534343199E-3</v>
      </c>
      <c r="AH574" s="72">
        <f t="shared" si="537"/>
        <v>4.3361024682754693E-3</v>
      </c>
      <c r="AI574" s="72">
        <f t="shared" si="538"/>
        <v>5.1286060484307039E-3</v>
      </c>
      <c r="AJ574" s="72">
        <f t="shared" si="539"/>
        <v>7.0116606175273924E-3</v>
      </c>
      <c r="AK574" s="72">
        <f t="shared" si="540"/>
        <v>8.1804269213400227E-3</v>
      </c>
      <c r="AL574" s="72">
        <f t="shared" si="541"/>
        <v>8.5358799285045091E-3</v>
      </c>
      <c r="AM574" s="72">
        <f t="shared" si="542"/>
        <v>8.7730294741238703E-3</v>
      </c>
      <c r="AN574" s="72">
        <f t="shared" si="543"/>
        <v>9.2021109618307759E-3</v>
      </c>
      <c r="AO574" s="72">
        <f t="shared" si="544"/>
        <v>9.2192273996335432E-3</v>
      </c>
      <c r="AP574" s="72">
        <f t="shared" si="545"/>
        <v>4.2852275452684397E-3</v>
      </c>
      <c r="AQ574" s="72">
        <f t="shared" si="546"/>
        <v>5.060506909680588E-3</v>
      </c>
      <c r="AR574" s="72">
        <f t="shared" si="547"/>
        <v>6.8879461428710846E-3</v>
      </c>
      <c r="AS574" s="72">
        <f t="shared" si="548"/>
        <v>8.0137462975551216E-3</v>
      </c>
      <c r="AT574" s="72">
        <f t="shared" si="549"/>
        <v>8.3545187818475902E-3</v>
      </c>
      <c r="AU574" s="72">
        <f t="shared" si="550"/>
        <v>8.5812872217242969E-3</v>
      </c>
      <c r="AV574" s="72">
        <f t="shared" si="551"/>
        <v>8.991809144646954E-3</v>
      </c>
      <c r="AW574" s="72">
        <f t="shared" si="552"/>
        <v>9.008149227823543E-3</v>
      </c>
      <c r="AX574" s="72">
        <f t="shared" si="553"/>
        <v>1.0840256170688673E-3</v>
      </c>
      <c r="AY574" s="72">
        <f t="shared" si="554"/>
        <v>2.5643030242153519E-3</v>
      </c>
      <c r="AZ574" s="72">
        <f t="shared" si="555"/>
        <v>7.0116606175273924E-3</v>
      </c>
      <c r="BA574" s="72">
        <f t="shared" si="556"/>
        <v>2.4541280764020068E-2</v>
      </c>
      <c r="BB574" s="72">
        <f t="shared" si="557"/>
        <v>4.2679399642522542E-2</v>
      </c>
      <c r="BC574" s="72">
        <f t="shared" si="558"/>
        <v>8.7730294741238696E-2</v>
      </c>
      <c r="BD574" s="72">
        <f t="shared" si="559"/>
        <v>0.13803166442746165</v>
      </c>
      <c r="BE574" s="72">
        <f t="shared" si="560"/>
        <v>0.18438454799267087</v>
      </c>
      <c r="BF574" s="72">
        <f t="shared" si="561"/>
        <v>1.0713068863171099E-3</v>
      </c>
      <c r="BG574" s="72">
        <f t="shared" si="562"/>
        <v>2.530253454840294E-3</v>
      </c>
      <c r="BH574" s="72">
        <f t="shared" si="563"/>
        <v>6.8879461428710846E-3</v>
      </c>
      <c r="BI574" s="72">
        <f t="shared" si="564"/>
        <v>2.4041238892665365E-2</v>
      </c>
      <c r="BJ574" s="72">
        <f t="shared" si="565"/>
        <v>4.1772593909237953E-2</v>
      </c>
      <c r="BK574" s="72">
        <f t="shared" si="566"/>
        <v>8.5812872217242972E-2</v>
      </c>
      <c r="BL574" s="72">
        <f t="shared" si="567"/>
        <v>0.13487713716970431</v>
      </c>
      <c r="BM574" s="72">
        <f t="shared" si="568"/>
        <v>0.18016298455647087</v>
      </c>
      <c r="BN574" s="70">
        <f t="shared" si="569"/>
        <v>0.98570035744780871</v>
      </c>
      <c r="BO574" s="70">
        <f t="shared" si="570"/>
        <v>0.99625935873974591</v>
      </c>
      <c r="BP574" s="70">
        <f t="shared" si="571"/>
        <v>0.9986075675997822</v>
      </c>
    </row>
    <row r="575" spans="1:68" x14ac:dyDescent="0.25">
      <c r="A575" s="68">
        <v>44596</v>
      </c>
      <c r="B575" s="67">
        <v>4.04</v>
      </c>
      <c r="C575" s="67">
        <v>4.28</v>
      </c>
      <c r="D575" s="67">
        <v>4.5599999999999996</v>
      </c>
      <c r="E575" s="67">
        <v>4.55</v>
      </c>
      <c r="F575" s="67">
        <v>4.8</v>
      </c>
      <c r="G575" s="67">
        <v>4.79</v>
      </c>
      <c r="H575" s="67">
        <v>4.93</v>
      </c>
      <c r="I575" s="67">
        <v>4.96</v>
      </c>
      <c r="J575" s="71">
        <f t="shared" si="572"/>
        <v>8.000000000000021E-4</v>
      </c>
      <c r="K575" s="71">
        <f t="shared" si="572"/>
        <v>-1.000000000000098E-4</v>
      </c>
      <c r="L575" s="71">
        <f t="shared" si="573"/>
        <v>0</v>
      </c>
      <c r="M575" s="71">
        <f t="shared" si="573"/>
        <v>5.0000000000000044E-4</v>
      </c>
      <c r="N575" s="71">
        <f t="shared" si="574"/>
        <v>7.9999999999999516E-4</v>
      </c>
      <c r="O575" s="71">
        <f t="shared" si="575"/>
        <v>1.2000000000000066E-3</v>
      </c>
      <c r="P575" s="71">
        <f t="shared" si="576"/>
        <v>8.9999999999999802E-4</v>
      </c>
      <c r="Q575" s="71">
        <f t="shared" si="577"/>
        <v>1.0000000000000009E-3</v>
      </c>
      <c r="R575" s="71">
        <f t="shared" si="578"/>
        <v>7.6863954591364653E-4</v>
      </c>
      <c r="S575" s="71">
        <f t="shared" si="579"/>
        <v>-9.5900263799237663E-5</v>
      </c>
      <c r="T575" s="71">
        <f t="shared" si="580"/>
        <v>0</v>
      </c>
      <c r="U575" s="71">
        <f t="shared" si="581"/>
        <v>4.7812575617995327E-4</v>
      </c>
      <c r="V575" s="71">
        <f t="shared" si="582"/>
        <v>7.6306756850242675E-4</v>
      </c>
      <c r="W575" s="71">
        <f t="shared" si="583"/>
        <v>1.144492256543683E-3</v>
      </c>
      <c r="X575" s="71">
        <f t="shared" si="584"/>
        <v>8.5734703989364617E-4</v>
      </c>
      <c r="Y575" s="71">
        <f t="shared" si="585"/>
        <v>9.5229033003637242E-4</v>
      </c>
      <c r="Z575" s="72">
        <f t="shared" si="529"/>
        <v>4.9236064018155536E-3</v>
      </c>
      <c r="AA575" s="72">
        <f t="shared" si="530"/>
        <v>4.7196115659378177E-3</v>
      </c>
      <c r="AB575" s="72">
        <f t="shared" si="531"/>
        <v>2.1972862049962133E-3</v>
      </c>
      <c r="AC575" s="72">
        <f t="shared" si="532"/>
        <v>9.6915770990415456E-4</v>
      </c>
      <c r="AD575" s="72">
        <f t="shared" si="533"/>
        <v>1.423165485809714E-3</v>
      </c>
      <c r="AE575" s="72">
        <f t="shared" si="534"/>
        <v>1.1980957112573824E-3</v>
      </c>
      <c r="AF575" s="72">
        <f t="shared" si="535"/>
        <v>1.0191009109340769E-3</v>
      </c>
      <c r="AG575" s="72">
        <f t="shared" si="536"/>
        <v>1.2192894105447919E-3</v>
      </c>
      <c r="AH575" s="72">
        <f t="shared" si="537"/>
        <v>4.4136794929703115E-3</v>
      </c>
      <c r="AI575" s="72">
        <f t="shared" si="538"/>
        <v>5.2244074624145974E-3</v>
      </c>
      <c r="AJ575" s="72">
        <f t="shared" si="539"/>
        <v>7.1469270785888576E-3</v>
      </c>
      <c r="AK575" s="72">
        <f t="shared" si="540"/>
        <v>8.3402637847972173E-3</v>
      </c>
      <c r="AL575" s="72">
        <f t="shared" si="541"/>
        <v>8.698419396649025E-3</v>
      </c>
      <c r="AM575" s="72">
        <f t="shared" si="542"/>
        <v>8.9419274581415981E-3</v>
      </c>
      <c r="AN575" s="72">
        <f t="shared" si="543"/>
        <v>9.3777449314853926E-3</v>
      </c>
      <c r="AO575" s="72">
        <f t="shared" si="544"/>
        <v>9.3951086564587789E-3</v>
      </c>
      <c r="AP575" s="72">
        <f t="shared" si="545"/>
        <v>4.3620818029147671E-3</v>
      </c>
      <c r="AQ575" s="72">
        <f t="shared" si="546"/>
        <v>5.1551608280349139E-3</v>
      </c>
      <c r="AR575" s="72">
        <f t="shared" si="547"/>
        <v>7.0209094154637221E-3</v>
      </c>
      <c r="AS575" s="72">
        <f t="shared" si="548"/>
        <v>8.1703762858231152E-3</v>
      </c>
      <c r="AT575" s="72">
        <f t="shared" si="549"/>
        <v>8.5137828107356272E-3</v>
      </c>
      <c r="AU575" s="72">
        <f t="shared" si="550"/>
        <v>8.7466186708034088E-3</v>
      </c>
      <c r="AV575" s="72">
        <f t="shared" si="551"/>
        <v>9.1636079384019454E-3</v>
      </c>
      <c r="AW575" s="72">
        <f t="shared" si="552"/>
        <v>9.1801866096086707E-3</v>
      </c>
      <c r="AX575" s="72">
        <f t="shared" si="553"/>
        <v>1.1034198732425779E-3</v>
      </c>
      <c r="AY575" s="72">
        <f t="shared" si="554"/>
        <v>2.6122037312072987E-3</v>
      </c>
      <c r="AZ575" s="72">
        <f t="shared" si="555"/>
        <v>7.1469270785888576E-3</v>
      </c>
      <c r="BA575" s="72">
        <f t="shared" si="556"/>
        <v>2.5020791354391652E-2</v>
      </c>
      <c r="BB575" s="72">
        <f t="shared" si="557"/>
        <v>4.3492096983245125E-2</v>
      </c>
      <c r="BC575" s="72">
        <f t="shared" si="558"/>
        <v>8.9419274581415978E-2</v>
      </c>
      <c r="BD575" s="72">
        <f t="shared" si="559"/>
        <v>0.1406661739722809</v>
      </c>
      <c r="BE575" s="72">
        <f t="shared" si="560"/>
        <v>0.18790217312917556</v>
      </c>
      <c r="BF575" s="72">
        <f t="shared" si="561"/>
        <v>1.0905204507286918E-3</v>
      </c>
      <c r="BG575" s="72">
        <f t="shared" si="562"/>
        <v>2.5775804140174569E-3</v>
      </c>
      <c r="BH575" s="72">
        <f t="shared" si="563"/>
        <v>7.0209094154637221E-3</v>
      </c>
      <c r="BI575" s="72">
        <f t="shared" si="564"/>
        <v>2.4511128857469346E-2</v>
      </c>
      <c r="BJ575" s="72">
        <f t="shared" si="565"/>
        <v>4.2568914053678138E-2</v>
      </c>
      <c r="BK575" s="72">
        <f t="shared" si="566"/>
        <v>8.7466186708034091E-2</v>
      </c>
      <c r="BL575" s="72">
        <f t="shared" si="567"/>
        <v>0.13745411907602917</v>
      </c>
      <c r="BM575" s="72">
        <f t="shared" si="568"/>
        <v>0.18360373219217341</v>
      </c>
      <c r="BN575" s="70">
        <f t="shared" si="569"/>
        <v>0.98571006549129603</v>
      </c>
      <c r="BO575" s="70">
        <f t="shared" si="570"/>
        <v>0.99626257261433604</v>
      </c>
      <c r="BP575" s="70">
        <f t="shared" si="571"/>
        <v>0.99864769208021775</v>
      </c>
    </row>
    <row r="576" spans="1:68" x14ac:dyDescent="0.25">
      <c r="A576" s="68">
        <v>44595</v>
      </c>
      <c r="B576" s="67">
        <v>4.12</v>
      </c>
      <c r="C576" s="67">
        <v>4.2699999999999996</v>
      </c>
      <c r="D576" s="67">
        <v>4.5599999999999996</v>
      </c>
      <c r="E576" s="67">
        <v>4.5999999999999996</v>
      </c>
      <c r="F576" s="67">
        <v>4.88</v>
      </c>
      <c r="G576" s="67">
        <v>4.91</v>
      </c>
      <c r="H576" s="67">
        <v>5.0199999999999996</v>
      </c>
      <c r="I576" s="67">
        <v>5.0599999999999996</v>
      </c>
      <c r="J576" s="71">
        <f t="shared" si="572"/>
        <v>-1.0000000000000078E-3</v>
      </c>
      <c r="K576" s="71">
        <f t="shared" si="572"/>
        <v>-8.9999999999999802E-4</v>
      </c>
      <c r="L576" s="71">
        <f t="shared" si="573"/>
        <v>-2.3999999999999924E-3</v>
      </c>
      <c r="M576" s="71">
        <f t="shared" si="573"/>
        <v>-1.9999999999999879E-4</v>
      </c>
      <c r="N576" s="71">
        <f t="shared" si="574"/>
        <v>0</v>
      </c>
      <c r="O576" s="71">
        <f t="shared" si="575"/>
        <v>9.9999999999995925E-5</v>
      </c>
      <c r="P576" s="71">
        <f t="shared" si="576"/>
        <v>0</v>
      </c>
      <c r="Q576" s="71">
        <f t="shared" si="577"/>
        <v>0</v>
      </c>
      <c r="R576" s="71">
        <f t="shared" si="578"/>
        <v>-9.608917814380645E-4</v>
      </c>
      <c r="S576" s="71">
        <f t="shared" si="579"/>
        <v>-8.6351648445620263E-4</v>
      </c>
      <c r="T576" s="71">
        <f t="shared" si="580"/>
        <v>-2.2979711376238678E-3</v>
      </c>
      <c r="U576" s="71">
        <f t="shared" si="581"/>
        <v>-1.9122287083792733E-4</v>
      </c>
      <c r="V576" s="71">
        <f t="shared" si="582"/>
        <v>0</v>
      </c>
      <c r="W576" s="71">
        <f t="shared" si="583"/>
        <v>9.5315255278828856E-5</v>
      </c>
      <c r="X576" s="71">
        <f t="shared" si="584"/>
        <v>0</v>
      </c>
      <c r="Y576" s="71">
        <f t="shared" si="585"/>
        <v>0</v>
      </c>
      <c r="Z576" s="72">
        <f t="shared" si="529"/>
        <v>4.7307428101970514E-3</v>
      </c>
      <c r="AA576" s="72">
        <f t="shared" si="530"/>
        <v>4.4410796441628807E-3</v>
      </c>
      <c r="AB576" s="72">
        <f t="shared" si="531"/>
        <v>1.9893876051383904E-3</v>
      </c>
      <c r="AC576" s="72">
        <f t="shared" si="532"/>
        <v>9.6905003535137011E-4</v>
      </c>
      <c r="AD576" s="72">
        <f t="shared" si="533"/>
        <v>1.3766097296714444E-3</v>
      </c>
      <c r="AE576" s="72">
        <f t="shared" si="534"/>
        <v>1.2186949541638165E-3</v>
      </c>
      <c r="AF576" s="72">
        <f t="shared" si="535"/>
        <v>1.037101591043484E-3</v>
      </c>
      <c r="AG576" s="72">
        <f t="shared" si="536"/>
        <v>1.2450481627375831E-3</v>
      </c>
      <c r="AH576" s="72">
        <f t="shared" si="537"/>
        <v>4.4791950622625381E-3</v>
      </c>
      <c r="AI576" s="72">
        <f t="shared" si="538"/>
        <v>5.3257356435451753E-3</v>
      </c>
      <c r="AJ576" s="72">
        <f t="shared" si="539"/>
        <v>7.2903151956670506E-3</v>
      </c>
      <c r="AK576" s="72">
        <f t="shared" si="540"/>
        <v>8.5053265492951498E-3</v>
      </c>
      <c r="AL576" s="72">
        <f t="shared" si="541"/>
        <v>8.8666285277593168E-3</v>
      </c>
      <c r="AM576" s="72">
        <f t="shared" si="542"/>
        <v>9.1101462388237017E-3</v>
      </c>
      <c r="AN576" s="72">
        <f t="shared" si="543"/>
        <v>9.5599216235947946E-3</v>
      </c>
      <c r="AO576" s="72">
        <f t="shared" si="544"/>
        <v>9.576144121298721E-3</v>
      </c>
      <c r="AP576" s="72">
        <f t="shared" si="545"/>
        <v>4.427677864742856E-3</v>
      </c>
      <c r="AQ576" s="72">
        <f t="shared" si="546"/>
        <v>5.2552847630495227E-3</v>
      </c>
      <c r="AR576" s="72">
        <f t="shared" si="547"/>
        <v>7.1618619907771923E-3</v>
      </c>
      <c r="AS576" s="72">
        <f t="shared" si="548"/>
        <v>8.3322591215844004E-3</v>
      </c>
      <c r="AT576" s="72">
        <f t="shared" si="549"/>
        <v>8.6787513698348504E-3</v>
      </c>
      <c r="AU576" s="72">
        <f t="shared" si="550"/>
        <v>8.9116551233659139E-3</v>
      </c>
      <c r="AV576" s="72">
        <f t="shared" si="551"/>
        <v>9.3419517442360923E-3</v>
      </c>
      <c r="AW576" s="72">
        <f t="shared" si="552"/>
        <v>9.3574611362020332E-3</v>
      </c>
      <c r="AX576" s="72">
        <f t="shared" si="553"/>
        <v>1.1197987655656345E-3</v>
      </c>
      <c r="AY576" s="72">
        <f t="shared" si="554"/>
        <v>2.6628678217725877E-3</v>
      </c>
      <c r="AZ576" s="72">
        <f t="shared" si="555"/>
        <v>7.2903151956670506E-3</v>
      </c>
      <c r="BA576" s="72">
        <f t="shared" si="556"/>
        <v>2.5515979647885448E-2</v>
      </c>
      <c r="BB576" s="72">
        <f t="shared" si="557"/>
        <v>4.4333142638796584E-2</v>
      </c>
      <c r="BC576" s="72">
        <f t="shared" si="558"/>
        <v>9.110146238823702E-2</v>
      </c>
      <c r="BD576" s="72">
        <f t="shared" si="559"/>
        <v>0.14339882435392193</v>
      </c>
      <c r="BE576" s="72">
        <f t="shared" si="560"/>
        <v>0.19152288242597443</v>
      </c>
      <c r="BF576" s="72">
        <f t="shared" si="561"/>
        <v>1.106919466185714E-3</v>
      </c>
      <c r="BG576" s="72">
        <f t="shared" si="562"/>
        <v>2.6276423815247613E-3</v>
      </c>
      <c r="BH576" s="72">
        <f t="shared" si="563"/>
        <v>7.1618619907771923E-3</v>
      </c>
      <c r="BI576" s="72">
        <f t="shared" si="564"/>
        <v>2.4996777364753201E-2</v>
      </c>
      <c r="BJ576" s="72">
        <f t="shared" si="565"/>
        <v>4.339375684917425E-2</v>
      </c>
      <c r="BK576" s="72">
        <f t="shared" si="566"/>
        <v>8.9116551233659136E-2</v>
      </c>
      <c r="BL576" s="72">
        <f t="shared" si="567"/>
        <v>0.14012927616354137</v>
      </c>
      <c r="BM576" s="72">
        <f t="shared" si="568"/>
        <v>0.18714922272404066</v>
      </c>
      <c r="BN576" s="70">
        <f t="shared" si="569"/>
        <v>0.98572103728021965</v>
      </c>
      <c r="BO576" s="70">
        <f t="shared" si="570"/>
        <v>0.99626197642776704</v>
      </c>
      <c r="BP576" s="70">
        <f t="shared" si="571"/>
        <v>0.99866721281718562</v>
      </c>
    </row>
    <row r="577" spans="1:68" x14ac:dyDescent="0.25">
      <c r="A577" s="68">
        <v>44594</v>
      </c>
      <c r="B577" s="67">
        <v>4.0199999999999996</v>
      </c>
      <c r="C577" s="67">
        <v>4.18</v>
      </c>
      <c r="D577" s="67">
        <v>4.32</v>
      </c>
      <c r="E577" s="67">
        <v>4.58</v>
      </c>
      <c r="F577" s="67">
        <v>4.88</v>
      </c>
      <c r="G577" s="67">
        <v>4.92</v>
      </c>
      <c r="H577" s="67">
        <v>5.0199999999999996</v>
      </c>
      <c r="I577" s="67">
        <v>5.0599999999999996</v>
      </c>
      <c r="J577" s="71">
        <f t="shared" si="572"/>
        <v>-2.1999999999999936E-3</v>
      </c>
      <c r="K577" s="71">
        <f t="shared" si="572"/>
        <v>-1.899999999999992E-3</v>
      </c>
      <c r="L577" s="71">
        <f t="shared" si="573"/>
        <v>-6.0000000000000331E-4</v>
      </c>
      <c r="M577" s="71">
        <f t="shared" si="573"/>
        <v>-2.0000000000000573E-4</v>
      </c>
      <c r="N577" s="71">
        <f t="shared" si="574"/>
        <v>-1.799999999999996E-3</v>
      </c>
      <c r="O577" s="71">
        <f t="shared" si="575"/>
        <v>-1.9999999999999879E-4</v>
      </c>
      <c r="P577" s="71">
        <f t="shared" si="576"/>
        <v>0</v>
      </c>
      <c r="Q577" s="71">
        <f t="shared" si="577"/>
        <v>5.0000000000000738E-4</v>
      </c>
      <c r="R577" s="71">
        <f t="shared" si="578"/>
        <v>-2.1172176131381195E-3</v>
      </c>
      <c r="S577" s="71">
        <f t="shared" si="579"/>
        <v>-1.8254316449041253E-3</v>
      </c>
      <c r="T577" s="71">
        <f t="shared" si="580"/>
        <v>-5.7531883838291432E-4</v>
      </c>
      <c r="U577" s="71">
        <f t="shared" si="581"/>
        <v>-1.9125944401807902E-4</v>
      </c>
      <c r="V577" s="71">
        <f t="shared" si="582"/>
        <v>-1.7177215789533097E-3</v>
      </c>
      <c r="W577" s="71">
        <f t="shared" si="583"/>
        <v>-1.9063959642141409E-4</v>
      </c>
      <c r="X577" s="71">
        <f t="shared" si="584"/>
        <v>0</v>
      </c>
      <c r="Y577" s="71">
        <f t="shared" si="585"/>
        <v>4.7580530944738567E-4</v>
      </c>
      <c r="Z577" s="72">
        <f t="shared" si="529"/>
        <v>4.4066918211197155E-3</v>
      </c>
      <c r="AA577" s="72">
        <f t="shared" si="530"/>
        <v>4.0873370439287876E-3</v>
      </c>
      <c r="AB577" s="72">
        <f t="shared" si="531"/>
        <v>1.7058490403950171E-3</v>
      </c>
      <c r="AC577" s="72">
        <f t="shared" si="532"/>
        <v>9.3605850970804034E-4</v>
      </c>
      <c r="AD577" s="72">
        <f t="shared" si="533"/>
        <v>1.2365481726965635E-3</v>
      </c>
      <c r="AE577" s="72">
        <f t="shared" si="534"/>
        <v>1.1863685581349603E-3</v>
      </c>
      <c r="AF577" s="72">
        <f t="shared" si="535"/>
        <v>1.0193580867834953E-3</v>
      </c>
      <c r="AG577" s="72">
        <f t="shared" si="536"/>
        <v>1.2474163021341509E-3</v>
      </c>
      <c r="AH577" s="72">
        <f t="shared" si="537"/>
        <v>4.5772033507190824E-3</v>
      </c>
      <c r="AI577" s="72">
        <f t="shared" si="538"/>
        <v>5.4420627918859996E-3</v>
      </c>
      <c r="AJ577" s="72">
        <f t="shared" si="539"/>
        <v>7.4533675440726505E-3</v>
      </c>
      <c r="AK577" s="72">
        <f t="shared" si="540"/>
        <v>8.6884412789468464E-3</v>
      </c>
      <c r="AL577" s="72">
        <f t="shared" si="541"/>
        <v>9.0550817737253889E-3</v>
      </c>
      <c r="AM577" s="72">
        <f t="shared" si="542"/>
        <v>9.3031636422746394E-3</v>
      </c>
      <c r="AN577" s="72">
        <f t="shared" si="543"/>
        <v>9.7641576545832824E-3</v>
      </c>
      <c r="AO577" s="72">
        <f t="shared" si="544"/>
        <v>9.7805930290550385E-3</v>
      </c>
      <c r="AP577" s="72">
        <f t="shared" si="545"/>
        <v>4.5244620173131422E-3</v>
      </c>
      <c r="AQ577" s="72">
        <f t="shared" si="546"/>
        <v>5.3699869024502042E-3</v>
      </c>
      <c r="AR577" s="72">
        <f t="shared" si="547"/>
        <v>7.3221957443550048E-3</v>
      </c>
      <c r="AS577" s="72">
        <f t="shared" si="548"/>
        <v>8.5116390770453021E-3</v>
      </c>
      <c r="AT577" s="72">
        <f t="shared" si="549"/>
        <v>8.8632643154188135E-3</v>
      </c>
      <c r="AU577" s="72">
        <f t="shared" si="550"/>
        <v>9.1005388541753156E-3</v>
      </c>
      <c r="AV577" s="72">
        <f t="shared" si="551"/>
        <v>9.5415627577075286E-3</v>
      </c>
      <c r="AW577" s="72">
        <f t="shared" si="552"/>
        <v>9.5572765564609537E-3</v>
      </c>
      <c r="AX577" s="72">
        <f t="shared" si="553"/>
        <v>1.1443008376797706E-3</v>
      </c>
      <c r="AY577" s="72">
        <f t="shared" si="554"/>
        <v>2.7210313959429998E-3</v>
      </c>
      <c r="AZ577" s="72">
        <f t="shared" si="555"/>
        <v>7.4533675440726505E-3</v>
      </c>
      <c r="BA577" s="72">
        <f t="shared" si="556"/>
        <v>2.6065323836840539E-2</v>
      </c>
      <c r="BB577" s="72">
        <f t="shared" si="557"/>
        <v>4.5275408868626944E-2</v>
      </c>
      <c r="BC577" s="72">
        <f t="shared" si="558"/>
        <v>9.3031636422746394E-2</v>
      </c>
      <c r="BD577" s="72">
        <f t="shared" si="559"/>
        <v>0.14646236481874925</v>
      </c>
      <c r="BE577" s="72">
        <f t="shared" si="560"/>
        <v>0.19561186058110078</v>
      </c>
      <c r="BF577" s="72">
        <f t="shared" si="561"/>
        <v>1.1311155043282855E-3</v>
      </c>
      <c r="BG577" s="72">
        <f t="shared" si="562"/>
        <v>2.6849934512251021E-3</v>
      </c>
      <c r="BH577" s="72">
        <f t="shared" si="563"/>
        <v>7.3221957443550048E-3</v>
      </c>
      <c r="BI577" s="72">
        <f t="shared" si="564"/>
        <v>2.5534917231135906E-2</v>
      </c>
      <c r="BJ577" s="72">
        <f t="shared" si="565"/>
        <v>4.4316321577094066E-2</v>
      </c>
      <c r="BK577" s="72">
        <f t="shared" si="566"/>
        <v>9.1005388541753163E-2</v>
      </c>
      <c r="BL577" s="72">
        <f t="shared" si="567"/>
        <v>0.14312344136561292</v>
      </c>
      <c r="BM577" s="72">
        <f t="shared" si="568"/>
        <v>0.19114553112921906</v>
      </c>
      <c r="BN577" s="70">
        <f t="shared" si="569"/>
        <v>0.98689765236556104</v>
      </c>
      <c r="BO577" s="70">
        <f t="shared" si="570"/>
        <v>0.99783378853354265</v>
      </c>
      <c r="BP577" s="70">
        <f t="shared" si="571"/>
        <v>0.9986807600420643</v>
      </c>
    </row>
    <row r="578" spans="1:68" x14ac:dyDescent="0.25">
      <c r="A578" s="68">
        <v>44593</v>
      </c>
      <c r="B578" s="67">
        <v>3.8</v>
      </c>
      <c r="C578" s="67">
        <v>3.99</v>
      </c>
      <c r="D578" s="67">
        <v>4.26</v>
      </c>
      <c r="E578" s="67">
        <v>4.5599999999999996</v>
      </c>
      <c r="F578" s="67">
        <v>4.7</v>
      </c>
      <c r="G578" s="67">
        <v>4.9000000000000004</v>
      </c>
      <c r="H578" s="67">
        <v>5.0199999999999996</v>
      </c>
      <c r="I578" s="67">
        <v>5.1100000000000003</v>
      </c>
      <c r="J578" s="71">
        <f t="shared" si="572"/>
        <v>-4.0000000000000452E-4</v>
      </c>
      <c r="K578" s="71">
        <f t="shared" si="572"/>
        <v>-4.0000000000000452E-4</v>
      </c>
      <c r="L578" s="71">
        <f t="shared" si="573"/>
        <v>-9.9999999999995925E-5</v>
      </c>
      <c r="M578" s="71">
        <f t="shared" si="573"/>
        <v>-2.9999999999999472E-4</v>
      </c>
      <c r="N578" s="71">
        <f t="shared" si="574"/>
        <v>-9.9999999999995925E-5</v>
      </c>
      <c r="O578" s="71">
        <f t="shared" si="575"/>
        <v>-2.0000000000000573E-4</v>
      </c>
      <c r="P578" s="71">
        <f t="shared" si="576"/>
        <v>0</v>
      </c>
      <c r="Q578" s="71">
        <f t="shared" si="577"/>
        <v>1.9999999999999185E-4</v>
      </c>
      <c r="R578" s="71">
        <f t="shared" si="578"/>
        <v>-3.8543072359980277E-4</v>
      </c>
      <c r="S578" s="71">
        <f t="shared" si="579"/>
        <v>-3.8472636811941679E-4</v>
      </c>
      <c r="T578" s="71">
        <f t="shared" si="580"/>
        <v>-9.5918661048980582E-5</v>
      </c>
      <c r="U578" s="71">
        <f t="shared" si="581"/>
        <v>-2.8695777135089007E-4</v>
      </c>
      <c r="V578" s="71">
        <f t="shared" si="582"/>
        <v>-9.551554522760602E-5</v>
      </c>
      <c r="W578" s="71">
        <f t="shared" si="583"/>
        <v>-1.9067594680703735E-4</v>
      </c>
      <c r="X578" s="71">
        <f t="shared" si="584"/>
        <v>0</v>
      </c>
      <c r="Y578" s="71">
        <f t="shared" si="585"/>
        <v>1.9025875247645813E-4</v>
      </c>
      <c r="Z578" s="72">
        <f t="shared" si="529"/>
        <v>4.0864150399570762E-3</v>
      </c>
      <c r="AA578" s="72">
        <f t="shared" si="530"/>
        <v>3.7200084950795224E-3</v>
      </c>
      <c r="AB578" s="72">
        <f t="shared" si="531"/>
        <v>1.6208930786126431E-3</v>
      </c>
      <c r="AC578" s="72">
        <f t="shared" si="532"/>
        <v>9.0902164238281251E-4</v>
      </c>
      <c r="AD578" s="72">
        <f t="shared" si="533"/>
        <v>1.041695670591882E-3</v>
      </c>
      <c r="AE578" s="72">
        <f t="shared" si="534"/>
        <v>1.1356959077170234E-3</v>
      </c>
      <c r="AF578" s="72">
        <f t="shared" si="535"/>
        <v>9.9548765486854218E-4</v>
      </c>
      <c r="AG578" s="72">
        <f t="shared" si="536"/>
        <v>1.2475430398842505E-3</v>
      </c>
      <c r="AH578" s="72">
        <f t="shared" si="537"/>
        <v>4.6838305262112551E-3</v>
      </c>
      <c r="AI578" s="72">
        <f t="shared" si="538"/>
        <v>5.5700983537991201E-3</v>
      </c>
      <c r="AJ578" s="72">
        <f t="shared" si="539"/>
        <v>7.6234316391445367E-3</v>
      </c>
      <c r="AK578" s="72">
        <f t="shared" si="540"/>
        <v>8.8839170799812558E-3</v>
      </c>
      <c r="AL578" s="72">
        <f t="shared" si="541"/>
        <v>9.2678936557263544E-3</v>
      </c>
      <c r="AM578" s="72">
        <f t="shared" si="542"/>
        <v>9.512256845934635E-3</v>
      </c>
      <c r="AN578" s="72">
        <f t="shared" si="543"/>
        <v>9.9820618331864907E-3</v>
      </c>
      <c r="AO578" s="72">
        <f t="shared" si="544"/>
        <v>9.9926130725309301E-3</v>
      </c>
      <c r="AP578" s="72">
        <f t="shared" si="545"/>
        <v>4.6300588260685368E-3</v>
      </c>
      <c r="AQ578" s="72">
        <f t="shared" si="546"/>
        <v>5.4963476553094937E-3</v>
      </c>
      <c r="AR578" s="72">
        <f t="shared" si="547"/>
        <v>7.4892020841260303E-3</v>
      </c>
      <c r="AS578" s="72">
        <f t="shared" si="548"/>
        <v>8.7031277040589636E-3</v>
      </c>
      <c r="AT578" s="72">
        <f t="shared" si="549"/>
        <v>9.0714966415134032E-3</v>
      </c>
      <c r="AU578" s="72">
        <f t="shared" si="550"/>
        <v>9.3050714978142584E-3</v>
      </c>
      <c r="AV578" s="72">
        <f t="shared" si="551"/>
        <v>9.7545347937249404E-3</v>
      </c>
      <c r="AW578" s="72">
        <f t="shared" si="552"/>
        <v>9.7646755122367535E-3</v>
      </c>
      <c r="AX578" s="72">
        <f t="shared" si="553"/>
        <v>1.1709576315528138E-3</v>
      </c>
      <c r="AY578" s="72">
        <f t="shared" si="554"/>
        <v>2.78504917689956E-3</v>
      </c>
      <c r="AZ578" s="72">
        <f t="shared" si="555"/>
        <v>7.6234316391445367E-3</v>
      </c>
      <c r="BA578" s="72">
        <f t="shared" si="556"/>
        <v>2.6651751239943768E-2</v>
      </c>
      <c r="BB578" s="72">
        <f t="shared" si="557"/>
        <v>4.6339468278631772E-2</v>
      </c>
      <c r="BC578" s="72">
        <f t="shared" si="558"/>
        <v>9.5122568459346357E-2</v>
      </c>
      <c r="BD578" s="72">
        <f t="shared" si="559"/>
        <v>0.14973092749779737</v>
      </c>
      <c r="BE578" s="72">
        <f t="shared" si="560"/>
        <v>0.1998522614506186</v>
      </c>
      <c r="BF578" s="72">
        <f t="shared" si="561"/>
        <v>1.1575147065171342E-3</v>
      </c>
      <c r="BG578" s="72">
        <f t="shared" si="562"/>
        <v>2.7481738276547468E-3</v>
      </c>
      <c r="BH578" s="72">
        <f t="shared" si="563"/>
        <v>7.4892020841260303E-3</v>
      </c>
      <c r="BI578" s="72">
        <f t="shared" si="564"/>
        <v>2.6109383112176893E-2</v>
      </c>
      <c r="BJ578" s="72">
        <f t="shared" si="565"/>
        <v>4.5357483207567016E-2</v>
      </c>
      <c r="BK578" s="72">
        <f t="shared" si="566"/>
        <v>9.3050714978142587E-2</v>
      </c>
      <c r="BL578" s="72">
        <f t="shared" si="567"/>
        <v>0.14631802190587412</v>
      </c>
      <c r="BM578" s="72">
        <f t="shared" si="568"/>
        <v>0.19529351024473507</v>
      </c>
      <c r="BN578" s="70">
        <f t="shared" si="569"/>
        <v>0.98766702660570127</v>
      </c>
      <c r="BO578" s="70">
        <f t="shared" si="570"/>
        <v>0.99785717342648594</v>
      </c>
      <c r="BP578" s="70">
        <f t="shared" si="571"/>
        <v>0.99933808563494386</v>
      </c>
    </row>
    <row r="579" spans="1:68" x14ac:dyDescent="0.25">
      <c r="A579" s="68">
        <v>44592</v>
      </c>
      <c r="B579" s="67">
        <v>3.76</v>
      </c>
      <c r="C579" s="67">
        <v>3.95</v>
      </c>
      <c r="D579" s="67">
        <v>4.25</v>
      </c>
      <c r="E579" s="67">
        <v>4.53</v>
      </c>
      <c r="F579" s="67">
        <v>4.6900000000000004</v>
      </c>
      <c r="G579" s="67">
        <v>4.88</v>
      </c>
      <c r="H579" s="67">
        <v>5.0199999999999996</v>
      </c>
      <c r="I579" s="67">
        <v>5.13</v>
      </c>
      <c r="J579" s="71">
        <f t="shared" si="572"/>
        <v>0</v>
      </c>
      <c r="K579" s="71">
        <f t="shared" si="572"/>
        <v>1.9999999999999879E-4</v>
      </c>
      <c r="L579" s="71">
        <f t="shared" si="573"/>
        <v>0</v>
      </c>
      <c r="M579" s="71">
        <f t="shared" si="573"/>
        <v>1.0000000000000286E-4</v>
      </c>
      <c r="N579" s="71">
        <f t="shared" si="574"/>
        <v>9.9999999999995925E-5</v>
      </c>
      <c r="O579" s="71">
        <f t="shared" si="575"/>
        <v>0</v>
      </c>
      <c r="P579" s="71">
        <f t="shared" si="576"/>
        <v>0</v>
      </c>
      <c r="Q579" s="71">
        <f t="shared" si="577"/>
        <v>-9.9999999999995925E-5</v>
      </c>
      <c r="R579" s="71">
        <f t="shared" si="578"/>
        <v>0</v>
      </c>
      <c r="S579" s="71">
        <f t="shared" si="579"/>
        <v>1.9238168585679647E-4</v>
      </c>
      <c r="T579" s="71">
        <f t="shared" si="580"/>
        <v>0</v>
      </c>
      <c r="U579" s="71">
        <f t="shared" si="581"/>
        <v>9.5661740160247672E-5</v>
      </c>
      <c r="V579" s="71">
        <f t="shared" si="582"/>
        <v>9.5515545227621118E-5</v>
      </c>
      <c r="W579" s="71">
        <f t="shared" si="583"/>
        <v>0</v>
      </c>
      <c r="X579" s="71">
        <f t="shared" si="584"/>
        <v>0</v>
      </c>
      <c r="Y579" s="71">
        <f t="shared" si="585"/>
        <v>-9.5124851439150825E-5</v>
      </c>
      <c r="Z579" s="72">
        <f t="shared" si="529"/>
        <v>3.8923429105531659E-3</v>
      </c>
      <c r="AA579" s="72">
        <f t="shared" si="530"/>
        <v>3.4515903856739373E-3</v>
      </c>
      <c r="AB579" s="72">
        <f t="shared" si="531"/>
        <v>1.5641519838466556E-3</v>
      </c>
      <c r="AC579" s="72">
        <f t="shared" si="532"/>
        <v>8.8876586450243569E-4</v>
      </c>
      <c r="AD579" s="72">
        <f t="shared" si="533"/>
        <v>1.0052718182518739E-3</v>
      </c>
      <c r="AE579" s="72">
        <f t="shared" si="534"/>
        <v>1.0871982339941497E-3</v>
      </c>
      <c r="AF579" s="72">
        <f t="shared" si="535"/>
        <v>9.6350056218630852E-4</v>
      </c>
      <c r="AG579" s="72">
        <f t="shared" si="536"/>
        <v>1.2122588125360969E-3</v>
      </c>
      <c r="AH579" s="72">
        <f t="shared" si="537"/>
        <v>4.7898752344820803E-3</v>
      </c>
      <c r="AI579" s="72">
        <f t="shared" si="538"/>
        <v>5.6984751510925314E-3</v>
      </c>
      <c r="AJ579" s="72">
        <f t="shared" si="539"/>
        <v>7.8003785011949746E-3</v>
      </c>
      <c r="AK579" s="72">
        <f t="shared" si="540"/>
        <v>9.0942603563220811E-3</v>
      </c>
      <c r="AL579" s="72">
        <f t="shared" si="541"/>
        <v>9.485321994183081E-3</v>
      </c>
      <c r="AM579" s="72">
        <f t="shared" si="542"/>
        <v>9.736113432058234E-3</v>
      </c>
      <c r="AN579" s="72">
        <f t="shared" si="543"/>
        <v>1.0215229060667448E-2</v>
      </c>
      <c r="AO579" s="72">
        <f t="shared" si="544"/>
        <v>1.022309011153533E-2</v>
      </c>
      <c r="AP579" s="72">
        <f t="shared" si="545"/>
        <v>4.7349180607003868E-3</v>
      </c>
      <c r="AQ579" s="72">
        <f t="shared" si="546"/>
        <v>5.6230410062250557E-3</v>
      </c>
      <c r="AR579" s="72">
        <f t="shared" si="547"/>
        <v>7.6630788640656804E-3</v>
      </c>
      <c r="AS579" s="72">
        <f t="shared" si="548"/>
        <v>8.9091572541428032E-3</v>
      </c>
      <c r="AT579" s="72">
        <f t="shared" si="549"/>
        <v>9.2843292087965122E-3</v>
      </c>
      <c r="AU579" s="72">
        <f t="shared" si="550"/>
        <v>9.5240454046677057E-3</v>
      </c>
      <c r="AV579" s="72">
        <f t="shared" si="551"/>
        <v>9.9824272344202457E-3</v>
      </c>
      <c r="AW579" s="72">
        <f t="shared" si="552"/>
        <v>9.9900190088482079E-3</v>
      </c>
      <c r="AX579" s="72">
        <f t="shared" si="553"/>
        <v>1.1974688086205201E-3</v>
      </c>
      <c r="AY579" s="72">
        <f t="shared" si="554"/>
        <v>2.8492375755462657E-3</v>
      </c>
      <c r="AZ579" s="72">
        <f t="shared" si="555"/>
        <v>7.8003785011949746E-3</v>
      </c>
      <c r="BA579" s="72">
        <f t="shared" si="556"/>
        <v>2.7282781068966241E-2</v>
      </c>
      <c r="BB579" s="72">
        <f t="shared" si="557"/>
        <v>4.7426609970915405E-2</v>
      </c>
      <c r="BC579" s="72">
        <f t="shared" si="558"/>
        <v>9.736113432058234E-2</v>
      </c>
      <c r="BD579" s="72">
        <f t="shared" si="559"/>
        <v>0.15322843591001173</v>
      </c>
      <c r="BE579" s="72">
        <f t="shared" si="560"/>
        <v>0.20446180223070659</v>
      </c>
      <c r="BF579" s="72">
        <f t="shared" si="561"/>
        <v>1.1837295151750967E-3</v>
      </c>
      <c r="BG579" s="72">
        <f t="shared" si="562"/>
        <v>2.8115205031125278E-3</v>
      </c>
      <c r="BH579" s="72">
        <f t="shared" si="563"/>
        <v>7.6630788640656804E-3</v>
      </c>
      <c r="BI579" s="72">
        <f t="shared" si="564"/>
        <v>2.6727471762428408E-2</v>
      </c>
      <c r="BJ579" s="72">
        <f t="shared" si="565"/>
        <v>4.6421646043982565E-2</v>
      </c>
      <c r="BK579" s="72">
        <f t="shared" si="566"/>
        <v>9.5240454046677053E-2</v>
      </c>
      <c r="BL579" s="72">
        <f t="shared" si="567"/>
        <v>0.14973640851630368</v>
      </c>
      <c r="BM579" s="72">
        <f t="shared" si="568"/>
        <v>0.19980038017696417</v>
      </c>
      <c r="BN579" s="70">
        <f t="shared" si="569"/>
        <v>0.98763370979956211</v>
      </c>
      <c r="BO579" s="70">
        <f t="shared" si="570"/>
        <v>0.99789299574416179</v>
      </c>
      <c r="BP579" s="70">
        <f t="shared" si="571"/>
        <v>0.9993463395550074</v>
      </c>
    </row>
    <row r="580" spans="1:68" x14ac:dyDescent="0.25">
      <c r="A580" s="68">
        <v>44589</v>
      </c>
      <c r="B580" s="67">
        <v>3.76</v>
      </c>
      <c r="C580" s="67">
        <v>3.97</v>
      </c>
      <c r="D580" s="67">
        <v>4.25</v>
      </c>
      <c r="E580" s="67">
        <v>4.54</v>
      </c>
      <c r="F580" s="67">
        <v>4.7</v>
      </c>
      <c r="G580" s="67">
        <v>4.88</v>
      </c>
      <c r="H580" s="67">
        <v>5.0199999999999996</v>
      </c>
      <c r="I580" s="67">
        <v>5.12</v>
      </c>
      <c r="J580" s="71">
        <f t="shared" si="572"/>
        <v>-2.9999999999999472E-4</v>
      </c>
      <c r="K580" s="71">
        <f t="shared" si="572"/>
        <v>-1.0000000000000286E-4</v>
      </c>
      <c r="L580" s="71">
        <f t="shared" si="573"/>
        <v>0</v>
      </c>
      <c r="M580" s="71">
        <f t="shared" si="573"/>
        <v>1.9999999999999185E-4</v>
      </c>
      <c r="N580" s="71">
        <f t="shared" si="574"/>
        <v>-6.0000000000000331E-4</v>
      </c>
      <c r="O580" s="71">
        <f t="shared" si="575"/>
        <v>-1.1999999999999997E-3</v>
      </c>
      <c r="P580" s="71">
        <f t="shared" si="576"/>
        <v>-8.9999999999999802E-4</v>
      </c>
      <c r="Q580" s="71">
        <f t="shared" si="577"/>
        <v>-8.9999999999999802E-4</v>
      </c>
      <c r="R580" s="71">
        <f t="shared" si="578"/>
        <v>-2.8917056445172657E-4</v>
      </c>
      <c r="S580" s="71">
        <f t="shared" si="579"/>
        <v>-9.6186216589276926E-5</v>
      </c>
      <c r="T580" s="71">
        <f t="shared" si="580"/>
        <v>0</v>
      </c>
      <c r="U580" s="71">
        <f t="shared" si="581"/>
        <v>1.9129603119064252E-4</v>
      </c>
      <c r="V580" s="71">
        <f t="shared" si="582"/>
        <v>-5.7323016760257644E-4</v>
      </c>
      <c r="W580" s="71">
        <f t="shared" si="583"/>
        <v>-1.1448198159330848E-3</v>
      </c>
      <c r="X580" s="71">
        <f t="shared" si="584"/>
        <v>-8.573470398937006E-4</v>
      </c>
      <c r="Y580" s="71">
        <f t="shared" si="585"/>
        <v>-8.5653110161624699E-4</v>
      </c>
      <c r="Z580" s="72">
        <f t="shared" si="529"/>
        <v>3.6730884752981963E-3</v>
      </c>
      <c r="AA580" s="72">
        <f t="shared" si="530"/>
        <v>3.1351110112134112E-3</v>
      </c>
      <c r="AB580" s="72">
        <f t="shared" si="531"/>
        <v>1.497225504233185E-3</v>
      </c>
      <c r="AC580" s="72">
        <f t="shared" si="532"/>
        <v>8.825054047844036E-4</v>
      </c>
      <c r="AD580" s="72">
        <f t="shared" si="533"/>
        <v>9.6551050036537093E-4</v>
      </c>
      <c r="AE580" s="72">
        <f t="shared" si="534"/>
        <v>1.0413932974625861E-3</v>
      </c>
      <c r="AF580" s="72">
        <f t="shared" si="535"/>
        <v>9.2046898801357603E-4</v>
      </c>
      <c r="AG580" s="72">
        <f t="shared" si="536"/>
        <v>1.1458850865505438E-3</v>
      </c>
      <c r="AH580" s="72">
        <f t="shared" si="537"/>
        <v>4.8962499076226429E-3</v>
      </c>
      <c r="AI580" s="72">
        <f t="shared" si="538"/>
        <v>5.8260101902453025E-3</v>
      </c>
      <c r="AJ580" s="72">
        <f t="shared" si="539"/>
        <v>7.9888656068437224E-3</v>
      </c>
      <c r="AK580" s="72">
        <f t="shared" si="540"/>
        <v>9.3154145033069284E-3</v>
      </c>
      <c r="AL580" s="72">
        <f t="shared" si="541"/>
        <v>9.7162641726995149E-3</v>
      </c>
      <c r="AM580" s="72">
        <f t="shared" si="542"/>
        <v>9.9740927565262535E-3</v>
      </c>
      <c r="AN580" s="72">
        <f t="shared" si="543"/>
        <v>1.0465527371226675E-2</v>
      </c>
      <c r="AO580" s="72">
        <f t="shared" si="544"/>
        <v>1.047419887653768E-2</v>
      </c>
      <c r="AP580" s="72">
        <f t="shared" si="545"/>
        <v>4.8403198711992942E-3</v>
      </c>
      <c r="AQ580" s="72">
        <f t="shared" si="546"/>
        <v>5.7492076635735816E-3</v>
      </c>
      <c r="AR580" s="72">
        <f t="shared" si="547"/>
        <v>7.848334982032917E-3</v>
      </c>
      <c r="AS580" s="72">
        <f t="shared" si="548"/>
        <v>9.125888012774145E-3</v>
      </c>
      <c r="AT580" s="72">
        <f t="shared" si="549"/>
        <v>9.5104550387408952E-3</v>
      </c>
      <c r="AU580" s="72">
        <f t="shared" si="550"/>
        <v>9.7568965373448554E-3</v>
      </c>
      <c r="AV580" s="72">
        <f t="shared" si="551"/>
        <v>1.0227066574667163E-2</v>
      </c>
      <c r="AW580" s="72">
        <f t="shared" si="552"/>
        <v>1.0235431371135069E-2</v>
      </c>
      <c r="AX580" s="72">
        <f t="shared" si="553"/>
        <v>1.2240624769056607E-3</v>
      </c>
      <c r="AY580" s="72">
        <f t="shared" si="554"/>
        <v>2.9130050951226513E-3</v>
      </c>
      <c r="AZ580" s="72">
        <f t="shared" si="555"/>
        <v>7.9888656068437224E-3</v>
      </c>
      <c r="BA580" s="72">
        <f t="shared" si="556"/>
        <v>2.7946243509920785E-2</v>
      </c>
      <c r="BB580" s="72">
        <f t="shared" si="557"/>
        <v>4.8581320863497576E-2</v>
      </c>
      <c r="BC580" s="72">
        <f t="shared" si="558"/>
        <v>9.9740927565262538E-2</v>
      </c>
      <c r="BD580" s="72">
        <f t="shared" si="559"/>
        <v>0.15698291056840014</v>
      </c>
      <c r="BE580" s="72">
        <f t="shared" si="560"/>
        <v>0.2094839775307536</v>
      </c>
      <c r="BF580" s="72">
        <f t="shared" si="561"/>
        <v>1.2100799677998235E-3</v>
      </c>
      <c r="BG580" s="72">
        <f t="shared" si="562"/>
        <v>2.8746038317867908E-3</v>
      </c>
      <c r="BH580" s="72">
        <f t="shared" si="563"/>
        <v>7.848334982032917E-3</v>
      </c>
      <c r="BI580" s="72">
        <f t="shared" si="564"/>
        <v>2.7377664038322435E-2</v>
      </c>
      <c r="BJ580" s="72">
        <f t="shared" si="565"/>
        <v>4.7552275193704474E-2</v>
      </c>
      <c r="BK580" s="72">
        <f t="shared" si="566"/>
        <v>9.7568965373448557E-2</v>
      </c>
      <c r="BL580" s="72">
        <f t="shared" si="567"/>
        <v>0.15340599862000745</v>
      </c>
      <c r="BM580" s="72">
        <f t="shared" si="568"/>
        <v>0.20470862742270138</v>
      </c>
      <c r="BN580" s="70">
        <f t="shared" si="569"/>
        <v>0.98785392459124532</v>
      </c>
      <c r="BO580" s="70">
        <f t="shared" si="570"/>
        <v>0.99788913938781321</v>
      </c>
      <c r="BP580" s="70">
        <f t="shared" si="571"/>
        <v>0.99934437330240855</v>
      </c>
    </row>
    <row r="581" spans="1:68" x14ac:dyDescent="0.25">
      <c r="A581" s="68">
        <v>44588</v>
      </c>
      <c r="B581" s="67">
        <v>3.73</v>
      </c>
      <c r="C581" s="67">
        <v>3.96</v>
      </c>
      <c r="D581" s="67">
        <v>4.25</v>
      </c>
      <c r="E581" s="67">
        <v>4.5599999999999996</v>
      </c>
      <c r="F581" s="67">
        <v>4.6399999999999997</v>
      </c>
      <c r="G581" s="67">
        <v>4.76</v>
      </c>
      <c r="H581" s="67">
        <v>4.93</v>
      </c>
      <c r="I581" s="67">
        <v>5.03</v>
      </c>
      <c r="J581" s="71">
        <f t="shared" si="572"/>
        <v>-3.2000000000000015E-3</v>
      </c>
      <c r="K581" s="71">
        <f t="shared" si="572"/>
        <v>-3.2999999999999974E-3</v>
      </c>
      <c r="L581" s="71">
        <f t="shared" si="573"/>
        <v>-9.0000000000000496E-4</v>
      </c>
      <c r="M581" s="71">
        <f t="shared" si="573"/>
        <v>-1.1999999999999927E-3</v>
      </c>
      <c r="N581" s="71">
        <f t="shared" si="574"/>
        <v>-1.1999999999999997E-3</v>
      </c>
      <c r="O581" s="71">
        <f t="shared" si="575"/>
        <v>-1.1999999999999997E-3</v>
      </c>
      <c r="P581" s="71">
        <f t="shared" si="576"/>
        <v>-1.3999999999999985E-3</v>
      </c>
      <c r="Q581" s="71">
        <f t="shared" si="577"/>
        <v>-1.1999999999999997E-3</v>
      </c>
      <c r="R581" s="71">
        <f t="shared" si="578"/>
        <v>-3.0897002468530652E-3</v>
      </c>
      <c r="S581" s="71">
        <f t="shared" si="579"/>
        <v>-3.1793465771635296E-3</v>
      </c>
      <c r="T581" s="71">
        <f t="shared" si="580"/>
        <v>-8.6368221865161456E-4</v>
      </c>
      <c r="U581" s="71">
        <f t="shared" si="581"/>
        <v>-1.1483254850385019E-3</v>
      </c>
      <c r="V581" s="71">
        <f t="shared" si="582"/>
        <v>-1.1474470564769093E-3</v>
      </c>
      <c r="W581" s="71">
        <f t="shared" si="583"/>
        <v>-1.1461319306226834E-3</v>
      </c>
      <c r="X581" s="71">
        <f t="shared" si="584"/>
        <v>-1.3351136829692137E-3</v>
      </c>
      <c r="Y581" s="71">
        <f t="shared" si="585"/>
        <v>-1.1431838912899681E-3</v>
      </c>
      <c r="Z581" s="72">
        <f t="shared" si="529"/>
        <v>3.3727754201973987E-3</v>
      </c>
      <c r="AA581" s="72">
        <f t="shared" si="530"/>
        <v>2.6527487674847406E-3</v>
      </c>
      <c r="AB581" s="72">
        <f t="shared" si="531"/>
        <v>1.4060437633045017E-3</v>
      </c>
      <c r="AC581" s="72">
        <f t="shared" si="532"/>
        <v>8.6491050140381385E-4</v>
      </c>
      <c r="AD581" s="72">
        <f t="shared" si="533"/>
        <v>9.0055213732841838E-4</v>
      </c>
      <c r="AE581" s="72">
        <f t="shared" si="534"/>
        <v>9.7898981232267027E-4</v>
      </c>
      <c r="AF581" s="72">
        <f t="shared" si="535"/>
        <v>8.6182860129592866E-4</v>
      </c>
      <c r="AG581" s="72">
        <f t="shared" si="536"/>
        <v>1.066694078595143E-3</v>
      </c>
      <c r="AH581" s="72">
        <f t="shared" si="537"/>
        <v>5.0158870408949152E-3</v>
      </c>
      <c r="AI581" s="72">
        <f t="shared" si="538"/>
        <v>5.9682738206001265E-3</v>
      </c>
      <c r="AJ581" s="72">
        <f t="shared" si="539"/>
        <v>8.1916767057460208E-3</v>
      </c>
      <c r="AK581" s="72">
        <f t="shared" si="540"/>
        <v>9.5520213102312079E-3</v>
      </c>
      <c r="AL581" s="72">
        <f t="shared" si="541"/>
        <v>9.9735380877752754E-3</v>
      </c>
      <c r="AM581" s="72">
        <f t="shared" si="542"/>
        <v>1.0243017875835148E-2</v>
      </c>
      <c r="AN581" s="72">
        <f t="shared" si="543"/>
        <v>1.0745255991170682E-2</v>
      </c>
      <c r="AO581" s="72">
        <f t="shared" si="544"/>
        <v>1.0753726404318988E-2</v>
      </c>
      <c r="AP581" s="72">
        <f t="shared" si="545"/>
        <v>4.9586934388638733E-3</v>
      </c>
      <c r="AQ581" s="72">
        <f t="shared" si="546"/>
        <v>5.8897750484205582E-3</v>
      </c>
      <c r="AR581" s="72">
        <f t="shared" si="547"/>
        <v>8.0476774623968426E-3</v>
      </c>
      <c r="AS581" s="72">
        <f t="shared" si="548"/>
        <v>9.3578088195830599E-3</v>
      </c>
      <c r="AT581" s="72">
        <f t="shared" si="549"/>
        <v>9.7621735479078292E-3</v>
      </c>
      <c r="AU581" s="72">
        <f t="shared" si="550"/>
        <v>1.0019790224829133E-2</v>
      </c>
      <c r="AV581" s="72">
        <f t="shared" si="551"/>
        <v>1.0500259588441928E-2</v>
      </c>
      <c r="AW581" s="72">
        <f t="shared" si="552"/>
        <v>1.0508424113459362E-2</v>
      </c>
      <c r="AX581" s="72">
        <f t="shared" si="553"/>
        <v>1.2539717602237288E-3</v>
      </c>
      <c r="AY581" s="72">
        <f t="shared" si="554"/>
        <v>2.9841369103000633E-3</v>
      </c>
      <c r="AZ581" s="72">
        <f t="shared" si="555"/>
        <v>8.1916767057460208E-3</v>
      </c>
      <c r="BA581" s="72">
        <f t="shared" si="556"/>
        <v>2.8656063930693622E-2</v>
      </c>
      <c r="BB581" s="72">
        <f t="shared" si="557"/>
        <v>4.9867690438876379E-2</v>
      </c>
      <c r="BC581" s="72">
        <f t="shared" si="558"/>
        <v>0.10243017875835148</v>
      </c>
      <c r="BD581" s="72">
        <f t="shared" si="559"/>
        <v>0.16117883986756024</v>
      </c>
      <c r="BE581" s="72">
        <f t="shared" si="560"/>
        <v>0.21507452808637975</v>
      </c>
      <c r="BF581" s="72">
        <f t="shared" si="561"/>
        <v>1.2396733597159683E-3</v>
      </c>
      <c r="BG581" s="72">
        <f t="shared" si="562"/>
        <v>2.9448875242102791E-3</v>
      </c>
      <c r="BH581" s="72">
        <f t="shared" si="563"/>
        <v>8.0476774623968426E-3</v>
      </c>
      <c r="BI581" s="72">
        <f t="shared" si="564"/>
        <v>2.807342645874918E-2</v>
      </c>
      <c r="BJ581" s="72">
        <f t="shared" si="565"/>
        <v>4.8810867739539146E-2</v>
      </c>
      <c r="BK581" s="72">
        <f t="shared" si="566"/>
        <v>0.10019790224829134</v>
      </c>
      <c r="BL581" s="72">
        <f t="shared" si="567"/>
        <v>0.15750389382662894</v>
      </c>
      <c r="BM581" s="72">
        <f t="shared" si="568"/>
        <v>0.21016848226918725</v>
      </c>
      <c r="BN581" s="70">
        <f t="shared" si="569"/>
        <v>0.98788502425209879</v>
      </c>
      <c r="BO581" s="70">
        <f t="shared" si="570"/>
        <v>0.99788093857756488</v>
      </c>
      <c r="BP581" s="70">
        <f t="shared" si="571"/>
        <v>0.99953455341604391</v>
      </c>
    </row>
    <row r="582" spans="1:68" x14ac:dyDescent="0.25">
      <c r="A582" s="68">
        <v>44587</v>
      </c>
      <c r="B582" s="67">
        <v>3.41</v>
      </c>
      <c r="C582" s="67">
        <v>3.63</v>
      </c>
      <c r="D582" s="67">
        <v>4.16</v>
      </c>
      <c r="E582" s="67">
        <v>4.4400000000000004</v>
      </c>
      <c r="F582" s="67">
        <v>4.5199999999999996</v>
      </c>
      <c r="G582" s="67">
        <v>4.6399999999999997</v>
      </c>
      <c r="H582" s="67">
        <v>4.79</v>
      </c>
      <c r="I582" s="67">
        <v>4.91</v>
      </c>
      <c r="J582" s="71">
        <f t="shared" si="572"/>
        <v>0</v>
      </c>
      <c r="K582" s="71">
        <f t="shared" si="572"/>
        <v>-3.0999999999999986E-3</v>
      </c>
      <c r="L582" s="71">
        <f t="shared" si="573"/>
        <v>-1.2999999999999956E-3</v>
      </c>
      <c r="M582" s="71">
        <f t="shared" si="573"/>
        <v>-3.0000000000000165E-4</v>
      </c>
      <c r="N582" s="71">
        <f t="shared" si="574"/>
        <v>3.0000000000000165E-4</v>
      </c>
      <c r="O582" s="71">
        <f t="shared" si="575"/>
        <v>1.2999999999999956E-3</v>
      </c>
      <c r="P582" s="71">
        <f t="shared" si="576"/>
        <v>1.2000000000000066E-3</v>
      </c>
      <c r="Q582" s="71">
        <f t="shared" si="577"/>
        <v>1.1999999999999997E-3</v>
      </c>
      <c r="R582" s="71">
        <f t="shared" si="578"/>
        <v>0</v>
      </c>
      <c r="S582" s="71">
        <f t="shared" si="579"/>
        <v>-2.9958949684864115E-3</v>
      </c>
      <c r="T582" s="71">
        <f t="shared" si="580"/>
        <v>-1.248859377455297E-3</v>
      </c>
      <c r="U582" s="71">
        <f t="shared" si="581"/>
        <v>-2.8728752890903728E-4</v>
      </c>
      <c r="V582" s="71">
        <f t="shared" si="582"/>
        <v>2.8698522223108831E-4</v>
      </c>
      <c r="W582" s="71">
        <f t="shared" si="583"/>
        <v>1.2415836559851118E-3</v>
      </c>
      <c r="X582" s="71">
        <f t="shared" si="584"/>
        <v>1.144492256543683E-3</v>
      </c>
      <c r="Y582" s="71">
        <f t="shared" si="585"/>
        <v>1.1431838912900247E-3</v>
      </c>
      <c r="Z582" s="72">
        <f t="shared" si="529"/>
        <v>2.9904040429128099E-3</v>
      </c>
      <c r="AA582" s="72">
        <f t="shared" si="530"/>
        <v>1.9032136564826924E-3</v>
      </c>
      <c r="AB582" s="72">
        <f t="shared" si="531"/>
        <v>1.2787861891837352E-3</v>
      </c>
      <c r="AC582" s="72">
        <f t="shared" si="532"/>
        <v>8.2042950651679976E-4</v>
      </c>
      <c r="AD582" s="72">
        <f t="shared" si="533"/>
        <v>8.7619199853722297E-4</v>
      </c>
      <c r="AE582" s="72">
        <f t="shared" si="534"/>
        <v>9.9306418251200322E-4</v>
      </c>
      <c r="AF582" s="72">
        <f t="shared" si="535"/>
        <v>8.6442016532599667E-4</v>
      </c>
      <c r="AG582" s="72">
        <f t="shared" si="536"/>
        <v>1.051127623576581E-3</v>
      </c>
      <c r="AH582" s="72">
        <f t="shared" si="537"/>
        <v>5.1520952016941863E-3</v>
      </c>
      <c r="AI582" s="72">
        <f t="shared" si="538"/>
        <v>6.1338261737199371E-3</v>
      </c>
      <c r="AJ582" s="72">
        <f t="shared" si="539"/>
        <v>8.4225809156722124E-3</v>
      </c>
      <c r="AK582" s="72">
        <f t="shared" si="540"/>
        <v>9.8243993978976533E-3</v>
      </c>
      <c r="AL582" s="72">
        <f t="shared" si="541"/>
        <v>1.0258017747331847E-2</v>
      </c>
      <c r="AM582" s="72">
        <f t="shared" si="542"/>
        <v>1.053495892147303E-2</v>
      </c>
      <c r="AN582" s="72">
        <f t="shared" si="543"/>
        <v>1.1052768558621747E-2</v>
      </c>
      <c r="AO582" s="72">
        <f t="shared" si="544"/>
        <v>1.1059614159611408E-2</v>
      </c>
      <c r="AP582" s="72">
        <f t="shared" si="545"/>
        <v>5.0942274847635242E-3</v>
      </c>
      <c r="AQ582" s="72">
        <f t="shared" si="546"/>
        <v>6.0539218283236391E-3</v>
      </c>
      <c r="AR582" s="72">
        <f t="shared" si="547"/>
        <v>8.2743880425346101E-3</v>
      </c>
      <c r="AS582" s="72">
        <f t="shared" si="548"/>
        <v>9.6244730465639937E-3</v>
      </c>
      <c r="AT582" s="72">
        <f t="shared" si="549"/>
        <v>1.0040442803006547E-2</v>
      </c>
      <c r="AU582" s="72">
        <f t="shared" si="550"/>
        <v>1.0305178542814758E-2</v>
      </c>
      <c r="AV582" s="72">
        <f t="shared" si="551"/>
        <v>1.0800555463163332E-2</v>
      </c>
      <c r="AW582" s="72">
        <f t="shared" si="552"/>
        <v>1.0807126018383283E-2</v>
      </c>
      <c r="AX582" s="72">
        <f t="shared" si="553"/>
        <v>1.2880238004235466E-3</v>
      </c>
      <c r="AY582" s="72">
        <f t="shared" si="554"/>
        <v>3.0669130868599685E-3</v>
      </c>
      <c r="AZ582" s="72">
        <f t="shared" si="555"/>
        <v>8.4225809156722124E-3</v>
      </c>
      <c r="BA582" s="72">
        <f t="shared" si="556"/>
        <v>2.947319819369296E-2</v>
      </c>
      <c r="BB582" s="72">
        <f t="shared" si="557"/>
        <v>5.1290088736659231E-2</v>
      </c>
      <c r="BC582" s="72">
        <f t="shared" si="558"/>
        <v>0.10534958921473031</v>
      </c>
      <c r="BD582" s="72">
        <f t="shared" si="559"/>
        <v>0.1657915283793262</v>
      </c>
      <c r="BE582" s="72">
        <f t="shared" si="560"/>
        <v>0.22119228319222817</v>
      </c>
      <c r="BF582" s="72">
        <f t="shared" si="561"/>
        <v>1.2735568711908811E-3</v>
      </c>
      <c r="BG582" s="72">
        <f t="shared" si="562"/>
        <v>3.0269609141618196E-3</v>
      </c>
      <c r="BH582" s="72">
        <f t="shared" si="563"/>
        <v>8.2743880425346101E-3</v>
      </c>
      <c r="BI582" s="72">
        <f t="shared" si="564"/>
        <v>2.8873419139691981E-2</v>
      </c>
      <c r="BJ582" s="72">
        <f t="shared" si="565"/>
        <v>5.0202214015032734E-2</v>
      </c>
      <c r="BK582" s="72">
        <f t="shared" si="566"/>
        <v>0.10305178542814758</v>
      </c>
      <c r="BL582" s="72">
        <f t="shared" si="567"/>
        <v>0.16200833194744998</v>
      </c>
      <c r="BM582" s="72">
        <f t="shared" si="568"/>
        <v>0.21614252036766565</v>
      </c>
      <c r="BN582" s="70">
        <f t="shared" si="569"/>
        <v>0.99161979338151862</v>
      </c>
      <c r="BO582" s="70">
        <f t="shared" si="570"/>
        <v>0.99791804001933859</v>
      </c>
      <c r="BP582" s="70">
        <f t="shared" si="571"/>
        <v>0.99953414405320207</v>
      </c>
    </row>
    <row r="583" spans="1:68" x14ac:dyDescent="0.25">
      <c r="A583" s="68">
        <v>44586</v>
      </c>
      <c r="B583" s="67">
        <v>3.41</v>
      </c>
      <c r="C583" s="67">
        <v>3.32</v>
      </c>
      <c r="D583" s="67">
        <v>4.03</v>
      </c>
      <c r="E583" s="67">
        <v>4.41</v>
      </c>
      <c r="F583" s="67">
        <v>4.55</v>
      </c>
      <c r="G583" s="67">
        <v>4.7699999999999996</v>
      </c>
      <c r="H583" s="67">
        <v>4.91</v>
      </c>
      <c r="I583" s="67">
        <v>5.03</v>
      </c>
      <c r="J583" s="71">
        <f t="shared" si="572"/>
        <v>-5.0000000000000044E-4</v>
      </c>
      <c r="K583" s="71">
        <f t="shared" si="572"/>
        <v>-1.5999999999999973E-3</v>
      </c>
      <c r="L583" s="71">
        <f t="shared" si="573"/>
        <v>-1.000000000000098E-4</v>
      </c>
      <c r="M583" s="71">
        <f t="shared" si="573"/>
        <v>-9.9999999999995925E-5</v>
      </c>
      <c r="N583" s="71">
        <f t="shared" si="574"/>
        <v>-3.0000000000000165E-4</v>
      </c>
      <c r="O583" s="71">
        <f t="shared" si="575"/>
        <v>0</v>
      </c>
      <c r="P583" s="71">
        <f t="shared" si="576"/>
        <v>0</v>
      </c>
      <c r="Q583" s="71">
        <f t="shared" si="577"/>
        <v>-1.000000000000098E-4</v>
      </c>
      <c r="R583" s="71">
        <f t="shared" si="578"/>
        <v>-4.8362916259195868E-4</v>
      </c>
      <c r="S583" s="71">
        <f t="shared" si="579"/>
        <v>-1.5497872144955159E-3</v>
      </c>
      <c r="T583" s="71">
        <f t="shared" si="580"/>
        <v>-9.6130737877448829E-5</v>
      </c>
      <c r="U583" s="71">
        <f t="shared" si="581"/>
        <v>-9.5780853480647234E-5</v>
      </c>
      <c r="V583" s="71">
        <f t="shared" si="582"/>
        <v>-2.8698522223102733E-4</v>
      </c>
      <c r="W583" s="71">
        <f t="shared" si="583"/>
        <v>0</v>
      </c>
      <c r="X583" s="71">
        <f t="shared" si="584"/>
        <v>0</v>
      </c>
      <c r="Y583" s="71">
        <f t="shared" si="585"/>
        <v>-9.5215424970761397E-5</v>
      </c>
      <c r="Z583" s="72">
        <f t="shared" si="529"/>
        <v>2.8809465356331183E-3</v>
      </c>
      <c r="AA583" s="72">
        <f t="shared" si="530"/>
        <v>1.4837601280689062E-3</v>
      </c>
      <c r="AB583" s="72">
        <f t="shared" si="531"/>
        <v>1.21718696905901E-3</v>
      </c>
      <c r="AC583" s="72">
        <f t="shared" si="532"/>
        <v>8.4300757096593339E-4</v>
      </c>
      <c r="AD583" s="72">
        <f t="shared" si="533"/>
        <v>9.0293638626818998E-4</v>
      </c>
      <c r="AE583" s="72">
        <f t="shared" si="534"/>
        <v>1.0160477061518659E-3</v>
      </c>
      <c r="AF583" s="72">
        <f t="shared" si="535"/>
        <v>8.792543632499748E-4</v>
      </c>
      <c r="AG583" s="72">
        <f t="shared" si="536"/>
        <v>1.0828882947116606E-3</v>
      </c>
      <c r="AH583" s="72">
        <f t="shared" si="537"/>
        <v>5.2882500163375515E-3</v>
      </c>
      <c r="AI583" s="72">
        <f t="shared" si="538"/>
        <v>6.316458426905344E-3</v>
      </c>
      <c r="AJ583" s="72">
        <f t="shared" si="539"/>
        <v>8.6779004305392298E-3</v>
      </c>
      <c r="AK583" s="72">
        <f t="shared" si="540"/>
        <v>1.0111408815555532E-2</v>
      </c>
      <c r="AL583" s="72">
        <f t="shared" si="541"/>
        <v>1.0548964961772595E-2</v>
      </c>
      <c r="AM583" s="72">
        <f t="shared" si="542"/>
        <v>1.081327139376859E-2</v>
      </c>
      <c r="AN583" s="72">
        <f t="shared" si="543"/>
        <v>1.1349552984200586E-2</v>
      </c>
      <c r="AO583" s="72">
        <f t="shared" si="544"/>
        <v>1.1355123228279461E-2</v>
      </c>
      <c r="AP583" s="72">
        <f t="shared" si="545"/>
        <v>5.2290966718043352E-3</v>
      </c>
      <c r="AQ583" s="72">
        <f t="shared" si="546"/>
        <v>6.2347750705524386E-3</v>
      </c>
      <c r="AR583" s="72">
        <f t="shared" si="547"/>
        <v>8.5250425680683199E-3</v>
      </c>
      <c r="AS583" s="72">
        <f t="shared" si="548"/>
        <v>9.9055905526055001E-3</v>
      </c>
      <c r="AT583" s="72">
        <f t="shared" si="549"/>
        <v>1.0325368401744719E-2</v>
      </c>
      <c r="AU583" s="72">
        <f t="shared" si="550"/>
        <v>1.0578173424178742E-2</v>
      </c>
      <c r="AV583" s="72">
        <f t="shared" si="551"/>
        <v>1.1091221714769142E-2</v>
      </c>
      <c r="AW583" s="72">
        <f t="shared" si="552"/>
        <v>1.1096618081776996E-2</v>
      </c>
      <c r="AX583" s="72">
        <f t="shared" si="553"/>
        <v>1.3220625040843879E-3</v>
      </c>
      <c r="AY583" s="72">
        <f t="shared" si="554"/>
        <v>3.158229213452672E-3</v>
      </c>
      <c r="AZ583" s="72">
        <f t="shared" si="555"/>
        <v>8.6779004305392298E-3</v>
      </c>
      <c r="BA583" s="72">
        <f t="shared" si="556"/>
        <v>3.0334226446666595E-2</v>
      </c>
      <c r="BB583" s="72">
        <f t="shared" si="557"/>
        <v>5.2744824808862972E-2</v>
      </c>
      <c r="BC583" s="72">
        <f t="shared" si="558"/>
        <v>0.10813271393768589</v>
      </c>
      <c r="BD583" s="72">
        <f t="shared" si="559"/>
        <v>0.17024329476300878</v>
      </c>
      <c r="BE583" s="72">
        <f t="shared" si="560"/>
        <v>0.22710246456558922</v>
      </c>
      <c r="BF583" s="72">
        <f t="shared" si="561"/>
        <v>1.3072741679510838E-3</v>
      </c>
      <c r="BG583" s="72">
        <f t="shared" si="562"/>
        <v>3.1173875352762193E-3</v>
      </c>
      <c r="BH583" s="72">
        <f t="shared" si="563"/>
        <v>8.5250425680683199E-3</v>
      </c>
      <c r="BI583" s="72">
        <f t="shared" si="564"/>
        <v>2.9716771657816499E-2</v>
      </c>
      <c r="BJ583" s="72">
        <f t="shared" si="565"/>
        <v>5.1626842008723597E-2</v>
      </c>
      <c r="BK583" s="72">
        <f t="shared" si="566"/>
        <v>0.10578173424178743</v>
      </c>
      <c r="BL583" s="72">
        <f t="shared" si="567"/>
        <v>0.16636832572153712</v>
      </c>
      <c r="BM583" s="72">
        <f t="shared" si="568"/>
        <v>0.22193236163553992</v>
      </c>
      <c r="BN583" s="70">
        <f t="shared" si="569"/>
        <v>0.99423802157434316</v>
      </c>
      <c r="BO583" s="70">
        <f t="shared" si="570"/>
        <v>0.99821528892711886</v>
      </c>
      <c r="BP583" s="70">
        <f t="shared" si="571"/>
        <v>0.99961811872674877</v>
      </c>
    </row>
    <row r="584" spans="1:68" x14ac:dyDescent="0.25">
      <c r="A584" s="68">
        <v>44585</v>
      </c>
      <c r="B584" s="67">
        <v>3.36</v>
      </c>
      <c r="C584" s="67">
        <v>3.16</v>
      </c>
      <c r="D584" s="67">
        <v>4.0199999999999996</v>
      </c>
      <c r="E584" s="67">
        <v>4.4000000000000004</v>
      </c>
      <c r="F584" s="67">
        <v>4.5199999999999996</v>
      </c>
      <c r="G584" s="67">
        <v>4.7699999999999996</v>
      </c>
      <c r="H584" s="67">
        <v>4.91</v>
      </c>
      <c r="I584" s="67">
        <v>5.0199999999999996</v>
      </c>
      <c r="J584" s="71">
        <f t="shared" si="572"/>
        <v>-9.9999999999995925E-5</v>
      </c>
      <c r="K584" s="71">
        <f t="shared" si="572"/>
        <v>0</v>
      </c>
      <c r="L584" s="71">
        <f t="shared" si="573"/>
        <v>1.000000000000098E-4</v>
      </c>
      <c r="M584" s="71">
        <f t="shared" si="573"/>
        <v>-4.0000000000000452E-4</v>
      </c>
      <c r="N584" s="71">
        <f t="shared" si="574"/>
        <v>-3.9999999999999064E-4</v>
      </c>
      <c r="O584" s="71">
        <f t="shared" si="575"/>
        <v>-8.9999999999999802E-4</v>
      </c>
      <c r="P584" s="71">
        <f t="shared" si="576"/>
        <v>-9.0000000000000496E-4</v>
      </c>
      <c r="Q584" s="71">
        <f t="shared" si="577"/>
        <v>-9.9999999999999395E-4</v>
      </c>
      <c r="R584" s="71">
        <f t="shared" si="578"/>
        <v>-9.6753906514480031E-5</v>
      </c>
      <c r="S584" s="71">
        <f t="shared" si="579"/>
        <v>0</v>
      </c>
      <c r="T584" s="71">
        <f t="shared" si="580"/>
        <v>9.6130737877435954E-5</v>
      </c>
      <c r="U584" s="71">
        <f t="shared" si="581"/>
        <v>-3.832151800105765E-4</v>
      </c>
      <c r="V584" s="71">
        <f t="shared" si="582"/>
        <v>-3.8277512429076244E-4</v>
      </c>
      <c r="W584" s="71">
        <f t="shared" si="583"/>
        <v>-8.5939370292857165E-4</v>
      </c>
      <c r="X584" s="71">
        <f t="shared" si="584"/>
        <v>-8.5824636937383405E-4</v>
      </c>
      <c r="Y584" s="71">
        <f t="shared" si="585"/>
        <v>-9.526532110404434E-4</v>
      </c>
      <c r="Z584" s="72">
        <f t="shared" si="529"/>
        <v>2.722368760228243E-3</v>
      </c>
      <c r="AA584" s="72">
        <f t="shared" si="530"/>
        <v>1.4180826257074485E-3</v>
      </c>
      <c r="AB584" s="72">
        <f t="shared" si="531"/>
        <v>1.2397412364414332E-3</v>
      </c>
      <c r="AC584" s="72">
        <f t="shared" si="532"/>
        <v>8.7063195438715716E-4</v>
      </c>
      <c r="AD584" s="72">
        <f t="shared" si="533"/>
        <v>9.2697986313979117E-4</v>
      </c>
      <c r="AE584" s="72">
        <f t="shared" si="534"/>
        <v>1.0281861050737192E-3</v>
      </c>
      <c r="AF584" s="72">
        <f t="shared" si="535"/>
        <v>8.9365821206991727E-4</v>
      </c>
      <c r="AG584" s="72">
        <f t="shared" si="536"/>
        <v>1.0593826818797187E-3</v>
      </c>
      <c r="AH584" s="72">
        <f t="shared" si="537"/>
        <v>5.4469563366464887E-3</v>
      </c>
      <c r="AI584" s="72">
        <f t="shared" si="538"/>
        <v>6.5229339002220981E-3</v>
      </c>
      <c r="AJ584" s="72">
        <f t="shared" si="539"/>
        <v>8.9421007971654323E-3</v>
      </c>
      <c r="AK584" s="72">
        <f t="shared" si="540"/>
        <v>1.04219000187106E-2</v>
      </c>
      <c r="AL584" s="72">
        <f t="shared" si="541"/>
        <v>1.0876549698012385E-2</v>
      </c>
      <c r="AM584" s="72">
        <f t="shared" si="542"/>
        <v>1.1142903197401773E-2</v>
      </c>
      <c r="AN584" s="72">
        <f t="shared" si="543"/>
        <v>1.1696536168171042E-2</v>
      </c>
      <c r="AO584" s="72">
        <f t="shared" si="544"/>
        <v>1.1702813052139788E-2</v>
      </c>
      <c r="AP584" s="72">
        <f t="shared" si="545"/>
        <v>5.3860321752078281E-3</v>
      </c>
      <c r="AQ584" s="72">
        <f t="shared" si="546"/>
        <v>6.4384891393668969E-3</v>
      </c>
      <c r="AR584" s="72">
        <f t="shared" si="547"/>
        <v>8.7846369039183778E-3</v>
      </c>
      <c r="AS584" s="72">
        <f t="shared" si="548"/>
        <v>1.0209771611201865E-2</v>
      </c>
      <c r="AT584" s="72">
        <f t="shared" si="549"/>
        <v>1.0645943281105344E-2</v>
      </c>
      <c r="AU584" s="72">
        <f t="shared" si="550"/>
        <v>1.0900707321184876E-2</v>
      </c>
      <c r="AV584" s="72">
        <f t="shared" si="551"/>
        <v>1.1430358263185255E-2</v>
      </c>
      <c r="AW584" s="72">
        <f t="shared" si="552"/>
        <v>1.1436429627150779E-2</v>
      </c>
      <c r="AX584" s="72">
        <f t="shared" si="553"/>
        <v>1.3617390841616222E-3</v>
      </c>
      <c r="AY584" s="72">
        <f t="shared" si="554"/>
        <v>3.2614669501110491E-3</v>
      </c>
      <c r="AZ584" s="72">
        <f t="shared" si="555"/>
        <v>8.9421007971654323E-3</v>
      </c>
      <c r="BA584" s="72">
        <f t="shared" si="556"/>
        <v>3.1265700056131801E-2</v>
      </c>
      <c r="BB584" s="72">
        <f t="shared" si="557"/>
        <v>5.4382748490061923E-2</v>
      </c>
      <c r="BC584" s="72">
        <f t="shared" si="558"/>
        <v>0.11142903197401773</v>
      </c>
      <c r="BD584" s="72">
        <f t="shared" si="559"/>
        <v>0.17544804252256563</v>
      </c>
      <c r="BE584" s="72">
        <f t="shared" si="560"/>
        <v>0.23405626104279575</v>
      </c>
      <c r="BF584" s="72">
        <f t="shared" si="561"/>
        <v>1.346508043801957E-3</v>
      </c>
      <c r="BG584" s="72">
        <f t="shared" si="562"/>
        <v>3.2192445696834484E-3</v>
      </c>
      <c r="BH584" s="72">
        <f t="shared" si="563"/>
        <v>8.7846369039183778E-3</v>
      </c>
      <c r="BI584" s="72">
        <f t="shared" si="564"/>
        <v>3.0629314833605592E-2</v>
      </c>
      <c r="BJ584" s="72">
        <f t="shared" si="565"/>
        <v>5.322971640552672E-2</v>
      </c>
      <c r="BK584" s="72">
        <f t="shared" si="566"/>
        <v>0.10900707321184877</v>
      </c>
      <c r="BL584" s="72">
        <f t="shared" si="567"/>
        <v>0.17145537394777882</v>
      </c>
      <c r="BM584" s="72">
        <f t="shared" si="568"/>
        <v>0.22872859254301559</v>
      </c>
      <c r="BN584" s="70">
        <f t="shared" si="569"/>
        <v>0.99558146212644805</v>
      </c>
      <c r="BO584" s="70">
        <f t="shared" si="570"/>
        <v>0.99821487675471454</v>
      </c>
      <c r="BP584" s="70">
        <f t="shared" si="571"/>
        <v>0.99963132179713676</v>
      </c>
    </row>
    <row r="585" spans="1:68" x14ac:dyDescent="0.25">
      <c r="A585" s="68">
        <v>44582</v>
      </c>
      <c r="B585" s="67">
        <v>3.35</v>
      </c>
      <c r="C585" s="67">
        <v>3.16</v>
      </c>
      <c r="D585" s="67">
        <v>4.03</v>
      </c>
      <c r="E585" s="67">
        <v>4.3600000000000003</v>
      </c>
      <c r="F585" s="67">
        <v>4.4800000000000004</v>
      </c>
      <c r="G585" s="67">
        <v>4.68</v>
      </c>
      <c r="H585" s="67">
        <v>4.82</v>
      </c>
      <c r="I585" s="67">
        <v>4.92</v>
      </c>
      <c r="J585" s="71">
        <f t="shared" si="572"/>
        <v>-2.2000000000000006E-3</v>
      </c>
      <c r="K585" s="71">
        <f t="shared" si="572"/>
        <v>0</v>
      </c>
      <c r="L585" s="71">
        <f t="shared" si="573"/>
        <v>5.0000000000000044E-4</v>
      </c>
      <c r="M585" s="71">
        <f t="shared" si="573"/>
        <v>9.0000000000000496E-4</v>
      </c>
      <c r="N585" s="71">
        <f t="shared" si="574"/>
        <v>6.999999999999923E-4</v>
      </c>
      <c r="O585" s="71">
        <f t="shared" si="575"/>
        <v>1.3000000000000025E-3</v>
      </c>
      <c r="P585" s="71">
        <f t="shared" si="576"/>
        <v>1.2000000000000066E-3</v>
      </c>
      <c r="Q585" s="71">
        <f t="shared" si="577"/>
        <v>8.9999999999999802E-4</v>
      </c>
      <c r="R585" s="71">
        <f t="shared" si="578"/>
        <v>-2.1309577997995952E-3</v>
      </c>
      <c r="S585" s="71">
        <f t="shared" si="579"/>
        <v>0</v>
      </c>
      <c r="T585" s="71">
        <f t="shared" si="580"/>
        <v>4.805151214460141E-4</v>
      </c>
      <c r="U585" s="71">
        <f t="shared" si="581"/>
        <v>8.6202773404694065E-4</v>
      </c>
      <c r="V585" s="71">
        <f t="shared" si="582"/>
        <v>6.6976034652182776E-4</v>
      </c>
      <c r="W585" s="71">
        <f t="shared" si="583"/>
        <v>1.2411095201408831E-3</v>
      </c>
      <c r="X585" s="71">
        <f t="shared" si="584"/>
        <v>1.1441648845455675E-3</v>
      </c>
      <c r="Y585" s="71">
        <f t="shared" si="585"/>
        <v>8.5742871922910697E-4</v>
      </c>
      <c r="Z585" s="72">
        <f t="shared" si="529"/>
        <v>2.5565601890039668E-3</v>
      </c>
      <c r="AA585" s="72">
        <f t="shared" si="530"/>
        <v>1.4543858137502899E-3</v>
      </c>
      <c r="AB585" s="72">
        <f t="shared" si="531"/>
        <v>1.2672805529952715E-3</v>
      </c>
      <c r="AC585" s="72">
        <f t="shared" si="532"/>
        <v>9.0052894509414947E-4</v>
      </c>
      <c r="AD585" s="72">
        <f t="shared" si="533"/>
        <v>9.5906700694452164E-4</v>
      </c>
      <c r="AE585" s="72">
        <f t="shared" si="534"/>
        <v>1.0388638482679497E-3</v>
      </c>
      <c r="AF585" s="72">
        <f t="shared" si="535"/>
        <v>9.077969145658291E-4</v>
      </c>
      <c r="AG585" s="72">
        <f t="shared" si="536"/>
        <v>1.0331643487018754E-3</v>
      </c>
      <c r="AH585" s="72">
        <f t="shared" si="537"/>
        <v>5.6110435325177725E-3</v>
      </c>
      <c r="AI585" s="72">
        <f t="shared" si="538"/>
        <v>6.7298340742299638E-3</v>
      </c>
      <c r="AJ585" s="72">
        <f t="shared" si="539"/>
        <v>9.227820255437719E-3</v>
      </c>
      <c r="AK585" s="72">
        <f t="shared" si="540"/>
        <v>1.0768171795134207E-2</v>
      </c>
      <c r="AL585" s="72">
        <f t="shared" si="541"/>
        <v>1.1238382361142465E-2</v>
      </c>
      <c r="AM585" s="72">
        <f t="shared" si="542"/>
        <v>1.1519685015535056E-2</v>
      </c>
      <c r="AN585" s="72">
        <f t="shared" si="543"/>
        <v>1.2092256475392285E-2</v>
      </c>
      <c r="AO585" s="72">
        <f t="shared" si="544"/>
        <v>1.2099185332669541E-2</v>
      </c>
      <c r="AP585" s="72">
        <f t="shared" si="545"/>
        <v>5.5485250202557792E-3</v>
      </c>
      <c r="AQ585" s="72">
        <f t="shared" si="546"/>
        <v>6.6428223576375598E-3</v>
      </c>
      <c r="AR585" s="72">
        <f t="shared" si="547"/>
        <v>9.0654769627385254E-3</v>
      </c>
      <c r="AS585" s="72">
        <f t="shared" si="548"/>
        <v>1.0548898191255309E-2</v>
      </c>
      <c r="AT585" s="72">
        <f t="shared" si="549"/>
        <v>1.0999994726806381E-2</v>
      </c>
      <c r="AU585" s="72">
        <f t="shared" si="550"/>
        <v>1.12690656945434E-2</v>
      </c>
      <c r="AV585" s="72">
        <f t="shared" si="551"/>
        <v>1.1816824106494107E-2</v>
      </c>
      <c r="AW585" s="72">
        <f t="shared" si="552"/>
        <v>1.1823511902344644E-2</v>
      </c>
      <c r="AX585" s="72">
        <f t="shared" si="553"/>
        <v>1.4027608831294431E-3</v>
      </c>
      <c r="AY585" s="72">
        <f t="shared" si="554"/>
        <v>3.3649170371149819E-3</v>
      </c>
      <c r="AZ585" s="72">
        <f t="shared" si="555"/>
        <v>9.227820255437719E-3</v>
      </c>
      <c r="BA585" s="72">
        <f t="shared" si="556"/>
        <v>3.2304515385402618E-2</v>
      </c>
      <c r="BB585" s="72">
        <f t="shared" si="557"/>
        <v>5.6191911805712327E-2</v>
      </c>
      <c r="BC585" s="72">
        <f t="shared" si="558"/>
        <v>0.11519685015535056</v>
      </c>
      <c r="BD585" s="72">
        <f t="shared" si="559"/>
        <v>0.18138384713088429</v>
      </c>
      <c r="BE585" s="72">
        <f t="shared" si="560"/>
        <v>0.24198370665339083</v>
      </c>
      <c r="BF585" s="72">
        <f t="shared" si="561"/>
        <v>1.3871312550639448E-3</v>
      </c>
      <c r="BG585" s="72">
        <f t="shared" si="562"/>
        <v>3.3214111788187799E-3</v>
      </c>
      <c r="BH585" s="72">
        <f t="shared" si="563"/>
        <v>9.0654769627385254E-3</v>
      </c>
      <c r="BI585" s="72">
        <f t="shared" si="564"/>
        <v>3.1646694573765927E-2</v>
      </c>
      <c r="BJ585" s="72">
        <f t="shared" si="565"/>
        <v>5.4999973634031904E-2</v>
      </c>
      <c r="BK585" s="72">
        <f t="shared" si="566"/>
        <v>0.11269065694543401</v>
      </c>
      <c r="BL585" s="72">
        <f t="shared" si="567"/>
        <v>0.17725236159741162</v>
      </c>
      <c r="BM585" s="72">
        <f t="shared" si="568"/>
        <v>0.23647023804689288</v>
      </c>
      <c r="BN585" s="70">
        <f t="shared" si="569"/>
        <v>0.99555770485074424</v>
      </c>
      <c r="BO585" s="70">
        <f t="shared" si="570"/>
        <v>0.99835926199394986</v>
      </c>
      <c r="BP585" s="70">
        <f t="shared" si="571"/>
        <v>0.99963021145727038</v>
      </c>
    </row>
    <row r="586" spans="1:68" x14ac:dyDescent="0.25">
      <c r="A586" s="68">
        <v>44581</v>
      </c>
      <c r="B586" s="67">
        <v>3.13</v>
      </c>
      <c r="C586" s="67">
        <v>3.16</v>
      </c>
      <c r="D586" s="67">
        <v>4.08</v>
      </c>
      <c r="E586" s="67">
        <v>4.45</v>
      </c>
      <c r="F586" s="67">
        <v>4.55</v>
      </c>
      <c r="G586" s="67">
        <v>4.8099999999999996</v>
      </c>
      <c r="H586" s="67">
        <v>4.9400000000000004</v>
      </c>
      <c r="I586" s="67">
        <v>5.01</v>
      </c>
      <c r="J586" s="71">
        <f t="shared" si="572"/>
        <v>0</v>
      </c>
      <c r="K586" s="71">
        <f t="shared" si="572"/>
        <v>-1.0000000000000286E-4</v>
      </c>
      <c r="L586" s="71">
        <f t="shared" si="573"/>
        <v>-1.0000000000000286E-4</v>
      </c>
      <c r="M586" s="71">
        <f t="shared" si="573"/>
        <v>3.9999999999999758E-4</v>
      </c>
      <c r="N586" s="71">
        <f t="shared" si="574"/>
        <v>5.0000000000000044E-4</v>
      </c>
      <c r="O586" s="71">
        <f t="shared" si="575"/>
        <v>6.9999999999999923E-4</v>
      </c>
      <c r="P586" s="71">
        <f t="shared" si="576"/>
        <v>5.9999999999999637E-4</v>
      </c>
      <c r="Q586" s="71">
        <f t="shared" si="577"/>
        <v>6.9999999999999923E-4</v>
      </c>
      <c r="R586" s="71">
        <f t="shared" si="578"/>
        <v>0</v>
      </c>
      <c r="S586" s="71">
        <f t="shared" si="579"/>
        <v>-9.6941495883214393E-5</v>
      </c>
      <c r="T586" s="71">
        <f t="shared" si="580"/>
        <v>-9.6084554481759929E-5</v>
      </c>
      <c r="U586" s="71">
        <f t="shared" si="581"/>
        <v>3.8288504344470017E-4</v>
      </c>
      <c r="V586" s="71">
        <f t="shared" si="582"/>
        <v>4.7812575617995327E-4</v>
      </c>
      <c r="W586" s="71">
        <f t="shared" si="583"/>
        <v>6.6765227335839866E-4</v>
      </c>
      <c r="X586" s="71">
        <f t="shared" si="584"/>
        <v>5.7159189895756776E-4</v>
      </c>
      <c r="Y586" s="71">
        <f t="shared" si="585"/>
        <v>6.6638109943713839E-4</v>
      </c>
      <c r="Z586" s="72">
        <f t="shared" si="529"/>
        <v>2.3204774044612853E-3</v>
      </c>
      <c r="AA586" s="72">
        <f t="shared" si="530"/>
        <v>1.4931528704407637E-3</v>
      </c>
      <c r="AB586" s="72">
        <f t="shared" si="531"/>
        <v>1.2906255404703127E-3</v>
      </c>
      <c r="AC586" s="72">
        <f t="shared" si="532"/>
        <v>9.2189484752335557E-4</v>
      </c>
      <c r="AD586" s="72">
        <f t="shared" si="533"/>
        <v>9.918624949009859E-4</v>
      </c>
      <c r="AE586" s="72">
        <f t="shared" si="534"/>
        <v>1.0780782658289451E-3</v>
      </c>
      <c r="AF586" s="72">
        <f t="shared" si="535"/>
        <v>9.4007247791660464E-4</v>
      </c>
      <c r="AG586" s="72">
        <f t="shared" si="536"/>
        <v>1.0653637876331253E-3</v>
      </c>
      <c r="AH586" s="72">
        <f t="shared" si="537"/>
        <v>5.8228471945045452E-3</v>
      </c>
      <c r="AI586" s="72">
        <f t="shared" si="538"/>
        <v>6.9576426473907972E-3</v>
      </c>
      <c r="AJ586" s="72">
        <f t="shared" si="539"/>
        <v>9.5323624598487675E-3</v>
      </c>
      <c r="AK586" s="72">
        <f t="shared" si="540"/>
        <v>1.1121094202628457E-2</v>
      </c>
      <c r="AL586" s="72">
        <f t="shared" si="541"/>
        <v>1.1614496909532434E-2</v>
      </c>
      <c r="AM586" s="72">
        <f t="shared" si="542"/>
        <v>1.1887006943126352E-2</v>
      </c>
      <c r="AN586" s="72">
        <f t="shared" si="543"/>
        <v>1.2484601504464395E-2</v>
      </c>
      <c r="AO586" s="72">
        <f t="shared" si="544"/>
        <v>1.2498441661104955E-2</v>
      </c>
      <c r="AP586" s="72">
        <f t="shared" si="545"/>
        <v>5.7579455618621293E-3</v>
      </c>
      <c r="AQ586" s="72">
        <f t="shared" si="546"/>
        <v>6.8678191877865283E-3</v>
      </c>
      <c r="AR586" s="72">
        <f t="shared" si="547"/>
        <v>9.3651051387948978E-3</v>
      </c>
      <c r="AS586" s="72">
        <f t="shared" si="548"/>
        <v>1.089525386404634E-2</v>
      </c>
      <c r="AT586" s="72">
        <f t="shared" si="549"/>
        <v>1.1368575011375476E-2</v>
      </c>
      <c r="AU586" s="72">
        <f t="shared" si="550"/>
        <v>1.1629420003844902E-2</v>
      </c>
      <c r="AV586" s="72">
        <f t="shared" si="551"/>
        <v>1.2201113549394734E-2</v>
      </c>
      <c r="AW586" s="72">
        <f t="shared" si="552"/>
        <v>1.2214371168202131E-2</v>
      </c>
      <c r="AX586" s="72">
        <f t="shared" si="553"/>
        <v>1.4557117986261363E-3</v>
      </c>
      <c r="AY586" s="72">
        <f t="shared" si="554"/>
        <v>3.4788213236953986E-3</v>
      </c>
      <c r="AZ586" s="72">
        <f t="shared" si="555"/>
        <v>9.5323624598487675E-3</v>
      </c>
      <c r="BA586" s="72">
        <f t="shared" si="556"/>
        <v>3.3363282607885375E-2</v>
      </c>
      <c r="BB586" s="72">
        <f t="shared" si="557"/>
        <v>5.8072484547662173E-2</v>
      </c>
      <c r="BC586" s="72">
        <f t="shared" si="558"/>
        <v>0.11887006943126352</v>
      </c>
      <c r="BD586" s="72">
        <f t="shared" si="559"/>
        <v>0.18726902256696593</v>
      </c>
      <c r="BE586" s="72">
        <f t="shared" si="560"/>
        <v>0.24996883322209909</v>
      </c>
      <c r="BF586" s="72">
        <f t="shared" si="561"/>
        <v>1.4394863904655323E-3</v>
      </c>
      <c r="BG586" s="72">
        <f t="shared" si="562"/>
        <v>3.4339095938932642E-3</v>
      </c>
      <c r="BH586" s="72">
        <f t="shared" si="563"/>
        <v>9.3651051387948978E-3</v>
      </c>
      <c r="BI586" s="72">
        <f t="shared" si="564"/>
        <v>3.2685761592139019E-2</v>
      </c>
      <c r="BJ586" s="72">
        <f t="shared" si="565"/>
        <v>5.6842875056877379E-2</v>
      </c>
      <c r="BK586" s="72">
        <f t="shared" si="566"/>
        <v>0.11629420003844901</v>
      </c>
      <c r="BL586" s="72">
        <f t="shared" si="567"/>
        <v>0.18301670324092101</v>
      </c>
      <c r="BM586" s="72">
        <f t="shared" si="568"/>
        <v>0.24428742336404263</v>
      </c>
      <c r="BN586" s="70">
        <f t="shared" si="569"/>
        <v>0.99555893838332965</v>
      </c>
      <c r="BO586" s="70">
        <f t="shared" si="570"/>
        <v>0.99834637146138638</v>
      </c>
      <c r="BP586" s="70">
        <f t="shared" si="571"/>
        <v>0.99965112373853537</v>
      </c>
    </row>
    <row r="587" spans="1:68" x14ac:dyDescent="0.25">
      <c r="A587" s="68">
        <v>44580</v>
      </c>
      <c r="B587" s="67">
        <v>3.13</v>
      </c>
      <c r="C587" s="67">
        <v>3.15</v>
      </c>
      <c r="D587" s="67">
        <v>4.07</v>
      </c>
      <c r="E587" s="67">
        <v>4.49</v>
      </c>
      <c r="F587" s="67">
        <v>4.5999999999999996</v>
      </c>
      <c r="G587" s="67">
        <v>4.88</v>
      </c>
      <c r="H587" s="67">
        <v>5</v>
      </c>
      <c r="I587" s="67">
        <v>5.08</v>
      </c>
      <c r="J587" s="71">
        <f t="shared" si="572"/>
        <v>-1.7000000000000001E-3</v>
      </c>
      <c r="K587" s="71">
        <f t="shared" si="572"/>
        <v>0</v>
      </c>
      <c r="L587" s="71">
        <f t="shared" si="573"/>
        <v>-1.3999999999999985E-3</v>
      </c>
      <c r="M587" s="71">
        <f t="shared" si="573"/>
        <v>-5.0000000000000044E-4</v>
      </c>
      <c r="N587" s="71">
        <f t="shared" si="574"/>
        <v>-5.0000000000000044E-4</v>
      </c>
      <c r="O587" s="71">
        <f t="shared" si="575"/>
        <v>-6.9999999999999923E-4</v>
      </c>
      <c r="P587" s="71">
        <f t="shared" si="576"/>
        <v>-1.0000000000000286E-4</v>
      </c>
      <c r="Q587" s="71">
        <f t="shared" si="577"/>
        <v>-6.0000000000000331E-4</v>
      </c>
      <c r="R587" s="71">
        <f t="shared" si="578"/>
        <v>-1.6497650401064842E-3</v>
      </c>
      <c r="S587" s="71">
        <f t="shared" si="579"/>
        <v>0</v>
      </c>
      <c r="T587" s="71">
        <f t="shared" si="580"/>
        <v>-1.3461540494377716E-3</v>
      </c>
      <c r="U587" s="71">
        <f t="shared" si="581"/>
        <v>-4.7862921509136394E-4</v>
      </c>
      <c r="V587" s="71">
        <f t="shared" si="582"/>
        <v>-4.7812575617993988E-4</v>
      </c>
      <c r="W587" s="71">
        <f t="shared" si="583"/>
        <v>-6.676522733583812E-4</v>
      </c>
      <c r="X587" s="71">
        <f t="shared" si="584"/>
        <v>-9.5242630673395893E-5</v>
      </c>
      <c r="Y587" s="71">
        <f t="shared" si="585"/>
        <v>-5.7115660762578331E-4</v>
      </c>
      <c r="Z587" s="72">
        <f t="shared" si="529"/>
        <v>2.2861904265976322E-3</v>
      </c>
      <c r="AA587" s="72">
        <f t="shared" si="530"/>
        <v>1.5345173800721799E-3</v>
      </c>
      <c r="AB587" s="72">
        <f t="shared" si="531"/>
        <v>1.2718853359058389E-3</v>
      </c>
      <c r="AC587" s="72">
        <f t="shared" si="532"/>
        <v>9.5447663199558857E-4</v>
      </c>
      <c r="AD587" s="72">
        <f t="shared" si="533"/>
        <v>1.0256330127892124E-3</v>
      </c>
      <c r="AE587" s="72">
        <f t="shared" si="534"/>
        <v>1.053139384935614E-3</v>
      </c>
      <c r="AF587" s="72">
        <f t="shared" si="535"/>
        <v>9.3418001888945809E-4</v>
      </c>
      <c r="AG587" s="72">
        <f t="shared" si="536"/>
        <v>1.0324851771457257E-3</v>
      </c>
      <c r="AH587" s="72">
        <f t="shared" si="537"/>
        <v>6.0234903417732731E-3</v>
      </c>
      <c r="AI587" s="72">
        <f t="shared" si="538"/>
        <v>7.2128535553036442E-3</v>
      </c>
      <c r="AJ587" s="72">
        <f t="shared" si="539"/>
        <v>9.8857123007048756E-3</v>
      </c>
      <c r="AK587" s="72">
        <f t="shared" si="540"/>
        <v>1.1525451212036153E-2</v>
      </c>
      <c r="AL587" s="72">
        <f t="shared" si="541"/>
        <v>1.203644039722282E-2</v>
      </c>
      <c r="AM587" s="72">
        <f t="shared" si="542"/>
        <v>1.2310200065028417E-2</v>
      </c>
      <c r="AN587" s="72">
        <f t="shared" si="543"/>
        <v>1.293539172094757E-2</v>
      </c>
      <c r="AO587" s="72">
        <f t="shared" si="544"/>
        <v>1.2945492235939476E-2</v>
      </c>
      <c r="AP587" s="72">
        <f t="shared" si="545"/>
        <v>5.9566633199365504E-3</v>
      </c>
      <c r="AQ587" s="72">
        <f t="shared" si="546"/>
        <v>7.1198431477857826E-3</v>
      </c>
      <c r="AR587" s="72">
        <f t="shared" si="547"/>
        <v>9.712372094280006E-3</v>
      </c>
      <c r="AS587" s="72">
        <f t="shared" si="548"/>
        <v>1.1291764786593437E-2</v>
      </c>
      <c r="AT587" s="72">
        <f t="shared" si="549"/>
        <v>1.1781981804352245E-2</v>
      </c>
      <c r="AU587" s="72">
        <f t="shared" si="550"/>
        <v>1.204412814836409E-2</v>
      </c>
      <c r="AV587" s="72">
        <f t="shared" si="551"/>
        <v>1.2642211975496302E-2</v>
      </c>
      <c r="AW587" s="72">
        <f t="shared" si="552"/>
        <v>1.2651945129584116E-2</v>
      </c>
      <c r="AX587" s="72">
        <f t="shared" si="553"/>
        <v>1.5058725854433183E-3</v>
      </c>
      <c r="AY587" s="72">
        <f t="shared" si="554"/>
        <v>3.6064267776518221E-3</v>
      </c>
      <c r="AZ587" s="72">
        <f t="shared" si="555"/>
        <v>9.8857123007048756E-3</v>
      </c>
      <c r="BA587" s="72">
        <f t="shared" si="556"/>
        <v>3.4576353636108462E-2</v>
      </c>
      <c r="BB587" s="72">
        <f t="shared" si="557"/>
        <v>6.0182201986114098E-2</v>
      </c>
      <c r="BC587" s="72">
        <f t="shared" si="558"/>
        <v>0.12310200065028418</v>
      </c>
      <c r="BD587" s="72">
        <f t="shared" si="559"/>
        <v>0.19403087581421355</v>
      </c>
      <c r="BE587" s="72">
        <f t="shared" si="560"/>
        <v>0.25890984471878953</v>
      </c>
      <c r="BF587" s="72">
        <f t="shared" si="561"/>
        <v>1.4891658299841376E-3</v>
      </c>
      <c r="BG587" s="72">
        <f t="shared" si="562"/>
        <v>3.5599215738928913E-3</v>
      </c>
      <c r="BH587" s="72">
        <f t="shared" si="563"/>
        <v>9.712372094280006E-3</v>
      </c>
      <c r="BI587" s="72">
        <f t="shared" si="564"/>
        <v>3.387529435978031E-2</v>
      </c>
      <c r="BJ587" s="72">
        <f t="shared" si="565"/>
        <v>5.8909909021761228E-2</v>
      </c>
      <c r="BK587" s="72">
        <f t="shared" si="566"/>
        <v>0.12044128148364089</v>
      </c>
      <c r="BL587" s="72">
        <f t="shared" si="567"/>
        <v>0.18963317963244453</v>
      </c>
      <c r="BM587" s="72">
        <f t="shared" si="568"/>
        <v>0.25303890259168232</v>
      </c>
      <c r="BN587" s="70">
        <f t="shared" si="569"/>
        <v>0.99553418427392748</v>
      </c>
      <c r="BO587" s="70">
        <f t="shared" si="570"/>
        <v>0.99836135616827015</v>
      </c>
      <c r="BP587" s="70">
        <f t="shared" si="571"/>
        <v>0.99964816409255541</v>
      </c>
    </row>
    <row r="588" spans="1:68" x14ac:dyDescent="0.25">
      <c r="A588" s="68">
        <v>44579</v>
      </c>
      <c r="B588" s="67">
        <v>2.96</v>
      </c>
      <c r="C588" s="67">
        <v>3.15</v>
      </c>
      <c r="D588" s="67">
        <v>3.93</v>
      </c>
      <c r="E588" s="67">
        <v>4.4400000000000004</v>
      </c>
      <c r="F588" s="67">
        <v>4.55</v>
      </c>
      <c r="G588" s="67">
        <v>4.8099999999999996</v>
      </c>
      <c r="H588" s="67">
        <v>4.99</v>
      </c>
      <c r="I588" s="67">
        <v>5.0199999999999996</v>
      </c>
      <c r="J588" s="71">
        <f t="shared" si="572"/>
        <v>-5.0000000000000044E-4</v>
      </c>
      <c r="K588" s="71">
        <f t="shared" si="572"/>
        <v>0</v>
      </c>
      <c r="L588" s="71">
        <f t="shared" si="573"/>
        <v>-3.0000000000000165E-4</v>
      </c>
      <c r="M588" s="71">
        <f t="shared" si="573"/>
        <v>-5.0000000000000738E-4</v>
      </c>
      <c r="N588" s="71">
        <f t="shared" si="574"/>
        <v>-8.9999999999999802E-4</v>
      </c>
      <c r="O588" s="71">
        <f t="shared" si="575"/>
        <v>-1.1999999999999927E-3</v>
      </c>
      <c r="P588" s="71">
        <f t="shared" si="576"/>
        <v>-1.4000000000000054E-3</v>
      </c>
      <c r="Q588" s="71">
        <f t="shared" si="577"/>
        <v>-1.1999999999999927E-3</v>
      </c>
      <c r="R588" s="71">
        <f t="shared" si="578"/>
        <v>-4.8574343987111139E-4</v>
      </c>
      <c r="S588" s="71">
        <f t="shared" si="579"/>
        <v>0</v>
      </c>
      <c r="T588" s="71">
        <f t="shared" si="580"/>
        <v>-2.8869749514859886E-4</v>
      </c>
      <c r="U588" s="71">
        <f t="shared" si="581"/>
        <v>-4.7885841072098497E-4</v>
      </c>
      <c r="V588" s="71">
        <f t="shared" si="582"/>
        <v>-8.6120286649001259E-4</v>
      </c>
      <c r="W588" s="71">
        <f t="shared" si="583"/>
        <v>-1.1455848508224323E-3</v>
      </c>
      <c r="X588" s="71">
        <f t="shared" si="584"/>
        <v>-1.3343501789210475E-3</v>
      </c>
      <c r="Y588" s="71">
        <f t="shared" si="585"/>
        <v>-1.1432928074618135E-3</v>
      </c>
      <c r="Z588" s="72">
        <f t="shared" si="529"/>
        <v>2.2202920910765252E-3</v>
      </c>
      <c r="AA588" s="72">
        <f t="shared" si="530"/>
        <v>1.5837240347301091E-3</v>
      </c>
      <c r="AB588" s="72">
        <f t="shared" si="531"/>
        <v>1.2476341246899709E-3</v>
      </c>
      <c r="AC588" s="72">
        <f t="shared" si="532"/>
        <v>9.6844142201724787E-4</v>
      </c>
      <c r="AD588" s="72">
        <f t="shared" si="533"/>
        <v>1.0313274764284931E-3</v>
      </c>
      <c r="AE588" s="72">
        <f t="shared" si="534"/>
        <v>8.8248959131985156E-4</v>
      </c>
      <c r="AF588" s="72">
        <f t="shared" si="535"/>
        <v>8.2773879645182469E-4</v>
      </c>
      <c r="AG588" s="72">
        <f t="shared" si="536"/>
        <v>8.402741255451136E-4</v>
      </c>
      <c r="AH588" s="72">
        <f t="shared" si="537"/>
        <v>6.2874092559268915E-3</v>
      </c>
      <c r="AI588" s="72">
        <f t="shared" si="538"/>
        <v>7.4951044628537977E-3</v>
      </c>
      <c r="AJ588" s="72">
        <f t="shared" si="539"/>
        <v>1.0310993691642473E-2</v>
      </c>
      <c r="AK588" s="72">
        <f t="shared" si="540"/>
        <v>1.2002196768622289E-2</v>
      </c>
      <c r="AL588" s="72">
        <f t="shared" si="541"/>
        <v>1.2535437645718515E-2</v>
      </c>
      <c r="AM588" s="72">
        <f t="shared" si="542"/>
        <v>1.2821817934735901E-2</v>
      </c>
      <c r="AN588" s="72">
        <f t="shared" si="543"/>
        <v>1.3459329872102124E-2</v>
      </c>
      <c r="AO588" s="72">
        <f t="shared" si="544"/>
        <v>1.3481221507464869E-2</v>
      </c>
      <c r="AP588" s="72">
        <f t="shared" si="545"/>
        <v>6.2174159361230484E-3</v>
      </c>
      <c r="AQ588" s="72">
        <f t="shared" si="546"/>
        <v>7.3986494734180159E-3</v>
      </c>
      <c r="AR588" s="72">
        <f t="shared" si="547"/>
        <v>1.0129827688537501E-2</v>
      </c>
      <c r="AS588" s="72">
        <f t="shared" si="548"/>
        <v>1.175869917988326E-2</v>
      </c>
      <c r="AT588" s="72">
        <f t="shared" si="549"/>
        <v>1.2270259318608773E-2</v>
      </c>
      <c r="AU588" s="72">
        <f t="shared" si="550"/>
        <v>1.2544461582657117E-2</v>
      </c>
      <c r="AV588" s="72">
        <f t="shared" si="551"/>
        <v>1.315436827720742E-2</v>
      </c>
      <c r="AW588" s="72">
        <f t="shared" si="552"/>
        <v>1.3175336964020623E-2</v>
      </c>
      <c r="AX588" s="72">
        <f t="shared" si="553"/>
        <v>1.5718523139817229E-3</v>
      </c>
      <c r="AY588" s="72">
        <f t="shared" si="554"/>
        <v>3.7475522314268988E-3</v>
      </c>
      <c r="AZ588" s="72">
        <f t="shared" si="555"/>
        <v>1.0310993691642473E-2</v>
      </c>
      <c r="BA588" s="72">
        <f t="shared" si="556"/>
        <v>3.6006590305866865E-2</v>
      </c>
      <c r="BB588" s="72">
        <f t="shared" si="557"/>
        <v>6.267718822859257E-2</v>
      </c>
      <c r="BC588" s="72">
        <f t="shared" si="558"/>
        <v>0.12821817934735902</v>
      </c>
      <c r="BD588" s="72">
        <f t="shared" si="559"/>
        <v>0.20188994808153185</v>
      </c>
      <c r="BE588" s="72">
        <f t="shared" si="560"/>
        <v>0.26962443014929738</v>
      </c>
      <c r="BF588" s="72">
        <f t="shared" si="561"/>
        <v>1.5543539840307621E-3</v>
      </c>
      <c r="BG588" s="72">
        <f t="shared" si="562"/>
        <v>3.699324736709008E-3</v>
      </c>
      <c r="BH588" s="72">
        <f t="shared" si="563"/>
        <v>1.0129827688537501E-2</v>
      </c>
      <c r="BI588" s="72">
        <f t="shared" si="564"/>
        <v>3.5276097539649783E-2</v>
      </c>
      <c r="BJ588" s="72">
        <f t="shared" si="565"/>
        <v>6.1351296593043864E-2</v>
      </c>
      <c r="BK588" s="72">
        <f t="shared" si="566"/>
        <v>0.12544461582657118</v>
      </c>
      <c r="BL588" s="72">
        <f t="shared" si="567"/>
        <v>0.19731552415811129</v>
      </c>
      <c r="BM588" s="72">
        <f t="shared" si="568"/>
        <v>0.26350673928041246</v>
      </c>
      <c r="BN588" s="70">
        <f t="shared" si="569"/>
        <v>0.99664189502149969</v>
      </c>
      <c r="BO588" s="70">
        <f t="shared" si="570"/>
        <v>0.99864158747157428</v>
      </c>
      <c r="BP588" s="70">
        <f t="shared" si="571"/>
        <v>0.99964673778635904</v>
      </c>
    </row>
    <row r="589" spans="1:68" x14ac:dyDescent="0.25">
      <c r="A589" s="68">
        <v>44578</v>
      </c>
      <c r="B589" s="67">
        <v>2.91</v>
      </c>
      <c r="C589" s="67">
        <v>3.15</v>
      </c>
      <c r="D589" s="67">
        <v>3.9</v>
      </c>
      <c r="E589" s="67">
        <v>4.3899999999999997</v>
      </c>
      <c r="F589" s="67">
        <v>4.46</v>
      </c>
      <c r="G589" s="67">
        <v>4.6900000000000004</v>
      </c>
      <c r="H589" s="67">
        <v>4.8499999999999996</v>
      </c>
      <c r="I589" s="67">
        <v>4.9000000000000004</v>
      </c>
      <c r="J589" s="71">
        <f t="shared" si="572"/>
        <v>0</v>
      </c>
      <c r="K589" s="71">
        <f t="shared" si="572"/>
        <v>0</v>
      </c>
      <c r="L589" s="71">
        <f t="shared" si="573"/>
        <v>-1.9999999999999879E-4</v>
      </c>
      <c r="M589" s="71">
        <f t="shared" si="573"/>
        <v>-2.9999999999999472E-4</v>
      </c>
      <c r="N589" s="71">
        <f t="shared" si="574"/>
        <v>-5.9999999999999637E-4</v>
      </c>
      <c r="O589" s="71">
        <f t="shared" si="575"/>
        <v>-8.000000000000021E-4</v>
      </c>
      <c r="P589" s="71">
        <f t="shared" si="576"/>
        <v>-8.000000000000021E-4</v>
      </c>
      <c r="Q589" s="71">
        <f t="shared" si="577"/>
        <v>-9.0000000000000496E-4</v>
      </c>
      <c r="R589" s="71">
        <f t="shared" si="578"/>
        <v>0</v>
      </c>
      <c r="S589" s="71">
        <f t="shared" si="579"/>
        <v>0</v>
      </c>
      <c r="T589" s="71">
        <f t="shared" si="580"/>
        <v>-1.925113106339907E-4</v>
      </c>
      <c r="U589" s="71">
        <f t="shared" si="581"/>
        <v>-2.8742515167927424E-4</v>
      </c>
      <c r="V589" s="71">
        <f t="shared" si="582"/>
        <v>-5.745475596142432E-4</v>
      </c>
      <c r="W589" s="71">
        <f t="shared" si="583"/>
        <v>-7.6445297559400217E-4</v>
      </c>
      <c r="X589" s="71">
        <f t="shared" si="584"/>
        <v>-7.632859830553325E-4</v>
      </c>
      <c r="Y589" s="71">
        <f t="shared" si="585"/>
        <v>-8.5832822016539384E-4</v>
      </c>
      <c r="Z589" s="72">
        <f t="shared" si="529"/>
        <v>2.2866410458852681E-3</v>
      </c>
      <c r="AA589" s="72">
        <f t="shared" si="530"/>
        <v>1.637126084998286E-3</v>
      </c>
      <c r="AB589" s="72">
        <f t="shared" si="531"/>
        <v>1.3072524969986064E-3</v>
      </c>
      <c r="AC589" s="72">
        <f t="shared" si="532"/>
        <v>1.0103104833303837E-3</v>
      </c>
      <c r="AD589" s="72">
        <f t="shared" si="533"/>
        <v>1.0689842247326537E-3</v>
      </c>
      <c r="AE589" s="72">
        <f t="shared" si="534"/>
        <v>7.6740412489710542E-4</v>
      </c>
      <c r="AF589" s="72">
        <f t="shared" si="535"/>
        <v>6.6674241993850488E-4</v>
      </c>
      <c r="AG589" s="72">
        <f t="shared" si="536"/>
        <v>6.7000678422616882E-4</v>
      </c>
      <c r="AH589" s="72">
        <f t="shared" si="537"/>
        <v>6.5622196909831719E-3</v>
      </c>
      <c r="AI589" s="72">
        <f t="shared" si="538"/>
        <v>7.8129728947786241E-3</v>
      </c>
      <c r="AJ589" s="72">
        <f t="shared" si="539"/>
        <v>1.0769527718183711E-2</v>
      </c>
      <c r="AK589" s="72">
        <f t="shared" si="540"/>
        <v>1.2543560463078619E-2</v>
      </c>
      <c r="AL589" s="72">
        <f t="shared" si="541"/>
        <v>1.3112540839697212E-2</v>
      </c>
      <c r="AM589" s="72">
        <f t="shared" si="542"/>
        <v>1.3415608277470891E-2</v>
      </c>
      <c r="AN589" s="72">
        <f t="shared" si="543"/>
        <v>1.4086834601531638E-2</v>
      </c>
      <c r="AO589" s="72">
        <f t="shared" si="544"/>
        <v>1.4104847651524893E-2</v>
      </c>
      <c r="AP589" s="72">
        <f t="shared" si="545"/>
        <v>6.4891557144866009E-3</v>
      </c>
      <c r="AQ589" s="72">
        <f t="shared" si="546"/>
        <v>7.7126730055733801E-3</v>
      </c>
      <c r="AR589" s="72">
        <f t="shared" si="547"/>
        <v>1.0580279332492105E-2</v>
      </c>
      <c r="AS589" s="72">
        <f t="shared" si="548"/>
        <v>1.2288904995718122E-2</v>
      </c>
      <c r="AT589" s="72">
        <f t="shared" si="549"/>
        <v>1.2834762523550022E-2</v>
      </c>
      <c r="AU589" s="72">
        <f t="shared" si="550"/>
        <v>1.3124908689954896E-2</v>
      </c>
      <c r="AV589" s="72">
        <f t="shared" si="551"/>
        <v>1.3767059708492176E-2</v>
      </c>
      <c r="AW589" s="72">
        <f t="shared" si="552"/>
        <v>1.3784285469681775E-2</v>
      </c>
      <c r="AX589" s="72">
        <f t="shared" si="553"/>
        <v>1.640554922745793E-3</v>
      </c>
      <c r="AY589" s="72">
        <f t="shared" si="554"/>
        <v>3.906486447389312E-3</v>
      </c>
      <c r="AZ589" s="72">
        <f t="shared" si="555"/>
        <v>1.0769527718183711E-2</v>
      </c>
      <c r="BA589" s="72">
        <f t="shared" si="556"/>
        <v>3.7630681389235858E-2</v>
      </c>
      <c r="BB589" s="72">
        <f t="shared" si="557"/>
        <v>6.556270419848606E-2</v>
      </c>
      <c r="BC589" s="72">
        <f t="shared" si="558"/>
        <v>0.13415608277470892</v>
      </c>
      <c r="BD589" s="72">
        <f t="shared" si="559"/>
        <v>0.21130251902297456</v>
      </c>
      <c r="BE589" s="72">
        <f t="shared" si="560"/>
        <v>0.28209695303049787</v>
      </c>
      <c r="BF589" s="72">
        <f t="shared" si="561"/>
        <v>1.6222889286216502E-3</v>
      </c>
      <c r="BG589" s="72">
        <f t="shared" si="562"/>
        <v>3.85633650278669E-3</v>
      </c>
      <c r="BH589" s="72">
        <f t="shared" si="563"/>
        <v>1.0580279332492105E-2</v>
      </c>
      <c r="BI589" s="72">
        <f t="shared" si="564"/>
        <v>3.6866714987154367E-2</v>
      </c>
      <c r="BJ589" s="72">
        <f t="shared" si="565"/>
        <v>6.4173812617750112E-2</v>
      </c>
      <c r="BK589" s="72">
        <f t="shared" si="566"/>
        <v>0.13124908689954895</v>
      </c>
      <c r="BL589" s="72">
        <f t="shared" si="567"/>
        <v>0.20650589562738264</v>
      </c>
      <c r="BM589" s="72">
        <f t="shared" si="568"/>
        <v>0.27568570939363551</v>
      </c>
      <c r="BN589" s="70">
        <f t="shared" si="569"/>
        <v>0.99679386832694961</v>
      </c>
      <c r="BO589" s="70">
        <f t="shared" si="570"/>
        <v>0.99865427912822413</v>
      </c>
      <c r="BP589" s="70">
        <f t="shared" si="571"/>
        <v>0.99970655821734988</v>
      </c>
    </row>
    <row r="590" spans="1:68" x14ac:dyDescent="0.25">
      <c r="A590" s="68">
        <v>44575</v>
      </c>
      <c r="B590" s="67">
        <v>2.91</v>
      </c>
      <c r="C590" s="67">
        <v>3.15</v>
      </c>
      <c r="D590" s="67">
        <v>3.88</v>
      </c>
      <c r="E590" s="67">
        <v>4.3600000000000003</v>
      </c>
      <c r="F590" s="67">
        <v>4.4000000000000004</v>
      </c>
      <c r="G590" s="67">
        <v>4.6100000000000003</v>
      </c>
      <c r="H590" s="67">
        <v>4.7699999999999996</v>
      </c>
      <c r="I590" s="67">
        <v>4.8099999999999996</v>
      </c>
      <c r="J590" s="71">
        <f t="shared" si="572"/>
        <v>0</v>
      </c>
      <c r="K590" s="71">
        <f t="shared" si="572"/>
        <v>0</v>
      </c>
      <c r="L590" s="71">
        <f t="shared" si="573"/>
        <v>-1.0000000000000286E-4</v>
      </c>
      <c r="M590" s="71">
        <f t="shared" si="573"/>
        <v>-1.9999999999999879E-4</v>
      </c>
      <c r="N590" s="71">
        <f t="shared" si="574"/>
        <v>-2.0000000000000573E-4</v>
      </c>
      <c r="O590" s="71">
        <f t="shared" si="575"/>
        <v>-3.0000000000000165E-4</v>
      </c>
      <c r="P590" s="71">
        <f t="shared" si="576"/>
        <v>-3.9999999999999064E-4</v>
      </c>
      <c r="Q590" s="71">
        <f t="shared" si="577"/>
        <v>-4.0000000000000452E-4</v>
      </c>
      <c r="R590" s="71">
        <f t="shared" si="578"/>
        <v>0</v>
      </c>
      <c r="S590" s="71">
        <f t="shared" si="579"/>
        <v>0</v>
      </c>
      <c r="T590" s="71">
        <f t="shared" si="580"/>
        <v>-9.6269554827633987E-5</v>
      </c>
      <c r="U590" s="71">
        <f t="shared" si="581"/>
        <v>-1.9166267428095631E-4</v>
      </c>
      <c r="V590" s="71">
        <f t="shared" si="582"/>
        <v>-1.9158923327112676E-4</v>
      </c>
      <c r="W590" s="71">
        <f t="shared" si="583"/>
        <v>-2.8682059568490691E-4</v>
      </c>
      <c r="X590" s="71">
        <f t="shared" si="584"/>
        <v>-3.8186157981941351E-4</v>
      </c>
      <c r="Y590" s="71">
        <f t="shared" si="585"/>
        <v>-3.8171581721236101E-4</v>
      </c>
      <c r="Z590" s="72">
        <f t="shared" si="529"/>
        <v>2.3871182068203774E-3</v>
      </c>
      <c r="AA590" s="72">
        <f t="shared" si="530"/>
        <v>1.6949598487542075E-3</v>
      </c>
      <c r="AB590" s="72">
        <f t="shared" si="531"/>
        <v>1.3774372338997282E-3</v>
      </c>
      <c r="AC590" s="72">
        <f t="shared" si="532"/>
        <v>1.0635893108818944E-3</v>
      </c>
      <c r="AD590" s="72">
        <f t="shared" si="533"/>
        <v>1.1199702376997942E-3</v>
      </c>
      <c r="AE590" s="72">
        <f t="shared" si="534"/>
        <v>7.8909230554268363E-4</v>
      </c>
      <c r="AF590" s="72">
        <f t="shared" si="535"/>
        <v>6.8605150438335585E-4</v>
      </c>
      <c r="AG590" s="72">
        <f t="shared" si="536"/>
        <v>6.6365988611972408E-4</v>
      </c>
      <c r="AH590" s="72">
        <f t="shared" si="537"/>
        <v>6.8550792199004616E-3</v>
      </c>
      <c r="AI590" s="72">
        <f t="shared" si="538"/>
        <v>8.1745200334807297E-3</v>
      </c>
      <c r="AJ590" s="72">
        <f t="shared" si="539"/>
        <v>1.1291668511684965E-2</v>
      </c>
      <c r="AK590" s="72">
        <f t="shared" si="540"/>
        <v>1.3158959769762283E-2</v>
      </c>
      <c r="AL590" s="72">
        <f t="shared" si="541"/>
        <v>1.3768966716658313E-2</v>
      </c>
      <c r="AM590" s="72">
        <f t="shared" si="542"/>
        <v>1.4089353742769357E-2</v>
      </c>
      <c r="AN590" s="72">
        <f t="shared" si="543"/>
        <v>1.4795123070345398E-2</v>
      </c>
      <c r="AO590" s="72">
        <f t="shared" si="544"/>
        <v>1.4815791125237515E-2</v>
      </c>
      <c r="AP590" s="72">
        <f t="shared" si="545"/>
        <v>6.7791456700695488E-3</v>
      </c>
      <c r="AQ590" s="72">
        <f t="shared" si="546"/>
        <v>8.0698957889257378E-3</v>
      </c>
      <c r="AR590" s="72">
        <f t="shared" si="547"/>
        <v>1.1093285056383882E-2</v>
      </c>
      <c r="AS590" s="72">
        <f t="shared" si="548"/>
        <v>1.2891728754510999E-2</v>
      </c>
      <c r="AT590" s="72">
        <f t="shared" si="549"/>
        <v>1.3476950255557025E-2</v>
      </c>
      <c r="AU590" s="72">
        <f t="shared" si="550"/>
        <v>1.378364433713352E-2</v>
      </c>
      <c r="AV590" s="72">
        <f t="shared" si="551"/>
        <v>1.445881995900178E-2</v>
      </c>
      <c r="AW590" s="72">
        <f t="shared" si="552"/>
        <v>1.4478578647792485E-2</v>
      </c>
      <c r="AX590" s="72">
        <f t="shared" si="553"/>
        <v>1.7137698049751154E-3</v>
      </c>
      <c r="AY590" s="72">
        <f t="shared" si="554"/>
        <v>4.0872600167403648E-3</v>
      </c>
      <c r="AZ590" s="72">
        <f t="shared" si="555"/>
        <v>1.1291668511684965E-2</v>
      </c>
      <c r="BA590" s="72">
        <f t="shared" si="556"/>
        <v>3.9476879309286853E-2</v>
      </c>
      <c r="BB590" s="72">
        <f t="shared" si="557"/>
        <v>6.8844833583291562E-2</v>
      </c>
      <c r="BC590" s="72">
        <f t="shared" si="558"/>
        <v>0.14089353742769356</v>
      </c>
      <c r="BD590" s="72">
        <f t="shared" si="559"/>
        <v>0.22192684605518098</v>
      </c>
      <c r="BE590" s="72">
        <f t="shared" si="560"/>
        <v>0.2963158225047503</v>
      </c>
      <c r="BF590" s="72">
        <f t="shared" si="561"/>
        <v>1.6947864175173872E-3</v>
      </c>
      <c r="BG590" s="72">
        <f t="shared" si="562"/>
        <v>4.0349478944628689E-3</v>
      </c>
      <c r="BH590" s="72">
        <f t="shared" si="563"/>
        <v>1.1093285056383882E-2</v>
      </c>
      <c r="BI590" s="72">
        <f t="shared" si="564"/>
        <v>3.8675186263532994E-2</v>
      </c>
      <c r="BJ590" s="72">
        <f t="shared" si="565"/>
        <v>6.7384751277785121E-2</v>
      </c>
      <c r="BK590" s="72">
        <f t="shared" si="566"/>
        <v>0.13783644337133522</v>
      </c>
      <c r="BL590" s="72">
        <f t="shared" si="567"/>
        <v>0.21688229938502671</v>
      </c>
      <c r="BM590" s="72">
        <f t="shared" si="568"/>
        <v>0.28957157295584968</v>
      </c>
      <c r="BN590" s="70">
        <f t="shared" si="569"/>
        <v>0.99692358809650916</v>
      </c>
      <c r="BO590" s="70">
        <f t="shared" si="570"/>
        <v>0.99865512391933053</v>
      </c>
      <c r="BP590" s="70">
        <f t="shared" si="571"/>
        <v>0.99975486038332051</v>
      </c>
    </row>
    <row r="591" spans="1:68" x14ac:dyDescent="0.25">
      <c r="A591" s="68">
        <v>44574</v>
      </c>
      <c r="B591" s="67">
        <v>2.91</v>
      </c>
      <c r="C591" s="67">
        <v>3.15</v>
      </c>
      <c r="D591" s="67">
        <v>3.87</v>
      </c>
      <c r="E591" s="67">
        <v>4.34</v>
      </c>
      <c r="F591" s="67">
        <v>4.38</v>
      </c>
      <c r="G591" s="67">
        <v>4.58</v>
      </c>
      <c r="H591" s="67">
        <v>4.7300000000000004</v>
      </c>
      <c r="I591" s="67">
        <v>4.7699999999999996</v>
      </c>
      <c r="J591" s="71">
        <f t="shared" si="572"/>
        <v>2.0000000000000226E-4</v>
      </c>
      <c r="K591" s="71">
        <f t="shared" si="572"/>
        <v>0</v>
      </c>
      <c r="L591" s="71">
        <f t="shared" si="573"/>
        <v>-1.9999999999999879E-4</v>
      </c>
      <c r="M591" s="71">
        <f t="shared" si="573"/>
        <v>0</v>
      </c>
      <c r="N591" s="71">
        <f t="shared" si="574"/>
        <v>3.0000000000000165E-4</v>
      </c>
      <c r="O591" s="71">
        <f t="shared" si="575"/>
        <v>1.9999999999999879E-4</v>
      </c>
      <c r="P591" s="71">
        <f t="shared" si="576"/>
        <v>5.9999999999999637E-4</v>
      </c>
      <c r="Q591" s="71">
        <f t="shared" si="577"/>
        <v>5.0000000000000738E-4</v>
      </c>
      <c r="R591" s="71">
        <f t="shared" si="578"/>
        <v>1.9432569046791198E-4</v>
      </c>
      <c r="S591" s="71">
        <f t="shared" si="579"/>
        <v>0</v>
      </c>
      <c r="T591" s="71">
        <f t="shared" si="580"/>
        <v>-1.9256691759873877E-4</v>
      </c>
      <c r="U591" s="71">
        <f t="shared" si="581"/>
        <v>0</v>
      </c>
      <c r="V591" s="71">
        <f t="shared" si="582"/>
        <v>2.8737008675166722E-4</v>
      </c>
      <c r="W591" s="71">
        <f t="shared" si="583"/>
        <v>1.9122287083800756E-4</v>
      </c>
      <c r="X591" s="71">
        <f t="shared" si="584"/>
        <v>5.7273770179619237E-4</v>
      </c>
      <c r="Y591" s="71">
        <f t="shared" si="585"/>
        <v>4.7712200914655359E-4</v>
      </c>
      <c r="Z591" s="72">
        <f t="shared" si="529"/>
        <v>2.5014995502697975E-3</v>
      </c>
      <c r="AA591" s="72">
        <f t="shared" si="530"/>
        <v>1.757128339080557E-3</v>
      </c>
      <c r="AB591" s="72">
        <f t="shared" si="531"/>
        <v>1.4561173640121796E-3</v>
      </c>
      <c r="AC591" s="72">
        <f t="shared" si="532"/>
        <v>1.1144256118936096E-3</v>
      </c>
      <c r="AD591" s="72">
        <f t="shared" si="533"/>
        <v>1.129158979063622E-3</v>
      </c>
      <c r="AE591" s="72">
        <f t="shared" si="534"/>
        <v>8.3216584885466283E-4</v>
      </c>
      <c r="AF591" s="72">
        <f t="shared" si="535"/>
        <v>7.1782851557859999E-4</v>
      </c>
      <c r="AG591" s="72">
        <f t="shared" si="536"/>
        <v>7.0198132295508993E-4</v>
      </c>
      <c r="AH591" s="72">
        <f t="shared" si="537"/>
        <v>7.1895757872074764E-3</v>
      </c>
      <c r="AI591" s="72">
        <f t="shared" si="538"/>
        <v>8.5905471304219046E-3</v>
      </c>
      <c r="AJ591" s="72">
        <f t="shared" si="539"/>
        <v>1.1893485611880144E-2</v>
      </c>
      <c r="AK591" s="72">
        <f t="shared" si="540"/>
        <v>1.3870812681470559E-2</v>
      </c>
      <c r="AL591" s="72">
        <f t="shared" si="541"/>
        <v>1.4520072313869514E-2</v>
      </c>
      <c r="AM591" s="72">
        <f t="shared" si="542"/>
        <v>1.4857442953318419E-2</v>
      </c>
      <c r="AN591" s="72">
        <f t="shared" si="543"/>
        <v>1.5607859487379354E-2</v>
      </c>
      <c r="AO591" s="72">
        <f t="shared" si="544"/>
        <v>1.5628339643097088E-2</v>
      </c>
      <c r="AP591" s="72">
        <f t="shared" si="545"/>
        <v>7.1104591148553609E-3</v>
      </c>
      <c r="AQ591" s="72">
        <f t="shared" si="546"/>
        <v>8.4810192570288732E-3</v>
      </c>
      <c r="AR591" s="72">
        <f t="shared" si="547"/>
        <v>1.1684671719865045E-2</v>
      </c>
      <c r="AS591" s="72">
        <f t="shared" si="548"/>
        <v>1.3589106853740724E-2</v>
      </c>
      <c r="AT591" s="72">
        <f t="shared" si="549"/>
        <v>1.4211988134528512E-2</v>
      </c>
      <c r="AU591" s="72">
        <f t="shared" si="550"/>
        <v>1.4534922770318136E-2</v>
      </c>
      <c r="AV591" s="72">
        <f t="shared" si="551"/>
        <v>1.525280210415891E-2</v>
      </c>
      <c r="AW591" s="72">
        <f t="shared" si="552"/>
        <v>1.5272376089956248E-2</v>
      </c>
      <c r="AX591" s="72">
        <f t="shared" si="553"/>
        <v>1.7973939468018691E-3</v>
      </c>
      <c r="AY591" s="72">
        <f t="shared" si="554"/>
        <v>4.2952735652109523E-3</v>
      </c>
      <c r="AZ591" s="72">
        <f t="shared" si="555"/>
        <v>1.1893485611880144E-2</v>
      </c>
      <c r="BA591" s="72">
        <f t="shared" si="556"/>
        <v>4.1612438044411677E-2</v>
      </c>
      <c r="BB591" s="72">
        <f t="shared" si="557"/>
        <v>7.2600361569347571E-2</v>
      </c>
      <c r="BC591" s="72">
        <f t="shared" si="558"/>
        <v>0.1485744295331842</v>
      </c>
      <c r="BD591" s="72">
        <f t="shared" si="559"/>
        <v>0.2341178923106903</v>
      </c>
      <c r="BE591" s="72">
        <f t="shared" si="560"/>
        <v>0.31256679286194178</v>
      </c>
      <c r="BF591" s="72">
        <f t="shared" si="561"/>
        <v>1.7776147787138402E-3</v>
      </c>
      <c r="BG591" s="72">
        <f t="shared" si="562"/>
        <v>4.2405096285144366E-3</v>
      </c>
      <c r="BH591" s="72">
        <f t="shared" si="563"/>
        <v>1.1684671719865045E-2</v>
      </c>
      <c r="BI591" s="72">
        <f t="shared" si="564"/>
        <v>4.0767320561222176E-2</v>
      </c>
      <c r="BJ591" s="72">
        <f t="shared" si="565"/>
        <v>7.1059940672642555E-2</v>
      </c>
      <c r="BK591" s="72">
        <f t="shared" si="566"/>
        <v>0.14534922770318137</v>
      </c>
      <c r="BL591" s="72">
        <f t="shared" si="567"/>
        <v>0.22879203156238365</v>
      </c>
      <c r="BM591" s="72">
        <f t="shared" si="568"/>
        <v>0.30544752179912493</v>
      </c>
      <c r="BN591" s="70">
        <f t="shared" si="569"/>
        <v>0.99703190430533029</v>
      </c>
      <c r="BO591" s="70">
        <f t="shared" si="570"/>
        <v>0.99865852638919439</v>
      </c>
      <c r="BP591" s="70">
        <f t="shared" si="571"/>
        <v>0.99975938705329748</v>
      </c>
    </row>
    <row r="592" spans="1:68" x14ac:dyDescent="0.25">
      <c r="A592" s="68">
        <v>44573</v>
      </c>
      <c r="B592" s="67">
        <v>2.93</v>
      </c>
      <c r="C592" s="67">
        <v>3.15</v>
      </c>
      <c r="D592" s="67">
        <v>3.85</v>
      </c>
      <c r="E592" s="67">
        <v>4.34</v>
      </c>
      <c r="F592" s="67">
        <v>4.41</v>
      </c>
      <c r="G592" s="67">
        <v>4.5999999999999996</v>
      </c>
      <c r="H592" s="67">
        <v>4.79</v>
      </c>
      <c r="I592" s="67">
        <v>4.82</v>
      </c>
      <c r="J592" s="71">
        <f t="shared" si="572"/>
        <v>0</v>
      </c>
      <c r="K592" s="71">
        <f t="shared" si="572"/>
        <v>0</v>
      </c>
      <c r="L592" s="71">
        <f t="shared" si="573"/>
        <v>1.1999999999999997E-3</v>
      </c>
      <c r="M592" s="71">
        <f t="shared" si="573"/>
        <v>7.9999999999999516E-4</v>
      </c>
      <c r="N592" s="71">
        <f t="shared" si="574"/>
        <v>4.0000000000000452E-4</v>
      </c>
      <c r="O592" s="71">
        <f t="shared" si="575"/>
        <v>5.0000000000000738E-4</v>
      </c>
      <c r="P592" s="71">
        <f t="shared" si="576"/>
        <v>5.9999999999999637E-4</v>
      </c>
      <c r="Q592" s="71">
        <f t="shared" si="577"/>
        <v>4.0000000000000452E-4</v>
      </c>
      <c r="R592" s="71">
        <f t="shared" si="578"/>
        <v>0</v>
      </c>
      <c r="S592" s="71">
        <f t="shared" si="579"/>
        <v>0</v>
      </c>
      <c r="T592" s="71">
        <f t="shared" si="580"/>
        <v>1.1548456677575984E-3</v>
      </c>
      <c r="U592" s="71">
        <f t="shared" si="581"/>
        <v>7.6643038815960235E-4</v>
      </c>
      <c r="V592" s="71">
        <f t="shared" si="582"/>
        <v>3.8303170055567455E-4</v>
      </c>
      <c r="W592" s="71">
        <f t="shared" si="583"/>
        <v>4.778972611862081E-4</v>
      </c>
      <c r="X592" s="71">
        <f t="shared" si="584"/>
        <v>5.7240986107856637E-4</v>
      </c>
      <c r="Y592" s="71">
        <f t="shared" si="585"/>
        <v>3.8153377036647426E-4</v>
      </c>
      <c r="Z592" s="72">
        <f t="shared" si="529"/>
        <v>2.6329980196400774E-3</v>
      </c>
      <c r="AA592" s="72">
        <f t="shared" si="530"/>
        <v>1.8226746437976398E-3</v>
      </c>
      <c r="AB592" s="72">
        <f t="shared" si="531"/>
        <v>1.5459047281677577E-3</v>
      </c>
      <c r="AC592" s="72">
        <f t="shared" si="532"/>
        <v>1.1556538038209E-3</v>
      </c>
      <c r="AD592" s="72">
        <f t="shared" si="533"/>
        <v>1.0888230867710858E-3</v>
      </c>
      <c r="AE592" s="72">
        <f t="shared" si="534"/>
        <v>8.6012872790730023E-4</v>
      </c>
      <c r="AF592" s="72">
        <f t="shared" si="535"/>
        <v>7.0508358167160358E-4</v>
      </c>
      <c r="AG592" s="72">
        <f t="shared" si="536"/>
        <v>7.166389806390859E-4</v>
      </c>
      <c r="AH592" s="72">
        <f t="shared" si="537"/>
        <v>7.5617340226016572E-3</v>
      </c>
      <c r="AI592" s="72">
        <f t="shared" si="538"/>
        <v>9.0758608407136791E-3</v>
      </c>
      <c r="AJ592" s="72">
        <f t="shared" si="539"/>
        <v>1.2607983581842102E-2</v>
      </c>
      <c r="AK592" s="72">
        <f t="shared" si="540"/>
        <v>1.4701967798320644E-2</v>
      </c>
      <c r="AL592" s="72">
        <f t="shared" si="541"/>
        <v>1.5383798295609572E-2</v>
      </c>
      <c r="AM592" s="72">
        <f t="shared" si="542"/>
        <v>1.5741119945634659E-2</v>
      </c>
      <c r="AN592" s="72">
        <f t="shared" si="543"/>
        <v>1.651955010629181E-2</v>
      </c>
      <c r="AO592" s="72">
        <f t="shared" si="544"/>
        <v>1.6544809285262682E-2</v>
      </c>
      <c r="AP592" s="72">
        <f t="shared" si="545"/>
        <v>7.4795446342378587E-3</v>
      </c>
      <c r="AQ592" s="72">
        <f t="shared" si="546"/>
        <v>8.9607252137100853E-3</v>
      </c>
      <c r="AR592" s="72">
        <f t="shared" si="547"/>
        <v>1.2386714182169195E-2</v>
      </c>
      <c r="AS592" s="72">
        <f t="shared" si="548"/>
        <v>1.4403580699000947E-2</v>
      </c>
      <c r="AT592" s="72">
        <f t="shared" si="549"/>
        <v>1.5057742192220665E-2</v>
      </c>
      <c r="AU592" s="72">
        <f t="shared" si="550"/>
        <v>1.539979834015162E-2</v>
      </c>
      <c r="AV592" s="72">
        <f t="shared" si="551"/>
        <v>1.6144581656813074E-2</v>
      </c>
      <c r="AW592" s="72">
        <f t="shared" si="552"/>
        <v>1.6168719717151284E-2</v>
      </c>
      <c r="AX592" s="72">
        <f t="shared" si="553"/>
        <v>1.8904335056504143E-3</v>
      </c>
      <c r="AY592" s="72">
        <f t="shared" si="554"/>
        <v>4.5379304203568395E-3</v>
      </c>
      <c r="AZ592" s="72">
        <f t="shared" si="555"/>
        <v>1.2607983581842102E-2</v>
      </c>
      <c r="BA592" s="72">
        <f t="shared" si="556"/>
        <v>4.4105903394961933E-2</v>
      </c>
      <c r="BB592" s="72">
        <f t="shared" si="557"/>
        <v>7.6918991478047857E-2</v>
      </c>
      <c r="BC592" s="72">
        <f t="shared" si="558"/>
        <v>0.15741119945634657</v>
      </c>
      <c r="BD592" s="72">
        <f t="shared" si="559"/>
        <v>0.24779325159437715</v>
      </c>
      <c r="BE592" s="72">
        <f t="shared" si="560"/>
        <v>0.33089618570525364</v>
      </c>
      <c r="BF592" s="72">
        <f t="shared" si="561"/>
        <v>1.8698861585594647E-3</v>
      </c>
      <c r="BG592" s="72">
        <f t="shared" si="562"/>
        <v>4.4803626068550427E-3</v>
      </c>
      <c r="BH592" s="72">
        <f t="shared" si="563"/>
        <v>1.2386714182169195E-2</v>
      </c>
      <c r="BI592" s="72">
        <f t="shared" si="564"/>
        <v>4.321074209700284E-2</v>
      </c>
      <c r="BJ592" s="72">
        <f t="shared" si="565"/>
        <v>7.5288710961103331E-2</v>
      </c>
      <c r="BK592" s="72">
        <f t="shared" si="566"/>
        <v>0.15399798340151619</v>
      </c>
      <c r="BL592" s="72">
        <f t="shared" si="567"/>
        <v>0.24216872485219612</v>
      </c>
      <c r="BM592" s="72">
        <f t="shared" si="568"/>
        <v>0.32337439434302567</v>
      </c>
      <c r="BN592" s="70">
        <f t="shared" si="569"/>
        <v>0.99725044748172365</v>
      </c>
      <c r="BO592" s="70">
        <f t="shared" si="570"/>
        <v>0.998636126283309</v>
      </c>
      <c r="BP592" s="70">
        <f t="shared" si="571"/>
        <v>0.99975978650190644</v>
      </c>
    </row>
    <row r="593" spans="1:68" x14ac:dyDescent="0.25">
      <c r="A593" s="68">
        <v>44572</v>
      </c>
      <c r="B593" s="67">
        <v>2.93</v>
      </c>
      <c r="C593" s="67">
        <v>3.15</v>
      </c>
      <c r="D593" s="67">
        <v>3.97</v>
      </c>
      <c r="E593" s="67">
        <v>4.42</v>
      </c>
      <c r="F593" s="67">
        <v>4.45</v>
      </c>
      <c r="G593" s="67">
        <v>4.6500000000000004</v>
      </c>
      <c r="H593" s="67">
        <v>4.8499999999999996</v>
      </c>
      <c r="I593" s="67">
        <v>4.8600000000000003</v>
      </c>
      <c r="J593" s="71">
        <f t="shared" si="572"/>
        <v>0</v>
      </c>
      <c r="K593" s="71">
        <f t="shared" si="572"/>
        <v>0</v>
      </c>
      <c r="L593" s="71">
        <f t="shared" si="573"/>
        <v>3.0000000000000165E-4</v>
      </c>
      <c r="M593" s="71">
        <f t="shared" si="573"/>
        <v>6.0000000000001025E-4</v>
      </c>
      <c r="N593" s="71">
        <f t="shared" si="574"/>
        <v>8.9999999999999802E-4</v>
      </c>
      <c r="O593" s="71">
        <f t="shared" si="575"/>
        <v>4.9999999999999351E-4</v>
      </c>
      <c r="P593" s="71">
        <f t="shared" si="576"/>
        <v>4.0000000000000452E-4</v>
      </c>
      <c r="Q593" s="71">
        <f t="shared" si="577"/>
        <v>5.0000000000000044E-4</v>
      </c>
      <c r="R593" s="71">
        <f t="shared" si="578"/>
        <v>0</v>
      </c>
      <c r="S593" s="71">
        <f t="shared" si="579"/>
        <v>0</v>
      </c>
      <c r="T593" s="71">
        <f t="shared" si="580"/>
        <v>2.8850315149377094E-4</v>
      </c>
      <c r="U593" s="71">
        <f t="shared" si="581"/>
        <v>5.7443754571455115E-4</v>
      </c>
      <c r="V593" s="71">
        <f t="shared" si="582"/>
        <v>8.6128528220105738E-4</v>
      </c>
      <c r="W593" s="71">
        <f t="shared" si="583"/>
        <v>4.7766898448230492E-4</v>
      </c>
      <c r="X593" s="71">
        <f t="shared" si="584"/>
        <v>3.8142462558342637E-4</v>
      </c>
      <c r="Y593" s="71">
        <f t="shared" si="585"/>
        <v>4.7671259900744647E-4</v>
      </c>
      <c r="Z593" s="72">
        <f t="shared" si="529"/>
        <v>2.7662937212777957E-3</v>
      </c>
      <c r="AA593" s="72">
        <f t="shared" si="530"/>
        <v>1.8884359867865452E-3</v>
      </c>
      <c r="AB593" s="72">
        <f t="shared" si="531"/>
        <v>1.6405573965663537E-3</v>
      </c>
      <c r="AC593" s="72">
        <f t="shared" si="532"/>
        <v>1.1968211864689534E-3</v>
      </c>
      <c r="AD593" s="72">
        <f t="shared" si="533"/>
        <v>1.060996835864409E-3</v>
      </c>
      <c r="AE593" s="72">
        <f t="shared" si="534"/>
        <v>9.0921211313239121E-4</v>
      </c>
      <c r="AF593" s="72">
        <f t="shared" si="535"/>
        <v>7.5372092852410433E-4</v>
      </c>
      <c r="AG593" s="72">
        <f t="shared" si="536"/>
        <v>7.7213371652225878E-4</v>
      </c>
      <c r="AH593" s="72">
        <f t="shared" si="537"/>
        <v>8.0096667786345461E-3</v>
      </c>
      <c r="AI593" s="72">
        <f t="shared" si="538"/>
        <v>9.6512520776667471E-3</v>
      </c>
      <c r="AJ593" s="72">
        <f t="shared" si="539"/>
        <v>1.3362973008243623E-2</v>
      </c>
      <c r="AK593" s="72">
        <f t="shared" si="540"/>
        <v>1.5645811854021145E-2</v>
      </c>
      <c r="AL593" s="72">
        <f t="shared" si="541"/>
        <v>1.6414816187706471E-2</v>
      </c>
      <c r="AM593" s="72">
        <f t="shared" si="542"/>
        <v>1.6782119169208753E-2</v>
      </c>
      <c r="AN593" s="72">
        <f t="shared" si="543"/>
        <v>1.76100079770675E-2</v>
      </c>
      <c r="AO593" s="72">
        <f t="shared" si="544"/>
        <v>1.7649065805575202E-2</v>
      </c>
      <c r="AP593" s="72">
        <f t="shared" si="545"/>
        <v>7.9237234524727838E-3</v>
      </c>
      <c r="AQ593" s="72">
        <f t="shared" si="546"/>
        <v>9.5296545706229537E-3</v>
      </c>
      <c r="AR593" s="72">
        <f t="shared" si="547"/>
        <v>1.3131014873094439E-2</v>
      </c>
      <c r="AS593" s="72">
        <f t="shared" si="548"/>
        <v>1.5329906667093789E-2</v>
      </c>
      <c r="AT593" s="72">
        <f t="shared" si="549"/>
        <v>1.6067575933224002E-2</v>
      </c>
      <c r="AU593" s="72">
        <f t="shared" si="550"/>
        <v>1.641928150936834E-2</v>
      </c>
      <c r="AV593" s="72">
        <f t="shared" si="551"/>
        <v>1.7211500574648847E-2</v>
      </c>
      <c r="AW593" s="72">
        <f t="shared" si="552"/>
        <v>1.7248783181400905E-2</v>
      </c>
      <c r="AX593" s="72">
        <f t="shared" si="553"/>
        <v>2.0024166946586365E-3</v>
      </c>
      <c r="AY593" s="72">
        <f t="shared" si="554"/>
        <v>4.8256260388333735E-3</v>
      </c>
      <c r="AZ593" s="72">
        <f t="shared" si="555"/>
        <v>1.3362973008243623E-2</v>
      </c>
      <c r="BA593" s="72">
        <f t="shared" si="556"/>
        <v>4.6937435562063437E-2</v>
      </c>
      <c r="BB593" s="72">
        <f t="shared" si="557"/>
        <v>8.2074080938532357E-2</v>
      </c>
      <c r="BC593" s="72">
        <f t="shared" si="558"/>
        <v>0.16782119169208753</v>
      </c>
      <c r="BD593" s="72">
        <f t="shared" si="559"/>
        <v>0.26415011965601248</v>
      </c>
      <c r="BE593" s="72">
        <f t="shared" si="560"/>
        <v>0.35298131611150407</v>
      </c>
      <c r="BF593" s="72">
        <f t="shared" si="561"/>
        <v>1.9809308631181959E-3</v>
      </c>
      <c r="BG593" s="72">
        <f t="shared" si="562"/>
        <v>4.7648272853114768E-3</v>
      </c>
      <c r="BH593" s="72">
        <f t="shared" si="563"/>
        <v>1.3131014873094439E-2</v>
      </c>
      <c r="BI593" s="72">
        <f t="shared" si="564"/>
        <v>4.5989720001281369E-2</v>
      </c>
      <c r="BJ593" s="72">
        <f t="shared" si="565"/>
        <v>8.0337879666120007E-2</v>
      </c>
      <c r="BK593" s="72">
        <f t="shared" si="566"/>
        <v>0.16419281509368339</v>
      </c>
      <c r="BL593" s="72">
        <f t="shared" si="567"/>
        <v>0.25817250861973273</v>
      </c>
      <c r="BM593" s="72">
        <f t="shared" si="568"/>
        <v>0.34497566362801813</v>
      </c>
      <c r="BN593" s="70">
        <f t="shared" si="569"/>
        <v>0.99730756498474682</v>
      </c>
      <c r="BO593" s="70">
        <f t="shared" si="570"/>
        <v>0.99883072865573685</v>
      </c>
      <c r="BP593" s="70">
        <f t="shared" si="571"/>
        <v>0.99987909141467468</v>
      </c>
    </row>
    <row r="594" spans="1:68" x14ac:dyDescent="0.25">
      <c r="A594" s="68">
        <v>44571</v>
      </c>
      <c r="B594" s="67">
        <v>2.93</v>
      </c>
      <c r="C594" s="67">
        <v>3.15</v>
      </c>
      <c r="D594" s="67">
        <v>4</v>
      </c>
      <c r="E594" s="67">
        <v>4.4800000000000004</v>
      </c>
      <c r="F594" s="67">
        <v>4.54</v>
      </c>
      <c r="G594" s="67">
        <v>4.7</v>
      </c>
      <c r="H594" s="67">
        <v>4.8899999999999997</v>
      </c>
      <c r="I594" s="67">
        <v>4.91</v>
      </c>
      <c r="J594" s="71">
        <f t="shared" si="572"/>
        <v>0</v>
      </c>
      <c r="K594" s="71">
        <f t="shared" si="572"/>
        <v>0</v>
      </c>
      <c r="L594" s="71">
        <f t="shared" si="573"/>
        <v>3.0000000000000165E-4</v>
      </c>
      <c r="M594" s="71">
        <f t="shared" si="573"/>
        <v>1.9999999999999185E-4</v>
      </c>
      <c r="N594" s="71">
        <f t="shared" si="574"/>
        <v>7.9999999999999516E-4</v>
      </c>
      <c r="O594" s="71">
        <f t="shared" si="575"/>
        <v>-9.9999999999995925E-5</v>
      </c>
      <c r="P594" s="71">
        <f t="shared" si="576"/>
        <v>-5.0000000000000044E-4</v>
      </c>
      <c r="Q594" s="71">
        <f t="shared" si="577"/>
        <v>-5.0000000000000044E-4</v>
      </c>
      <c r="R594" s="71">
        <f t="shared" si="578"/>
        <v>0</v>
      </c>
      <c r="S594" s="71">
        <f t="shared" si="579"/>
        <v>0</v>
      </c>
      <c r="T594" s="71">
        <f t="shared" si="580"/>
        <v>2.8841994143116609E-4</v>
      </c>
      <c r="U594" s="71">
        <f t="shared" si="581"/>
        <v>1.9140587674475068E-4</v>
      </c>
      <c r="V594" s="71">
        <f t="shared" si="582"/>
        <v>7.6496465768912075E-4</v>
      </c>
      <c r="W594" s="71">
        <f t="shared" si="583"/>
        <v>-9.551554522760602E-5</v>
      </c>
      <c r="X594" s="71">
        <f t="shared" si="584"/>
        <v>-4.7680351830684149E-4</v>
      </c>
      <c r="Y594" s="71">
        <f t="shared" si="585"/>
        <v>-4.7671259900735398E-4</v>
      </c>
      <c r="Z594" s="72">
        <f t="shared" si="529"/>
        <v>2.9130167638835632E-3</v>
      </c>
      <c r="AA594" s="72">
        <f t="shared" si="530"/>
        <v>1.9452506265260519E-3</v>
      </c>
      <c r="AB594" s="72">
        <f t="shared" si="531"/>
        <v>1.7874562931719479E-3</v>
      </c>
      <c r="AC594" s="72">
        <f t="shared" si="532"/>
        <v>1.3095800853708799E-3</v>
      </c>
      <c r="AD594" s="72">
        <f t="shared" si="533"/>
        <v>1.0722251007445544E-3</v>
      </c>
      <c r="AE594" s="72">
        <f t="shared" si="534"/>
        <v>9.9599196783909955E-4</v>
      </c>
      <c r="AF594" s="72">
        <f t="shared" si="535"/>
        <v>8.1158281565510415E-4</v>
      </c>
      <c r="AG594" s="72">
        <f t="shared" si="536"/>
        <v>8.366600265340751E-4</v>
      </c>
      <c r="AH594" s="72">
        <f t="shared" si="537"/>
        <v>8.538013039733932E-3</v>
      </c>
      <c r="AI594" s="72">
        <f t="shared" si="538"/>
        <v>1.03465453171578E-2</v>
      </c>
      <c r="AJ594" s="72">
        <f t="shared" si="539"/>
        <v>1.4351399467183215E-2</v>
      </c>
      <c r="AK594" s="72">
        <f t="shared" si="540"/>
        <v>1.6810552241573344E-2</v>
      </c>
      <c r="AL594" s="72">
        <f t="shared" si="541"/>
        <v>1.7636515150864316E-2</v>
      </c>
      <c r="AM594" s="72">
        <f t="shared" si="542"/>
        <v>1.8057205394707863E-2</v>
      </c>
      <c r="AN594" s="72">
        <f t="shared" si="543"/>
        <v>1.8963201206547375E-2</v>
      </c>
      <c r="AO594" s="72">
        <f t="shared" si="544"/>
        <v>1.8996359300315065E-2</v>
      </c>
      <c r="AP594" s="72">
        <f t="shared" si="545"/>
        <v>8.448140065748776E-3</v>
      </c>
      <c r="AQ594" s="72">
        <f t="shared" si="546"/>
        <v>1.0217477131298893E-2</v>
      </c>
      <c r="AR594" s="72">
        <f t="shared" si="547"/>
        <v>1.4103982997662461E-2</v>
      </c>
      <c r="AS594" s="72">
        <f t="shared" si="548"/>
        <v>1.6473191755484125E-2</v>
      </c>
      <c r="AT594" s="72">
        <f t="shared" si="549"/>
        <v>1.7265595566530068E-2</v>
      </c>
      <c r="AU594" s="72">
        <f t="shared" si="550"/>
        <v>1.7668433001956779E-2</v>
      </c>
      <c r="AV594" s="72">
        <f t="shared" si="551"/>
        <v>1.8535468471353653E-2</v>
      </c>
      <c r="AW594" s="72">
        <f t="shared" si="552"/>
        <v>1.8567156060960731E-2</v>
      </c>
      <c r="AX594" s="72">
        <f t="shared" si="553"/>
        <v>2.134503259933483E-3</v>
      </c>
      <c r="AY594" s="72">
        <f t="shared" si="554"/>
        <v>5.1732726585789002E-3</v>
      </c>
      <c r="AZ594" s="72">
        <f t="shared" si="555"/>
        <v>1.4351399467183215E-2</v>
      </c>
      <c r="BA594" s="72">
        <f t="shared" si="556"/>
        <v>5.0431656724720032E-2</v>
      </c>
      <c r="BB594" s="72">
        <f t="shared" si="557"/>
        <v>8.8182575754321577E-2</v>
      </c>
      <c r="BC594" s="72">
        <f t="shared" si="558"/>
        <v>0.18057205394707865</v>
      </c>
      <c r="BD594" s="72">
        <f t="shared" si="559"/>
        <v>0.28444801809821063</v>
      </c>
      <c r="BE594" s="72">
        <f t="shared" si="560"/>
        <v>0.37992718600630132</v>
      </c>
      <c r="BF594" s="72">
        <f t="shared" si="561"/>
        <v>2.112035016437194E-3</v>
      </c>
      <c r="BG594" s="72">
        <f t="shared" si="562"/>
        <v>5.1087385656494464E-3</v>
      </c>
      <c r="BH594" s="72">
        <f t="shared" si="563"/>
        <v>1.4103982997662461E-2</v>
      </c>
      <c r="BI594" s="72">
        <f t="shared" si="564"/>
        <v>4.9419575266452374E-2</v>
      </c>
      <c r="BJ594" s="72">
        <f t="shared" si="565"/>
        <v>8.6327977832650338E-2</v>
      </c>
      <c r="BK594" s="72">
        <f t="shared" si="566"/>
        <v>0.17668433001956779</v>
      </c>
      <c r="BL594" s="72">
        <f t="shared" si="567"/>
        <v>0.27803202707030478</v>
      </c>
      <c r="BM594" s="72">
        <f t="shared" si="568"/>
        <v>0.37134312121921464</v>
      </c>
      <c r="BN594" s="70">
        <f t="shared" si="569"/>
        <v>0.99723417415422666</v>
      </c>
      <c r="BO594" s="70">
        <f t="shared" si="570"/>
        <v>0.99878696725821781</v>
      </c>
      <c r="BP594" s="70">
        <f t="shared" si="571"/>
        <v>0.99987435161557725</v>
      </c>
    </row>
    <row r="595" spans="1:68" x14ac:dyDescent="0.25">
      <c r="A595" s="68">
        <v>44568</v>
      </c>
      <c r="B595" s="67">
        <v>2.93</v>
      </c>
      <c r="C595" s="67">
        <v>3.15</v>
      </c>
      <c r="D595" s="67">
        <v>4.03</v>
      </c>
      <c r="E595" s="67">
        <v>4.5</v>
      </c>
      <c r="F595" s="67">
        <v>4.62</v>
      </c>
      <c r="G595" s="67">
        <v>4.6900000000000004</v>
      </c>
      <c r="H595" s="67">
        <v>4.84</v>
      </c>
      <c r="I595" s="67">
        <v>4.8600000000000003</v>
      </c>
      <c r="J595" s="71">
        <f t="shared" si="572"/>
        <v>0</v>
      </c>
      <c r="K595" s="71">
        <f t="shared" si="572"/>
        <v>-1.2999999999999991E-3</v>
      </c>
      <c r="L595" s="71">
        <f t="shared" si="573"/>
        <v>5.0000000000000044E-4</v>
      </c>
      <c r="M595" s="71">
        <f t="shared" si="573"/>
        <v>1.0000000000000286E-4</v>
      </c>
      <c r="N595" s="71">
        <f t="shared" si="574"/>
        <v>1.0000000000000286E-4</v>
      </c>
      <c r="O595" s="71">
        <f t="shared" si="575"/>
        <v>-1.000000000000098E-4</v>
      </c>
      <c r="P595" s="71">
        <f t="shared" si="576"/>
        <v>9.9999999999995925E-5</v>
      </c>
      <c r="Q595" s="71">
        <f t="shared" si="577"/>
        <v>0</v>
      </c>
      <c r="R595" s="71">
        <f t="shared" si="578"/>
        <v>0</v>
      </c>
      <c r="S595" s="71">
        <f t="shared" si="579"/>
        <v>-1.2610953798217336E-3</v>
      </c>
      <c r="T595" s="71">
        <f t="shared" si="580"/>
        <v>4.805151214460141E-4</v>
      </c>
      <c r="U595" s="71">
        <f t="shared" si="581"/>
        <v>9.5689201546692826E-5</v>
      </c>
      <c r="V595" s="71">
        <f t="shared" si="582"/>
        <v>9.55794504908714E-5</v>
      </c>
      <c r="W595" s="71">
        <f t="shared" si="583"/>
        <v>-9.5524669318500704E-5</v>
      </c>
      <c r="X595" s="71">
        <f t="shared" si="584"/>
        <v>9.5378892723355587E-5</v>
      </c>
      <c r="Y595" s="71">
        <f t="shared" si="585"/>
        <v>0</v>
      </c>
      <c r="Z595" s="72">
        <f t="shared" si="529"/>
        <v>3.0638211436048125E-3</v>
      </c>
      <c r="AA595" s="72">
        <f t="shared" si="530"/>
        <v>1.9654516020497677E-3</v>
      </c>
      <c r="AB595" s="72">
        <f t="shared" si="531"/>
        <v>1.955760721560795E-3</v>
      </c>
      <c r="AC595" s="72">
        <f t="shared" si="532"/>
        <v>1.4432601983010551E-3</v>
      </c>
      <c r="AD595" s="72">
        <f t="shared" si="533"/>
        <v>1.1945710527214376E-3</v>
      </c>
      <c r="AE595" s="72">
        <f t="shared" si="534"/>
        <v>1.0793516572461461E-3</v>
      </c>
      <c r="AF595" s="72">
        <f t="shared" si="535"/>
        <v>8.0436310208760865E-4</v>
      </c>
      <c r="AG595" s="72">
        <f t="shared" si="536"/>
        <v>8.264381404557747E-4</v>
      </c>
      <c r="AH595" s="72">
        <f t="shared" si="537"/>
        <v>9.1634054804968657E-3</v>
      </c>
      <c r="AI595" s="72">
        <f t="shared" si="538"/>
        <v>1.1204686519488175E-2</v>
      </c>
      <c r="AJ595" s="72">
        <f t="shared" si="539"/>
        <v>1.5585024863631112E-2</v>
      </c>
      <c r="AK595" s="72">
        <f t="shared" si="540"/>
        <v>1.8319661568926431E-2</v>
      </c>
      <c r="AL595" s="72">
        <f t="shared" si="541"/>
        <v>1.9178321094402397E-2</v>
      </c>
      <c r="AM595" s="72">
        <f t="shared" si="542"/>
        <v>1.9739224908795181E-2</v>
      </c>
      <c r="AN595" s="72">
        <f t="shared" si="543"/>
        <v>2.078333466987432E-2</v>
      </c>
      <c r="AO595" s="72">
        <f t="shared" si="544"/>
        <v>2.0817468626132239E-2</v>
      </c>
      <c r="AP595" s="72">
        <f t="shared" si="545"/>
        <v>9.0699440832823237E-3</v>
      </c>
      <c r="AQ595" s="72">
        <f t="shared" si="546"/>
        <v>1.106708871797449E-2</v>
      </c>
      <c r="AR595" s="72">
        <f t="shared" si="547"/>
        <v>1.5319200096545499E-2</v>
      </c>
      <c r="AS595" s="72">
        <f t="shared" si="548"/>
        <v>1.795416710670536E-2</v>
      </c>
      <c r="AT595" s="72">
        <f t="shared" si="549"/>
        <v>1.8778347383215432E-2</v>
      </c>
      <c r="AU595" s="72">
        <f t="shared" si="550"/>
        <v>1.9315122877993997E-2</v>
      </c>
      <c r="AV595" s="72">
        <f t="shared" si="551"/>
        <v>2.0314243537411011E-2</v>
      </c>
      <c r="AW595" s="72">
        <f t="shared" si="552"/>
        <v>2.0346861624441232E-2</v>
      </c>
      <c r="AX595" s="72">
        <f t="shared" si="553"/>
        <v>2.2908513701242164E-3</v>
      </c>
      <c r="AY595" s="72">
        <f t="shared" si="554"/>
        <v>5.6023432597440874E-3</v>
      </c>
      <c r="AZ595" s="72">
        <f t="shared" si="555"/>
        <v>1.5585024863631112E-2</v>
      </c>
      <c r="BA595" s="72">
        <f t="shared" si="556"/>
        <v>5.495898470677929E-2</v>
      </c>
      <c r="BB595" s="72">
        <f t="shared" si="557"/>
        <v>9.589160547201199E-2</v>
      </c>
      <c r="BC595" s="72">
        <f t="shared" si="558"/>
        <v>0.1973922490879518</v>
      </c>
      <c r="BD595" s="72">
        <f t="shared" si="559"/>
        <v>0.31175002004811481</v>
      </c>
      <c r="BE595" s="72">
        <f t="shared" si="560"/>
        <v>0.41634937252264476</v>
      </c>
      <c r="BF595" s="72">
        <f t="shared" si="561"/>
        <v>2.2674860208205809E-3</v>
      </c>
      <c r="BG595" s="72">
        <f t="shared" si="562"/>
        <v>5.5335443589872449E-3</v>
      </c>
      <c r="BH595" s="72">
        <f t="shared" si="563"/>
        <v>1.5319200096545499E-2</v>
      </c>
      <c r="BI595" s="72">
        <f t="shared" si="564"/>
        <v>5.386250132011608E-2</v>
      </c>
      <c r="BJ595" s="72">
        <f t="shared" si="565"/>
        <v>9.3891736916077162E-2</v>
      </c>
      <c r="BK595" s="72">
        <f t="shared" si="566"/>
        <v>0.19315122877993998</v>
      </c>
      <c r="BL595" s="72">
        <f t="shared" si="567"/>
        <v>0.30471365306116516</v>
      </c>
      <c r="BM595" s="72">
        <f t="shared" si="568"/>
        <v>0.40693723248882463</v>
      </c>
      <c r="BN595" s="70">
        <f t="shared" si="569"/>
        <v>0.99712676474947126</v>
      </c>
      <c r="BO595" s="70">
        <f t="shared" si="570"/>
        <v>0.99883087645365698</v>
      </c>
      <c r="BP595" s="70">
        <f t="shared" si="571"/>
        <v>0.99991015454464061</v>
      </c>
    </row>
    <row r="596" spans="1:68" x14ac:dyDescent="0.25">
      <c r="A596" s="68">
        <v>44567</v>
      </c>
      <c r="B596" s="67">
        <v>2.93</v>
      </c>
      <c r="C596" s="67">
        <v>3.02</v>
      </c>
      <c r="D596" s="67">
        <v>4.08</v>
      </c>
      <c r="E596" s="67">
        <v>4.51</v>
      </c>
      <c r="F596" s="67">
        <v>4.63</v>
      </c>
      <c r="G596" s="67">
        <v>4.68</v>
      </c>
      <c r="H596" s="67">
        <v>4.8499999999999996</v>
      </c>
      <c r="I596" s="67">
        <v>4.8600000000000003</v>
      </c>
      <c r="J596" s="71">
        <f t="shared" si="572"/>
        <v>-2.3E-3</v>
      </c>
      <c r="K596" s="71">
        <f t="shared" si="572"/>
        <v>-5.0000000000000044E-4</v>
      </c>
      <c r="L596" s="71">
        <f t="shared" si="573"/>
        <v>-1.5000000000000013E-3</v>
      </c>
      <c r="M596" s="71">
        <f t="shared" si="573"/>
        <v>-1.9999999999999879E-4</v>
      </c>
      <c r="N596" s="71">
        <f t="shared" si="574"/>
        <v>-1.0000000000000286E-4</v>
      </c>
      <c r="O596" s="71">
        <f t="shared" si="575"/>
        <v>-4.9999999999999351E-4</v>
      </c>
      <c r="P596" s="71">
        <f t="shared" si="576"/>
        <v>-9.9999999999999395E-4</v>
      </c>
      <c r="Q596" s="71">
        <f t="shared" si="577"/>
        <v>-9.000000000000119E-4</v>
      </c>
      <c r="R596" s="71">
        <f t="shared" si="578"/>
        <v>-2.2370286039556245E-3</v>
      </c>
      <c r="S596" s="71">
        <f t="shared" si="579"/>
        <v>-4.8546046877970489E-4</v>
      </c>
      <c r="T596" s="71">
        <f t="shared" si="580"/>
        <v>-1.4422386039195738E-3</v>
      </c>
      <c r="U596" s="71">
        <f t="shared" si="581"/>
        <v>-1.9138756039274463E-4</v>
      </c>
      <c r="V596" s="71">
        <f t="shared" si="582"/>
        <v>-9.5579450490934176E-5</v>
      </c>
      <c r="W596" s="71">
        <f t="shared" si="583"/>
        <v>-4.7776026898908505E-4</v>
      </c>
      <c r="X596" s="71">
        <f t="shared" si="584"/>
        <v>-9.5419854568170128E-4</v>
      </c>
      <c r="Y596" s="71">
        <f t="shared" si="585"/>
        <v>-8.5865577951307036E-4</v>
      </c>
      <c r="Z596" s="72">
        <f t="shared" si="529"/>
        <v>3.1742453171317978E-3</v>
      </c>
      <c r="AA596" s="72">
        <f t="shared" si="530"/>
        <v>1.8484227510682364E-3</v>
      </c>
      <c r="AB596" s="72">
        <f t="shared" si="531"/>
        <v>2.1213203435596429E-3</v>
      </c>
      <c r="AC596" s="72">
        <f t="shared" si="532"/>
        <v>1.5966109941581471E-3</v>
      </c>
      <c r="AD596" s="72">
        <f t="shared" si="533"/>
        <v>1.3275918047351771E-3</v>
      </c>
      <c r="AE596" s="72">
        <f t="shared" si="534"/>
        <v>1.2038133853162904E-3</v>
      </c>
      <c r="AF596" s="72">
        <f t="shared" si="535"/>
        <v>8.8835053141576262E-4</v>
      </c>
      <c r="AG596" s="72">
        <f t="shared" si="536"/>
        <v>9.0691785736085118E-4</v>
      </c>
      <c r="AH596" s="72">
        <f t="shared" si="537"/>
        <v>9.8817592900589651E-3</v>
      </c>
      <c r="AI596" s="72">
        <f t="shared" si="538"/>
        <v>1.2529032950178823E-2</v>
      </c>
      <c r="AJ596" s="72">
        <f t="shared" si="539"/>
        <v>1.7126782145711627E-2</v>
      </c>
      <c r="AK596" s="72">
        <f t="shared" si="540"/>
        <v>2.0321806842240515E-2</v>
      </c>
      <c r="AL596" s="72">
        <f t="shared" si="541"/>
        <v>2.1308742337360031E-2</v>
      </c>
      <c r="AM596" s="72">
        <f t="shared" si="542"/>
        <v>2.1991665087785724E-2</v>
      </c>
      <c r="AN596" s="72">
        <f t="shared" si="543"/>
        <v>2.3153311498214098E-2</v>
      </c>
      <c r="AO596" s="72">
        <f t="shared" si="544"/>
        <v>2.3204669070397595E-2</v>
      </c>
      <c r="AP596" s="72">
        <f t="shared" si="545"/>
        <v>9.7869952395999698E-3</v>
      </c>
      <c r="AQ596" s="72">
        <f t="shared" si="546"/>
        <v>1.2374653164323344E-2</v>
      </c>
      <c r="AR596" s="72">
        <f t="shared" si="547"/>
        <v>1.6841239068391755E-2</v>
      </c>
      <c r="AS596" s="72">
        <f t="shared" si="548"/>
        <v>1.9919979418104868E-2</v>
      </c>
      <c r="AT596" s="72">
        <f t="shared" si="549"/>
        <v>2.0867388139542534E-2</v>
      </c>
      <c r="AU596" s="72">
        <f t="shared" si="550"/>
        <v>2.1520830910620837E-2</v>
      </c>
      <c r="AV596" s="72">
        <f t="shared" si="551"/>
        <v>2.2632635866258161E-2</v>
      </c>
      <c r="AW596" s="72">
        <f t="shared" si="552"/>
        <v>2.2681679790123931E-2</v>
      </c>
      <c r="AX596" s="72">
        <f t="shared" si="553"/>
        <v>2.4704398225147413E-3</v>
      </c>
      <c r="AY596" s="72">
        <f t="shared" si="554"/>
        <v>6.2645164750894117E-3</v>
      </c>
      <c r="AZ596" s="72">
        <f t="shared" si="555"/>
        <v>1.7126782145711627E-2</v>
      </c>
      <c r="BA596" s="72">
        <f t="shared" si="556"/>
        <v>6.0965420526721548E-2</v>
      </c>
      <c r="BB596" s="72">
        <f t="shared" si="557"/>
        <v>0.10654371168680016</v>
      </c>
      <c r="BC596" s="72">
        <f t="shared" si="558"/>
        <v>0.21991665087785722</v>
      </c>
      <c r="BD596" s="72">
        <f t="shared" si="559"/>
        <v>0.34729967247321147</v>
      </c>
      <c r="BE596" s="72">
        <f t="shared" si="560"/>
        <v>0.46409338140795187</v>
      </c>
      <c r="BF596" s="72">
        <f t="shared" si="561"/>
        <v>2.4467488098999924E-3</v>
      </c>
      <c r="BG596" s="72">
        <f t="shared" si="562"/>
        <v>6.1873265821616721E-3</v>
      </c>
      <c r="BH596" s="72">
        <f t="shared" si="563"/>
        <v>1.6841239068391755E-2</v>
      </c>
      <c r="BI596" s="72">
        <f t="shared" si="564"/>
        <v>5.9759938254314603E-2</v>
      </c>
      <c r="BJ596" s="72">
        <f t="shared" si="565"/>
        <v>0.10433694069771267</v>
      </c>
      <c r="BK596" s="72">
        <f t="shared" si="566"/>
        <v>0.21520830910620836</v>
      </c>
      <c r="BL596" s="72">
        <f t="shared" si="567"/>
        <v>0.33948953799387238</v>
      </c>
      <c r="BM596" s="72">
        <f t="shared" si="568"/>
        <v>0.45363359580247864</v>
      </c>
      <c r="BN596" s="70">
        <f t="shared" si="569"/>
        <v>0.99874422864175871</v>
      </c>
      <c r="BO596" s="70">
        <f t="shared" si="570"/>
        <v>0.99921753172549299</v>
      </c>
      <c r="BP596" s="70">
        <f t="shared" si="571"/>
        <v>0.99991945705199525</v>
      </c>
    </row>
    <row r="597" spans="1:68" x14ac:dyDescent="0.25">
      <c r="A597" s="68">
        <v>44566</v>
      </c>
      <c r="B597" s="67">
        <v>2.7</v>
      </c>
      <c r="C597" s="67">
        <v>2.97</v>
      </c>
      <c r="D597" s="67">
        <v>3.93</v>
      </c>
      <c r="E597" s="67">
        <v>4.49</v>
      </c>
      <c r="F597" s="67">
        <v>4.62</v>
      </c>
      <c r="G597" s="67">
        <v>4.63</v>
      </c>
      <c r="H597" s="67">
        <v>4.75</v>
      </c>
      <c r="I597" s="67">
        <v>4.7699999999999996</v>
      </c>
      <c r="J597" s="71">
        <f t="shared" si="572"/>
        <v>0</v>
      </c>
      <c r="K597" s="71">
        <f t="shared" si="572"/>
        <v>0</v>
      </c>
      <c r="L597" s="71">
        <f t="shared" si="573"/>
        <v>0</v>
      </c>
      <c r="M597" s="71">
        <f t="shared" si="573"/>
        <v>-3.0000000000000165E-4</v>
      </c>
      <c r="N597" s="71">
        <f t="shared" si="574"/>
        <v>-3.0000000000000165E-4</v>
      </c>
      <c r="O597" s="71">
        <f t="shared" si="575"/>
        <v>1.1000000000000038E-3</v>
      </c>
      <c r="P597" s="71">
        <f t="shared" si="576"/>
        <v>1.1999999999999997E-3</v>
      </c>
      <c r="Q597" s="71">
        <f t="shared" si="577"/>
        <v>1.2000000000000066E-3</v>
      </c>
      <c r="R597" s="71">
        <f t="shared" si="578"/>
        <v>0</v>
      </c>
      <c r="S597" s="71">
        <f t="shared" si="579"/>
        <v>0</v>
      </c>
      <c r="T597" s="71">
        <f t="shared" si="580"/>
        <v>0</v>
      </c>
      <c r="U597" s="71">
        <f t="shared" si="581"/>
        <v>-2.8715003786678465E-4</v>
      </c>
      <c r="V597" s="71">
        <f t="shared" si="582"/>
        <v>-2.8679317628814216E-4</v>
      </c>
      <c r="W597" s="71">
        <f t="shared" si="583"/>
        <v>1.0507714583858074E-3</v>
      </c>
      <c r="X597" s="71">
        <f t="shared" si="584"/>
        <v>1.1449290440664805E-3</v>
      </c>
      <c r="Y597" s="71">
        <f t="shared" si="585"/>
        <v>1.1447106086388448E-3</v>
      </c>
      <c r="Z597" s="72">
        <f t="shared" ref="Z597:Z599" si="586">STDEVA(B597:B849)/100</f>
        <v>3.0022213997860543E-3</v>
      </c>
      <c r="AA597" s="72">
        <f t="shared" ref="AA597:AA599" si="587">STDEVA(C597:C849)/100</f>
        <v>2.0207259421636905E-3</v>
      </c>
      <c r="AB597" s="72">
        <f t="shared" ref="AB597:AB599" si="588">STDEVA(D597:D849)/100</f>
        <v>2.0207259421636905E-3</v>
      </c>
      <c r="AC597" s="72">
        <f t="shared" ref="AC597:AC599" si="589">STDEVA(E597:E849)/100</f>
        <v>1.767295485574876E-3</v>
      </c>
      <c r="AD597" s="72">
        <f t="shared" ref="AD597:AD599" si="590">STDEVA(F597:F849)/100</f>
        <v>1.4798648586948763E-3</v>
      </c>
      <c r="AE597" s="72">
        <f t="shared" ref="AE597:AE599" si="591">STDEVA(G597:G849)/100</f>
        <v>1.4106735979665893E-3</v>
      </c>
      <c r="AF597" s="72">
        <f t="shared" ref="AF597:AF599" si="592">STDEVA(H597:H849)/100</f>
        <v>9.6090235369330687E-4</v>
      </c>
      <c r="AG597" s="72">
        <f t="shared" ref="AG597:AG599" si="593">STDEVA(I597:I849)/100</f>
        <v>1.0066445913694301E-3</v>
      </c>
      <c r="AH597" s="72">
        <f t="shared" ref="AH597:AH599" si="594">STDEVA(J597:J849)</f>
        <v>1.1385956261992226E-2</v>
      </c>
      <c r="AI597" s="72">
        <f t="shared" ref="AI597:AI599" si="595">STDEVA(K597:K849)</f>
        <v>1.4224275025462634E-2</v>
      </c>
      <c r="AJ597" s="72">
        <f t="shared" ref="AJ597:AJ599" si="596">STDEVA(L597:L849)</f>
        <v>1.9736514383244069E-2</v>
      </c>
      <c r="AK597" s="72">
        <f t="shared" ref="AK597:AK599" si="597">STDEVA(M597:M849)</f>
        <v>2.3188215397769042E-2</v>
      </c>
      <c r="AL597" s="72">
        <f t="shared" ref="AL597:AL599" si="598">STDEVA(N597:N849)</f>
        <v>2.4357955579235296E-2</v>
      </c>
      <c r="AM597" s="72">
        <f t="shared" ref="AM597:AM599" si="599">STDEVA(O597:O849)</f>
        <v>2.5334232440185227E-2</v>
      </c>
      <c r="AN597" s="72">
        <f t="shared" ref="AN597:AN599" si="600">STDEVA(P597:P849)</f>
        <v>2.6862675468637392E-2</v>
      </c>
      <c r="AO597" s="72">
        <f t="shared" ref="AO597:AO599" si="601">STDEVA(Q597:Q849)</f>
        <v>2.6894423213744523E-2</v>
      </c>
      <c r="AP597" s="72">
        <f t="shared" ref="AP597:AP599" si="602">STDEVA(R597:R849)</f>
        <v>1.1275030195341502E-2</v>
      </c>
      <c r="AQ597" s="72">
        <f t="shared" ref="AQ597:AQ599" si="603">STDEVA(S597:S849)</f>
        <v>1.4052424591098201E-2</v>
      </c>
      <c r="AR597" s="72">
        <f t="shared" ref="AR597:AR599" si="604">STDEVA(T597:T849)</f>
        <v>1.9407395622897505E-2</v>
      </c>
      <c r="AS597" s="72">
        <f t="shared" ref="AS597:AS599" si="605">STDEVA(U597:U849)</f>
        <v>2.2735834745982897E-2</v>
      </c>
      <c r="AT597" s="72">
        <f t="shared" ref="AT597:AT599" si="606">STDEVA(V597:V849)</f>
        <v>2.3859052968956063E-2</v>
      </c>
      <c r="AU597" s="72">
        <f t="shared" ref="AU597:AU599" si="607">STDEVA(W597:W849)</f>
        <v>2.479286610908871E-2</v>
      </c>
      <c r="AV597" s="72">
        <f t="shared" ref="AV597:AV599" si="608">STDEVA(X597:X849)</f>
        <v>2.625550965536964E-2</v>
      </c>
      <c r="AW597" s="72">
        <f t="shared" ref="AW597:AW599" si="609">STDEVA(Y597:Y849)</f>
        <v>2.6285795506506966E-2</v>
      </c>
      <c r="AX597" s="72">
        <f t="shared" ref="AX597:AX599" si="610">AX$2*AH597</f>
        <v>2.8464890654980564E-3</v>
      </c>
      <c r="AY597" s="72">
        <f t="shared" ref="AY597:AY599" si="611">AY$2*AI597</f>
        <v>7.1121375127313168E-3</v>
      </c>
      <c r="AZ597" s="72">
        <f t="shared" ref="AZ597:AZ599" si="612">AZ$2*AJ597</f>
        <v>1.9736514383244069E-2</v>
      </c>
      <c r="BA597" s="72">
        <f t="shared" ref="BA597:BA599" si="613">BA$2*AK597</f>
        <v>6.9564646193307128E-2</v>
      </c>
      <c r="BB597" s="72">
        <f t="shared" ref="BB597:BB599" si="614">BB$2*AL597</f>
        <v>0.12178977789617648</v>
      </c>
      <c r="BC597" s="72">
        <f t="shared" ref="BC597:BC599" si="615">BC$2*AM597</f>
        <v>0.25334232440185228</v>
      </c>
      <c r="BD597" s="72">
        <f t="shared" ref="BD597:BD599" si="616">BD$2*AN597</f>
        <v>0.40294013202956086</v>
      </c>
      <c r="BE597" s="72">
        <f t="shared" ref="BE597:BE599" si="617">BE$2*AO597</f>
        <v>0.53788846427489045</v>
      </c>
      <c r="BF597" s="72">
        <f t="shared" ref="BF597:BF599" si="618">BF$2*AP597</f>
        <v>2.8187575488353754E-3</v>
      </c>
      <c r="BG597" s="72">
        <f t="shared" ref="BG597:BG599" si="619">BG$2*AQ597</f>
        <v>7.0262122955491004E-3</v>
      </c>
      <c r="BH597" s="72">
        <f t="shared" ref="BH597:BH599" si="620">BH$2*AR597</f>
        <v>1.9407395622897505E-2</v>
      </c>
      <c r="BI597" s="72">
        <f t="shared" ref="BI597:BI599" si="621">BI$2*AS597</f>
        <v>6.8207504237948691E-2</v>
      </c>
      <c r="BJ597" s="72">
        <f t="shared" ref="BJ597:BJ599" si="622">BJ$2*AT597</f>
        <v>0.11929526484478031</v>
      </c>
      <c r="BK597" s="72">
        <f t="shared" ref="BK597:BK599" si="623">BK$2*AU597</f>
        <v>0.2479286610908871</v>
      </c>
      <c r="BL597" s="72">
        <f t="shared" ref="BL597:BL599" si="624">BL$2*AV597</f>
        <v>0.39383264483054459</v>
      </c>
      <c r="BM597" s="72">
        <f t="shared" ref="BM597:BM599" si="625">BM$2*AW597</f>
        <v>0.5257159101301393</v>
      </c>
      <c r="BN597" s="70">
        <f t="shared" ref="BN597:BN599" si="626">CORREL(S597:S849,T597:T849)</f>
        <v>0.99940742292680329</v>
      </c>
      <c r="BO597" s="70">
        <f t="shared" ref="BO597:BO599" si="627">CORREL(T597:T849,U597:U849)</f>
        <v>0.99948266193191371</v>
      </c>
      <c r="BP597" s="70">
        <f t="shared" ref="BP597:BP599" si="628">CORREL(U597:U849,V597:V849)</f>
        <v>0.99991929533161106</v>
      </c>
    </row>
    <row r="598" spans="1:68" x14ac:dyDescent="0.25">
      <c r="A598" s="68">
        <v>44565</v>
      </c>
      <c r="B598" s="67">
        <v>2.7</v>
      </c>
      <c r="C598" s="67">
        <v>2.97</v>
      </c>
      <c r="D598" s="67">
        <v>3.93</v>
      </c>
      <c r="E598" s="67">
        <v>4.46</v>
      </c>
      <c r="F598" s="67">
        <v>4.59</v>
      </c>
      <c r="G598" s="67">
        <v>4.74</v>
      </c>
      <c r="H598" s="67">
        <v>4.87</v>
      </c>
      <c r="I598" s="67">
        <v>4.8899999999999997</v>
      </c>
      <c r="J598" s="71">
        <f>B599/100-B598/100</f>
        <v>-5.2000000000000032E-3</v>
      </c>
      <c r="K598" s="71">
        <f t="shared" si="572"/>
        <v>-3.4999999999999996E-3</v>
      </c>
      <c r="L598" s="71">
        <f>D599/100-D598/100</f>
        <v>-3.5000000000000031E-3</v>
      </c>
      <c r="M598" s="71">
        <f t="shared" si="573"/>
        <v>-2.8999999999999998E-3</v>
      </c>
      <c r="N598" s="71">
        <f>F599/100-F598/100</f>
        <v>-2.3999999999999994E-3</v>
      </c>
      <c r="O598" s="71">
        <f t="shared" si="575"/>
        <v>-2.8000000000000039E-3</v>
      </c>
      <c r="P598" s="71">
        <f>H599/100-H598/100</f>
        <v>-1.9000000000000059E-3</v>
      </c>
      <c r="Q598" s="71">
        <f t="shared" si="577"/>
        <v>-1.9999999999999948E-3</v>
      </c>
      <c r="R598" s="71">
        <f>LN((1+B599/100)/(1+B598/100))</f>
        <v>-5.0761530318605488E-3</v>
      </c>
      <c r="S598" s="71">
        <f t="shared" si="579"/>
        <v>-3.4048381548407373E-3</v>
      </c>
      <c r="T598" s="71">
        <f t="shared" si="580"/>
        <v>-3.3733346045847889E-3</v>
      </c>
      <c r="U598" s="71">
        <f t="shared" si="581"/>
        <v>-2.7800430117951315E-3</v>
      </c>
      <c r="V598" s="71">
        <f t="shared" si="582"/>
        <v>-2.2973112429669827E-3</v>
      </c>
      <c r="W598" s="71">
        <f t="shared" si="583"/>
        <v>-2.6768658431890577E-3</v>
      </c>
      <c r="X598" s="71">
        <f t="shared" si="584"/>
        <v>-1.8134101843687014E-3</v>
      </c>
      <c r="Y598" s="71">
        <f t="shared" si="585"/>
        <v>-1.9085796422489097E-3</v>
      </c>
      <c r="Z598" s="72">
        <f t="shared" si="586"/>
        <v>3.6769552621700135E-3</v>
      </c>
      <c r="AA598" s="72">
        <f t="shared" si="587"/>
        <v>2.4748737341529171E-3</v>
      </c>
      <c r="AB598" s="72">
        <f t="shared" si="588"/>
        <v>2.4748737341529171E-3</v>
      </c>
      <c r="AC598" s="72">
        <f t="shared" si="589"/>
        <v>2.050609665440988E-3</v>
      </c>
      <c r="AD598" s="72">
        <f t="shared" si="590"/>
        <v>1.6970562748477155E-3</v>
      </c>
      <c r="AE598" s="72">
        <f t="shared" si="591"/>
        <v>1.9798989873223345E-3</v>
      </c>
      <c r="AF598" s="72">
        <f t="shared" si="592"/>
        <v>1.343502884254443E-3</v>
      </c>
      <c r="AG598" s="72">
        <f t="shared" si="593"/>
        <v>1.41421356237309E-3</v>
      </c>
      <c r="AH598" s="72">
        <f t="shared" si="594"/>
        <v>1.1737972567696686E-2</v>
      </c>
      <c r="AI598" s="72">
        <f t="shared" si="595"/>
        <v>1.6051323932934628E-2</v>
      </c>
      <c r="AJ598" s="72">
        <f t="shared" si="596"/>
        <v>2.2839549032325483E-2</v>
      </c>
      <c r="AK598" s="72">
        <f t="shared" si="597"/>
        <v>2.7435743110038043E-2</v>
      </c>
      <c r="AL598" s="72">
        <f t="shared" si="598"/>
        <v>2.9062088706767103E-2</v>
      </c>
      <c r="AM598" s="72">
        <f t="shared" si="599"/>
        <v>2.9557063453597685E-2</v>
      </c>
      <c r="AN598" s="72">
        <f t="shared" si="600"/>
        <v>3.174909447527597E-2</v>
      </c>
      <c r="AO598" s="72">
        <f t="shared" si="601"/>
        <v>3.1749094475275991E-2</v>
      </c>
      <c r="AP598" s="72">
        <f t="shared" si="602"/>
        <v>1.1659925573779617E-2</v>
      </c>
      <c r="AQ598" s="72">
        <f t="shared" si="603"/>
        <v>1.5880077782030107E-2</v>
      </c>
      <c r="AR598" s="72">
        <f t="shared" si="604"/>
        <v>2.2486519185763314E-2</v>
      </c>
      <c r="AS598" s="72">
        <f t="shared" si="605"/>
        <v>2.6922348936168936E-2</v>
      </c>
      <c r="AT598" s="72">
        <f t="shared" si="606"/>
        <v>2.8484478839642256E-2</v>
      </c>
      <c r="AU598" s="72">
        <f t="shared" si="607"/>
        <v>2.8961093477384538E-2</v>
      </c>
      <c r="AV598" s="72">
        <f t="shared" si="608"/>
        <v>3.1059298721317807E-2</v>
      </c>
      <c r="AW598" s="72">
        <f t="shared" si="609"/>
        <v>3.1059549893734568E-2</v>
      </c>
      <c r="AX598" s="72">
        <f t="shared" si="610"/>
        <v>2.9344931419241715E-3</v>
      </c>
      <c r="AY598" s="72">
        <f t="shared" si="611"/>
        <v>8.0256619664673141E-3</v>
      </c>
      <c r="AZ598" s="72">
        <f t="shared" si="612"/>
        <v>2.2839549032325483E-2</v>
      </c>
      <c r="BA598" s="72">
        <f t="shared" si="613"/>
        <v>8.2307229330114126E-2</v>
      </c>
      <c r="BB598" s="72">
        <f t="shared" si="614"/>
        <v>0.14531044353383551</v>
      </c>
      <c r="BC598" s="72">
        <f t="shared" si="615"/>
        <v>0.29557063453597687</v>
      </c>
      <c r="BD598" s="72">
        <f t="shared" si="616"/>
        <v>0.47623641712913956</v>
      </c>
      <c r="BE598" s="72">
        <f t="shared" si="617"/>
        <v>0.63498188950551981</v>
      </c>
      <c r="BF598" s="72">
        <f t="shared" si="618"/>
        <v>2.9149813934449043E-3</v>
      </c>
      <c r="BG598" s="72">
        <f t="shared" si="619"/>
        <v>7.9400388910150534E-3</v>
      </c>
      <c r="BH598" s="72">
        <f t="shared" si="620"/>
        <v>2.2486519185763314E-2</v>
      </c>
      <c r="BI598" s="72">
        <f t="shared" si="621"/>
        <v>8.0767046808506812E-2</v>
      </c>
      <c r="BJ598" s="72">
        <f t="shared" si="622"/>
        <v>0.14242239419821129</v>
      </c>
      <c r="BK598" s="72">
        <f t="shared" si="623"/>
        <v>0.28961093477384536</v>
      </c>
      <c r="BL598" s="72">
        <f t="shared" si="624"/>
        <v>0.46588948081976711</v>
      </c>
      <c r="BM598" s="72">
        <f t="shared" si="625"/>
        <v>0.62119099787469134</v>
      </c>
      <c r="BN598" s="70">
        <f t="shared" si="626"/>
        <v>1.0000000000000002</v>
      </c>
      <c r="BO598" s="70">
        <f t="shared" si="627"/>
        <v>1.0000000000000002</v>
      </c>
      <c r="BP598" s="70">
        <f t="shared" si="628"/>
        <v>1</v>
      </c>
    </row>
    <row r="599" spans="1:68" x14ac:dyDescent="0.25">
      <c r="A599" s="68">
        <v>44564</v>
      </c>
      <c r="B599" s="67">
        <v>2.1800000000000002</v>
      </c>
      <c r="C599" s="67">
        <v>2.62</v>
      </c>
      <c r="D599" s="67">
        <v>3.58</v>
      </c>
      <c r="E599" s="67">
        <v>4.17</v>
      </c>
      <c r="F599" s="67">
        <v>4.3499999999999996</v>
      </c>
      <c r="G599" s="67">
        <v>4.46</v>
      </c>
      <c r="H599" s="67">
        <v>4.68</v>
      </c>
      <c r="I599" s="67">
        <v>4.6900000000000004</v>
      </c>
      <c r="J599" s="71">
        <f>B600/100-B599/100</f>
        <v>-2.18E-2</v>
      </c>
      <c r="K599" s="71">
        <f t="shared" ref="K599:M599" si="629">C600/100-C599/100</f>
        <v>-2.6200000000000001E-2</v>
      </c>
      <c r="L599" s="71">
        <f t="shared" si="629"/>
        <v>-3.5799999999999998E-2</v>
      </c>
      <c r="M599" s="71">
        <f t="shared" si="629"/>
        <v>-4.1700000000000001E-2</v>
      </c>
      <c r="N599" s="71">
        <f t="shared" ref="N599:O599" si="630">F600/100-F599/100</f>
        <v>-4.3499999999999997E-2</v>
      </c>
      <c r="O599" s="71">
        <f t="shared" si="630"/>
        <v>-4.4600000000000001E-2</v>
      </c>
      <c r="P599" s="71">
        <f t="shared" ref="P599:Q599" si="631">H600/100-H599/100</f>
        <v>-4.6799999999999994E-2</v>
      </c>
      <c r="Q599" s="71">
        <f t="shared" si="631"/>
        <v>-4.6900000000000004E-2</v>
      </c>
      <c r="R599" s="71">
        <f t="shared" ref="R599" si="632">LN((1+B600/100)/(1+B599/100))</f>
        <v>-2.1565777914560578E-2</v>
      </c>
      <c r="S599" s="71">
        <f t="shared" ref="S599" si="633">LN((1+C600/100)/(1+C599/100))</f>
        <v>-2.5862659525727374E-2</v>
      </c>
      <c r="T599" s="71">
        <f t="shared" ref="T599" si="634">LN((1+D600/100)/(1+D599/100))</f>
        <v>-3.5174075007654078E-2</v>
      </c>
      <c r="U599" s="71">
        <f t="shared" ref="U599" si="635">LN((1+E600/100)/(1+E599/100))</f>
        <v>-4.0853994008266108E-2</v>
      </c>
      <c r="V599" s="71">
        <f t="shared" ref="V599" si="636">LN((1+F600/100)/(1+F599/100))</f>
        <v>-4.2580447535118499E-2</v>
      </c>
      <c r="W599" s="71">
        <f t="shared" ref="W599" si="637">LN((1+G600/100)/(1+G599/100))</f>
        <v>-4.3634037020061259E-2</v>
      </c>
      <c r="X599" s="71">
        <f t="shared" ref="X599" si="638">LN((1+H600/100)/(1+H599/100))</f>
        <v>-4.5737891673853677E-2</v>
      </c>
      <c r="Y599" s="71">
        <f>LN((1+I600/100)/(1+I599/100))</f>
        <v>-4.5833416343172159E-2</v>
      </c>
      <c r="Z599" s="72" t="e">
        <f t="shared" si="586"/>
        <v>#DIV/0!</v>
      </c>
      <c r="AA599" s="72" t="e">
        <f t="shared" si="587"/>
        <v>#DIV/0!</v>
      </c>
      <c r="AB599" s="72" t="e">
        <f t="shared" si="588"/>
        <v>#DIV/0!</v>
      </c>
      <c r="AC599" s="72" t="e">
        <f t="shared" si="589"/>
        <v>#DIV/0!</v>
      </c>
      <c r="AD599" s="72" t="e">
        <f t="shared" si="590"/>
        <v>#DIV/0!</v>
      </c>
      <c r="AE599" s="72" t="e">
        <f t="shared" si="591"/>
        <v>#DIV/0!</v>
      </c>
      <c r="AF599" s="72" t="e">
        <f t="shared" si="592"/>
        <v>#DIV/0!</v>
      </c>
      <c r="AG599" s="72" t="e">
        <f t="shared" si="593"/>
        <v>#DIV/0!</v>
      </c>
      <c r="AH599" s="72" t="e">
        <f t="shared" si="594"/>
        <v>#DIV/0!</v>
      </c>
      <c r="AI599" s="72" t="e">
        <f t="shared" si="595"/>
        <v>#DIV/0!</v>
      </c>
      <c r="AJ599" s="72" t="e">
        <f t="shared" si="596"/>
        <v>#DIV/0!</v>
      </c>
      <c r="AK599" s="72" t="e">
        <f t="shared" si="597"/>
        <v>#DIV/0!</v>
      </c>
      <c r="AL599" s="72" t="e">
        <f t="shared" si="598"/>
        <v>#DIV/0!</v>
      </c>
      <c r="AM599" s="72" t="e">
        <f t="shared" si="599"/>
        <v>#DIV/0!</v>
      </c>
      <c r="AN599" s="72" t="e">
        <f t="shared" si="600"/>
        <v>#DIV/0!</v>
      </c>
      <c r="AO599" s="72" t="e">
        <f t="shared" si="601"/>
        <v>#DIV/0!</v>
      </c>
      <c r="AP599" s="72" t="e">
        <f t="shared" si="602"/>
        <v>#DIV/0!</v>
      </c>
      <c r="AQ599" s="72" t="e">
        <f t="shared" si="603"/>
        <v>#DIV/0!</v>
      </c>
      <c r="AR599" s="72" t="e">
        <f t="shared" si="604"/>
        <v>#DIV/0!</v>
      </c>
      <c r="AS599" s="72" t="e">
        <f t="shared" si="605"/>
        <v>#DIV/0!</v>
      </c>
      <c r="AT599" s="72" t="e">
        <f t="shared" si="606"/>
        <v>#DIV/0!</v>
      </c>
      <c r="AU599" s="72" t="e">
        <f t="shared" si="607"/>
        <v>#DIV/0!</v>
      </c>
      <c r="AV599" s="72" t="e">
        <f t="shared" si="608"/>
        <v>#DIV/0!</v>
      </c>
      <c r="AW599" s="72" t="e">
        <f t="shared" si="609"/>
        <v>#DIV/0!</v>
      </c>
      <c r="AX599" s="72" t="e">
        <f t="shared" si="610"/>
        <v>#DIV/0!</v>
      </c>
      <c r="AY599" s="72" t="e">
        <f t="shared" si="611"/>
        <v>#DIV/0!</v>
      </c>
      <c r="AZ599" s="72" t="e">
        <f t="shared" si="612"/>
        <v>#DIV/0!</v>
      </c>
      <c r="BA599" s="72" t="e">
        <f t="shared" si="613"/>
        <v>#DIV/0!</v>
      </c>
      <c r="BB599" s="72" t="e">
        <f t="shared" si="614"/>
        <v>#DIV/0!</v>
      </c>
      <c r="BC599" s="72" t="e">
        <f t="shared" si="615"/>
        <v>#DIV/0!</v>
      </c>
      <c r="BD599" s="72" t="e">
        <f t="shared" si="616"/>
        <v>#DIV/0!</v>
      </c>
      <c r="BE599" s="72" t="e">
        <f t="shared" si="617"/>
        <v>#DIV/0!</v>
      </c>
      <c r="BF599" s="72" t="e">
        <f t="shared" si="618"/>
        <v>#DIV/0!</v>
      </c>
      <c r="BG599" s="72" t="e">
        <f t="shared" si="619"/>
        <v>#DIV/0!</v>
      </c>
      <c r="BH599" s="72" t="e">
        <f t="shared" si="620"/>
        <v>#DIV/0!</v>
      </c>
      <c r="BI599" s="72" t="e">
        <f t="shared" si="621"/>
        <v>#DIV/0!</v>
      </c>
      <c r="BJ599" s="72" t="e">
        <f t="shared" si="622"/>
        <v>#DIV/0!</v>
      </c>
      <c r="BK599" s="72" t="e">
        <f t="shared" si="623"/>
        <v>#DIV/0!</v>
      </c>
      <c r="BL599" s="72" t="e">
        <f t="shared" si="624"/>
        <v>#DIV/0!</v>
      </c>
      <c r="BM599" s="72" t="e">
        <f t="shared" si="625"/>
        <v>#DIV/0!</v>
      </c>
      <c r="BN599" s="70" t="e">
        <f t="shared" si="626"/>
        <v>#DIV/0!</v>
      </c>
      <c r="BO599" s="70" t="e">
        <f t="shared" si="627"/>
        <v>#DIV/0!</v>
      </c>
      <c r="BP599" s="70" t="e">
        <f t="shared" si="628"/>
        <v>#DIV/0!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BE5CA-49CF-459A-AA7C-E54997C55091}">
  <sheetPr filterMode="1"/>
  <dimension ref="A1:P4777"/>
  <sheetViews>
    <sheetView showGridLines="0" workbookViewId="0">
      <selection activeCell="E300" sqref="E300"/>
    </sheetView>
  </sheetViews>
  <sheetFormatPr defaultRowHeight="15" x14ac:dyDescent="0.25"/>
  <cols>
    <col min="1" max="1" width="10.140625" style="66" bestFit="1" customWidth="1"/>
    <col min="2" max="2" width="10.85546875" style="66" bestFit="1" customWidth="1"/>
    <col min="3" max="3" width="6.140625" style="66" bestFit="1" customWidth="1"/>
    <col min="4" max="4" width="8.28515625" style="66" bestFit="1" customWidth="1"/>
    <col min="5" max="5" width="13.7109375" style="66" bestFit="1" customWidth="1"/>
    <col min="6" max="6" width="13.28515625" style="66" bestFit="1" customWidth="1"/>
    <col min="7" max="7" width="7.7109375" style="66" bestFit="1" customWidth="1"/>
    <col min="8" max="9" width="7.5703125" style="66" bestFit="1" customWidth="1"/>
    <col min="10" max="10" width="7.85546875" style="66" bestFit="1" customWidth="1"/>
    <col min="11" max="11" width="9.140625" style="66"/>
    <col min="12" max="12" width="15.7109375" style="66" bestFit="1" customWidth="1"/>
    <col min="13" max="13" width="9.140625" style="66"/>
    <col min="14" max="14" width="10.140625" style="66" bestFit="1" customWidth="1"/>
    <col min="15" max="15" width="9.140625" style="66"/>
    <col min="17" max="16384" width="9.140625" style="66"/>
  </cols>
  <sheetData>
    <row r="1" spans="1:15" x14ac:dyDescent="0.25">
      <c r="A1" s="66" t="s">
        <v>0</v>
      </c>
      <c r="B1" s="66" t="s">
        <v>101</v>
      </c>
      <c r="C1" s="66" t="s">
        <v>102</v>
      </c>
      <c r="D1" s="66" t="s">
        <v>103</v>
      </c>
      <c r="E1" s="66" t="s">
        <v>104</v>
      </c>
      <c r="F1" s="66" t="s">
        <v>105</v>
      </c>
      <c r="G1" s="66" t="s">
        <v>106</v>
      </c>
      <c r="H1" s="66" t="s">
        <v>107</v>
      </c>
      <c r="I1" s="66" t="s">
        <v>108</v>
      </c>
      <c r="J1" s="66" t="s">
        <v>109</v>
      </c>
      <c r="K1" s="66" t="s">
        <v>110</v>
      </c>
      <c r="L1" s="66" t="s">
        <v>111</v>
      </c>
    </row>
    <row r="2" spans="1:15" hidden="1" x14ac:dyDescent="0.25">
      <c r="A2" s="68">
        <v>45428</v>
      </c>
      <c r="B2" s="68">
        <v>45433</v>
      </c>
      <c r="C2" s="66" t="s">
        <v>112</v>
      </c>
      <c r="D2" s="66" t="s">
        <v>113</v>
      </c>
      <c r="E2" s="66" t="s">
        <v>114</v>
      </c>
      <c r="F2" s="68">
        <v>50705</v>
      </c>
      <c r="G2" s="67">
        <v>6.6</v>
      </c>
      <c r="H2" s="67">
        <v>-0.04</v>
      </c>
      <c r="I2" s="67">
        <v>6.68</v>
      </c>
      <c r="J2" s="67">
        <v>6.53</v>
      </c>
      <c r="K2" s="67">
        <v>67.113</v>
      </c>
      <c r="L2" s="67">
        <v>1.6967000000000001</v>
      </c>
    </row>
    <row r="3" spans="1:15" x14ac:dyDescent="0.25">
      <c r="A3" s="68">
        <v>45428</v>
      </c>
      <c r="B3" s="68">
        <v>45433</v>
      </c>
      <c r="C3" s="66" t="s">
        <v>115</v>
      </c>
      <c r="D3" s="66" t="s">
        <v>116</v>
      </c>
      <c r="E3" s="66" t="s">
        <v>117</v>
      </c>
      <c r="F3" s="68">
        <v>51616</v>
      </c>
      <c r="G3" s="67">
        <v>6.62</v>
      </c>
      <c r="H3" s="67">
        <v>-0.04</v>
      </c>
      <c r="I3" s="67">
        <v>6.7</v>
      </c>
      <c r="J3" s="67">
        <v>6.55</v>
      </c>
      <c r="K3" s="67">
        <v>63.785600000000002</v>
      </c>
      <c r="L3" s="67">
        <v>0.2137</v>
      </c>
    </row>
    <row r="4" spans="1:15" hidden="1" x14ac:dyDescent="0.25">
      <c r="A4" s="68">
        <v>45428</v>
      </c>
      <c r="B4" s="68">
        <v>45433</v>
      </c>
      <c r="C4" s="66" t="s">
        <v>118</v>
      </c>
      <c r="D4" s="66" t="s">
        <v>119</v>
      </c>
      <c r="E4" s="66" t="s">
        <v>120</v>
      </c>
      <c r="F4" s="68">
        <v>47261</v>
      </c>
      <c r="G4" s="67">
        <v>6.6</v>
      </c>
      <c r="H4" s="67">
        <v>-0.01</v>
      </c>
      <c r="I4" s="67">
        <v>6.67</v>
      </c>
      <c r="J4" s="67">
        <v>6.53</v>
      </c>
      <c r="K4" s="67">
        <v>80.917299999999997</v>
      </c>
      <c r="L4" s="67">
        <v>1.9891000000000001</v>
      </c>
    </row>
    <row r="5" spans="1:15" hidden="1" x14ac:dyDescent="0.25">
      <c r="A5" s="68">
        <v>45428</v>
      </c>
      <c r="B5" s="68">
        <v>45433</v>
      </c>
      <c r="C5" s="66" t="s">
        <v>121</v>
      </c>
      <c r="D5" s="66" t="s">
        <v>122</v>
      </c>
      <c r="E5" s="66" t="s">
        <v>123</v>
      </c>
      <c r="F5" s="68">
        <v>46316</v>
      </c>
      <c r="G5" s="67">
        <v>6.71</v>
      </c>
      <c r="H5" s="67">
        <v>0</v>
      </c>
      <c r="I5" s="67">
        <v>6.78</v>
      </c>
      <c r="J5" s="67">
        <v>6.63</v>
      </c>
      <c r="K5" s="67">
        <v>105.9675</v>
      </c>
      <c r="L5" s="67">
        <v>5.5286999999999997</v>
      </c>
    </row>
    <row r="6" spans="1:15" hidden="1" x14ac:dyDescent="0.25">
      <c r="A6" s="68">
        <v>45428</v>
      </c>
      <c r="B6" s="68">
        <v>45433</v>
      </c>
      <c r="C6" s="66" t="s">
        <v>124</v>
      </c>
      <c r="D6" s="66" t="s">
        <v>125</v>
      </c>
      <c r="E6" s="66" t="s">
        <v>126</v>
      </c>
      <c r="F6" s="68">
        <v>45525</v>
      </c>
      <c r="G6" s="67">
        <v>6.71</v>
      </c>
      <c r="H6" s="67">
        <v>0.01</v>
      </c>
      <c r="I6" s="67">
        <v>6.85</v>
      </c>
      <c r="J6" s="67">
        <v>6.56</v>
      </c>
      <c r="K6" s="67">
        <v>98.314099999999996</v>
      </c>
      <c r="L6" s="67">
        <v>0</v>
      </c>
      <c r="N6" s="67"/>
      <c r="O6" s="76"/>
    </row>
    <row r="7" spans="1:15" hidden="1" x14ac:dyDescent="0.25">
      <c r="A7" s="68">
        <v>45428</v>
      </c>
      <c r="B7" s="68">
        <v>45433</v>
      </c>
      <c r="C7" s="66" t="s">
        <v>127</v>
      </c>
      <c r="D7" s="66" t="s">
        <v>128</v>
      </c>
      <c r="E7" s="66" t="s">
        <v>129</v>
      </c>
      <c r="F7" s="68">
        <v>49606</v>
      </c>
      <c r="G7" s="67">
        <v>6.59</v>
      </c>
      <c r="H7" s="67">
        <v>-0.04</v>
      </c>
      <c r="I7" s="67">
        <v>6.67</v>
      </c>
      <c r="J7" s="67">
        <v>6.52</v>
      </c>
      <c r="K7" s="67">
        <v>103.14879999999999</v>
      </c>
      <c r="L7" s="67">
        <v>4.8026999999999997</v>
      </c>
      <c r="N7" s="67"/>
    </row>
    <row r="8" spans="1:15" hidden="1" x14ac:dyDescent="0.25">
      <c r="A8" s="68">
        <v>45428</v>
      </c>
      <c r="B8" s="68">
        <v>45433</v>
      </c>
      <c r="C8" s="66" t="s">
        <v>130</v>
      </c>
      <c r="D8" s="66" t="s">
        <v>131</v>
      </c>
      <c r="E8" s="66" t="s">
        <v>132</v>
      </c>
      <c r="F8" s="68">
        <v>45649</v>
      </c>
      <c r="G8" s="67">
        <v>6.75</v>
      </c>
      <c r="H8" s="67">
        <v>0</v>
      </c>
      <c r="I8" s="67">
        <v>6.89</v>
      </c>
      <c r="J8" s="67">
        <v>6.6</v>
      </c>
      <c r="K8" s="67">
        <v>96.107600000000005</v>
      </c>
      <c r="L8" s="67">
        <v>0</v>
      </c>
      <c r="N8" s="67"/>
      <c r="O8" s="76"/>
    </row>
    <row r="9" spans="1:15" hidden="1" x14ac:dyDescent="0.25">
      <c r="A9" s="68">
        <v>45428</v>
      </c>
      <c r="B9" s="68">
        <v>45433</v>
      </c>
      <c r="C9" s="66" t="s">
        <v>133</v>
      </c>
      <c r="D9" s="66" t="s">
        <v>134</v>
      </c>
      <c r="E9" s="66" t="s">
        <v>135</v>
      </c>
      <c r="F9" s="68">
        <v>45777</v>
      </c>
      <c r="G9" s="67">
        <v>6.78</v>
      </c>
      <c r="H9" s="67">
        <v>0.02</v>
      </c>
      <c r="I9" s="67">
        <v>6.92</v>
      </c>
      <c r="J9" s="67">
        <v>6.64</v>
      </c>
      <c r="K9" s="67">
        <v>93.915499999999994</v>
      </c>
      <c r="L9" s="67">
        <v>0</v>
      </c>
      <c r="N9" s="67"/>
    </row>
    <row r="10" spans="1:15" hidden="1" x14ac:dyDescent="0.25">
      <c r="A10" s="68">
        <v>45427</v>
      </c>
      <c r="B10" s="68">
        <v>45429</v>
      </c>
      <c r="C10" s="66" t="s">
        <v>112</v>
      </c>
      <c r="D10" s="66" t="s">
        <v>113</v>
      </c>
      <c r="E10" s="66" t="s">
        <v>114</v>
      </c>
      <c r="F10" s="68">
        <v>50705</v>
      </c>
      <c r="G10" s="67">
        <v>6.64</v>
      </c>
      <c r="H10" s="67">
        <v>-0.09</v>
      </c>
      <c r="I10" s="67">
        <v>6.71</v>
      </c>
      <c r="J10" s="67">
        <v>6.56</v>
      </c>
      <c r="K10" s="67">
        <v>66.814800000000005</v>
      </c>
      <c r="L10" s="67">
        <v>1.6638999999999999</v>
      </c>
      <c r="N10" s="67"/>
    </row>
    <row r="11" spans="1:15" x14ac:dyDescent="0.25">
      <c r="A11" s="68">
        <v>45427</v>
      </c>
      <c r="B11" s="68">
        <v>45429</v>
      </c>
      <c r="C11" s="66" t="s">
        <v>115</v>
      </c>
      <c r="D11" s="66" t="s">
        <v>116</v>
      </c>
      <c r="E11" s="66" t="s">
        <v>117</v>
      </c>
      <c r="F11" s="68">
        <v>51616</v>
      </c>
      <c r="G11" s="67">
        <v>6.66</v>
      </c>
      <c r="H11" s="67">
        <v>-0.1</v>
      </c>
      <c r="I11" s="67">
        <v>6.74</v>
      </c>
      <c r="J11" s="67">
        <v>6.59</v>
      </c>
      <c r="K11" s="67">
        <v>63.475700000000003</v>
      </c>
      <c r="L11" s="67">
        <v>0.18079999999999999</v>
      </c>
      <c r="N11" s="67"/>
    </row>
    <row r="12" spans="1:15" hidden="1" x14ac:dyDescent="0.25">
      <c r="A12" s="68">
        <v>45427</v>
      </c>
      <c r="B12" s="68">
        <v>45429</v>
      </c>
      <c r="C12" s="66" t="s">
        <v>118</v>
      </c>
      <c r="D12" s="66" t="s">
        <v>119</v>
      </c>
      <c r="E12" s="66" t="s">
        <v>120</v>
      </c>
      <c r="F12" s="68">
        <v>47261</v>
      </c>
      <c r="G12" s="67">
        <v>6.61</v>
      </c>
      <c r="H12" s="67">
        <v>-0.09</v>
      </c>
      <c r="I12" s="67">
        <v>6.69</v>
      </c>
      <c r="J12" s="67">
        <v>6.54</v>
      </c>
      <c r="K12" s="67">
        <v>80.844899999999996</v>
      </c>
      <c r="L12" s="67">
        <v>1.9672000000000001</v>
      </c>
      <c r="N12" s="67"/>
    </row>
    <row r="13" spans="1:15" hidden="1" x14ac:dyDescent="0.25">
      <c r="A13" s="68">
        <v>45427</v>
      </c>
      <c r="B13" s="68">
        <v>45429</v>
      </c>
      <c r="C13" s="66" t="s">
        <v>121</v>
      </c>
      <c r="D13" s="66" t="s">
        <v>122</v>
      </c>
      <c r="E13" s="66" t="s">
        <v>123</v>
      </c>
      <c r="F13" s="68">
        <v>46316</v>
      </c>
      <c r="G13" s="67">
        <v>6.71</v>
      </c>
      <c r="H13" s="67">
        <v>-0.1</v>
      </c>
      <c r="I13" s="67">
        <v>6.78</v>
      </c>
      <c r="J13" s="67">
        <v>6.63</v>
      </c>
      <c r="K13" s="67">
        <v>105.9922</v>
      </c>
      <c r="L13" s="67">
        <v>5.4249000000000001</v>
      </c>
      <c r="N13" s="67"/>
    </row>
    <row r="14" spans="1:15" hidden="1" x14ac:dyDescent="0.25">
      <c r="A14" s="68">
        <v>45427</v>
      </c>
      <c r="B14" s="68">
        <v>45429</v>
      </c>
      <c r="C14" s="66" t="s">
        <v>124</v>
      </c>
      <c r="D14" s="66" t="s">
        <v>125</v>
      </c>
      <c r="E14" s="66" t="s">
        <v>126</v>
      </c>
      <c r="F14" s="68">
        <v>45525</v>
      </c>
      <c r="G14" s="67">
        <v>6.7</v>
      </c>
      <c r="H14" s="67">
        <v>-0.01</v>
      </c>
      <c r="I14" s="67">
        <v>6.85</v>
      </c>
      <c r="J14" s="67">
        <v>6.55</v>
      </c>
      <c r="K14" s="67">
        <v>98.244699999999995</v>
      </c>
      <c r="L14" s="67">
        <v>0</v>
      </c>
      <c r="N14" s="67"/>
      <c r="O14" s="76"/>
    </row>
    <row r="15" spans="1:15" hidden="1" x14ac:dyDescent="0.25">
      <c r="A15" s="68">
        <v>45427</v>
      </c>
      <c r="B15" s="68">
        <v>45429</v>
      </c>
      <c r="C15" s="66" t="s">
        <v>127</v>
      </c>
      <c r="D15" s="66" t="s">
        <v>128</v>
      </c>
      <c r="E15" s="66" t="s">
        <v>129</v>
      </c>
      <c r="F15" s="68">
        <v>49606</v>
      </c>
      <c r="G15" s="67">
        <v>6.63</v>
      </c>
      <c r="H15" s="67">
        <v>-0.1</v>
      </c>
      <c r="I15" s="67">
        <v>6.71</v>
      </c>
      <c r="J15" s="67">
        <v>6.56</v>
      </c>
      <c r="K15" s="67">
        <v>102.8291</v>
      </c>
      <c r="L15" s="67">
        <v>4.7262000000000004</v>
      </c>
      <c r="N15" s="67"/>
    </row>
    <row r="16" spans="1:15" hidden="1" x14ac:dyDescent="0.25">
      <c r="A16" s="68">
        <v>45427</v>
      </c>
      <c r="B16" s="68">
        <v>45429</v>
      </c>
      <c r="C16" s="66" t="s">
        <v>130</v>
      </c>
      <c r="D16" s="66" t="s">
        <v>131</v>
      </c>
      <c r="E16" s="66" t="s">
        <v>132</v>
      </c>
      <c r="F16" s="68">
        <v>45649</v>
      </c>
      <c r="G16" s="67">
        <v>6.75</v>
      </c>
      <c r="H16" s="67">
        <v>0.19</v>
      </c>
      <c r="I16" s="67">
        <v>6.89</v>
      </c>
      <c r="J16" s="67">
        <v>6.6</v>
      </c>
      <c r="K16" s="67">
        <v>96.038399999999996</v>
      </c>
      <c r="L16" s="67">
        <v>0</v>
      </c>
      <c r="N16" s="67"/>
    </row>
    <row r="17" spans="1:15" hidden="1" x14ac:dyDescent="0.25">
      <c r="A17" s="68">
        <v>45427</v>
      </c>
      <c r="B17" s="68">
        <v>45429</v>
      </c>
      <c r="C17" s="66" t="s">
        <v>133</v>
      </c>
      <c r="D17" s="66" t="s">
        <v>134</v>
      </c>
      <c r="E17" s="66" t="s">
        <v>135</v>
      </c>
      <c r="F17" s="68">
        <v>45777</v>
      </c>
      <c r="G17" s="67">
        <v>6.76</v>
      </c>
      <c r="H17" s="67">
        <v>-0.02</v>
      </c>
      <c r="I17" s="67">
        <v>6.9</v>
      </c>
      <c r="J17" s="67">
        <v>6.62</v>
      </c>
      <c r="K17" s="67">
        <v>93.866200000000006</v>
      </c>
      <c r="L17" s="67">
        <v>0</v>
      </c>
      <c r="N17" s="67"/>
    </row>
    <row r="18" spans="1:15" hidden="1" x14ac:dyDescent="0.25">
      <c r="A18" s="68">
        <v>45426</v>
      </c>
      <c r="B18" s="68">
        <v>45428</v>
      </c>
      <c r="C18" s="66" t="s">
        <v>112</v>
      </c>
      <c r="D18" s="66" t="s">
        <v>113</v>
      </c>
      <c r="E18" s="66" t="s">
        <v>114</v>
      </c>
      <c r="F18" s="68">
        <v>50705</v>
      </c>
      <c r="G18" s="67">
        <v>6.73</v>
      </c>
      <c r="H18" s="67">
        <v>-0.11</v>
      </c>
      <c r="I18" s="67">
        <v>6.81</v>
      </c>
      <c r="J18" s="67">
        <v>6.66</v>
      </c>
      <c r="K18" s="67">
        <v>66.179900000000004</v>
      </c>
      <c r="L18" s="67">
        <v>1.6556999999999999</v>
      </c>
      <c r="N18" s="67"/>
    </row>
    <row r="19" spans="1:15" x14ac:dyDescent="0.25">
      <c r="A19" s="68">
        <v>45426</v>
      </c>
      <c r="B19" s="68">
        <v>45428</v>
      </c>
      <c r="C19" s="66" t="s">
        <v>115</v>
      </c>
      <c r="D19" s="66" t="s">
        <v>116</v>
      </c>
      <c r="E19" s="66" t="s">
        <v>117</v>
      </c>
      <c r="F19" s="68">
        <v>51616</v>
      </c>
      <c r="G19" s="67">
        <v>6.76</v>
      </c>
      <c r="H19" s="67">
        <v>-0.1</v>
      </c>
      <c r="I19" s="67">
        <v>6.83</v>
      </c>
      <c r="J19" s="67">
        <v>6.68</v>
      </c>
      <c r="K19" s="67">
        <v>62.735900000000001</v>
      </c>
      <c r="L19" s="67">
        <v>0.1726</v>
      </c>
      <c r="N19" s="67"/>
    </row>
    <row r="20" spans="1:15" hidden="1" x14ac:dyDescent="0.25">
      <c r="A20" s="68">
        <v>45426</v>
      </c>
      <c r="B20" s="68">
        <v>45428</v>
      </c>
      <c r="C20" s="66" t="s">
        <v>118</v>
      </c>
      <c r="D20" s="66" t="s">
        <v>119</v>
      </c>
      <c r="E20" s="66" t="s">
        <v>120</v>
      </c>
      <c r="F20" s="68">
        <v>47261</v>
      </c>
      <c r="G20" s="67">
        <v>6.7</v>
      </c>
      <c r="H20" s="67">
        <v>-0.08</v>
      </c>
      <c r="I20" s="67">
        <v>6.78</v>
      </c>
      <c r="J20" s="67">
        <v>6.63</v>
      </c>
      <c r="K20" s="67">
        <v>80.509200000000007</v>
      </c>
      <c r="L20" s="67">
        <v>1.9617</v>
      </c>
      <c r="N20" s="67"/>
    </row>
    <row r="21" spans="1:15" hidden="1" x14ac:dyDescent="0.25">
      <c r="A21" s="68">
        <v>45426</v>
      </c>
      <c r="B21" s="68">
        <v>45428</v>
      </c>
      <c r="C21" s="66" t="s">
        <v>121</v>
      </c>
      <c r="D21" s="66" t="s">
        <v>122</v>
      </c>
      <c r="E21" s="66" t="s">
        <v>123</v>
      </c>
      <c r="F21" s="68">
        <v>46316</v>
      </c>
      <c r="G21" s="67">
        <v>6.81</v>
      </c>
      <c r="H21" s="67">
        <v>-0.05</v>
      </c>
      <c r="I21" s="67">
        <v>6.89</v>
      </c>
      <c r="J21" s="67">
        <v>6.74</v>
      </c>
      <c r="K21" s="67">
        <v>105.7704</v>
      </c>
      <c r="L21" s="67">
        <v>5.3989000000000003</v>
      </c>
      <c r="N21" s="67"/>
    </row>
    <row r="22" spans="1:15" hidden="1" x14ac:dyDescent="0.25">
      <c r="A22" s="68">
        <v>45426</v>
      </c>
      <c r="B22" s="68">
        <v>45428</v>
      </c>
      <c r="C22" s="66" t="s">
        <v>124</v>
      </c>
      <c r="D22" s="66" t="s">
        <v>125</v>
      </c>
      <c r="E22" s="66" t="s">
        <v>126</v>
      </c>
      <c r="F22" s="68">
        <v>45525</v>
      </c>
      <c r="G22" s="67">
        <v>6.71</v>
      </c>
      <c r="H22" s="67">
        <v>-0.01</v>
      </c>
      <c r="I22" s="67">
        <v>6.86</v>
      </c>
      <c r="J22" s="67">
        <v>6.56</v>
      </c>
      <c r="K22" s="67">
        <v>98.224100000000007</v>
      </c>
      <c r="L22" s="67">
        <v>0</v>
      </c>
      <c r="N22" s="67"/>
      <c r="O22" s="76"/>
    </row>
    <row r="23" spans="1:15" hidden="1" x14ac:dyDescent="0.25">
      <c r="A23" s="68">
        <v>45426</v>
      </c>
      <c r="B23" s="68">
        <v>45428</v>
      </c>
      <c r="C23" s="66" t="s">
        <v>127</v>
      </c>
      <c r="D23" s="66" t="s">
        <v>128</v>
      </c>
      <c r="E23" s="66" t="s">
        <v>129</v>
      </c>
      <c r="F23" s="68">
        <v>49606</v>
      </c>
      <c r="G23" s="67">
        <v>6.73</v>
      </c>
      <c r="H23" s="67">
        <v>-0.09</v>
      </c>
      <c r="I23" s="67">
        <v>6.8</v>
      </c>
      <c r="J23" s="67">
        <v>6.65</v>
      </c>
      <c r="K23" s="67">
        <v>102.0326</v>
      </c>
      <c r="L23" s="67">
        <v>4.7070999999999996</v>
      </c>
      <c r="N23" s="67"/>
    </row>
    <row r="24" spans="1:15" hidden="1" x14ac:dyDescent="0.25">
      <c r="A24" s="68">
        <v>45426</v>
      </c>
      <c r="B24" s="68">
        <v>45428</v>
      </c>
      <c r="C24" s="66" t="s">
        <v>130</v>
      </c>
      <c r="D24" s="66" t="s">
        <v>136</v>
      </c>
      <c r="E24" s="66" t="s">
        <v>137</v>
      </c>
      <c r="F24" s="68">
        <v>45595</v>
      </c>
      <c r="G24" s="67">
        <v>6.56</v>
      </c>
      <c r="H24" s="67">
        <v>-0.01</v>
      </c>
      <c r="I24" s="67">
        <v>6.71</v>
      </c>
      <c r="J24" s="67">
        <v>6.41</v>
      </c>
      <c r="K24" s="67">
        <v>97.046800000000005</v>
      </c>
      <c r="L24" s="67">
        <v>0</v>
      </c>
      <c r="N24" s="67"/>
    </row>
    <row r="25" spans="1:15" hidden="1" x14ac:dyDescent="0.25">
      <c r="A25" s="68">
        <v>45426</v>
      </c>
      <c r="B25" s="68">
        <v>45428</v>
      </c>
      <c r="C25" s="66" t="s">
        <v>133</v>
      </c>
      <c r="D25" s="66" t="s">
        <v>134</v>
      </c>
      <c r="E25" s="66" t="s">
        <v>135</v>
      </c>
      <c r="F25" s="68">
        <v>45777</v>
      </c>
      <c r="G25" s="67">
        <v>6.78</v>
      </c>
      <c r="H25" s="67">
        <v>-0.02</v>
      </c>
      <c r="I25" s="67">
        <v>6.92</v>
      </c>
      <c r="J25" s="67">
        <v>6.63</v>
      </c>
      <c r="K25" s="67">
        <v>93.832499999999996</v>
      </c>
      <c r="L25" s="67">
        <v>0</v>
      </c>
      <c r="N25" s="67"/>
    </row>
    <row r="26" spans="1:15" hidden="1" x14ac:dyDescent="0.25">
      <c r="A26" s="68">
        <v>45425</v>
      </c>
      <c r="B26" s="68">
        <v>45427</v>
      </c>
      <c r="C26" s="66" t="s">
        <v>112</v>
      </c>
      <c r="D26" s="66" t="s">
        <v>113</v>
      </c>
      <c r="E26" s="66" t="s">
        <v>114</v>
      </c>
      <c r="F26" s="68">
        <v>50705</v>
      </c>
      <c r="G26" s="67">
        <v>6.84</v>
      </c>
      <c r="H26" s="67">
        <v>0.05</v>
      </c>
      <c r="I26" s="67">
        <v>6.91</v>
      </c>
      <c r="J26" s="67">
        <v>6.76</v>
      </c>
      <c r="K26" s="67">
        <v>65.414900000000003</v>
      </c>
      <c r="L26" s="67">
        <v>1.6475</v>
      </c>
      <c r="N26" s="67"/>
    </row>
    <row r="27" spans="1:15" x14ac:dyDescent="0.25">
      <c r="A27" s="68">
        <v>45425</v>
      </c>
      <c r="B27" s="68">
        <v>45427</v>
      </c>
      <c r="C27" s="66" t="s">
        <v>115</v>
      </c>
      <c r="D27" s="66" t="s">
        <v>116</v>
      </c>
      <c r="E27" s="66" t="s">
        <v>117</v>
      </c>
      <c r="F27" s="68">
        <v>51616</v>
      </c>
      <c r="G27" s="67">
        <v>6.86</v>
      </c>
      <c r="H27" s="67">
        <v>0.05</v>
      </c>
      <c r="I27" s="67">
        <v>6.93</v>
      </c>
      <c r="J27" s="67">
        <v>6.78</v>
      </c>
      <c r="K27" s="67">
        <v>62.006999999999998</v>
      </c>
      <c r="L27" s="67">
        <v>0.16439999999999999</v>
      </c>
      <c r="N27" s="67"/>
    </row>
    <row r="28" spans="1:15" hidden="1" x14ac:dyDescent="0.25">
      <c r="A28" s="68">
        <v>45425</v>
      </c>
      <c r="B28" s="68">
        <v>45427</v>
      </c>
      <c r="C28" s="66" t="s">
        <v>118</v>
      </c>
      <c r="D28" s="66" t="s">
        <v>119</v>
      </c>
      <c r="E28" s="66" t="s">
        <v>120</v>
      </c>
      <c r="F28" s="68">
        <v>47261</v>
      </c>
      <c r="G28" s="67">
        <v>6.78</v>
      </c>
      <c r="H28" s="67">
        <v>0.03</v>
      </c>
      <c r="I28" s="67">
        <v>6.85</v>
      </c>
      <c r="J28" s="67">
        <v>6.71</v>
      </c>
      <c r="K28" s="67">
        <v>80.210899999999995</v>
      </c>
      <c r="L28" s="67">
        <v>1.9562999999999999</v>
      </c>
      <c r="N28" s="67"/>
    </row>
    <row r="29" spans="1:15" hidden="1" x14ac:dyDescent="0.25">
      <c r="A29" s="68">
        <v>45425</v>
      </c>
      <c r="B29" s="68">
        <v>45427</v>
      </c>
      <c r="C29" s="66" t="s">
        <v>121</v>
      </c>
      <c r="D29" s="66" t="s">
        <v>122</v>
      </c>
      <c r="E29" s="66" t="s">
        <v>123</v>
      </c>
      <c r="F29" s="68">
        <v>46316</v>
      </c>
      <c r="G29" s="67">
        <v>6.86</v>
      </c>
      <c r="H29" s="67">
        <v>0.02</v>
      </c>
      <c r="I29" s="67">
        <v>6.94</v>
      </c>
      <c r="J29" s="67">
        <v>6.79</v>
      </c>
      <c r="K29" s="67">
        <v>105.66240000000001</v>
      </c>
      <c r="L29" s="67">
        <v>5.3730000000000002</v>
      </c>
      <c r="N29" s="67"/>
    </row>
    <row r="30" spans="1:15" hidden="1" x14ac:dyDescent="0.25">
      <c r="A30" s="68">
        <v>45425</v>
      </c>
      <c r="B30" s="68">
        <v>45427</v>
      </c>
      <c r="C30" s="66" t="s">
        <v>124</v>
      </c>
      <c r="D30" s="66" t="s">
        <v>125</v>
      </c>
      <c r="E30" s="66" t="s">
        <v>126</v>
      </c>
      <c r="F30" s="68">
        <v>45525</v>
      </c>
      <c r="G30" s="67">
        <v>6.72</v>
      </c>
      <c r="H30" s="67">
        <v>-0.04</v>
      </c>
      <c r="I30" s="67">
        <v>6.87</v>
      </c>
      <c r="J30" s="67">
        <v>6.57</v>
      </c>
      <c r="K30" s="67">
        <v>98.203500000000005</v>
      </c>
      <c r="L30" s="67">
        <v>0</v>
      </c>
      <c r="N30" s="67"/>
      <c r="O30" s="76"/>
    </row>
    <row r="31" spans="1:15" hidden="1" x14ac:dyDescent="0.25">
      <c r="A31" s="68">
        <v>45425</v>
      </c>
      <c r="B31" s="68">
        <v>45427</v>
      </c>
      <c r="C31" s="66" t="s">
        <v>127</v>
      </c>
      <c r="D31" s="66" t="s">
        <v>128</v>
      </c>
      <c r="E31" s="66" t="s">
        <v>129</v>
      </c>
      <c r="F31" s="68">
        <v>49606</v>
      </c>
      <c r="G31" s="67">
        <v>6.82</v>
      </c>
      <c r="H31" s="67">
        <v>0.04</v>
      </c>
      <c r="I31" s="67">
        <v>6.89</v>
      </c>
      <c r="J31" s="67">
        <v>6.74</v>
      </c>
      <c r="K31" s="67">
        <v>101.3227</v>
      </c>
      <c r="L31" s="67">
        <v>4.6879</v>
      </c>
      <c r="N31" s="67"/>
    </row>
    <row r="32" spans="1:15" hidden="1" x14ac:dyDescent="0.25">
      <c r="A32" s="68">
        <v>45425</v>
      </c>
      <c r="B32" s="68">
        <v>45427</v>
      </c>
      <c r="C32" s="66" t="s">
        <v>130</v>
      </c>
      <c r="D32" s="66" t="s">
        <v>136</v>
      </c>
      <c r="E32" s="66" t="s">
        <v>137</v>
      </c>
      <c r="F32" s="68">
        <v>45595</v>
      </c>
      <c r="G32" s="67">
        <v>6.57</v>
      </c>
      <c r="H32" s="67">
        <v>0.01</v>
      </c>
      <c r="I32" s="67">
        <v>6.72</v>
      </c>
      <c r="J32" s="67">
        <v>6.42</v>
      </c>
      <c r="K32" s="67">
        <v>97.025199999999998</v>
      </c>
      <c r="L32" s="67">
        <v>0</v>
      </c>
      <c r="N32" s="67"/>
    </row>
    <row r="33" spans="1:15" hidden="1" x14ac:dyDescent="0.25">
      <c r="A33" s="68">
        <v>45425</v>
      </c>
      <c r="B33" s="68">
        <v>45427</v>
      </c>
      <c r="C33" s="66" t="s">
        <v>133</v>
      </c>
      <c r="D33" s="66" t="s">
        <v>134</v>
      </c>
      <c r="E33" s="66" t="s">
        <v>135</v>
      </c>
      <c r="F33" s="68">
        <v>45777</v>
      </c>
      <c r="G33" s="67">
        <v>6.8</v>
      </c>
      <c r="H33" s="67">
        <v>0.01</v>
      </c>
      <c r="I33" s="67">
        <v>6.94</v>
      </c>
      <c r="J33" s="67">
        <v>6.66</v>
      </c>
      <c r="K33" s="67">
        <v>93.798900000000003</v>
      </c>
      <c r="L33" s="67">
        <v>0</v>
      </c>
      <c r="N33" s="67"/>
    </row>
    <row r="34" spans="1:15" hidden="1" x14ac:dyDescent="0.25">
      <c r="A34" s="68">
        <v>45422</v>
      </c>
      <c r="B34" s="68">
        <v>45426</v>
      </c>
      <c r="C34" s="66" t="s">
        <v>112</v>
      </c>
      <c r="D34" s="66" t="s">
        <v>113</v>
      </c>
      <c r="E34" s="66" t="s">
        <v>114</v>
      </c>
      <c r="F34" s="68">
        <v>50705</v>
      </c>
      <c r="G34" s="67">
        <v>6.79</v>
      </c>
      <c r="H34" s="67">
        <v>0</v>
      </c>
      <c r="I34" s="67">
        <v>6.86</v>
      </c>
      <c r="J34" s="67">
        <v>6.71</v>
      </c>
      <c r="K34" s="67">
        <v>65.755600000000001</v>
      </c>
      <c r="L34" s="67">
        <v>1.6393</v>
      </c>
      <c r="N34" s="67"/>
    </row>
    <row r="35" spans="1:15" x14ac:dyDescent="0.25">
      <c r="A35" s="68">
        <v>45422</v>
      </c>
      <c r="B35" s="68">
        <v>45426</v>
      </c>
      <c r="C35" s="66" t="s">
        <v>115</v>
      </c>
      <c r="D35" s="66" t="s">
        <v>116</v>
      </c>
      <c r="E35" s="66" t="s">
        <v>117</v>
      </c>
      <c r="F35" s="68">
        <v>51616</v>
      </c>
      <c r="G35" s="67">
        <v>6.81</v>
      </c>
      <c r="H35" s="67">
        <v>0.01</v>
      </c>
      <c r="I35" s="67">
        <v>6.88</v>
      </c>
      <c r="J35" s="67">
        <v>6.74</v>
      </c>
      <c r="K35" s="67">
        <v>62.365400000000001</v>
      </c>
      <c r="L35" s="67">
        <v>0.15620000000000001</v>
      </c>
      <c r="N35" s="67"/>
    </row>
    <row r="36" spans="1:15" hidden="1" x14ac:dyDescent="0.25">
      <c r="A36" s="68">
        <v>45422</v>
      </c>
      <c r="B36" s="68">
        <v>45426</v>
      </c>
      <c r="C36" s="66" t="s">
        <v>118</v>
      </c>
      <c r="D36" s="66" t="s">
        <v>119</v>
      </c>
      <c r="E36" s="66" t="s">
        <v>120</v>
      </c>
      <c r="F36" s="68">
        <v>47261</v>
      </c>
      <c r="G36" s="67">
        <v>6.75</v>
      </c>
      <c r="H36" s="67">
        <v>0.01</v>
      </c>
      <c r="I36" s="67">
        <v>6.82</v>
      </c>
      <c r="J36" s="67">
        <v>6.67</v>
      </c>
      <c r="K36" s="67">
        <v>80.31</v>
      </c>
      <c r="L36" s="67">
        <v>1.9508000000000001</v>
      </c>
      <c r="N36" s="67"/>
    </row>
    <row r="37" spans="1:15" hidden="1" x14ac:dyDescent="0.25">
      <c r="A37" s="68">
        <v>45422</v>
      </c>
      <c r="B37" s="68">
        <v>45426</v>
      </c>
      <c r="C37" s="66" t="s">
        <v>121</v>
      </c>
      <c r="D37" s="66" t="s">
        <v>122</v>
      </c>
      <c r="E37" s="66" t="s">
        <v>123</v>
      </c>
      <c r="F37" s="68">
        <v>46316</v>
      </c>
      <c r="G37" s="67">
        <v>6.84</v>
      </c>
      <c r="H37" s="67">
        <v>-0.01</v>
      </c>
      <c r="I37" s="67">
        <v>6.92</v>
      </c>
      <c r="J37" s="67">
        <v>6.77</v>
      </c>
      <c r="K37" s="67">
        <v>105.7139</v>
      </c>
      <c r="L37" s="67">
        <v>5.3470000000000004</v>
      </c>
      <c r="N37" s="67"/>
    </row>
    <row r="38" spans="1:15" hidden="1" x14ac:dyDescent="0.25">
      <c r="A38" s="68">
        <v>45422</v>
      </c>
      <c r="B38" s="68">
        <v>45426</v>
      </c>
      <c r="C38" s="66" t="s">
        <v>124</v>
      </c>
      <c r="D38" s="66" t="s">
        <v>125</v>
      </c>
      <c r="E38" s="66" t="s">
        <v>126</v>
      </c>
      <c r="F38" s="68">
        <v>45525</v>
      </c>
      <c r="G38" s="67">
        <v>6.76</v>
      </c>
      <c r="H38" s="67">
        <v>0.01</v>
      </c>
      <c r="I38" s="67">
        <v>6.91</v>
      </c>
      <c r="J38" s="67">
        <v>6.61</v>
      </c>
      <c r="K38" s="67">
        <v>98.174899999999994</v>
      </c>
      <c r="L38" s="67">
        <v>0</v>
      </c>
      <c r="N38" s="67"/>
      <c r="O38" s="76"/>
    </row>
    <row r="39" spans="1:15" hidden="1" x14ac:dyDescent="0.25">
      <c r="A39" s="68">
        <v>45422</v>
      </c>
      <c r="B39" s="68">
        <v>45426</v>
      </c>
      <c r="C39" s="66" t="s">
        <v>127</v>
      </c>
      <c r="D39" s="66" t="s">
        <v>128</v>
      </c>
      <c r="E39" s="66" t="s">
        <v>129</v>
      </c>
      <c r="F39" s="68">
        <v>49606</v>
      </c>
      <c r="G39" s="67">
        <v>6.78</v>
      </c>
      <c r="H39" s="67">
        <v>0.01</v>
      </c>
      <c r="I39" s="67">
        <v>6.85</v>
      </c>
      <c r="J39" s="67">
        <v>6.7</v>
      </c>
      <c r="K39" s="67">
        <v>101.6375</v>
      </c>
      <c r="L39" s="67">
        <v>4.6688000000000001</v>
      </c>
      <c r="N39" s="67"/>
    </row>
    <row r="40" spans="1:15" hidden="1" x14ac:dyDescent="0.25">
      <c r="A40" s="68">
        <v>45422</v>
      </c>
      <c r="B40" s="68">
        <v>45426</v>
      </c>
      <c r="C40" s="66" t="s">
        <v>130</v>
      </c>
      <c r="D40" s="66" t="s">
        <v>136</v>
      </c>
      <c r="E40" s="66" t="s">
        <v>137</v>
      </c>
      <c r="F40" s="68">
        <v>45595</v>
      </c>
      <c r="G40" s="67">
        <v>6.56</v>
      </c>
      <c r="H40" s="67">
        <v>0</v>
      </c>
      <c r="I40" s="67">
        <v>6.71</v>
      </c>
      <c r="J40" s="67">
        <v>6.41</v>
      </c>
      <c r="K40" s="67">
        <v>97.0124</v>
      </c>
      <c r="L40" s="67">
        <v>0</v>
      </c>
      <c r="N40" s="67"/>
    </row>
    <row r="41" spans="1:15" hidden="1" x14ac:dyDescent="0.25">
      <c r="A41" s="68">
        <v>45422</v>
      </c>
      <c r="B41" s="68">
        <v>45426</v>
      </c>
      <c r="C41" s="66" t="s">
        <v>133</v>
      </c>
      <c r="D41" s="66" t="s">
        <v>134</v>
      </c>
      <c r="E41" s="66" t="s">
        <v>135</v>
      </c>
      <c r="F41" s="68">
        <v>45777</v>
      </c>
      <c r="G41" s="67">
        <v>6.79</v>
      </c>
      <c r="H41" s="67">
        <v>-0.01</v>
      </c>
      <c r="I41" s="67">
        <v>6.93</v>
      </c>
      <c r="J41" s="67">
        <v>6.65</v>
      </c>
      <c r="K41" s="67">
        <v>93.790800000000004</v>
      </c>
      <c r="L41" s="67">
        <v>0</v>
      </c>
      <c r="N41" s="67"/>
    </row>
    <row r="42" spans="1:15" hidden="1" x14ac:dyDescent="0.25">
      <c r="A42" s="68">
        <v>45421</v>
      </c>
      <c r="B42" s="68">
        <v>45425</v>
      </c>
      <c r="C42" s="66" t="s">
        <v>112</v>
      </c>
      <c r="D42" s="66" t="s">
        <v>113</v>
      </c>
      <c r="E42" s="66" t="s">
        <v>114</v>
      </c>
      <c r="F42" s="68">
        <v>50705</v>
      </c>
      <c r="G42" s="67">
        <v>6.79</v>
      </c>
      <c r="H42" s="67">
        <v>0.15</v>
      </c>
      <c r="I42" s="67">
        <v>6.86</v>
      </c>
      <c r="J42" s="67">
        <v>6.71</v>
      </c>
      <c r="K42" s="67">
        <v>65.7517</v>
      </c>
      <c r="L42" s="67">
        <v>1.6311</v>
      </c>
      <c r="N42" s="67"/>
    </row>
    <row r="43" spans="1:15" x14ac:dyDescent="0.25">
      <c r="A43" s="68">
        <v>45421</v>
      </c>
      <c r="B43" s="68">
        <v>45425</v>
      </c>
      <c r="C43" s="66" t="s">
        <v>115</v>
      </c>
      <c r="D43" s="66" t="s">
        <v>116</v>
      </c>
      <c r="E43" s="66" t="s">
        <v>117</v>
      </c>
      <c r="F43" s="68">
        <v>51616</v>
      </c>
      <c r="G43" s="67">
        <v>6.8</v>
      </c>
      <c r="H43" s="67">
        <v>0.14000000000000001</v>
      </c>
      <c r="I43" s="67">
        <v>6.87</v>
      </c>
      <c r="J43" s="67">
        <v>6.72</v>
      </c>
      <c r="K43" s="67">
        <v>62.435099999999998</v>
      </c>
      <c r="L43" s="67">
        <v>0.1479</v>
      </c>
      <c r="N43" s="67"/>
    </row>
    <row r="44" spans="1:15" hidden="1" x14ac:dyDescent="0.25">
      <c r="A44" s="68">
        <v>45421</v>
      </c>
      <c r="B44" s="68">
        <v>45425</v>
      </c>
      <c r="C44" s="66" t="s">
        <v>118</v>
      </c>
      <c r="D44" s="66" t="s">
        <v>119</v>
      </c>
      <c r="E44" s="66" t="s">
        <v>120</v>
      </c>
      <c r="F44" s="68">
        <v>47261</v>
      </c>
      <c r="G44" s="67">
        <v>6.74</v>
      </c>
      <c r="H44" s="67">
        <v>0.08</v>
      </c>
      <c r="I44" s="67">
        <v>6.82</v>
      </c>
      <c r="J44" s="67">
        <v>6.67</v>
      </c>
      <c r="K44" s="67">
        <v>80.336799999999997</v>
      </c>
      <c r="L44" s="67">
        <v>1.9454</v>
      </c>
      <c r="N44" s="67"/>
    </row>
    <row r="45" spans="1:15" hidden="1" x14ac:dyDescent="0.25">
      <c r="A45" s="68">
        <v>45421</v>
      </c>
      <c r="B45" s="68">
        <v>45425</v>
      </c>
      <c r="C45" s="66" t="s">
        <v>121</v>
      </c>
      <c r="D45" s="66" t="s">
        <v>122</v>
      </c>
      <c r="E45" s="66" t="s">
        <v>123</v>
      </c>
      <c r="F45" s="68">
        <v>46316</v>
      </c>
      <c r="G45" s="67">
        <v>6.85</v>
      </c>
      <c r="H45" s="67">
        <v>7.0000000000000007E-2</v>
      </c>
      <c r="I45" s="67">
        <v>6.92</v>
      </c>
      <c r="J45" s="67">
        <v>6.77</v>
      </c>
      <c r="K45" s="67">
        <v>105.697</v>
      </c>
      <c r="L45" s="67">
        <v>5.3209999999999997</v>
      </c>
      <c r="N45" s="67"/>
    </row>
    <row r="46" spans="1:15" hidden="1" x14ac:dyDescent="0.25">
      <c r="A46" s="68">
        <v>45421</v>
      </c>
      <c r="B46" s="68">
        <v>45425</v>
      </c>
      <c r="C46" s="66" t="s">
        <v>124</v>
      </c>
      <c r="D46" s="66" t="s">
        <v>125</v>
      </c>
      <c r="E46" s="66" t="s">
        <v>126</v>
      </c>
      <c r="F46" s="68">
        <v>45525</v>
      </c>
      <c r="G46" s="67">
        <v>6.75</v>
      </c>
      <c r="H46" s="67">
        <v>0</v>
      </c>
      <c r="I46" s="67">
        <v>6.89</v>
      </c>
      <c r="J46" s="67">
        <v>6.6</v>
      </c>
      <c r="K46" s="67">
        <v>98.159499999999994</v>
      </c>
      <c r="L46" s="67">
        <v>0</v>
      </c>
      <c r="N46" s="67"/>
      <c r="O46" s="76"/>
    </row>
    <row r="47" spans="1:15" hidden="1" x14ac:dyDescent="0.25">
      <c r="A47" s="68">
        <v>45421</v>
      </c>
      <c r="B47" s="68">
        <v>45425</v>
      </c>
      <c r="C47" s="66" t="s">
        <v>127</v>
      </c>
      <c r="D47" s="66" t="s">
        <v>128</v>
      </c>
      <c r="E47" s="66" t="s">
        <v>129</v>
      </c>
      <c r="F47" s="68">
        <v>49606</v>
      </c>
      <c r="G47" s="67">
        <v>6.77</v>
      </c>
      <c r="H47" s="67">
        <v>0.15</v>
      </c>
      <c r="I47" s="67">
        <v>6.85</v>
      </c>
      <c r="J47" s="67">
        <v>6.7</v>
      </c>
      <c r="K47" s="67">
        <v>101.7165</v>
      </c>
      <c r="L47" s="67">
        <v>4.6497000000000002</v>
      </c>
      <c r="N47" s="67"/>
    </row>
    <row r="48" spans="1:15" hidden="1" x14ac:dyDescent="0.25">
      <c r="A48" s="68">
        <v>45421</v>
      </c>
      <c r="B48" s="68">
        <v>45425</v>
      </c>
      <c r="C48" s="66" t="s">
        <v>130</v>
      </c>
      <c r="D48" s="66" t="s">
        <v>136</v>
      </c>
      <c r="E48" s="66" t="s">
        <v>137</v>
      </c>
      <c r="F48" s="68">
        <v>45595</v>
      </c>
      <c r="G48" s="67">
        <v>6.56</v>
      </c>
      <c r="H48" s="67">
        <v>0.01</v>
      </c>
      <c r="I48" s="67">
        <v>6.71</v>
      </c>
      <c r="J48" s="67">
        <v>6.41</v>
      </c>
      <c r="K48" s="67">
        <v>96.9953</v>
      </c>
      <c r="L48" s="67">
        <v>0</v>
      </c>
      <c r="N48" s="67"/>
    </row>
    <row r="49" spans="1:15" hidden="1" x14ac:dyDescent="0.25">
      <c r="A49" s="68">
        <v>45421</v>
      </c>
      <c r="B49" s="68">
        <v>45425</v>
      </c>
      <c r="C49" s="66" t="s">
        <v>133</v>
      </c>
      <c r="D49" s="66" t="s">
        <v>134</v>
      </c>
      <c r="E49" s="66" t="s">
        <v>135</v>
      </c>
      <c r="F49" s="68">
        <v>45777</v>
      </c>
      <c r="G49" s="67">
        <v>6.8</v>
      </c>
      <c r="H49" s="67">
        <v>0.09</v>
      </c>
      <c r="I49" s="67">
        <v>6.94</v>
      </c>
      <c r="J49" s="67">
        <v>6.66</v>
      </c>
      <c r="K49" s="67">
        <v>93.765600000000006</v>
      </c>
      <c r="L49" s="67">
        <v>0</v>
      </c>
      <c r="N49" s="67"/>
    </row>
    <row r="50" spans="1:15" hidden="1" x14ac:dyDescent="0.25">
      <c r="A50" s="68">
        <v>45420</v>
      </c>
      <c r="B50" s="68">
        <v>45422</v>
      </c>
      <c r="C50" s="66" t="s">
        <v>112</v>
      </c>
      <c r="D50" s="66" t="s">
        <v>113</v>
      </c>
      <c r="E50" s="66" t="s">
        <v>114</v>
      </c>
      <c r="F50" s="68">
        <v>50705</v>
      </c>
      <c r="G50" s="67">
        <v>6.64</v>
      </c>
      <c r="H50" s="67">
        <v>-0.02</v>
      </c>
      <c r="I50" s="67">
        <v>6.72</v>
      </c>
      <c r="J50" s="67">
        <v>6.57</v>
      </c>
      <c r="K50" s="67">
        <v>66.787999999999997</v>
      </c>
      <c r="L50" s="67">
        <v>1.6066</v>
      </c>
      <c r="N50" s="67"/>
    </row>
    <row r="51" spans="1:15" x14ac:dyDescent="0.25">
      <c r="A51" s="68">
        <v>45420</v>
      </c>
      <c r="B51" s="68">
        <v>45422</v>
      </c>
      <c r="C51" s="66" t="s">
        <v>115</v>
      </c>
      <c r="D51" s="66" t="s">
        <v>116</v>
      </c>
      <c r="E51" s="66" t="s">
        <v>117</v>
      </c>
      <c r="F51" s="68">
        <v>51616</v>
      </c>
      <c r="G51" s="67">
        <v>6.66</v>
      </c>
      <c r="H51" s="67">
        <v>-0.01</v>
      </c>
      <c r="I51" s="67">
        <v>6.73</v>
      </c>
      <c r="J51" s="67">
        <v>6.58</v>
      </c>
      <c r="K51" s="67">
        <v>63.454500000000003</v>
      </c>
      <c r="L51" s="67">
        <v>0.12330000000000001</v>
      </c>
      <c r="N51" s="67"/>
    </row>
    <row r="52" spans="1:15" hidden="1" x14ac:dyDescent="0.25">
      <c r="A52" s="68">
        <v>45420</v>
      </c>
      <c r="B52" s="68">
        <v>45422</v>
      </c>
      <c r="C52" s="66" t="s">
        <v>118</v>
      </c>
      <c r="D52" s="66" t="s">
        <v>119</v>
      </c>
      <c r="E52" s="66" t="s">
        <v>120</v>
      </c>
      <c r="F52" s="68">
        <v>47261</v>
      </c>
      <c r="G52" s="67">
        <v>6.66</v>
      </c>
      <c r="H52" s="67">
        <v>-0.06</v>
      </c>
      <c r="I52" s="67">
        <v>6.74</v>
      </c>
      <c r="J52" s="67">
        <v>6.59</v>
      </c>
      <c r="K52" s="67">
        <v>80.599699999999999</v>
      </c>
      <c r="L52" s="67">
        <v>1.929</v>
      </c>
      <c r="N52" s="67"/>
    </row>
    <row r="53" spans="1:15" hidden="1" x14ac:dyDescent="0.25">
      <c r="A53" s="68">
        <v>45420</v>
      </c>
      <c r="B53" s="68">
        <v>45422</v>
      </c>
      <c r="C53" s="66" t="s">
        <v>121</v>
      </c>
      <c r="D53" s="66" t="s">
        <v>122</v>
      </c>
      <c r="E53" s="66" t="s">
        <v>123</v>
      </c>
      <c r="F53" s="68">
        <v>46316</v>
      </c>
      <c r="G53" s="67">
        <v>6.78</v>
      </c>
      <c r="H53" s="67">
        <v>-7.0000000000000007E-2</v>
      </c>
      <c r="I53" s="67">
        <v>6.85</v>
      </c>
      <c r="J53" s="67">
        <v>6.7</v>
      </c>
      <c r="K53" s="67">
        <v>105.8749</v>
      </c>
      <c r="L53" s="67">
        <v>5.2431999999999999</v>
      </c>
      <c r="N53" s="67"/>
    </row>
    <row r="54" spans="1:15" hidden="1" x14ac:dyDescent="0.25">
      <c r="A54" s="68">
        <v>45420</v>
      </c>
      <c r="B54" s="68">
        <v>45422</v>
      </c>
      <c r="C54" s="66" t="s">
        <v>124</v>
      </c>
      <c r="D54" s="66" t="s">
        <v>125</v>
      </c>
      <c r="E54" s="66" t="s">
        <v>126</v>
      </c>
      <c r="F54" s="68">
        <v>45525</v>
      </c>
      <c r="G54" s="67">
        <v>6.75</v>
      </c>
      <c r="H54" s="67">
        <v>-0.01</v>
      </c>
      <c r="I54" s="67">
        <v>6.9</v>
      </c>
      <c r="J54" s="67">
        <v>6.6</v>
      </c>
      <c r="K54" s="67">
        <v>98.1053</v>
      </c>
      <c r="L54" s="67">
        <v>0</v>
      </c>
      <c r="N54" s="67"/>
      <c r="O54" s="76"/>
    </row>
    <row r="55" spans="1:15" hidden="1" x14ac:dyDescent="0.25">
      <c r="A55" s="68">
        <v>45420</v>
      </c>
      <c r="B55" s="68">
        <v>45422</v>
      </c>
      <c r="C55" s="66" t="s">
        <v>127</v>
      </c>
      <c r="D55" s="66" t="s">
        <v>128</v>
      </c>
      <c r="E55" s="66" t="s">
        <v>129</v>
      </c>
      <c r="F55" s="68">
        <v>49606</v>
      </c>
      <c r="G55" s="67">
        <v>6.62</v>
      </c>
      <c r="H55" s="67">
        <v>-0.03</v>
      </c>
      <c r="I55" s="67">
        <v>6.7</v>
      </c>
      <c r="J55" s="67">
        <v>6.55</v>
      </c>
      <c r="K55" s="67">
        <v>102.91119999999999</v>
      </c>
      <c r="L55" s="67">
        <v>4.5922999999999998</v>
      </c>
      <c r="N55" s="67"/>
    </row>
    <row r="56" spans="1:15" hidden="1" x14ac:dyDescent="0.25">
      <c r="A56" s="68">
        <v>45420</v>
      </c>
      <c r="B56" s="68">
        <v>45422</v>
      </c>
      <c r="C56" s="66" t="s">
        <v>130</v>
      </c>
      <c r="D56" s="66" t="s">
        <v>136</v>
      </c>
      <c r="E56" s="66" t="s">
        <v>137</v>
      </c>
      <c r="F56" s="68">
        <v>45595</v>
      </c>
      <c r="G56" s="67">
        <v>6.55</v>
      </c>
      <c r="H56" s="67">
        <v>0</v>
      </c>
      <c r="I56" s="67">
        <v>6.69</v>
      </c>
      <c r="J56" s="67">
        <v>6.4</v>
      </c>
      <c r="K56" s="67">
        <v>96.948400000000007</v>
      </c>
      <c r="L56" s="67">
        <v>0</v>
      </c>
      <c r="N56" s="67"/>
    </row>
    <row r="57" spans="1:15" hidden="1" x14ac:dyDescent="0.25">
      <c r="A57" s="68">
        <v>45420</v>
      </c>
      <c r="B57" s="68">
        <v>45422</v>
      </c>
      <c r="C57" s="66" t="s">
        <v>133</v>
      </c>
      <c r="D57" s="66" t="s">
        <v>134</v>
      </c>
      <c r="E57" s="66" t="s">
        <v>135</v>
      </c>
      <c r="F57" s="68">
        <v>45777</v>
      </c>
      <c r="G57" s="67">
        <v>6.71</v>
      </c>
      <c r="H57" s="67">
        <v>-0.01</v>
      </c>
      <c r="I57" s="67">
        <v>6.86</v>
      </c>
      <c r="J57" s="67">
        <v>6.57</v>
      </c>
      <c r="K57" s="67">
        <v>93.793800000000005</v>
      </c>
      <c r="L57" s="67">
        <v>0</v>
      </c>
      <c r="N57" s="67"/>
    </row>
    <row r="58" spans="1:15" hidden="1" x14ac:dyDescent="0.25">
      <c r="A58" s="68">
        <v>45419</v>
      </c>
      <c r="B58" s="68">
        <v>45421</v>
      </c>
      <c r="C58" s="66" t="s">
        <v>112</v>
      </c>
      <c r="D58" s="66" t="s">
        <v>113</v>
      </c>
      <c r="E58" s="66" t="s">
        <v>114</v>
      </c>
      <c r="F58" s="68">
        <v>50705</v>
      </c>
      <c r="G58" s="67">
        <v>6.66</v>
      </c>
      <c r="H58" s="67">
        <v>-0.06</v>
      </c>
      <c r="I58" s="67">
        <v>6.73</v>
      </c>
      <c r="J58" s="67">
        <v>6.59</v>
      </c>
      <c r="K58" s="67">
        <v>66.643199999999993</v>
      </c>
      <c r="L58" s="67">
        <v>1.5984</v>
      </c>
      <c r="N58" s="67"/>
    </row>
    <row r="59" spans="1:15" x14ac:dyDescent="0.25">
      <c r="A59" s="68">
        <v>45419</v>
      </c>
      <c r="B59" s="68">
        <v>45421</v>
      </c>
      <c r="C59" s="66" t="s">
        <v>115</v>
      </c>
      <c r="D59" s="66" t="s">
        <v>116</v>
      </c>
      <c r="E59" s="66" t="s">
        <v>117</v>
      </c>
      <c r="F59" s="68">
        <v>51616</v>
      </c>
      <c r="G59" s="67">
        <v>6.67</v>
      </c>
      <c r="H59" s="67">
        <v>-0.06</v>
      </c>
      <c r="I59" s="67">
        <v>6.74</v>
      </c>
      <c r="J59" s="67">
        <v>6.6</v>
      </c>
      <c r="K59" s="67">
        <v>63.377299999999998</v>
      </c>
      <c r="L59" s="67">
        <v>0.11509999999999999</v>
      </c>
      <c r="N59" s="67"/>
    </row>
    <row r="60" spans="1:15" hidden="1" x14ac:dyDescent="0.25">
      <c r="A60" s="68">
        <v>45419</v>
      </c>
      <c r="B60" s="68">
        <v>45421</v>
      </c>
      <c r="C60" s="66" t="s">
        <v>118</v>
      </c>
      <c r="D60" s="66" t="s">
        <v>119</v>
      </c>
      <c r="E60" s="66" t="s">
        <v>120</v>
      </c>
      <c r="F60" s="68">
        <v>47261</v>
      </c>
      <c r="G60" s="67">
        <v>6.72</v>
      </c>
      <c r="H60" s="67">
        <v>-0.12</v>
      </c>
      <c r="I60" s="67">
        <v>6.8</v>
      </c>
      <c r="J60" s="67">
        <v>6.65</v>
      </c>
      <c r="K60" s="67">
        <v>80.372600000000006</v>
      </c>
      <c r="L60" s="67">
        <v>1.9235</v>
      </c>
      <c r="N60" s="67"/>
    </row>
    <row r="61" spans="1:15" hidden="1" x14ac:dyDescent="0.25">
      <c r="A61" s="68">
        <v>45419</v>
      </c>
      <c r="B61" s="68">
        <v>45421</v>
      </c>
      <c r="C61" s="66" t="s">
        <v>121</v>
      </c>
      <c r="D61" s="66" t="s">
        <v>122</v>
      </c>
      <c r="E61" s="66" t="s">
        <v>123</v>
      </c>
      <c r="F61" s="68">
        <v>46316</v>
      </c>
      <c r="G61" s="67">
        <v>6.85</v>
      </c>
      <c r="H61" s="67">
        <v>-0.13</v>
      </c>
      <c r="I61" s="67">
        <v>6.92</v>
      </c>
      <c r="J61" s="67">
        <v>6.77</v>
      </c>
      <c r="K61" s="67">
        <v>105.7204</v>
      </c>
      <c r="L61" s="67">
        <v>5.2172000000000001</v>
      </c>
      <c r="N61" s="67"/>
    </row>
    <row r="62" spans="1:15" hidden="1" x14ac:dyDescent="0.25">
      <c r="A62" s="68">
        <v>45419</v>
      </c>
      <c r="B62" s="68">
        <v>45421</v>
      </c>
      <c r="C62" s="66" t="s">
        <v>124</v>
      </c>
      <c r="D62" s="66" t="s">
        <v>125</v>
      </c>
      <c r="E62" s="66" t="s">
        <v>126</v>
      </c>
      <c r="F62" s="68">
        <v>45525</v>
      </c>
      <c r="G62" s="67">
        <v>6.76</v>
      </c>
      <c r="H62" s="67">
        <v>0.02</v>
      </c>
      <c r="I62" s="67">
        <v>6.91</v>
      </c>
      <c r="J62" s="67">
        <v>6.61</v>
      </c>
      <c r="K62" s="67">
        <v>98.084500000000006</v>
      </c>
      <c r="L62" s="67">
        <v>0</v>
      </c>
      <c r="N62" s="67"/>
      <c r="O62" s="76"/>
    </row>
    <row r="63" spans="1:15" hidden="1" x14ac:dyDescent="0.25">
      <c r="A63" s="68">
        <v>45419</v>
      </c>
      <c r="B63" s="68">
        <v>45421</v>
      </c>
      <c r="C63" s="66" t="s">
        <v>127</v>
      </c>
      <c r="D63" s="66" t="s">
        <v>128</v>
      </c>
      <c r="E63" s="66" t="s">
        <v>129</v>
      </c>
      <c r="F63" s="68">
        <v>49606</v>
      </c>
      <c r="G63" s="67">
        <v>6.65</v>
      </c>
      <c r="H63" s="67">
        <v>-0.05</v>
      </c>
      <c r="I63" s="67">
        <v>6.72</v>
      </c>
      <c r="J63" s="67">
        <v>6.57</v>
      </c>
      <c r="K63" s="67">
        <v>102.6711</v>
      </c>
      <c r="L63" s="67">
        <v>4.5731999999999999</v>
      </c>
      <c r="N63" s="67"/>
    </row>
    <row r="64" spans="1:15" hidden="1" x14ac:dyDescent="0.25">
      <c r="A64" s="68">
        <v>45419</v>
      </c>
      <c r="B64" s="68">
        <v>45421</v>
      </c>
      <c r="C64" s="66" t="s">
        <v>130</v>
      </c>
      <c r="D64" s="66" t="s">
        <v>136</v>
      </c>
      <c r="E64" s="66" t="s">
        <v>137</v>
      </c>
      <c r="F64" s="68">
        <v>45595</v>
      </c>
      <c r="G64" s="67">
        <v>6.55</v>
      </c>
      <c r="H64" s="67">
        <v>0</v>
      </c>
      <c r="I64" s="67">
        <v>6.69</v>
      </c>
      <c r="J64" s="67">
        <v>6.4</v>
      </c>
      <c r="K64" s="67">
        <v>96.931299999999993</v>
      </c>
      <c r="L64" s="67">
        <v>0</v>
      </c>
      <c r="N64" s="67"/>
    </row>
    <row r="65" spans="1:15" hidden="1" x14ac:dyDescent="0.25">
      <c r="A65" s="68">
        <v>45419</v>
      </c>
      <c r="B65" s="68">
        <v>45421</v>
      </c>
      <c r="C65" s="66" t="s">
        <v>133</v>
      </c>
      <c r="D65" s="66" t="s">
        <v>134</v>
      </c>
      <c r="E65" s="66" t="s">
        <v>135</v>
      </c>
      <c r="F65" s="68">
        <v>45777</v>
      </c>
      <c r="G65" s="67">
        <v>6.72</v>
      </c>
      <c r="H65" s="67">
        <v>-0.01</v>
      </c>
      <c r="I65" s="67">
        <v>6.86</v>
      </c>
      <c r="J65" s="67">
        <v>6.57</v>
      </c>
      <c r="K65" s="67">
        <v>93.768799999999999</v>
      </c>
      <c r="L65" s="67">
        <v>0</v>
      </c>
      <c r="N65" s="67"/>
    </row>
    <row r="66" spans="1:15" hidden="1" x14ac:dyDescent="0.25">
      <c r="A66" s="68">
        <v>45418</v>
      </c>
      <c r="B66" s="68">
        <v>45420</v>
      </c>
      <c r="C66" s="66" t="s">
        <v>112</v>
      </c>
      <c r="D66" s="66" t="s">
        <v>113</v>
      </c>
      <c r="E66" s="66" t="s">
        <v>114</v>
      </c>
      <c r="F66" s="68">
        <v>50705</v>
      </c>
      <c r="G66" s="67">
        <v>6.72</v>
      </c>
      <c r="H66" s="67">
        <v>-0.09</v>
      </c>
      <c r="I66" s="67">
        <v>6.79</v>
      </c>
      <c r="J66" s="67">
        <v>6.64</v>
      </c>
      <c r="K66" s="67">
        <v>66.218699999999998</v>
      </c>
      <c r="L66" s="67">
        <v>1.5902000000000001</v>
      </c>
      <c r="N66" s="67"/>
    </row>
    <row r="67" spans="1:15" x14ac:dyDescent="0.25">
      <c r="A67" s="68">
        <v>45418</v>
      </c>
      <c r="B67" s="68">
        <v>45420</v>
      </c>
      <c r="C67" s="66" t="s">
        <v>115</v>
      </c>
      <c r="D67" s="66" t="s">
        <v>116</v>
      </c>
      <c r="E67" s="66" t="s">
        <v>117</v>
      </c>
      <c r="F67" s="68">
        <v>51616</v>
      </c>
      <c r="G67" s="67">
        <v>6.73</v>
      </c>
      <c r="H67" s="67">
        <v>-0.08</v>
      </c>
      <c r="I67" s="67">
        <v>6.8</v>
      </c>
      <c r="J67" s="67">
        <v>6.65</v>
      </c>
      <c r="K67" s="67">
        <v>62.9315</v>
      </c>
      <c r="L67" s="67">
        <v>0.10680000000000001</v>
      </c>
      <c r="N67" s="67"/>
    </row>
    <row r="68" spans="1:15" hidden="1" x14ac:dyDescent="0.25">
      <c r="A68" s="68">
        <v>45418</v>
      </c>
      <c r="B68" s="68">
        <v>45420</v>
      </c>
      <c r="C68" s="66" t="s">
        <v>118</v>
      </c>
      <c r="D68" s="66" t="s">
        <v>119</v>
      </c>
      <c r="E68" s="66" t="s">
        <v>120</v>
      </c>
      <c r="F68" s="68">
        <v>47261</v>
      </c>
      <c r="G68" s="67">
        <v>6.84</v>
      </c>
      <c r="H68" s="67">
        <v>-0.11</v>
      </c>
      <c r="I68" s="67">
        <v>6.91</v>
      </c>
      <c r="J68" s="67">
        <v>6.76</v>
      </c>
      <c r="K68" s="67">
        <v>79.929500000000004</v>
      </c>
      <c r="L68" s="67">
        <v>1.9179999999999999</v>
      </c>
      <c r="N68" s="67"/>
    </row>
    <row r="69" spans="1:15" hidden="1" x14ac:dyDescent="0.25">
      <c r="A69" s="68">
        <v>45418</v>
      </c>
      <c r="B69" s="68">
        <v>45420</v>
      </c>
      <c r="C69" s="66" t="s">
        <v>121</v>
      </c>
      <c r="D69" s="66" t="s">
        <v>122</v>
      </c>
      <c r="E69" s="66" t="s">
        <v>123</v>
      </c>
      <c r="F69" s="68">
        <v>46316</v>
      </c>
      <c r="G69" s="67">
        <v>6.98</v>
      </c>
      <c r="H69" s="67">
        <v>-0.1</v>
      </c>
      <c r="I69" s="67">
        <v>7.05</v>
      </c>
      <c r="J69" s="67">
        <v>6.9</v>
      </c>
      <c r="K69" s="67">
        <v>105.42870000000001</v>
      </c>
      <c r="L69" s="67">
        <v>5.1913</v>
      </c>
      <c r="N69" s="67"/>
    </row>
    <row r="70" spans="1:15" hidden="1" x14ac:dyDescent="0.25">
      <c r="A70" s="68">
        <v>45418</v>
      </c>
      <c r="B70" s="68">
        <v>45420</v>
      </c>
      <c r="C70" s="66" t="s">
        <v>124</v>
      </c>
      <c r="D70" s="66" t="s">
        <v>125</v>
      </c>
      <c r="E70" s="66" t="s">
        <v>126</v>
      </c>
      <c r="F70" s="68">
        <v>45525</v>
      </c>
      <c r="G70" s="67">
        <v>6.74</v>
      </c>
      <c r="H70" s="67">
        <v>-0.02</v>
      </c>
      <c r="I70" s="67">
        <v>6.89</v>
      </c>
      <c r="J70" s="67">
        <v>6.59</v>
      </c>
      <c r="K70" s="67">
        <v>98.072100000000006</v>
      </c>
      <c r="L70" s="67">
        <v>0</v>
      </c>
      <c r="N70" s="67"/>
      <c r="O70" s="76"/>
    </row>
    <row r="71" spans="1:15" hidden="1" x14ac:dyDescent="0.25">
      <c r="A71" s="68">
        <v>45418</v>
      </c>
      <c r="B71" s="68">
        <v>45420</v>
      </c>
      <c r="C71" s="66" t="s">
        <v>127</v>
      </c>
      <c r="D71" s="66" t="s">
        <v>128</v>
      </c>
      <c r="E71" s="66" t="s">
        <v>129</v>
      </c>
      <c r="F71" s="68">
        <v>49606</v>
      </c>
      <c r="G71" s="67">
        <v>6.7</v>
      </c>
      <c r="H71" s="67">
        <v>-0.09</v>
      </c>
      <c r="I71" s="67">
        <v>6.78</v>
      </c>
      <c r="J71" s="67">
        <v>6.63</v>
      </c>
      <c r="K71" s="67">
        <v>102.2722</v>
      </c>
      <c r="L71" s="67">
        <v>4.5541</v>
      </c>
      <c r="N71" s="67"/>
    </row>
    <row r="72" spans="1:15" hidden="1" x14ac:dyDescent="0.25">
      <c r="A72" s="68">
        <v>45418</v>
      </c>
      <c r="B72" s="68">
        <v>45420</v>
      </c>
      <c r="C72" s="66" t="s">
        <v>130</v>
      </c>
      <c r="D72" s="66" t="s">
        <v>136</v>
      </c>
      <c r="E72" s="66" t="s">
        <v>137</v>
      </c>
      <c r="F72" s="68">
        <v>45595</v>
      </c>
      <c r="G72" s="67">
        <v>6.55</v>
      </c>
      <c r="H72" s="67">
        <v>-0.15</v>
      </c>
      <c r="I72" s="67">
        <v>6.7</v>
      </c>
      <c r="J72" s="67">
        <v>6.4</v>
      </c>
      <c r="K72" s="67">
        <v>96.914199999999994</v>
      </c>
      <c r="L72" s="67">
        <v>0</v>
      </c>
      <c r="N72" s="67"/>
    </row>
    <row r="73" spans="1:15" hidden="1" x14ac:dyDescent="0.25">
      <c r="A73" s="68">
        <v>45418</v>
      </c>
      <c r="B73" s="68">
        <v>45420</v>
      </c>
      <c r="C73" s="66" t="s">
        <v>133</v>
      </c>
      <c r="D73" s="66" t="s">
        <v>134</v>
      </c>
      <c r="E73" s="66" t="s">
        <v>135</v>
      </c>
      <c r="F73" s="68">
        <v>45777</v>
      </c>
      <c r="G73" s="67">
        <v>6.73</v>
      </c>
      <c r="H73" s="67">
        <v>-0.04</v>
      </c>
      <c r="I73" s="67">
        <v>6.87</v>
      </c>
      <c r="J73" s="67">
        <v>6.58</v>
      </c>
      <c r="K73" s="67">
        <v>93.743600000000001</v>
      </c>
      <c r="L73" s="67">
        <v>0</v>
      </c>
      <c r="N73" s="67"/>
    </row>
    <row r="74" spans="1:15" hidden="1" x14ac:dyDescent="0.25">
      <c r="A74" s="68">
        <v>45415</v>
      </c>
      <c r="B74" s="68">
        <v>45419</v>
      </c>
      <c r="C74" s="66" t="s">
        <v>112</v>
      </c>
      <c r="D74" s="66" t="s">
        <v>113</v>
      </c>
      <c r="E74" s="66" t="s">
        <v>114</v>
      </c>
      <c r="F74" s="68">
        <v>50705</v>
      </c>
      <c r="G74" s="67">
        <v>6.81</v>
      </c>
      <c r="H74" s="67">
        <v>-0.13</v>
      </c>
      <c r="I74" s="67">
        <v>6.88</v>
      </c>
      <c r="J74" s="67">
        <v>6.74</v>
      </c>
      <c r="K74" s="67">
        <v>65.590100000000007</v>
      </c>
      <c r="L74" s="67">
        <v>1.5820000000000001</v>
      </c>
      <c r="N74" s="67"/>
    </row>
    <row r="75" spans="1:15" x14ac:dyDescent="0.25">
      <c r="A75" s="68">
        <v>45415</v>
      </c>
      <c r="B75" s="68">
        <v>45419</v>
      </c>
      <c r="C75" s="66" t="s">
        <v>115</v>
      </c>
      <c r="D75" s="66" t="s">
        <v>116</v>
      </c>
      <c r="E75" s="66" t="s">
        <v>117</v>
      </c>
      <c r="F75" s="68">
        <v>51616</v>
      </c>
      <c r="G75" s="67">
        <v>6.81</v>
      </c>
      <c r="H75" s="67">
        <v>-0.12</v>
      </c>
      <c r="I75" s="67">
        <v>6.89</v>
      </c>
      <c r="J75" s="67">
        <v>6.74</v>
      </c>
      <c r="K75" s="67">
        <v>62.344099999999997</v>
      </c>
      <c r="L75" s="67">
        <v>9.8599999999999993E-2</v>
      </c>
      <c r="N75" s="67"/>
    </row>
    <row r="76" spans="1:15" hidden="1" x14ac:dyDescent="0.25">
      <c r="A76" s="68">
        <v>45415</v>
      </c>
      <c r="B76" s="68">
        <v>45419</v>
      </c>
      <c r="C76" s="66" t="s">
        <v>118</v>
      </c>
      <c r="D76" s="66" t="s">
        <v>119</v>
      </c>
      <c r="E76" s="66" t="s">
        <v>120</v>
      </c>
      <c r="F76" s="68">
        <v>47261</v>
      </c>
      <c r="G76" s="67">
        <v>6.95</v>
      </c>
      <c r="H76" s="67">
        <v>-0.13</v>
      </c>
      <c r="I76" s="67">
        <v>7.02</v>
      </c>
      <c r="J76" s="67">
        <v>6.87</v>
      </c>
      <c r="K76" s="67">
        <v>79.524699999999996</v>
      </c>
      <c r="L76" s="67">
        <v>1.9126000000000001</v>
      </c>
      <c r="N76" s="67"/>
    </row>
    <row r="77" spans="1:15" hidden="1" x14ac:dyDescent="0.25">
      <c r="A77" s="68">
        <v>45415</v>
      </c>
      <c r="B77" s="68">
        <v>45419</v>
      </c>
      <c r="C77" s="66" t="s">
        <v>121</v>
      </c>
      <c r="D77" s="66" t="s">
        <v>122</v>
      </c>
      <c r="E77" s="66" t="s">
        <v>123</v>
      </c>
      <c r="F77" s="68">
        <v>46316</v>
      </c>
      <c r="G77" s="67">
        <v>7.08</v>
      </c>
      <c r="H77" s="67">
        <v>-0.09</v>
      </c>
      <c r="I77" s="67">
        <v>7.15</v>
      </c>
      <c r="J77" s="67">
        <v>7</v>
      </c>
      <c r="K77" s="67">
        <v>105.206</v>
      </c>
      <c r="L77" s="67">
        <v>5.1653000000000002</v>
      </c>
      <c r="N77" s="67"/>
    </row>
    <row r="78" spans="1:15" hidden="1" x14ac:dyDescent="0.25">
      <c r="A78" s="68">
        <v>45415</v>
      </c>
      <c r="B78" s="68">
        <v>45419</v>
      </c>
      <c r="C78" s="66" t="s">
        <v>124</v>
      </c>
      <c r="D78" s="66" t="s">
        <v>125</v>
      </c>
      <c r="E78" s="66" t="s">
        <v>126</v>
      </c>
      <c r="F78" s="68">
        <v>45525</v>
      </c>
      <c r="G78" s="67">
        <v>6.76</v>
      </c>
      <c r="H78" s="67">
        <v>-0.08</v>
      </c>
      <c r="I78" s="67">
        <v>6.91</v>
      </c>
      <c r="J78" s="67">
        <v>6.61</v>
      </c>
      <c r="K78" s="67">
        <v>98.048400000000001</v>
      </c>
      <c r="L78" s="67">
        <v>0</v>
      </c>
      <c r="N78" s="67"/>
      <c r="O78" s="76"/>
    </row>
    <row r="79" spans="1:15" hidden="1" x14ac:dyDescent="0.25">
      <c r="A79" s="68">
        <v>45415</v>
      </c>
      <c r="B79" s="68">
        <v>45419</v>
      </c>
      <c r="C79" s="66" t="s">
        <v>127</v>
      </c>
      <c r="D79" s="66" t="s">
        <v>128</v>
      </c>
      <c r="E79" s="66" t="s">
        <v>129</v>
      </c>
      <c r="F79" s="68">
        <v>49606</v>
      </c>
      <c r="G79" s="67">
        <v>6.79</v>
      </c>
      <c r="H79" s="67">
        <v>-0.14000000000000001</v>
      </c>
      <c r="I79" s="67">
        <v>6.87</v>
      </c>
      <c r="J79" s="67">
        <v>6.72</v>
      </c>
      <c r="K79" s="67">
        <v>101.5592</v>
      </c>
      <c r="L79" s="67">
        <v>4.5349000000000004</v>
      </c>
      <c r="N79" s="67"/>
    </row>
    <row r="80" spans="1:15" hidden="1" x14ac:dyDescent="0.25">
      <c r="A80" s="68">
        <v>45415</v>
      </c>
      <c r="B80" s="68">
        <v>45419</v>
      </c>
      <c r="C80" s="66" t="s">
        <v>130</v>
      </c>
      <c r="D80" s="66" t="s">
        <v>136</v>
      </c>
      <c r="E80" s="66" t="s">
        <v>137</v>
      </c>
      <c r="F80" s="68">
        <v>45595</v>
      </c>
      <c r="G80" s="67">
        <v>6.7</v>
      </c>
      <c r="H80" s="67">
        <v>-0.1</v>
      </c>
      <c r="I80" s="67">
        <v>6.85</v>
      </c>
      <c r="J80" s="67">
        <v>6.55</v>
      </c>
      <c r="K80" s="67">
        <v>96.828299999999999</v>
      </c>
      <c r="L80" s="67">
        <v>0</v>
      </c>
      <c r="N80" s="67"/>
    </row>
    <row r="81" spans="1:15" hidden="1" x14ac:dyDescent="0.25">
      <c r="A81" s="68">
        <v>45415</v>
      </c>
      <c r="B81" s="68">
        <v>45419</v>
      </c>
      <c r="C81" s="66" t="s">
        <v>133</v>
      </c>
      <c r="D81" s="66" t="s">
        <v>134</v>
      </c>
      <c r="E81" s="66" t="s">
        <v>135</v>
      </c>
      <c r="F81" s="68">
        <v>45777</v>
      </c>
      <c r="G81" s="67">
        <v>6.77</v>
      </c>
      <c r="H81" s="67">
        <v>-0.1</v>
      </c>
      <c r="I81" s="67">
        <v>6.92</v>
      </c>
      <c r="J81" s="67">
        <v>6.62</v>
      </c>
      <c r="K81" s="67">
        <v>93.692300000000003</v>
      </c>
      <c r="L81" s="67">
        <v>0</v>
      </c>
      <c r="N81" s="67"/>
    </row>
    <row r="82" spans="1:15" hidden="1" x14ac:dyDescent="0.25">
      <c r="A82" s="68">
        <v>45414</v>
      </c>
      <c r="B82" s="68">
        <v>45418</v>
      </c>
      <c r="C82" s="66" t="s">
        <v>112</v>
      </c>
      <c r="D82" s="66" t="s">
        <v>113</v>
      </c>
      <c r="E82" s="66" t="s">
        <v>114</v>
      </c>
      <c r="F82" s="68">
        <v>50705</v>
      </c>
      <c r="G82" s="67">
        <v>6.94</v>
      </c>
      <c r="H82" s="67">
        <v>-0.1</v>
      </c>
      <c r="I82" s="67">
        <v>7.01</v>
      </c>
      <c r="J82" s="67">
        <v>6.86</v>
      </c>
      <c r="K82" s="67">
        <v>64.696700000000007</v>
      </c>
      <c r="L82" s="67">
        <v>1.5738000000000001</v>
      </c>
      <c r="N82" s="67"/>
    </row>
    <row r="83" spans="1:15" x14ac:dyDescent="0.25">
      <c r="A83" s="68">
        <v>45414</v>
      </c>
      <c r="B83" s="68">
        <v>45418</v>
      </c>
      <c r="C83" s="66" t="s">
        <v>115</v>
      </c>
      <c r="D83" s="66" t="s">
        <v>116</v>
      </c>
      <c r="E83" s="66" t="s">
        <v>117</v>
      </c>
      <c r="F83" s="68">
        <v>51616</v>
      </c>
      <c r="G83" s="67">
        <v>6.93</v>
      </c>
      <c r="H83" s="67">
        <v>-0.12</v>
      </c>
      <c r="I83" s="67">
        <v>7.01</v>
      </c>
      <c r="J83" s="67">
        <v>6.86</v>
      </c>
      <c r="K83" s="67">
        <v>61.477600000000002</v>
      </c>
      <c r="L83" s="67">
        <v>9.0399999999999994E-2</v>
      </c>
      <c r="N83" s="67"/>
    </row>
    <row r="84" spans="1:15" hidden="1" x14ac:dyDescent="0.25">
      <c r="A84" s="68">
        <v>45414</v>
      </c>
      <c r="B84" s="68">
        <v>45418</v>
      </c>
      <c r="C84" s="66" t="s">
        <v>118</v>
      </c>
      <c r="D84" s="66" t="s">
        <v>119</v>
      </c>
      <c r="E84" s="66" t="s">
        <v>120</v>
      </c>
      <c r="F84" s="68">
        <v>47261</v>
      </c>
      <c r="G84" s="67">
        <v>7.08</v>
      </c>
      <c r="H84" s="67">
        <v>-0.09</v>
      </c>
      <c r="I84" s="67">
        <v>7.15</v>
      </c>
      <c r="J84" s="67">
        <v>7</v>
      </c>
      <c r="K84" s="67">
        <v>79.050799999999995</v>
      </c>
      <c r="L84" s="67">
        <v>1.9071</v>
      </c>
      <c r="N84" s="67"/>
    </row>
    <row r="85" spans="1:15" hidden="1" x14ac:dyDescent="0.25">
      <c r="A85" s="68">
        <v>45414</v>
      </c>
      <c r="B85" s="68">
        <v>45418</v>
      </c>
      <c r="C85" s="66" t="s">
        <v>121</v>
      </c>
      <c r="D85" s="66" t="s">
        <v>122</v>
      </c>
      <c r="E85" s="66" t="s">
        <v>123</v>
      </c>
      <c r="F85" s="68">
        <v>46316</v>
      </c>
      <c r="G85" s="67">
        <v>7.17</v>
      </c>
      <c r="H85" s="67">
        <v>-7.0000000000000007E-2</v>
      </c>
      <c r="I85" s="67">
        <v>7.25</v>
      </c>
      <c r="J85" s="67">
        <v>7.1</v>
      </c>
      <c r="K85" s="67">
        <v>105.0063</v>
      </c>
      <c r="L85" s="67">
        <v>5.1393000000000004</v>
      </c>
      <c r="N85" s="67"/>
    </row>
    <row r="86" spans="1:15" hidden="1" x14ac:dyDescent="0.25">
      <c r="A86" s="68">
        <v>45414</v>
      </c>
      <c r="B86" s="68">
        <v>45418</v>
      </c>
      <c r="C86" s="66" t="s">
        <v>124</v>
      </c>
      <c r="D86" s="66" t="s">
        <v>125</v>
      </c>
      <c r="E86" s="66" t="s">
        <v>126</v>
      </c>
      <c r="F86" s="68">
        <v>45525</v>
      </c>
      <c r="G86" s="67">
        <v>6.84</v>
      </c>
      <c r="H86" s="67">
        <v>-0.01</v>
      </c>
      <c r="I86" s="67">
        <v>6.99</v>
      </c>
      <c r="J86" s="67">
        <v>6.69</v>
      </c>
      <c r="K86" s="67">
        <v>98.007499999999993</v>
      </c>
      <c r="L86" s="67">
        <v>0</v>
      </c>
      <c r="N86" s="67"/>
      <c r="O86" s="76"/>
    </row>
    <row r="87" spans="1:15" hidden="1" x14ac:dyDescent="0.25">
      <c r="A87" s="68">
        <v>45414</v>
      </c>
      <c r="B87" s="68">
        <v>45418</v>
      </c>
      <c r="C87" s="66" t="s">
        <v>127</v>
      </c>
      <c r="D87" s="66" t="s">
        <v>128</v>
      </c>
      <c r="E87" s="66" t="s">
        <v>129</v>
      </c>
      <c r="F87" s="68">
        <v>49606</v>
      </c>
      <c r="G87" s="67">
        <v>6.93</v>
      </c>
      <c r="H87" s="67">
        <v>-0.1</v>
      </c>
      <c r="I87" s="67">
        <v>7</v>
      </c>
      <c r="J87" s="67">
        <v>6.85</v>
      </c>
      <c r="K87" s="67">
        <v>100.46259999999999</v>
      </c>
      <c r="L87" s="67">
        <v>4.5157999999999996</v>
      </c>
      <c r="N87" s="67"/>
    </row>
    <row r="88" spans="1:15" hidden="1" x14ac:dyDescent="0.25">
      <c r="A88" s="68">
        <v>45414</v>
      </c>
      <c r="B88" s="68">
        <v>45418</v>
      </c>
      <c r="C88" s="66" t="s">
        <v>130</v>
      </c>
      <c r="D88" s="66" t="s">
        <v>136</v>
      </c>
      <c r="E88" s="66" t="s">
        <v>137</v>
      </c>
      <c r="F88" s="68">
        <v>45595</v>
      </c>
      <c r="G88" s="67">
        <v>6.8</v>
      </c>
      <c r="H88" s="67">
        <v>-0.05</v>
      </c>
      <c r="I88" s="67">
        <v>6.94</v>
      </c>
      <c r="J88" s="67">
        <v>6.66</v>
      </c>
      <c r="K88" s="67">
        <v>96.764799999999994</v>
      </c>
      <c r="L88" s="67">
        <v>0</v>
      </c>
      <c r="N88" s="67"/>
    </row>
    <row r="89" spans="1:15" hidden="1" x14ac:dyDescent="0.25">
      <c r="A89" s="68">
        <v>45414</v>
      </c>
      <c r="B89" s="68">
        <v>45418</v>
      </c>
      <c r="C89" s="66" t="s">
        <v>133</v>
      </c>
      <c r="D89" s="66" t="s">
        <v>134</v>
      </c>
      <c r="E89" s="66" t="s">
        <v>135</v>
      </c>
      <c r="F89" s="68">
        <v>45777</v>
      </c>
      <c r="G89" s="67">
        <v>6.87</v>
      </c>
      <c r="H89" s="67">
        <v>0</v>
      </c>
      <c r="I89" s="67">
        <v>7.02</v>
      </c>
      <c r="J89" s="67">
        <v>6.72</v>
      </c>
      <c r="K89" s="67">
        <v>93.588300000000004</v>
      </c>
      <c r="L89" s="67">
        <v>0</v>
      </c>
      <c r="N89" s="67"/>
    </row>
    <row r="90" spans="1:15" hidden="1" x14ac:dyDescent="0.25">
      <c r="A90" s="68">
        <v>45412</v>
      </c>
      <c r="B90" s="68">
        <v>45415</v>
      </c>
      <c r="C90" s="66" t="s">
        <v>112</v>
      </c>
      <c r="D90" s="66" t="s">
        <v>113</v>
      </c>
      <c r="E90" s="66" t="s">
        <v>114</v>
      </c>
      <c r="F90" s="68">
        <v>50705</v>
      </c>
      <c r="G90" s="67">
        <v>7.04</v>
      </c>
      <c r="H90" s="67">
        <v>-0.01</v>
      </c>
      <c r="I90" s="67">
        <v>7.11</v>
      </c>
      <c r="J90" s="67">
        <v>6.97</v>
      </c>
      <c r="K90" s="67">
        <v>64.010800000000003</v>
      </c>
      <c r="L90" s="67">
        <v>1.5491999999999999</v>
      </c>
      <c r="N90" s="67"/>
    </row>
    <row r="91" spans="1:15" x14ac:dyDescent="0.25">
      <c r="A91" s="68">
        <v>45412</v>
      </c>
      <c r="B91" s="68">
        <v>45415</v>
      </c>
      <c r="C91" s="66" t="s">
        <v>115</v>
      </c>
      <c r="D91" s="66" t="s">
        <v>116</v>
      </c>
      <c r="E91" s="66" t="s">
        <v>117</v>
      </c>
      <c r="F91" s="68">
        <v>51616</v>
      </c>
      <c r="G91" s="67">
        <v>7.05</v>
      </c>
      <c r="H91" s="67">
        <v>0</v>
      </c>
      <c r="I91" s="67">
        <v>7.13</v>
      </c>
      <c r="J91" s="67">
        <v>6.98</v>
      </c>
      <c r="K91" s="67">
        <v>60.6203</v>
      </c>
      <c r="L91" s="67">
        <v>6.5799999999999997E-2</v>
      </c>
      <c r="N91" s="67"/>
    </row>
    <row r="92" spans="1:15" hidden="1" x14ac:dyDescent="0.25">
      <c r="A92" s="68">
        <v>45412</v>
      </c>
      <c r="B92" s="68">
        <v>45415</v>
      </c>
      <c r="C92" s="66" t="s">
        <v>118</v>
      </c>
      <c r="D92" s="66" t="s">
        <v>119</v>
      </c>
      <c r="E92" s="66" t="s">
        <v>120</v>
      </c>
      <c r="F92" s="68">
        <v>47261</v>
      </c>
      <c r="G92" s="67">
        <v>7.17</v>
      </c>
      <c r="H92" s="67">
        <v>0</v>
      </c>
      <c r="I92" s="67">
        <v>7.24</v>
      </c>
      <c r="J92" s="67">
        <v>7.09</v>
      </c>
      <c r="K92" s="67">
        <v>78.701899999999995</v>
      </c>
      <c r="L92" s="67">
        <v>1.8907</v>
      </c>
      <c r="N92" s="67"/>
    </row>
    <row r="93" spans="1:15" hidden="1" x14ac:dyDescent="0.25">
      <c r="A93" s="68">
        <v>45412</v>
      </c>
      <c r="B93" s="68">
        <v>45415</v>
      </c>
      <c r="C93" s="66" t="s">
        <v>121</v>
      </c>
      <c r="D93" s="66" t="s">
        <v>122</v>
      </c>
      <c r="E93" s="66" t="s">
        <v>123</v>
      </c>
      <c r="F93" s="68">
        <v>46316</v>
      </c>
      <c r="G93" s="67">
        <v>7.24</v>
      </c>
      <c r="H93" s="67">
        <v>-0.01</v>
      </c>
      <c r="I93" s="67">
        <v>7.32</v>
      </c>
      <c r="J93" s="67">
        <v>7.17</v>
      </c>
      <c r="K93" s="67">
        <v>104.86199999999999</v>
      </c>
      <c r="L93" s="67">
        <v>5.0614999999999997</v>
      </c>
      <c r="N93" s="67"/>
    </row>
    <row r="94" spans="1:15" hidden="1" x14ac:dyDescent="0.25">
      <c r="A94" s="68">
        <v>45412</v>
      </c>
      <c r="B94" s="68">
        <v>45415</v>
      </c>
      <c r="C94" s="66" t="s">
        <v>124</v>
      </c>
      <c r="D94" s="66" t="s">
        <v>125</v>
      </c>
      <c r="E94" s="66" t="s">
        <v>126</v>
      </c>
      <c r="F94" s="68">
        <v>45525</v>
      </c>
      <c r="G94" s="67">
        <v>6.85</v>
      </c>
      <c r="H94" s="67">
        <v>0.01</v>
      </c>
      <c r="I94" s="67">
        <v>6.99</v>
      </c>
      <c r="J94" s="67">
        <v>6.7</v>
      </c>
      <c r="K94" s="67">
        <v>97.9499</v>
      </c>
      <c r="L94" s="67">
        <v>0</v>
      </c>
      <c r="N94" s="67"/>
      <c r="O94" s="76"/>
    </row>
    <row r="95" spans="1:15" hidden="1" x14ac:dyDescent="0.25">
      <c r="A95" s="68">
        <v>45412</v>
      </c>
      <c r="B95" s="68">
        <v>45415</v>
      </c>
      <c r="C95" s="66" t="s">
        <v>127</v>
      </c>
      <c r="D95" s="66" t="s">
        <v>128</v>
      </c>
      <c r="E95" s="66" t="s">
        <v>129</v>
      </c>
      <c r="F95" s="68">
        <v>49606</v>
      </c>
      <c r="G95" s="67">
        <v>7.03</v>
      </c>
      <c r="H95" s="67">
        <v>-0.01</v>
      </c>
      <c r="I95" s="67">
        <v>7.1</v>
      </c>
      <c r="J95" s="67">
        <v>6.95</v>
      </c>
      <c r="K95" s="67">
        <v>99.688199999999995</v>
      </c>
      <c r="L95" s="67">
        <v>4.4584000000000001</v>
      </c>
      <c r="N95" s="67"/>
    </row>
    <row r="96" spans="1:15" hidden="1" x14ac:dyDescent="0.25">
      <c r="A96" s="68">
        <v>45412</v>
      </c>
      <c r="B96" s="68">
        <v>45415</v>
      </c>
      <c r="C96" s="66" t="s">
        <v>130</v>
      </c>
      <c r="D96" s="66" t="s">
        <v>136</v>
      </c>
      <c r="E96" s="66" t="s">
        <v>137</v>
      </c>
      <c r="F96" s="68">
        <v>45595</v>
      </c>
      <c r="G96" s="67">
        <v>6.85</v>
      </c>
      <c r="H96" s="67">
        <v>0</v>
      </c>
      <c r="I96" s="67">
        <v>6.99</v>
      </c>
      <c r="J96" s="67">
        <v>6.7</v>
      </c>
      <c r="K96" s="67">
        <v>96.688400000000001</v>
      </c>
      <c r="L96" s="67">
        <v>0</v>
      </c>
      <c r="N96" s="67"/>
    </row>
    <row r="97" spans="1:15" hidden="1" x14ac:dyDescent="0.25">
      <c r="A97" s="68">
        <v>45412</v>
      </c>
      <c r="B97" s="68">
        <v>45415</v>
      </c>
      <c r="C97" s="66" t="s">
        <v>133</v>
      </c>
      <c r="D97" s="66" t="s">
        <v>134</v>
      </c>
      <c r="E97" s="66" t="s">
        <v>135</v>
      </c>
      <c r="F97" s="68">
        <v>45777</v>
      </c>
      <c r="G97" s="67">
        <v>6.87</v>
      </c>
      <c r="H97" s="67">
        <v>-0.01</v>
      </c>
      <c r="I97" s="67">
        <v>7.02</v>
      </c>
      <c r="J97" s="67">
        <v>6.72</v>
      </c>
      <c r="K97" s="67">
        <v>93.538200000000003</v>
      </c>
      <c r="L97" s="67">
        <v>0</v>
      </c>
      <c r="N97" s="67"/>
    </row>
    <row r="98" spans="1:15" hidden="1" x14ac:dyDescent="0.25">
      <c r="A98" s="68">
        <v>45411</v>
      </c>
      <c r="B98" s="68">
        <v>45414</v>
      </c>
      <c r="C98" s="66" t="s">
        <v>112</v>
      </c>
      <c r="D98" s="66" t="s">
        <v>113</v>
      </c>
      <c r="E98" s="66" t="s">
        <v>114</v>
      </c>
      <c r="F98" s="68">
        <v>50705</v>
      </c>
      <c r="G98" s="67">
        <v>7.05</v>
      </c>
      <c r="H98" s="67">
        <v>-7.0000000000000007E-2</v>
      </c>
      <c r="I98" s="67">
        <v>7.13</v>
      </c>
      <c r="J98" s="67">
        <v>6.98</v>
      </c>
      <c r="K98" s="67">
        <v>63.939900000000002</v>
      </c>
      <c r="L98" s="67">
        <v>1.5409999999999999</v>
      </c>
      <c r="N98" s="67"/>
    </row>
    <row r="99" spans="1:15" x14ac:dyDescent="0.25">
      <c r="A99" s="68">
        <v>45411</v>
      </c>
      <c r="B99" s="68">
        <v>45414</v>
      </c>
      <c r="C99" s="66" t="s">
        <v>115</v>
      </c>
      <c r="D99" s="66" t="s">
        <v>116</v>
      </c>
      <c r="E99" s="66" t="s">
        <v>117</v>
      </c>
      <c r="F99" s="68">
        <v>51616</v>
      </c>
      <c r="G99" s="67">
        <v>7.05</v>
      </c>
      <c r="H99" s="67">
        <v>-0.06</v>
      </c>
      <c r="I99" s="67">
        <v>7.13</v>
      </c>
      <c r="J99" s="67">
        <v>6.98</v>
      </c>
      <c r="K99" s="67">
        <v>60.617199999999997</v>
      </c>
      <c r="L99" s="67">
        <v>5.7500000000000002E-2</v>
      </c>
      <c r="N99" s="67"/>
    </row>
    <row r="100" spans="1:15" hidden="1" x14ac:dyDescent="0.25">
      <c r="A100" s="68">
        <v>45411</v>
      </c>
      <c r="B100" s="68">
        <v>45414</v>
      </c>
      <c r="C100" s="66" t="s">
        <v>118</v>
      </c>
      <c r="D100" s="66" t="s">
        <v>119</v>
      </c>
      <c r="E100" s="66" t="s">
        <v>120</v>
      </c>
      <c r="F100" s="68">
        <v>47261</v>
      </c>
      <c r="G100" s="67">
        <v>7.17</v>
      </c>
      <c r="H100" s="67">
        <v>-0.04</v>
      </c>
      <c r="I100" s="67">
        <v>7.25</v>
      </c>
      <c r="J100" s="67">
        <v>7.1</v>
      </c>
      <c r="K100" s="67">
        <v>78.692099999999996</v>
      </c>
      <c r="L100" s="67">
        <v>1.8852</v>
      </c>
      <c r="N100" s="67"/>
    </row>
    <row r="101" spans="1:15" hidden="1" x14ac:dyDescent="0.25">
      <c r="A101" s="68">
        <v>45411</v>
      </c>
      <c r="B101" s="68">
        <v>45414</v>
      </c>
      <c r="C101" s="66" t="s">
        <v>121</v>
      </c>
      <c r="D101" s="66" t="s">
        <v>122</v>
      </c>
      <c r="E101" s="66" t="s">
        <v>123</v>
      </c>
      <c r="F101" s="68">
        <v>46316</v>
      </c>
      <c r="G101" s="67">
        <v>7.25</v>
      </c>
      <c r="H101" s="67">
        <v>-0.03</v>
      </c>
      <c r="I101" s="67">
        <v>7.33</v>
      </c>
      <c r="J101" s="67">
        <v>7.18</v>
      </c>
      <c r="K101" s="67">
        <v>104.8442</v>
      </c>
      <c r="L101" s="67">
        <v>5.0354999999999999</v>
      </c>
      <c r="N101" s="67"/>
    </row>
    <row r="102" spans="1:15" hidden="1" x14ac:dyDescent="0.25">
      <c r="A102" s="68">
        <v>45411</v>
      </c>
      <c r="B102" s="68">
        <v>45414</v>
      </c>
      <c r="C102" s="66" t="s">
        <v>124</v>
      </c>
      <c r="D102" s="66" t="s">
        <v>125</v>
      </c>
      <c r="E102" s="66" t="s">
        <v>126</v>
      </c>
      <c r="F102" s="68">
        <v>45525</v>
      </c>
      <c r="G102" s="67">
        <v>6.84</v>
      </c>
      <c r="H102" s="67">
        <v>-0.02</v>
      </c>
      <c r="I102" s="67">
        <v>6.98</v>
      </c>
      <c r="J102" s="67">
        <v>6.69</v>
      </c>
      <c r="K102" s="67">
        <v>97.934600000000003</v>
      </c>
      <c r="L102" s="67">
        <v>0</v>
      </c>
      <c r="N102" s="67"/>
      <c r="O102" s="76"/>
    </row>
    <row r="103" spans="1:15" hidden="1" x14ac:dyDescent="0.25">
      <c r="A103" s="68">
        <v>45411</v>
      </c>
      <c r="B103" s="68">
        <v>45414</v>
      </c>
      <c r="C103" s="66" t="s">
        <v>127</v>
      </c>
      <c r="D103" s="66" t="s">
        <v>128</v>
      </c>
      <c r="E103" s="66" t="s">
        <v>129</v>
      </c>
      <c r="F103" s="68">
        <v>49606</v>
      </c>
      <c r="G103" s="67">
        <v>7.04</v>
      </c>
      <c r="H103" s="67">
        <v>-0.08</v>
      </c>
      <c r="I103" s="67">
        <v>7.11</v>
      </c>
      <c r="J103" s="67">
        <v>6.96</v>
      </c>
      <c r="K103" s="67">
        <v>99.611000000000004</v>
      </c>
      <c r="L103" s="67">
        <v>4.4393000000000002</v>
      </c>
      <c r="N103" s="67"/>
    </row>
    <row r="104" spans="1:15" hidden="1" x14ac:dyDescent="0.25">
      <c r="A104" s="68">
        <v>45411</v>
      </c>
      <c r="B104" s="68">
        <v>45414</v>
      </c>
      <c r="C104" s="66" t="s">
        <v>130</v>
      </c>
      <c r="D104" s="66" t="s">
        <v>136</v>
      </c>
      <c r="E104" s="66" t="s">
        <v>137</v>
      </c>
      <c r="F104" s="68">
        <v>45595</v>
      </c>
      <c r="G104" s="67">
        <v>6.85</v>
      </c>
      <c r="H104" s="67">
        <v>0</v>
      </c>
      <c r="I104" s="67">
        <v>7</v>
      </c>
      <c r="J104" s="67">
        <v>6.71</v>
      </c>
      <c r="K104" s="67">
        <v>96.670599999999993</v>
      </c>
      <c r="L104" s="67">
        <v>0</v>
      </c>
      <c r="N104" s="67"/>
    </row>
    <row r="105" spans="1:15" hidden="1" x14ac:dyDescent="0.25">
      <c r="A105" s="68">
        <v>45411</v>
      </c>
      <c r="B105" s="68">
        <v>45414</v>
      </c>
      <c r="C105" s="66" t="s">
        <v>133</v>
      </c>
      <c r="D105" s="66" t="s">
        <v>138</v>
      </c>
      <c r="E105" s="66" t="s">
        <v>139</v>
      </c>
      <c r="F105" s="68">
        <v>45707</v>
      </c>
      <c r="G105" s="67">
        <v>6.88</v>
      </c>
      <c r="H105" s="67">
        <v>0.01</v>
      </c>
      <c r="I105" s="67">
        <v>7.03</v>
      </c>
      <c r="J105" s="67">
        <v>6.73</v>
      </c>
      <c r="K105" s="67">
        <v>94.697400000000002</v>
      </c>
      <c r="L105" s="67">
        <v>0</v>
      </c>
      <c r="N105" s="67"/>
    </row>
    <row r="106" spans="1:15" hidden="1" x14ac:dyDescent="0.25">
      <c r="A106" s="68">
        <v>45408</v>
      </c>
      <c r="B106" s="68">
        <v>45412</v>
      </c>
      <c r="C106" s="66" t="s">
        <v>112</v>
      </c>
      <c r="D106" s="66" t="s">
        <v>113</v>
      </c>
      <c r="E106" s="66" t="s">
        <v>114</v>
      </c>
      <c r="F106" s="68">
        <v>50705</v>
      </c>
      <c r="G106" s="67">
        <v>7.12</v>
      </c>
      <c r="H106" s="67">
        <v>0.1</v>
      </c>
      <c r="I106" s="67">
        <v>7.19</v>
      </c>
      <c r="J106" s="67">
        <v>7.04</v>
      </c>
      <c r="K106" s="67">
        <v>63.466000000000001</v>
      </c>
      <c r="L106" s="67">
        <v>1.5246</v>
      </c>
      <c r="N106" s="67"/>
    </row>
    <row r="107" spans="1:15" x14ac:dyDescent="0.25">
      <c r="A107" s="68">
        <v>45408</v>
      </c>
      <c r="B107" s="68">
        <v>45412</v>
      </c>
      <c r="C107" s="66" t="s">
        <v>115</v>
      </c>
      <c r="D107" s="66" t="s">
        <v>116</v>
      </c>
      <c r="E107" s="66" t="s">
        <v>117</v>
      </c>
      <c r="F107" s="68">
        <v>51616</v>
      </c>
      <c r="G107" s="67">
        <v>7.11</v>
      </c>
      <c r="H107" s="67">
        <v>0.1</v>
      </c>
      <c r="I107" s="67">
        <v>7.19</v>
      </c>
      <c r="J107" s="67">
        <v>7.04</v>
      </c>
      <c r="K107" s="67">
        <v>60.192599999999999</v>
      </c>
      <c r="L107" s="67">
        <v>4.1099999999999998E-2</v>
      </c>
      <c r="N107" s="67"/>
    </row>
    <row r="108" spans="1:15" hidden="1" x14ac:dyDescent="0.25">
      <c r="A108" s="68">
        <v>45408</v>
      </c>
      <c r="B108" s="68">
        <v>45412</v>
      </c>
      <c r="C108" s="66" t="s">
        <v>118</v>
      </c>
      <c r="D108" s="66" t="s">
        <v>119</v>
      </c>
      <c r="E108" s="66" t="s">
        <v>120</v>
      </c>
      <c r="F108" s="68">
        <v>47261</v>
      </c>
      <c r="G108" s="67">
        <v>7.21</v>
      </c>
      <c r="H108" s="67">
        <v>0.09</v>
      </c>
      <c r="I108" s="67">
        <v>7.29</v>
      </c>
      <c r="J108" s="67">
        <v>7.14</v>
      </c>
      <c r="K108" s="67">
        <v>78.530699999999996</v>
      </c>
      <c r="L108" s="67">
        <v>1.8743000000000001</v>
      </c>
      <c r="N108" s="67"/>
    </row>
    <row r="109" spans="1:15" hidden="1" x14ac:dyDescent="0.25">
      <c r="A109" s="68">
        <v>45408</v>
      </c>
      <c r="B109" s="68">
        <v>45412</v>
      </c>
      <c r="C109" s="66" t="s">
        <v>121</v>
      </c>
      <c r="D109" s="66" t="s">
        <v>122</v>
      </c>
      <c r="E109" s="66" t="s">
        <v>123</v>
      </c>
      <c r="F109" s="68">
        <v>46316</v>
      </c>
      <c r="G109" s="67">
        <v>7.28</v>
      </c>
      <c r="H109" s="67">
        <v>7.0000000000000007E-2</v>
      </c>
      <c r="I109" s="67">
        <v>7.36</v>
      </c>
      <c r="J109" s="67">
        <v>7.21</v>
      </c>
      <c r="K109" s="67">
        <v>104.7856</v>
      </c>
      <c r="L109" s="67">
        <v>4.9836</v>
      </c>
      <c r="N109" s="67"/>
    </row>
    <row r="110" spans="1:15" hidden="1" x14ac:dyDescent="0.25">
      <c r="A110" s="68">
        <v>45408</v>
      </c>
      <c r="B110" s="68">
        <v>45412</v>
      </c>
      <c r="C110" s="66" t="s">
        <v>124</v>
      </c>
      <c r="D110" s="66" t="s">
        <v>125</v>
      </c>
      <c r="E110" s="66" t="s">
        <v>126</v>
      </c>
      <c r="F110" s="68">
        <v>45525</v>
      </c>
      <c r="G110" s="67">
        <v>6.86</v>
      </c>
      <c r="H110" s="67">
        <v>0</v>
      </c>
      <c r="I110" s="67">
        <v>7</v>
      </c>
      <c r="J110" s="67">
        <v>6.71</v>
      </c>
      <c r="K110" s="67">
        <v>97.892099999999999</v>
      </c>
      <c r="L110" s="67">
        <v>0</v>
      </c>
      <c r="N110" s="67"/>
      <c r="O110" s="76"/>
    </row>
    <row r="111" spans="1:15" hidden="1" x14ac:dyDescent="0.25">
      <c r="A111" s="68">
        <v>45408</v>
      </c>
      <c r="B111" s="68">
        <v>45412</v>
      </c>
      <c r="C111" s="66" t="s">
        <v>127</v>
      </c>
      <c r="D111" s="66" t="s">
        <v>128</v>
      </c>
      <c r="E111" s="66" t="s">
        <v>129</v>
      </c>
      <c r="F111" s="68">
        <v>49606</v>
      </c>
      <c r="G111" s="67">
        <v>7.12</v>
      </c>
      <c r="H111" s="67">
        <v>0.11</v>
      </c>
      <c r="I111" s="67">
        <v>7.19</v>
      </c>
      <c r="J111" s="67">
        <v>7.04</v>
      </c>
      <c r="K111" s="67">
        <v>98.997299999999996</v>
      </c>
      <c r="L111" s="67">
        <v>4.4010999999999996</v>
      </c>
      <c r="N111" s="67"/>
    </row>
    <row r="112" spans="1:15" hidden="1" x14ac:dyDescent="0.25">
      <c r="A112" s="68">
        <v>45408</v>
      </c>
      <c r="B112" s="68">
        <v>45412</v>
      </c>
      <c r="C112" s="66" t="s">
        <v>130</v>
      </c>
      <c r="D112" s="66" t="s">
        <v>136</v>
      </c>
      <c r="E112" s="66" t="s">
        <v>137</v>
      </c>
      <c r="F112" s="68">
        <v>45595</v>
      </c>
      <c r="G112" s="67">
        <v>6.85</v>
      </c>
      <c r="H112" s="67">
        <v>-0.03</v>
      </c>
      <c r="I112" s="67">
        <v>6.99</v>
      </c>
      <c r="J112" s="67">
        <v>6.71</v>
      </c>
      <c r="K112" s="67">
        <v>96.635099999999994</v>
      </c>
      <c r="L112" s="67">
        <v>0</v>
      </c>
      <c r="N112" s="67"/>
    </row>
    <row r="113" spans="1:15" hidden="1" x14ac:dyDescent="0.25">
      <c r="A113" s="68">
        <v>45408</v>
      </c>
      <c r="B113" s="68">
        <v>45412</v>
      </c>
      <c r="C113" s="66" t="s">
        <v>133</v>
      </c>
      <c r="D113" s="66" t="s">
        <v>138</v>
      </c>
      <c r="E113" s="66" t="s">
        <v>139</v>
      </c>
      <c r="F113" s="68">
        <v>45707</v>
      </c>
      <c r="G113" s="67">
        <v>6.87</v>
      </c>
      <c r="H113" s="67">
        <v>-0.01</v>
      </c>
      <c r="I113" s="67">
        <v>7.02</v>
      </c>
      <c r="J113" s="67">
        <v>6.72</v>
      </c>
      <c r="K113" s="67">
        <v>94.670400000000001</v>
      </c>
      <c r="L113" s="67">
        <v>0</v>
      </c>
      <c r="N113" s="67"/>
    </row>
    <row r="114" spans="1:15" hidden="1" x14ac:dyDescent="0.25">
      <c r="A114" s="68">
        <v>45407</v>
      </c>
      <c r="B114" s="68">
        <v>45411</v>
      </c>
      <c r="C114" s="66" t="s">
        <v>112</v>
      </c>
      <c r="D114" s="66" t="s">
        <v>113</v>
      </c>
      <c r="E114" s="66" t="s">
        <v>114</v>
      </c>
      <c r="F114" s="68">
        <v>50705</v>
      </c>
      <c r="G114" s="67">
        <v>7.02</v>
      </c>
      <c r="H114" s="67">
        <v>0.02</v>
      </c>
      <c r="I114" s="67">
        <v>7.1</v>
      </c>
      <c r="J114" s="67">
        <v>6.95</v>
      </c>
      <c r="K114" s="67">
        <v>64.129000000000005</v>
      </c>
      <c r="L114" s="67">
        <v>1.5164</v>
      </c>
      <c r="N114" s="67"/>
    </row>
    <row r="115" spans="1:15" x14ac:dyDescent="0.25">
      <c r="A115" s="68">
        <v>45407</v>
      </c>
      <c r="B115" s="68">
        <v>45411</v>
      </c>
      <c r="C115" s="66" t="s">
        <v>115</v>
      </c>
      <c r="D115" s="66" t="s">
        <v>116</v>
      </c>
      <c r="E115" s="66" t="s">
        <v>117</v>
      </c>
      <c r="F115" s="68">
        <v>51616</v>
      </c>
      <c r="G115" s="67">
        <v>7.01</v>
      </c>
      <c r="H115" s="67">
        <v>0.02</v>
      </c>
      <c r="I115" s="67">
        <v>7.09</v>
      </c>
      <c r="J115" s="67">
        <v>6.94</v>
      </c>
      <c r="K115" s="67">
        <v>60.8889</v>
      </c>
      <c r="L115" s="67">
        <v>3.2899999999999999E-2</v>
      </c>
      <c r="N115" s="67"/>
    </row>
    <row r="116" spans="1:15" hidden="1" x14ac:dyDescent="0.25">
      <c r="A116" s="68">
        <v>45407</v>
      </c>
      <c r="B116" s="68">
        <v>45411</v>
      </c>
      <c r="C116" s="66" t="s">
        <v>118</v>
      </c>
      <c r="D116" s="66" t="s">
        <v>119</v>
      </c>
      <c r="E116" s="66" t="s">
        <v>120</v>
      </c>
      <c r="F116" s="68">
        <v>47261</v>
      </c>
      <c r="G116" s="67">
        <v>7.12</v>
      </c>
      <c r="H116" s="67">
        <v>0.01</v>
      </c>
      <c r="I116" s="67">
        <v>7.2</v>
      </c>
      <c r="J116" s="67">
        <v>7.05</v>
      </c>
      <c r="K116" s="67">
        <v>78.840500000000006</v>
      </c>
      <c r="L116" s="67">
        <v>1.8689</v>
      </c>
      <c r="N116" s="67"/>
    </row>
    <row r="117" spans="1:15" hidden="1" x14ac:dyDescent="0.25">
      <c r="A117" s="68">
        <v>45407</v>
      </c>
      <c r="B117" s="68">
        <v>45411</v>
      </c>
      <c r="C117" s="66" t="s">
        <v>121</v>
      </c>
      <c r="D117" s="66" t="s">
        <v>122</v>
      </c>
      <c r="E117" s="66" t="s">
        <v>123</v>
      </c>
      <c r="F117" s="68">
        <v>46316</v>
      </c>
      <c r="G117" s="67">
        <v>7.21</v>
      </c>
      <c r="H117" s="67">
        <v>0.01</v>
      </c>
      <c r="I117" s="67">
        <v>7.29</v>
      </c>
      <c r="J117" s="67">
        <v>7.14</v>
      </c>
      <c r="K117" s="67">
        <v>104.95050000000001</v>
      </c>
      <c r="L117" s="67">
        <v>4.9577</v>
      </c>
      <c r="N117" s="67"/>
    </row>
    <row r="118" spans="1:15" hidden="1" x14ac:dyDescent="0.25">
      <c r="A118" s="68">
        <v>45407</v>
      </c>
      <c r="B118" s="68">
        <v>45411</v>
      </c>
      <c r="C118" s="66" t="s">
        <v>124</v>
      </c>
      <c r="D118" s="66" t="s">
        <v>125</v>
      </c>
      <c r="E118" s="66" t="s">
        <v>126</v>
      </c>
      <c r="F118" s="68">
        <v>45525</v>
      </c>
      <c r="G118" s="67">
        <v>6.86</v>
      </c>
      <c r="H118" s="67">
        <v>-0.01</v>
      </c>
      <c r="I118" s="67">
        <v>7.01</v>
      </c>
      <c r="J118" s="67">
        <v>6.71</v>
      </c>
      <c r="K118" s="67">
        <v>97.873900000000006</v>
      </c>
      <c r="L118" s="67">
        <v>0</v>
      </c>
      <c r="N118" s="67"/>
      <c r="O118" s="76"/>
    </row>
    <row r="119" spans="1:15" hidden="1" x14ac:dyDescent="0.25">
      <c r="A119" s="68">
        <v>45407</v>
      </c>
      <c r="B119" s="68">
        <v>45411</v>
      </c>
      <c r="C119" s="66" t="s">
        <v>127</v>
      </c>
      <c r="D119" s="66" t="s">
        <v>128</v>
      </c>
      <c r="E119" s="66" t="s">
        <v>129</v>
      </c>
      <c r="F119" s="68">
        <v>49606</v>
      </c>
      <c r="G119" s="67">
        <v>7.01</v>
      </c>
      <c r="H119" s="67">
        <v>0.02</v>
      </c>
      <c r="I119" s="67">
        <v>7.08</v>
      </c>
      <c r="J119" s="67">
        <v>6.93</v>
      </c>
      <c r="K119" s="67">
        <v>99.841700000000003</v>
      </c>
      <c r="L119" s="67">
        <v>4.3818999999999999</v>
      </c>
      <c r="N119" s="67"/>
    </row>
    <row r="120" spans="1:15" hidden="1" x14ac:dyDescent="0.25">
      <c r="A120" s="68">
        <v>45407</v>
      </c>
      <c r="B120" s="68">
        <v>45411</v>
      </c>
      <c r="C120" s="66" t="s">
        <v>130</v>
      </c>
      <c r="D120" s="66" t="s">
        <v>136</v>
      </c>
      <c r="E120" s="66" t="s">
        <v>137</v>
      </c>
      <c r="F120" s="68">
        <v>45595</v>
      </c>
      <c r="G120" s="67">
        <v>6.88</v>
      </c>
      <c r="H120" s="67">
        <v>-0.04</v>
      </c>
      <c r="I120" s="67">
        <v>7.02</v>
      </c>
      <c r="J120" s="67">
        <v>6.74</v>
      </c>
      <c r="K120" s="67">
        <v>96.602999999999994</v>
      </c>
      <c r="L120" s="67">
        <v>0</v>
      </c>
      <c r="N120" s="67"/>
    </row>
    <row r="121" spans="1:15" hidden="1" x14ac:dyDescent="0.25">
      <c r="A121" s="68">
        <v>45407</v>
      </c>
      <c r="B121" s="68">
        <v>45411</v>
      </c>
      <c r="C121" s="66" t="s">
        <v>133</v>
      </c>
      <c r="D121" s="66" t="s">
        <v>138</v>
      </c>
      <c r="E121" s="66" t="s">
        <v>139</v>
      </c>
      <c r="F121" s="68">
        <v>45707</v>
      </c>
      <c r="G121" s="67">
        <v>6.88</v>
      </c>
      <c r="H121" s="67">
        <v>-0.01</v>
      </c>
      <c r="I121" s="67">
        <v>7.03</v>
      </c>
      <c r="J121" s="67">
        <v>6.73</v>
      </c>
      <c r="K121" s="67">
        <v>94.646000000000001</v>
      </c>
      <c r="L121" s="67">
        <v>0</v>
      </c>
      <c r="N121" s="67"/>
    </row>
    <row r="122" spans="1:15" hidden="1" x14ac:dyDescent="0.25">
      <c r="A122" s="68">
        <v>45406</v>
      </c>
      <c r="B122" s="68">
        <v>45408</v>
      </c>
      <c r="C122" s="66" t="s">
        <v>112</v>
      </c>
      <c r="D122" s="66" t="s">
        <v>113</v>
      </c>
      <c r="E122" s="66" t="s">
        <v>114</v>
      </c>
      <c r="F122" s="68">
        <v>50705</v>
      </c>
      <c r="G122" s="67">
        <v>7</v>
      </c>
      <c r="H122" s="67">
        <v>0</v>
      </c>
      <c r="I122" s="67">
        <v>7.07</v>
      </c>
      <c r="J122" s="67">
        <v>6.92</v>
      </c>
      <c r="K122" s="67">
        <v>64.2517</v>
      </c>
      <c r="L122" s="67">
        <v>1.4918</v>
      </c>
      <c r="N122" s="67"/>
    </row>
    <row r="123" spans="1:15" x14ac:dyDescent="0.25">
      <c r="A123" s="68">
        <v>45406</v>
      </c>
      <c r="B123" s="68">
        <v>45408</v>
      </c>
      <c r="C123" s="66" t="s">
        <v>115</v>
      </c>
      <c r="D123" s="66" t="s">
        <v>116</v>
      </c>
      <c r="E123" s="66" t="s">
        <v>117</v>
      </c>
      <c r="F123" s="68">
        <v>51616</v>
      </c>
      <c r="G123" s="67">
        <v>6.99</v>
      </c>
      <c r="H123" s="67">
        <v>0</v>
      </c>
      <c r="I123" s="67">
        <v>7.06</v>
      </c>
      <c r="J123" s="67">
        <v>6.91</v>
      </c>
      <c r="K123" s="67">
        <v>61.020800000000001</v>
      </c>
      <c r="L123" s="67">
        <v>8.2000000000000007E-3</v>
      </c>
      <c r="N123" s="67"/>
    </row>
    <row r="124" spans="1:15" hidden="1" x14ac:dyDescent="0.25">
      <c r="A124" s="68">
        <v>45406</v>
      </c>
      <c r="B124" s="68">
        <v>45408</v>
      </c>
      <c r="C124" s="66" t="s">
        <v>118</v>
      </c>
      <c r="D124" s="66" t="s">
        <v>119</v>
      </c>
      <c r="E124" s="66" t="s">
        <v>120</v>
      </c>
      <c r="F124" s="68">
        <v>47261</v>
      </c>
      <c r="G124" s="67">
        <v>7.11</v>
      </c>
      <c r="H124" s="67">
        <v>0.01</v>
      </c>
      <c r="I124" s="67">
        <v>7.19</v>
      </c>
      <c r="J124" s="67">
        <v>7.04</v>
      </c>
      <c r="K124" s="67">
        <v>78.847099999999998</v>
      </c>
      <c r="L124" s="67">
        <v>1.8525</v>
      </c>
      <c r="N124" s="67"/>
    </row>
    <row r="125" spans="1:15" hidden="1" x14ac:dyDescent="0.25">
      <c r="A125" s="68">
        <v>45406</v>
      </c>
      <c r="B125" s="68">
        <v>45408</v>
      </c>
      <c r="C125" s="66" t="s">
        <v>121</v>
      </c>
      <c r="D125" s="66" t="s">
        <v>122</v>
      </c>
      <c r="E125" s="66" t="s">
        <v>123</v>
      </c>
      <c r="F125" s="68">
        <v>46316</v>
      </c>
      <c r="G125" s="67">
        <v>7.2</v>
      </c>
      <c r="H125" s="67">
        <v>0.03</v>
      </c>
      <c r="I125" s="67">
        <v>7.28</v>
      </c>
      <c r="J125" s="67">
        <v>7.13</v>
      </c>
      <c r="K125" s="67">
        <v>104.98860000000001</v>
      </c>
      <c r="L125" s="67">
        <v>4.8798000000000004</v>
      </c>
      <c r="N125" s="67"/>
    </row>
    <row r="126" spans="1:15" hidden="1" x14ac:dyDescent="0.25">
      <c r="A126" s="68">
        <v>45406</v>
      </c>
      <c r="B126" s="68">
        <v>45408</v>
      </c>
      <c r="C126" s="66" t="s">
        <v>124</v>
      </c>
      <c r="D126" s="66" t="s">
        <v>125</v>
      </c>
      <c r="E126" s="66" t="s">
        <v>126</v>
      </c>
      <c r="F126" s="68">
        <v>45525</v>
      </c>
      <c r="G126" s="67">
        <v>6.87</v>
      </c>
      <c r="H126" s="67">
        <v>0.01</v>
      </c>
      <c r="I126" s="67">
        <v>7.02</v>
      </c>
      <c r="J126" s="67">
        <v>6.72</v>
      </c>
      <c r="K126" s="67">
        <v>97.816000000000003</v>
      </c>
      <c r="L126" s="67">
        <v>0</v>
      </c>
      <c r="N126" s="67"/>
      <c r="O126" s="76"/>
    </row>
    <row r="127" spans="1:15" hidden="1" x14ac:dyDescent="0.25">
      <c r="A127" s="68">
        <v>45406</v>
      </c>
      <c r="B127" s="68">
        <v>45408</v>
      </c>
      <c r="C127" s="66" t="s">
        <v>127</v>
      </c>
      <c r="D127" s="66" t="s">
        <v>128</v>
      </c>
      <c r="E127" s="66" t="s">
        <v>129</v>
      </c>
      <c r="F127" s="68">
        <v>49606</v>
      </c>
      <c r="G127" s="67">
        <v>6.99</v>
      </c>
      <c r="H127" s="67">
        <v>0</v>
      </c>
      <c r="I127" s="67">
        <v>7.06</v>
      </c>
      <c r="J127" s="67">
        <v>6.91</v>
      </c>
      <c r="K127" s="67">
        <v>99.995800000000003</v>
      </c>
      <c r="L127" s="67">
        <v>4.3246000000000002</v>
      </c>
      <c r="N127" s="67"/>
    </row>
    <row r="128" spans="1:15" hidden="1" x14ac:dyDescent="0.25">
      <c r="A128" s="68">
        <v>45406</v>
      </c>
      <c r="B128" s="68">
        <v>45408</v>
      </c>
      <c r="C128" s="66" t="s">
        <v>130</v>
      </c>
      <c r="D128" s="66" t="s">
        <v>136</v>
      </c>
      <c r="E128" s="66" t="s">
        <v>137</v>
      </c>
      <c r="F128" s="68">
        <v>45595</v>
      </c>
      <c r="G128" s="67">
        <v>6.92</v>
      </c>
      <c r="H128" s="67">
        <v>-0.01</v>
      </c>
      <c r="I128" s="67">
        <v>7.06</v>
      </c>
      <c r="J128" s="67">
        <v>6.78</v>
      </c>
      <c r="K128" s="67">
        <v>96.530199999999994</v>
      </c>
      <c r="L128" s="67">
        <v>0</v>
      </c>
      <c r="N128" s="67"/>
    </row>
    <row r="129" spans="1:15" hidden="1" x14ac:dyDescent="0.25">
      <c r="A129" s="68">
        <v>45406</v>
      </c>
      <c r="B129" s="68">
        <v>45408</v>
      </c>
      <c r="C129" s="66" t="s">
        <v>133</v>
      </c>
      <c r="D129" s="66" t="s">
        <v>138</v>
      </c>
      <c r="E129" s="66" t="s">
        <v>139</v>
      </c>
      <c r="F129" s="68">
        <v>45707</v>
      </c>
      <c r="G129" s="67">
        <v>6.89</v>
      </c>
      <c r="H129" s="67">
        <v>0.01</v>
      </c>
      <c r="I129" s="67">
        <v>7.04</v>
      </c>
      <c r="J129" s="67">
        <v>6.74</v>
      </c>
      <c r="K129" s="67">
        <v>94.587199999999996</v>
      </c>
      <c r="L129" s="67">
        <v>0</v>
      </c>
      <c r="N129" s="67"/>
    </row>
    <row r="130" spans="1:15" hidden="1" x14ac:dyDescent="0.25">
      <c r="A130" s="68">
        <v>45405</v>
      </c>
      <c r="B130" s="68">
        <v>45407</v>
      </c>
      <c r="C130" s="66" t="s">
        <v>112</v>
      </c>
      <c r="D130" s="66" t="s">
        <v>113</v>
      </c>
      <c r="E130" s="66" t="s">
        <v>114</v>
      </c>
      <c r="F130" s="68">
        <v>50705</v>
      </c>
      <c r="G130" s="67">
        <v>7</v>
      </c>
      <c r="H130" s="67">
        <v>-0.12</v>
      </c>
      <c r="I130" s="67">
        <v>7.08</v>
      </c>
      <c r="J130" s="67">
        <v>6.93</v>
      </c>
      <c r="K130" s="67">
        <v>64.247699999999995</v>
      </c>
      <c r="L130" s="67">
        <v>1.4836</v>
      </c>
      <c r="N130" s="67"/>
    </row>
    <row r="131" spans="1:15" x14ac:dyDescent="0.25">
      <c r="A131" s="68">
        <v>45405</v>
      </c>
      <c r="B131" s="68">
        <v>45407</v>
      </c>
      <c r="C131" s="66" t="s">
        <v>115</v>
      </c>
      <c r="D131" s="66" t="s">
        <v>116</v>
      </c>
      <c r="E131" s="66" t="s">
        <v>117</v>
      </c>
      <c r="F131" s="68">
        <v>51616</v>
      </c>
      <c r="G131" s="67">
        <v>6.99</v>
      </c>
      <c r="H131" s="67">
        <v>-0.12</v>
      </c>
      <c r="I131" s="67">
        <v>7.06</v>
      </c>
      <c r="J131" s="67">
        <v>6.92</v>
      </c>
      <c r="K131" s="67">
        <v>61.017699999999998</v>
      </c>
      <c r="L131" s="67">
        <v>0</v>
      </c>
      <c r="N131" s="67"/>
    </row>
    <row r="132" spans="1:15" hidden="1" x14ac:dyDescent="0.25">
      <c r="A132" s="68">
        <v>45405</v>
      </c>
      <c r="B132" s="68">
        <v>45407</v>
      </c>
      <c r="C132" s="66" t="s">
        <v>118</v>
      </c>
      <c r="D132" s="66" t="s">
        <v>119</v>
      </c>
      <c r="E132" s="66" t="s">
        <v>120</v>
      </c>
      <c r="F132" s="68">
        <v>47261</v>
      </c>
      <c r="G132" s="67">
        <v>7.1</v>
      </c>
      <c r="H132" s="67">
        <v>-0.11</v>
      </c>
      <c r="I132" s="67">
        <v>7.17</v>
      </c>
      <c r="J132" s="67">
        <v>7.02</v>
      </c>
      <c r="K132" s="67">
        <v>78.873199999999997</v>
      </c>
      <c r="L132" s="67">
        <v>1.847</v>
      </c>
      <c r="N132" s="67"/>
    </row>
    <row r="133" spans="1:15" hidden="1" x14ac:dyDescent="0.25">
      <c r="A133" s="68">
        <v>45405</v>
      </c>
      <c r="B133" s="68">
        <v>45407</v>
      </c>
      <c r="C133" s="66" t="s">
        <v>121</v>
      </c>
      <c r="D133" s="66" t="s">
        <v>122</v>
      </c>
      <c r="E133" s="66" t="s">
        <v>123</v>
      </c>
      <c r="F133" s="68">
        <v>46316</v>
      </c>
      <c r="G133" s="67">
        <v>7.17</v>
      </c>
      <c r="H133" s="67">
        <v>-0.08</v>
      </c>
      <c r="I133" s="67">
        <v>7.24</v>
      </c>
      <c r="J133" s="67">
        <v>7.09</v>
      </c>
      <c r="K133" s="67">
        <v>105.0628</v>
      </c>
      <c r="L133" s="67">
        <v>4.8537999999999997</v>
      </c>
      <c r="N133" s="67"/>
    </row>
    <row r="134" spans="1:15" hidden="1" x14ac:dyDescent="0.25">
      <c r="A134" s="68">
        <v>45405</v>
      </c>
      <c r="B134" s="68">
        <v>45407</v>
      </c>
      <c r="C134" s="66" t="s">
        <v>124</v>
      </c>
      <c r="D134" s="66" t="s">
        <v>125</v>
      </c>
      <c r="E134" s="66" t="s">
        <v>126</v>
      </c>
      <c r="F134" s="68">
        <v>45525</v>
      </c>
      <c r="G134" s="67">
        <v>6.86</v>
      </c>
      <c r="H134" s="67">
        <v>0.18</v>
      </c>
      <c r="I134" s="67">
        <v>7.01</v>
      </c>
      <c r="J134" s="67">
        <v>6.71</v>
      </c>
      <c r="K134" s="67">
        <v>97.800899999999999</v>
      </c>
      <c r="L134" s="67">
        <v>0</v>
      </c>
      <c r="N134" s="67"/>
      <c r="O134" s="76"/>
    </row>
    <row r="135" spans="1:15" hidden="1" x14ac:dyDescent="0.25">
      <c r="A135" s="68">
        <v>45405</v>
      </c>
      <c r="B135" s="68">
        <v>45407</v>
      </c>
      <c r="C135" s="66" t="s">
        <v>127</v>
      </c>
      <c r="D135" s="66" t="s">
        <v>128</v>
      </c>
      <c r="E135" s="66" t="s">
        <v>129</v>
      </c>
      <c r="F135" s="68">
        <v>49606</v>
      </c>
      <c r="G135" s="67">
        <v>6.99</v>
      </c>
      <c r="H135" s="67">
        <v>-0.13</v>
      </c>
      <c r="I135" s="67">
        <v>7.07</v>
      </c>
      <c r="J135" s="67">
        <v>6.92</v>
      </c>
      <c r="K135" s="67">
        <v>99.995800000000003</v>
      </c>
      <c r="L135" s="67">
        <v>4.3053999999999997</v>
      </c>
      <c r="N135" s="67"/>
    </row>
    <row r="136" spans="1:15" hidden="1" x14ac:dyDescent="0.25">
      <c r="A136" s="68">
        <v>45405</v>
      </c>
      <c r="B136" s="68">
        <v>45407</v>
      </c>
      <c r="C136" s="66" t="s">
        <v>130</v>
      </c>
      <c r="D136" s="66" t="s">
        <v>136</v>
      </c>
      <c r="E136" s="66" t="s">
        <v>137</v>
      </c>
      <c r="F136" s="68">
        <v>45595</v>
      </c>
      <c r="G136" s="67">
        <v>6.93</v>
      </c>
      <c r="H136" s="67">
        <v>0.01</v>
      </c>
      <c r="I136" s="67">
        <v>7.07</v>
      </c>
      <c r="J136" s="67">
        <v>6.78</v>
      </c>
      <c r="K136" s="67">
        <v>96.507400000000004</v>
      </c>
      <c r="L136" s="67">
        <v>0</v>
      </c>
      <c r="N136" s="67"/>
    </row>
    <row r="137" spans="1:15" hidden="1" x14ac:dyDescent="0.25">
      <c r="A137" s="68">
        <v>45405</v>
      </c>
      <c r="B137" s="68">
        <v>45407</v>
      </c>
      <c r="C137" s="66" t="s">
        <v>133</v>
      </c>
      <c r="D137" s="66" t="s">
        <v>138</v>
      </c>
      <c r="E137" s="66" t="s">
        <v>139</v>
      </c>
      <c r="F137" s="68">
        <v>45707</v>
      </c>
      <c r="G137" s="67">
        <v>6.88</v>
      </c>
      <c r="H137" s="67">
        <v>0</v>
      </c>
      <c r="I137" s="67">
        <v>7.03</v>
      </c>
      <c r="J137" s="67">
        <v>6.73</v>
      </c>
      <c r="K137" s="67">
        <v>94.577600000000004</v>
      </c>
      <c r="L137" s="67">
        <v>0</v>
      </c>
      <c r="N137" s="67"/>
    </row>
    <row r="138" spans="1:15" hidden="1" x14ac:dyDescent="0.25">
      <c r="A138" s="68">
        <v>45404</v>
      </c>
      <c r="B138" s="68">
        <v>45406</v>
      </c>
      <c r="C138" s="66" t="s">
        <v>112</v>
      </c>
      <c r="D138" s="66" t="s">
        <v>113</v>
      </c>
      <c r="E138" s="66" t="s">
        <v>114</v>
      </c>
      <c r="F138" s="68">
        <v>50705</v>
      </c>
      <c r="G138" s="67">
        <v>7.12</v>
      </c>
      <c r="H138" s="67">
        <v>0.01</v>
      </c>
      <c r="I138" s="67">
        <v>7.2</v>
      </c>
      <c r="J138" s="67">
        <v>7.05</v>
      </c>
      <c r="K138" s="67">
        <v>63.441899999999997</v>
      </c>
      <c r="L138" s="67">
        <v>1.4754</v>
      </c>
      <c r="N138" s="67"/>
    </row>
    <row r="139" spans="1:15" x14ac:dyDescent="0.25">
      <c r="A139" s="68">
        <v>45404</v>
      </c>
      <c r="B139" s="68">
        <v>45406</v>
      </c>
      <c r="C139" s="66" t="s">
        <v>115</v>
      </c>
      <c r="D139" s="66" t="s">
        <v>116</v>
      </c>
      <c r="E139" s="66" t="s">
        <v>117</v>
      </c>
      <c r="F139" s="68">
        <v>51616</v>
      </c>
      <c r="G139" s="67">
        <v>7.11</v>
      </c>
      <c r="H139" s="67">
        <v>0.01</v>
      </c>
      <c r="I139" s="67">
        <v>7.19</v>
      </c>
      <c r="J139" s="67">
        <v>7.04</v>
      </c>
      <c r="K139" s="67">
        <v>60.165799999999997</v>
      </c>
      <c r="L139" s="67">
        <v>0</v>
      </c>
      <c r="N139" s="67"/>
    </row>
    <row r="140" spans="1:15" hidden="1" x14ac:dyDescent="0.25">
      <c r="A140" s="68">
        <v>45404</v>
      </c>
      <c r="B140" s="68">
        <v>45406</v>
      </c>
      <c r="C140" s="66" t="s">
        <v>118</v>
      </c>
      <c r="D140" s="66" t="s">
        <v>119</v>
      </c>
      <c r="E140" s="66" t="s">
        <v>120</v>
      </c>
      <c r="F140" s="68">
        <v>47261</v>
      </c>
      <c r="G140" s="67">
        <v>7.21</v>
      </c>
      <c r="H140" s="67">
        <v>0.01</v>
      </c>
      <c r="I140" s="67">
        <v>7.28</v>
      </c>
      <c r="J140" s="67">
        <v>7.13</v>
      </c>
      <c r="K140" s="67">
        <v>78.471800000000002</v>
      </c>
      <c r="L140" s="67">
        <v>1.8414999999999999</v>
      </c>
      <c r="N140" s="67"/>
    </row>
    <row r="141" spans="1:15" hidden="1" x14ac:dyDescent="0.25">
      <c r="A141" s="68">
        <v>45404</v>
      </c>
      <c r="B141" s="68">
        <v>45406</v>
      </c>
      <c r="C141" s="66" t="s">
        <v>121</v>
      </c>
      <c r="D141" s="66" t="s">
        <v>122</v>
      </c>
      <c r="E141" s="66" t="s">
        <v>123</v>
      </c>
      <c r="F141" s="68">
        <v>46316</v>
      </c>
      <c r="G141" s="67">
        <v>7.25</v>
      </c>
      <c r="H141" s="67">
        <v>0</v>
      </c>
      <c r="I141" s="67">
        <v>7.33</v>
      </c>
      <c r="J141" s="67">
        <v>7.18</v>
      </c>
      <c r="K141" s="67">
        <v>104.88379999999999</v>
      </c>
      <c r="L141" s="67">
        <v>4.8278999999999996</v>
      </c>
      <c r="N141" s="67"/>
    </row>
    <row r="142" spans="1:15" hidden="1" x14ac:dyDescent="0.25">
      <c r="A142" s="68">
        <v>45404</v>
      </c>
      <c r="B142" s="68">
        <v>45406</v>
      </c>
      <c r="C142" s="66" t="s">
        <v>127</v>
      </c>
      <c r="D142" s="66" t="s">
        <v>128</v>
      </c>
      <c r="E142" s="66" t="s">
        <v>129</v>
      </c>
      <c r="F142" s="68">
        <v>49606</v>
      </c>
      <c r="G142" s="67">
        <v>7.12</v>
      </c>
      <c r="H142" s="67">
        <v>0.02</v>
      </c>
      <c r="I142" s="67">
        <v>7.19</v>
      </c>
      <c r="J142" s="67">
        <v>7.04</v>
      </c>
      <c r="K142" s="67">
        <v>98.995599999999996</v>
      </c>
      <c r="L142" s="67">
        <v>4.2862999999999998</v>
      </c>
      <c r="N142" s="67"/>
    </row>
    <row r="143" spans="1:15" hidden="1" x14ac:dyDescent="0.25">
      <c r="A143" s="68">
        <v>45404</v>
      </c>
      <c r="B143" s="68">
        <v>45406</v>
      </c>
      <c r="C143" s="66" t="s">
        <v>130</v>
      </c>
      <c r="D143" s="66" t="s">
        <v>136</v>
      </c>
      <c r="E143" s="66" t="s">
        <v>137</v>
      </c>
      <c r="F143" s="68">
        <v>45595</v>
      </c>
      <c r="G143" s="67">
        <v>6.92</v>
      </c>
      <c r="H143" s="67">
        <v>0.04</v>
      </c>
      <c r="I143" s="67">
        <v>7.07</v>
      </c>
      <c r="J143" s="67">
        <v>6.77</v>
      </c>
      <c r="K143" s="67">
        <v>96.494399999999999</v>
      </c>
      <c r="L143" s="67">
        <v>0</v>
      </c>
      <c r="N143" s="67"/>
    </row>
    <row r="144" spans="1:15" hidden="1" x14ac:dyDescent="0.25">
      <c r="A144" s="68">
        <v>45404</v>
      </c>
      <c r="B144" s="68">
        <v>45406</v>
      </c>
      <c r="C144" s="66" t="s">
        <v>133</v>
      </c>
      <c r="D144" s="66" t="s">
        <v>138</v>
      </c>
      <c r="E144" s="66" t="s">
        <v>139</v>
      </c>
      <c r="F144" s="68">
        <v>45707</v>
      </c>
      <c r="G144" s="67">
        <v>6.88</v>
      </c>
      <c r="H144" s="67">
        <v>0</v>
      </c>
      <c r="I144" s="67">
        <v>7.03</v>
      </c>
      <c r="J144" s="67">
        <v>6.73</v>
      </c>
      <c r="K144" s="67">
        <v>94.560500000000005</v>
      </c>
      <c r="L144" s="67">
        <v>0</v>
      </c>
      <c r="N144" s="67"/>
    </row>
    <row r="145" spans="1:15" hidden="1" x14ac:dyDescent="0.25">
      <c r="A145" s="68">
        <v>45404</v>
      </c>
      <c r="B145" s="68">
        <v>45406</v>
      </c>
      <c r="C145" s="66" t="s">
        <v>124</v>
      </c>
      <c r="D145" s="66" t="s">
        <v>140</v>
      </c>
      <c r="E145" s="66" t="s">
        <v>141</v>
      </c>
      <c r="F145" s="68">
        <v>45497</v>
      </c>
      <c r="G145" s="67">
        <v>6.68</v>
      </c>
      <c r="H145" s="67">
        <v>0</v>
      </c>
      <c r="I145" s="67">
        <v>6.83</v>
      </c>
      <c r="J145" s="67">
        <v>6.53</v>
      </c>
      <c r="K145" s="67">
        <v>98.339500000000001</v>
      </c>
      <c r="L145" s="67">
        <v>0</v>
      </c>
      <c r="N145" s="67"/>
      <c r="O145" s="76"/>
    </row>
    <row r="146" spans="1:15" hidden="1" x14ac:dyDescent="0.25">
      <c r="A146" s="68">
        <v>45401</v>
      </c>
      <c r="B146" s="68">
        <v>45405</v>
      </c>
      <c r="C146" s="66" t="s">
        <v>112</v>
      </c>
      <c r="D146" s="66" t="s">
        <v>113</v>
      </c>
      <c r="E146" s="66" t="s">
        <v>114</v>
      </c>
      <c r="F146" s="68">
        <v>50705</v>
      </c>
      <c r="G146" s="67">
        <v>7.11</v>
      </c>
      <c r="H146" s="67">
        <v>0.02</v>
      </c>
      <c r="I146" s="67">
        <v>7.19</v>
      </c>
      <c r="J146" s="67">
        <v>7.04</v>
      </c>
      <c r="K146" s="67">
        <v>63.504300000000001</v>
      </c>
      <c r="L146" s="67">
        <v>1.4672000000000001</v>
      </c>
      <c r="N146" s="67"/>
    </row>
    <row r="147" spans="1:15" x14ac:dyDescent="0.25">
      <c r="A147" s="68">
        <v>45401</v>
      </c>
      <c r="B147" s="68">
        <v>45405</v>
      </c>
      <c r="C147" s="66" t="s">
        <v>115</v>
      </c>
      <c r="D147" s="66" t="s">
        <v>116</v>
      </c>
      <c r="E147" s="66" t="s">
        <v>117</v>
      </c>
      <c r="F147" s="68">
        <v>51616</v>
      </c>
      <c r="G147" s="67">
        <v>7.1</v>
      </c>
      <c r="H147" s="67">
        <v>0.03</v>
      </c>
      <c r="I147" s="67">
        <v>7.18</v>
      </c>
      <c r="J147" s="67">
        <v>7.03</v>
      </c>
      <c r="K147" s="67">
        <v>60.2393</v>
      </c>
      <c r="L147" s="67">
        <v>2.9836</v>
      </c>
      <c r="N147" s="67"/>
    </row>
    <row r="148" spans="1:15" hidden="1" x14ac:dyDescent="0.25">
      <c r="A148" s="68">
        <v>45401</v>
      </c>
      <c r="B148" s="68">
        <v>45405</v>
      </c>
      <c r="C148" s="66" t="s">
        <v>118</v>
      </c>
      <c r="D148" s="66" t="s">
        <v>119</v>
      </c>
      <c r="E148" s="66" t="s">
        <v>120</v>
      </c>
      <c r="F148" s="68">
        <v>47261</v>
      </c>
      <c r="G148" s="67">
        <v>7.2</v>
      </c>
      <c r="H148" s="67">
        <v>0.04</v>
      </c>
      <c r="I148" s="67">
        <v>7.28</v>
      </c>
      <c r="J148" s="67">
        <v>7.13</v>
      </c>
      <c r="K148" s="67">
        <v>78.497399999999999</v>
      </c>
      <c r="L148" s="67">
        <v>1.8361000000000001</v>
      </c>
      <c r="N148" s="67"/>
    </row>
    <row r="149" spans="1:15" hidden="1" x14ac:dyDescent="0.25">
      <c r="A149" s="68">
        <v>45401</v>
      </c>
      <c r="B149" s="68">
        <v>45405</v>
      </c>
      <c r="C149" s="66" t="s">
        <v>121</v>
      </c>
      <c r="D149" s="66" t="s">
        <v>122</v>
      </c>
      <c r="E149" s="66" t="s">
        <v>123</v>
      </c>
      <c r="F149" s="68">
        <v>46316</v>
      </c>
      <c r="G149" s="67">
        <v>7.25</v>
      </c>
      <c r="H149" s="67">
        <v>0.04</v>
      </c>
      <c r="I149" s="67">
        <v>7.33</v>
      </c>
      <c r="J149" s="67">
        <v>7.18</v>
      </c>
      <c r="K149" s="67">
        <v>104.8888</v>
      </c>
      <c r="L149" s="67">
        <v>4.8018999999999998</v>
      </c>
      <c r="N149" s="67"/>
    </row>
    <row r="150" spans="1:15" hidden="1" x14ac:dyDescent="0.25">
      <c r="A150" s="68">
        <v>45401</v>
      </c>
      <c r="B150" s="68">
        <v>45405</v>
      </c>
      <c r="C150" s="66" t="s">
        <v>127</v>
      </c>
      <c r="D150" s="66" t="s">
        <v>128</v>
      </c>
      <c r="E150" s="66" t="s">
        <v>129</v>
      </c>
      <c r="F150" s="68">
        <v>49606</v>
      </c>
      <c r="G150" s="67">
        <v>7.1</v>
      </c>
      <c r="H150" s="67">
        <v>0.02</v>
      </c>
      <c r="I150" s="67">
        <v>7.18</v>
      </c>
      <c r="J150" s="67">
        <v>7.03</v>
      </c>
      <c r="K150" s="67">
        <v>99.148300000000006</v>
      </c>
      <c r="L150" s="67">
        <v>4.2671999999999999</v>
      </c>
      <c r="N150" s="67"/>
    </row>
    <row r="151" spans="1:15" hidden="1" x14ac:dyDescent="0.25">
      <c r="A151" s="68">
        <v>45401</v>
      </c>
      <c r="B151" s="68">
        <v>45405</v>
      </c>
      <c r="C151" s="66" t="s">
        <v>130</v>
      </c>
      <c r="D151" s="66" t="s">
        <v>136</v>
      </c>
      <c r="E151" s="66" t="s">
        <v>137</v>
      </c>
      <c r="F151" s="68">
        <v>45595</v>
      </c>
      <c r="G151" s="67">
        <v>6.88</v>
      </c>
      <c r="H151" s="67">
        <v>0</v>
      </c>
      <c r="I151" s="67">
        <v>7.03</v>
      </c>
      <c r="J151" s="67">
        <v>6.74</v>
      </c>
      <c r="K151" s="67">
        <v>96.496099999999998</v>
      </c>
      <c r="L151" s="67">
        <v>0</v>
      </c>
      <c r="N151" s="67"/>
    </row>
    <row r="152" spans="1:15" hidden="1" x14ac:dyDescent="0.25">
      <c r="A152" s="68">
        <v>45401</v>
      </c>
      <c r="B152" s="68">
        <v>45405</v>
      </c>
      <c r="C152" s="66" t="s">
        <v>133</v>
      </c>
      <c r="D152" s="66" t="s">
        <v>138</v>
      </c>
      <c r="E152" s="66" t="s">
        <v>139</v>
      </c>
      <c r="F152" s="68">
        <v>45707</v>
      </c>
      <c r="G152" s="67">
        <v>6.88</v>
      </c>
      <c r="H152" s="67">
        <v>0</v>
      </c>
      <c r="I152" s="67">
        <v>7.03</v>
      </c>
      <c r="J152" s="67">
        <v>6.73</v>
      </c>
      <c r="K152" s="67">
        <v>94.543400000000005</v>
      </c>
      <c r="L152" s="67">
        <v>0</v>
      </c>
      <c r="N152" s="67"/>
    </row>
    <row r="153" spans="1:15" hidden="1" x14ac:dyDescent="0.25">
      <c r="A153" s="68">
        <v>45401</v>
      </c>
      <c r="B153" s="68">
        <v>45405</v>
      </c>
      <c r="C153" s="66" t="s">
        <v>124</v>
      </c>
      <c r="D153" s="66" t="s">
        <v>140</v>
      </c>
      <c r="E153" s="66" t="s">
        <v>141</v>
      </c>
      <c r="F153" s="68">
        <v>45497</v>
      </c>
      <c r="G153" s="67">
        <v>6.68</v>
      </c>
      <c r="H153" s="67">
        <v>0.01</v>
      </c>
      <c r="I153" s="67">
        <v>6.83</v>
      </c>
      <c r="J153" s="67">
        <v>6.53</v>
      </c>
      <c r="K153" s="67">
        <v>98.3215</v>
      </c>
      <c r="L153" s="67">
        <v>0</v>
      </c>
      <c r="N153" s="67"/>
      <c r="O153" s="76"/>
    </row>
    <row r="154" spans="1:15" hidden="1" x14ac:dyDescent="0.25">
      <c r="A154" s="68">
        <v>45400</v>
      </c>
      <c r="B154" s="68">
        <v>45404</v>
      </c>
      <c r="C154" s="66" t="s">
        <v>112</v>
      </c>
      <c r="D154" s="66" t="s">
        <v>113</v>
      </c>
      <c r="E154" s="66" t="s">
        <v>114</v>
      </c>
      <c r="F154" s="68">
        <v>50705</v>
      </c>
      <c r="G154" s="67">
        <v>7.09</v>
      </c>
      <c r="H154" s="67">
        <v>-0.06</v>
      </c>
      <c r="I154" s="67">
        <v>7.16</v>
      </c>
      <c r="J154" s="67">
        <v>7.01</v>
      </c>
      <c r="K154" s="67">
        <v>63.633200000000002</v>
      </c>
      <c r="L154" s="67">
        <v>1.4590000000000001</v>
      </c>
      <c r="N154" s="67"/>
    </row>
    <row r="155" spans="1:15" x14ac:dyDescent="0.25">
      <c r="A155" s="68">
        <v>45400</v>
      </c>
      <c r="B155" s="68">
        <v>45404</v>
      </c>
      <c r="C155" s="66" t="s">
        <v>115</v>
      </c>
      <c r="D155" s="66" t="s">
        <v>116</v>
      </c>
      <c r="E155" s="66" t="s">
        <v>117</v>
      </c>
      <c r="F155" s="68">
        <v>51616</v>
      </c>
      <c r="G155" s="67">
        <v>7.07</v>
      </c>
      <c r="H155" s="67">
        <v>-0.08</v>
      </c>
      <c r="I155" s="67">
        <v>7.15</v>
      </c>
      <c r="J155" s="67">
        <v>7</v>
      </c>
      <c r="K155" s="67">
        <v>60.444699999999997</v>
      </c>
      <c r="L155" s="67">
        <v>2.9754</v>
      </c>
      <c r="N155" s="67"/>
    </row>
    <row r="156" spans="1:15" hidden="1" x14ac:dyDescent="0.25">
      <c r="A156" s="68">
        <v>45400</v>
      </c>
      <c r="B156" s="68">
        <v>45404</v>
      </c>
      <c r="C156" s="66" t="s">
        <v>118</v>
      </c>
      <c r="D156" s="66" t="s">
        <v>119</v>
      </c>
      <c r="E156" s="66" t="s">
        <v>120</v>
      </c>
      <c r="F156" s="68">
        <v>47261</v>
      </c>
      <c r="G156" s="67">
        <v>7.16</v>
      </c>
      <c r="H156" s="67">
        <v>-0.06</v>
      </c>
      <c r="I156" s="67">
        <v>7.23</v>
      </c>
      <c r="J156" s="67">
        <v>7.08</v>
      </c>
      <c r="K156" s="67">
        <v>78.630099999999999</v>
      </c>
      <c r="L156" s="67">
        <v>1.8306</v>
      </c>
      <c r="N156" s="67"/>
    </row>
    <row r="157" spans="1:15" hidden="1" x14ac:dyDescent="0.25">
      <c r="A157" s="68">
        <v>45400</v>
      </c>
      <c r="B157" s="68">
        <v>45404</v>
      </c>
      <c r="C157" s="66" t="s">
        <v>121</v>
      </c>
      <c r="D157" s="66" t="s">
        <v>122</v>
      </c>
      <c r="E157" s="66" t="s">
        <v>123</v>
      </c>
      <c r="F157" s="68">
        <v>46316</v>
      </c>
      <c r="G157" s="67">
        <v>7.21</v>
      </c>
      <c r="H157" s="67">
        <v>-0.06</v>
      </c>
      <c r="I157" s="67">
        <v>7.28</v>
      </c>
      <c r="J157" s="67">
        <v>7.14</v>
      </c>
      <c r="K157" s="67">
        <v>104.9859</v>
      </c>
      <c r="L157" s="67">
        <v>4.7759999999999998</v>
      </c>
      <c r="N157" s="67"/>
    </row>
    <row r="158" spans="1:15" hidden="1" x14ac:dyDescent="0.25">
      <c r="A158" s="68">
        <v>45400</v>
      </c>
      <c r="B158" s="68">
        <v>45404</v>
      </c>
      <c r="C158" s="66" t="s">
        <v>127</v>
      </c>
      <c r="D158" s="66" t="s">
        <v>128</v>
      </c>
      <c r="E158" s="66" t="s">
        <v>129</v>
      </c>
      <c r="F158" s="68">
        <v>49606</v>
      </c>
      <c r="G158" s="67">
        <v>7.08</v>
      </c>
      <c r="H158" s="67">
        <v>-7.0000000000000007E-2</v>
      </c>
      <c r="I158" s="67">
        <v>7.15</v>
      </c>
      <c r="J158" s="67">
        <v>7</v>
      </c>
      <c r="K158" s="67">
        <v>99.301400000000001</v>
      </c>
      <c r="L158" s="67">
        <v>4.2481</v>
      </c>
      <c r="N158" s="67"/>
    </row>
    <row r="159" spans="1:15" hidden="1" x14ac:dyDescent="0.25">
      <c r="A159" s="68">
        <v>45400</v>
      </c>
      <c r="B159" s="68">
        <v>45404</v>
      </c>
      <c r="C159" s="66" t="s">
        <v>130</v>
      </c>
      <c r="D159" s="66" t="s">
        <v>136</v>
      </c>
      <c r="E159" s="66" t="s">
        <v>137</v>
      </c>
      <c r="F159" s="68">
        <v>45595</v>
      </c>
      <c r="G159" s="67">
        <v>6.88</v>
      </c>
      <c r="H159" s="67">
        <v>0.08</v>
      </c>
      <c r="I159" s="67">
        <v>7.03</v>
      </c>
      <c r="J159" s="67">
        <v>6.73</v>
      </c>
      <c r="K159" s="67">
        <v>96.478300000000004</v>
      </c>
      <c r="L159" s="67">
        <v>0</v>
      </c>
      <c r="N159" s="67"/>
    </row>
    <row r="160" spans="1:15" hidden="1" x14ac:dyDescent="0.25">
      <c r="A160" s="68">
        <v>45400</v>
      </c>
      <c r="B160" s="68">
        <v>45404</v>
      </c>
      <c r="C160" s="66" t="s">
        <v>133</v>
      </c>
      <c r="D160" s="66" t="s">
        <v>138</v>
      </c>
      <c r="E160" s="66" t="s">
        <v>139</v>
      </c>
      <c r="F160" s="68">
        <v>45707</v>
      </c>
      <c r="G160" s="67">
        <v>6.88</v>
      </c>
      <c r="H160" s="67">
        <v>0.02</v>
      </c>
      <c r="I160" s="67">
        <v>7.03</v>
      </c>
      <c r="J160" s="67">
        <v>6.73</v>
      </c>
      <c r="K160" s="67">
        <v>94.526300000000006</v>
      </c>
      <c r="L160" s="67">
        <v>0</v>
      </c>
      <c r="N160" s="67"/>
    </row>
    <row r="161" spans="1:15" hidden="1" x14ac:dyDescent="0.25">
      <c r="A161" s="68">
        <v>45400</v>
      </c>
      <c r="B161" s="68">
        <v>45404</v>
      </c>
      <c r="C161" s="66" t="s">
        <v>124</v>
      </c>
      <c r="D161" s="66" t="s">
        <v>140</v>
      </c>
      <c r="E161" s="66" t="s">
        <v>141</v>
      </c>
      <c r="F161" s="68">
        <v>45497</v>
      </c>
      <c r="G161" s="67">
        <v>6.67</v>
      </c>
      <c r="H161" s="67">
        <v>0.02</v>
      </c>
      <c r="I161" s="67">
        <v>6.82</v>
      </c>
      <c r="J161" s="67">
        <v>6.52</v>
      </c>
      <c r="K161" s="67">
        <v>98.306100000000001</v>
      </c>
      <c r="L161" s="67">
        <v>0</v>
      </c>
      <c r="N161" s="67"/>
      <c r="O161" s="76"/>
    </row>
    <row r="162" spans="1:15" hidden="1" x14ac:dyDescent="0.25">
      <c r="A162" s="68">
        <v>45399</v>
      </c>
      <c r="B162" s="68">
        <v>45401</v>
      </c>
      <c r="C162" s="66" t="s">
        <v>112</v>
      </c>
      <c r="D162" s="66" t="s">
        <v>113</v>
      </c>
      <c r="E162" s="66" t="s">
        <v>114</v>
      </c>
      <c r="F162" s="68">
        <v>50705</v>
      </c>
      <c r="G162" s="67">
        <v>7.15</v>
      </c>
      <c r="H162" s="67">
        <v>-0.01</v>
      </c>
      <c r="I162" s="67">
        <v>7.22</v>
      </c>
      <c r="J162" s="67">
        <v>7.07</v>
      </c>
      <c r="K162" s="67">
        <v>63.223399999999998</v>
      </c>
      <c r="L162" s="67">
        <v>1.4343999999999999</v>
      </c>
      <c r="N162" s="67"/>
    </row>
    <row r="163" spans="1:15" x14ac:dyDescent="0.25">
      <c r="A163" s="68">
        <v>45399</v>
      </c>
      <c r="B163" s="68">
        <v>45401</v>
      </c>
      <c r="C163" s="66" t="s">
        <v>115</v>
      </c>
      <c r="D163" s="66" t="s">
        <v>116</v>
      </c>
      <c r="E163" s="66" t="s">
        <v>117</v>
      </c>
      <c r="F163" s="68">
        <v>51616</v>
      </c>
      <c r="G163" s="67">
        <v>7.15</v>
      </c>
      <c r="H163" s="67">
        <v>-0.01</v>
      </c>
      <c r="I163" s="67">
        <v>7.22</v>
      </c>
      <c r="J163" s="67">
        <v>7.07</v>
      </c>
      <c r="K163" s="67">
        <v>59.8782</v>
      </c>
      <c r="L163" s="67">
        <v>2.9508000000000001</v>
      </c>
      <c r="N163" s="67"/>
    </row>
    <row r="164" spans="1:15" hidden="1" x14ac:dyDescent="0.25">
      <c r="A164" s="68">
        <v>45399</v>
      </c>
      <c r="B164" s="68">
        <v>45401</v>
      </c>
      <c r="C164" s="66" t="s">
        <v>118</v>
      </c>
      <c r="D164" s="66" t="s">
        <v>119</v>
      </c>
      <c r="E164" s="66" t="s">
        <v>120</v>
      </c>
      <c r="F164" s="68">
        <v>47261</v>
      </c>
      <c r="G164" s="67">
        <v>7.22</v>
      </c>
      <c r="H164" s="67">
        <v>-0.01</v>
      </c>
      <c r="I164" s="67">
        <v>7.29</v>
      </c>
      <c r="J164" s="67">
        <v>7.15</v>
      </c>
      <c r="K164" s="67">
        <v>78.387200000000007</v>
      </c>
      <c r="L164" s="67">
        <v>1.8142</v>
      </c>
      <c r="N164" s="67"/>
    </row>
    <row r="165" spans="1:15" hidden="1" x14ac:dyDescent="0.25">
      <c r="A165" s="68">
        <v>45399</v>
      </c>
      <c r="B165" s="68">
        <v>45401</v>
      </c>
      <c r="C165" s="66" t="s">
        <v>121</v>
      </c>
      <c r="D165" s="66" t="s">
        <v>122</v>
      </c>
      <c r="E165" s="66" t="s">
        <v>123</v>
      </c>
      <c r="F165" s="68">
        <v>46316</v>
      </c>
      <c r="G165" s="67">
        <v>7.27</v>
      </c>
      <c r="H165" s="67">
        <v>0.06</v>
      </c>
      <c r="I165" s="67">
        <v>7.34</v>
      </c>
      <c r="J165" s="67">
        <v>7.19</v>
      </c>
      <c r="K165" s="67">
        <v>104.8626</v>
      </c>
      <c r="L165" s="67">
        <v>4.6981000000000002</v>
      </c>
      <c r="N165" s="67"/>
    </row>
    <row r="166" spans="1:15" hidden="1" x14ac:dyDescent="0.25">
      <c r="A166" s="68">
        <v>45399</v>
      </c>
      <c r="B166" s="68">
        <v>45401</v>
      </c>
      <c r="C166" s="66" t="s">
        <v>127</v>
      </c>
      <c r="D166" s="66" t="s">
        <v>128</v>
      </c>
      <c r="E166" s="66" t="s">
        <v>129</v>
      </c>
      <c r="F166" s="68">
        <v>49606</v>
      </c>
      <c r="G166" s="67">
        <v>7.15</v>
      </c>
      <c r="H166" s="67">
        <v>-0.01</v>
      </c>
      <c r="I166" s="67">
        <v>7.23</v>
      </c>
      <c r="J166" s="67">
        <v>7.08</v>
      </c>
      <c r="K166" s="67">
        <v>98.765100000000004</v>
      </c>
      <c r="L166" s="67">
        <v>4.1906999999999996</v>
      </c>
      <c r="N166" s="67"/>
    </row>
    <row r="167" spans="1:15" hidden="1" x14ac:dyDescent="0.25">
      <c r="A167" s="68">
        <v>45399</v>
      </c>
      <c r="B167" s="68">
        <v>45401</v>
      </c>
      <c r="C167" s="66" t="s">
        <v>130</v>
      </c>
      <c r="D167" s="66" t="s">
        <v>136</v>
      </c>
      <c r="E167" s="66" t="s">
        <v>137</v>
      </c>
      <c r="F167" s="68">
        <v>45595</v>
      </c>
      <c r="G167" s="67">
        <v>6.8</v>
      </c>
      <c r="H167" s="67">
        <v>0.03</v>
      </c>
      <c r="I167" s="67">
        <v>6.95</v>
      </c>
      <c r="J167" s="67">
        <v>6.65</v>
      </c>
      <c r="K167" s="67">
        <v>96.465100000000007</v>
      </c>
      <c r="L167" s="67">
        <v>0</v>
      </c>
      <c r="N167" s="67"/>
    </row>
    <row r="168" spans="1:15" hidden="1" x14ac:dyDescent="0.25">
      <c r="A168" s="68">
        <v>45399</v>
      </c>
      <c r="B168" s="68">
        <v>45401</v>
      </c>
      <c r="C168" s="66" t="s">
        <v>133</v>
      </c>
      <c r="D168" s="66" t="s">
        <v>138</v>
      </c>
      <c r="E168" s="66" t="s">
        <v>139</v>
      </c>
      <c r="F168" s="68">
        <v>45707</v>
      </c>
      <c r="G168" s="67">
        <v>6.86</v>
      </c>
      <c r="H168" s="67">
        <v>-0.01</v>
      </c>
      <c r="I168" s="67">
        <v>7.01</v>
      </c>
      <c r="J168" s="67">
        <v>6.71</v>
      </c>
      <c r="K168" s="67">
        <v>94.490300000000005</v>
      </c>
      <c r="L168" s="67">
        <v>0</v>
      </c>
      <c r="N168" s="67"/>
    </row>
    <row r="169" spans="1:15" hidden="1" x14ac:dyDescent="0.25">
      <c r="A169" s="68">
        <v>45399</v>
      </c>
      <c r="B169" s="68">
        <v>45401</v>
      </c>
      <c r="C169" s="66" t="s">
        <v>124</v>
      </c>
      <c r="D169" s="66" t="s">
        <v>140</v>
      </c>
      <c r="E169" s="66" t="s">
        <v>141</v>
      </c>
      <c r="F169" s="68">
        <v>45497</v>
      </c>
      <c r="G169" s="67">
        <v>6.65</v>
      </c>
      <c r="H169" s="67">
        <v>-0.03</v>
      </c>
      <c r="I169" s="67">
        <v>6.8</v>
      </c>
      <c r="J169" s="67">
        <v>6.5</v>
      </c>
      <c r="K169" s="67">
        <v>98.257599999999996</v>
      </c>
      <c r="L169" s="67">
        <v>0</v>
      </c>
      <c r="N169" s="67"/>
      <c r="O169" s="76"/>
    </row>
    <row r="170" spans="1:15" hidden="1" x14ac:dyDescent="0.25">
      <c r="A170" s="68">
        <v>45398</v>
      </c>
      <c r="B170" s="68">
        <v>45400</v>
      </c>
      <c r="C170" s="66" t="s">
        <v>112</v>
      </c>
      <c r="D170" s="66" t="s">
        <v>113</v>
      </c>
      <c r="E170" s="66" t="s">
        <v>114</v>
      </c>
      <c r="F170" s="68">
        <v>50705</v>
      </c>
      <c r="G170" s="67">
        <v>7.16</v>
      </c>
      <c r="H170" s="67">
        <v>0.2</v>
      </c>
      <c r="I170" s="67">
        <v>7.23</v>
      </c>
      <c r="J170" s="67">
        <v>7.09</v>
      </c>
      <c r="K170" s="67">
        <v>63.153399999999998</v>
      </c>
      <c r="L170" s="67">
        <v>1.4261999999999999</v>
      </c>
      <c r="N170" s="67"/>
    </row>
    <row r="171" spans="1:15" x14ac:dyDescent="0.25">
      <c r="A171" s="68">
        <v>45398</v>
      </c>
      <c r="B171" s="68">
        <v>45400</v>
      </c>
      <c r="C171" s="66" t="s">
        <v>115</v>
      </c>
      <c r="D171" s="66" t="s">
        <v>116</v>
      </c>
      <c r="E171" s="66" t="s">
        <v>117</v>
      </c>
      <c r="F171" s="68">
        <v>51616</v>
      </c>
      <c r="G171" s="67">
        <v>7.16</v>
      </c>
      <c r="H171" s="67">
        <v>0.2</v>
      </c>
      <c r="I171" s="67">
        <v>7.23</v>
      </c>
      <c r="J171" s="67">
        <v>7.08</v>
      </c>
      <c r="K171" s="67">
        <v>59.805599999999998</v>
      </c>
      <c r="L171" s="67">
        <v>2.9426000000000001</v>
      </c>
      <c r="N171" s="67"/>
    </row>
    <row r="172" spans="1:15" hidden="1" x14ac:dyDescent="0.25">
      <c r="A172" s="68">
        <v>45398</v>
      </c>
      <c r="B172" s="68">
        <v>45400</v>
      </c>
      <c r="C172" s="66" t="s">
        <v>118</v>
      </c>
      <c r="D172" s="66" t="s">
        <v>119</v>
      </c>
      <c r="E172" s="66" t="s">
        <v>120</v>
      </c>
      <c r="F172" s="68">
        <v>47261</v>
      </c>
      <c r="G172" s="67">
        <v>7.23</v>
      </c>
      <c r="H172" s="67">
        <v>0.21</v>
      </c>
      <c r="I172" s="67">
        <v>7.31</v>
      </c>
      <c r="J172" s="67">
        <v>7.16</v>
      </c>
      <c r="K172" s="67">
        <v>78.341899999999995</v>
      </c>
      <c r="L172" s="67">
        <v>1.8087</v>
      </c>
      <c r="N172" s="67"/>
    </row>
    <row r="173" spans="1:15" hidden="1" x14ac:dyDescent="0.25">
      <c r="A173" s="68">
        <v>45398</v>
      </c>
      <c r="B173" s="68">
        <v>45400</v>
      </c>
      <c r="C173" s="66" t="s">
        <v>121</v>
      </c>
      <c r="D173" s="66" t="s">
        <v>122</v>
      </c>
      <c r="E173" s="66" t="s">
        <v>123</v>
      </c>
      <c r="F173" s="68">
        <v>46316</v>
      </c>
      <c r="G173" s="67">
        <v>7.21</v>
      </c>
      <c r="H173" s="67">
        <v>0.2</v>
      </c>
      <c r="I173" s="67">
        <v>7.29</v>
      </c>
      <c r="J173" s="67">
        <v>7.14</v>
      </c>
      <c r="K173" s="67">
        <v>105.0063</v>
      </c>
      <c r="L173" s="67">
        <v>4.6721000000000004</v>
      </c>
      <c r="N173" s="67"/>
    </row>
    <row r="174" spans="1:15" hidden="1" x14ac:dyDescent="0.25">
      <c r="A174" s="68">
        <v>45398</v>
      </c>
      <c r="B174" s="68">
        <v>45400</v>
      </c>
      <c r="C174" s="66" t="s">
        <v>127</v>
      </c>
      <c r="D174" s="66" t="s">
        <v>128</v>
      </c>
      <c r="E174" s="66" t="s">
        <v>129</v>
      </c>
      <c r="F174" s="68">
        <v>49606</v>
      </c>
      <c r="G174" s="67">
        <v>7.16</v>
      </c>
      <c r="H174" s="67">
        <v>0.2</v>
      </c>
      <c r="I174" s="67">
        <v>7.23</v>
      </c>
      <c r="J174" s="67">
        <v>7.09</v>
      </c>
      <c r="K174" s="67">
        <v>98.688699999999997</v>
      </c>
      <c r="L174" s="67">
        <v>4.1715</v>
      </c>
      <c r="N174" s="67"/>
    </row>
    <row r="175" spans="1:15" hidden="1" x14ac:dyDescent="0.25">
      <c r="A175" s="68">
        <v>45398</v>
      </c>
      <c r="B175" s="68">
        <v>45400</v>
      </c>
      <c r="C175" s="66" t="s">
        <v>130</v>
      </c>
      <c r="D175" s="66" t="s">
        <v>136</v>
      </c>
      <c r="E175" s="66" t="s">
        <v>137</v>
      </c>
      <c r="F175" s="68">
        <v>45595</v>
      </c>
      <c r="G175" s="67">
        <v>6.77</v>
      </c>
      <c r="H175" s="67">
        <v>0.03</v>
      </c>
      <c r="I175" s="67">
        <v>6.92</v>
      </c>
      <c r="J175" s="67">
        <v>6.62</v>
      </c>
      <c r="K175" s="67">
        <v>96.462599999999995</v>
      </c>
      <c r="L175" s="67">
        <v>0</v>
      </c>
      <c r="N175" s="67"/>
    </row>
    <row r="176" spans="1:15" hidden="1" x14ac:dyDescent="0.25">
      <c r="A176" s="68">
        <v>45398</v>
      </c>
      <c r="B176" s="68">
        <v>45400</v>
      </c>
      <c r="C176" s="66" t="s">
        <v>133</v>
      </c>
      <c r="D176" s="66" t="s">
        <v>138</v>
      </c>
      <c r="E176" s="66" t="s">
        <v>139</v>
      </c>
      <c r="F176" s="68">
        <v>45707</v>
      </c>
      <c r="G176" s="67">
        <v>6.87</v>
      </c>
      <c r="H176" s="67">
        <v>0.01</v>
      </c>
      <c r="I176" s="67">
        <v>7.02</v>
      </c>
      <c r="J176" s="67">
        <v>6.72</v>
      </c>
      <c r="K176" s="67">
        <v>94.465699999999998</v>
      </c>
      <c r="L176" s="67">
        <v>0</v>
      </c>
      <c r="N176" s="67"/>
    </row>
    <row r="177" spans="1:15" hidden="1" x14ac:dyDescent="0.25">
      <c r="A177" s="68">
        <v>45398</v>
      </c>
      <c r="B177" s="68">
        <v>45400</v>
      </c>
      <c r="C177" s="66" t="s">
        <v>124</v>
      </c>
      <c r="D177" s="66" t="s">
        <v>140</v>
      </c>
      <c r="E177" s="66" t="s">
        <v>141</v>
      </c>
      <c r="F177" s="68">
        <v>45497</v>
      </c>
      <c r="G177" s="67">
        <v>6.68</v>
      </c>
      <c r="H177" s="67">
        <v>0.1</v>
      </c>
      <c r="I177" s="67">
        <v>6.83</v>
      </c>
      <c r="J177" s="67">
        <v>6.53</v>
      </c>
      <c r="K177" s="67">
        <v>98.231899999999996</v>
      </c>
      <c r="L177" s="67">
        <v>0</v>
      </c>
      <c r="N177" s="67"/>
      <c r="O177" s="76"/>
    </row>
    <row r="178" spans="1:15" hidden="1" x14ac:dyDescent="0.25">
      <c r="A178" s="68">
        <v>45397</v>
      </c>
      <c r="B178" s="68">
        <v>45399</v>
      </c>
      <c r="C178" s="66" t="s">
        <v>112</v>
      </c>
      <c r="D178" s="66" t="s">
        <v>113</v>
      </c>
      <c r="E178" s="66" t="s">
        <v>114</v>
      </c>
      <c r="F178" s="68">
        <v>50705</v>
      </c>
      <c r="G178" s="67">
        <v>6.96</v>
      </c>
      <c r="H178" s="67">
        <v>0.13</v>
      </c>
      <c r="I178" s="67">
        <v>7.04</v>
      </c>
      <c r="J178" s="67">
        <v>6.89</v>
      </c>
      <c r="K178" s="67">
        <v>64.486400000000003</v>
      </c>
      <c r="L178" s="67">
        <v>1.4179999999999999</v>
      </c>
      <c r="N178" s="67"/>
    </row>
    <row r="179" spans="1:15" x14ac:dyDescent="0.25">
      <c r="A179" s="68">
        <v>45397</v>
      </c>
      <c r="B179" s="68">
        <v>45399</v>
      </c>
      <c r="C179" s="66" t="s">
        <v>115</v>
      </c>
      <c r="D179" s="66" t="s">
        <v>116</v>
      </c>
      <c r="E179" s="66" t="s">
        <v>117</v>
      </c>
      <c r="F179" s="68">
        <v>51616</v>
      </c>
      <c r="G179" s="67">
        <v>6.96</v>
      </c>
      <c r="H179" s="67">
        <v>0.12</v>
      </c>
      <c r="I179" s="67">
        <v>7.04</v>
      </c>
      <c r="J179" s="67">
        <v>6.89</v>
      </c>
      <c r="K179" s="67">
        <v>61.201500000000003</v>
      </c>
      <c r="L179" s="67">
        <v>2.9344000000000001</v>
      </c>
      <c r="N179" s="67"/>
    </row>
    <row r="180" spans="1:15" hidden="1" x14ac:dyDescent="0.25">
      <c r="A180" s="68">
        <v>45397</v>
      </c>
      <c r="B180" s="68">
        <v>45399</v>
      </c>
      <c r="C180" s="66" t="s">
        <v>118</v>
      </c>
      <c r="D180" s="66" t="s">
        <v>119</v>
      </c>
      <c r="E180" s="66" t="s">
        <v>120</v>
      </c>
      <c r="F180" s="68">
        <v>47261</v>
      </c>
      <c r="G180" s="67">
        <v>7.02</v>
      </c>
      <c r="H180" s="67">
        <v>0.12</v>
      </c>
      <c r="I180" s="67">
        <v>7.09</v>
      </c>
      <c r="J180" s="67">
        <v>6.95</v>
      </c>
      <c r="K180" s="67">
        <v>79.083100000000002</v>
      </c>
      <c r="L180" s="67">
        <v>1.8032999999999999</v>
      </c>
      <c r="N180" s="67"/>
    </row>
    <row r="181" spans="1:15" hidden="1" x14ac:dyDescent="0.25">
      <c r="A181" s="68">
        <v>45397</v>
      </c>
      <c r="B181" s="68">
        <v>45399</v>
      </c>
      <c r="C181" s="66" t="s">
        <v>121</v>
      </c>
      <c r="D181" s="66" t="s">
        <v>122</v>
      </c>
      <c r="E181" s="66" t="s">
        <v>123</v>
      </c>
      <c r="F181" s="68">
        <v>46316</v>
      </c>
      <c r="G181" s="67">
        <v>7.01</v>
      </c>
      <c r="H181" s="67">
        <v>0.1</v>
      </c>
      <c r="I181" s="67">
        <v>7.08</v>
      </c>
      <c r="J181" s="67">
        <v>6.93</v>
      </c>
      <c r="K181" s="67">
        <v>105.47629999999999</v>
      </c>
      <c r="L181" s="67">
        <v>4.6462000000000003</v>
      </c>
      <c r="N181" s="67"/>
    </row>
    <row r="182" spans="1:15" hidden="1" x14ac:dyDescent="0.25">
      <c r="A182" s="68">
        <v>45397</v>
      </c>
      <c r="B182" s="68">
        <v>45399</v>
      </c>
      <c r="C182" s="66" t="s">
        <v>127</v>
      </c>
      <c r="D182" s="66" t="s">
        <v>128</v>
      </c>
      <c r="E182" s="66" t="s">
        <v>129</v>
      </c>
      <c r="F182" s="68">
        <v>49606</v>
      </c>
      <c r="G182" s="67">
        <v>6.96</v>
      </c>
      <c r="H182" s="67">
        <v>0.12</v>
      </c>
      <c r="I182" s="67">
        <v>7.03</v>
      </c>
      <c r="J182" s="67">
        <v>6.88</v>
      </c>
      <c r="K182" s="67">
        <v>100.2278</v>
      </c>
      <c r="L182" s="67">
        <v>4.1524000000000001</v>
      </c>
      <c r="N182" s="67"/>
    </row>
    <row r="183" spans="1:15" hidden="1" x14ac:dyDescent="0.25">
      <c r="A183" s="68">
        <v>45397</v>
      </c>
      <c r="B183" s="68">
        <v>45399</v>
      </c>
      <c r="C183" s="66" t="s">
        <v>130</v>
      </c>
      <c r="D183" s="66" t="s">
        <v>136</v>
      </c>
      <c r="E183" s="66" t="s">
        <v>137</v>
      </c>
      <c r="F183" s="68">
        <v>45595</v>
      </c>
      <c r="G183" s="67">
        <v>6.74</v>
      </c>
      <c r="H183" s="67">
        <v>0.01</v>
      </c>
      <c r="I183" s="67">
        <v>6.89</v>
      </c>
      <c r="J183" s="67">
        <v>6.6</v>
      </c>
      <c r="K183" s="67">
        <v>96.460300000000004</v>
      </c>
      <c r="L183" s="67">
        <v>0</v>
      </c>
      <c r="N183" s="67"/>
    </row>
    <row r="184" spans="1:15" hidden="1" x14ac:dyDescent="0.25">
      <c r="A184" s="68">
        <v>45397</v>
      </c>
      <c r="B184" s="68">
        <v>45399</v>
      </c>
      <c r="C184" s="66" t="s">
        <v>133</v>
      </c>
      <c r="D184" s="66" t="s">
        <v>138</v>
      </c>
      <c r="E184" s="66" t="s">
        <v>139</v>
      </c>
      <c r="F184" s="68">
        <v>45707</v>
      </c>
      <c r="G184" s="67">
        <v>6.86</v>
      </c>
      <c r="H184" s="67">
        <v>0.04</v>
      </c>
      <c r="I184" s="67">
        <v>7.01</v>
      </c>
      <c r="J184" s="67">
        <v>6.71</v>
      </c>
      <c r="K184" s="67">
        <v>94.456299999999999</v>
      </c>
      <c r="L184" s="67">
        <v>0</v>
      </c>
      <c r="N184" s="67"/>
    </row>
    <row r="185" spans="1:15" hidden="1" x14ac:dyDescent="0.25">
      <c r="A185" s="68">
        <v>45397</v>
      </c>
      <c r="B185" s="68">
        <v>45399</v>
      </c>
      <c r="C185" s="66" t="s">
        <v>124</v>
      </c>
      <c r="D185" s="66" t="s">
        <v>140</v>
      </c>
      <c r="E185" s="66" t="s">
        <v>141</v>
      </c>
      <c r="F185" s="68">
        <v>45497</v>
      </c>
      <c r="G185" s="67">
        <v>6.58</v>
      </c>
      <c r="H185" s="67">
        <v>0.11</v>
      </c>
      <c r="I185" s="67">
        <v>6.72</v>
      </c>
      <c r="J185" s="67">
        <v>6.43</v>
      </c>
      <c r="K185" s="67">
        <v>98.240300000000005</v>
      </c>
      <c r="L185" s="67">
        <v>0</v>
      </c>
      <c r="N185" s="67"/>
      <c r="O185" s="76"/>
    </row>
    <row r="186" spans="1:15" hidden="1" x14ac:dyDescent="0.25">
      <c r="A186" s="68">
        <v>45394</v>
      </c>
      <c r="B186" s="68">
        <v>45398</v>
      </c>
      <c r="C186" s="66" t="s">
        <v>112</v>
      </c>
      <c r="D186" s="66" t="s">
        <v>113</v>
      </c>
      <c r="E186" s="66" t="s">
        <v>114</v>
      </c>
      <c r="F186" s="68">
        <v>50705</v>
      </c>
      <c r="G186" s="67">
        <v>6.83</v>
      </c>
      <c r="H186" s="67">
        <v>-0.17</v>
      </c>
      <c r="I186" s="67">
        <v>6.91</v>
      </c>
      <c r="J186" s="67">
        <v>6.76</v>
      </c>
      <c r="K186" s="67">
        <v>65.370800000000003</v>
      </c>
      <c r="L186" s="67">
        <v>1.4097999999999999</v>
      </c>
      <c r="N186" s="67"/>
    </row>
    <row r="187" spans="1:15" x14ac:dyDescent="0.25">
      <c r="A187" s="68">
        <v>45394</v>
      </c>
      <c r="B187" s="68">
        <v>45398</v>
      </c>
      <c r="C187" s="66" t="s">
        <v>115</v>
      </c>
      <c r="D187" s="66" t="s">
        <v>116</v>
      </c>
      <c r="E187" s="66" t="s">
        <v>117</v>
      </c>
      <c r="F187" s="68">
        <v>51616</v>
      </c>
      <c r="G187" s="67">
        <v>6.84</v>
      </c>
      <c r="H187" s="67">
        <v>-0.17</v>
      </c>
      <c r="I187" s="67">
        <v>6.92</v>
      </c>
      <c r="J187" s="67">
        <v>6.77</v>
      </c>
      <c r="K187" s="67">
        <v>62.058199999999999</v>
      </c>
      <c r="L187" s="67">
        <v>2.9262000000000001</v>
      </c>
      <c r="N187" s="67"/>
    </row>
    <row r="188" spans="1:15" hidden="1" x14ac:dyDescent="0.25">
      <c r="A188" s="68">
        <v>45394</v>
      </c>
      <c r="B188" s="68">
        <v>45398</v>
      </c>
      <c r="C188" s="66" t="s">
        <v>118</v>
      </c>
      <c r="D188" s="66" t="s">
        <v>119</v>
      </c>
      <c r="E188" s="66" t="s">
        <v>120</v>
      </c>
      <c r="F188" s="68">
        <v>47261</v>
      </c>
      <c r="G188" s="67">
        <v>6.9</v>
      </c>
      <c r="H188" s="67">
        <v>-0.13</v>
      </c>
      <c r="I188" s="67">
        <v>6.98</v>
      </c>
      <c r="J188" s="67">
        <v>6.83</v>
      </c>
      <c r="K188" s="67">
        <v>79.507000000000005</v>
      </c>
      <c r="L188" s="67">
        <v>1.7978000000000001</v>
      </c>
      <c r="N188" s="67"/>
    </row>
    <row r="189" spans="1:15" hidden="1" x14ac:dyDescent="0.25">
      <c r="A189" s="68">
        <v>45394</v>
      </c>
      <c r="B189" s="68">
        <v>45398</v>
      </c>
      <c r="C189" s="66" t="s">
        <v>121</v>
      </c>
      <c r="D189" s="66" t="s">
        <v>122</v>
      </c>
      <c r="E189" s="66" t="s">
        <v>123</v>
      </c>
      <c r="F189" s="68">
        <v>46316</v>
      </c>
      <c r="G189" s="67">
        <v>6.91</v>
      </c>
      <c r="H189" s="67">
        <v>-0.12</v>
      </c>
      <c r="I189" s="67">
        <v>6.98</v>
      </c>
      <c r="J189" s="67">
        <v>6.83</v>
      </c>
      <c r="K189" s="67">
        <v>105.7158</v>
      </c>
      <c r="L189" s="67">
        <v>4.6201999999999996</v>
      </c>
      <c r="N189" s="67"/>
    </row>
    <row r="190" spans="1:15" hidden="1" x14ac:dyDescent="0.25">
      <c r="A190" s="68">
        <v>45394</v>
      </c>
      <c r="B190" s="68">
        <v>45398</v>
      </c>
      <c r="C190" s="66" t="s">
        <v>127</v>
      </c>
      <c r="D190" s="66" t="s">
        <v>128</v>
      </c>
      <c r="E190" s="66" t="s">
        <v>129</v>
      </c>
      <c r="F190" s="68">
        <v>49606</v>
      </c>
      <c r="G190" s="67">
        <v>6.84</v>
      </c>
      <c r="H190" s="67">
        <v>-0.17</v>
      </c>
      <c r="I190" s="67">
        <v>6.91</v>
      </c>
      <c r="J190" s="67">
        <v>6.76</v>
      </c>
      <c r="K190" s="67">
        <v>101.1669</v>
      </c>
      <c r="L190" s="67">
        <v>4.1333000000000002</v>
      </c>
      <c r="N190" s="67"/>
    </row>
    <row r="191" spans="1:15" hidden="1" x14ac:dyDescent="0.25">
      <c r="A191" s="68">
        <v>45394</v>
      </c>
      <c r="B191" s="68">
        <v>45398</v>
      </c>
      <c r="C191" s="66" t="s">
        <v>130</v>
      </c>
      <c r="D191" s="66" t="s">
        <v>136</v>
      </c>
      <c r="E191" s="66" t="s">
        <v>137</v>
      </c>
      <c r="F191" s="68">
        <v>45595</v>
      </c>
      <c r="G191" s="67">
        <v>6.73</v>
      </c>
      <c r="H191" s="67">
        <v>-0.01</v>
      </c>
      <c r="I191" s="67">
        <v>6.88</v>
      </c>
      <c r="J191" s="67">
        <v>6.59</v>
      </c>
      <c r="K191" s="67">
        <v>96.447999999999993</v>
      </c>
      <c r="L191" s="67">
        <v>0</v>
      </c>
      <c r="N191" s="67"/>
    </row>
    <row r="192" spans="1:15" hidden="1" x14ac:dyDescent="0.25">
      <c r="A192" s="68">
        <v>45394</v>
      </c>
      <c r="B192" s="68">
        <v>45398</v>
      </c>
      <c r="C192" s="66" t="s">
        <v>133</v>
      </c>
      <c r="D192" s="66" t="s">
        <v>138</v>
      </c>
      <c r="E192" s="66" t="s">
        <v>139</v>
      </c>
      <c r="F192" s="68">
        <v>45707</v>
      </c>
      <c r="G192" s="67">
        <v>6.82</v>
      </c>
      <c r="H192" s="67">
        <v>-0.02</v>
      </c>
      <c r="I192" s="67">
        <v>6.97</v>
      </c>
      <c r="J192" s="67">
        <v>6.68</v>
      </c>
      <c r="K192" s="67">
        <v>94.469899999999996</v>
      </c>
      <c r="L192" s="67">
        <v>0</v>
      </c>
      <c r="N192" s="67"/>
    </row>
    <row r="193" spans="1:15" hidden="1" x14ac:dyDescent="0.25">
      <c r="A193" s="68">
        <v>45394</v>
      </c>
      <c r="B193" s="68">
        <v>45398</v>
      </c>
      <c r="C193" s="66" t="s">
        <v>124</v>
      </c>
      <c r="D193" s="66" t="s">
        <v>140</v>
      </c>
      <c r="E193" s="66" t="s">
        <v>141</v>
      </c>
      <c r="F193" s="68">
        <v>45497</v>
      </c>
      <c r="G193" s="67">
        <v>6.47</v>
      </c>
      <c r="H193" s="67">
        <v>0.01</v>
      </c>
      <c r="I193" s="67">
        <v>6.62</v>
      </c>
      <c r="J193" s="67">
        <v>6.32</v>
      </c>
      <c r="K193" s="67">
        <v>98.251900000000006</v>
      </c>
      <c r="L193" s="67">
        <v>0</v>
      </c>
      <c r="N193" s="67"/>
      <c r="O193" s="76"/>
    </row>
    <row r="194" spans="1:15" hidden="1" x14ac:dyDescent="0.25">
      <c r="A194" s="68">
        <v>45393</v>
      </c>
      <c r="B194" s="68">
        <v>45397</v>
      </c>
      <c r="C194" s="66" t="s">
        <v>112</v>
      </c>
      <c r="D194" s="66" t="s">
        <v>113</v>
      </c>
      <c r="E194" s="66" t="s">
        <v>114</v>
      </c>
      <c r="F194" s="68">
        <v>50705</v>
      </c>
      <c r="G194" s="67">
        <v>7</v>
      </c>
      <c r="H194" s="67">
        <v>0.2</v>
      </c>
      <c r="I194" s="67">
        <v>7.08</v>
      </c>
      <c r="J194" s="67">
        <v>6.93</v>
      </c>
      <c r="K194" s="67">
        <v>64.208299999999994</v>
      </c>
      <c r="L194" s="67">
        <v>1.4016</v>
      </c>
      <c r="N194" s="67"/>
    </row>
    <row r="195" spans="1:15" x14ac:dyDescent="0.25">
      <c r="A195" s="68">
        <v>45393</v>
      </c>
      <c r="B195" s="68">
        <v>45397</v>
      </c>
      <c r="C195" s="66" t="s">
        <v>115</v>
      </c>
      <c r="D195" s="66" t="s">
        <v>116</v>
      </c>
      <c r="E195" s="66" t="s">
        <v>117</v>
      </c>
      <c r="F195" s="68">
        <v>51616</v>
      </c>
      <c r="G195" s="67">
        <v>7.01</v>
      </c>
      <c r="H195" s="67">
        <v>0.22</v>
      </c>
      <c r="I195" s="67">
        <v>7.08</v>
      </c>
      <c r="J195" s="67">
        <v>6.93</v>
      </c>
      <c r="K195" s="67">
        <v>60.840400000000002</v>
      </c>
      <c r="L195" s="67">
        <v>2.9180000000000001</v>
      </c>
      <c r="N195" s="67"/>
    </row>
    <row r="196" spans="1:15" hidden="1" x14ac:dyDescent="0.25">
      <c r="A196" s="68">
        <v>45393</v>
      </c>
      <c r="B196" s="68">
        <v>45397</v>
      </c>
      <c r="C196" s="66" t="s">
        <v>118</v>
      </c>
      <c r="D196" s="66" t="s">
        <v>119</v>
      </c>
      <c r="E196" s="66" t="s">
        <v>120</v>
      </c>
      <c r="F196" s="68">
        <v>47261</v>
      </c>
      <c r="G196" s="67">
        <v>7.03</v>
      </c>
      <c r="H196" s="67">
        <v>0.24</v>
      </c>
      <c r="I196" s="67">
        <v>7.1</v>
      </c>
      <c r="J196" s="67">
        <v>6.95</v>
      </c>
      <c r="K196" s="67">
        <v>79.028199999999998</v>
      </c>
      <c r="L196" s="67">
        <v>1.7923</v>
      </c>
      <c r="N196" s="67"/>
    </row>
    <row r="197" spans="1:15" hidden="1" x14ac:dyDescent="0.25">
      <c r="A197" s="68">
        <v>45393</v>
      </c>
      <c r="B197" s="68">
        <v>45397</v>
      </c>
      <c r="C197" s="66" t="s">
        <v>121</v>
      </c>
      <c r="D197" s="66" t="s">
        <v>122</v>
      </c>
      <c r="E197" s="66" t="s">
        <v>123</v>
      </c>
      <c r="F197" s="68">
        <v>46316</v>
      </c>
      <c r="G197" s="67">
        <v>7.03</v>
      </c>
      <c r="H197" s="67">
        <v>0.25</v>
      </c>
      <c r="I197" s="67">
        <v>7.1</v>
      </c>
      <c r="J197" s="67">
        <v>6.95</v>
      </c>
      <c r="K197" s="67">
        <v>105.44070000000001</v>
      </c>
      <c r="L197" s="67">
        <v>4.5942999999999996</v>
      </c>
      <c r="N197" s="67"/>
    </row>
    <row r="198" spans="1:15" hidden="1" x14ac:dyDescent="0.25">
      <c r="A198" s="68">
        <v>45393</v>
      </c>
      <c r="B198" s="68">
        <v>45397</v>
      </c>
      <c r="C198" s="66" t="s">
        <v>127</v>
      </c>
      <c r="D198" s="66" t="s">
        <v>128</v>
      </c>
      <c r="E198" s="66" t="s">
        <v>129</v>
      </c>
      <c r="F198" s="68">
        <v>49606</v>
      </c>
      <c r="G198" s="67">
        <v>7.01</v>
      </c>
      <c r="H198" s="67">
        <v>0.19</v>
      </c>
      <c r="I198" s="67">
        <v>7.09</v>
      </c>
      <c r="J198" s="67">
        <v>6.94</v>
      </c>
      <c r="K198" s="67">
        <v>99.839699999999993</v>
      </c>
      <c r="L198" s="67">
        <v>4.1142000000000003</v>
      </c>
      <c r="N198" s="67"/>
    </row>
    <row r="199" spans="1:15" hidden="1" x14ac:dyDescent="0.25">
      <c r="A199" s="68">
        <v>45393</v>
      </c>
      <c r="B199" s="68">
        <v>45397</v>
      </c>
      <c r="C199" s="66" t="s">
        <v>130</v>
      </c>
      <c r="D199" s="66" t="s">
        <v>136</v>
      </c>
      <c r="E199" s="66" t="s">
        <v>137</v>
      </c>
      <c r="F199" s="68">
        <v>45595</v>
      </c>
      <c r="G199" s="67">
        <v>6.74</v>
      </c>
      <c r="H199" s="67">
        <v>0.05</v>
      </c>
      <c r="I199" s="67">
        <v>6.89</v>
      </c>
      <c r="J199" s="67">
        <v>6.59</v>
      </c>
      <c r="K199" s="67">
        <v>96.4255</v>
      </c>
      <c r="L199" s="67">
        <v>0</v>
      </c>
      <c r="N199" s="67"/>
    </row>
    <row r="200" spans="1:15" hidden="1" x14ac:dyDescent="0.25">
      <c r="A200" s="68">
        <v>45393</v>
      </c>
      <c r="B200" s="68">
        <v>45397</v>
      </c>
      <c r="C200" s="66" t="s">
        <v>133</v>
      </c>
      <c r="D200" s="66" t="s">
        <v>138</v>
      </c>
      <c r="E200" s="66" t="s">
        <v>139</v>
      </c>
      <c r="F200" s="68">
        <v>45707</v>
      </c>
      <c r="G200" s="67">
        <v>6.84</v>
      </c>
      <c r="H200" s="67">
        <v>0.12</v>
      </c>
      <c r="I200" s="67">
        <v>6.99</v>
      </c>
      <c r="J200" s="67">
        <v>6.69</v>
      </c>
      <c r="K200" s="67">
        <v>94.437600000000003</v>
      </c>
      <c r="L200" s="67">
        <v>0</v>
      </c>
      <c r="N200" s="67"/>
    </row>
    <row r="201" spans="1:15" hidden="1" x14ac:dyDescent="0.25">
      <c r="A201" s="68">
        <v>45393</v>
      </c>
      <c r="B201" s="68">
        <v>45397</v>
      </c>
      <c r="C201" s="66" t="s">
        <v>124</v>
      </c>
      <c r="D201" s="66" t="s">
        <v>140</v>
      </c>
      <c r="E201" s="66" t="s">
        <v>141</v>
      </c>
      <c r="F201" s="68">
        <v>45497</v>
      </c>
      <c r="G201" s="67">
        <v>6.46</v>
      </c>
      <c r="H201" s="67">
        <v>0.03</v>
      </c>
      <c r="I201" s="67">
        <v>6.61</v>
      </c>
      <c r="J201" s="67">
        <v>6.31</v>
      </c>
      <c r="K201" s="67">
        <v>98.237200000000001</v>
      </c>
      <c r="L201" s="67">
        <v>0</v>
      </c>
      <c r="N201" s="67"/>
      <c r="O201" s="76"/>
    </row>
    <row r="202" spans="1:15" hidden="1" x14ac:dyDescent="0.25">
      <c r="A202" s="68">
        <v>45392</v>
      </c>
      <c r="B202" s="68">
        <v>45394</v>
      </c>
      <c r="C202" s="66" t="s">
        <v>112</v>
      </c>
      <c r="D202" s="66" t="s">
        <v>113</v>
      </c>
      <c r="E202" s="66" t="s">
        <v>114</v>
      </c>
      <c r="F202" s="68">
        <v>50705</v>
      </c>
      <c r="G202" s="67">
        <v>6.8</v>
      </c>
      <c r="H202" s="67">
        <v>0</v>
      </c>
      <c r="I202" s="67">
        <v>6.87</v>
      </c>
      <c r="J202" s="67">
        <v>6.72</v>
      </c>
      <c r="K202" s="67">
        <v>65.562600000000003</v>
      </c>
      <c r="L202" s="67">
        <v>1.377</v>
      </c>
      <c r="N202" s="67"/>
    </row>
    <row r="203" spans="1:15" x14ac:dyDescent="0.25">
      <c r="A203" s="68">
        <v>45392</v>
      </c>
      <c r="B203" s="68">
        <v>45394</v>
      </c>
      <c r="C203" s="66" t="s">
        <v>115</v>
      </c>
      <c r="D203" s="66" t="s">
        <v>116</v>
      </c>
      <c r="E203" s="66" t="s">
        <v>117</v>
      </c>
      <c r="F203" s="68">
        <v>51616</v>
      </c>
      <c r="G203" s="67">
        <v>6.79</v>
      </c>
      <c r="H203" s="67">
        <v>-0.02</v>
      </c>
      <c r="I203" s="67">
        <v>6.87</v>
      </c>
      <c r="J203" s="67">
        <v>6.72</v>
      </c>
      <c r="K203" s="67">
        <v>62.4071</v>
      </c>
      <c r="L203" s="67">
        <v>2.8934000000000002</v>
      </c>
      <c r="N203" s="67"/>
    </row>
    <row r="204" spans="1:15" hidden="1" x14ac:dyDescent="0.25">
      <c r="A204" s="68">
        <v>45392</v>
      </c>
      <c r="B204" s="68">
        <v>45394</v>
      </c>
      <c r="C204" s="66" t="s">
        <v>118</v>
      </c>
      <c r="D204" s="66" t="s">
        <v>119</v>
      </c>
      <c r="E204" s="66" t="s">
        <v>120</v>
      </c>
      <c r="F204" s="68">
        <v>47261</v>
      </c>
      <c r="G204" s="67">
        <v>6.79</v>
      </c>
      <c r="H204" s="67">
        <v>0.01</v>
      </c>
      <c r="I204" s="67">
        <v>6.86</v>
      </c>
      <c r="J204" s="67">
        <v>6.71</v>
      </c>
      <c r="K204" s="67">
        <v>79.870099999999994</v>
      </c>
      <c r="L204" s="67">
        <v>1.776</v>
      </c>
      <c r="N204" s="67"/>
    </row>
    <row r="205" spans="1:15" hidden="1" x14ac:dyDescent="0.25">
      <c r="A205" s="68">
        <v>45392</v>
      </c>
      <c r="B205" s="68">
        <v>45394</v>
      </c>
      <c r="C205" s="66" t="s">
        <v>121</v>
      </c>
      <c r="D205" s="66" t="s">
        <v>122</v>
      </c>
      <c r="E205" s="66" t="s">
        <v>123</v>
      </c>
      <c r="F205" s="68">
        <v>46316</v>
      </c>
      <c r="G205" s="67">
        <v>6.78</v>
      </c>
      <c r="H205" s="67">
        <v>-0.01</v>
      </c>
      <c r="I205" s="67">
        <v>6.85</v>
      </c>
      <c r="J205" s="67">
        <v>6.7</v>
      </c>
      <c r="K205" s="67">
        <v>106.0454</v>
      </c>
      <c r="L205" s="67">
        <v>4.5164</v>
      </c>
      <c r="N205" s="67"/>
    </row>
    <row r="206" spans="1:15" hidden="1" x14ac:dyDescent="0.25">
      <c r="A206" s="68">
        <v>45392</v>
      </c>
      <c r="B206" s="68">
        <v>45394</v>
      </c>
      <c r="C206" s="66" t="s">
        <v>127</v>
      </c>
      <c r="D206" s="66" t="s">
        <v>128</v>
      </c>
      <c r="E206" s="66" t="s">
        <v>129</v>
      </c>
      <c r="F206" s="68">
        <v>49606</v>
      </c>
      <c r="G206" s="67">
        <v>6.82</v>
      </c>
      <c r="H206" s="67">
        <v>-0.03</v>
      </c>
      <c r="I206" s="67">
        <v>6.9</v>
      </c>
      <c r="J206" s="67">
        <v>6.75</v>
      </c>
      <c r="K206" s="67">
        <v>101.325</v>
      </c>
      <c r="L206" s="67">
        <v>4.0568</v>
      </c>
      <c r="N206" s="67"/>
    </row>
    <row r="207" spans="1:15" hidden="1" x14ac:dyDescent="0.25">
      <c r="A207" s="68">
        <v>45392</v>
      </c>
      <c r="B207" s="68">
        <v>45394</v>
      </c>
      <c r="C207" s="66" t="s">
        <v>130</v>
      </c>
      <c r="D207" s="66" t="s">
        <v>136</v>
      </c>
      <c r="E207" s="66" t="s">
        <v>137</v>
      </c>
      <c r="F207" s="68">
        <v>45595</v>
      </c>
      <c r="G207" s="67">
        <v>6.69</v>
      </c>
      <c r="H207" s="67">
        <v>0</v>
      </c>
      <c r="I207" s="67">
        <v>6.84</v>
      </c>
      <c r="J207" s="67">
        <v>6.55</v>
      </c>
      <c r="K207" s="67">
        <v>96.399199999999993</v>
      </c>
      <c r="L207" s="67">
        <v>0</v>
      </c>
      <c r="N207" s="67"/>
    </row>
    <row r="208" spans="1:15" hidden="1" x14ac:dyDescent="0.25">
      <c r="A208" s="68">
        <v>45392</v>
      </c>
      <c r="B208" s="68">
        <v>45394</v>
      </c>
      <c r="C208" s="66" t="s">
        <v>133</v>
      </c>
      <c r="D208" s="66" t="s">
        <v>138</v>
      </c>
      <c r="E208" s="66" t="s">
        <v>139</v>
      </c>
      <c r="F208" s="68">
        <v>45707</v>
      </c>
      <c r="G208" s="67">
        <v>6.72</v>
      </c>
      <c r="H208" s="67">
        <v>0</v>
      </c>
      <c r="I208" s="67">
        <v>6.87</v>
      </c>
      <c r="J208" s="67">
        <v>6.58</v>
      </c>
      <c r="K208" s="67">
        <v>94.479900000000001</v>
      </c>
      <c r="L208" s="67">
        <v>0</v>
      </c>
      <c r="N208" s="67"/>
    </row>
    <row r="209" spans="1:15" hidden="1" x14ac:dyDescent="0.25">
      <c r="A209" s="68">
        <v>45392</v>
      </c>
      <c r="B209" s="68">
        <v>45394</v>
      </c>
      <c r="C209" s="66" t="s">
        <v>124</v>
      </c>
      <c r="D209" s="66" t="s">
        <v>140</v>
      </c>
      <c r="E209" s="66" t="s">
        <v>141</v>
      </c>
      <c r="F209" s="68">
        <v>45497</v>
      </c>
      <c r="G209" s="67">
        <v>6.43</v>
      </c>
      <c r="H209" s="67">
        <v>-0.05</v>
      </c>
      <c r="I209" s="67">
        <v>6.58</v>
      </c>
      <c r="J209" s="67">
        <v>6.28</v>
      </c>
      <c r="K209" s="67">
        <v>98.1935</v>
      </c>
      <c r="L209" s="67">
        <v>0</v>
      </c>
      <c r="N209" s="67"/>
      <c r="O209" s="76"/>
    </row>
    <row r="210" spans="1:15" hidden="1" x14ac:dyDescent="0.25">
      <c r="A210" s="68">
        <v>45391</v>
      </c>
      <c r="B210" s="68">
        <v>45393</v>
      </c>
      <c r="C210" s="66" t="s">
        <v>118</v>
      </c>
      <c r="D210" s="66" t="s">
        <v>2</v>
      </c>
      <c r="E210" s="66" t="s">
        <v>6</v>
      </c>
      <c r="F210" s="68">
        <v>47048</v>
      </c>
      <c r="G210" s="67">
        <v>6.78</v>
      </c>
      <c r="H210" s="67">
        <v>-0.06</v>
      </c>
      <c r="I210" s="67">
        <v>6.86</v>
      </c>
      <c r="J210" s="67">
        <v>6.71</v>
      </c>
      <c r="K210" s="67">
        <v>99.831199999999995</v>
      </c>
      <c r="L210" s="67">
        <v>3.1720999999999999</v>
      </c>
      <c r="N210" s="67"/>
    </row>
    <row r="211" spans="1:15" hidden="1" x14ac:dyDescent="0.25">
      <c r="A211" s="68">
        <v>45391</v>
      </c>
      <c r="B211" s="68">
        <v>45393</v>
      </c>
      <c r="C211" s="66" t="s">
        <v>112</v>
      </c>
      <c r="D211" s="66" t="s">
        <v>113</v>
      </c>
      <c r="E211" s="66" t="s">
        <v>114</v>
      </c>
      <c r="F211" s="68">
        <v>50705</v>
      </c>
      <c r="G211" s="67">
        <v>6.8</v>
      </c>
      <c r="H211" s="67">
        <v>-7.0000000000000007E-2</v>
      </c>
      <c r="I211" s="67">
        <v>6.88</v>
      </c>
      <c r="J211" s="67">
        <v>6.73</v>
      </c>
      <c r="K211" s="67">
        <v>65.558700000000002</v>
      </c>
      <c r="L211" s="67">
        <v>1.3689</v>
      </c>
      <c r="N211" s="67"/>
    </row>
    <row r="212" spans="1:15" x14ac:dyDescent="0.25">
      <c r="A212" s="68">
        <v>45391</v>
      </c>
      <c r="B212" s="68">
        <v>45393</v>
      </c>
      <c r="C212" s="66" t="s">
        <v>115</v>
      </c>
      <c r="D212" s="66" t="s">
        <v>116</v>
      </c>
      <c r="E212" s="66" t="s">
        <v>117</v>
      </c>
      <c r="F212" s="68">
        <v>51616</v>
      </c>
      <c r="G212" s="67">
        <v>6.81</v>
      </c>
      <c r="H212" s="67">
        <v>-7.0000000000000007E-2</v>
      </c>
      <c r="I212" s="67">
        <v>6.89</v>
      </c>
      <c r="J212" s="67">
        <v>6.74</v>
      </c>
      <c r="K212" s="67">
        <v>62.258000000000003</v>
      </c>
      <c r="L212" s="67">
        <v>2.8852000000000002</v>
      </c>
      <c r="N212" s="67"/>
    </row>
    <row r="213" spans="1:15" hidden="1" x14ac:dyDescent="0.25">
      <c r="A213" s="68">
        <v>45391</v>
      </c>
      <c r="B213" s="68">
        <v>45393</v>
      </c>
      <c r="C213" s="66" t="s">
        <v>121</v>
      </c>
      <c r="D213" s="66" t="s">
        <v>122</v>
      </c>
      <c r="E213" s="66" t="s">
        <v>123</v>
      </c>
      <c r="F213" s="68">
        <v>46316</v>
      </c>
      <c r="G213" s="67">
        <v>6.79</v>
      </c>
      <c r="H213" s="67">
        <v>-0.04</v>
      </c>
      <c r="I213" s="67">
        <v>6.86</v>
      </c>
      <c r="J213" s="67">
        <v>6.71</v>
      </c>
      <c r="K213" s="67">
        <v>106.02800000000001</v>
      </c>
      <c r="L213" s="67">
        <v>4.4904000000000002</v>
      </c>
      <c r="N213" s="67"/>
    </row>
    <row r="214" spans="1:15" hidden="1" x14ac:dyDescent="0.25">
      <c r="A214" s="68">
        <v>45391</v>
      </c>
      <c r="B214" s="68">
        <v>45393</v>
      </c>
      <c r="C214" s="66" t="s">
        <v>127</v>
      </c>
      <c r="D214" s="66" t="s">
        <v>128</v>
      </c>
      <c r="E214" s="66" t="s">
        <v>129</v>
      </c>
      <c r="F214" s="68">
        <v>49606</v>
      </c>
      <c r="G214" s="67">
        <v>6.85</v>
      </c>
      <c r="H214" s="67">
        <v>-0.08</v>
      </c>
      <c r="I214" s="67">
        <v>6.93</v>
      </c>
      <c r="J214" s="67">
        <v>6.78</v>
      </c>
      <c r="K214" s="67">
        <v>101.0886</v>
      </c>
      <c r="L214" s="67">
        <v>4.0377000000000001</v>
      </c>
      <c r="N214" s="67"/>
    </row>
    <row r="215" spans="1:15" hidden="1" x14ac:dyDescent="0.25">
      <c r="A215" s="68">
        <v>45391</v>
      </c>
      <c r="B215" s="68">
        <v>45393</v>
      </c>
      <c r="C215" s="66" t="s">
        <v>130</v>
      </c>
      <c r="D215" s="66" t="s">
        <v>136</v>
      </c>
      <c r="E215" s="66" t="s">
        <v>137</v>
      </c>
      <c r="F215" s="68">
        <v>45595</v>
      </c>
      <c r="G215" s="67">
        <v>6.69</v>
      </c>
      <c r="H215" s="67">
        <v>0</v>
      </c>
      <c r="I215" s="67">
        <v>6.84</v>
      </c>
      <c r="J215" s="67">
        <v>6.54</v>
      </c>
      <c r="K215" s="67">
        <v>96.382000000000005</v>
      </c>
      <c r="L215" s="67">
        <v>0</v>
      </c>
      <c r="N215" s="67"/>
    </row>
    <row r="216" spans="1:15" hidden="1" x14ac:dyDescent="0.25">
      <c r="A216" s="68">
        <v>45391</v>
      </c>
      <c r="B216" s="68">
        <v>45393</v>
      </c>
      <c r="C216" s="66" t="s">
        <v>133</v>
      </c>
      <c r="D216" s="66" t="s">
        <v>138</v>
      </c>
      <c r="E216" s="66" t="s">
        <v>139</v>
      </c>
      <c r="F216" s="68">
        <v>45707</v>
      </c>
      <c r="G216" s="67">
        <v>6.72</v>
      </c>
      <c r="H216" s="67">
        <v>0</v>
      </c>
      <c r="I216" s="67">
        <v>6.87</v>
      </c>
      <c r="J216" s="67">
        <v>6.58</v>
      </c>
      <c r="K216" s="67">
        <v>94.463200000000001</v>
      </c>
      <c r="L216" s="67">
        <v>0</v>
      </c>
      <c r="N216" s="67"/>
    </row>
    <row r="217" spans="1:15" hidden="1" x14ac:dyDescent="0.25">
      <c r="A217" s="68">
        <v>45391</v>
      </c>
      <c r="B217" s="68">
        <v>45393</v>
      </c>
      <c r="C217" s="66" t="s">
        <v>124</v>
      </c>
      <c r="D217" s="66" t="s">
        <v>140</v>
      </c>
      <c r="E217" s="66" t="s">
        <v>141</v>
      </c>
      <c r="F217" s="68">
        <v>45497</v>
      </c>
      <c r="G217" s="67">
        <v>6.48</v>
      </c>
      <c r="H217" s="67">
        <v>-0.03</v>
      </c>
      <c r="I217" s="67">
        <v>6.63</v>
      </c>
      <c r="J217" s="67">
        <v>6.33</v>
      </c>
      <c r="K217" s="67">
        <v>98.162400000000005</v>
      </c>
      <c r="L217" s="67">
        <v>0</v>
      </c>
      <c r="N217" s="67"/>
      <c r="O217" s="76"/>
    </row>
    <row r="218" spans="1:15" hidden="1" x14ac:dyDescent="0.25">
      <c r="A218" s="68">
        <v>45390</v>
      </c>
      <c r="B218" s="68">
        <v>45392</v>
      </c>
      <c r="C218" s="66" t="s">
        <v>118</v>
      </c>
      <c r="D218" s="66" t="s">
        <v>2</v>
      </c>
      <c r="E218" s="66" t="s">
        <v>6</v>
      </c>
      <c r="F218" s="68">
        <v>47048</v>
      </c>
      <c r="G218" s="67">
        <v>6.84</v>
      </c>
      <c r="H218" s="67">
        <v>0.08</v>
      </c>
      <c r="I218" s="67">
        <v>6.91</v>
      </c>
      <c r="J218" s="67">
        <v>6.76</v>
      </c>
      <c r="K218" s="67">
        <v>99.603499999999997</v>
      </c>
      <c r="L218" s="67">
        <v>3.1537000000000002</v>
      </c>
      <c r="N218" s="67"/>
    </row>
    <row r="219" spans="1:15" hidden="1" x14ac:dyDescent="0.25">
      <c r="A219" s="68">
        <v>45390</v>
      </c>
      <c r="B219" s="68">
        <v>45392</v>
      </c>
      <c r="C219" s="66" t="s">
        <v>112</v>
      </c>
      <c r="D219" s="66" t="s">
        <v>113</v>
      </c>
      <c r="E219" s="66" t="s">
        <v>114</v>
      </c>
      <c r="F219" s="68">
        <v>50705</v>
      </c>
      <c r="G219" s="67">
        <v>6.87</v>
      </c>
      <c r="H219" s="67">
        <v>0.12</v>
      </c>
      <c r="I219" s="67">
        <v>6.94</v>
      </c>
      <c r="J219" s="67">
        <v>6.8</v>
      </c>
      <c r="K219" s="67">
        <v>65.072500000000005</v>
      </c>
      <c r="L219" s="67">
        <v>1.3607</v>
      </c>
      <c r="N219" s="67"/>
    </row>
    <row r="220" spans="1:15" x14ac:dyDescent="0.25">
      <c r="A220" s="68">
        <v>45390</v>
      </c>
      <c r="B220" s="68">
        <v>45392</v>
      </c>
      <c r="C220" s="66" t="s">
        <v>115</v>
      </c>
      <c r="D220" s="66" t="s">
        <v>116</v>
      </c>
      <c r="E220" s="66" t="s">
        <v>117</v>
      </c>
      <c r="F220" s="68">
        <v>51616</v>
      </c>
      <c r="G220" s="67">
        <v>6.88</v>
      </c>
      <c r="H220" s="67">
        <v>0.13</v>
      </c>
      <c r="I220" s="67">
        <v>6.95</v>
      </c>
      <c r="J220" s="67">
        <v>6.8</v>
      </c>
      <c r="K220" s="67">
        <v>61.7483</v>
      </c>
      <c r="L220" s="67">
        <v>2.8769999999999998</v>
      </c>
      <c r="N220" s="67"/>
    </row>
    <row r="221" spans="1:15" hidden="1" x14ac:dyDescent="0.25">
      <c r="A221" s="68">
        <v>45390</v>
      </c>
      <c r="B221" s="68">
        <v>45392</v>
      </c>
      <c r="C221" s="66" t="s">
        <v>121</v>
      </c>
      <c r="D221" s="66" t="s">
        <v>122</v>
      </c>
      <c r="E221" s="66" t="s">
        <v>123</v>
      </c>
      <c r="F221" s="68">
        <v>46316</v>
      </c>
      <c r="G221" s="67">
        <v>6.83</v>
      </c>
      <c r="H221" s="67">
        <v>0.05</v>
      </c>
      <c r="I221" s="67">
        <v>6.91</v>
      </c>
      <c r="J221" s="67">
        <v>6.76</v>
      </c>
      <c r="K221" s="67">
        <v>105.9395</v>
      </c>
      <c r="L221" s="67">
        <v>4.4645000000000001</v>
      </c>
      <c r="N221" s="67"/>
    </row>
    <row r="222" spans="1:15" hidden="1" x14ac:dyDescent="0.25">
      <c r="A222" s="68">
        <v>45390</v>
      </c>
      <c r="B222" s="68">
        <v>45392</v>
      </c>
      <c r="C222" s="66" t="s">
        <v>127</v>
      </c>
      <c r="D222" s="66" t="s">
        <v>128</v>
      </c>
      <c r="E222" s="66" t="s">
        <v>129</v>
      </c>
      <c r="F222" s="68">
        <v>49606</v>
      </c>
      <c r="G222" s="67">
        <v>6.93</v>
      </c>
      <c r="H222" s="67">
        <v>0.13</v>
      </c>
      <c r="I222" s="67">
        <v>7</v>
      </c>
      <c r="J222" s="67">
        <v>6.85</v>
      </c>
      <c r="K222" s="67">
        <v>100.4614</v>
      </c>
      <c r="L222" s="67">
        <v>4.0185000000000004</v>
      </c>
      <c r="N222" s="67"/>
    </row>
    <row r="223" spans="1:15" hidden="1" x14ac:dyDescent="0.25">
      <c r="A223" s="68">
        <v>45390</v>
      </c>
      <c r="B223" s="68">
        <v>45392</v>
      </c>
      <c r="C223" s="66" t="s">
        <v>130</v>
      </c>
      <c r="D223" s="66" t="s">
        <v>136</v>
      </c>
      <c r="E223" s="66" t="s">
        <v>137</v>
      </c>
      <c r="F223" s="68">
        <v>45595</v>
      </c>
      <c r="G223" s="67">
        <v>6.69</v>
      </c>
      <c r="H223" s="67">
        <v>0</v>
      </c>
      <c r="I223" s="67">
        <v>6.84</v>
      </c>
      <c r="J223" s="67">
        <v>6.55</v>
      </c>
      <c r="K223" s="67">
        <v>96.364699999999999</v>
      </c>
      <c r="L223" s="67">
        <v>0</v>
      </c>
      <c r="N223" s="67"/>
    </row>
    <row r="224" spans="1:15" hidden="1" x14ac:dyDescent="0.25">
      <c r="A224" s="68">
        <v>45390</v>
      </c>
      <c r="B224" s="68">
        <v>45392</v>
      </c>
      <c r="C224" s="66" t="s">
        <v>133</v>
      </c>
      <c r="D224" s="66" t="s">
        <v>138</v>
      </c>
      <c r="E224" s="66" t="s">
        <v>139</v>
      </c>
      <c r="F224" s="68">
        <v>45707</v>
      </c>
      <c r="G224" s="67">
        <v>6.72</v>
      </c>
      <c r="H224" s="67">
        <v>0</v>
      </c>
      <c r="I224" s="67">
        <v>6.87</v>
      </c>
      <c r="J224" s="67">
        <v>6.58</v>
      </c>
      <c r="K224" s="67">
        <v>94.4465</v>
      </c>
      <c r="L224" s="67">
        <v>0</v>
      </c>
      <c r="N224" s="67"/>
    </row>
    <row r="225" spans="1:15" hidden="1" x14ac:dyDescent="0.25">
      <c r="A225" s="68">
        <v>45390</v>
      </c>
      <c r="B225" s="68">
        <v>45392</v>
      </c>
      <c r="C225" s="66" t="s">
        <v>124</v>
      </c>
      <c r="D225" s="66" t="s">
        <v>140</v>
      </c>
      <c r="E225" s="66" t="s">
        <v>141</v>
      </c>
      <c r="F225" s="68">
        <v>45497</v>
      </c>
      <c r="G225" s="67">
        <v>6.51</v>
      </c>
      <c r="H225" s="67">
        <v>0.01</v>
      </c>
      <c r="I225" s="67">
        <v>6.66</v>
      </c>
      <c r="J225" s="67">
        <v>6.37</v>
      </c>
      <c r="K225" s="67">
        <v>98.136600000000001</v>
      </c>
      <c r="L225" s="67">
        <v>0</v>
      </c>
      <c r="N225" s="67"/>
      <c r="O225" s="76"/>
    </row>
    <row r="226" spans="1:15" hidden="1" x14ac:dyDescent="0.25">
      <c r="A226" s="68">
        <v>45387</v>
      </c>
      <c r="B226" s="68">
        <v>45391</v>
      </c>
      <c r="C226" s="66" t="s">
        <v>118</v>
      </c>
      <c r="D226" s="66" t="s">
        <v>2</v>
      </c>
      <c r="E226" s="66" t="s">
        <v>6</v>
      </c>
      <c r="F226" s="68">
        <v>47048</v>
      </c>
      <c r="G226" s="67">
        <v>6.76</v>
      </c>
      <c r="H226" s="67">
        <v>-0.03</v>
      </c>
      <c r="I226" s="67">
        <v>6.83</v>
      </c>
      <c r="J226" s="67">
        <v>6.68</v>
      </c>
      <c r="K226" s="67">
        <v>99.907200000000003</v>
      </c>
      <c r="L226" s="67">
        <v>3.1352000000000002</v>
      </c>
      <c r="N226" s="67"/>
    </row>
    <row r="227" spans="1:15" hidden="1" x14ac:dyDescent="0.25">
      <c r="A227" s="68">
        <v>45387</v>
      </c>
      <c r="B227" s="68">
        <v>45391</v>
      </c>
      <c r="C227" s="66" t="s">
        <v>112</v>
      </c>
      <c r="D227" s="66" t="s">
        <v>113</v>
      </c>
      <c r="E227" s="66" t="s">
        <v>114</v>
      </c>
      <c r="F227" s="68">
        <v>50705</v>
      </c>
      <c r="G227" s="67">
        <v>6.75</v>
      </c>
      <c r="H227" s="67">
        <v>-0.01</v>
      </c>
      <c r="I227" s="67">
        <v>6.82</v>
      </c>
      <c r="J227" s="67">
        <v>6.67</v>
      </c>
      <c r="K227" s="67">
        <v>65.898399999999995</v>
      </c>
      <c r="L227" s="67">
        <v>1.3525</v>
      </c>
      <c r="N227" s="67"/>
    </row>
    <row r="228" spans="1:15" x14ac:dyDescent="0.25">
      <c r="A228" s="68">
        <v>45387</v>
      </c>
      <c r="B228" s="68">
        <v>45391</v>
      </c>
      <c r="C228" s="66" t="s">
        <v>115</v>
      </c>
      <c r="D228" s="66" t="s">
        <v>116</v>
      </c>
      <c r="E228" s="66" t="s">
        <v>117</v>
      </c>
      <c r="F228" s="68">
        <v>51616</v>
      </c>
      <c r="G228" s="67">
        <v>6.75</v>
      </c>
      <c r="H228" s="67">
        <v>-0.01</v>
      </c>
      <c r="I228" s="67">
        <v>6.82</v>
      </c>
      <c r="J228" s="67">
        <v>6.68</v>
      </c>
      <c r="K228" s="67">
        <v>62.689</v>
      </c>
      <c r="L228" s="67">
        <v>2.8689</v>
      </c>
      <c r="N228" s="67"/>
    </row>
    <row r="229" spans="1:15" hidden="1" x14ac:dyDescent="0.25">
      <c r="A229" s="68">
        <v>45387</v>
      </c>
      <c r="B229" s="68">
        <v>45391</v>
      </c>
      <c r="C229" s="66" t="s">
        <v>121</v>
      </c>
      <c r="D229" s="66" t="s">
        <v>122</v>
      </c>
      <c r="E229" s="66" t="s">
        <v>123</v>
      </c>
      <c r="F229" s="68">
        <v>46316</v>
      </c>
      <c r="G229" s="67">
        <v>6.78</v>
      </c>
      <c r="H229" s="67">
        <v>-0.01</v>
      </c>
      <c r="I229" s="67">
        <v>6.85</v>
      </c>
      <c r="J229" s="67">
        <v>6.7</v>
      </c>
      <c r="K229" s="67">
        <v>106.0639</v>
      </c>
      <c r="L229" s="67">
        <v>4.4385000000000003</v>
      </c>
      <c r="N229" s="67"/>
    </row>
    <row r="230" spans="1:15" hidden="1" x14ac:dyDescent="0.25">
      <c r="A230" s="68">
        <v>45387</v>
      </c>
      <c r="B230" s="68">
        <v>45391</v>
      </c>
      <c r="C230" s="66" t="s">
        <v>127</v>
      </c>
      <c r="D230" s="66" t="s">
        <v>128</v>
      </c>
      <c r="E230" s="66" t="s">
        <v>129</v>
      </c>
      <c r="F230" s="68">
        <v>49606</v>
      </c>
      <c r="G230" s="67">
        <v>6.8</v>
      </c>
      <c r="H230" s="67">
        <v>-0.01</v>
      </c>
      <c r="I230" s="67">
        <v>6.87</v>
      </c>
      <c r="J230" s="67">
        <v>6.72</v>
      </c>
      <c r="K230" s="67">
        <v>101.4836</v>
      </c>
      <c r="L230" s="67">
        <v>3.9994000000000001</v>
      </c>
      <c r="N230" s="67"/>
    </row>
    <row r="231" spans="1:15" hidden="1" x14ac:dyDescent="0.25">
      <c r="A231" s="68">
        <v>45387</v>
      </c>
      <c r="B231" s="68">
        <v>45391</v>
      </c>
      <c r="C231" s="66" t="s">
        <v>130</v>
      </c>
      <c r="D231" s="66" t="s">
        <v>136</v>
      </c>
      <c r="E231" s="66" t="s">
        <v>137</v>
      </c>
      <c r="F231" s="68">
        <v>45595</v>
      </c>
      <c r="G231" s="67">
        <v>6.69</v>
      </c>
      <c r="H231" s="67">
        <v>0.02</v>
      </c>
      <c r="I231" s="67">
        <v>6.84</v>
      </c>
      <c r="J231" s="67">
        <v>6.54</v>
      </c>
      <c r="K231" s="67">
        <v>96.347499999999997</v>
      </c>
      <c r="L231" s="67">
        <v>0</v>
      </c>
      <c r="N231" s="67"/>
    </row>
    <row r="232" spans="1:15" hidden="1" x14ac:dyDescent="0.25">
      <c r="A232" s="68">
        <v>45387</v>
      </c>
      <c r="B232" s="68">
        <v>45391</v>
      </c>
      <c r="C232" s="66" t="s">
        <v>133</v>
      </c>
      <c r="D232" s="66" t="s">
        <v>138</v>
      </c>
      <c r="E232" s="66" t="s">
        <v>139</v>
      </c>
      <c r="F232" s="68">
        <v>45707</v>
      </c>
      <c r="G232" s="67">
        <v>6.72</v>
      </c>
      <c r="H232" s="67">
        <v>0.08</v>
      </c>
      <c r="I232" s="67">
        <v>6.87</v>
      </c>
      <c r="J232" s="67">
        <v>6.58</v>
      </c>
      <c r="K232" s="67">
        <v>94.429900000000004</v>
      </c>
      <c r="L232" s="67">
        <v>0</v>
      </c>
      <c r="N232" s="67"/>
    </row>
    <row r="233" spans="1:15" hidden="1" x14ac:dyDescent="0.25">
      <c r="A233" s="68">
        <v>45387</v>
      </c>
      <c r="B233" s="68">
        <v>45391</v>
      </c>
      <c r="C233" s="66" t="s">
        <v>124</v>
      </c>
      <c r="D233" s="66" t="s">
        <v>140</v>
      </c>
      <c r="E233" s="66" t="s">
        <v>141</v>
      </c>
      <c r="F233" s="68">
        <v>45497</v>
      </c>
      <c r="G233" s="67">
        <v>6.5</v>
      </c>
      <c r="H233" s="67">
        <v>-0.01</v>
      </c>
      <c r="I233" s="67">
        <v>6.65</v>
      </c>
      <c r="J233" s="67">
        <v>6.36</v>
      </c>
      <c r="K233" s="67">
        <v>98.122100000000003</v>
      </c>
      <c r="L233" s="67">
        <v>0</v>
      </c>
      <c r="N233" s="67"/>
      <c r="O233" s="76"/>
    </row>
    <row r="234" spans="1:15" hidden="1" x14ac:dyDescent="0.25">
      <c r="A234" s="68">
        <v>45386</v>
      </c>
      <c r="B234" s="68">
        <v>45390</v>
      </c>
      <c r="C234" s="66" t="s">
        <v>118</v>
      </c>
      <c r="D234" s="66" t="s">
        <v>2</v>
      </c>
      <c r="E234" s="66" t="s">
        <v>6</v>
      </c>
      <c r="F234" s="68">
        <v>47048</v>
      </c>
      <c r="G234" s="67">
        <v>6.79</v>
      </c>
      <c r="H234" s="67">
        <v>-0.04</v>
      </c>
      <c r="I234" s="67">
        <v>6.86</v>
      </c>
      <c r="J234" s="67">
        <v>6.71</v>
      </c>
      <c r="K234" s="67">
        <v>99.793099999999995</v>
      </c>
      <c r="L234" s="67">
        <v>3.1168</v>
      </c>
      <c r="N234" s="67"/>
    </row>
    <row r="235" spans="1:15" hidden="1" x14ac:dyDescent="0.25">
      <c r="A235" s="68">
        <v>45386</v>
      </c>
      <c r="B235" s="68">
        <v>45390</v>
      </c>
      <c r="C235" s="66" t="s">
        <v>112</v>
      </c>
      <c r="D235" s="66" t="s">
        <v>113</v>
      </c>
      <c r="E235" s="66" t="s">
        <v>114</v>
      </c>
      <c r="F235" s="68">
        <v>50705</v>
      </c>
      <c r="G235" s="67">
        <v>6.76</v>
      </c>
      <c r="H235" s="67">
        <v>-0.02</v>
      </c>
      <c r="I235" s="67">
        <v>6.84</v>
      </c>
      <c r="J235" s="67">
        <v>6.69</v>
      </c>
      <c r="K235" s="67">
        <v>65.8249</v>
      </c>
      <c r="L235" s="67">
        <v>1.3443000000000001</v>
      </c>
      <c r="N235" s="67"/>
    </row>
    <row r="236" spans="1:15" x14ac:dyDescent="0.25">
      <c r="A236" s="68">
        <v>45386</v>
      </c>
      <c r="B236" s="68">
        <v>45390</v>
      </c>
      <c r="C236" s="66" t="s">
        <v>115</v>
      </c>
      <c r="D236" s="66" t="s">
        <v>116</v>
      </c>
      <c r="E236" s="66" t="s">
        <v>117</v>
      </c>
      <c r="F236" s="68">
        <v>51616</v>
      </c>
      <c r="G236" s="67">
        <v>6.76</v>
      </c>
      <c r="H236" s="67">
        <v>-0.02</v>
      </c>
      <c r="I236" s="67">
        <v>6.83</v>
      </c>
      <c r="J236" s="67">
        <v>6.68</v>
      </c>
      <c r="K236" s="67">
        <v>62.612200000000001</v>
      </c>
      <c r="L236" s="67">
        <v>2.8607</v>
      </c>
      <c r="N236" s="67"/>
    </row>
    <row r="237" spans="1:15" hidden="1" x14ac:dyDescent="0.25">
      <c r="A237" s="68">
        <v>45386</v>
      </c>
      <c r="B237" s="68">
        <v>45390</v>
      </c>
      <c r="C237" s="66" t="s">
        <v>121</v>
      </c>
      <c r="D237" s="66" t="s">
        <v>122</v>
      </c>
      <c r="E237" s="66" t="s">
        <v>123</v>
      </c>
      <c r="F237" s="68">
        <v>46316</v>
      </c>
      <c r="G237" s="67">
        <v>6.79</v>
      </c>
      <c r="H237" s="67">
        <v>-0.02</v>
      </c>
      <c r="I237" s="67">
        <v>6.87</v>
      </c>
      <c r="J237" s="67">
        <v>6.72</v>
      </c>
      <c r="K237" s="67">
        <v>106.0463</v>
      </c>
      <c r="L237" s="67">
        <v>4.4126000000000003</v>
      </c>
      <c r="N237" s="67"/>
    </row>
    <row r="238" spans="1:15" hidden="1" x14ac:dyDescent="0.25">
      <c r="A238" s="68">
        <v>45386</v>
      </c>
      <c r="B238" s="68">
        <v>45390</v>
      </c>
      <c r="C238" s="66" t="s">
        <v>127</v>
      </c>
      <c r="D238" s="66" t="s">
        <v>128</v>
      </c>
      <c r="E238" s="66" t="s">
        <v>129</v>
      </c>
      <c r="F238" s="68">
        <v>49606</v>
      </c>
      <c r="G238" s="67">
        <v>6.81</v>
      </c>
      <c r="H238" s="67">
        <v>-0.01</v>
      </c>
      <c r="I238" s="67">
        <v>6.88</v>
      </c>
      <c r="J238" s="67">
        <v>6.73</v>
      </c>
      <c r="K238" s="67">
        <v>101.4046</v>
      </c>
      <c r="L238" s="67">
        <v>3.9803000000000002</v>
      </c>
      <c r="N238" s="67"/>
    </row>
    <row r="239" spans="1:15" hidden="1" x14ac:dyDescent="0.25">
      <c r="A239" s="68">
        <v>45386</v>
      </c>
      <c r="B239" s="68">
        <v>45390</v>
      </c>
      <c r="C239" s="66" t="s">
        <v>130</v>
      </c>
      <c r="D239" s="66" t="s">
        <v>136</v>
      </c>
      <c r="E239" s="66" t="s">
        <v>137</v>
      </c>
      <c r="F239" s="68">
        <v>45595</v>
      </c>
      <c r="G239" s="67">
        <v>6.67</v>
      </c>
      <c r="H239" s="67">
        <v>0.02</v>
      </c>
      <c r="I239" s="67">
        <v>6.81</v>
      </c>
      <c r="J239" s="67">
        <v>6.52</v>
      </c>
      <c r="K239" s="67">
        <v>96.340800000000002</v>
      </c>
      <c r="L239" s="67">
        <v>0</v>
      </c>
      <c r="N239" s="67"/>
    </row>
    <row r="240" spans="1:15" hidden="1" x14ac:dyDescent="0.25">
      <c r="A240" s="68">
        <v>45386</v>
      </c>
      <c r="B240" s="68">
        <v>45390</v>
      </c>
      <c r="C240" s="66" t="s">
        <v>133</v>
      </c>
      <c r="D240" s="66" t="s">
        <v>138</v>
      </c>
      <c r="E240" s="66" t="s">
        <v>139</v>
      </c>
      <c r="F240" s="68">
        <v>45707</v>
      </c>
      <c r="G240" s="67">
        <v>6.64</v>
      </c>
      <c r="H240" s="67">
        <v>0.01</v>
      </c>
      <c r="I240" s="67">
        <v>6.79</v>
      </c>
      <c r="J240" s="67">
        <v>6.49</v>
      </c>
      <c r="K240" s="67">
        <v>94.476100000000002</v>
      </c>
      <c r="L240" s="67">
        <v>0</v>
      </c>
      <c r="N240" s="67"/>
    </row>
    <row r="241" spans="1:15" hidden="1" x14ac:dyDescent="0.25">
      <c r="A241" s="68">
        <v>45386</v>
      </c>
      <c r="B241" s="68">
        <v>45390</v>
      </c>
      <c r="C241" s="66" t="s">
        <v>124</v>
      </c>
      <c r="D241" s="66" t="s">
        <v>140</v>
      </c>
      <c r="E241" s="66" t="s">
        <v>141</v>
      </c>
      <c r="F241" s="68">
        <v>45497</v>
      </c>
      <c r="G241" s="67">
        <v>6.51</v>
      </c>
      <c r="H241" s="67">
        <v>-7.0000000000000007E-2</v>
      </c>
      <c r="I241" s="67">
        <v>6.66</v>
      </c>
      <c r="J241" s="67">
        <v>6.37</v>
      </c>
      <c r="K241" s="67">
        <v>98.101799999999997</v>
      </c>
      <c r="L241" s="67">
        <v>0</v>
      </c>
      <c r="N241" s="67"/>
      <c r="O241" s="76"/>
    </row>
    <row r="242" spans="1:15" hidden="1" x14ac:dyDescent="0.25">
      <c r="A242" s="68">
        <v>45385</v>
      </c>
      <c r="B242" s="68">
        <v>45387</v>
      </c>
      <c r="C242" s="66" t="s">
        <v>118</v>
      </c>
      <c r="D242" s="66" t="s">
        <v>2</v>
      </c>
      <c r="E242" s="66" t="s">
        <v>6</v>
      </c>
      <c r="F242" s="68">
        <v>47048</v>
      </c>
      <c r="G242" s="67">
        <v>6.83</v>
      </c>
      <c r="H242" s="67">
        <v>0.1</v>
      </c>
      <c r="I242" s="67">
        <v>6.91</v>
      </c>
      <c r="J242" s="67">
        <v>6.76</v>
      </c>
      <c r="K242" s="67">
        <v>99.640900000000002</v>
      </c>
      <c r="L242" s="67">
        <v>3.0615000000000001</v>
      </c>
      <c r="N242" s="67"/>
    </row>
    <row r="243" spans="1:15" hidden="1" x14ac:dyDescent="0.25">
      <c r="A243" s="68">
        <v>45385</v>
      </c>
      <c r="B243" s="68">
        <v>45387</v>
      </c>
      <c r="C243" s="66" t="s">
        <v>112</v>
      </c>
      <c r="D243" s="66" t="s">
        <v>113</v>
      </c>
      <c r="E243" s="66" t="s">
        <v>114</v>
      </c>
      <c r="F243" s="68">
        <v>50705</v>
      </c>
      <c r="G243" s="67">
        <v>6.78</v>
      </c>
      <c r="H243" s="67">
        <v>0.09</v>
      </c>
      <c r="I243" s="67">
        <v>6.85</v>
      </c>
      <c r="J243" s="67">
        <v>6.7</v>
      </c>
      <c r="K243" s="67">
        <v>65.674499999999995</v>
      </c>
      <c r="L243" s="67">
        <v>1.3197000000000001</v>
      </c>
      <c r="N243" s="67"/>
    </row>
    <row r="244" spans="1:15" x14ac:dyDescent="0.25">
      <c r="A244" s="68">
        <v>45385</v>
      </c>
      <c r="B244" s="68">
        <v>45387</v>
      </c>
      <c r="C244" s="66" t="s">
        <v>115</v>
      </c>
      <c r="D244" s="66" t="s">
        <v>116</v>
      </c>
      <c r="E244" s="66" t="s">
        <v>117</v>
      </c>
      <c r="F244" s="68">
        <v>51616</v>
      </c>
      <c r="G244" s="67">
        <v>6.78</v>
      </c>
      <c r="H244" s="67">
        <v>0.08</v>
      </c>
      <c r="I244" s="67">
        <v>6.85</v>
      </c>
      <c r="J244" s="67">
        <v>6.7</v>
      </c>
      <c r="K244" s="67">
        <v>62.455399999999997</v>
      </c>
      <c r="L244" s="67">
        <v>2.8361000000000001</v>
      </c>
      <c r="N244" s="67"/>
    </row>
    <row r="245" spans="1:15" hidden="1" x14ac:dyDescent="0.25">
      <c r="A245" s="68">
        <v>45385</v>
      </c>
      <c r="B245" s="68">
        <v>45387</v>
      </c>
      <c r="C245" s="66" t="s">
        <v>121</v>
      </c>
      <c r="D245" s="66" t="s">
        <v>122</v>
      </c>
      <c r="E245" s="66" t="s">
        <v>123</v>
      </c>
      <c r="F245" s="68">
        <v>46316</v>
      </c>
      <c r="G245" s="67">
        <v>6.81</v>
      </c>
      <c r="H245" s="67">
        <v>0.05</v>
      </c>
      <c r="I245" s="67">
        <v>6.88</v>
      </c>
      <c r="J245" s="67">
        <v>6.73</v>
      </c>
      <c r="K245" s="67">
        <v>106.0172</v>
      </c>
      <c r="L245" s="67">
        <v>4.3346999999999998</v>
      </c>
      <c r="N245" s="67"/>
    </row>
    <row r="246" spans="1:15" hidden="1" x14ac:dyDescent="0.25">
      <c r="A246" s="68">
        <v>45385</v>
      </c>
      <c r="B246" s="68">
        <v>45387</v>
      </c>
      <c r="C246" s="66" t="s">
        <v>127</v>
      </c>
      <c r="D246" s="66" t="s">
        <v>128</v>
      </c>
      <c r="E246" s="66" t="s">
        <v>129</v>
      </c>
      <c r="F246" s="68">
        <v>49606</v>
      </c>
      <c r="G246" s="67">
        <v>6.82</v>
      </c>
      <c r="H246" s="67">
        <v>7.0000000000000007E-2</v>
      </c>
      <c r="I246" s="67">
        <v>6.9</v>
      </c>
      <c r="J246" s="67">
        <v>6.75</v>
      </c>
      <c r="K246" s="67">
        <v>101.32599999999999</v>
      </c>
      <c r="L246" s="67">
        <v>3.9228999999999998</v>
      </c>
      <c r="N246" s="67"/>
    </row>
    <row r="247" spans="1:15" hidden="1" x14ac:dyDescent="0.25">
      <c r="A247" s="68">
        <v>45385</v>
      </c>
      <c r="B247" s="68">
        <v>45387</v>
      </c>
      <c r="C247" s="66" t="s">
        <v>130</v>
      </c>
      <c r="D247" s="66" t="s">
        <v>136</v>
      </c>
      <c r="E247" s="66" t="s">
        <v>137</v>
      </c>
      <c r="F247" s="68">
        <v>45595</v>
      </c>
      <c r="G247" s="67">
        <v>6.65</v>
      </c>
      <c r="H247" s="67">
        <v>0</v>
      </c>
      <c r="I247" s="67">
        <v>6.8</v>
      </c>
      <c r="J247" s="67">
        <v>6.5</v>
      </c>
      <c r="K247" s="67">
        <v>96.299899999999994</v>
      </c>
      <c r="L247" s="67">
        <v>0</v>
      </c>
      <c r="N247" s="67"/>
    </row>
    <row r="248" spans="1:15" hidden="1" x14ac:dyDescent="0.25">
      <c r="A248" s="68">
        <v>45385</v>
      </c>
      <c r="B248" s="68">
        <v>45387</v>
      </c>
      <c r="C248" s="66" t="s">
        <v>133</v>
      </c>
      <c r="D248" s="66" t="s">
        <v>138</v>
      </c>
      <c r="E248" s="66" t="s">
        <v>139</v>
      </c>
      <c r="F248" s="68">
        <v>45707</v>
      </c>
      <c r="G248" s="67">
        <v>6.63</v>
      </c>
      <c r="H248" s="67">
        <v>0</v>
      </c>
      <c r="I248" s="67">
        <v>6.78</v>
      </c>
      <c r="J248" s="67">
        <v>6.49</v>
      </c>
      <c r="K248" s="67">
        <v>94.434700000000007</v>
      </c>
      <c r="L248" s="67">
        <v>0</v>
      </c>
      <c r="N248" s="67"/>
    </row>
    <row r="249" spans="1:15" hidden="1" x14ac:dyDescent="0.25">
      <c r="A249" s="68">
        <v>45385</v>
      </c>
      <c r="B249" s="68">
        <v>45387</v>
      </c>
      <c r="C249" s="66" t="s">
        <v>124</v>
      </c>
      <c r="D249" s="66" t="s">
        <v>140</v>
      </c>
      <c r="E249" s="66" t="s">
        <v>141</v>
      </c>
      <c r="F249" s="68">
        <v>45497</v>
      </c>
      <c r="G249" s="67">
        <v>6.58</v>
      </c>
      <c r="H249" s="67">
        <v>0</v>
      </c>
      <c r="I249" s="67">
        <v>6.73</v>
      </c>
      <c r="J249" s="67">
        <v>6.43</v>
      </c>
      <c r="K249" s="67">
        <v>98.0291</v>
      </c>
      <c r="L249" s="67">
        <v>0</v>
      </c>
      <c r="N249" s="67"/>
      <c r="O249" s="76"/>
    </row>
    <row r="250" spans="1:15" hidden="1" x14ac:dyDescent="0.25">
      <c r="A250" s="68">
        <v>45384</v>
      </c>
      <c r="B250" s="68">
        <v>45386</v>
      </c>
      <c r="C250" s="66" t="s">
        <v>118</v>
      </c>
      <c r="D250" s="66" t="s">
        <v>2</v>
      </c>
      <c r="E250" s="66" t="s">
        <v>6</v>
      </c>
      <c r="F250" s="68">
        <v>47048</v>
      </c>
      <c r="G250" s="67">
        <v>6.73</v>
      </c>
      <c r="H250" s="67">
        <v>0</v>
      </c>
      <c r="I250" s="67">
        <v>6.8</v>
      </c>
      <c r="J250" s="67">
        <v>6.65</v>
      </c>
      <c r="K250" s="67">
        <v>100.0219</v>
      </c>
      <c r="L250" s="67">
        <v>3.0430000000000001</v>
      </c>
      <c r="N250" s="67"/>
    </row>
    <row r="251" spans="1:15" hidden="1" x14ac:dyDescent="0.25">
      <c r="A251" s="68">
        <v>45384</v>
      </c>
      <c r="B251" s="68">
        <v>45386</v>
      </c>
      <c r="C251" s="66" t="s">
        <v>112</v>
      </c>
      <c r="D251" s="66" t="s">
        <v>113</v>
      </c>
      <c r="E251" s="66" t="s">
        <v>114</v>
      </c>
      <c r="F251" s="68">
        <v>50705</v>
      </c>
      <c r="G251" s="67">
        <v>6.69</v>
      </c>
      <c r="H251" s="67">
        <v>-0.01</v>
      </c>
      <c r="I251" s="67">
        <v>6.77</v>
      </c>
      <c r="J251" s="67">
        <v>6.62</v>
      </c>
      <c r="K251" s="67">
        <v>66.299400000000006</v>
      </c>
      <c r="L251" s="67">
        <v>1.3115000000000001</v>
      </c>
      <c r="N251" s="67"/>
    </row>
    <row r="252" spans="1:15" x14ac:dyDescent="0.25">
      <c r="A252" s="68">
        <v>45384</v>
      </c>
      <c r="B252" s="68">
        <v>45386</v>
      </c>
      <c r="C252" s="66" t="s">
        <v>115</v>
      </c>
      <c r="D252" s="66" t="s">
        <v>116</v>
      </c>
      <c r="E252" s="66" t="s">
        <v>117</v>
      </c>
      <c r="F252" s="68">
        <v>51616</v>
      </c>
      <c r="G252" s="67">
        <v>6.7</v>
      </c>
      <c r="H252" s="67">
        <v>-0.01</v>
      </c>
      <c r="I252" s="67">
        <v>6.78</v>
      </c>
      <c r="J252" s="67">
        <v>6.63</v>
      </c>
      <c r="K252" s="67">
        <v>63.0398</v>
      </c>
      <c r="L252" s="67">
        <v>2.8279000000000001</v>
      </c>
      <c r="N252" s="67"/>
    </row>
    <row r="253" spans="1:15" hidden="1" x14ac:dyDescent="0.25">
      <c r="A253" s="68">
        <v>45384</v>
      </c>
      <c r="B253" s="68">
        <v>45386</v>
      </c>
      <c r="C253" s="66" t="s">
        <v>121</v>
      </c>
      <c r="D253" s="66" t="s">
        <v>122</v>
      </c>
      <c r="E253" s="66" t="s">
        <v>123</v>
      </c>
      <c r="F253" s="68">
        <v>46316</v>
      </c>
      <c r="G253" s="67">
        <v>6.76</v>
      </c>
      <c r="H253" s="67">
        <v>-0.03</v>
      </c>
      <c r="I253" s="67">
        <v>6.83</v>
      </c>
      <c r="J253" s="67">
        <v>6.68</v>
      </c>
      <c r="K253" s="67">
        <v>106.14230000000001</v>
      </c>
      <c r="L253" s="67">
        <v>4.3087</v>
      </c>
      <c r="N253" s="67"/>
    </row>
    <row r="254" spans="1:15" hidden="1" x14ac:dyDescent="0.25">
      <c r="A254" s="68">
        <v>45384</v>
      </c>
      <c r="B254" s="68">
        <v>45386</v>
      </c>
      <c r="C254" s="66" t="s">
        <v>127</v>
      </c>
      <c r="D254" s="66" t="s">
        <v>128</v>
      </c>
      <c r="E254" s="66" t="s">
        <v>129</v>
      </c>
      <c r="F254" s="68">
        <v>49606</v>
      </c>
      <c r="G254" s="67">
        <v>6.75</v>
      </c>
      <c r="H254" s="67">
        <v>0.01</v>
      </c>
      <c r="I254" s="67">
        <v>6.82</v>
      </c>
      <c r="J254" s="67">
        <v>6.67</v>
      </c>
      <c r="K254" s="67">
        <v>101.8817</v>
      </c>
      <c r="L254" s="67">
        <v>3.9037999999999999</v>
      </c>
      <c r="N254" s="67"/>
    </row>
    <row r="255" spans="1:15" hidden="1" x14ac:dyDescent="0.25">
      <c r="A255" s="68">
        <v>45384</v>
      </c>
      <c r="B255" s="68">
        <v>45386</v>
      </c>
      <c r="C255" s="66" t="s">
        <v>130</v>
      </c>
      <c r="D255" s="66" t="s">
        <v>136</v>
      </c>
      <c r="E255" s="66" t="s">
        <v>137</v>
      </c>
      <c r="F255" s="68">
        <v>45595</v>
      </c>
      <c r="G255" s="67">
        <v>6.65</v>
      </c>
      <c r="H255" s="67">
        <v>0.02</v>
      </c>
      <c r="I255" s="67">
        <v>6.8</v>
      </c>
      <c r="J255" s="67">
        <v>6.5</v>
      </c>
      <c r="K255" s="67">
        <v>96.282799999999995</v>
      </c>
      <c r="L255" s="67">
        <v>0</v>
      </c>
      <c r="N255" s="67"/>
    </row>
    <row r="256" spans="1:15" hidden="1" x14ac:dyDescent="0.25">
      <c r="A256" s="68">
        <v>45384</v>
      </c>
      <c r="B256" s="68">
        <v>45386</v>
      </c>
      <c r="C256" s="66" t="s">
        <v>133</v>
      </c>
      <c r="D256" s="66" t="s">
        <v>138</v>
      </c>
      <c r="E256" s="66" t="s">
        <v>139</v>
      </c>
      <c r="F256" s="68">
        <v>45707</v>
      </c>
      <c r="G256" s="67">
        <v>6.63</v>
      </c>
      <c r="H256" s="67">
        <v>0.01</v>
      </c>
      <c r="I256" s="67">
        <v>6.78</v>
      </c>
      <c r="J256" s="67">
        <v>6.48</v>
      </c>
      <c r="K256" s="67">
        <v>94.418199999999999</v>
      </c>
      <c r="L256" s="67">
        <v>0</v>
      </c>
      <c r="N256" s="67"/>
    </row>
    <row r="257" spans="1:15" hidden="1" x14ac:dyDescent="0.25">
      <c r="A257" s="68">
        <v>45384</v>
      </c>
      <c r="B257" s="68">
        <v>45386</v>
      </c>
      <c r="C257" s="66" t="s">
        <v>124</v>
      </c>
      <c r="D257" s="66" t="s">
        <v>140</v>
      </c>
      <c r="E257" s="66" t="s">
        <v>141</v>
      </c>
      <c r="F257" s="68">
        <v>45497</v>
      </c>
      <c r="G257" s="67">
        <v>6.58</v>
      </c>
      <c r="H257" s="67">
        <v>-0.01</v>
      </c>
      <c r="I257" s="67">
        <v>6.73</v>
      </c>
      <c r="J257" s="67">
        <v>6.43</v>
      </c>
      <c r="K257" s="67">
        <v>98.011499999999998</v>
      </c>
      <c r="L257" s="67">
        <v>0</v>
      </c>
      <c r="N257" s="67"/>
      <c r="O257" s="76"/>
    </row>
    <row r="258" spans="1:15" hidden="1" x14ac:dyDescent="0.25">
      <c r="A258" s="68">
        <v>45379</v>
      </c>
      <c r="B258" s="68">
        <v>45385</v>
      </c>
      <c r="C258" s="66" t="s">
        <v>118</v>
      </c>
      <c r="D258" s="66" t="s">
        <v>2</v>
      </c>
      <c r="E258" s="66" t="s">
        <v>6</v>
      </c>
      <c r="F258" s="68">
        <v>47048</v>
      </c>
      <c r="G258" s="67">
        <v>6.73</v>
      </c>
      <c r="H258" s="67">
        <v>0.06</v>
      </c>
      <c r="I258" s="67">
        <v>6.8</v>
      </c>
      <c r="J258" s="67">
        <v>6.65</v>
      </c>
      <c r="K258" s="67">
        <v>100.0219</v>
      </c>
      <c r="L258" s="67">
        <v>3.0246</v>
      </c>
      <c r="N258" s="67"/>
    </row>
    <row r="259" spans="1:15" hidden="1" x14ac:dyDescent="0.25">
      <c r="A259" s="68">
        <v>45379</v>
      </c>
      <c r="B259" s="68">
        <v>45385</v>
      </c>
      <c r="C259" s="66" t="s">
        <v>112</v>
      </c>
      <c r="D259" s="66" t="s">
        <v>113</v>
      </c>
      <c r="E259" s="66" t="s">
        <v>114</v>
      </c>
      <c r="F259" s="68">
        <v>50705</v>
      </c>
      <c r="G259" s="67">
        <v>6.7</v>
      </c>
      <c r="H259" s="67">
        <v>0.06</v>
      </c>
      <c r="I259" s="67">
        <v>6.78</v>
      </c>
      <c r="J259" s="67">
        <v>6.63</v>
      </c>
      <c r="K259" s="67">
        <v>66.225399999999993</v>
      </c>
      <c r="L259" s="67">
        <v>1.3032999999999999</v>
      </c>
      <c r="N259" s="67"/>
    </row>
    <row r="260" spans="1:15" x14ac:dyDescent="0.25">
      <c r="A260" s="68">
        <v>45379</v>
      </c>
      <c r="B260" s="68">
        <v>45385</v>
      </c>
      <c r="C260" s="66" t="s">
        <v>115</v>
      </c>
      <c r="D260" s="66" t="s">
        <v>116</v>
      </c>
      <c r="E260" s="66" t="s">
        <v>117</v>
      </c>
      <c r="F260" s="68">
        <v>51616</v>
      </c>
      <c r="G260" s="67">
        <v>6.71</v>
      </c>
      <c r="H260" s="67">
        <v>0.08</v>
      </c>
      <c r="I260" s="67">
        <v>6.79</v>
      </c>
      <c r="J260" s="67">
        <v>6.64</v>
      </c>
      <c r="K260" s="67">
        <v>62.962499999999999</v>
      </c>
      <c r="L260" s="67">
        <v>2.8197000000000001</v>
      </c>
      <c r="N260" s="67"/>
    </row>
    <row r="261" spans="1:15" hidden="1" x14ac:dyDescent="0.25">
      <c r="A261" s="68">
        <v>45379</v>
      </c>
      <c r="B261" s="68">
        <v>45385</v>
      </c>
      <c r="C261" s="66" t="s">
        <v>121</v>
      </c>
      <c r="D261" s="66" t="s">
        <v>122</v>
      </c>
      <c r="E261" s="66" t="s">
        <v>123</v>
      </c>
      <c r="F261" s="68">
        <v>46316</v>
      </c>
      <c r="G261" s="67">
        <v>6.79</v>
      </c>
      <c r="H261" s="67">
        <v>7.0000000000000007E-2</v>
      </c>
      <c r="I261" s="67">
        <v>6.87</v>
      </c>
      <c r="J261" s="67">
        <v>6.72</v>
      </c>
      <c r="K261" s="67">
        <v>106.077</v>
      </c>
      <c r="L261" s="67">
        <v>4.2827999999999999</v>
      </c>
      <c r="N261" s="67"/>
    </row>
    <row r="262" spans="1:15" hidden="1" x14ac:dyDescent="0.25">
      <c r="A262" s="68">
        <v>45379</v>
      </c>
      <c r="B262" s="68">
        <v>45385</v>
      </c>
      <c r="C262" s="66" t="s">
        <v>127</v>
      </c>
      <c r="D262" s="66" t="s">
        <v>128</v>
      </c>
      <c r="E262" s="66" t="s">
        <v>129</v>
      </c>
      <c r="F262" s="68">
        <v>49606</v>
      </c>
      <c r="G262" s="67">
        <v>6.74</v>
      </c>
      <c r="H262" s="67">
        <v>0.05</v>
      </c>
      <c r="I262" s="67">
        <v>6.82</v>
      </c>
      <c r="J262" s="67">
        <v>6.67</v>
      </c>
      <c r="K262" s="67">
        <v>101.9616</v>
      </c>
      <c r="L262" s="67">
        <v>3.8847</v>
      </c>
      <c r="N262" s="67"/>
    </row>
    <row r="263" spans="1:15" hidden="1" x14ac:dyDescent="0.25">
      <c r="A263" s="68">
        <v>45379</v>
      </c>
      <c r="B263" s="68">
        <v>45385</v>
      </c>
      <c r="C263" s="66" t="s">
        <v>130</v>
      </c>
      <c r="D263" s="66" t="s">
        <v>136</v>
      </c>
      <c r="E263" s="66" t="s">
        <v>137</v>
      </c>
      <c r="F263" s="68">
        <v>45595</v>
      </c>
      <c r="G263" s="67">
        <v>6.63</v>
      </c>
      <c r="H263" s="67">
        <v>-0.02</v>
      </c>
      <c r="I263" s="67">
        <v>6.78</v>
      </c>
      <c r="J263" s="67">
        <v>6.48</v>
      </c>
      <c r="K263" s="67">
        <v>96.276499999999999</v>
      </c>
      <c r="L263" s="67">
        <v>0</v>
      </c>
      <c r="N263" s="67"/>
    </row>
    <row r="264" spans="1:15" hidden="1" x14ac:dyDescent="0.25">
      <c r="A264" s="68">
        <v>45379</v>
      </c>
      <c r="B264" s="68">
        <v>45385</v>
      </c>
      <c r="C264" s="66" t="s">
        <v>133</v>
      </c>
      <c r="D264" s="66" t="s">
        <v>138</v>
      </c>
      <c r="E264" s="66" t="s">
        <v>139</v>
      </c>
      <c r="F264" s="68">
        <v>45707</v>
      </c>
      <c r="G264" s="67">
        <v>6.62</v>
      </c>
      <c r="H264" s="67">
        <v>0</v>
      </c>
      <c r="I264" s="67">
        <v>6.77</v>
      </c>
      <c r="J264" s="67">
        <v>6.47</v>
      </c>
      <c r="K264" s="67">
        <v>94.409800000000004</v>
      </c>
      <c r="L264" s="67">
        <v>0</v>
      </c>
      <c r="N264" s="67"/>
    </row>
    <row r="265" spans="1:15" hidden="1" x14ac:dyDescent="0.25">
      <c r="A265" s="68">
        <v>45379</v>
      </c>
      <c r="B265" s="68">
        <v>45385</v>
      </c>
      <c r="C265" s="66" t="s">
        <v>124</v>
      </c>
      <c r="D265" s="66" t="s">
        <v>140</v>
      </c>
      <c r="E265" s="66" t="s">
        <v>141</v>
      </c>
      <c r="F265" s="68">
        <v>45497</v>
      </c>
      <c r="G265" s="67">
        <v>6.59</v>
      </c>
      <c r="H265" s="67">
        <v>0</v>
      </c>
      <c r="I265" s="67">
        <v>6.74</v>
      </c>
      <c r="J265" s="67">
        <v>6.44</v>
      </c>
      <c r="K265" s="67">
        <v>97.991</v>
      </c>
      <c r="L265" s="67">
        <v>0</v>
      </c>
      <c r="N265" s="67"/>
      <c r="O265" s="76"/>
    </row>
    <row r="266" spans="1:15" hidden="1" x14ac:dyDescent="0.25">
      <c r="A266" s="68">
        <v>45378</v>
      </c>
      <c r="B266" s="68">
        <v>45384</v>
      </c>
      <c r="C266" s="66" t="s">
        <v>118</v>
      </c>
      <c r="D266" s="66" t="s">
        <v>2</v>
      </c>
      <c r="E266" s="66" t="s">
        <v>6</v>
      </c>
      <c r="F266" s="68">
        <v>47048</v>
      </c>
      <c r="G266" s="67">
        <v>6.67</v>
      </c>
      <c r="H266" s="67">
        <v>0.09</v>
      </c>
      <c r="I266" s="67">
        <v>6.75</v>
      </c>
      <c r="J266" s="67">
        <v>6.6</v>
      </c>
      <c r="K266" s="67">
        <v>100.25190000000001</v>
      </c>
      <c r="L266" s="67">
        <v>3.0061</v>
      </c>
      <c r="N266" s="67"/>
    </row>
    <row r="267" spans="1:15" hidden="1" x14ac:dyDescent="0.25">
      <c r="A267" s="68">
        <v>45378</v>
      </c>
      <c r="B267" s="68">
        <v>45384</v>
      </c>
      <c r="C267" s="66" t="s">
        <v>112</v>
      </c>
      <c r="D267" s="66" t="s">
        <v>113</v>
      </c>
      <c r="E267" s="66" t="s">
        <v>114</v>
      </c>
      <c r="F267" s="68">
        <v>50705</v>
      </c>
      <c r="G267" s="67">
        <v>6.64</v>
      </c>
      <c r="H267" s="67">
        <v>0.06</v>
      </c>
      <c r="I267" s="67">
        <v>6.71</v>
      </c>
      <c r="J267" s="67">
        <v>6.57</v>
      </c>
      <c r="K267" s="67">
        <v>66.644499999999994</v>
      </c>
      <c r="L267" s="67">
        <v>1.2950999999999999</v>
      </c>
      <c r="N267" s="67"/>
    </row>
    <row r="268" spans="1:15" x14ac:dyDescent="0.25">
      <c r="A268" s="68">
        <v>45378</v>
      </c>
      <c r="B268" s="68">
        <v>45384</v>
      </c>
      <c r="C268" s="66" t="s">
        <v>115</v>
      </c>
      <c r="D268" s="66" t="s">
        <v>116</v>
      </c>
      <c r="E268" s="66" t="s">
        <v>117</v>
      </c>
      <c r="F268" s="68">
        <v>51616</v>
      </c>
      <c r="G268" s="67">
        <v>6.63</v>
      </c>
      <c r="H268" s="67">
        <v>0.06</v>
      </c>
      <c r="I268" s="67">
        <v>6.7</v>
      </c>
      <c r="J268" s="67">
        <v>6.55</v>
      </c>
      <c r="K268" s="67">
        <v>63.553199999999997</v>
      </c>
      <c r="L268" s="67">
        <v>2.8115000000000001</v>
      </c>
      <c r="N268" s="67"/>
    </row>
    <row r="269" spans="1:15" hidden="1" x14ac:dyDescent="0.25">
      <c r="A269" s="68">
        <v>45378</v>
      </c>
      <c r="B269" s="68">
        <v>45384</v>
      </c>
      <c r="C269" s="66" t="s">
        <v>121</v>
      </c>
      <c r="D269" s="66" t="s">
        <v>122</v>
      </c>
      <c r="E269" s="66" t="s">
        <v>123</v>
      </c>
      <c r="F269" s="68">
        <v>46316</v>
      </c>
      <c r="G269" s="67">
        <v>6.72</v>
      </c>
      <c r="H269" s="67">
        <v>0.05</v>
      </c>
      <c r="I269" s="67">
        <v>6.79</v>
      </c>
      <c r="J269" s="67">
        <v>6.64</v>
      </c>
      <c r="K269" s="67">
        <v>106.2503</v>
      </c>
      <c r="L269" s="67">
        <v>4.2568000000000001</v>
      </c>
      <c r="N269" s="67"/>
    </row>
    <row r="270" spans="1:15" hidden="1" x14ac:dyDescent="0.25">
      <c r="A270" s="68">
        <v>45378</v>
      </c>
      <c r="B270" s="68">
        <v>45384</v>
      </c>
      <c r="C270" s="66" t="s">
        <v>127</v>
      </c>
      <c r="D270" s="66" t="s">
        <v>128</v>
      </c>
      <c r="E270" s="66" t="s">
        <v>129</v>
      </c>
      <c r="F270" s="68">
        <v>49606</v>
      </c>
      <c r="G270" s="67">
        <v>6.69</v>
      </c>
      <c r="H270" s="67">
        <v>0.09</v>
      </c>
      <c r="I270" s="67">
        <v>6.76</v>
      </c>
      <c r="J270" s="67">
        <v>6.61</v>
      </c>
      <c r="K270" s="67">
        <v>102.3617</v>
      </c>
      <c r="L270" s="67">
        <v>3.8654999999999999</v>
      </c>
      <c r="N270" s="67"/>
    </row>
    <row r="271" spans="1:15" hidden="1" x14ac:dyDescent="0.25">
      <c r="A271" s="68">
        <v>45378</v>
      </c>
      <c r="B271" s="68">
        <v>45384</v>
      </c>
      <c r="C271" s="66" t="s">
        <v>130</v>
      </c>
      <c r="D271" s="66" t="s">
        <v>136</v>
      </c>
      <c r="E271" s="66" t="s">
        <v>137</v>
      </c>
      <c r="F271" s="68">
        <v>45595</v>
      </c>
      <c r="G271" s="67">
        <v>6.65</v>
      </c>
      <c r="H271" s="67">
        <v>0</v>
      </c>
      <c r="I271" s="67">
        <v>6.8</v>
      </c>
      <c r="J271" s="67">
        <v>6.51</v>
      </c>
      <c r="K271" s="67">
        <v>96.248599999999996</v>
      </c>
      <c r="L271" s="67">
        <v>0</v>
      </c>
      <c r="N271" s="67"/>
    </row>
    <row r="272" spans="1:15" hidden="1" x14ac:dyDescent="0.25">
      <c r="A272" s="68">
        <v>45378</v>
      </c>
      <c r="B272" s="68">
        <v>45384</v>
      </c>
      <c r="C272" s="66" t="s">
        <v>133</v>
      </c>
      <c r="D272" s="66" t="s">
        <v>138</v>
      </c>
      <c r="E272" s="66" t="s">
        <v>139</v>
      </c>
      <c r="F272" s="68">
        <v>45707</v>
      </c>
      <c r="G272" s="67">
        <v>6.62</v>
      </c>
      <c r="H272" s="67">
        <v>0</v>
      </c>
      <c r="I272" s="67">
        <v>6.77</v>
      </c>
      <c r="J272" s="67">
        <v>6.47</v>
      </c>
      <c r="K272" s="67">
        <v>94.3934</v>
      </c>
      <c r="L272" s="67">
        <v>0</v>
      </c>
      <c r="N272" s="67"/>
    </row>
    <row r="273" spans="1:15" hidden="1" x14ac:dyDescent="0.25">
      <c r="A273" s="68">
        <v>45378</v>
      </c>
      <c r="B273" s="68">
        <v>45384</v>
      </c>
      <c r="C273" s="66" t="s">
        <v>124</v>
      </c>
      <c r="D273" s="66" t="s">
        <v>140</v>
      </c>
      <c r="E273" s="66" t="s">
        <v>141</v>
      </c>
      <c r="F273" s="68">
        <v>45497</v>
      </c>
      <c r="G273" s="67">
        <v>6.59</v>
      </c>
      <c r="H273" s="67">
        <v>0</v>
      </c>
      <c r="I273" s="67">
        <v>6.74</v>
      </c>
      <c r="J273" s="67">
        <v>6.44</v>
      </c>
      <c r="K273" s="67">
        <v>97.973399999999998</v>
      </c>
      <c r="L273" s="67">
        <v>0</v>
      </c>
      <c r="N273" s="67"/>
      <c r="O273" s="76"/>
    </row>
    <row r="274" spans="1:15" hidden="1" x14ac:dyDescent="0.25">
      <c r="A274" s="68">
        <v>45377</v>
      </c>
      <c r="B274" s="68">
        <v>45379</v>
      </c>
      <c r="C274" s="66" t="s">
        <v>118</v>
      </c>
      <c r="D274" s="66" t="s">
        <v>2</v>
      </c>
      <c r="E274" s="66" t="s">
        <v>6</v>
      </c>
      <c r="F274" s="68">
        <v>47048</v>
      </c>
      <c r="G274" s="67">
        <v>6.58</v>
      </c>
      <c r="H274" s="67">
        <v>0.03</v>
      </c>
      <c r="I274" s="67">
        <v>6.65</v>
      </c>
      <c r="J274" s="67">
        <v>6.5</v>
      </c>
      <c r="K274" s="67">
        <v>100.59990000000001</v>
      </c>
      <c r="L274" s="67">
        <v>2.9138999999999999</v>
      </c>
      <c r="N274" s="67"/>
    </row>
    <row r="275" spans="1:15" hidden="1" x14ac:dyDescent="0.25">
      <c r="A275" s="68">
        <v>45377</v>
      </c>
      <c r="B275" s="68">
        <v>45379</v>
      </c>
      <c r="C275" s="66" t="s">
        <v>112</v>
      </c>
      <c r="D275" s="66" t="s">
        <v>113</v>
      </c>
      <c r="E275" s="66" t="s">
        <v>114</v>
      </c>
      <c r="F275" s="68">
        <v>50705</v>
      </c>
      <c r="G275" s="67">
        <v>6.58</v>
      </c>
      <c r="H275" s="67">
        <v>-0.03</v>
      </c>
      <c r="I275" s="67">
        <v>6.65</v>
      </c>
      <c r="J275" s="67">
        <v>6.5</v>
      </c>
      <c r="K275" s="67">
        <v>67.052300000000002</v>
      </c>
      <c r="L275" s="67">
        <v>1.2541</v>
      </c>
      <c r="N275" s="67"/>
    </row>
    <row r="276" spans="1:15" x14ac:dyDescent="0.25">
      <c r="A276" s="68">
        <v>45377</v>
      </c>
      <c r="B276" s="68">
        <v>45379</v>
      </c>
      <c r="C276" s="66" t="s">
        <v>115</v>
      </c>
      <c r="D276" s="66" t="s">
        <v>116</v>
      </c>
      <c r="E276" s="66" t="s">
        <v>117</v>
      </c>
      <c r="F276" s="68">
        <v>51616</v>
      </c>
      <c r="G276" s="67">
        <v>6.57</v>
      </c>
      <c r="H276" s="67">
        <v>-0.05</v>
      </c>
      <c r="I276" s="67">
        <v>6.65</v>
      </c>
      <c r="J276" s="67">
        <v>6.5</v>
      </c>
      <c r="K276" s="67">
        <v>63.986600000000003</v>
      </c>
      <c r="L276" s="67">
        <v>2.7705000000000002</v>
      </c>
      <c r="N276" s="67"/>
    </row>
    <row r="277" spans="1:15" hidden="1" x14ac:dyDescent="0.25">
      <c r="A277" s="68">
        <v>45377</v>
      </c>
      <c r="B277" s="68">
        <v>45379</v>
      </c>
      <c r="C277" s="66" t="s">
        <v>121</v>
      </c>
      <c r="D277" s="66" t="s">
        <v>122</v>
      </c>
      <c r="E277" s="66" t="s">
        <v>123</v>
      </c>
      <c r="F277" s="68">
        <v>46316</v>
      </c>
      <c r="G277" s="67">
        <v>6.67</v>
      </c>
      <c r="H277" s="67">
        <v>0.04</v>
      </c>
      <c r="I277" s="67">
        <v>6.75</v>
      </c>
      <c r="J277" s="67">
        <v>6.6</v>
      </c>
      <c r="K277" s="67">
        <v>106.40219999999999</v>
      </c>
      <c r="L277" s="67">
        <v>4.1269999999999998</v>
      </c>
      <c r="N277" s="67"/>
    </row>
    <row r="278" spans="1:15" hidden="1" x14ac:dyDescent="0.25">
      <c r="A278" s="68">
        <v>45377</v>
      </c>
      <c r="B278" s="68">
        <v>45379</v>
      </c>
      <c r="C278" s="66" t="s">
        <v>127</v>
      </c>
      <c r="D278" s="66" t="s">
        <v>128</v>
      </c>
      <c r="E278" s="66" t="s">
        <v>129</v>
      </c>
      <c r="F278" s="68">
        <v>49606</v>
      </c>
      <c r="G278" s="67">
        <v>6.6</v>
      </c>
      <c r="H278" s="67">
        <v>-0.04</v>
      </c>
      <c r="I278" s="67">
        <v>6.68</v>
      </c>
      <c r="J278" s="67">
        <v>6.53</v>
      </c>
      <c r="K278" s="67">
        <v>103.08880000000001</v>
      </c>
      <c r="L278" s="67">
        <v>3.7698999999999998</v>
      </c>
      <c r="N278" s="67"/>
    </row>
    <row r="279" spans="1:15" hidden="1" x14ac:dyDescent="0.25">
      <c r="A279" s="68">
        <v>45377</v>
      </c>
      <c r="B279" s="68">
        <v>45379</v>
      </c>
      <c r="C279" s="66" t="s">
        <v>130</v>
      </c>
      <c r="D279" s="66" t="s">
        <v>136</v>
      </c>
      <c r="E279" s="66" t="s">
        <v>137</v>
      </c>
      <c r="F279" s="68">
        <v>45595</v>
      </c>
      <c r="G279" s="67">
        <v>6.65</v>
      </c>
      <c r="H279" s="67">
        <v>-0.01</v>
      </c>
      <c r="I279" s="67">
        <v>6.8</v>
      </c>
      <c r="J279" s="67">
        <v>6.5</v>
      </c>
      <c r="K279" s="67">
        <v>96.1631</v>
      </c>
      <c r="L279" s="67">
        <v>0</v>
      </c>
      <c r="N279" s="67"/>
    </row>
    <row r="280" spans="1:15" hidden="1" x14ac:dyDescent="0.25">
      <c r="A280" s="68">
        <v>45377</v>
      </c>
      <c r="B280" s="68">
        <v>45379</v>
      </c>
      <c r="C280" s="66" t="s">
        <v>133</v>
      </c>
      <c r="D280" s="66" t="s">
        <v>138</v>
      </c>
      <c r="E280" s="66" t="s">
        <v>139</v>
      </c>
      <c r="F280" s="68">
        <v>45707</v>
      </c>
      <c r="G280" s="67">
        <v>6.62</v>
      </c>
      <c r="H280" s="67">
        <v>0</v>
      </c>
      <c r="I280" s="67">
        <v>6.77</v>
      </c>
      <c r="J280" s="67">
        <v>6.47</v>
      </c>
      <c r="K280" s="67">
        <v>94.311499999999995</v>
      </c>
      <c r="L280" s="67">
        <v>0</v>
      </c>
      <c r="N280" s="67"/>
    </row>
    <row r="281" spans="1:15" hidden="1" x14ac:dyDescent="0.25">
      <c r="A281" s="68">
        <v>45377</v>
      </c>
      <c r="B281" s="68">
        <v>45379</v>
      </c>
      <c r="C281" s="66" t="s">
        <v>124</v>
      </c>
      <c r="D281" s="66" t="s">
        <v>140</v>
      </c>
      <c r="E281" s="66" t="s">
        <v>141</v>
      </c>
      <c r="F281" s="68">
        <v>45497</v>
      </c>
      <c r="G281" s="67">
        <v>6.59</v>
      </c>
      <c r="H281" s="67">
        <v>0.15</v>
      </c>
      <c r="I281" s="67">
        <v>6.74</v>
      </c>
      <c r="J281" s="67">
        <v>6.44</v>
      </c>
      <c r="K281" s="67">
        <v>97.885599999999997</v>
      </c>
      <c r="L281" s="67">
        <v>0</v>
      </c>
      <c r="N281" s="67"/>
      <c r="O281" s="76"/>
    </row>
    <row r="282" spans="1:15" hidden="1" x14ac:dyDescent="0.25">
      <c r="A282" s="68">
        <v>45376</v>
      </c>
      <c r="B282" s="68">
        <v>45378</v>
      </c>
      <c r="C282" s="66" t="s">
        <v>118</v>
      </c>
      <c r="D282" s="66" t="s">
        <v>2</v>
      </c>
      <c r="E282" s="66" t="s">
        <v>6</v>
      </c>
      <c r="F282" s="68">
        <v>47048</v>
      </c>
      <c r="G282" s="67">
        <v>6.55</v>
      </c>
      <c r="H282" s="67">
        <v>0.02</v>
      </c>
      <c r="I282" s="67">
        <v>6.62</v>
      </c>
      <c r="J282" s="67">
        <v>6.47</v>
      </c>
      <c r="K282" s="67">
        <v>100.7163</v>
      </c>
      <c r="L282" s="67">
        <v>2.8955000000000002</v>
      </c>
      <c r="N282" s="67"/>
    </row>
    <row r="283" spans="1:15" hidden="1" x14ac:dyDescent="0.25">
      <c r="A283" s="68">
        <v>45376</v>
      </c>
      <c r="B283" s="68">
        <v>45378</v>
      </c>
      <c r="C283" s="66" t="s">
        <v>112</v>
      </c>
      <c r="D283" s="66" t="s">
        <v>113</v>
      </c>
      <c r="E283" s="66" t="s">
        <v>114</v>
      </c>
      <c r="F283" s="68">
        <v>50705</v>
      </c>
      <c r="G283" s="67">
        <v>6.61</v>
      </c>
      <c r="H283" s="67">
        <v>0.01</v>
      </c>
      <c r="I283" s="67">
        <v>6.68</v>
      </c>
      <c r="J283" s="67">
        <v>6.53</v>
      </c>
      <c r="K283" s="67">
        <v>66.834900000000005</v>
      </c>
      <c r="L283" s="67">
        <v>1.2459</v>
      </c>
      <c r="N283" s="67"/>
    </row>
    <row r="284" spans="1:15" x14ac:dyDescent="0.25">
      <c r="A284" s="68">
        <v>45376</v>
      </c>
      <c r="B284" s="68">
        <v>45378</v>
      </c>
      <c r="C284" s="66" t="s">
        <v>115</v>
      </c>
      <c r="D284" s="66" t="s">
        <v>116</v>
      </c>
      <c r="E284" s="66" t="s">
        <v>117</v>
      </c>
      <c r="F284" s="68">
        <v>51616</v>
      </c>
      <c r="G284" s="67">
        <v>6.62</v>
      </c>
      <c r="H284" s="67">
        <v>0.01</v>
      </c>
      <c r="I284" s="67">
        <v>6.69</v>
      </c>
      <c r="J284" s="67">
        <v>6.54</v>
      </c>
      <c r="K284" s="67">
        <v>63.607399999999998</v>
      </c>
      <c r="L284" s="67">
        <v>2.7623000000000002</v>
      </c>
      <c r="N284" s="67"/>
    </row>
    <row r="285" spans="1:15" hidden="1" x14ac:dyDescent="0.25">
      <c r="A285" s="68">
        <v>45376</v>
      </c>
      <c r="B285" s="68">
        <v>45378</v>
      </c>
      <c r="C285" s="66" t="s">
        <v>121</v>
      </c>
      <c r="D285" s="66" t="s">
        <v>122</v>
      </c>
      <c r="E285" s="66" t="s">
        <v>123</v>
      </c>
      <c r="F285" s="68">
        <v>46316</v>
      </c>
      <c r="G285" s="67">
        <v>6.63</v>
      </c>
      <c r="H285" s="67">
        <v>0.01</v>
      </c>
      <c r="I285" s="67">
        <v>6.71</v>
      </c>
      <c r="J285" s="67">
        <v>6.56</v>
      </c>
      <c r="K285" s="67">
        <v>106.505</v>
      </c>
      <c r="L285" s="67">
        <v>4.1010999999999997</v>
      </c>
      <c r="N285" s="67"/>
    </row>
    <row r="286" spans="1:15" hidden="1" x14ac:dyDescent="0.25">
      <c r="A286" s="68">
        <v>45376</v>
      </c>
      <c r="B286" s="68">
        <v>45378</v>
      </c>
      <c r="C286" s="66" t="s">
        <v>124</v>
      </c>
      <c r="D286" s="66" t="s">
        <v>142</v>
      </c>
      <c r="E286" s="66" t="s">
        <v>143</v>
      </c>
      <c r="F286" s="68">
        <v>45469</v>
      </c>
      <c r="G286" s="67">
        <v>6.44</v>
      </c>
      <c r="H286" s="67">
        <v>-0.14000000000000001</v>
      </c>
      <c r="I286" s="67">
        <v>6.59</v>
      </c>
      <c r="J286" s="67">
        <v>6.29</v>
      </c>
      <c r="K286" s="67">
        <v>98.398200000000003</v>
      </c>
      <c r="L286" s="67">
        <v>0</v>
      </c>
      <c r="N286" s="67"/>
      <c r="O286" s="76"/>
    </row>
    <row r="287" spans="1:15" hidden="1" x14ac:dyDescent="0.25">
      <c r="A287" s="68">
        <v>45376</v>
      </c>
      <c r="B287" s="68">
        <v>45378</v>
      </c>
      <c r="C287" s="66" t="s">
        <v>127</v>
      </c>
      <c r="D287" s="66" t="s">
        <v>128</v>
      </c>
      <c r="E287" s="66" t="s">
        <v>129</v>
      </c>
      <c r="F287" s="68">
        <v>49606</v>
      </c>
      <c r="G287" s="67">
        <v>6.64</v>
      </c>
      <c r="H287" s="67">
        <v>0.01</v>
      </c>
      <c r="I287" s="67">
        <v>6.71</v>
      </c>
      <c r="J287" s="67">
        <v>6.57</v>
      </c>
      <c r="K287" s="67">
        <v>102.76600000000001</v>
      </c>
      <c r="L287" s="67">
        <v>3.7507999999999999</v>
      </c>
      <c r="N287" s="67"/>
    </row>
    <row r="288" spans="1:15" hidden="1" x14ac:dyDescent="0.25">
      <c r="A288" s="68">
        <v>45376</v>
      </c>
      <c r="B288" s="68">
        <v>45378</v>
      </c>
      <c r="C288" s="66" t="s">
        <v>130</v>
      </c>
      <c r="D288" s="66" t="s">
        <v>136</v>
      </c>
      <c r="E288" s="66" t="s">
        <v>137</v>
      </c>
      <c r="F288" s="68">
        <v>45595</v>
      </c>
      <c r="G288" s="67">
        <v>6.66</v>
      </c>
      <c r="H288" s="67">
        <v>0.01</v>
      </c>
      <c r="I288" s="67">
        <v>6.8</v>
      </c>
      <c r="J288" s="67">
        <v>6.51</v>
      </c>
      <c r="K288" s="67">
        <v>96.1404</v>
      </c>
      <c r="L288" s="67">
        <v>0</v>
      </c>
      <c r="N288" s="67"/>
    </row>
    <row r="289" spans="1:15" hidden="1" x14ac:dyDescent="0.25">
      <c r="A289" s="68">
        <v>45376</v>
      </c>
      <c r="B289" s="68">
        <v>45378</v>
      </c>
      <c r="C289" s="66" t="s">
        <v>133</v>
      </c>
      <c r="D289" s="66" t="s">
        <v>138</v>
      </c>
      <c r="E289" s="66" t="s">
        <v>139</v>
      </c>
      <c r="F289" s="68">
        <v>45707</v>
      </c>
      <c r="G289" s="67">
        <v>6.62</v>
      </c>
      <c r="H289" s="67">
        <v>0.01</v>
      </c>
      <c r="I289" s="67">
        <v>6.77</v>
      </c>
      <c r="J289" s="67">
        <v>6.47</v>
      </c>
      <c r="K289" s="67">
        <v>94.295199999999994</v>
      </c>
      <c r="L289" s="67">
        <v>0</v>
      </c>
      <c r="N289" s="67"/>
    </row>
    <row r="290" spans="1:15" hidden="1" x14ac:dyDescent="0.25">
      <c r="A290" s="68">
        <v>45373</v>
      </c>
      <c r="B290" s="68">
        <v>45377</v>
      </c>
      <c r="C290" s="66" t="s">
        <v>118</v>
      </c>
      <c r="D290" s="66" t="s">
        <v>2</v>
      </c>
      <c r="E290" s="66" t="s">
        <v>6</v>
      </c>
      <c r="F290" s="68">
        <v>47048</v>
      </c>
      <c r="G290" s="67">
        <v>6.53</v>
      </c>
      <c r="H290" s="67">
        <v>0.1</v>
      </c>
      <c r="I290" s="67">
        <v>6.6</v>
      </c>
      <c r="J290" s="67">
        <v>6.45</v>
      </c>
      <c r="K290" s="67">
        <v>100.79430000000001</v>
      </c>
      <c r="L290" s="67">
        <v>2.8769999999999998</v>
      </c>
      <c r="N290" s="67"/>
    </row>
    <row r="291" spans="1:15" hidden="1" x14ac:dyDescent="0.25">
      <c r="A291" s="68">
        <v>45373</v>
      </c>
      <c r="B291" s="68">
        <v>45377</v>
      </c>
      <c r="C291" s="66" t="s">
        <v>112</v>
      </c>
      <c r="D291" s="66" t="s">
        <v>113</v>
      </c>
      <c r="E291" s="66" t="s">
        <v>114</v>
      </c>
      <c r="F291" s="68">
        <v>50705</v>
      </c>
      <c r="G291" s="67">
        <v>6.6</v>
      </c>
      <c r="H291" s="67">
        <v>0.11</v>
      </c>
      <c r="I291" s="67">
        <v>6.67</v>
      </c>
      <c r="J291" s="67">
        <v>6.52</v>
      </c>
      <c r="K291" s="67">
        <v>66.9024</v>
      </c>
      <c r="L291" s="67">
        <v>1.2377</v>
      </c>
      <c r="N291" s="67"/>
    </row>
    <row r="292" spans="1:15" x14ac:dyDescent="0.25">
      <c r="A292" s="68">
        <v>45373</v>
      </c>
      <c r="B292" s="68">
        <v>45377</v>
      </c>
      <c r="C292" s="66" t="s">
        <v>115</v>
      </c>
      <c r="D292" s="66" t="s">
        <v>116</v>
      </c>
      <c r="E292" s="66" t="s">
        <v>117</v>
      </c>
      <c r="F292" s="68">
        <v>51616</v>
      </c>
      <c r="G292" s="67">
        <v>6.61</v>
      </c>
      <c r="H292" s="67">
        <v>0.1</v>
      </c>
      <c r="I292" s="67">
        <v>6.69</v>
      </c>
      <c r="J292" s="67">
        <v>6.54</v>
      </c>
      <c r="K292" s="67">
        <v>63.679000000000002</v>
      </c>
      <c r="L292" s="67">
        <v>2.7541000000000002</v>
      </c>
      <c r="N292" s="67"/>
    </row>
    <row r="293" spans="1:15" hidden="1" x14ac:dyDescent="0.25">
      <c r="A293" s="68">
        <v>45373</v>
      </c>
      <c r="B293" s="68">
        <v>45377</v>
      </c>
      <c r="C293" s="66" t="s">
        <v>121</v>
      </c>
      <c r="D293" s="66" t="s">
        <v>122</v>
      </c>
      <c r="E293" s="66" t="s">
        <v>123</v>
      </c>
      <c r="F293" s="68">
        <v>46316</v>
      </c>
      <c r="G293" s="67">
        <v>6.62</v>
      </c>
      <c r="H293" s="67">
        <v>0.09</v>
      </c>
      <c r="I293" s="67">
        <v>6.69</v>
      </c>
      <c r="J293" s="67">
        <v>6.55</v>
      </c>
      <c r="K293" s="67">
        <v>106.53570000000001</v>
      </c>
      <c r="L293" s="67">
        <v>4.0750999999999999</v>
      </c>
      <c r="N293" s="67"/>
    </row>
    <row r="294" spans="1:15" hidden="1" x14ac:dyDescent="0.25">
      <c r="A294" s="68">
        <v>45373</v>
      </c>
      <c r="B294" s="68">
        <v>45377</v>
      </c>
      <c r="C294" s="66" t="s">
        <v>124</v>
      </c>
      <c r="D294" s="66" t="s">
        <v>142</v>
      </c>
      <c r="E294" s="66" t="s">
        <v>143</v>
      </c>
      <c r="F294" s="68">
        <v>45469</v>
      </c>
      <c r="G294" s="67">
        <v>6.58</v>
      </c>
      <c r="H294" s="67">
        <v>-0.01</v>
      </c>
      <c r="I294" s="67">
        <v>6.73</v>
      </c>
      <c r="J294" s="67">
        <v>6.43</v>
      </c>
      <c r="K294" s="67">
        <v>98.346299999999999</v>
      </c>
      <c r="L294" s="67">
        <v>0</v>
      </c>
      <c r="N294" s="67"/>
      <c r="O294" s="76"/>
    </row>
    <row r="295" spans="1:15" hidden="1" x14ac:dyDescent="0.25">
      <c r="A295" s="68">
        <v>45373</v>
      </c>
      <c r="B295" s="68">
        <v>45377</v>
      </c>
      <c r="C295" s="66" t="s">
        <v>127</v>
      </c>
      <c r="D295" s="66" t="s">
        <v>128</v>
      </c>
      <c r="E295" s="66" t="s">
        <v>129</v>
      </c>
      <c r="F295" s="68">
        <v>49606</v>
      </c>
      <c r="G295" s="67">
        <v>6.63</v>
      </c>
      <c r="H295" s="67">
        <v>0.11</v>
      </c>
      <c r="I295" s="67">
        <v>6.7</v>
      </c>
      <c r="J295" s="67">
        <v>6.55</v>
      </c>
      <c r="K295" s="67">
        <v>102.8471</v>
      </c>
      <c r="L295" s="67">
        <v>3.7317</v>
      </c>
      <c r="N295" s="67"/>
    </row>
    <row r="296" spans="1:15" hidden="1" x14ac:dyDescent="0.25">
      <c r="A296" s="68">
        <v>45373</v>
      </c>
      <c r="B296" s="68">
        <v>45377</v>
      </c>
      <c r="C296" s="66" t="s">
        <v>130</v>
      </c>
      <c r="D296" s="66" t="s">
        <v>136</v>
      </c>
      <c r="E296" s="66" t="s">
        <v>137</v>
      </c>
      <c r="F296" s="68">
        <v>45595</v>
      </c>
      <c r="G296" s="67">
        <v>6.65</v>
      </c>
      <c r="H296" s="67">
        <v>0</v>
      </c>
      <c r="I296" s="67">
        <v>6.8</v>
      </c>
      <c r="J296" s="67">
        <v>6.5</v>
      </c>
      <c r="K296" s="67">
        <v>96.128900000000002</v>
      </c>
      <c r="L296" s="67">
        <v>0</v>
      </c>
      <c r="N296" s="67"/>
    </row>
    <row r="297" spans="1:15" hidden="1" x14ac:dyDescent="0.25">
      <c r="A297" s="68">
        <v>45373</v>
      </c>
      <c r="B297" s="68">
        <v>45377</v>
      </c>
      <c r="C297" s="66" t="s">
        <v>133</v>
      </c>
      <c r="D297" s="66" t="s">
        <v>138</v>
      </c>
      <c r="E297" s="66" t="s">
        <v>139</v>
      </c>
      <c r="F297" s="68">
        <v>45707</v>
      </c>
      <c r="G297" s="67">
        <v>6.61</v>
      </c>
      <c r="H297" s="67">
        <v>-0.01</v>
      </c>
      <c r="I297" s="67">
        <v>6.76</v>
      </c>
      <c r="J297" s="67">
        <v>6.46</v>
      </c>
      <c r="K297" s="67">
        <v>94.287000000000006</v>
      </c>
      <c r="L297" s="67">
        <v>0</v>
      </c>
      <c r="N297" s="67"/>
    </row>
    <row r="298" spans="1:15" hidden="1" x14ac:dyDescent="0.25">
      <c r="A298" s="68">
        <v>45372</v>
      </c>
      <c r="B298" s="68">
        <v>45376</v>
      </c>
      <c r="C298" s="66" t="s">
        <v>118</v>
      </c>
      <c r="D298" s="66" t="s">
        <v>2</v>
      </c>
      <c r="E298" s="66" t="s">
        <v>6</v>
      </c>
      <c r="F298" s="68">
        <v>47048</v>
      </c>
      <c r="G298" s="67">
        <v>6.43</v>
      </c>
      <c r="H298" s="67">
        <v>-0.06</v>
      </c>
      <c r="I298" s="67">
        <v>6.5</v>
      </c>
      <c r="J298" s="67">
        <v>6.35</v>
      </c>
      <c r="K298" s="67">
        <v>101.1836</v>
      </c>
      <c r="L298" s="67">
        <v>2.8586</v>
      </c>
      <c r="N298" s="67"/>
    </row>
    <row r="299" spans="1:15" hidden="1" x14ac:dyDescent="0.25">
      <c r="A299" s="68">
        <v>45372</v>
      </c>
      <c r="B299" s="68">
        <v>45376</v>
      </c>
      <c r="C299" s="66" t="s">
        <v>112</v>
      </c>
      <c r="D299" s="66" t="s">
        <v>113</v>
      </c>
      <c r="E299" s="66" t="s">
        <v>114</v>
      </c>
      <c r="F299" s="68">
        <v>50705</v>
      </c>
      <c r="G299" s="67">
        <v>6.49</v>
      </c>
      <c r="H299" s="67">
        <v>-7.0000000000000007E-2</v>
      </c>
      <c r="I299" s="67">
        <v>6.56</v>
      </c>
      <c r="J299" s="67">
        <v>6.41</v>
      </c>
      <c r="K299" s="67">
        <v>67.6875</v>
      </c>
      <c r="L299" s="67">
        <v>1.2295</v>
      </c>
      <c r="N299" s="67"/>
    </row>
    <row r="300" spans="1:15" x14ac:dyDescent="0.25">
      <c r="A300" s="68">
        <v>45372</v>
      </c>
      <c r="B300" s="68">
        <v>45376</v>
      </c>
      <c r="C300" s="66" t="s">
        <v>115</v>
      </c>
      <c r="D300" s="66" t="s">
        <v>116</v>
      </c>
      <c r="E300" s="66" t="s">
        <v>117</v>
      </c>
      <c r="F300" s="68">
        <v>51616</v>
      </c>
      <c r="G300" s="67">
        <v>6.51</v>
      </c>
      <c r="H300" s="67">
        <v>-0.06</v>
      </c>
      <c r="I300" s="67">
        <v>6.58</v>
      </c>
      <c r="J300" s="67">
        <v>6.43</v>
      </c>
      <c r="K300" s="67">
        <v>64.431200000000004</v>
      </c>
      <c r="L300" s="67">
        <v>2.7458999999999998</v>
      </c>
      <c r="N300" s="67"/>
    </row>
    <row r="301" spans="1:15" hidden="1" x14ac:dyDescent="0.25">
      <c r="A301" s="68">
        <v>45372</v>
      </c>
      <c r="B301" s="68">
        <v>45376</v>
      </c>
      <c r="C301" s="66" t="s">
        <v>121</v>
      </c>
      <c r="D301" s="66" t="s">
        <v>122</v>
      </c>
      <c r="E301" s="66" t="s">
        <v>123</v>
      </c>
      <c r="F301" s="68">
        <v>46316</v>
      </c>
      <c r="G301" s="67">
        <v>6.53</v>
      </c>
      <c r="H301" s="67">
        <v>-0.08</v>
      </c>
      <c r="I301" s="67">
        <v>6.6</v>
      </c>
      <c r="J301" s="67">
        <v>6.45</v>
      </c>
      <c r="K301" s="67">
        <v>106.76009999999999</v>
      </c>
      <c r="L301" s="67">
        <v>4.0491999999999999</v>
      </c>
      <c r="N301" s="67"/>
    </row>
    <row r="302" spans="1:15" hidden="1" x14ac:dyDescent="0.25">
      <c r="A302" s="68">
        <v>45372</v>
      </c>
      <c r="B302" s="68">
        <v>45376</v>
      </c>
      <c r="C302" s="66" t="s">
        <v>124</v>
      </c>
      <c r="D302" s="66" t="s">
        <v>142</v>
      </c>
      <c r="E302" s="66" t="s">
        <v>143</v>
      </c>
      <c r="F302" s="68">
        <v>45469</v>
      </c>
      <c r="G302" s="67">
        <v>6.59</v>
      </c>
      <c r="H302" s="67">
        <v>-0.04</v>
      </c>
      <c r="I302" s="67">
        <v>6.74</v>
      </c>
      <c r="J302" s="67">
        <v>6.44</v>
      </c>
      <c r="K302" s="67">
        <v>98.326099999999997</v>
      </c>
      <c r="L302" s="67">
        <v>0</v>
      </c>
      <c r="N302" s="67"/>
      <c r="O302" s="76"/>
    </row>
    <row r="303" spans="1:15" hidden="1" x14ac:dyDescent="0.25">
      <c r="A303" s="68">
        <v>45372</v>
      </c>
      <c r="B303" s="68">
        <v>45376</v>
      </c>
      <c r="C303" s="66" t="s">
        <v>127</v>
      </c>
      <c r="D303" s="66" t="s">
        <v>128</v>
      </c>
      <c r="E303" s="66" t="s">
        <v>129</v>
      </c>
      <c r="F303" s="68">
        <v>49606</v>
      </c>
      <c r="G303" s="67">
        <v>6.52</v>
      </c>
      <c r="H303" s="67">
        <v>-7.0000000000000007E-2</v>
      </c>
      <c r="I303" s="67">
        <v>6.6</v>
      </c>
      <c r="J303" s="67">
        <v>6.45</v>
      </c>
      <c r="K303" s="67">
        <v>103.74120000000001</v>
      </c>
      <c r="L303" s="67">
        <v>3.7124999999999999</v>
      </c>
      <c r="N303" s="67"/>
    </row>
    <row r="304" spans="1:15" hidden="1" x14ac:dyDescent="0.25">
      <c r="A304" s="68">
        <v>45372</v>
      </c>
      <c r="B304" s="68">
        <v>45376</v>
      </c>
      <c r="C304" s="66" t="s">
        <v>130</v>
      </c>
      <c r="D304" s="66" t="s">
        <v>136</v>
      </c>
      <c r="E304" s="66" t="s">
        <v>137</v>
      </c>
      <c r="F304" s="68">
        <v>45595</v>
      </c>
      <c r="G304" s="67">
        <v>6.65</v>
      </c>
      <c r="H304" s="67">
        <v>0.01</v>
      </c>
      <c r="I304" s="67">
        <v>6.8</v>
      </c>
      <c r="J304" s="67">
        <v>6.5</v>
      </c>
      <c r="K304" s="67">
        <v>96.111900000000006</v>
      </c>
      <c r="L304" s="67">
        <v>0</v>
      </c>
      <c r="N304" s="67"/>
    </row>
    <row r="305" spans="1:15" hidden="1" x14ac:dyDescent="0.25">
      <c r="A305" s="68">
        <v>45372</v>
      </c>
      <c r="B305" s="68">
        <v>45376</v>
      </c>
      <c r="C305" s="66" t="s">
        <v>133</v>
      </c>
      <c r="D305" s="66" t="s">
        <v>138</v>
      </c>
      <c r="E305" s="66" t="s">
        <v>139</v>
      </c>
      <c r="F305" s="68">
        <v>45707</v>
      </c>
      <c r="G305" s="67">
        <v>6.62</v>
      </c>
      <c r="H305" s="67">
        <v>0</v>
      </c>
      <c r="I305" s="67">
        <v>6.77</v>
      </c>
      <c r="J305" s="67">
        <v>6.47</v>
      </c>
      <c r="K305" s="67">
        <v>94.262500000000003</v>
      </c>
      <c r="L305" s="67">
        <v>0</v>
      </c>
      <c r="N305" s="67"/>
    </row>
    <row r="306" spans="1:15" hidden="1" x14ac:dyDescent="0.25">
      <c r="A306" s="68">
        <v>45371</v>
      </c>
      <c r="B306" s="68">
        <v>45373</v>
      </c>
      <c r="C306" s="66" t="s">
        <v>118</v>
      </c>
      <c r="D306" s="66" t="s">
        <v>2</v>
      </c>
      <c r="E306" s="66" t="s">
        <v>6</v>
      </c>
      <c r="F306" s="68">
        <v>47048</v>
      </c>
      <c r="G306" s="67">
        <v>6.49</v>
      </c>
      <c r="H306" s="67">
        <v>0.02</v>
      </c>
      <c r="I306" s="67">
        <v>6.56</v>
      </c>
      <c r="J306" s="67">
        <v>6.41</v>
      </c>
      <c r="K306" s="67">
        <v>100.95189999999999</v>
      </c>
      <c r="L306" s="67">
        <v>2.8033000000000001</v>
      </c>
      <c r="N306" s="67"/>
    </row>
    <row r="307" spans="1:15" hidden="1" x14ac:dyDescent="0.25">
      <c r="A307" s="68">
        <v>45371</v>
      </c>
      <c r="B307" s="68">
        <v>45373</v>
      </c>
      <c r="C307" s="66" t="s">
        <v>112</v>
      </c>
      <c r="D307" s="66" t="s">
        <v>113</v>
      </c>
      <c r="E307" s="66" t="s">
        <v>114</v>
      </c>
      <c r="F307" s="68">
        <v>50705</v>
      </c>
      <c r="G307" s="67">
        <v>6.56</v>
      </c>
      <c r="H307" s="67">
        <v>-0.04</v>
      </c>
      <c r="I307" s="67">
        <v>6.64</v>
      </c>
      <c r="J307" s="67">
        <v>6.49</v>
      </c>
      <c r="K307" s="67">
        <v>67.173100000000005</v>
      </c>
      <c r="L307" s="67">
        <v>1.2049000000000001</v>
      </c>
      <c r="N307" s="67"/>
    </row>
    <row r="308" spans="1:15" x14ac:dyDescent="0.25">
      <c r="A308" s="68">
        <v>45371</v>
      </c>
      <c r="B308" s="68">
        <v>45373</v>
      </c>
      <c r="C308" s="66" t="s">
        <v>115</v>
      </c>
      <c r="D308" s="66" t="s">
        <v>116</v>
      </c>
      <c r="E308" s="66" t="s">
        <v>117</v>
      </c>
      <c r="F308" s="68">
        <v>51616</v>
      </c>
      <c r="G308" s="67">
        <v>6.57</v>
      </c>
      <c r="H308" s="67">
        <v>-0.04</v>
      </c>
      <c r="I308" s="67">
        <v>6.65</v>
      </c>
      <c r="J308" s="67">
        <v>6.5</v>
      </c>
      <c r="K308" s="67">
        <v>63.966200000000001</v>
      </c>
      <c r="L308" s="67">
        <v>2.7212999999999998</v>
      </c>
      <c r="N308" s="67"/>
    </row>
    <row r="309" spans="1:15" hidden="1" x14ac:dyDescent="0.25">
      <c r="A309" s="68">
        <v>45371</v>
      </c>
      <c r="B309" s="68">
        <v>45373</v>
      </c>
      <c r="C309" s="66" t="s">
        <v>121</v>
      </c>
      <c r="D309" s="66" t="s">
        <v>122</v>
      </c>
      <c r="E309" s="66" t="s">
        <v>123</v>
      </c>
      <c r="F309" s="68">
        <v>46316</v>
      </c>
      <c r="G309" s="67">
        <v>6.61</v>
      </c>
      <c r="H309" s="67">
        <v>-0.04</v>
      </c>
      <c r="I309" s="67">
        <v>6.69</v>
      </c>
      <c r="J309" s="67">
        <v>6.54</v>
      </c>
      <c r="K309" s="67">
        <v>106.58629999999999</v>
      </c>
      <c r="L309" s="67">
        <v>3.9712999999999998</v>
      </c>
      <c r="N309" s="67"/>
    </row>
    <row r="310" spans="1:15" hidden="1" x14ac:dyDescent="0.25">
      <c r="A310" s="68">
        <v>45371</v>
      </c>
      <c r="B310" s="68">
        <v>45373</v>
      </c>
      <c r="C310" s="66" t="s">
        <v>124</v>
      </c>
      <c r="D310" s="66" t="s">
        <v>142</v>
      </c>
      <c r="E310" s="66" t="s">
        <v>143</v>
      </c>
      <c r="F310" s="68">
        <v>45469</v>
      </c>
      <c r="G310" s="67">
        <v>6.63</v>
      </c>
      <c r="H310" s="67">
        <v>-0.01</v>
      </c>
      <c r="I310" s="67">
        <v>6.78</v>
      </c>
      <c r="J310" s="67">
        <v>6.48</v>
      </c>
      <c r="K310" s="67">
        <v>98.262699999999995</v>
      </c>
      <c r="L310" s="67">
        <v>0</v>
      </c>
      <c r="N310" s="67"/>
      <c r="O310" s="76"/>
    </row>
    <row r="311" spans="1:15" hidden="1" x14ac:dyDescent="0.25">
      <c r="A311" s="68">
        <v>45371</v>
      </c>
      <c r="B311" s="68">
        <v>45373</v>
      </c>
      <c r="C311" s="66" t="s">
        <v>127</v>
      </c>
      <c r="D311" s="66" t="s">
        <v>128</v>
      </c>
      <c r="E311" s="66" t="s">
        <v>129</v>
      </c>
      <c r="F311" s="68">
        <v>49606</v>
      </c>
      <c r="G311" s="67">
        <v>6.59</v>
      </c>
      <c r="H311" s="67">
        <v>-0.02</v>
      </c>
      <c r="I311" s="67">
        <v>6.66</v>
      </c>
      <c r="J311" s="67">
        <v>6.51</v>
      </c>
      <c r="K311" s="67">
        <v>103.17270000000001</v>
      </c>
      <c r="L311" s="67">
        <v>3.6551999999999998</v>
      </c>
      <c r="N311" s="67"/>
    </row>
    <row r="312" spans="1:15" hidden="1" x14ac:dyDescent="0.25">
      <c r="A312" s="68">
        <v>45371</v>
      </c>
      <c r="B312" s="68">
        <v>45373</v>
      </c>
      <c r="C312" s="66" t="s">
        <v>130</v>
      </c>
      <c r="D312" s="66" t="s">
        <v>136</v>
      </c>
      <c r="E312" s="66" t="s">
        <v>137</v>
      </c>
      <c r="F312" s="68">
        <v>45595</v>
      </c>
      <c r="G312" s="67">
        <v>6.64</v>
      </c>
      <c r="H312" s="67">
        <v>0.04</v>
      </c>
      <c r="I312" s="67">
        <v>6.79</v>
      </c>
      <c r="J312" s="67">
        <v>6.49</v>
      </c>
      <c r="K312" s="67">
        <v>96.066400000000002</v>
      </c>
      <c r="L312" s="67">
        <v>0</v>
      </c>
      <c r="N312" s="67"/>
    </row>
    <row r="313" spans="1:15" hidden="1" x14ac:dyDescent="0.25">
      <c r="A313" s="68">
        <v>45371</v>
      </c>
      <c r="B313" s="68">
        <v>45373</v>
      </c>
      <c r="C313" s="66" t="s">
        <v>133</v>
      </c>
      <c r="D313" s="66" t="s">
        <v>138</v>
      </c>
      <c r="E313" s="66" t="s">
        <v>139</v>
      </c>
      <c r="F313" s="68">
        <v>45707</v>
      </c>
      <c r="G313" s="67">
        <v>6.62</v>
      </c>
      <c r="H313" s="67">
        <v>-0.01</v>
      </c>
      <c r="I313" s="67">
        <v>6.77</v>
      </c>
      <c r="J313" s="67">
        <v>6.47</v>
      </c>
      <c r="K313" s="67">
        <v>94.213499999999996</v>
      </c>
      <c r="L313" s="67">
        <v>0</v>
      </c>
      <c r="N313" s="67"/>
    </row>
    <row r="314" spans="1:15" hidden="1" x14ac:dyDescent="0.25">
      <c r="A314" s="68">
        <v>45370</v>
      </c>
      <c r="B314" s="68">
        <v>45372</v>
      </c>
      <c r="C314" s="66" t="s">
        <v>118</v>
      </c>
      <c r="D314" s="66" t="s">
        <v>2</v>
      </c>
      <c r="E314" s="66" t="s">
        <v>6</v>
      </c>
      <c r="F314" s="68">
        <v>47048</v>
      </c>
      <c r="G314" s="67">
        <v>6.47</v>
      </c>
      <c r="H314" s="67">
        <v>-0.01</v>
      </c>
      <c r="I314" s="67">
        <v>6.55</v>
      </c>
      <c r="J314" s="67">
        <v>6.4</v>
      </c>
      <c r="K314" s="67">
        <v>101.0305</v>
      </c>
      <c r="L314" s="67">
        <v>2.7848000000000002</v>
      </c>
      <c r="N314" s="67"/>
    </row>
    <row r="315" spans="1:15" hidden="1" x14ac:dyDescent="0.25">
      <c r="A315" s="68">
        <v>45370</v>
      </c>
      <c r="B315" s="68">
        <v>45372</v>
      </c>
      <c r="C315" s="66" t="s">
        <v>112</v>
      </c>
      <c r="D315" s="66" t="s">
        <v>113</v>
      </c>
      <c r="E315" s="66" t="s">
        <v>114</v>
      </c>
      <c r="F315" s="68">
        <v>50705</v>
      </c>
      <c r="G315" s="67">
        <v>6.6</v>
      </c>
      <c r="H315" s="67">
        <v>-0.05</v>
      </c>
      <c r="I315" s="67">
        <v>6.68</v>
      </c>
      <c r="J315" s="67">
        <v>6.53</v>
      </c>
      <c r="K315" s="67">
        <v>66.883899999999997</v>
      </c>
      <c r="L315" s="67">
        <v>1.1967000000000001</v>
      </c>
      <c r="N315" s="67"/>
    </row>
    <row r="316" spans="1:15" x14ac:dyDescent="0.25">
      <c r="A316" s="68">
        <v>45370</v>
      </c>
      <c r="B316" s="68">
        <v>45372</v>
      </c>
      <c r="C316" s="66" t="s">
        <v>115</v>
      </c>
      <c r="D316" s="66" t="s">
        <v>116</v>
      </c>
      <c r="E316" s="66" t="s">
        <v>117</v>
      </c>
      <c r="F316" s="68">
        <v>51616</v>
      </c>
      <c r="G316" s="67">
        <v>6.61</v>
      </c>
      <c r="H316" s="67">
        <v>-0.05</v>
      </c>
      <c r="I316" s="67">
        <v>6.69</v>
      </c>
      <c r="J316" s="67">
        <v>6.54</v>
      </c>
      <c r="K316" s="67">
        <v>63.661900000000003</v>
      </c>
      <c r="L316" s="67">
        <v>2.7130999999999998</v>
      </c>
      <c r="N316" s="67"/>
    </row>
    <row r="317" spans="1:15" hidden="1" x14ac:dyDescent="0.25">
      <c r="A317" s="68">
        <v>45370</v>
      </c>
      <c r="B317" s="68">
        <v>45372</v>
      </c>
      <c r="C317" s="66" t="s">
        <v>121</v>
      </c>
      <c r="D317" s="66" t="s">
        <v>122</v>
      </c>
      <c r="E317" s="66" t="s">
        <v>123</v>
      </c>
      <c r="F317" s="68">
        <v>46316</v>
      </c>
      <c r="G317" s="67">
        <v>6.65</v>
      </c>
      <c r="H317" s="67">
        <v>0.01</v>
      </c>
      <c r="I317" s="67">
        <v>6.72</v>
      </c>
      <c r="J317" s="67">
        <v>6.57</v>
      </c>
      <c r="K317" s="67">
        <v>106.4958</v>
      </c>
      <c r="L317" s="67">
        <v>3.9453999999999998</v>
      </c>
      <c r="N317" s="67"/>
    </row>
    <row r="318" spans="1:15" hidden="1" x14ac:dyDescent="0.25">
      <c r="A318" s="68">
        <v>45370</v>
      </c>
      <c r="B318" s="68">
        <v>45372</v>
      </c>
      <c r="C318" s="66" t="s">
        <v>124</v>
      </c>
      <c r="D318" s="66" t="s">
        <v>142</v>
      </c>
      <c r="E318" s="66" t="s">
        <v>143</v>
      </c>
      <c r="F318" s="68">
        <v>45469</v>
      </c>
      <c r="G318" s="67">
        <v>6.64</v>
      </c>
      <c r="H318" s="67">
        <v>0</v>
      </c>
      <c r="I318" s="67">
        <v>6.79</v>
      </c>
      <c r="J318" s="67">
        <v>6.49</v>
      </c>
      <c r="K318" s="67">
        <v>98.2423</v>
      </c>
      <c r="L318" s="67">
        <v>0</v>
      </c>
      <c r="N318" s="67"/>
      <c r="O318" s="76"/>
    </row>
    <row r="319" spans="1:15" hidden="1" x14ac:dyDescent="0.25">
      <c r="A319" s="68">
        <v>45370</v>
      </c>
      <c r="B319" s="68">
        <v>45372</v>
      </c>
      <c r="C319" s="66" t="s">
        <v>130</v>
      </c>
      <c r="D319" s="66" t="s">
        <v>125</v>
      </c>
      <c r="E319" s="66" t="s">
        <v>126</v>
      </c>
      <c r="F319" s="68">
        <v>45525</v>
      </c>
      <c r="G319" s="67">
        <v>6.6</v>
      </c>
      <c r="H319" s="67">
        <v>0</v>
      </c>
      <c r="I319" s="67">
        <v>6.74</v>
      </c>
      <c r="J319" s="67">
        <v>6.45</v>
      </c>
      <c r="K319" s="67">
        <v>97.271500000000003</v>
      </c>
      <c r="L319" s="67">
        <v>0</v>
      </c>
      <c r="N319" s="67"/>
    </row>
    <row r="320" spans="1:15" hidden="1" x14ac:dyDescent="0.25">
      <c r="A320" s="68">
        <v>45370</v>
      </c>
      <c r="B320" s="68">
        <v>45372</v>
      </c>
      <c r="C320" s="66" t="s">
        <v>127</v>
      </c>
      <c r="D320" s="66" t="s">
        <v>128</v>
      </c>
      <c r="E320" s="66" t="s">
        <v>129</v>
      </c>
      <c r="F320" s="68">
        <v>49606</v>
      </c>
      <c r="G320" s="67">
        <v>6.61</v>
      </c>
      <c r="H320" s="67">
        <v>-0.04</v>
      </c>
      <c r="I320" s="67">
        <v>6.68</v>
      </c>
      <c r="J320" s="67">
        <v>6.53</v>
      </c>
      <c r="K320" s="67">
        <v>103.0112</v>
      </c>
      <c r="L320" s="67">
        <v>3.6360000000000001</v>
      </c>
      <c r="N320" s="67"/>
    </row>
    <row r="321" spans="1:15" hidden="1" x14ac:dyDescent="0.25">
      <c r="A321" s="68">
        <v>45370</v>
      </c>
      <c r="B321" s="68">
        <v>45372</v>
      </c>
      <c r="C321" s="66" t="s">
        <v>133</v>
      </c>
      <c r="D321" s="66" t="s">
        <v>138</v>
      </c>
      <c r="E321" s="66" t="s">
        <v>139</v>
      </c>
      <c r="F321" s="68">
        <v>45707</v>
      </c>
      <c r="G321" s="67">
        <v>6.63</v>
      </c>
      <c r="H321" s="67">
        <v>0</v>
      </c>
      <c r="I321" s="67">
        <v>6.78</v>
      </c>
      <c r="J321" s="67">
        <v>6.48</v>
      </c>
      <c r="K321" s="67">
        <v>94.188900000000004</v>
      </c>
      <c r="L321" s="67">
        <v>0</v>
      </c>
      <c r="N321" s="67"/>
    </row>
    <row r="322" spans="1:15" hidden="1" x14ac:dyDescent="0.25">
      <c r="A322" s="68">
        <v>45369</v>
      </c>
      <c r="B322" s="68">
        <v>45371</v>
      </c>
      <c r="C322" s="66" t="s">
        <v>118</v>
      </c>
      <c r="D322" s="66" t="s">
        <v>2</v>
      </c>
      <c r="E322" s="66" t="s">
        <v>6</v>
      </c>
      <c r="F322" s="68">
        <v>47048</v>
      </c>
      <c r="G322" s="67">
        <v>6.48</v>
      </c>
      <c r="H322" s="67">
        <v>0.25</v>
      </c>
      <c r="I322" s="67">
        <v>6.55</v>
      </c>
      <c r="J322" s="67">
        <v>6.4</v>
      </c>
      <c r="K322" s="67">
        <v>100.99209999999999</v>
      </c>
      <c r="L322" s="67">
        <v>2.7664</v>
      </c>
      <c r="N322" s="67"/>
    </row>
    <row r="323" spans="1:15" hidden="1" x14ac:dyDescent="0.25">
      <c r="A323" s="68">
        <v>45369</v>
      </c>
      <c r="B323" s="68">
        <v>45371</v>
      </c>
      <c r="C323" s="66" t="s">
        <v>112</v>
      </c>
      <c r="D323" s="66" t="s">
        <v>113</v>
      </c>
      <c r="E323" s="66" t="s">
        <v>114</v>
      </c>
      <c r="F323" s="68">
        <v>50705</v>
      </c>
      <c r="G323" s="67">
        <v>6.65</v>
      </c>
      <c r="H323" s="67">
        <v>0.22</v>
      </c>
      <c r="I323" s="67">
        <v>6.73</v>
      </c>
      <c r="J323" s="67">
        <v>6.58</v>
      </c>
      <c r="K323" s="67">
        <v>66.525400000000005</v>
      </c>
      <c r="L323" s="67">
        <v>1.1884999999999999</v>
      </c>
      <c r="N323" s="67"/>
    </row>
    <row r="324" spans="1:15" x14ac:dyDescent="0.25">
      <c r="A324" s="68">
        <v>45369</v>
      </c>
      <c r="B324" s="68">
        <v>45371</v>
      </c>
      <c r="C324" s="66" t="s">
        <v>115</v>
      </c>
      <c r="D324" s="66" t="s">
        <v>116</v>
      </c>
      <c r="E324" s="66" t="s">
        <v>117</v>
      </c>
      <c r="F324" s="68">
        <v>51616</v>
      </c>
      <c r="G324" s="67">
        <v>6.66</v>
      </c>
      <c r="H324" s="67">
        <v>0.22</v>
      </c>
      <c r="I324" s="67">
        <v>6.73</v>
      </c>
      <c r="J324" s="67">
        <v>6.58</v>
      </c>
      <c r="K324" s="67">
        <v>63.2849</v>
      </c>
      <c r="L324" s="67">
        <v>2.7048999999999999</v>
      </c>
      <c r="N324" s="67"/>
    </row>
    <row r="325" spans="1:15" hidden="1" x14ac:dyDescent="0.25">
      <c r="A325" s="68">
        <v>45369</v>
      </c>
      <c r="B325" s="68">
        <v>45371</v>
      </c>
      <c r="C325" s="66" t="s">
        <v>121</v>
      </c>
      <c r="D325" s="66" t="s">
        <v>122</v>
      </c>
      <c r="E325" s="66" t="s">
        <v>123</v>
      </c>
      <c r="F325" s="68">
        <v>46316</v>
      </c>
      <c r="G325" s="67">
        <v>6.64</v>
      </c>
      <c r="H325" s="67">
        <v>0.22</v>
      </c>
      <c r="I325" s="67">
        <v>6.71</v>
      </c>
      <c r="J325" s="67">
        <v>6.56</v>
      </c>
      <c r="K325" s="67">
        <v>106.52670000000001</v>
      </c>
      <c r="L325" s="67">
        <v>3.9194</v>
      </c>
      <c r="N325" s="67"/>
    </row>
    <row r="326" spans="1:15" hidden="1" x14ac:dyDescent="0.25">
      <c r="A326" s="68">
        <v>45369</v>
      </c>
      <c r="B326" s="68">
        <v>45371</v>
      </c>
      <c r="C326" s="66" t="s">
        <v>124</v>
      </c>
      <c r="D326" s="66" t="s">
        <v>142</v>
      </c>
      <c r="E326" s="66" t="s">
        <v>143</v>
      </c>
      <c r="F326" s="68">
        <v>45469</v>
      </c>
      <c r="G326" s="67">
        <v>6.64</v>
      </c>
      <c r="H326" s="67">
        <v>-0.01</v>
      </c>
      <c r="I326" s="67">
        <v>6.79</v>
      </c>
      <c r="J326" s="67">
        <v>6.49</v>
      </c>
      <c r="K326" s="67">
        <v>98.224500000000006</v>
      </c>
      <c r="L326" s="67">
        <v>0</v>
      </c>
      <c r="N326" s="67"/>
      <c r="O326" s="76"/>
    </row>
    <row r="327" spans="1:15" hidden="1" x14ac:dyDescent="0.25">
      <c r="A327" s="68">
        <v>45369</v>
      </c>
      <c r="B327" s="68">
        <v>45371</v>
      </c>
      <c r="C327" s="66" t="s">
        <v>130</v>
      </c>
      <c r="D327" s="66" t="s">
        <v>125</v>
      </c>
      <c r="E327" s="66" t="s">
        <v>126</v>
      </c>
      <c r="F327" s="68">
        <v>45525</v>
      </c>
      <c r="G327" s="67">
        <v>6.6</v>
      </c>
      <c r="H327" s="67">
        <v>0.02</v>
      </c>
      <c r="I327" s="67">
        <v>6.75</v>
      </c>
      <c r="J327" s="67">
        <v>6.45</v>
      </c>
      <c r="K327" s="67">
        <v>97.254199999999997</v>
      </c>
      <c r="L327" s="67">
        <v>0</v>
      </c>
      <c r="N327" s="67"/>
    </row>
    <row r="328" spans="1:15" hidden="1" x14ac:dyDescent="0.25">
      <c r="A328" s="68">
        <v>45369</v>
      </c>
      <c r="B328" s="68">
        <v>45371</v>
      </c>
      <c r="C328" s="66" t="s">
        <v>127</v>
      </c>
      <c r="D328" s="66" t="s">
        <v>128</v>
      </c>
      <c r="E328" s="66" t="s">
        <v>129</v>
      </c>
      <c r="F328" s="68">
        <v>49606</v>
      </c>
      <c r="G328" s="67">
        <v>6.65</v>
      </c>
      <c r="H328" s="67">
        <v>0.22</v>
      </c>
      <c r="I328" s="67">
        <v>6.73</v>
      </c>
      <c r="J328" s="67">
        <v>6.58</v>
      </c>
      <c r="K328" s="67">
        <v>102.6883</v>
      </c>
      <c r="L328" s="67">
        <v>3.6168999999999998</v>
      </c>
      <c r="N328" s="67"/>
    </row>
    <row r="329" spans="1:15" hidden="1" x14ac:dyDescent="0.25">
      <c r="A329" s="68">
        <v>45369</v>
      </c>
      <c r="B329" s="68">
        <v>45371</v>
      </c>
      <c r="C329" s="66" t="s">
        <v>133</v>
      </c>
      <c r="D329" s="66" t="s">
        <v>138</v>
      </c>
      <c r="E329" s="66" t="s">
        <v>139</v>
      </c>
      <c r="F329" s="68">
        <v>45707</v>
      </c>
      <c r="G329" s="67">
        <v>6.63</v>
      </c>
      <c r="H329" s="67">
        <v>0.01</v>
      </c>
      <c r="I329" s="67">
        <v>6.78</v>
      </c>
      <c r="J329" s="67">
        <v>6.48</v>
      </c>
      <c r="K329" s="67">
        <v>94.172600000000003</v>
      </c>
      <c r="L329" s="67">
        <v>0</v>
      </c>
      <c r="N329" s="67"/>
    </row>
    <row r="330" spans="1:15" hidden="1" x14ac:dyDescent="0.25">
      <c r="A330" s="68">
        <v>45365</v>
      </c>
      <c r="B330" s="68">
        <v>45370</v>
      </c>
      <c r="C330" s="66" t="s">
        <v>118</v>
      </c>
      <c r="D330" s="66" t="s">
        <v>2</v>
      </c>
      <c r="E330" s="66" t="s">
        <v>6</v>
      </c>
      <c r="F330" s="68">
        <v>47048</v>
      </c>
      <c r="G330" s="67">
        <v>6.23</v>
      </c>
      <c r="H330" s="67">
        <v>0.03</v>
      </c>
      <c r="I330" s="67">
        <v>6.31</v>
      </c>
      <c r="J330" s="67">
        <v>6.16</v>
      </c>
      <c r="K330" s="67">
        <v>101.9739</v>
      </c>
      <c r="L330" s="67">
        <v>2.7480000000000002</v>
      </c>
      <c r="N330" s="67"/>
    </row>
    <row r="331" spans="1:15" hidden="1" x14ac:dyDescent="0.25">
      <c r="A331" s="68">
        <v>45365</v>
      </c>
      <c r="B331" s="68">
        <v>45370</v>
      </c>
      <c r="C331" s="66" t="s">
        <v>112</v>
      </c>
      <c r="D331" s="66" t="s">
        <v>113</v>
      </c>
      <c r="E331" s="66" t="s">
        <v>114</v>
      </c>
      <c r="F331" s="68">
        <v>50705</v>
      </c>
      <c r="G331" s="67">
        <v>6.43</v>
      </c>
      <c r="H331" s="67">
        <v>-0.03</v>
      </c>
      <c r="I331" s="67">
        <v>6.5</v>
      </c>
      <c r="J331" s="67">
        <v>6.35</v>
      </c>
      <c r="K331" s="67">
        <v>68.100999999999999</v>
      </c>
      <c r="L331" s="67">
        <v>1.1802999999999999</v>
      </c>
      <c r="N331" s="67"/>
    </row>
    <row r="332" spans="1:15" x14ac:dyDescent="0.25">
      <c r="A332" s="68">
        <v>45365</v>
      </c>
      <c r="B332" s="68">
        <v>45370</v>
      </c>
      <c r="C332" s="66" t="s">
        <v>115</v>
      </c>
      <c r="D332" s="66" t="s">
        <v>116</v>
      </c>
      <c r="E332" s="66" t="s">
        <v>117</v>
      </c>
      <c r="F332" s="68">
        <v>51616</v>
      </c>
      <c r="G332" s="67">
        <v>6.44</v>
      </c>
      <c r="H332" s="67">
        <v>-0.03</v>
      </c>
      <c r="I332" s="67">
        <v>6.51</v>
      </c>
      <c r="J332" s="67">
        <v>6.36</v>
      </c>
      <c r="K332" s="67">
        <v>64.947000000000003</v>
      </c>
      <c r="L332" s="67">
        <v>2.6966999999999999</v>
      </c>
      <c r="N332" s="67"/>
    </row>
    <row r="333" spans="1:15" hidden="1" x14ac:dyDescent="0.25">
      <c r="A333" s="68">
        <v>45365</v>
      </c>
      <c r="B333" s="68">
        <v>45370</v>
      </c>
      <c r="C333" s="66" t="s">
        <v>121</v>
      </c>
      <c r="D333" s="66" t="s">
        <v>122</v>
      </c>
      <c r="E333" s="66" t="s">
        <v>123</v>
      </c>
      <c r="F333" s="68">
        <v>46316</v>
      </c>
      <c r="G333" s="67">
        <v>6.42</v>
      </c>
      <c r="H333" s="67">
        <v>0.05</v>
      </c>
      <c r="I333" s="67">
        <v>6.5</v>
      </c>
      <c r="J333" s="67">
        <v>6.35</v>
      </c>
      <c r="K333" s="67">
        <v>107.0699</v>
      </c>
      <c r="L333" s="67">
        <v>3.8934000000000002</v>
      </c>
      <c r="N333" s="67"/>
    </row>
    <row r="334" spans="1:15" hidden="1" x14ac:dyDescent="0.25">
      <c r="A334" s="68">
        <v>45365</v>
      </c>
      <c r="B334" s="68">
        <v>45370</v>
      </c>
      <c r="C334" s="66" t="s">
        <v>124</v>
      </c>
      <c r="D334" s="66" t="s">
        <v>142</v>
      </c>
      <c r="E334" s="66" t="s">
        <v>143</v>
      </c>
      <c r="F334" s="68">
        <v>45469</v>
      </c>
      <c r="G334" s="67">
        <v>6.65</v>
      </c>
      <c r="H334" s="67">
        <v>0</v>
      </c>
      <c r="I334" s="67">
        <v>6.8</v>
      </c>
      <c r="J334" s="67">
        <v>6.5</v>
      </c>
      <c r="K334" s="67">
        <v>98.204099999999997</v>
      </c>
      <c r="L334" s="67">
        <v>0</v>
      </c>
      <c r="N334" s="67"/>
      <c r="O334" s="76"/>
    </row>
    <row r="335" spans="1:15" hidden="1" x14ac:dyDescent="0.25">
      <c r="A335" s="68">
        <v>45365</v>
      </c>
      <c r="B335" s="68">
        <v>45370</v>
      </c>
      <c r="C335" s="66" t="s">
        <v>130</v>
      </c>
      <c r="D335" s="66" t="s">
        <v>125</v>
      </c>
      <c r="E335" s="66" t="s">
        <v>126</v>
      </c>
      <c r="F335" s="68">
        <v>45525</v>
      </c>
      <c r="G335" s="67">
        <v>6.58</v>
      </c>
      <c r="H335" s="67">
        <v>-0.02</v>
      </c>
      <c r="I335" s="67">
        <v>6.73</v>
      </c>
      <c r="J335" s="67">
        <v>6.43</v>
      </c>
      <c r="K335" s="67">
        <v>97.245000000000005</v>
      </c>
      <c r="L335" s="67">
        <v>0</v>
      </c>
      <c r="N335" s="67"/>
    </row>
    <row r="336" spans="1:15" hidden="1" x14ac:dyDescent="0.25">
      <c r="A336" s="68">
        <v>45365</v>
      </c>
      <c r="B336" s="68">
        <v>45370</v>
      </c>
      <c r="C336" s="66" t="s">
        <v>127</v>
      </c>
      <c r="D336" s="66" t="s">
        <v>128</v>
      </c>
      <c r="E336" s="66" t="s">
        <v>129</v>
      </c>
      <c r="F336" s="68">
        <v>49606</v>
      </c>
      <c r="G336" s="67">
        <v>6.43</v>
      </c>
      <c r="H336" s="67">
        <v>-0.04</v>
      </c>
      <c r="I336" s="67">
        <v>6.5</v>
      </c>
      <c r="J336" s="67">
        <v>6.35</v>
      </c>
      <c r="K336" s="67">
        <v>104.4842</v>
      </c>
      <c r="L336" s="67">
        <v>3.5977999999999999</v>
      </c>
      <c r="N336" s="67"/>
    </row>
    <row r="337" spans="1:15" hidden="1" x14ac:dyDescent="0.25">
      <c r="A337" s="68">
        <v>45365</v>
      </c>
      <c r="B337" s="68">
        <v>45370</v>
      </c>
      <c r="C337" s="66" t="s">
        <v>133</v>
      </c>
      <c r="D337" s="66" t="s">
        <v>138</v>
      </c>
      <c r="E337" s="66" t="s">
        <v>139</v>
      </c>
      <c r="F337" s="68">
        <v>45707</v>
      </c>
      <c r="G337" s="67">
        <v>6.62</v>
      </c>
      <c r="H337" s="67">
        <v>0.03</v>
      </c>
      <c r="I337" s="67">
        <v>6.76</v>
      </c>
      <c r="J337" s="67">
        <v>6.47</v>
      </c>
      <c r="K337" s="67">
        <v>94.164599999999993</v>
      </c>
      <c r="L337" s="67">
        <v>0</v>
      </c>
      <c r="N337" s="67"/>
    </row>
    <row r="338" spans="1:15" hidden="1" x14ac:dyDescent="0.25">
      <c r="A338" s="68">
        <v>45364</v>
      </c>
      <c r="B338" s="68">
        <v>45369</v>
      </c>
      <c r="C338" s="66" t="s">
        <v>118</v>
      </c>
      <c r="D338" s="66" t="s">
        <v>2</v>
      </c>
      <c r="E338" s="66" t="s">
        <v>6</v>
      </c>
      <c r="F338" s="68">
        <v>47048</v>
      </c>
      <c r="G338" s="67">
        <v>6.2</v>
      </c>
      <c r="H338" s="67">
        <v>0.1</v>
      </c>
      <c r="I338" s="67">
        <v>6.28</v>
      </c>
      <c r="J338" s="67">
        <v>6.13</v>
      </c>
      <c r="K338" s="67">
        <v>102.0938</v>
      </c>
      <c r="L338" s="67">
        <v>2.7294999999999998</v>
      </c>
      <c r="N338" s="67"/>
    </row>
    <row r="339" spans="1:15" hidden="1" x14ac:dyDescent="0.25">
      <c r="A339" s="68">
        <v>45364</v>
      </c>
      <c r="B339" s="68">
        <v>45369</v>
      </c>
      <c r="C339" s="66" t="s">
        <v>112</v>
      </c>
      <c r="D339" s="66" t="s">
        <v>113</v>
      </c>
      <c r="E339" s="66" t="s">
        <v>114</v>
      </c>
      <c r="F339" s="68">
        <v>50705</v>
      </c>
      <c r="G339" s="67">
        <v>6.46</v>
      </c>
      <c r="H339" s="67">
        <v>0.09</v>
      </c>
      <c r="I339" s="67">
        <v>6.54</v>
      </c>
      <c r="J339" s="67">
        <v>6.39</v>
      </c>
      <c r="K339" s="67">
        <v>67.879300000000001</v>
      </c>
      <c r="L339" s="67">
        <v>1.1720999999999999</v>
      </c>
      <c r="N339" s="67"/>
    </row>
    <row r="340" spans="1:15" x14ac:dyDescent="0.25">
      <c r="A340" s="68">
        <v>45364</v>
      </c>
      <c r="B340" s="68">
        <v>45369</v>
      </c>
      <c r="C340" s="66" t="s">
        <v>115</v>
      </c>
      <c r="D340" s="66" t="s">
        <v>116</v>
      </c>
      <c r="E340" s="66" t="s">
        <v>117</v>
      </c>
      <c r="F340" s="68">
        <v>51616</v>
      </c>
      <c r="G340" s="67">
        <v>6.47</v>
      </c>
      <c r="H340" s="67">
        <v>0.08</v>
      </c>
      <c r="I340" s="67">
        <v>6.55</v>
      </c>
      <c r="J340" s="67">
        <v>6.4</v>
      </c>
      <c r="K340" s="67">
        <v>64.713200000000001</v>
      </c>
      <c r="L340" s="67">
        <v>2.6884999999999999</v>
      </c>
      <c r="N340" s="67"/>
    </row>
    <row r="341" spans="1:15" hidden="1" x14ac:dyDescent="0.25">
      <c r="A341" s="68">
        <v>45364</v>
      </c>
      <c r="B341" s="68">
        <v>45369</v>
      </c>
      <c r="C341" s="66" t="s">
        <v>121</v>
      </c>
      <c r="D341" s="66" t="s">
        <v>122</v>
      </c>
      <c r="E341" s="66" t="s">
        <v>123</v>
      </c>
      <c r="F341" s="68">
        <v>46316</v>
      </c>
      <c r="G341" s="67">
        <v>6.37</v>
      </c>
      <c r="H341" s="67">
        <v>0.12</v>
      </c>
      <c r="I341" s="67">
        <v>6.44</v>
      </c>
      <c r="J341" s="67">
        <v>6.29</v>
      </c>
      <c r="K341" s="67">
        <v>107.1995</v>
      </c>
      <c r="L341" s="67">
        <v>3.8675000000000002</v>
      </c>
      <c r="N341" s="67"/>
    </row>
    <row r="342" spans="1:15" hidden="1" x14ac:dyDescent="0.25">
      <c r="A342" s="68">
        <v>45364</v>
      </c>
      <c r="B342" s="68">
        <v>45369</v>
      </c>
      <c r="C342" s="66" t="s">
        <v>124</v>
      </c>
      <c r="D342" s="66" t="s">
        <v>142</v>
      </c>
      <c r="E342" s="66" t="s">
        <v>143</v>
      </c>
      <c r="F342" s="68">
        <v>45469</v>
      </c>
      <c r="G342" s="67">
        <v>6.65</v>
      </c>
      <c r="H342" s="67">
        <v>0</v>
      </c>
      <c r="I342" s="67">
        <v>6.8</v>
      </c>
      <c r="J342" s="67">
        <v>6.5</v>
      </c>
      <c r="K342" s="67">
        <v>98.186300000000003</v>
      </c>
      <c r="L342" s="67">
        <v>0</v>
      </c>
      <c r="N342" s="67"/>
      <c r="O342" s="76"/>
    </row>
    <row r="343" spans="1:15" hidden="1" x14ac:dyDescent="0.25">
      <c r="A343" s="68">
        <v>45364</v>
      </c>
      <c r="B343" s="68">
        <v>45369</v>
      </c>
      <c r="C343" s="66" t="s">
        <v>130</v>
      </c>
      <c r="D343" s="66" t="s">
        <v>125</v>
      </c>
      <c r="E343" s="66" t="s">
        <v>126</v>
      </c>
      <c r="F343" s="68">
        <v>45525</v>
      </c>
      <c r="G343" s="67">
        <v>6.6</v>
      </c>
      <c r="H343" s="67">
        <v>0</v>
      </c>
      <c r="I343" s="67">
        <v>6.75</v>
      </c>
      <c r="J343" s="67">
        <v>6.45</v>
      </c>
      <c r="K343" s="67">
        <v>97.219499999999996</v>
      </c>
      <c r="L343" s="67">
        <v>0</v>
      </c>
      <c r="N343" s="67"/>
    </row>
    <row r="344" spans="1:15" hidden="1" x14ac:dyDescent="0.25">
      <c r="A344" s="68">
        <v>45364</v>
      </c>
      <c r="B344" s="68">
        <v>45369</v>
      </c>
      <c r="C344" s="66" t="s">
        <v>127</v>
      </c>
      <c r="D344" s="66" t="s">
        <v>128</v>
      </c>
      <c r="E344" s="66" t="s">
        <v>129</v>
      </c>
      <c r="F344" s="68">
        <v>49606</v>
      </c>
      <c r="G344" s="67">
        <v>6.47</v>
      </c>
      <c r="H344" s="67">
        <v>0.09</v>
      </c>
      <c r="I344" s="67">
        <v>6.54</v>
      </c>
      <c r="J344" s="67">
        <v>6.39</v>
      </c>
      <c r="K344" s="67">
        <v>104.1553</v>
      </c>
      <c r="L344" s="67">
        <v>3.5787</v>
      </c>
      <c r="N344" s="67"/>
    </row>
    <row r="345" spans="1:15" hidden="1" x14ac:dyDescent="0.25">
      <c r="A345" s="68">
        <v>45364</v>
      </c>
      <c r="B345" s="68">
        <v>45369</v>
      </c>
      <c r="C345" s="66" t="s">
        <v>133</v>
      </c>
      <c r="D345" s="66" t="s">
        <v>138</v>
      </c>
      <c r="E345" s="66" t="s">
        <v>139</v>
      </c>
      <c r="F345" s="68">
        <v>45707</v>
      </c>
      <c r="G345" s="67">
        <v>6.59</v>
      </c>
      <c r="H345" s="67">
        <v>0</v>
      </c>
      <c r="I345" s="67">
        <v>6.74</v>
      </c>
      <c r="J345" s="67">
        <v>6.44</v>
      </c>
      <c r="K345" s="67">
        <v>94.173199999999994</v>
      </c>
      <c r="L345" s="67">
        <v>0</v>
      </c>
      <c r="N345" s="67"/>
    </row>
    <row r="346" spans="1:15" hidden="1" x14ac:dyDescent="0.25">
      <c r="A346" s="68">
        <v>45363</v>
      </c>
      <c r="B346" s="68">
        <v>45365</v>
      </c>
      <c r="C346" s="66" t="s">
        <v>118</v>
      </c>
      <c r="D346" s="66" t="s">
        <v>2</v>
      </c>
      <c r="E346" s="66" t="s">
        <v>6</v>
      </c>
      <c r="F346" s="68">
        <v>47048</v>
      </c>
      <c r="G346" s="67">
        <v>6.1</v>
      </c>
      <c r="H346" s="67">
        <v>0.09</v>
      </c>
      <c r="I346" s="67">
        <v>6.17</v>
      </c>
      <c r="J346" s="67">
        <v>6.02</v>
      </c>
      <c r="K346" s="67">
        <v>102.49630000000001</v>
      </c>
      <c r="L346" s="67">
        <v>2.6556999999999999</v>
      </c>
      <c r="N346" s="67"/>
    </row>
    <row r="347" spans="1:15" hidden="1" x14ac:dyDescent="0.25">
      <c r="A347" s="68">
        <v>45363</v>
      </c>
      <c r="B347" s="68">
        <v>45365</v>
      </c>
      <c r="C347" s="66" t="s">
        <v>112</v>
      </c>
      <c r="D347" s="66" t="s">
        <v>113</v>
      </c>
      <c r="E347" s="66" t="s">
        <v>114</v>
      </c>
      <c r="F347" s="68">
        <v>50705</v>
      </c>
      <c r="G347" s="67">
        <v>6.37</v>
      </c>
      <c r="H347" s="67">
        <v>0.08</v>
      </c>
      <c r="I347" s="67">
        <v>6.45</v>
      </c>
      <c r="J347" s="67">
        <v>6.3</v>
      </c>
      <c r="K347" s="67">
        <v>68.522099999999995</v>
      </c>
      <c r="L347" s="67">
        <v>1.1393</v>
      </c>
      <c r="N347" s="67"/>
    </row>
    <row r="348" spans="1:15" x14ac:dyDescent="0.25">
      <c r="A348" s="68">
        <v>45363</v>
      </c>
      <c r="B348" s="68">
        <v>45365</v>
      </c>
      <c r="C348" s="66" t="s">
        <v>115</v>
      </c>
      <c r="D348" s="66" t="s">
        <v>116</v>
      </c>
      <c r="E348" s="66" t="s">
        <v>117</v>
      </c>
      <c r="F348" s="68">
        <v>51616</v>
      </c>
      <c r="G348" s="67">
        <v>6.39</v>
      </c>
      <c r="H348" s="67">
        <v>0.08</v>
      </c>
      <c r="I348" s="67">
        <v>6.46</v>
      </c>
      <c r="J348" s="67">
        <v>6.31</v>
      </c>
      <c r="K348" s="67">
        <v>65.316900000000004</v>
      </c>
      <c r="L348" s="67">
        <v>2.6556999999999999</v>
      </c>
      <c r="N348" s="67"/>
    </row>
    <row r="349" spans="1:15" hidden="1" x14ac:dyDescent="0.25">
      <c r="A349" s="68">
        <v>45363</v>
      </c>
      <c r="B349" s="68">
        <v>45365</v>
      </c>
      <c r="C349" s="66" t="s">
        <v>121</v>
      </c>
      <c r="D349" s="66" t="s">
        <v>122</v>
      </c>
      <c r="E349" s="66" t="s">
        <v>123</v>
      </c>
      <c r="F349" s="68">
        <v>46316</v>
      </c>
      <c r="G349" s="67">
        <v>6.25</v>
      </c>
      <c r="H349" s="67">
        <v>0.11</v>
      </c>
      <c r="I349" s="67">
        <v>6.32</v>
      </c>
      <c r="J349" s="67">
        <v>6.17</v>
      </c>
      <c r="K349" s="67">
        <v>107.52460000000001</v>
      </c>
      <c r="L349" s="67">
        <v>3.7637</v>
      </c>
      <c r="N349" s="67"/>
    </row>
    <row r="350" spans="1:15" hidden="1" x14ac:dyDescent="0.25">
      <c r="A350" s="68">
        <v>45363</v>
      </c>
      <c r="B350" s="68">
        <v>45365</v>
      </c>
      <c r="C350" s="66" t="s">
        <v>124</v>
      </c>
      <c r="D350" s="66" t="s">
        <v>142</v>
      </c>
      <c r="E350" s="66" t="s">
        <v>143</v>
      </c>
      <c r="F350" s="68">
        <v>45469</v>
      </c>
      <c r="G350" s="67">
        <v>6.65</v>
      </c>
      <c r="H350" s="67">
        <v>0.02</v>
      </c>
      <c r="I350" s="67">
        <v>6.8</v>
      </c>
      <c r="J350" s="67">
        <v>6.5</v>
      </c>
      <c r="K350" s="67">
        <v>98.115099999999998</v>
      </c>
      <c r="L350" s="67">
        <v>0</v>
      </c>
      <c r="N350" s="67"/>
      <c r="O350" s="76"/>
    </row>
    <row r="351" spans="1:15" hidden="1" x14ac:dyDescent="0.25">
      <c r="A351" s="68">
        <v>45363</v>
      </c>
      <c r="B351" s="68">
        <v>45365</v>
      </c>
      <c r="C351" s="66" t="s">
        <v>130</v>
      </c>
      <c r="D351" s="66" t="s">
        <v>125</v>
      </c>
      <c r="E351" s="66" t="s">
        <v>126</v>
      </c>
      <c r="F351" s="68">
        <v>45525</v>
      </c>
      <c r="G351" s="67">
        <v>6.6</v>
      </c>
      <c r="H351" s="67">
        <v>0</v>
      </c>
      <c r="I351" s="67">
        <v>6.75</v>
      </c>
      <c r="J351" s="67">
        <v>6.45</v>
      </c>
      <c r="K351" s="67">
        <v>97.150300000000001</v>
      </c>
      <c r="L351" s="67">
        <v>0</v>
      </c>
      <c r="N351" s="67"/>
    </row>
    <row r="352" spans="1:15" hidden="1" x14ac:dyDescent="0.25">
      <c r="A352" s="68">
        <v>45363</v>
      </c>
      <c r="B352" s="68">
        <v>45365</v>
      </c>
      <c r="C352" s="66" t="s">
        <v>127</v>
      </c>
      <c r="D352" s="66" t="s">
        <v>128</v>
      </c>
      <c r="E352" s="66" t="s">
        <v>129</v>
      </c>
      <c r="F352" s="68">
        <v>49606</v>
      </c>
      <c r="G352" s="67">
        <v>6.38</v>
      </c>
      <c r="H352" s="67">
        <v>0.08</v>
      </c>
      <c r="I352" s="67">
        <v>6.45</v>
      </c>
      <c r="J352" s="67">
        <v>6.3</v>
      </c>
      <c r="K352" s="67">
        <v>104.90219999999999</v>
      </c>
      <c r="L352" s="67">
        <v>3.5021</v>
      </c>
      <c r="N352" s="67"/>
    </row>
    <row r="353" spans="1:15" hidden="1" x14ac:dyDescent="0.25">
      <c r="A353" s="68">
        <v>45363</v>
      </c>
      <c r="B353" s="68">
        <v>45365</v>
      </c>
      <c r="C353" s="66" t="s">
        <v>133</v>
      </c>
      <c r="D353" s="66" t="s">
        <v>138</v>
      </c>
      <c r="E353" s="66" t="s">
        <v>139</v>
      </c>
      <c r="F353" s="68">
        <v>45707</v>
      </c>
      <c r="G353" s="67">
        <v>6.59</v>
      </c>
      <c r="H353" s="67">
        <v>-0.01</v>
      </c>
      <c r="I353" s="67">
        <v>6.74</v>
      </c>
      <c r="J353" s="67">
        <v>6.44</v>
      </c>
      <c r="K353" s="67">
        <v>94.1083</v>
      </c>
      <c r="L353" s="67">
        <v>0</v>
      </c>
      <c r="N353" s="67"/>
    </row>
    <row r="354" spans="1:15" hidden="1" x14ac:dyDescent="0.25">
      <c r="A354" s="68">
        <v>45362</v>
      </c>
      <c r="B354" s="68">
        <v>45364</v>
      </c>
      <c r="C354" s="66" t="s">
        <v>118</v>
      </c>
      <c r="D354" s="66" t="s">
        <v>2</v>
      </c>
      <c r="E354" s="66" t="s">
        <v>6</v>
      </c>
      <c r="F354" s="68">
        <v>47048</v>
      </c>
      <c r="G354" s="67">
        <v>6.01</v>
      </c>
      <c r="H354" s="67">
        <v>0</v>
      </c>
      <c r="I354" s="67">
        <v>6.08</v>
      </c>
      <c r="J354" s="67">
        <v>5.93</v>
      </c>
      <c r="K354" s="67">
        <v>102.8574</v>
      </c>
      <c r="L354" s="67">
        <v>2.6373000000000002</v>
      </c>
      <c r="N354" s="67"/>
    </row>
    <row r="355" spans="1:15" hidden="1" x14ac:dyDescent="0.25">
      <c r="A355" s="68">
        <v>45362</v>
      </c>
      <c r="B355" s="68">
        <v>45364</v>
      </c>
      <c r="C355" s="66" t="s">
        <v>112</v>
      </c>
      <c r="D355" s="66" t="s">
        <v>113</v>
      </c>
      <c r="E355" s="66" t="s">
        <v>114</v>
      </c>
      <c r="F355" s="68">
        <v>50705</v>
      </c>
      <c r="G355" s="67">
        <v>6.29</v>
      </c>
      <c r="H355" s="67">
        <v>0</v>
      </c>
      <c r="I355" s="67">
        <v>6.37</v>
      </c>
      <c r="J355" s="67">
        <v>6.22</v>
      </c>
      <c r="K355" s="67">
        <v>69.1096</v>
      </c>
      <c r="L355" s="67">
        <v>1.1311</v>
      </c>
      <c r="N355" s="67"/>
    </row>
    <row r="356" spans="1:15" x14ac:dyDescent="0.25">
      <c r="A356" s="68">
        <v>45362</v>
      </c>
      <c r="B356" s="68">
        <v>45364</v>
      </c>
      <c r="C356" s="66" t="s">
        <v>115</v>
      </c>
      <c r="D356" s="66" t="s">
        <v>116</v>
      </c>
      <c r="E356" s="66" t="s">
        <v>117</v>
      </c>
      <c r="F356" s="68">
        <v>51616</v>
      </c>
      <c r="G356" s="67">
        <v>6.31</v>
      </c>
      <c r="H356" s="67">
        <v>0</v>
      </c>
      <c r="I356" s="67">
        <v>6.38</v>
      </c>
      <c r="J356" s="67">
        <v>6.24</v>
      </c>
      <c r="K356" s="67">
        <v>65.938199999999995</v>
      </c>
      <c r="L356" s="67">
        <v>2.6475</v>
      </c>
      <c r="N356" s="67"/>
    </row>
    <row r="357" spans="1:15" hidden="1" x14ac:dyDescent="0.25">
      <c r="A357" s="68">
        <v>45362</v>
      </c>
      <c r="B357" s="68">
        <v>45364</v>
      </c>
      <c r="C357" s="66" t="s">
        <v>121</v>
      </c>
      <c r="D357" s="66" t="s">
        <v>122</v>
      </c>
      <c r="E357" s="66" t="s">
        <v>123</v>
      </c>
      <c r="F357" s="68">
        <v>46316</v>
      </c>
      <c r="G357" s="67">
        <v>6.14</v>
      </c>
      <c r="H357" s="67">
        <v>-0.01</v>
      </c>
      <c r="I357" s="67">
        <v>6.21</v>
      </c>
      <c r="J357" s="67">
        <v>6.06</v>
      </c>
      <c r="K357" s="67">
        <v>107.8051</v>
      </c>
      <c r="L357" s="67">
        <v>3.7376999999999998</v>
      </c>
      <c r="N357" s="67"/>
    </row>
    <row r="358" spans="1:15" hidden="1" x14ac:dyDescent="0.25">
      <c r="A358" s="68">
        <v>45362</v>
      </c>
      <c r="B358" s="68">
        <v>45364</v>
      </c>
      <c r="C358" s="66" t="s">
        <v>124</v>
      </c>
      <c r="D358" s="66" t="s">
        <v>142</v>
      </c>
      <c r="E358" s="66" t="s">
        <v>143</v>
      </c>
      <c r="F358" s="68">
        <v>45469</v>
      </c>
      <c r="G358" s="67">
        <v>6.63</v>
      </c>
      <c r="H358" s="67">
        <v>0</v>
      </c>
      <c r="I358" s="67">
        <v>6.78</v>
      </c>
      <c r="J358" s="67">
        <v>6.48</v>
      </c>
      <c r="K358" s="67">
        <v>98.102900000000005</v>
      </c>
      <c r="L358" s="67">
        <v>0</v>
      </c>
      <c r="N358" s="67"/>
      <c r="O358" s="76"/>
    </row>
    <row r="359" spans="1:15" hidden="1" x14ac:dyDescent="0.25">
      <c r="A359" s="68">
        <v>45362</v>
      </c>
      <c r="B359" s="68">
        <v>45364</v>
      </c>
      <c r="C359" s="66" t="s">
        <v>130</v>
      </c>
      <c r="D359" s="66" t="s">
        <v>125</v>
      </c>
      <c r="E359" s="66" t="s">
        <v>126</v>
      </c>
      <c r="F359" s="68">
        <v>45525</v>
      </c>
      <c r="G359" s="67">
        <v>6.6</v>
      </c>
      <c r="H359" s="67">
        <v>0</v>
      </c>
      <c r="I359" s="67">
        <v>6.75</v>
      </c>
      <c r="J359" s="67">
        <v>6.45</v>
      </c>
      <c r="K359" s="67">
        <v>97.132999999999996</v>
      </c>
      <c r="L359" s="67">
        <v>0</v>
      </c>
      <c r="N359" s="67"/>
    </row>
    <row r="360" spans="1:15" hidden="1" x14ac:dyDescent="0.25">
      <c r="A360" s="68">
        <v>45362</v>
      </c>
      <c r="B360" s="68">
        <v>45364</v>
      </c>
      <c r="C360" s="66" t="s">
        <v>127</v>
      </c>
      <c r="D360" s="66" t="s">
        <v>128</v>
      </c>
      <c r="E360" s="66" t="s">
        <v>129</v>
      </c>
      <c r="F360" s="68">
        <v>49606</v>
      </c>
      <c r="G360" s="67">
        <v>6.3</v>
      </c>
      <c r="H360" s="67">
        <v>-0.01</v>
      </c>
      <c r="I360" s="67">
        <v>6.38</v>
      </c>
      <c r="J360" s="67">
        <v>6.23</v>
      </c>
      <c r="K360" s="67">
        <v>105.5703</v>
      </c>
      <c r="L360" s="67">
        <v>3.4830000000000001</v>
      </c>
      <c r="N360" s="67"/>
    </row>
    <row r="361" spans="1:15" hidden="1" x14ac:dyDescent="0.25">
      <c r="A361" s="68">
        <v>45362</v>
      </c>
      <c r="B361" s="68">
        <v>45364</v>
      </c>
      <c r="C361" s="66" t="s">
        <v>133</v>
      </c>
      <c r="D361" s="66" t="s">
        <v>138</v>
      </c>
      <c r="E361" s="66" t="s">
        <v>139</v>
      </c>
      <c r="F361" s="68">
        <v>45707</v>
      </c>
      <c r="G361" s="67">
        <v>6.6</v>
      </c>
      <c r="H361" s="67">
        <v>0</v>
      </c>
      <c r="I361" s="67">
        <v>6.74</v>
      </c>
      <c r="J361" s="67">
        <v>6.46</v>
      </c>
      <c r="K361" s="67">
        <v>94.083699999999993</v>
      </c>
      <c r="L361" s="67">
        <v>0</v>
      </c>
      <c r="N361" s="67"/>
    </row>
    <row r="362" spans="1:15" hidden="1" x14ac:dyDescent="0.25">
      <c r="A362" s="68">
        <v>45359</v>
      </c>
      <c r="B362" s="68">
        <v>45363</v>
      </c>
      <c r="C362" s="66" t="s">
        <v>118</v>
      </c>
      <c r="D362" s="66" t="s">
        <v>2</v>
      </c>
      <c r="E362" s="66" t="s">
        <v>6</v>
      </c>
      <c r="F362" s="68">
        <v>47048</v>
      </c>
      <c r="G362" s="67">
        <v>6.01</v>
      </c>
      <c r="H362" s="67">
        <v>-0.05</v>
      </c>
      <c r="I362" s="67">
        <v>6.09</v>
      </c>
      <c r="J362" s="67">
        <v>5.94</v>
      </c>
      <c r="K362" s="67">
        <v>102.85899999999999</v>
      </c>
      <c r="L362" s="67">
        <v>2.6189</v>
      </c>
      <c r="N362" s="67"/>
    </row>
    <row r="363" spans="1:15" hidden="1" x14ac:dyDescent="0.25">
      <c r="A363" s="68">
        <v>45359</v>
      </c>
      <c r="B363" s="68">
        <v>45363</v>
      </c>
      <c r="C363" s="66" t="s">
        <v>112</v>
      </c>
      <c r="D363" s="66" t="s">
        <v>113</v>
      </c>
      <c r="E363" s="66" t="s">
        <v>114</v>
      </c>
      <c r="F363" s="68">
        <v>50705</v>
      </c>
      <c r="G363" s="67">
        <v>6.29</v>
      </c>
      <c r="H363" s="67">
        <v>-7.0000000000000007E-2</v>
      </c>
      <c r="I363" s="67">
        <v>6.36</v>
      </c>
      <c r="J363" s="67">
        <v>6.21</v>
      </c>
      <c r="K363" s="67">
        <v>69.105999999999995</v>
      </c>
      <c r="L363" s="67">
        <v>1.123</v>
      </c>
      <c r="N363" s="67"/>
    </row>
    <row r="364" spans="1:15" x14ac:dyDescent="0.25">
      <c r="A364" s="68">
        <v>45359</v>
      </c>
      <c r="B364" s="68">
        <v>45363</v>
      </c>
      <c r="C364" s="66" t="s">
        <v>115</v>
      </c>
      <c r="D364" s="66" t="s">
        <v>116</v>
      </c>
      <c r="E364" s="66" t="s">
        <v>117</v>
      </c>
      <c r="F364" s="68">
        <v>51616</v>
      </c>
      <c r="G364" s="67">
        <v>6.31</v>
      </c>
      <c r="H364" s="67">
        <v>-0.06</v>
      </c>
      <c r="I364" s="67">
        <v>6.39</v>
      </c>
      <c r="J364" s="67">
        <v>6.24</v>
      </c>
      <c r="K364" s="67">
        <v>65.934899999999999</v>
      </c>
      <c r="L364" s="67">
        <v>2.6393</v>
      </c>
      <c r="N364" s="67"/>
    </row>
    <row r="365" spans="1:15" hidden="1" x14ac:dyDescent="0.25">
      <c r="A365" s="68">
        <v>45359</v>
      </c>
      <c r="B365" s="68">
        <v>45363</v>
      </c>
      <c r="C365" s="66" t="s">
        <v>121</v>
      </c>
      <c r="D365" s="66" t="s">
        <v>122</v>
      </c>
      <c r="E365" s="66" t="s">
        <v>123</v>
      </c>
      <c r="F365" s="68">
        <v>46316</v>
      </c>
      <c r="G365" s="67">
        <v>6.15</v>
      </c>
      <c r="H365" s="67">
        <v>-0.04</v>
      </c>
      <c r="I365" s="67">
        <v>6.22</v>
      </c>
      <c r="J365" s="67">
        <v>6.08</v>
      </c>
      <c r="K365" s="67">
        <v>107.7881</v>
      </c>
      <c r="L365" s="67">
        <v>3.7117</v>
      </c>
      <c r="N365" s="67"/>
    </row>
    <row r="366" spans="1:15" hidden="1" x14ac:dyDescent="0.25">
      <c r="A366" s="68">
        <v>45359</v>
      </c>
      <c r="B366" s="68">
        <v>45363</v>
      </c>
      <c r="C366" s="66" t="s">
        <v>124</v>
      </c>
      <c r="D366" s="66" t="s">
        <v>142</v>
      </c>
      <c r="E366" s="66" t="s">
        <v>143</v>
      </c>
      <c r="F366" s="68">
        <v>45469</v>
      </c>
      <c r="G366" s="67">
        <v>6.63</v>
      </c>
      <c r="H366" s="67">
        <v>0</v>
      </c>
      <c r="I366" s="67">
        <v>6.78</v>
      </c>
      <c r="J366" s="67">
        <v>6.48</v>
      </c>
      <c r="K366" s="67">
        <v>98.0852</v>
      </c>
      <c r="L366" s="67">
        <v>0</v>
      </c>
      <c r="N366" s="67"/>
      <c r="O366" s="76"/>
    </row>
    <row r="367" spans="1:15" hidden="1" x14ac:dyDescent="0.25">
      <c r="A367" s="68">
        <v>45359</v>
      </c>
      <c r="B367" s="68">
        <v>45363</v>
      </c>
      <c r="C367" s="66" t="s">
        <v>130</v>
      </c>
      <c r="D367" s="66" t="s">
        <v>125</v>
      </c>
      <c r="E367" s="66" t="s">
        <v>126</v>
      </c>
      <c r="F367" s="68">
        <v>45525</v>
      </c>
      <c r="G367" s="67">
        <v>6.6</v>
      </c>
      <c r="H367" s="67">
        <v>0</v>
      </c>
      <c r="I367" s="67">
        <v>6.75</v>
      </c>
      <c r="J367" s="67">
        <v>6.45</v>
      </c>
      <c r="K367" s="67">
        <v>97.115700000000004</v>
      </c>
      <c r="L367" s="67">
        <v>0</v>
      </c>
      <c r="N367" s="67"/>
    </row>
    <row r="368" spans="1:15" hidden="1" x14ac:dyDescent="0.25">
      <c r="A368" s="68">
        <v>45359</v>
      </c>
      <c r="B368" s="68">
        <v>45363</v>
      </c>
      <c r="C368" s="66" t="s">
        <v>127</v>
      </c>
      <c r="D368" s="66" t="s">
        <v>128</v>
      </c>
      <c r="E368" s="66" t="s">
        <v>129</v>
      </c>
      <c r="F368" s="68">
        <v>49606</v>
      </c>
      <c r="G368" s="67">
        <v>6.31</v>
      </c>
      <c r="H368" s="67">
        <v>-0.06</v>
      </c>
      <c r="I368" s="67">
        <v>6.38</v>
      </c>
      <c r="J368" s="67">
        <v>6.23</v>
      </c>
      <c r="K368" s="67">
        <v>105.4875</v>
      </c>
      <c r="L368" s="67">
        <v>3.4639000000000002</v>
      </c>
      <c r="N368" s="67"/>
    </row>
    <row r="369" spans="1:15" hidden="1" x14ac:dyDescent="0.25">
      <c r="A369" s="68">
        <v>45359</v>
      </c>
      <c r="B369" s="68">
        <v>45363</v>
      </c>
      <c r="C369" s="66" t="s">
        <v>133</v>
      </c>
      <c r="D369" s="66" t="s">
        <v>138</v>
      </c>
      <c r="E369" s="66" t="s">
        <v>139</v>
      </c>
      <c r="F369" s="68">
        <v>45707</v>
      </c>
      <c r="G369" s="67">
        <v>6.6</v>
      </c>
      <c r="H369" s="67">
        <v>0.02</v>
      </c>
      <c r="I369" s="67">
        <v>6.75</v>
      </c>
      <c r="J369" s="67">
        <v>6.45</v>
      </c>
      <c r="K369" s="67">
        <v>94.067499999999995</v>
      </c>
      <c r="L369" s="67">
        <v>0</v>
      </c>
      <c r="N369" s="67"/>
    </row>
    <row r="370" spans="1:15" hidden="1" x14ac:dyDescent="0.25">
      <c r="A370" s="68">
        <v>45358</v>
      </c>
      <c r="B370" s="68">
        <v>45362</v>
      </c>
      <c r="C370" s="66" t="s">
        <v>118</v>
      </c>
      <c r="D370" s="66" t="s">
        <v>2</v>
      </c>
      <c r="E370" s="66" t="s">
        <v>6</v>
      </c>
      <c r="F370" s="68">
        <v>47048</v>
      </c>
      <c r="G370" s="67">
        <v>6.06</v>
      </c>
      <c r="H370" s="67">
        <v>0.04</v>
      </c>
      <c r="I370" s="67">
        <v>6.14</v>
      </c>
      <c r="J370" s="67">
        <v>5.99</v>
      </c>
      <c r="K370" s="67">
        <v>102.6604</v>
      </c>
      <c r="L370" s="67">
        <v>2.6004</v>
      </c>
      <c r="N370" s="67"/>
    </row>
    <row r="371" spans="1:15" hidden="1" x14ac:dyDescent="0.25">
      <c r="A371" s="68">
        <v>45358</v>
      </c>
      <c r="B371" s="68">
        <v>45362</v>
      </c>
      <c r="C371" s="66" t="s">
        <v>112</v>
      </c>
      <c r="D371" s="66" t="s">
        <v>113</v>
      </c>
      <c r="E371" s="66" t="s">
        <v>114</v>
      </c>
      <c r="F371" s="68">
        <v>50705</v>
      </c>
      <c r="G371" s="67">
        <v>6.36</v>
      </c>
      <c r="H371" s="67">
        <v>0.06</v>
      </c>
      <c r="I371" s="67">
        <v>6.43</v>
      </c>
      <c r="J371" s="67">
        <v>6.28</v>
      </c>
      <c r="K371" s="67">
        <v>68.584900000000005</v>
      </c>
      <c r="L371" s="67">
        <v>1.1148</v>
      </c>
      <c r="N371" s="67"/>
    </row>
    <row r="372" spans="1:15" x14ac:dyDescent="0.25">
      <c r="A372" s="68">
        <v>45358</v>
      </c>
      <c r="B372" s="68">
        <v>45362</v>
      </c>
      <c r="C372" s="66" t="s">
        <v>115</v>
      </c>
      <c r="D372" s="66" t="s">
        <v>116</v>
      </c>
      <c r="E372" s="66" t="s">
        <v>117</v>
      </c>
      <c r="F372" s="68">
        <v>51616</v>
      </c>
      <c r="G372" s="67">
        <v>6.37</v>
      </c>
      <c r="H372" s="67">
        <v>0.06</v>
      </c>
      <c r="I372" s="67">
        <v>6.45</v>
      </c>
      <c r="J372" s="67">
        <v>6.3</v>
      </c>
      <c r="K372" s="67">
        <v>65.462400000000002</v>
      </c>
      <c r="L372" s="67">
        <v>2.6311</v>
      </c>
      <c r="N372" s="67"/>
    </row>
    <row r="373" spans="1:15" hidden="1" x14ac:dyDescent="0.25">
      <c r="A373" s="68">
        <v>45358</v>
      </c>
      <c r="B373" s="68">
        <v>45362</v>
      </c>
      <c r="C373" s="66" t="s">
        <v>121</v>
      </c>
      <c r="D373" s="66" t="s">
        <v>122</v>
      </c>
      <c r="E373" s="66" t="s">
        <v>123</v>
      </c>
      <c r="F373" s="68">
        <v>46316</v>
      </c>
      <c r="G373" s="67">
        <v>6.19</v>
      </c>
      <c r="H373" s="67">
        <v>0.04</v>
      </c>
      <c r="I373" s="67">
        <v>6.27</v>
      </c>
      <c r="J373" s="67">
        <v>6.12</v>
      </c>
      <c r="K373" s="67">
        <v>107.69629999999999</v>
      </c>
      <c r="L373" s="67">
        <v>3.6858</v>
      </c>
      <c r="N373" s="67"/>
    </row>
    <row r="374" spans="1:15" hidden="1" x14ac:dyDescent="0.25">
      <c r="A374" s="68">
        <v>45358</v>
      </c>
      <c r="B374" s="68">
        <v>45362</v>
      </c>
      <c r="C374" s="66" t="s">
        <v>124</v>
      </c>
      <c r="D374" s="66" t="s">
        <v>142</v>
      </c>
      <c r="E374" s="66" t="s">
        <v>143</v>
      </c>
      <c r="F374" s="68">
        <v>45469</v>
      </c>
      <c r="G374" s="67">
        <v>6.63</v>
      </c>
      <c r="H374" s="67">
        <v>0.01</v>
      </c>
      <c r="I374" s="67">
        <v>6.78</v>
      </c>
      <c r="J374" s="67">
        <v>6.48</v>
      </c>
      <c r="K374" s="67">
        <v>98.067499999999995</v>
      </c>
      <c r="L374" s="67">
        <v>0</v>
      </c>
      <c r="N374" s="67"/>
      <c r="O374" s="76"/>
    </row>
    <row r="375" spans="1:15" hidden="1" x14ac:dyDescent="0.25">
      <c r="A375" s="68">
        <v>45358</v>
      </c>
      <c r="B375" s="68">
        <v>45362</v>
      </c>
      <c r="C375" s="66" t="s">
        <v>130</v>
      </c>
      <c r="D375" s="66" t="s">
        <v>125</v>
      </c>
      <c r="E375" s="66" t="s">
        <v>126</v>
      </c>
      <c r="F375" s="68">
        <v>45525</v>
      </c>
      <c r="G375" s="67">
        <v>6.6</v>
      </c>
      <c r="H375" s="67">
        <v>0</v>
      </c>
      <c r="I375" s="67">
        <v>6.75</v>
      </c>
      <c r="J375" s="67">
        <v>6.45</v>
      </c>
      <c r="K375" s="67">
        <v>97.098399999999998</v>
      </c>
      <c r="L375" s="67">
        <v>0</v>
      </c>
      <c r="N375" s="67"/>
    </row>
    <row r="376" spans="1:15" hidden="1" x14ac:dyDescent="0.25">
      <c r="A376" s="68">
        <v>45358</v>
      </c>
      <c r="B376" s="68">
        <v>45362</v>
      </c>
      <c r="C376" s="66" t="s">
        <v>127</v>
      </c>
      <c r="D376" s="66" t="s">
        <v>128</v>
      </c>
      <c r="E376" s="66" t="s">
        <v>129</v>
      </c>
      <c r="F376" s="68">
        <v>49606</v>
      </c>
      <c r="G376" s="67">
        <v>6.37</v>
      </c>
      <c r="H376" s="67">
        <v>7.0000000000000007E-2</v>
      </c>
      <c r="I376" s="67">
        <v>6.44</v>
      </c>
      <c r="J376" s="67">
        <v>6.29</v>
      </c>
      <c r="K376" s="67">
        <v>104.9877</v>
      </c>
      <c r="L376" s="67">
        <v>3.4447999999999999</v>
      </c>
      <c r="N376" s="67"/>
    </row>
    <row r="377" spans="1:15" hidden="1" x14ac:dyDescent="0.25">
      <c r="A377" s="68">
        <v>45358</v>
      </c>
      <c r="B377" s="68">
        <v>45362</v>
      </c>
      <c r="C377" s="66" t="s">
        <v>133</v>
      </c>
      <c r="D377" s="66" t="s">
        <v>138</v>
      </c>
      <c r="E377" s="66" t="s">
        <v>139</v>
      </c>
      <c r="F377" s="68">
        <v>45707</v>
      </c>
      <c r="G377" s="67">
        <v>6.58</v>
      </c>
      <c r="H377" s="67">
        <v>0</v>
      </c>
      <c r="I377" s="67">
        <v>6.73</v>
      </c>
      <c r="J377" s="67">
        <v>6.43</v>
      </c>
      <c r="K377" s="67">
        <v>94.068200000000004</v>
      </c>
      <c r="L377" s="67">
        <v>0</v>
      </c>
      <c r="N377" s="67"/>
    </row>
    <row r="378" spans="1:15" hidden="1" x14ac:dyDescent="0.25">
      <c r="A378" s="68">
        <v>45357</v>
      </c>
      <c r="B378" s="68">
        <v>45359</v>
      </c>
      <c r="C378" s="66" t="s">
        <v>118</v>
      </c>
      <c r="D378" s="66" t="s">
        <v>2</v>
      </c>
      <c r="E378" s="66" t="s">
        <v>6</v>
      </c>
      <c r="F378" s="68">
        <v>47048</v>
      </c>
      <c r="G378" s="67">
        <v>6.02</v>
      </c>
      <c r="H378" s="67">
        <v>-0.02</v>
      </c>
      <c r="I378" s="67">
        <v>6.1</v>
      </c>
      <c r="J378" s="67">
        <v>5.95</v>
      </c>
      <c r="K378" s="67">
        <v>102.8254</v>
      </c>
      <c r="L378" s="67">
        <v>2.5451000000000001</v>
      </c>
      <c r="N378" s="67"/>
    </row>
    <row r="379" spans="1:15" hidden="1" x14ac:dyDescent="0.25">
      <c r="A379" s="68">
        <v>45357</v>
      </c>
      <c r="B379" s="68">
        <v>45359</v>
      </c>
      <c r="C379" s="66" t="s">
        <v>112</v>
      </c>
      <c r="D379" s="66" t="s">
        <v>113</v>
      </c>
      <c r="E379" s="66" t="s">
        <v>114</v>
      </c>
      <c r="F379" s="68">
        <v>50705</v>
      </c>
      <c r="G379" s="67">
        <v>6.3</v>
      </c>
      <c r="H379" s="67">
        <v>-0.03</v>
      </c>
      <c r="I379" s="67">
        <v>6.37</v>
      </c>
      <c r="J379" s="67">
        <v>6.22</v>
      </c>
      <c r="K379" s="67">
        <v>69.017700000000005</v>
      </c>
      <c r="L379" s="67">
        <v>1.0902000000000001</v>
      </c>
      <c r="N379" s="67"/>
    </row>
    <row r="380" spans="1:15" x14ac:dyDescent="0.25">
      <c r="A380" s="68">
        <v>45357</v>
      </c>
      <c r="B380" s="68">
        <v>45359</v>
      </c>
      <c r="C380" s="66" t="s">
        <v>115</v>
      </c>
      <c r="D380" s="66" t="s">
        <v>116</v>
      </c>
      <c r="E380" s="66" t="s">
        <v>117</v>
      </c>
      <c r="F380" s="68">
        <v>51616</v>
      </c>
      <c r="G380" s="67">
        <v>6.31</v>
      </c>
      <c r="H380" s="67">
        <v>-0.04</v>
      </c>
      <c r="I380" s="67">
        <v>6.38</v>
      </c>
      <c r="J380" s="67">
        <v>6.23</v>
      </c>
      <c r="K380" s="67">
        <v>65.921800000000005</v>
      </c>
      <c r="L380" s="67">
        <v>2.6065999999999998</v>
      </c>
      <c r="N380" s="67"/>
    </row>
    <row r="381" spans="1:15" hidden="1" x14ac:dyDescent="0.25">
      <c r="A381" s="68">
        <v>45357</v>
      </c>
      <c r="B381" s="68">
        <v>45359</v>
      </c>
      <c r="C381" s="66" t="s">
        <v>121</v>
      </c>
      <c r="D381" s="66" t="s">
        <v>122</v>
      </c>
      <c r="E381" s="66" t="s">
        <v>123</v>
      </c>
      <c r="F381" s="68">
        <v>46316</v>
      </c>
      <c r="G381" s="67">
        <v>6.15</v>
      </c>
      <c r="H381" s="67">
        <v>-0.01</v>
      </c>
      <c r="I381" s="67">
        <v>6.23</v>
      </c>
      <c r="J381" s="67">
        <v>6.08</v>
      </c>
      <c r="K381" s="67">
        <v>107.81910000000001</v>
      </c>
      <c r="L381" s="67">
        <v>3.6078999999999999</v>
      </c>
      <c r="N381" s="67"/>
    </row>
    <row r="382" spans="1:15" hidden="1" x14ac:dyDescent="0.25">
      <c r="A382" s="68">
        <v>45357</v>
      </c>
      <c r="B382" s="68">
        <v>45359</v>
      </c>
      <c r="C382" s="66" t="s">
        <v>124</v>
      </c>
      <c r="D382" s="66" t="s">
        <v>142</v>
      </c>
      <c r="E382" s="66" t="s">
        <v>143</v>
      </c>
      <c r="F382" s="68">
        <v>45469</v>
      </c>
      <c r="G382" s="67">
        <v>6.62</v>
      </c>
      <c r="H382" s="67">
        <v>0</v>
      </c>
      <c r="I382" s="67">
        <v>6.77</v>
      </c>
      <c r="J382" s="67">
        <v>6.47</v>
      </c>
      <c r="K382" s="67">
        <v>98.017300000000006</v>
      </c>
      <c r="L382" s="67">
        <v>0</v>
      </c>
      <c r="N382" s="67"/>
      <c r="O382" s="76"/>
    </row>
    <row r="383" spans="1:15" hidden="1" x14ac:dyDescent="0.25">
      <c r="A383" s="68">
        <v>45357</v>
      </c>
      <c r="B383" s="68">
        <v>45359</v>
      </c>
      <c r="C383" s="66" t="s">
        <v>130</v>
      </c>
      <c r="D383" s="66" t="s">
        <v>125</v>
      </c>
      <c r="E383" s="66" t="s">
        <v>126</v>
      </c>
      <c r="F383" s="68">
        <v>45525</v>
      </c>
      <c r="G383" s="67">
        <v>6.6</v>
      </c>
      <c r="H383" s="67">
        <v>-0.1</v>
      </c>
      <c r="I383" s="67">
        <v>6.75</v>
      </c>
      <c r="J383" s="67">
        <v>6.45</v>
      </c>
      <c r="K383" s="67">
        <v>97.046499999999995</v>
      </c>
      <c r="L383" s="67">
        <v>0</v>
      </c>
      <c r="N383" s="67"/>
    </row>
    <row r="384" spans="1:15" hidden="1" x14ac:dyDescent="0.25">
      <c r="A384" s="68">
        <v>45357</v>
      </c>
      <c r="B384" s="68">
        <v>45359</v>
      </c>
      <c r="C384" s="66" t="s">
        <v>127</v>
      </c>
      <c r="D384" s="66" t="s">
        <v>128</v>
      </c>
      <c r="E384" s="66" t="s">
        <v>129</v>
      </c>
      <c r="F384" s="68">
        <v>49606</v>
      </c>
      <c r="G384" s="67">
        <v>6.3</v>
      </c>
      <c r="H384" s="67">
        <v>-0.03</v>
      </c>
      <c r="I384" s="67">
        <v>6.38</v>
      </c>
      <c r="J384" s="67">
        <v>6.23</v>
      </c>
      <c r="K384" s="67">
        <v>105.5749</v>
      </c>
      <c r="L384" s="67">
        <v>3.3874</v>
      </c>
      <c r="N384" s="67"/>
    </row>
    <row r="385" spans="1:15" hidden="1" x14ac:dyDescent="0.25">
      <c r="A385" s="68">
        <v>45357</v>
      </c>
      <c r="B385" s="68">
        <v>45359</v>
      </c>
      <c r="C385" s="66" t="s">
        <v>133</v>
      </c>
      <c r="D385" s="66" t="s">
        <v>138</v>
      </c>
      <c r="E385" s="66" t="s">
        <v>139</v>
      </c>
      <c r="F385" s="68">
        <v>45707</v>
      </c>
      <c r="G385" s="67">
        <v>6.58</v>
      </c>
      <c r="H385" s="67">
        <v>0</v>
      </c>
      <c r="I385" s="67">
        <v>6.73</v>
      </c>
      <c r="J385" s="67">
        <v>6.43</v>
      </c>
      <c r="K385" s="67">
        <v>94.0197</v>
      </c>
      <c r="L385" s="67">
        <v>0</v>
      </c>
      <c r="N385" s="67"/>
    </row>
    <row r="386" spans="1:15" hidden="1" x14ac:dyDescent="0.25">
      <c r="A386" s="68">
        <v>45356</v>
      </c>
      <c r="B386" s="68">
        <v>45358</v>
      </c>
      <c r="C386" s="66" t="s">
        <v>118</v>
      </c>
      <c r="D386" s="66" t="s">
        <v>2</v>
      </c>
      <c r="E386" s="66" t="s">
        <v>6</v>
      </c>
      <c r="F386" s="68">
        <v>47048</v>
      </c>
      <c r="G386" s="67">
        <v>6.04</v>
      </c>
      <c r="H386" s="67">
        <v>-0.02</v>
      </c>
      <c r="I386" s="67">
        <v>6.12</v>
      </c>
      <c r="J386" s="67">
        <v>5.97</v>
      </c>
      <c r="K386" s="67">
        <v>102.7467</v>
      </c>
      <c r="L386" s="67">
        <v>2.5266000000000002</v>
      </c>
      <c r="N386" s="67"/>
    </row>
    <row r="387" spans="1:15" hidden="1" x14ac:dyDescent="0.25">
      <c r="A387" s="68">
        <v>45356</v>
      </c>
      <c r="B387" s="68">
        <v>45358</v>
      </c>
      <c r="C387" s="66" t="s">
        <v>112</v>
      </c>
      <c r="D387" s="66" t="s">
        <v>113</v>
      </c>
      <c r="E387" s="66" t="s">
        <v>114</v>
      </c>
      <c r="F387" s="68">
        <v>50705</v>
      </c>
      <c r="G387" s="67">
        <v>6.33</v>
      </c>
      <c r="H387" s="67">
        <v>0</v>
      </c>
      <c r="I387" s="67">
        <v>6.4</v>
      </c>
      <c r="J387" s="67">
        <v>6.25</v>
      </c>
      <c r="K387" s="67">
        <v>68.792000000000002</v>
      </c>
      <c r="L387" s="67">
        <v>1.0820000000000001</v>
      </c>
      <c r="N387" s="67"/>
    </row>
    <row r="388" spans="1:15" x14ac:dyDescent="0.25">
      <c r="A388" s="68">
        <v>45356</v>
      </c>
      <c r="B388" s="68">
        <v>45358</v>
      </c>
      <c r="C388" s="66" t="s">
        <v>115</v>
      </c>
      <c r="D388" s="66" t="s">
        <v>116</v>
      </c>
      <c r="E388" s="66" t="s">
        <v>117</v>
      </c>
      <c r="F388" s="68">
        <v>51616</v>
      </c>
      <c r="G388" s="67">
        <v>6.35</v>
      </c>
      <c r="H388" s="67">
        <v>0</v>
      </c>
      <c r="I388" s="67">
        <v>6.42</v>
      </c>
      <c r="J388" s="67">
        <v>6.27</v>
      </c>
      <c r="K388" s="67">
        <v>65.605199999999996</v>
      </c>
      <c r="L388" s="67">
        <v>2.5983999999999998</v>
      </c>
      <c r="N388" s="67"/>
    </row>
    <row r="389" spans="1:15" hidden="1" x14ac:dyDescent="0.25">
      <c r="A389" s="68">
        <v>45356</v>
      </c>
      <c r="B389" s="68">
        <v>45358</v>
      </c>
      <c r="C389" s="66" t="s">
        <v>121</v>
      </c>
      <c r="D389" s="66" t="s">
        <v>122</v>
      </c>
      <c r="E389" s="66" t="s">
        <v>123</v>
      </c>
      <c r="F389" s="68">
        <v>46316</v>
      </c>
      <c r="G389" s="67">
        <v>6.16</v>
      </c>
      <c r="H389" s="67">
        <v>-0.02</v>
      </c>
      <c r="I389" s="67">
        <v>6.23</v>
      </c>
      <c r="J389" s="67">
        <v>6.08</v>
      </c>
      <c r="K389" s="67">
        <v>107.8019</v>
      </c>
      <c r="L389" s="67">
        <v>3.5819999999999999</v>
      </c>
      <c r="N389" s="67"/>
    </row>
    <row r="390" spans="1:15" hidden="1" x14ac:dyDescent="0.25">
      <c r="A390" s="68">
        <v>45356</v>
      </c>
      <c r="B390" s="68">
        <v>45358</v>
      </c>
      <c r="C390" s="66" t="s">
        <v>124</v>
      </c>
      <c r="D390" s="66" t="s">
        <v>142</v>
      </c>
      <c r="E390" s="66" t="s">
        <v>143</v>
      </c>
      <c r="F390" s="68">
        <v>45469</v>
      </c>
      <c r="G390" s="67">
        <v>6.62</v>
      </c>
      <c r="H390" s="67">
        <v>0</v>
      </c>
      <c r="I390" s="67">
        <v>6.77</v>
      </c>
      <c r="J390" s="67">
        <v>6.47</v>
      </c>
      <c r="K390" s="67">
        <v>97.999700000000004</v>
      </c>
      <c r="L390" s="67">
        <v>0</v>
      </c>
      <c r="N390" s="67"/>
      <c r="O390" s="76"/>
    </row>
    <row r="391" spans="1:15" hidden="1" x14ac:dyDescent="0.25">
      <c r="A391" s="68">
        <v>45356</v>
      </c>
      <c r="B391" s="68">
        <v>45358</v>
      </c>
      <c r="C391" s="66" t="s">
        <v>130</v>
      </c>
      <c r="D391" s="66" t="s">
        <v>125</v>
      </c>
      <c r="E391" s="66" t="s">
        <v>126</v>
      </c>
      <c r="F391" s="68">
        <v>45525</v>
      </c>
      <c r="G391" s="67">
        <v>6.7</v>
      </c>
      <c r="H391" s="67">
        <v>0</v>
      </c>
      <c r="I391" s="67">
        <v>6.85</v>
      </c>
      <c r="J391" s="67">
        <v>6.56</v>
      </c>
      <c r="K391" s="67">
        <v>96.985600000000005</v>
      </c>
      <c r="L391" s="67">
        <v>0</v>
      </c>
      <c r="N391" s="67"/>
    </row>
    <row r="392" spans="1:15" hidden="1" x14ac:dyDescent="0.25">
      <c r="A392" s="68">
        <v>45356</v>
      </c>
      <c r="B392" s="68">
        <v>45358</v>
      </c>
      <c r="C392" s="66" t="s">
        <v>127</v>
      </c>
      <c r="D392" s="66" t="s">
        <v>128</v>
      </c>
      <c r="E392" s="66" t="s">
        <v>129</v>
      </c>
      <c r="F392" s="68">
        <v>49606</v>
      </c>
      <c r="G392" s="67">
        <v>6.33</v>
      </c>
      <c r="H392" s="67">
        <v>0</v>
      </c>
      <c r="I392" s="67">
        <v>6.4</v>
      </c>
      <c r="J392" s="67">
        <v>6.26</v>
      </c>
      <c r="K392" s="67">
        <v>105.32470000000001</v>
      </c>
      <c r="L392" s="67">
        <v>3.3683000000000001</v>
      </c>
      <c r="N392" s="67"/>
    </row>
    <row r="393" spans="1:15" hidden="1" x14ac:dyDescent="0.25">
      <c r="A393" s="68">
        <v>45356</v>
      </c>
      <c r="B393" s="68">
        <v>45358</v>
      </c>
      <c r="C393" s="66" t="s">
        <v>133</v>
      </c>
      <c r="D393" s="66" t="s">
        <v>138</v>
      </c>
      <c r="E393" s="66" t="s">
        <v>139</v>
      </c>
      <c r="F393" s="68">
        <v>45707</v>
      </c>
      <c r="G393" s="67">
        <v>6.58</v>
      </c>
      <c r="H393" s="67">
        <v>0</v>
      </c>
      <c r="I393" s="67">
        <v>6.72</v>
      </c>
      <c r="J393" s="67">
        <v>6.43</v>
      </c>
      <c r="K393" s="67">
        <v>94.003600000000006</v>
      </c>
      <c r="L393" s="67">
        <v>0</v>
      </c>
      <c r="N393" s="67"/>
    </row>
    <row r="394" spans="1:15" hidden="1" x14ac:dyDescent="0.25">
      <c r="A394" s="68">
        <v>45355</v>
      </c>
      <c r="B394" s="68">
        <v>45357</v>
      </c>
      <c r="C394" s="66" t="s">
        <v>118</v>
      </c>
      <c r="D394" s="66" t="s">
        <v>2</v>
      </c>
      <c r="E394" s="66" t="s">
        <v>6</v>
      </c>
      <c r="F394" s="68">
        <v>47048</v>
      </c>
      <c r="G394" s="67">
        <v>6.06</v>
      </c>
      <c r="H394" s="67">
        <v>0.04</v>
      </c>
      <c r="I394" s="67">
        <v>6.13</v>
      </c>
      <c r="J394" s="67">
        <v>5.98</v>
      </c>
      <c r="K394" s="67">
        <v>102.66800000000001</v>
      </c>
      <c r="L394" s="67">
        <v>2.5082</v>
      </c>
      <c r="N394" s="67"/>
    </row>
    <row r="395" spans="1:15" hidden="1" x14ac:dyDescent="0.25">
      <c r="A395" s="68">
        <v>45355</v>
      </c>
      <c r="B395" s="68">
        <v>45357</v>
      </c>
      <c r="C395" s="66" t="s">
        <v>112</v>
      </c>
      <c r="D395" s="66" t="s">
        <v>113</v>
      </c>
      <c r="E395" s="66" t="s">
        <v>114</v>
      </c>
      <c r="F395" s="68">
        <v>50705</v>
      </c>
      <c r="G395" s="67">
        <v>6.33</v>
      </c>
      <c r="H395" s="67">
        <v>0.02</v>
      </c>
      <c r="I395" s="67">
        <v>6.4</v>
      </c>
      <c r="J395" s="67">
        <v>6.26</v>
      </c>
      <c r="K395" s="67">
        <v>68.788499999999999</v>
      </c>
      <c r="L395" s="67">
        <v>1.0738000000000001</v>
      </c>
      <c r="N395" s="67"/>
    </row>
    <row r="396" spans="1:15" x14ac:dyDescent="0.25">
      <c r="A396" s="68">
        <v>45355</v>
      </c>
      <c r="B396" s="68">
        <v>45357</v>
      </c>
      <c r="C396" s="66" t="s">
        <v>115</v>
      </c>
      <c r="D396" s="66" t="s">
        <v>116</v>
      </c>
      <c r="E396" s="66" t="s">
        <v>117</v>
      </c>
      <c r="F396" s="68">
        <v>51616</v>
      </c>
      <c r="G396" s="67">
        <v>6.35</v>
      </c>
      <c r="H396" s="67">
        <v>0.03</v>
      </c>
      <c r="I396" s="67">
        <v>6.42</v>
      </c>
      <c r="J396" s="67">
        <v>6.27</v>
      </c>
      <c r="K396" s="67">
        <v>65.601900000000001</v>
      </c>
      <c r="L396" s="67">
        <v>2.5901999999999998</v>
      </c>
      <c r="N396" s="67"/>
    </row>
    <row r="397" spans="1:15" hidden="1" x14ac:dyDescent="0.25">
      <c r="A397" s="68">
        <v>45355</v>
      </c>
      <c r="B397" s="68">
        <v>45357</v>
      </c>
      <c r="C397" s="66" t="s">
        <v>121</v>
      </c>
      <c r="D397" s="66" t="s">
        <v>122</v>
      </c>
      <c r="E397" s="66" t="s">
        <v>123</v>
      </c>
      <c r="F397" s="68">
        <v>46316</v>
      </c>
      <c r="G397" s="67">
        <v>6.18</v>
      </c>
      <c r="H397" s="67">
        <v>-0.01</v>
      </c>
      <c r="I397" s="67">
        <v>6.26</v>
      </c>
      <c r="J397" s="67">
        <v>6.11</v>
      </c>
      <c r="K397" s="67">
        <v>107.7597</v>
      </c>
      <c r="L397" s="67">
        <v>3.556</v>
      </c>
      <c r="N397" s="67"/>
    </row>
    <row r="398" spans="1:15" hidden="1" x14ac:dyDescent="0.25">
      <c r="A398" s="68">
        <v>45355</v>
      </c>
      <c r="B398" s="68">
        <v>45357</v>
      </c>
      <c r="C398" s="66" t="s">
        <v>124</v>
      </c>
      <c r="D398" s="66" t="s">
        <v>142</v>
      </c>
      <c r="E398" s="66" t="s">
        <v>143</v>
      </c>
      <c r="F398" s="68">
        <v>45469</v>
      </c>
      <c r="G398" s="67">
        <v>6.62</v>
      </c>
      <c r="H398" s="67">
        <v>0.02</v>
      </c>
      <c r="I398" s="67">
        <v>6.77</v>
      </c>
      <c r="J398" s="67">
        <v>6.47</v>
      </c>
      <c r="K398" s="67">
        <v>97.981999999999999</v>
      </c>
      <c r="L398" s="67">
        <v>0</v>
      </c>
      <c r="N398" s="67"/>
      <c r="O398" s="76"/>
    </row>
    <row r="399" spans="1:15" hidden="1" x14ac:dyDescent="0.25">
      <c r="A399" s="68">
        <v>45355</v>
      </c>
      <c r="B399" s="68">
        <v>45357</v>
      </c>
      <c r="C399" s="66" t="s">
        <v>130</v>
      </c>
      <c r="D399" s="66" t="s">
        <v>125</v>
      </c>
      <c r="E399" s="66" t="s">
        <v>126</v>
      </c>
      <c r="F399" s="68">
        <v>45525</v>
      </c>
      <c r="G399" s="67">
        <v>6.7</v>
      </c>
      <c r="H399" s="67">
        <v>0.03</v>
      </c>
      <c r="I399" s="67">
        <v>6.85</v>
      </c>
      <c r="J399" s="67">
        <v>6.56</v>
      </c>
      <c r="K399" s="67">
        <v>96.968100000000007</v>
      </c>
      <c r="L399" s="67">
        <v>0</v>
      </c>
      <c r="N399" s="67"/>
    </row>
    <row r="400" spans="1:15" hidden="1" x14ac:dyDescent="0.25">
      <c r="A400" s="68">
        <v>45355</v>
      </c>
      <c r="B400" s="68">
        <v>45357</v>
      </c>
      <c r="C400" s="66" t="s">
        <v>127</v>
      </c>
      <c r="D400" s="66" t="s">
        <v>128</v>
      </c>
      <c r="E400" s="66" t="s">
        <v>129</v>
      </c>
      <c r="F400" s="68">
        <v>49606</v>
      </c>
      <c r="G400" s="67">
        <v>6.33</v>
      </c>
      <c r="H400" s="67">
        <v>0.01</v>
      </c>
      <c r="I400" s="67">
        <v>6.41</v>
      </c>
      <c r="J400" s="67">
        <v>6.26</v>
      </c>
      <c r="K400" s="67">
        <v>105.32559999999999</v>
      </c>
      <c r="L400" s="67">
        <v>3.3491</v>
      </c>
      <c r="N400" s="67"/>
    </row>
    <row r="401" spans="1:15" hidden="1" x14ac:dyDescent="0.25">
      <c r="A401" s="68">
        <v>45355</v>
      </c>
      <c r="B401" s="68">
        <v>45357</v>
      </c>
      <c r="C401" s="66" t="s">
        <v>133</v>
      </c>
      <c r="D401" s="66" t="s">
        <v>138</v>
      </c>
      <c r="E401" s="66" t="s">
        <v>139</v>
      </c>
      <c r="F401" s="68">
        <v>45707</v>
      </c>
      <c r="G401" s="67">
        <v>6.58</v>
      </c>
      <c r="H401" s="67">
        <v>0.01</v>
      </c>
      <c r="I401" s="67">
        <v>6.73</v>
      </c>
      <c r="J401" s="67">
        <v>6.43</v>
      </c>
      <c r="K401" s="67">
        <v>93.987399999999994</v>
      </c>
      <c r="L401" s="67">
        <v>0</v>
      </c>
      <c r="N401" s="67"/>
    </row>
    <row r="402" spans="1:15" hidden="1" x14ac:dyDescent="0.25">
      <c r="A402" s="68">
        <v>45352</v>
      </c>
      <c r="B402" s="68">
        <v>45356</v>
      </c>
      <c r="C402" s="66" t="s">
        <v>118</v>
      </c>
      <c r="D402" s="66" t="s">
        <v>2</v>
      </c>
      <c r="E402" s="66" t="s">
        <v>6</v>
      </c>
      <c r="F402" s="68">
        <v>47048</v>
      </c>
      <c r="G402" s="67">
        <v>6.02</v>
      </c>
      <c r="H402" s="67">
        <v>-0.05</v>
      </c>
      <c r="I402" s="67">
        <v>6.1</v>
      </c>
      <c r="J402" s="67">
        <v>5.95</v>
      </c>
      <c r="K402" s="67">
        <v>102.8302</v>
      </c>
      <c r="L402" s="67">
        <v>2.4897999999999998</v>
      </c>
      <c r="N402" s="67"/>
    </row>
    <row r="403" spans="1:15" hidden="1" x14ac:dyDescent="0.25">
      <c r="A403" s="68">
        <v>45352</v>
      </c>
      <c r="B403" s="68">
        <v>45356</v>
      </c>
      <c r="C403" s="66" t="s">
        <v>112</v>
      </c>
      <c r="D403" s="66" t="s">
        <v>113</v>
      </c>
      <c r="E403" s="66" t="s">
        <v>114</v>
      </c>
      <c r="F403" s="68">
        <v>50705</v>
      </c>
      <c r="G403" s="67">
        <v>6.31</v>
      </c>
      <c r="H403" s="67">
        <v>-0.09</v>
      </c>
      <c r="I403" s="67">
        <v>6.39</v>
      </c>
      <c r="J403" s="67">
        <v>6.24</v>
      </c>
      <c r="K403" s="67">
        <v>68.933000000000007</v>
      </c>
      <c r="L403" s="67">
        <v>1.0656000000000001</v>
      </c>
      <c r="N403" s="67"/>
    </row>
    <row r="404" spans="1:15" x14ac:dyDescent="0.25">
      <c r="A404" s="68">
        <v>45352</v>
      </c>
      <c r="B404" s="68">
        <v>45356</v>
      </c>
      <c r="C404" s="66" t="s">
        <v>115</v>
      </c>
      <c r="D404" s="66" t="s">
        <v>116</v>
      </c>
      <c r="E404" s="66" t="s">
        <v>117</v>
      </c>
      <c r="F404" s="68">
        <v>51616</v>
      </c>
      <c r="G404" s="67">
        <v>6.32</v>
      </c>
      <c r="H404" s="67">
        <v>-0.1</v>
      </c>
      <c r="I404" s="67">
        <v>6.4</v>
      </c>
      <c r="J404" s="67">
        <v>6.25</v>
      </c>
      <c r="K404" s="67">
        <v>65.833500000000001</v>
      </c>
      <c r="L404" s="67">
        <v>2.5819999999999999</v>
      </c>
      <c r="N404" s="67"/>
    </row>
    <row r="405" spans="1:15" hidden="1" x14ac:dyDescent="0.25">
      <c r="A405" s="68">
        <v>45352</v>
      </c>
      <c r="B405" s="68">
        <v>45356</v>
      </c>
      <c r="C405" s="66" t="s">
        <v>121</v>
      </c>
      <c r="D405" s="66" t="s">
        <v>122</v>
      </c>
      <c r="E405" s="66" t="s">
        <v>123</v>
      </c>
      <c r="F405" s="68">
        <v>46316</v>
      </c>
      <c r="G405" s="67">
        <v>6.19</v>
      </c>
      <c r="H405" s="67">
        <v>-0.02</v>
      </c>
      <c r="I405" s="67">
        <v>6.26</v>
      </c>
      <c r="J405" s="67">
        <v>6.11</v>
      </c>
      <c r="K405" s="67">
        <v>107.7424</v>
      </c>
      <c r="L405" s="67">
        <v>3.5301</v>
      </c>
      <c r="N405" s="67"/>
    </row>
    <row r="406" spans="1:15" hidden="1" x14ac:dyDescent="0.25">
      <c r="A406" s="68">
        <v>45352</v>
      </c>
      <c r="B406" s="68">
        <v>45356</v>
      </c>
      <c r="C406" s="66" t="s">
        <v>124</v>
      </c>
      <c r="D406" s="66" t="s">
        <v>142</v>
      </c>
      <c r="E406" s="66" t="s">
        <v>143</v>
      </c>
      <c r="F406" s="68">
        <v>45469</v>
      </c>
      <c r="G406" s="67">
        <v>6.6</v>
      </c>
      <c r="H406" s="67">
        <v>-0.01</v>
      </c>
      <c r="I406" s="67">
        <v>6.75</v>
      </c>
      <c r="J406" s="67">
        <v>6.46</v>
      </c>
      <c r="K406" s="67">
        <v>97.970399999999998</v>
      </c>
      <c r="L406" s="67">
        <v>0</v>
      </c>
      <c r="N406" s="67"/>
      <c r="O406" s="76"/>
    </row>
    <row r="407" spans="1:15" hidden="1" x14ac:dyDescent="0.25">
      <c r="A407" s="68">
        <v>45352</v>
      </c>
      <c r="B407" s="68">
        <v>45356</v>
      </c>
      <c r="C407" s="66" t="s">
        <v>130</v>
      </c>
      <c r="D407" s="66" t="s">
        <v>125</v>
      </c>
      <c r="E407" s="66" t="s">
        <v>126</v>
      </c>
      <c r="F407" s="68">
        <v>45525</v>
      </c>
      <c r="G407" s="67">
        <v>6.67</v>
      </c>
      <c r="H407" s="67">
        <v>0.02</v>
      </c>
      <c r="I407" s="67">
        <v>6.81</v>
      </c>
      <c r="J407" s="67">
        <v>6.52</v>
      </c>
      <c r="K407" s="67">
        <v>96.963899999999995</v>
      </c>
      <c r="L407" s="67">
        <v>0</v>
      </c>
      <c r="N407" s="67"/>
    </row>
    <row r="408" spans="1:15" hidden="1" x14ac:dyDescent="0.25">
      <c r="A408" s="68">
        <v>45352</v>
      </c>
      <c r="B408" s="68">
        <v>45356</v>
      </c>
      <c r="C408" s="66" t="s">
        <v>127</v>
      </c>
      <c r="D408" s="66" t="s">
        <v>128</v>
      </c>
      <c r="E408" s="66" t="s">
        <v>129</v>
      </c>
      <c r="F408" s="68">
        <v>49606</v>
      </c>
      <c r="G408" s="67">
        <v>6.32</v>
      </c>
      <c r="H408" s="67">
        <v>-0.1</v>
      </c>
      <c r="I408" s="67">
        <v>6.39</v>
      </c>
      <c r="J408" s="67">
        <v>6.24</v>
      </c>
      <c r="K408" s="67">
        <v>105.4102</v>
      </c>
      <c r="L408" s="67">
        <v>3.33</v>
      </c>
      <c r="N408" s="67"/>
    </row>
    <row r="409" spans="1:15" hidden="1" x14ac:dyDescent="0.25">
      <c r="A409" s="68">
        <v>45352</v>
      </c>
      <c r="B409" s="68">
        <v>45356</v>
      </c>
      <c r="C409" s="66" t="s">
        <v>133</v>
      </c>
      <c r="D409" s="66" t="s">
        <v>138</v>
      </c>
      <c r="E409" s="66" t="s">
        <v>139</v>
      </c>
      <c r="F409" s="68">
        <v>45707</v>
      </c>
      <c r="G409" s="67">
        <v>6.57</v>
      </c>
      <c r="H409" s="67">
        <v>0</v>
      </c>
      <c r="I409" s="67">
        <v>6.72</v>
      </c>
      <c r="J409" s="67">
        <v>6.42</v>
      </c>
      <c r="K409" s="67">
        <v>93.979900000000001</v>
      </c>
      <c r="L409" s="67">
        <v>0</v>
      </c>
      <c r="N409" s="67"/>
    </row>
    <row r="410" spans="1:15" hidden="1" x14ac:dyDescent="0.25">
      <c r="A410" s="68">
        <v>45351</v>
      </c>
      <c r="B410" s="68">
        <v>45355</v>
      </c>
      <c r="C410" s="66" t="s">
        <v>118</v>
      </c>
      <c r="D410" s="66" t="s">
        <v>2</v>
      </c>
      <c r="E410" s="66" t="s">
        <v>6</v>
      </c>
      <c r="F410" s="68">
        <v>47048</v>
      </c>
      <c r="G410" s="67">
        <v>6.07</v>
      </c>
      <c r="H410" s="67">
        <v>0.08</v>
      </c>
      <c r="I410" s="67">
        <v>6.14</v>
      </c>
      <c r="J410" s="67">
        <v>5.99</v>
      </c>
      <c r="K410" s="67">
        <v>102.631</v>
      </c>
      <c r="L410" s="67">
        <v>2.4712999999999998</v>
      </c>
      <c r="N410" s="67"/>
    </row>
    <row r="411" spans="1:15" hidden="1" x14ac:dyDescent="0.25">
      <c r="A411" s="68">
        <v>45351</v>
      </c>
      <c r="B411" s="68">
        <v>45355</v>
      </c>
      <c r="C411" s="66" t="s">
        <v>112</v>
      </c>
      <c r="D411" s="66" t="s">
        <v>113</v>
      </c>
      <c r="E411" s="66" t="s">
        <v>114</v>
      </c>
      <c r="F411" s="68">
        <v>50705</v>
      </c>
      <c r="G411" s="67">
        <v>6.4</v>
      </c>
      <c r="H411" s="67">
        <v>0.02</v>
      </c>
      <c r="I411" s="67">
        <v>6.48</v>
      </c>
      <c r="J411" s="67">
        <v>6.33</v>
      </c>
      <c r="K411" s="67">
        <v>68.266499999999994</v>
      </c>
      <c r="L411" s="67">
        <v>1.0573999999999999</v>
      </c>
      <c r="N411" s="67"/>
    </row>
    <row r="412" spans="1:15" x14ac:dyDescent="0.25">
      <c r="A412" s="68">
        <v>45351</v>
      </c>
      <c r="B412" s="68">
        <v>45355</v>
      </c>
      <c r="C412" s="66" t="s">
        <v>115</v>
      </c>
      <c r="D412" s="66" t="s">
        <v>116</v>
      </c>
      <c r="E412" s="66" t="s">
        <v>117</v>
      </c>
      <c r="F412" s="68">
        <v>51616</v>
      </c>
      <c r="G412" s="67">
        <v>6.42</v>
      </c>
      <c r="H412" s="67">
        <v>0.02</v>
      </c>
      <c r="I412" s="67">
        <v>6.5</v>
      </c>
      <c r="J412" s="67">
        <v>6.35</v>
      </c>
      <c r="K412" s="67">
        <v>65.051400000000001</v>
      </c>
      <c r="L412" s="67">
        <v>2.5737999999999999</v>
      </c>
      <c r="N412" s="67"/>
    </row>
    <row r="413" spans="1:15" hidden="1" x14ac:dyDescent="0.25">
      <c r="A413" s="68">
        <v>45351</v>
      </c>
      <c r="B413" s="68">
        <v>45355</v>
      </c>
      <c r="C413" s="66" t="s">
        <v>121</v>
      </c>
      <c r="D413" s="66" t="s">
        <v>122</v>
      </c>
      <c r="E413" s="66" t="s">
        <v>123</v>
      </c>
      <c r="F413" s="68">
        <v>46316</v>
      </c>
      <c r="G413" s="67">
        <v>6.21</v>
      </c>
      <c r="H413" s="67">
        <v>0.06</v>
      </c>
      <c r="I413" s="67">
        <v>6.29</v>
      </c>
      <c r="J413" s="67">
        <v>6.14</v>
      </c>
      <c r="K413" s="67">
        <v>107.7</v>
      </c>
      <c r="L413" s="67">
        <v>3.5041000000000002</v>
      </c>
      <c r="N413" s="67"/>
    </row>
    <row r="414" spans="1:15" hidden="1" x14ac:dyDescent="0.25">
      <c r="A414" s="68">
        <v>45351</v>
      </c>
      <c r="B414" s="68">
        <v>45355</v>
      </c>
      <c r="C414" s="66" t="s">
        <v>124</v>
      </c>
      <c r="D414" s="66" t="s">
        <v>142</v>
      </c>
      <c r="E414" s="66" t="s">
        <v>143</v>
      </c>
      <c r="F414" s="68">
        <v>45469</v>
      </c>
      <c r="G414" s="67">
        <v>6.61</v>
      </c>
      <c r="H414" s="67">
        <v>0.01</v>
      </c>
      <c r="I414" s="67">
        <v>6.76</v>
      </c>
      <c r="J414" s="67">
        <v>6.46</v>
      </c>
      <c r="K414" s="67">
        <v>97.949700000000007</v>
      </c>
      <c r="L414" s="67">
        <v>0</v>
      </c>
      <c r="N414" s="67"/>
      <c r="O414" s="76"/>
    </row>
    <row r="415" spans="1:15" hidden="1" x14ac:dyDescent="0.25">
      <c r="A415" s="68">
        <v>45351</v>
      </c>
      <c r="B415" s="68">
        <v>45355</v>
      </c>
      <c r="C415" s="66" t="s">
        <v>130</v>
      </c>
      <c r="D415" s="66" t="s">
        <v>125</v>
      </c>
      <c r="E415" s="66" t="s">
        <v>126</v>
      </c>
      <c r="F415" s="68">
        <v>45525</v>
      </c>
      <c r="G415" s="67">
        <v>6.65</v>
      </c>
      <c r="H415" s="67">
        <v>0.01</v>
      </c>
      <c r="I415" s="67">
        <v>6.8</v>
      </c>
      <c r="J415" s="67">
        <v>6.51</v>
      </c>
      <c r="K415" s="67">
        <v>96.955299999999994</v>
      </c>
      <c r="L415" s="67">
        <v>0</v>
      </c>
      <c r="N415" s="67"/>
    </row>
    <row r="416" spans="1:15" hidden="1" x14ac:dyDescent="0.25">
      <c r="A416" s="68">
        <v>45351</v>
      </c>
      <c r="B416" s="68">
        <v>45355</v>
      </c>
      <c r="C416" s="66" t="s">
        <v>127</v>
      </c>
      <c r="D416" s="66" t="s">
        <v>128</v>
      </c>
      <c r="E416" s="66" t="s">
        <v>129</v>
      </c>
      <c r="F416" s="68">
        <v>49606</v>
      </c>
      <c r="G416" s="67">
        <v>6.42</v>
      </c>
      <c r="H416" s="67">
        <v>0.04</v>
      </c>
      <c r="I416" s="67">
        <v>6.49</v>
      </c>
      <c r="J416" s="67">
        <v>6.34</v>
      </c>
      <c r="K416" s="67">
        <v>104.5782</v>
      </c>
      <c r="L416" s="67">
        <v>3.3109000000000002</v>
      </c>
      <c r="N416" s="67"/>
    </row>
    <row r="417" spans="1:15" hidden="1" x14ac:dyDescent="0.25">
      <c r="A417" s="68">
        <v>45351</v>
      </c>
      <c r="B417" s="68">
        <v>45355</v>
      </c>
      <c r="C417" s="66" t="s">
        <v>133</v>
      </c>
      <c r="D417" s="66" t="s">
        <v>138</v>
      </c>
      <c r="E417" s="66" t="s">
        <v>139</v>
      </c>
      <c r="F417" s="68">
        <v>45707</v>
      </c>
      <c r="G417" s="67">
        <v>6.57</v>
      </c>
      <c r="H417" s="67">
        <v>0.02</v>
      </c>
      <c r="I417" s="67">
        <v>6.72</v>
      </c>
      <c r="J417" s="67">
        <v>6.42</v>
      </c>
      <c r="K417" s="67">
        <v>93.963800000000006</v>
      </c>
      <c r="L417" s="67">
        <v>0</v>
      </c>
      <c r="N417" s="67"/>
    </row>
    <row r="418" spans="1:15" hidden="1" x14ac:dyDescent="0.25">
      <c r="A418" s="68">
        <v>45350</v>
      </c>
      <c r="B418" s="68">
        <v>45352</v>
      </c>
      <c r="C418" s="66" t="s">
        <v>118</v>
      </c>
      <c r="D418" s="66" t="s">
        <v>2</v>
      </c>
      <c r="E418" s="66" t="s">
        <v>6</v>
      </c>
      <c r="F418" s="68">
        <v>47048</v>
      </c>
      <c r="G418" s="67">
        <v>5.99</v>
      </c>
      <c r="H418" s="67">
        <v>0.18</v>
      </c>
      <c r="I418" s="67">
        <v>6.06</v>
      </c>
      <c r="J418" s="67">
        <v>5.91</v>
      </c>
      <c r="K418" s="67">
        <v>102.9577</v>
      </c>
      <c r="L418" s="67">
        <v>2.4159999999999999</v>
      </c>
      <c r="N418" s="67"/>
    </row>
    <row r="419" spans="1:15" hidden="1" x14ac:dyDescent="0.25">
      <c r="A419" s="68">
        <v>45350</v>
      </c>
      <c r="B419" s="68">
        <v>45352</v>
      </c>
      <c r="C419" s="66" t="s">
        <v>112</v>
      </c>
      <c r="D419" s="66" t="s">
        <v>113</v>
      </c>
      <c r="E419" s="66" t="s">
        <v>114</v>
      </c>
      <c r="F419" s="68">
        <v>50705</v>
      </c>
      <c r="G419" s="67">
        <v>6.38</v>
      </c>
      <c r="H419" s="67">
        <v>0.14000000000000001</v>
      </c>
      <c r="I419" s="67">
        <v>6.45</v>
      </c>
      <c r="J419" s="67">
        <v>6.31</v>
      </c>
      <c r="K419" s="67">
        <v>68.402500000000003</v>
      </c>
      <c r="L419" s="67">
        <v>1.0327999999999999</v>
      </c>
      <c r="N419" s="67"/>
    </row>
    <row r="420" spans="1:15" x14ac:dyDescent="0.25">
      <c r="A420" s="68">
        <v>45350</v>
      </c>
      <c r="B420" s="68">
        <v>45352</v>
      </c>
      <c r="C420" s="66" t="s">
        <v>115</v>
      </c>
      <c r="D420" s="66" t="s">
        <v>116</v>
      </c>
      <c r="E420" s="66" t="s">
        <v>117</v>
      </c>
      <c r="F420" s="68">
        <v>51616</v>
      </c>
      <c r="G420" s="67">
        <v>6.4</v>
      </c>
      <c r="H420" s="67">
        <v>0.11</v>
      </c>
      <c r="I420" s="67">
        <v>6.47</v>
      </c>
      <c r="J420" s="67">
        <v>6.32</v>
      </c>
      <c r="K420" s="67">
        <v>65.196399999999997</v>
      </c>
      <c r="L420" s="67">
        <v>2.5491999999999999</v>
      </c>
      <c r="N420" s="67"/>
    </row>
    <row r="421" spans="1:15" hidden="1" x14ac:dyDescent="0.25">
      <c r="A421" s="68">
        <v>45350</v>
      </c>
      <c r="B421" s="68">
        <v>45352</v>
      </c>
      <c r="C421" s="66" t="s">
        <v>121</v>
      </c>
      <c r="D421" s="66" t="s">
        <v>122</v>
      </c>
      <c r="E421" s="66" t="s">
        <v>123</v>
      </c>
      <c r="F421" s="68">
        <v>46316</v>
      </c>
      <c r="G421" s="67">
        <v>6.15</v>
      </c>
      <c r="H421" s="67">
        <v>0.19</v>
      </c>
      <c r="I421" s="67">
        <v>6.23</v>
      </c>
      <c r="J421" s="67">
        <v>6.08</v>
      </c>
      <c r="K421" s="67">
        <v>107.8737</v>
      </c>
      <c r="L421" s="67">
        <v>3.4262000000000001</v>
      </c>
      <c r="N421" s="67"/>
    </row>
    <row r="422" spans="1:15" hidden="1" x14ac:dyDescent="0.25">
      <c r="A422" s="68">
        <v>45350</v>
      </c>
      <c r="B422" s="68">
        <v>45352</v>
      </c>
      <c r="C422" s="66" t="s">
        <v>124</v>
      </c>
      <c r="D422" s="66" t="s">
        <v>142</v>
      </c>
      <c r="E422" s="66" t="s">
        <v>143</v>
      </c>
      <c r="F422" s="68">
        <v>45469</v>
      </c>
      <c r="G422" s="67">
        <v>6.6</v>
      </c>
      <c r="H422" s="67">
        <v>-0.02</v>
      </c>
      <c r="I422" s="67">
        <v>6.75</v>
      </c>
      <c r="J422" s="67">
        <v>6.45</v>
      </c>
      <c r="K422" s="67">
        <v>97.9</v>
      </c>
      <c r="L422" s="67">
        <v>0</v>
      </c>
      <c r="N422" s="67"/>
      <c r="O422" s="76"/>
    </row>
    <row r="423" spans="1:15" hidden="1" x14ac:dyDescent="0.25">
      <c r="A423" s="68">
        <v>45350</v>
      </c>
      <c r="B423" s="68">
        <v>45352</v>
      </c>
      <c r="C423" s="66" t="s">
        <v>130</v>
      </c>
      <c r="D423" s="66" t="s">
        <v>125</v>
      </c>
      <c r="E423" s="66" t="s">
        <v>126</v>
      </c>
      <c r="F423" s="68">
        <v>45525</v>
      </c>
      <c r="G423" s="67">
        <v>6.64</v>
      </c>
      <c r="H423" s="67">
        <v>0.08</v>
      </c>
      <c r="I423" s="67">
        <v>6.78</v>
      </c>
      <c r="J423" s="67">
        <v>6.49</v>
      </c>
      <c r="K423" s="67">
        <v>96.907799999999995</v>
      </c>
      <c r="L423" s="67">
        <v>0</v>
      </c>
      <c r="N423" s="67"/>
    </row>
    <row r="424" spans="1:15" hidden="1" x14ac:dyDescent="0.25">
      <c r="A424" s="68">
        <v>45350</v>
      </c>
      <c r="B424" s="68">
        <v>45352</v>
      </c>
      <c r="C424" s="66" t="s">
        <v>127</v>
      </c>
      <c r="D424" s="66" t="s">
        <v>128</v>
      </c>
      <c r="E424" s="66" t="s">
        <v>129</v>
      </c>
      <c r="F424" s="68">
        <v>49606</v>
      </c>
      <c r="G424" s="67">
        <v>6.38</v>
      </c>
      <c r="H424" s="67">
        <v>0.14000000000000001</v>
      </c>
      <c r="I424" s="67">
        <v>6.46</v>
      </c>
      <c r="J424" s="67">
        <v>6.31</v>
      </c>
      <c r="K424" s="67">
        <v>104.91289999999999</v>
      </c>
      <c r="L424" s="67">
        <v>3.2534999999999998</v>
      </c>
      <c r="N424" s="67"/>
    </row>
    <row r="425" spans="1:15" hidden="1" x14ac:dyDescent="0.25">
      <c r="A425" s="68">
        <v>45350</v>
      </c>
      <c r="B425" s="68">
        <v>45352</v>
      </c>
      <c r="C425" s="66" t="s">
        <v>133</v>
      </c>
      <c r="D425" s="66" t="s">
        <v>138</v>
      </c>
      <c r="E425" s="66" t="s">
        <v>139</v>
      </c>
      <c r="F425" s="68">
        <v>45707</v>
      </c>
      <c r="G425" s="67">
        <v>6.55</v>
      </c>
      <c r="H425" s="67">
        <v>0.01</v>
      </c>
      <c r="I425" s="67">
        <v>6.7</v>
      </c>
      <c r="J425" s="67">
        <v>6.4</v>
      </c>
      <c r="K425" s="67">
        <v>93.932900000000004</v>
      </c>
      <c r="L425" s="67">
        <v>0</v>
      </c>
      <c r="N425" s="67"/>
    </row>
    <row r="426" spans="1:15" hidden="1" x14ac:dyDescent="0.25">
      <c r="A426" s="68">
        <v>45349</v>
      </c>
      <c r="B426" s="68">
        <v>45351</v>
      </c>
      <c r="C426" s="66" t="s">
        <v>118</v>
      </c>
      <c r="D426" s="66" t="s">
        <v>2</v>
      </c>
      <c r="E426" s="66" t="s">
        <v>6</v>
      </c>
      <c r="F426" s="68">
        <v>47048</v>
      </c>
      <c r="G426" s="67">
        <v>5.81</v>
      </c>
      <c r="H426" s="67">
        <v>0.01</v>
      </c>
      <c r="I426" s="67">
        <v>5.89</v>
      </c>
      <c r="J426" s="67">
        <v>5.74</v>
      </c>
      <c r="K426" s="67">
        <v>103.6895</v>
      </c>
      <c r="L426" s="67">
        <v>2.3975</v>
      </c>
      <c r="N426" s="67"/>
    </row>
    <row r="427" spans="1:15" hidden="1" x14ac:dyDescent="0.25">
      <c r="A427" s="68">
        <v>45349</v>
      </c>
      <c r="B427" s="68">
        <v>45351</v>
      </c>
      <c r="C427" s="66" t="s">
        <v>112</v>
      </c>
      <c r="D427" s="66" t="s">
        <v>113</v>
      </c>
      <c r="E427" s="66" t="s">
        <v>114</v>
      </c>
      <c r="F427" s="68">
        <v>50705</v>
      </c>
      <c r="G427" s="67">
        <v>6.24</v>
      </c>
      <c r="H427" s="67">
        <v>0.01</v>
      </c>
      <c r="I427" s="67">
        <v>6.32</v>
      </c>
      <c r="J427" s="67">
        <v>6.17</v>
      </c>
      <c r="K427" s="67">
        <v>69.437100000000001</v>
      </c>
      <c r="L427" s="67">
        <v>1.0246</v>
      </c>
      <c r="N427" s="67"/>
    </row>
    <row r="428" spans="1:15" x14ac:dyDescent="0.25">
      <c r="A428" s="68">
        <v>45349</v>
      </c>
      <c r="B428" s="68">
        <v>45351</v>
      </c>
      <c r="C428" s="66" t="s">
        <v>115</v>
      </c>
      <c r="D428" s="66" t="s">
        <v>116</v>
      </c>
      <c r="E428" s="66" t="s">
        <v>117</v>
      </c>
      <c r="F428" s="68">
        <v>51616</v>
      </c>
      <c r="G428" s="67">
        <v>6.29</v>
      </c>
      <c r="H428" s="67">
        <v>0.04</v>
      </c>
      <c r="I428" s="67">
        <v>6.37</v>
      </c>
      <c r="J428" s="67">
        <v>6.22</v>
      </c>
      <c r="K428" s="67">
        <v>66.053299999999993</v>
      </c>
      <c r="L428" s="67">
        <v>2.5409999999999999</v>
      </c>
      <c r="N428" s="67"/>
    </row>
    <row r="429" spans="1:15" hidden="1" x14ac:dyDescent="0.25">
      <c r="A429" s="68">
        <v>45349</v>
      </c>
      <c r="B429" s="68">
        <v>45351</v>
      </c>
      <c r="C429" s="66" t="s">
        <v>121</v>
      </c>
      <c r="D429" s="66" t="s">
        <v>122</v>
      </c>
      <c r="E429" s="66" t="s">
        <v>123</v>
      </c>
      <c r="F429" s="68">
        <v>46316</v>
      </c>
      <c r="G429" s="67">
        <v>5.96</v>
      </c>
      <c r="H429" s="67">
        <v>0.02</v>
      </c>
      <c r="I429" s="67">
        <v>6.04</v>
      </c>
      <c r="J429" s="67">
        <v>5.89</v>
      </c>
      <c r="K429" s="67">
        <v>108.36109999999999</v>
      </c>
      <c r="L429" s="67">
        <v>3.4003000000000001</v>
      </c>
      <c r="N429" s="67"/>
    </row>
    <row r="430" spans="1:15" hidden="1" x14ac:dyDescent="0.25">
      <c r="A430" s="68">
        <v>45349</v>
      </c>
      <c r="B430" s="68">
        <v>45351</v>
      </c>
      <c r="C430" s="66" t="s">
        <v>124</v>
      </c>
      <c r="D430" s="66" t="s">
        <v>142</v>
      </c>
      <c r="E430" s="66" t="s">
        <v>143</v>
      </c>
      <c r="F430" s="68">
        <v>45469</v>
      </c>
      <c r="G430" s="67">
        <v>6.62</v>
      </c>
      <c r="H430" s="67">
        <v>0.31</v>
      </c>
      <c r="I430" s="67">
        <v>6.77</v>
      </c>
      <c r="J430" s="67">
        <v>6.47</v>
      </c>
      <c r="K430" s="67">
        <v>97.876199999999997</v>
      </c>
      <c r="L430" s="67">
        <v>0</v>
      </c>
      <c r="N430" s="67"/>
      <c r="O430" s="76"/>
    </row>
    <row r="431" spans="1:15" hidden="1" x14ac:dyDescent="0.25">
      <c r="A431" s="68">
        <v>45349</v>
      </c>
      <c r="B431" s="68">
        <v>45351</v>
      </c>
      <c r="C431" s="66" t="s">
        <v>130</v>
      </c>
      <c r="D431" s="66" t="s">
        <v>125</v>
      </c>
      <c r="E431" s="66" t="s">
        <v>126</v>
      </c>
      <c r="F431" s="68">
        <v>45525</v>
      </c>
      <c r="G431" s="67">
        <v>6.56</v>
      </c>
      <c r="H431" s="67">
        <v>-0.05</v>
      </c>
      <c r="I431" s="67">
        <v>6.71</v>
      </c>
      <c r="J431" s="67">
        <v>6.41</v>
      </c>
      <c r="K431" s="67">
        <v>96.9268</v>
      </c>
      <c r="L431" s="67">
        <v>0</v>
      </c>
      <c r="N431" s="67"/>
    </row>
    <row r="432" spans="1:15" hidden="1" x14ac:dyDescent="0.25">
      <c r="A432" s="68">
        <v>45349</v>
      </c>
      <c r="B432" s="68">
        <v>45351</v>
      </c>
      <c r="C432" s="66" t="s">
        <v>127</v>
      </c>
      <c r="D432" s="66" t="s">
        <v>128</v>
      </c>
      <c r="E432" s="66" t="s">
        <v>129</v>
      </c>
      <c r="F432" s="68">
        <v>49606</v>
      </c>
      <c r="G432" s="67">
        <v>6.24</v>
      </c>
      <c r="H432" s="67">
        <v>0.03</v>
      </c>
      <c r="I432" s="67">
        <v>6.31</v>
      </c>
      <c r="J432" s="67">
        <v>6.16</v>
      </c>
      <c r="K432" s="67">
        <v>106.0878</v>
      </c>
      <c r="L432" s="67">
        <v>3.2343999999999999</v>
      </c>
      <c r="N432" s="67"/>
    </row>
    <row r="433" spans="1:15" hidden="1" x14ac:dyDescent="0.25">
      <c r="A433" s="68">
        <v>45349</v>
      </c>
      <c r="B433" s="68">
        <v>45351</v>
      </c>
      <c r="C433" s="66" t="s">
        <v>133</v>
      </c>
      <c r="D433" s="66" t="s">
        <v>138</v>
      </c>
      <c r="E433" s="66" t="s">
        <v>139</v>
      </c>
      <c r="F433" s="68">
        <v>45707</v>
      </c>
      <c r="G433" s="67">
        <v>6.54</v>
      </c>
      <c r="H433" s="67">
        <v>-0.01</v>
      </c>
      <c r="I433" s="67">
        <v>6.69</v>
      </c>
      <c r="J433" s="67">
        <v>6.39</v>
      </c>
      <c r="K433" s="67">
        <v>93.9255</v>
      </c>
      <c r="L433" s="67">
        <v>0</v>
      </c>
      <c r="N433" s="67"/>
    </row>
    <row r="434" spans="1:15" hidden="1" x14ac:dyDescent="0.25">
      <c r="A434" s="68">
        <v>45348</v>
      </c>
      <c r="B434" s="68">
        <v>45350</v>
      </c>
      <c r="C434" s="66" t="s">
        <v>118</v>
      </c>
      <c r="D434" s="66" t="s">
        <v>2</v>
      </c>
      <c r="E434" s="66" t="s">
        <v>6</v>
      </c>
      <c r="F434" s="68">
        <v>47048</v>
      </c>
      <c r="G434" s="67">
        <v>5.8</v>
      </c>
      <c r="H434" s="67">
        <v>-7.0000000000000007E-2</v>
      </c>
      <c r="I434" s="67">
        <v>5.87</v>
      </c>
      <c r="J434" s="67">
        <v>5.72</v>
      </c>
      <c r="K434" s="67">
        <v>103.7323</v>
      </c>
      <c r="L434" s="67">
        <v>2.3791000000000002</v>
      </c>
      <c r="N434" s="67"/>
    </row>
    <row r="435" spans="1:15" hidden="1" x14ac:dyDescent="0.25">
      <c r="A435" s="68">
        <v>45348</v>
      </c>
      <c r="B435" s="68">
        <v>45350</v>
      </c>
      <c r="C435" s="66" t="s">
        <v>112</v>
      </c>
      <c r="D435" s="66" t="s">
        <v>113</v>
      </c>
      <c r="E435" s="66" t="s">
        <v>114</v>
      </c>
      <c r="F435" s="68">
        <v>50705</v>
      </c>
      <c r="G435" s="67">
        <v>6.23</v>
      </c>
      <c r="H435" s="67">
        <v>-0.04</v>
      </c>
      <c r="I435" s="67">
        <v>6.3</v>
      </c>
      <c r="J435" s="67">
        <v>6.15</v>
      </c>
      <c r="K435" s="67">
        <v>69.508499999999998</v>
      </c>
      <c r="L435" s="67">
        <v>1.0164</v>
      </c>
      <c r="N435" s="67"/>
    </row>
    <row r="436" spans="1:15" x14ac:dyDescent="0.25">
      <c r="A436" s="68">
        <v>45348</v>
      </c>
      <c r="B436" s="68">
        <v>45350</v>
      </c>
      <c r="C436" s="66" t="s">
        <v>115</v>
      </c>
      <c r="D436" s="66" t="s">
        <v>116</v>
      </c>
      <c r="E436" s="66" t="s">
        <v>117</v>
      </c>
      <c r="F436" s="68">
        <v>51616</v>
      </c>
      <c r="G436" s="67">
        <v>6.25</v>
      </c>
      <c r="H436" s="67">
        <v>-0.05</v>
      </c>
      <c r="I436" s="67">
        <v>6.33</v>
      </c>
      <c r="J436" s="67">
        <v>6.18</v>
      </c>
      <c r="K436" s="67">
        <v>66.366500000000002</v>
      </c>
      <c r="L436" s="67">
        <v>2.5327999999999999</v>
      </c>
      <c r="N436" s="67"/>
    </row>
    <row r="437" spans="1:15" hidden="1" x14ac:dyDescent="0.25">
      <c r="A437" s="68">
        <v>45348</v>
      </c>
      <c r="B437" s="68">
        <v>45350</v>
      </c>
      <c r="C437" s="66" t="s">
        <v>121</v>
      </c>
      <c r="D437" s="66" t="s">
        <v>122</v>
      </c>
      <c r="E437" s="66" t="s">
        <v>123</v>
      </c>
      <c r="F437" s="68">
        <v>46316</v>
      </c>
      <c r="G437" s="67">
        <v>5.94</v>
      </c>
      <c r="H437" s="67">
        <v>-0.03</v>
      </c>
      <c r="I437" s="67">
        <v>6.01</v>
      </c>
      <c r="J437" s="67">
        <v>5.86</v>
      </c>
      <c r="K437" s="67">
        <v>108.42019999999999</v>
      </c>
      <c r="L437" s="67">
        <v>3.3742999999999999</v>
      </c>
      <c r="N437" s="67"/>
    </row>
    <row r="438" spans="1:15" hidden="1" x14ac:dyDescent="0.25">
      <c r="A438" s="68">
        <v>45348</v>
      </c>
      <c r="B438" s="68">
        <v>45350</v>
      </c>
      <c r="C438" s="66" t="s">
        <v>130</v>
      </c>
      <c r="D438" s="66" t="s">
        <v>125</v>
      </c>
      <c r="E438" s="66" t="s">
        <v>126</v>
      </c>
      <c r="F438" s="68">
        <v>45525</v>
      </c>
      <c r="G438" s="67">
        <v>6.61</v>
      </c>
      <c r="H438" s="67">
        <v>0</v>
      </c>
      <c r="I438" s="67">
        <v>6.76</v>
      </c>
      <c r="J438" s="67">
        <v>6.46</v>
      </c>
      <c r="K438" s="67">
        <v>96.886799999999994</v>
      </c>
      <c r="L438" s="67">
        <v>0</v>
      </c>
      <c r="N438" s="67"/>
    </row>
    <row r="439" spans="1:15" hidden="1" x14ac:dyDescent="0.25">
      <c r="A439" s="68">
        <v>45348</v>
      </c>
      <c r="B439" s="68">
        <v>45350</v>
      </c>
      <c r="C439" s="66" t="s">
        <v>127</v>
      </c>
      <c r="D439" s="66" t="s">
        <v>128</v>
      </c>
      <c r="E439" s="66" t="s">
        <v>129</v>
      </c>
      <c r="F439" s="68">
        <v>49606</v>
      </c>
      <c r="G439" s="67">
        <v>6.21</v>
      </c>
      <c r="H439" s="67">
        <v>-0.05</v>
      </c>
      <c r="I439" s="67">
        <v>6.29</v>
      </c>
      <c r="J439" s="67">
        <v>6.14</v>
      </c>
      <c r="K439" s="67">
        <v>106.3428</v>
      </c>
      <c r="L439" s="67">
        <v>3.2153</v>
      </c>
      <c r="N439" s="67"/>
    </row>
    <row r="440" spans="1:15" hidden="1" x14ac:dyDescent="0.25">
      <c r="A440" s="68">
        <v>45348</v>
      </c>
      <c r="B440" s="68">
        <v>45350</v>
      </c>
      <c r="C440" s="66" t="s">
        <v>124</v>
      </c>
      <c r="D440" s="66" t="s">
        <v>144</v>
      </c>
      <c r="E440" s="66" t="s">
        <v>145</v>
      </c>
      <c r="F440" s="68">
        <v>45441</v>
      </c>
      <c r="G440" s="67">
        <v>6.31</v>
      </c>
      <c r="H440" s="67">
        <v>-0.36</v>
      </c>
      <c r="I440" s="67">
        <v>6.46</v>
      </c>
      <c r="J440" s="67">
        <v>6.16</v>
      </c>
      <c r="K440" s="67">
        <v>98.43</v>
      </c>
      <c r="L440" s="67">
        <v>0</v>
      </c>
      <c r="N440" s="67"/>
      <c r="O440" s="76"/>
    </row>
    <row r="441" spans="1:15" hidden="1" x14ac:dyDescent="0.25">
      <c r="A441" s="68">
        <v>45348</v>
      </c>
      <c r="B441" s="68">
        <v>45350</v>
      </c>
      <c r="C441" s="66" t="s">
        <v>133</v>
      </c>
      <c r="D441" s="66" t="s">
        <v>138</v>
      </c>
      <c r="E441" s="66" t="s">
        <v>139</v>
      </c>
      <c r="F441" s="68">
        <v>45707</v>
      </c>
      <c r="G441" s="67">
        <v>6.55</v>
      </c>
      <c r="H441" s="67">
        <v>-0.01</v>
      </c>
      <c r="I441" s="67">
        <v>6.7</v>
      </c>
      <c r="J441" s="67">
        <v>6.4</v>
      </c>
      <c r="K441" s="67">
        <v>93.900800000000004</v>
      </c>
      <c r="L441" s="67">
        <v>0</v>
      </c>
      <c r="N441" s="67"/>
    </row>
    <row r="442" spans="1:15" hidden="1" x14ac:dyDescent="0.25">
      <c r="A442" s="68">
        <v>45345</v>
      </c>
      <c r="B442" s="68">
        <v>45349</v>
      </c>
      <c r="C442" s="66" t="s">
        <v>118</v>
      </c>
      <c r="D442" s="66" t="s">
        <v>2</v>
      </c>
      <c r="E442" s="66" t="s">
        <v>6</v>
      </c>
      <c r="F442" s="68">
        <v>47048</v>
      </c>
      <c r="G442" s="67">
        <v>5.87</v>
      </c>
      <c r="H442" s="67">
        <v>0.02</v>
      </c>
      <c r="I442" s="67">
        <v>5.94</v>
      </c>
      <c r="J442" s="67">
        <v>5.79</v>
      </c>
      <c r="K442" s="67">
        <v>103.4492</v>
      </c>
      <c r="L442" s="67">
        <v>2.3607</v>
      </c>
      <c r="N442" s="67"/>
    </row>
    <row r="443" spans="1:15" hidden="1" x14ac:dyDescent="0.25">
      <c r="A443" s="68">
        <v>45345</v>
      </c>
      <c r="B443" s="68">
        <v>45349</v>
      </c>
      <c r="C443" s="66" t="s">
        <v>112</v>
      </c>
      <c r="D443" s="66" t="s">
        <v>113</v>
      </c>
      <c r="E443" s="66" t="s">
        <v>114</v>
      </c>
      <c r="F443" s="68">
        <v>50705</v>
      </c>
      <c r="G443" s="67">
        <v>6.27</v>
      </c>
      <c r="H443" s="67">
        <v>0.03</v>
      </c>
      <c r="I443" s="67">
        <v>6.34</v>
      </c>
      <c r="J443" s="67">
        <v>6.19</v>
      </c>
      <c r="K443" s="67">
        <v>69.206000000000003</v>
      </c>
      <c r="L443" s="67">
        <v>1.0082</v>
      </c>
      <c r="N443" s="67"/>
    </row>
    <row r="444" spans="1:15" x14ac:dyDescent="0.25">
      <c r="A444" s="68">
        <v>45345</v>
      </c>
      <c r="B444" s="68">
        <v>45349</v>
      </c>
      <c r="C444" s="66" t="s">
        <v>115</v>
      </c>
      <c r="D444" s="66" t="s">
        <v>116</v>
      </c>
      <c r="E444" s="66" t="s">
        <v>117</v>
      </c>
      <c r="F444" s="68">
        <v>51616</v>
      </c>
      <c r="G444" s="67">
        <v>6.3</v>
      </c>
      <c r="H444" s="67">
        <v>0.01</v>
      </c>
      <c r="I444" s="67">
        <v>6.38</v>
      </c>
      <c r="J444" s="67">
        <v>6.23</v>
      </c>
      <c r="K444" s="67">
        <v>65.968000000000004</v>
      </c>
      <c r="L444" s="67">
        <v>2.5246</v>
      </c>
      <c r="N444" s="67"/>
    </row>
    <row r="445" spans="1:15" hidden="1" x14ac:dyDescent="0.25">
      <c r="A445" s="68">
        <v>45345</v>
      </c>
      <c r="B445" s="68">
        <v>45349</v>
      </c>
      <c r="C445" s="66" t="s">
        <v>121</v>
      </c>
      <c r="D445" s="66" t="s">
        <v>122</v>
      </c>
      <c r="E445" s="66" t="s">
        <v>123</v>
      </c>
      <c r="F445" s="68">
        <v>46316</v>
      </c>
      <c r="G445" s="67">
        <v>5.97</v>
      </c>
      <c r="H445" s="67">
        <v>0.04</v>
      </c>
      <c r="I445" s="67">
        <v>6.04</v>
      </c>
      <c r="J445" s="67">
        <v>5.9</v>
      </c>
      <c r="K445" s="67">
        <v>108.3523</v>
      </c>
      <c r="L445" s="67">
        <v>3.3483999999999998</v>
      </c>
      <c r="N445" s="67"/>
    </row>
    <row r="446" spans="1:15" hidden="1" x14ac:dyDescent="0.25">
      <c r="A446" s="68">
        <v>45345</v>
      </c>
      <c r="B446" s="68">
        <v>45349</v>
      </c>
      <c r="C446" s="66" t="s">
        <v>130</v>
      </c>
      <c r="D446" s="66" t="s">
        <v>125</v>
      </c>
      <c r="E446" s="66" t="s">
        <v>126</v>
      </c>
      <c r="F446" s="68">
        <v>45525</v>
      </c>
      <c r="G446" s="67">
        <v>6.61</v>
      </c>
      <c r="H446" s="67">
        <v>-0.01</v>
      </c>
      <c r="I446" s="67">
        <v>6.75</v>
      </c>
      <c r="J446" s="67">
        <v>6.46</v>
      </c>
      <c r="K446" s="67">
        <v>96.869600000000005</v>
      </c>
      <c r="L446" s="67">
        <v>0</v>
      </c>
      <c r="N446" s="67"/>
    </row>
    <row r="447" spans="1:15" hidden="1" x14ac:dyDescent="0.25">
      <c r="A447" s="68">
        <v>45345</v>
      </c>
      <c r="B447" s="68">
        <v>45349</v>
      </c>
      <c r="C447" s="66" t="s">
        <v>127</v>
      </c>
      <c r="D447" s="66" t="s">
        <v>128</v>
      </c>
      <c r="E447" s="66" t="s">
        <v>129</v>
      </c>
      <c r="F447" s="68">
        <v>49606</v>
      </c>
      <c r="G447" s="67">
        <v>6.26</v>
      </c>
      <c r="H447" s="67">
        <v>0.02</v>
      </c>
      <c r="I447" s="67">
        <v>6.33</v>
      </c>
      <c r="J447" s="67">
        <v>6.18</v>
      </c>
      <c r="K447" s="67">
        <v>105.9211</v>
      </c>
      <c r="L447" s="67">
        <v>3.1960999999999999</v>
      </c>
      <c r="N447" s="67"/>
    </row>
    <row r="448" spans="1:15" hidden="1" x14ac:dyDescent="0.25">
      <c r="A448" s="68">
        <v>45345</v>
      </c>
      <c r="B448" s="68">
        <v>45349</v>
      </c>
      <c r="C448" s="66" t="s">
        <v>124</v>
      </c>
      <c r="D448" s="66" t="s">
        <v>144</v>
      </c>
      <c r="E448" s="66" t="s">
        <v>145</v>
      </c>
      <c r="F448" s="68">
        <v>45441</v>
      </c>
      <c r="G448" s="67">
        <v>6.67</v>
      </c>
      <c r="H448" s="67">
        <v>-0.02</v>
      </c>
      <c r="I448" s="67">
        <v>6.82</v>
      </c>
      <c r="J448" s="67">
        <v>6.52</v>
      </c>
      <c r="K448" s="67">
        <v>98.323999999999998</v>
      </c>
      <c r="L448" s="67">
        <v>0</v>
      </c>
      <c r="N448" s="67"/>
      <c r="O448" s="76"/>
    </row>
    <row r="449" spans="1:15" hidden="1" x14ac:dyDescent="0.25">
      <c r="A449" s="68">
        <v>45345</v>
      </c>
      <c r="B449" s="68">
        <v>45349</v>
      </c>
      <c r="C449" s="66" t="s">
        <v>133</v>
      </c>
      <c r="D449" s="66" t="s">
        <v>138</v>
      </c>
      <c r="E449" s="66" t="s">
        <v>139</v>
      </c>
      <c r="F449" s="68">
        <v>45707</v>
      </c>
      <c r="G449" s="67">
        <v>6.56</v>
      </c>
      <c r="H449" s="67">
        <v>0</v>
      </c>
      <c r="I449" s="67">
        <v>6.71</v>
      </c>
      <c r="J449" s="67">
        <v>6.41</v>
      </c>
      <c r="K449" s="67">
        <v>93.876000000000005</v>
      </c>
      <c r="L449" s="67">
        <v>0</v>
      </c>
      <c r="N449" s="67"/>
    </row>
    <row r="450" spans="1:15" hidden="1" x14ac:dyDescent="0.25">
      <c r="A450" s="68">
        <v>45344</v>
      </c>
      <c r="B450" s="68">
        <v>45348</v>
      </c>
      <c r="C450" s="66" t="s">
        <v>118</v>
      </c>
      <c r="D450" s="66" t="s">
        <v>2</v>
      </c>
      <c r="E450" s="66" t="s">
        <v>6</v>
      </c>
      <c r="F450" s="68">
        <v>47048</v>
      </c>
      <c r="G450" s="67">
        <v>5.85</v>
      </c>
      <c r="H450" s="67">
        <v>-0.02</v>
      </c>
      <c r="I450" s="67">
        <v>5.93</v>
      </c>
      <c r="J450" s="67">
        <v>5.78</v>
      </c>
      <c r="K450" s="67">
        <v>103.5326</v>
      </c>
      <c r="L450" s="67">
        <v>2.3422000000000001</v>
      </c>
      <c r="N450" s="67"/>
    </row>
    <row r="451" spans="1:15" hidden="1" x14ac:dyDescent="0.25">
      <c r="A451" s="68">
        <v>45344</v>
      </c>
      <c r="B451" s="68">
        <v>45348</v>
      </c>
      <c r="C451" s="66" t="s">
        <v>112</v>
      </c>
      <c r="D451" s="66" t="s">
        <v>113</v>
      </c>
      <c r="E451" s="66" t="s">
        <v>114</v>
      </c>
      <c r="F451" s="68">
        <v>50705</v>
      </c>
      <c r="G451" s="67">
        <v>6.24</v>
      </c>
      <c r="H451" s="67">
        <v>0.06</v>
      </c>
      <c r="I451" s="67">
        <v>6.31</v>
      </c>
      <c r="J451" s="67">
        <v>6.16</v>
      </c>
      <c r="K451" s="67">
        <v>69.426699999999997</v>
      </c>
      <c r="L451" s="67">
        <v>1</v>
      </c>
      <c r="N451" s="67"/>
    </row>
    <row r="452" spans="1:15" x14ac:dyDescent="0.25">
      <c r="A452" s="68">
        <v>45344</v>
      </c>
      <c r="B452" s="68">
        <v>45348</v>
      </c>
      <c r="C452" s="66" t="s">
        <v>115</v>
      </c>
      <c r="D452" s="66" t="s">
        <v>116</v>
      </c>
      <c r="E452" s="66" t="s">
        <v>117</v>
      </c>
      <c r="F452" s="68">
        <v>51616</v>
      </c>
      <c r="G452" s="67">
        <v>6.29</v>
      </c>
      <c r="H452" s="67">
        <v>0.05</v>
      </c>
      <c r="I452" s="67">
        <v>6.37</v>
      </c>
      <c r="J452" s="67">
        <v>6.22</v>
      </c>
      <c r="K452" s="67">
        <v>66.043599999999998</v>
      </c>
      <c r="L452" s="67">
        <v>2.5164</v>
      </c>
      <c r="N452" s="67"/>
    </row>
    <row r="453" spans="1:15" hidden="1" x14ac:dyDescent="0.25">
      <c r="A453" s="68">
        <v>45344</v>
      </c>
      <c r="B453" s="68">
        <v>45348</v>
      </c>
      <c r="C453" s="66" t="s">
        <v>121</v>
      </c>
      <c r="D453" s="66" t="s">
        <v>122</v>
      </c>
      <c r="E453" s="66" t="s">
        <v>123</v>
      </c>
      <c r="F453" s="68">
        <v>46316</v>
      </c>
      <c r="G453" s="67">
        <v>5.93</v>
      </c>
      <c r="H453" s="67">
        <v>0</v>
      </c>
      <c r="I453" s="67">
        <v>6.01</v>
      </c>
      <c r="J453" s="67">
        <v>5.86</v>
      </c>
      <c r="K453" s="67">
        <v>108.4622</v>
      </c>
      <c r="L453" s="67">
        <v>3.3224</v>
      </c>
      <c r="N453" s="67"/>
    </row>
    <row r="454" spans="1:15" hidden="1" x14ac:dyDescent="0.25">
      <c r="A454" s="68">
        <v>45344</v>
      </c>
      <c r="B454" s="68">
        <v>45348</v>
      </c>
      <c r="C454" s="66" t="s">
        <v>130</v>
      </c>
      <c r="D454" s="66" t="s">
        <v>125</v>
      </c>
      <c r="E454" s="66" t="s">
        <v>126</v>
      </c>
      <c r="F454" s="68">
        <v>45525</v>
      </c>
      <c r="G454" s="67">
        <v>6.62</v>
      </c>
      <c r="H454" s="67">
        <v>-0.05</v>
      </c>
      <c r="I454" s="67">
        <v>6.77</v>
      </c>
      <c r="J454" s="67">
        <v>6.47</v>
      </c>
      <c r="K454" s="67">
        <v>96.847800000000007</v>
      </c>
      <c r="L454" s="67">
        <v>0</v>
      </c>
      <c r="N454" s="67"/>
    </row>
    <row r="455" spans="1:15" hidden="1" x14ac:dyDescent="0.25">
      <c r="A455" s="68">
        <v>45344</v>
      </c>
      <c r="B455" s="68">
        <v>45348</v>
      </c>
      <c r="C455" s="66" t="s">
        <v>127</v>
      </c>
      <c r="D455" s="66" t="s">
        <v>128</v>
      </c>
      <c r="E455" s="66" t="s">
        <v>129</v>
      </c>
      <c r="F455" s="68">
        <v>49606</v>
      </c>
      <c r="G455" s="67">
        <v>6.24</v>
      </c>
      <c r="H455" s="67">
        <v>7.0000000000000007E-2</v>
      </c>
      <c r="I455" s="67">
        <v>6.31</v>
      </c>
      <c r="J455" s="67">
        <v>6.16</v>
      </c>
      <c r="K455" s="67">
        <v>106.09099999999999</v>
      </c>
      <c r="L455" s="67">
        <v>3.177</v>
      </c>
      <c r="N455" s="67"/>
    </row>
    <row r="456" spans="1:15" hidden="1" x14ac:dyDescent="0.25">
      <c r="A456" s="68">
        <v>45344</v>
      </c>
      <c r="B456" s="68">
        <v>45348</v>
      </c>
      <c r="C456" s="66" t="s">
        <v>124</v>
      </c>
      <c r="D456" s="66" t="s">
        <v>144</v>
      </c>
      <c r="E456" s="66" t="s">
        <v>145</v>
      </c>
      <c r="F456" s="68">
        <v>45441</v>
      </c>
      <c r="G456" s="67">
        <v>6.69</v>
      </c>
      <c r="H456" s="67">
        <v>0</v>
      </c>
      <c r="I456" s="67">
        <v>6.84</v>
      </c>
      <c r="J456" s="67">
        <v>6.54</v>
      </c>
      <c r="K456" s="67">
        <v>98.301100000000005</v>
      </c>
      <c r="L456" s="67">
        <v>0</v>
      </c>
      <c r="N456" s="67"/>
      <c r="O456" s="76"/>
    </row>
    <row r="457" spans="1:15" hidden="1" x14ac:dyDescent="0.25">
      <c r="A457" s="68">
        <v>45344</v>
      </c>
      <c r="B457" s="68">
        <v>45348</v>
      </c>
      <c r="C457" s="66" t="s">
        <v>133</v>
      </c>
      <c r="D457" s="66" t="s">
        <v>138</v>
      </c>
      <c r="E457" s="66" t="s">
        <v>139</v>
      </c>
      <c r="F457" s="68">
        <v>45707</v>
      </c>
      <c r="G457" s="67">
        <v>6.56</v>
      </c>
      <c r="H457" s="67">
        <v>-0.03</v>
      </c>
      <c r="I457" s="67">
        <v>6.71</v>
      </c>
      <c r="J457" s="67">
        <v>6.42</v>
      </c>
      <c r="K457" s="67">
        <v>93.859899999999996</v>
      </c>
      <c r="L457" s="67">
        <v>0</v>
      </c>
      <c r="N457" s="67"/>
    </row>
    <row r="458" spans="1:15" hidden="1" x14ac:dyDescent="0.25">
      <c r="A458" s="68">
        <v>45343</v>
      </c>
      <c r="B458" s="68">
        <v>45345</v>
      </c>
      <c r="C458" s="66" t="s">
        <v>118</v>
      </c>
      <c r="D458" s="66" t="s">
        <v>2</v>
      </c>
      <c r="E458" s="66" t="s">
        <v>6</v>
      </c>
      <c r="F458" s="68">
        <v>47048</v>
      </c>
      <c r="G458" s="67">
        <v>5.87</v>
      </c>
      <c r="H458" s="67">
        <v>-0.12</v>
      </c>
      <c r="I458" s="67">
        <v>5.94</v>
      </c>
      <c r="J458" s="67">
        <v>5.79</v>
      </c>
      <c r="K458" s="67">
        <v>103.4571</v>
      </c>
      <c r="L458" s="67">
        <v>2.2869000000000002</v>
      </c>
      <c r="N458" s="67"/>
    </row>
    <row r="459" spans="1:15" hidden="1" x14ac:dyDescent="0.25">
      <c r="A459" s="68">
        <v>45343</v>
      </c>
      <c r="B459" s="68">
        <v>45345</v>
      </c>
      <c r="C459" s="66" t="s">
        <v>112</v>
      </c>
      <c r="D459" s="66" t="s">
        <v>113</v>
      </c>
      <c r="E459" s="66" t="s">
        <v>114</v>
      </c>
      <c r="F459" s="68">
        <v>50705</v>
      </c>
      <c r="G459" s="67">
        <v>6.18</v>
      </c>
      <c r="H459" s="67">
        <v>-0.11</v>
      </c>
      <c r="I459" s="67">
        <v>6.26</v>
      </c>
      <c r="J459" s="67">
        <v>6.11</v>
      </c>
      <c r="K459" s="67">
        <v>69.867500000000007</v>
      </c>
      <c r="L459" s="67">
        <v>0.97540000000000004</v>
      </c>
      <c r="N459" s="67"/>
    </row>
    <row r="460" spans="1:15" x14ac:dyDescent="0.25">
      <c r="A460" s="68">
        <v>45343</v>
      </c>
      <c r="B460" s="68">
        <v>45345</v>
      </c>
      <c r="C460" s="66" t="s">
        <v>115</v>
      </c>
      <c r="D460" s="66" t="s">
        <v>116</v>
      </c>
      <c r="E460" s="66" t="s">
        <v>117</v>
      </c>
      <c r="F460" s="68">
        <v>51616</v>
      </c>
      <c r="G460" s="67">
        <v>6.24</v>
      </c>
      <c r="H460" s="67">
        <v>-0.1</v>
      </c>
      <c r="I460" s="67">
        <v>6.32</v>
      </c>
      <c r="J460" s="67">
        <v>6.17</v>
      </c>
      <c r="K460" s="67">
        <v>66.429900000000004</v>
      </c>
      <c r="L460" s="67">
        <v>2.4918</v>
      </c>
      <c r="N460" s="67"/>
    </row>
    <row r="461" spans="1:15" hidden="1" x14ac:dyDescent="0.25">
      <c r="A461" s="68">
        <v>45343</v>
      </c>
      <c r="B461" s="68">
        <v>45345</v>
      </c>
      <c r="C461" s="66" t="s">
        <v>121</v>
      </c>
      <c r="D461" s="66" t="s">
        <v>122</v>
      </c>
      <c r="E461" s="66" t="s">
        <v>123</v>
      </c>
      <c r="F461" s="68">
        <v>46316</v>
      </c>
      <c r="G461" s="67">
        <v>5.93</v>
      </c>
      <c r="H461" s="67">
        <v>-0.11</v>
      </c>
      <c r="I461" s="67">
        <v>6</v>
      </c>
      <c r="J461" s="67">
        <v>5.85</v>
      </c>
      <c r="K461" s="67">
        <v>108.48739999999999</v>
      </c>
      <c r="L461" s="67">
        <v>3.2444999999999999</v>
      </c>
      <c r="N461" s="67"/>
    </row>
    <row r="462" spans="1:15" hidden="1" x14ac:dyDescent="0.25">
      <c r="A462" s="68">
        <v>45343</v>
      </c>
      <c r="B462" s="68">
        <v>45345</v>
      </c>
      <c r="C462" s="66" t="s">
        <v>130</v>
      </c>
      <c r="D462" s="66" t="s">
        <v>125</v>
      </c>
      <c r="E462" s="66" t="s">
        <v>126</v>
      </c>
      <c r="F462" s="68">
        <v>45525</v>
      </c>
      <c r="G462" s="67">
        <v>6.67</v>
      </c>
      <c r="H462" s="67">
        <v>-0.06</v>
      </c>
      <c r="I462" s="67">
        <v>6.82</v>
      </c>
      <c r="J462" s="67">
        <v>6.52</v>
      </c>
      <c r="K462" s="67">
        <v>96.772599999999997</v>
      </c>
      <c r="L462" s="67">
        <v>0</v>
      </c>
      <c r="N462" s="67"/>
    </row>
    <row r="463" spans="1:15" hidden="1" x14ac:dyDescent="0.25">
      <c r="A463" s="68">
        <v>45343</v>
      </c>
      <c r="B463" s="68">
        <v>45345</v>
      </c>
      <c r="C463" s="66" t="s">
        <v>127</v>
      </c>
      <c r="D463" s="66" t="s">
        <v>128</v>
      </c>
      <c r="E463" s="66" t="s">
        <v>129</v>
      </c>
      <c r="F463" s="68">
        <v>49606</v>
      </c>
      <c r="G463" s="67">
        <v>6.17</v>
      </c>
      <c r="H463" s="67">
        <v>-0.12</v>
      </c>
      <c r="I463" s="67">
        <v>6.24</v>
      </c>
      <c r="J463" s="67">
        <v>6.09</v>
      </c>
      <c r="K463" s="67">
        <v>106.6884</v>
      </c>
      <c r="L463" s="67">
        <v>3.1196000000000002</v>
      </c>
      <c r="N463" s="67"/>
    </row>
    <row r="464" spans="1:15" hidden="1" x14ac:dyDescent="0.25">
      <c r="A464" s="68">
        <v>45343</v>
      </c>
      <c r="B464" s="68">
        <v>45345</v>
      </c>
      <c r="C464" s="66" t="s">
        <v>124</v>
      </c>
      <c r="D464" s="66" t="s">
        <v>144</v>
      </c>
      <c r="E464" s="66" t="s">
        <v>145</v>
      </c>
      <c r="F464" s="68">
        <v>45441</v>
      </c>
      <c r="G464" s="67">
        <v>6.69</v>
      </c>
      <c r="H464" s="67">
        <v>-7.0000000000000007E-2</v>
      </c>
      <c r="I464" s="67">
        <v>6.84</v>
      </c>
      <c r="J464" s="67">
        <v>6.54</v>
      </c>
      <c r="K464" s="67">
        <v>98.247299999999996</v>
      </c>
      <c r="L464" s="67">
        <v>0</v>
      </c>
      <c r="N464" s="67"/>
      <c r="O464" s="76"/>
    </row>
    <row r="465" spans="1:15" hidden="1" x14ac:dyDescent="0.25">
      <c r="A465" s="68">
        <v>45343</v>
      </c>
      <c r="B465" s="68">
        <v>45345</v>
      </c>
      <c r="C465" s="66" t="s">
        <v>133</v>
      </c>
      <c r="D465" s="66" t="s">
        <v>138</v>
      </c>
      <c r="E465" s="66" t="s">
        <v>139</v>
      </c>
      <c r="F465" s="68">
        <v>45707</v>
      </c>
      <c r="G465" s="67">
        <v>6.59</v>
      </c>
      <c r="H465" s="67">
        <v>-0.13</v>
      </c>
      <c r="I465" s="67">
        <v>6.74</v>
      </c>
      <c r="J465" s="67">
        <v>6.44</v>
      </c>
      <c r="K465" s="67">
        <v>93.785200000000003</v>
      </c>
      <c r="L465" s="67">
        <v>0</v>
      </c>
      <c r="N465" s="67"/>
    </row>
    <row r="466" spans="1:15" hidden="1" x14ac:dyDescent="0.25">
      <c r="A466" s="68">
        <v>45342</v>
      </c>
      <c r="B466" s="68">
        <v>45344</v>
      </c>
      <c r="C466" s="66" t="s">
        <v>118</v>
      </c>
      <c r="D466" s="66" t="s">
        <v>2</v>
      </c>
      <c r="E466" s="66" t="s">
        <v>6</v>
      </c>
      <c r="F466" s="68">
        <v>47048</v>
      </c>
      <c r="G466" s="67">
        <v>5.99</v>
      </c>
      <c r="H466" s="67">
        <v>-0.06</v>
      </c>
      <c r="I466" s="67">
        <v>6.07</v>
      </c>
      <c r="J466" s="67">
        <v>5.92</v>
      </c>
      <c r="K466" s="67">
        <v>102.9714</v>
      </c>
      <c r="L466" s="67">
        <v>2.2684000000000002</v>
      </c>
      <c r="N466" s="67"/>
    </row>
    <row r="467" spans="1:15" hidden="1" x14ac:dyDescent="0.25">
      <c r="A467" s="68">
        <v>45342</v>
      </c>
      <c r="B467" s="68">
        <v>45344</v>
      </c>
      <c r="C467" s="66" t="s">
        <v>112</v>
      </c>
      <c r="D467" s="66" t="s">
        <v>113</v>
      </c>
      <c r="E467" s="66" t="s">
        <v>114</v>
      </c>
      <c r="F467" s="68">
        <v>50705</v>
      </c>
      <c r="G467" s="67">
        <v>6.29</v>
      </c>
      <c r="H467" s="67">
        <v>-0.04</v>
      </c>
      <c r="I467" s="67">
        <v>6.36</v>
      </c>
      <c r="J467" s="67">
        <v>6.21</v>
      </c>
      <c r="K467" s="67">
        <v>69.039699999999996</v>
      </c>
      <c r="L467" s="67">
        <v>0.96719999999999995</v>
      </c>
      <c r="N467" s="67"/>
    </row>
    <row r="468" spans="1:15" x14ac:dyDescent="0.25">
      <c r="A468" s="68">
        <v>45342</v>
      </c>
      <c r="B468" s="68">
        <v>45344</v>
      </c>
      <c r="C468" s="66" t="s">
        <v>115</v>
      </c>
      <c r="D468" s="66" t="s">
        <v>116</v>
      </c>
      <c r="E468" s="66" t="s">
        <v>117</v>
      </c>
      <c r="F468" s="68">
        <v>51616</v>
      </c>
      <c r="G468" s="67">
        <v>6.34</v>
      </c>
      <c r="H468" s="67">
        <v>-0.03</v>
      </c>
      <c r="I468" s="67">
        <v>6.42</v>
      </c>
      <c r="J468" s="67">
        <v>6.27</v>
      </c>
      <c r="K468" s="67">
        <v>65.637799999999999</v>
      </c>
      <c r="L468" s="67">
        <v>2.4836</v>
      </c>
      <c r="N468" s="67"/>
    </row>
    <row r="469" spans="1:15" hidden="1" x14ac:dyDescent="0.25">
      <c r="A469" s="68">
        <v>45342</v>
      </c>
      <c r="B469" s="68">
        <v>45344</v>
      </c>
      <c r="C469" s="66" t="s">
        <v>121</v>
      </c>
      <c r="D469" s="66" t="s">
        <v>122</v>
      </c>
      <c r="E469" s="66" t="s">
        <v>123</v>
      </c>
      <c r="F469" s="68">
        <v>46316</v>
      </c>
      <c r="G469" s="67">
        <v>6.04</v>
      </c>
      <c r="H469" s="67">
        <v>-0.05</v>
      </c>
      <c r="I469" s="67">
        <v>6.11</v>
      </c>
      <c r="J469" s="67">
        <v>5.96</v>
      </c>
      <c r="K469" s="67">
        <v>108.2154</v>
      </c>
      <c r="L469" s="67">
        <v>3.2185999999999999</v>
      </c>
      <c r="N469" s="67"/>
    </row>
    <row r="470" spans="1:15" hidden="1" x14ac:dyDescent="0.25">
      <c r="A470" s="68">
        <v>45342</v>
      </c>
      <c r="B470" s="68">
        <v>45344</v>
      </c>
      <c r="C470" s="66" t="s">
        <v>130</v>
      </c>
      <c r="D470" s="66" t="s">
        <v>125</v>
      </c>
      <c r="E470" s="66" t="s">
        <v>126</v>
      </c>
      <c r="F470" s="68">
        <v>45525</v>
      </c>
      <c r="G470" s="67">
        <v>6.73</v>
      </c>
      <c r="H470" s="67">
        <v>0</v>
      </c>
      <c r="I470" s="67">
        <v>6.88</v>
      </c>
      <c r="J470" s="67">
        <v>6.58</v>
      </c>
      <c r="K470" s="67">
        <v>96.727099999999993</v>
      </c>
      <c r="L470" s="67">
        <v>0</v>
      </c>
      <c r="N470" s="67"/>
    </row>
    <row r="471" spans="1:15" hidden="1" x14ac:dyDescent="0.25">
      <c r="A471" s="68">
        <v>45342</v>
      </c>
      <c r="B471" s="68">
        <v>45344</v>
      </c>
      <c r="C471" s="66" t="s">
        <v>127</v>
      </c>
      <c r="D471" s="66" t="s">
        <v>128</v>
      </c>
      <c r="E471" s="66" t="s">
        <v>129</v>
      </c>
      <c r="F471" s="68">
        <v>49606</v>
      </c>
      <c r="G471" s="67">
        <v>6.29</v>
      </c>
      <c r="H471" s="67">
        <v>-0.04</v>
      </c>
      <c r="I471" s="67">
        <v>6.37</v>
      </c>
      <c r="J471" s="67">
        <v>6.22</v>
      </c>
      <c r="K471" s="67">
        <v>105.6734</v>
      </c>
      <c r="L471" s="67">
        <v>3.1004999999999998</v>
      </c>
      <c r="N471" s="67"/>
    </row>
    <row r="472" spans="1:15" hidden="1" x14ac:dyDescent="0.25">
      <c r="A472" s="68">
        <v>45342</v>
      </c>
      <c r="B472" s="68">
        <v>45344</v>
      </c>
      <c r="C472" s="66" t="s">
        <v>133</v>
      </c>
      <c r="D472" s="66" t="s">
        <v>131</v>
      </c>
      <c r="E472" s="66" t="s">
        <v>132</v>
      </c>
      <c r="F472" s="68">
        <v>45649</v>
      </c>
      <c r="G472" s="67">
        <v>6.72</v>
      </c>
      <c r="H472" s="67">
        <v>-0.03</v>
      </c>
      <c r="I472" s="67">
        <v>6.87</v>
      </c>
      <c r="J472" s="67">
        <v>6.58</v>
      </c>
      <c r="K472" s="67">
        <v>94.613299999999995</v>
      </c>
      <c r="L472" s="67">
        <v>0</v>
      </c>
      <c r="N472" s="67"/>
    </row>
    <row r="473" spans="1:15" hidden="1" x14ac:dyDescent="0.25">
      <c r="A473" s="68">
        <v>45342</v>
      </c>
      <c r="B473" s="68">
        <v>45344</v>
      </c>
      <c r="C473" s="66" t="s">
        <v>124</v>
      </c>
      <c r="D473" s="66" t="s">
        <v>144</v>
      </c>
      <c r="E473" s="66" t="s">
        <v>145</v>
      </c>
      <c r="F473" s="68">
        <v>45441</v>
      </c>
      <c r="G473" s="67">
        <v>6.76</v>
      </c>
      <c r="H473" s="67">
        <v>-0.03</v>
      </c>
      <c r="I473" s="67">
        <v>6.91</v>
      </c>
      <c r="J473" s="67">
        <v>6.61</v>
      </c>
      <c r="K473" s="67">
        <v>98.211100000000002</v>
      </c>
      <c r="L473" s="67">
        <v>0</v>
      </c>
      <c r="N473" s="67"/>
      <c r="O473" s="76"/>
    </row>
    <row r="474" spans="1:15" hidden="1" x14ac:dyDescent="0.25">
      <c r="A474" s="68">
        <v>45341</v>
      </c>
      <c r="B474" s="68">
        <v>45343</v>
      </c>
      <c r="C474" s="66" t="s">
        <v>118</v>
      </c>
      <c r="D474" s="66" t="s">
        <v>2</v>
      </c>
      <c r="E474" s="66" t="s">
        <v>6</v>
      </c>
      <c r="F474" s="68">
        <v>47048</v>
      </c>
      <c r="G474" s="67">
        <v>6.05</v>
      </c>
      <c r="H474" s="67">
        <v>0.04</v>
      </c>
      <c r="I474" s="67">
        <v>6.12</v>
      </c>
      <c r="J474" s="67">
        <v>5.97</v>
      </c>
      <c r="K474" s="67">
        <v>102.7302</v>
      </c>
      <c r="L474" s="67">
        <v>2.25</v>
      </c>
      <c r="N474" s="67"/>
    </row>
    <row r="475" spans="1:15" hidden="1" x14ac:dyDescent="0.25">
      <c r="A475" s="68">
        <v>45341</v>
      </c>
      <c r="B475" s="68">
        <v>45343</v>
      </c>
      <c r="C475" s="66" t="s">
        <v>112</v>
      </c>
      <c r="D475" s="66" t="s">
        <v>113</v>
      </c>
      <c r="E475" s="66" t="s">
        <v>114</v>
      </c>
      <c r="F475" s="68">
        <v>50705</v>
      </c>
      <c r="G475" s="67">
        <v>6.33</v>
      </c>
      <c r="H475" s="67">
        <v>0.06</v>
      </c>
      <c r="I475" s="67">
        <v>6.4</v>
      </c>
      <c r="J475" s="67">
        <v>6.25</v>
      </c>
      <c r="K475" s="67">
        <v>68.739500000000007</v>
      </c>
      <c r="L475" s="67">
        <v>0.95899999999999996</v>
      </c>
      <c r="N475" s="67"/>
    </row>
    <row r="476" spans="1:15" x14ac:dyDescent="0.25">
      <c r="A476" s="68">
        <v>45341</v>
      </c>
      <c r="B476" s="68">
        <v>45343</v>
      </c>
      <c r="C476" s="66" t="s">
        <v>115</v>
      </c>
      <c r="D476" s="66" t="s">
        <v>116</v>
      </c>
      <c r="E476" s="66" t="s">
        <v>117</v>
      </c>
      <c r="F476" s="68">
        <v>51616</v>
      </c>
      <c r="G476" s="67">
        <v>6.37</v>
      </c>
      <c r="H476" s="67">
        <v>0.05</v>
      </c>
      <c r="I476" s="67">
        <v>6.45</v>
      </c>
      <c r="J476" s="67">
        <v>6.3</v>
      </c>
      <c r="K476" s="67">
        <v>65.400199999999998</v>
      </c>
      <c r="L476" s="67">
        <v>2.4754</v>
      </c>
      <c r="N476" s="67"/>
    </row>
    <row r="477" spans="1:15" hidden="1" x14ac:dyDescent="0.25">
      <c r="A477" s="68">
        <v>45341</v>
      </c>
      <c r="B477" s="68">
        <v>45343</v>
      </c>
      <c r="C477" s="66" t="s">
        <v>121</v>
      </c>
      <c r="D477" s="66" t="s">
        <v>122</v>
      </c>
      <c r="E477" s="66" t="s">
        <v>123</v>
      </c>
      <c r="F477" s="68">
        <v>46316</v>
      </c>
      <c r="G477" s="67">
        <v>6.09</v>
      </c>
      <c r="H477" s="67">
        <v>0.04</v>
      </c>
      <c r="I477" s="67">
        <v>6.17</v>
      </c>
      <c r="J477" s="67">
        <v>6.02</v>
      </c>
      <c r="K477" s="67">
        <v>108.0964</v>
      </c>
      <c r="L477" s="67">
        <v>3.1926000000000001</v>
      </c>
      <c r="N477" s="67"/>
    </row>
    <row r="478" spans="1:15" hidden="1" x14ac:dyDescent="0.25">
      <c r="A478" s="68">
        <v>45341</v>
      </c>
      <c r="B478" s="68">
        <v>45343</v>
      </c>
      <c r="C478" s="66" t="s">
        <v>130</v>
      </c>
      <c r="D478" s="66" t="s">
        <v>125</v>
      </c>
      <c r="E478" s="66" t="s">
        <v>126</v>
      </c>
      <c r="F478" s="68">
        <v>45525</v>
      </c>
      <c r="G478" s="67">
        <v>6.73</v>
      </c>
      <c r="H478" s="67">
        <v>-0.02</v>
      </c>
      <c r="I478" s="67">
        <v>6.88</v>
      </c>
      <c r="J478" s="67">
        <v>6.58</v>
      </c>
      <c r="K478" s="67">
        <v>96.709599999999995</v>
      </c>
      <c r="L478" s="67">
        <v>0</v>
      </c>
      <c r="N478" s="67"/>
    </row>
    <row r="479" spans="1:15" hidden="1" x14ac:dyDescent="0.25">
      <c r="A479" s="68">
        <v>45341</v>
      </c>
      <c r="B479" s="68">
        <v>45343</v>
      </c>
      <c r="C479" s="66" t="s">
        <v>127</v>
      </c>
      <c r="D479" s="66" t="s">
        <v>128</v>
      </c>
      <c r="E479" s="66" t="s">
        <v>129</v>
      </c>
      <c r="F479" s="68">
        <v>49606</v>
      </c>
      <c r="G479" s="67">
        <v>6.33</v>
      </c>
      <c r="H479" s="67">
        <v>0.06</v>
      </c>
      <c r="I479" s="67">
        <v>6.4</v>
      </c>
      <c r="J479" s="67">
        <v>6.25</v>
      </c>
      <c r="K479" s="67">
        <v>105.3385</v>
      </c>
      <c r="L479" s="67">
        <v>3.0813999999999999</v>
      </c>
      <c r="N479" s="67"/>
    </row>
    <row r="480" spans="1:15" hidden="1" x14ac:dyDescent="0.25">
      <c r="A480" s="68">
        <v>45341</v>
      </c>
      <c r="B480" s="68">
        <v>45343</v>
      </c>
      <c r="C480" s="66" t="s">
        <v>133</v>
      </c>
      <c r="D480" s="66" t="s">
        <v>131</v>
      </c>
      <c r="E480" s="66" t="s">
        <v>132</v>
      </c>
      <c r="F480" s="68">
        <v>45649</v>
      </c>
      <c r="G480" s="67">
        <v>6.75</v>
      </c>
      <c r="H480" s="67">
        <v>-0.01</v>
      </c>
      <c r="I480" s="67">
        <v>6.9</v>
      </c>
      <c r="J480" s="67">
        <v>6.61</v>
      </c>
      <c r="K480" s="67">
        <v>94.573800000000006</v>
      </c>
      <c r="L480" s="67">
        <v>0</v>
      </c>
      <c r="N480" s="67"/>
    </row>
    <row r="481" spans="1:15" hidden="1" x14ac:dyDescent="0.25">
      <c r="A481" s="68">
        <v>45341</v>
      </c>
      <c r="B481" s="68">
        <v>45343</v>
      </c>
      <c r="C481" s="66" t="s">
        <v>124</v>
      </c>
      <c r="D481" s="66" t="s">
        <v>144</v>
      </c>
      <c r="E481" s="66" t="s">
        <v>145</v>
      </c>
      <c r="F481" s="68">
        <v>45441</v>
      </c>
      <c r="G481" s="67">
        <v>6.79</v>
      </c>
      <c r="H481" s="67">
        <v>-0.02</v>
      </c>
      <c r="I481" s="67">
        <v>6.94</v>
      </c>
      <c r="J481" s="67">
        <v>6.64</v>
      </c>
      <c r="K481" s="67">
        <v>98.185199999999995</v>
      </c>
      <c r="L481" s="67">
        <v>0</v>
      </c>
      <c r="N481" s="67"/>
      <c r="O481" s="76"/>
    </row>
    <row r="482" spans="1:15" hidden="1" x14ac:dyDescent="0.25">
      <c r="A482" s="68">
        <v>45338</v>
      </c>
      <c r="B482" s="68">
        <v>45342</v>
      </c>
      <c r="C482" s="66" t="s">
        <v>118</v>
      </c>
      <c r="D482" s="66" t="s">
        <v>2</v>
      </c>
      <c r="E482" s="66" t="s">
        <v>6</v>
      </c>
      <c r="F482" s="68">
        <v>47048</v>
      </c>
      <c r="G482" s="67">
        <v>6.01</v>
      </c>
      <c r="H482" s="67">
        <v>0.03</v>
      </c>
      <c r="I482" s="67">
        <v>6.08</v>
      </c>
      <c r="J482" s="67">
        <v>5.93</v>
      </c>
      <c r="K482" s="67">
        <v>102.89360000000001</v>
      </c>
      <c r="L482" s="67">
        <v>2.2315999999999998</v>
      </c>
      <c r="N482" s="67"/>
    </row>
    <row r="483" spans="1:15" hidden="1" x14ac:dyDescent="0.25">
      <c r="A483" s="68">
        <v>45338</v>
      </c>
      <c r="B483" s="68">
        <v>45342</v>
      </c>
      <c r="C483" s="66" t="s">
        <v>112</v>
      </c>
      <c r="D483" s="66" t="s">
        <v>113</v>
      </c>
      <c r="E483" s="66" t="s">
        <v>114</v>
      </c>
      <c r="F483" s="68">
        <v>50705</v>
      </c>
      <c r="G483" s="67">
        <v>6.27</v>
      </c>
      <c r="H483" s="67">
        <v>0.02</v>
      </c>
      <c r="I483" s="67">
        <v>6.34</v>
      </c>
      <c r="J483" s="67">
        <v>6.19</v>
      </c>
      <c r="K483" s="67">
        <v>69.181799999999996</v>
      </c>
      <c r="L483" s="67">
        <v>0.95079999999999998</v>
      </c>
      <c r="N483" s="67"/>
    </row>
    <row r="484" spans="1:15" x14ac:dyDescent="0.25">
      <c r="A484" s="68">
        <v>45338</v>
      </c>
      <c r="B484" s="68">
        <v>45342</v>
      </c>
      <c r="C484" s="66" t="s">
        <v>115</v>
      </c>
      <c r="D484" s="66" t="s">
        <v>116</v>
      </c>
      <c r="E484" s="66" t="s">
        <v>117</v>
      </c>
      <c r="F484" s="68">
        <v>51616</v>
      </c>
      <c r="G484" s="67">
        <v>6.32</v>
      </c>
      <c r="H484" s="67">
        <v>0.01</v>
      </c>
      <c r="I484" s="67">
        <v>6.4</v>
      </c>
      <c r="J484" s="67">
        <v>6.25</v>
      </c>
      <c r="K484" s="67">
        <v>65.7881</v>
      </c>
      <c r="L484" s="67">
        <v>2.4672000000000001</v>
      </c>
      <c r="N484" s="67"/>
    </row>
    <row r="485" spans="1:15" hidden="1" x14ac:dyDescent="0.25">
      <c r="A485" s="68">
        <v>45338</v>
      </c>
      <c r="B485" s="68">
        <v>45342</v>
      </c>
      <c r="C485" s="66" t="s">
        <v>121</v>
      </c>
      <c r="D485" s="66" t="s">
        <v>122</v>
      </c>
      <c r="E485" s="66" t="s">
        <v>123</v>
      </c>
      <c r="F485" s="68">
        <v>46316</v>
      </c>
      <c r="G485" s="67">
        <v>6.05</v>
      </c>
      <c r="H485" s="67">
        <v>0.04</v>
      </c>
      <c r="I485" s="67">
        <v>6.12</v>
      </c>
      <c r="J485" s="67">
        <v>5.98</v>
      </c>
      <c r="K485" s="67">
        <v>108.2062</v>
      </c>
      <c r="L485" s="67">
        <v>3.1667000000000001</v>
      </c>
      <c r="N485" s="67"/>
    </row>
    <row r="486" spans="1:15" hidden="1" x14ac:dyDescent="0.25">
      <c r="A486" s="68">
        <v>45338</v>
      </c>
      <c r="B486" s="68">
        <v>45342</v>
      </c>
      <c r="C486" s="66" t="s">
        <v>130</v>
      </c>
      <c r="D486" s="66" t="s">
        <v>125</v>
      </c>
      <c r="E486" s="66" t="s">
        <v>126</v>
      </c>
      <c r="F486" s="68">
        <v>45525</v>
      </c>
      <c r="G486" s="67">
        <v>6.75</v>
      </c>
      <c r="H486" s="67">
        <v>7.0000000000000007E-2</v>
      </c>
      <c r="I486" s="67">
        <v>6.9</v>
      </c>
      <c r="J486" s="67">
        <v>6.6</v>
      </c>
      <c r="K486" s="67">
        <v>96.682599999999994</v>
      </c>
      <c r="L486" s="67">
        <v>0</v>
      </c>
      <c r="N486" s="67"/>
    </row>
    <row r="487" spans="1:15" hidden="1" x14ac:dyDescent="0.25">
      <c r="A487" s="68">
        <v>45338</v>
      </c>
      <c r="B487" s="68">
        <v>45342</v>
      </c>
      <c r="C487" s="66" t="s">
        <v>127</v>
      </c>
      <c r="D487" s="66" t="s">
        <v>128</v>
      </c>
      <c r="E487" s="66" t="s">
        <v>129</v>
      </c>
      <c r="F487" s="68">
        <v>49606</v>
      </c>
      <c r="G487" s="67">
        <v>6.27</v>
      </c>
      <c r="H487" s="67">
        <v>0.02</v>
      </c>
      <c r="I487" s="67">
        <v>6.34</v>
      </c>
      <c r="J487" s="67">
        <v>6.19</v>
      </c>
      <c r="K487" s="67">
        <v>105.8439</v>
      </c>
      <c r="L487" s="67">
        <v>3.0623</v>
      </c>
      <c r="N487" s="67"/>
    </row>
    <row r="488" spans="1:15" hidden="1" x14ac:dyDescent="0.25">
      <c r="A488" s="68">
        <v>45338</v>
      </c>
      <c r="B488" s="68">
        <v>45342</v>
      </c>
      <c r="C488" s="66" t="s">
        <v>133</v>
      </c>
      <c r="D488" s="66" t="s">
        <v>131</v>
      </c>
      <c r="E488" s="66" t="s">
        <v>132</v>
      </c>
      <c r="F488" s="68">
        <v>45649</v>
      </c>
      <c r="G488" s="67">
        <v>6.76</v>
      </c>
      <c r="H488" s="67">
        <v>0.02</v>
      </c>
      <c r="I488" s="67">
        <v>6.91</v>
      </c>
      <c r="J488" s="67">
        <v>6.61</v>
      </c>
      <c r="K488" s="67">
        <v>94.549400000000006</v>
      </c>
      <c r="L488" s="67">
        <v>0</v>
      </c>
      <c r="N488" s="67"/>
    </row>
    <row r="489" spans="1:15" hidden="1" x14ac:dyDescent="0.25">
      <c r="A489" s="68">
        <v>45338</v>
      </c>
      <c r="B489" s="68">
        <v>45342</v>
      </c>
      <c r="C489" s="66" t="s">
        <v>124</v>
      </c>
      <c r="D489" s="66" t="s">
        <v>144</v>
      </c>
      <c r="E489" s="66" t="s">
        <v>145</v>
      </c>
      <c r="F489" s="68">
        <v>45441</v>
      </c>
      <c r="G489" s="67">
        <v>6.81</v>
      </c>
      <c r="H489" s="67">
        <v>0</v>
      </c>
      <c r="I489" s="67">
        <v>6.96</v>
      </c>
      <c r="J489" s="67">
        <v>6.66</v>
      </c>
      <c r="K489" s="67">
        <v>98.161699999999996</v>
      </c>
      <c r="L489" s="67">
        <v>0</v>
      </c>
      <c r="N489" s="67"/>
      <c r="O489" s="76"/>
    </row>
    <row r="490" spans="1:15" hidden="1" x14ac:dyDescent="0.25">
      <c r="A490" s="68">
        <v>45337</v>
      </c>
      <c r="B490" s="68">
        <v>45341</v>
      </c>
      <c r="C490" s="66" t="s">
        <v>118</v>
      </c>
      <c r="D490" s="66" t="s">
        <v>2</v>
      </c>
      <c r="E490" s="66" t="s">
        <v>6</v>
      </c>
      <c r="F490" s="68">
        <v>47048</v>
      </c>
      <c r="G490" s="67">
        <v>5.98</v>
      </c>
      <c r="H490" s="67">
        <v>-0.04</v>
      </c>
      <c r="I490" s="67">
        <v>6.05</v>
      </c>
      <c r="J490" s="67">
        <v>5.9</v>
      </c>
      <c r="K490" s="67">
        <v>103.0171</v>
      </c>
      <c r="L490" s="67">
        <v>2.2130999999999998</v>
      </c>
      <c r="N490" s="67"/>
    </row>
    <row r="491" spans="1:15" hidden="1" x14ac:dyDescent="0.25">
      <c r="A491" s="68">
        <v>45337</v>
      </c>
      <c r="B491" s="68">
        <v>45341</v>
      </c>
      <c r="C491" s="66" t="s">
        <v>112</v>
      </c>
      <c r="D491" s="66" t="s">
        <v>113</v>
      </c>
      <c r="E491" s="66" t="s">
        <v>114</v>
      </c>
      <c r="F491" s="68">
        <v>50705</v>
      </c>
      <c r="G491" s="67">
        <v>6.25</v>
      </c>
      <c r="H491" s="67">
        <v>-7.0000000000000007E-2</v>
      </c>
      <c r="I491" s="67">
        <v>6.32</v>
      </c>
      <c r="J491" s="67">
        <v>6.17</v>
      </c>
      <c r="K491" s="67">
        <v>69.327799999999996</v>
      </c>
      <c r="L491" s="67">
        <v>0.94259999999999999</v>
      </c>
      <c r="N491" s="67"/>
    </row>
    <row r="492" spans="1:15" x14ac:dyDescent="0.25">
      <c r="A492" s="68">
        <v>45337</v>
      </c>
      <c r="B492" s="68">
        <v>45341</v>
      </c>
      <c r="C492" s="66" t="s">
        <v>115</v>
      </c>
      <c r="D492" s="66" t="s">
        <v>116</v>
      </c>
      <c r="E492" s="66" t="s">
        <v>117</v>
      </c>
      <c r="F492" s="68">
        <v>51616</v>
      </c>
      <c r="G492" s="67">
        <v>6.31</v>
      </c>
      <c r="H492" s="67">
        <v>-0.06</v>
      </c>
      <c r="I492" s="67">
        <v>6.39</v>
      </c>
      <c r="J492" s="67">
        <v>6.24</v>
      </c>
      <c r="K492" s="67">
        <v>65.863500000000002</v>
      </c>
      <c r="L492" s="67">
        <v>2.4590000000000001</v>
      </c>
      <c r="N492" s="67"/>
    </row>
    <row r="493" spans="1:15" hidden="1" x14ac:dyDescent="0.25">
      <c r="A493" s="68">
        <v>45337</v>
      </c>
      <c r="B493" s="68">
        <v>45341</v>
      </c>
      <c r="C493" s="66" t="s">
        <v>121</v>
      </c>
      <c r="D493" s="66" t="s">
        <v>122</v>
      </c>
      <c r="E493" s="66" t="s">
        <v>123</v>
      </c>
      <c r="F493" s="68">
        <v>46316</v>
      </c>
      <c r="G493" s="67">
        <v>6.01</v>
      </c>
      <c r="H493" s="67">
        <v>-0.06</v>
      </c>
      <c r="I493" s="67">
        <v>6.09</v>
      </c>
      <c r="J493" s="67">
        <v>5.94</v>
      </c>
      <c r="K493" s="67">
        <v>108.3163</v>
      </c>
      <c r="L493" s="67">
        <v>3.1406999999999998</v>
      </c>
      <c r="N493" s="67"/>
    </row>
    <row r="494" spans="1:15" hidden="1" x14ac:dyDescent="0.25">
      <c r="A494" s="68">
        <v>45337</v>
      </c>
      <c r="B494" s="68">
        <v>45341</v>
      </c>
      <c r="C494" s="66" t="s">
        <v>130</v>
      </c>
      <c r="D494" s="66" t="s">
        <v>125</v>
      </c>
      <c r="E494" s="66" t="s">
        <v>126</v>
      </c>
      <c r="F494" s="68">
        <v>45525</v>
      </c>
      <c r="G494" s="67">
        <v>6.68</v>
      </c>
      <c r="H494" s="67">
        <v>-7.0000000000000007E-2</v>
      </c>
      <c r="I494" s="67">
        <v>6.83</v>
      </c>
      <c r="J494" s="67">
        <v>6.53</v>
      </c>
      <c r="K494" s="67">
        <v>96.698499999999996</v>
      </c>
      <c r="L494" s="67">
        <v>0</v>
      </c>
      <c r="N494" s="67"/>
    </row>
    <row r="495" spans="1:15" hidden="1" x14ac:dyDescent="0.25">
      <c r="A495" s="68">
        <v>45337</v>
      </c>
      <c r="B495" s="68">
        <v>45341</v>
      </c>
      <c r="C495" s="66" t="s">
        <v>127</v>
      </c>
      <c r="D495" s="66" t="s">
        <v>128</v>
      </c>
      <c r="E495" s="66" t="s">
        <v>129</v>
      </c>
      <c r="F495" s="68">
        <v>49606</v>
      </c>
      <c r="G495" s="67">
        <v>6.25</v>
      </c>
      <c r="H495" s="67">
        <v>-0.06</v>
      </c>
      <c r="I495" s="67">
        <v>6.32</v>
      </c>
      <c r="J495" s="67">
        <v>6.18</v>
      </c>
      <c r="K495" s="67">
        <v>106.01390000000001</v>
      </c>
      <c r="L495" s="67">
        <v>3.0430999999999999</v>
      </c>
      <c r="N495" s="67"/>
    </row>
    <row r="496" spans="1:15" hidden="1" x14ac:dyDescent="0.25">
      <c r="A496" s="68">
        <v>45337</v>
      </c>
      <c r="B496" s="68">
        <v>45341</v>
      </c>
      <c r="C496" s="66" t="s">
        <v>133</v>
      </c>
      <c r="D496" s="66" t="s">
        <v>131</v>
      </c>
      <c r="E496" s="66" t="s">
        <v>132</v>
      </c>
      <c r="F496" s="68">
        <v>45649</v>
      </c>
      <c r="G496" s="67">
        <v>6.74</v>
      </c>
      <c r="H496" s="67">
        <v>0</v>
      </c>
      <c r="I496" s="67">
        <v>6.89</v>
      </c>
      <c r="J496" s="67">
        <v>6.59</v>
      </c>
      <c r="K496" s="67">
        <v>94.547899999999998</v>
      </c>
      <c r="L496" s="67">
        <v>0</v>
      </c>
      <c r="N496" s="67"/>
    </row>
    <row r="497" spans="1:15" hidden="1" x14ac:dyDescent="0.25">
      <c r="A497" s="68">
        <v>45337</v>
      </c>
      <c r="B497" s="68">
        <v>45341</v>
      </c>
      <c r="C497" s="66" t="s">
        <v>124</v>
      </c>
      <c r="D497" s="66" t="s">
        <v>144</v>
      </c>
      <c r="E497" s="66" t="s">
        <v>145</v>
      </c>
      <c r="F497" s="68">
        <v>45441</v>
      </c>
      <c r="G497" s="67">
        <v>6.81</v>
      </c>
      <c r="H497" s="67">
        <v>-0.01</v>
      </c>
      <c r="I497" s="67">
        <v>6.96</v>
      </c>
      <c r="J497" s="67">
        <v>6.66</v>
      </c>
      <c r="K497" s="67">
        <v>98.143500000000003</v>
      </c>
      <c r="L497" s="67">
        <v>0</v>
      </c>
      <c r="N497" s="67"/>
      <c r="O497" s="76"/>
    </row>
    <row r="498" spans="1:15" hidden="1" x14ac:dyDescent="0.25">
      <c r="A498" s="68">
        <v>45336</v>
      </c>
      <c r="B498" s="68">
        <v>45338</v>
      </c>
      <c r="C498" s="66" t="s">
        <v>118</v>
      </c>
      <c r="D498" s="66" t="s">
        <v>2</v>
      </c>
      <c r="E498" s="66" t="s">
        <v>6</v>
      </c>
      <c r="F498" s="68">
        <v>47048</v>
      </c>
      <c r="G498" s="67">
        <v>6.02</v>
      </c>
      <c r="H498" s="67">
        <v>-0.03</v>
      </c>
      <c r="I498" s="67">
        <v>6.1</v>
      </c>
      <c r="J498" s="67">
        <v>5.95</v>
      </c>
      <c r="K498" s="67">
        <v>102.85980000000001</v>
      </c>
      <c r="L498" s="67">
        <v>2.1577999999999999</v>
      </c>
      <c r="N498" s="67"/>
    </row>
    <row r="499" spans="1:15" hidden="1" x14ac:dyDescent="0.25">
      <c r="A499" s="68">
        <v>45336</v>
      </c>
      <c r="B499" s="68">
        <v>45338</v>
      </c>
      <c r="C499" s="66" t="s">
        <v>112</v>
      </c>
      <c r="D499" s="66" t="s">
        <v>113</v>
      </c>
      <c r="E499" s="66" t="s">
        <v>114</v>
      </c>
      <c r="F499" s="68">
        <v>50705</v>
      </c>
      <c r="G499" s="67">
        <v>6.32</v>
      </c>
      <c r="H499" s="67">
        <v>0.01</v>
      </c>
      <c r="I499" s="67">
        <v>6.39</v>
      </c>
      <c r="J499" s="67">
        <v>6.24</v>
      </c>
      <c r="K499" s="67">
        <v>68.796099999999996</v>
      </c>
      <c r="L499" s="67">
        <v>0.91800000000000004</v>
      </c>
      <c r="N499" s="67"/>
    </row>
    <row r="500" spans="1:15" x14ac:dyDescent="0.25">
      <c r="A500" s="68">
        <v>45336</v>
      </c>
      <c r="B500" s="68">
        <v>45338</v>
      </c>
      <c r="C500" s="66" t="s">
        <v>115</v>
      </c>
      <c r="D500" s="66" t="s">
        <v>116</v>
      </c>
      <c r="E500" s="66" t="s">
        <v>117</v>
      </c>
      <c r="F500" s="68">
        <v>51616</v>
      </c>
      <c r="G500" s="67">
        <v>6.37</v>
      </c>
      <c r="H500" s="67">
        <v>0</v>
      </c>
      <c r="I500" s="67">
        <v>6.45</v>
      </c>
      <c r="J500" s="67">
        <v>6.3</v>
      </c>
      <c r="K500" s="67">
        <v>65.384</v>
      </c>
      <c r="L500" s="67">
        <v>2.4344000000000001</v>
      </c>
      <c r="N500" s="67"/>
    </row>
    <row r="501" spans="1:15" hidden="1" x14ac:dyDescent="0.25">
      <c r="A501" s="68">
        <v>45336</v>
      </c>
      <c r="B501" s="68">
        <v>45338</v>
      </c>
      <c r="C501" s="66" t="s">
        <v>121</v>
      </c>
      <c r="D501" s="66" t="s">
        <v>122</v>
      </c>
      <c r="E501" s="66" t="s">
        <v>123</v>
      </c>
      <c r="F501" s="68">
        <v>46316</v>
      </c>
      <c r="G501" s="67">
        <v>6.07</v>
      </c>
      <c r="H501" s="67">
        <v>-0.05</v>
      </c>
      <c r="I501" s="67">
        <v>6.15</v>
      </c>
      <c r="J501" s="67">
        <v>6</v>
      </c>
      <c r="K501" s="67">
        <v>108.1875</v>
      </c>
      <c r="L501" s="67">
        <v>3.0628000000000002</v>
      </c>
      <c r="N501" s="67"/>
    </row>
    <row r="502" spans="1:15" hidden="1" x14ac:dyDescent="0.25">
      <c r="A502" s="68">
        <v>45336</v>
      </c>
      <c r="B502" s="68">
        <v>45338</v>
      </c>
      <c r="C502" s="66" t="s">
        <v>130</v>
      </c>
      <c r="D502" s="66" t="s">
        <v>125</v>
      </c>
      <c r="E502" s="66" t="s">
        <v>126</v>
      </c>
      <c r="F502" s="68">
        <v>45525</v>
      </c>
      <c r="G502" s="67">
        <v>6.75</v>
      </c>
      <c r="H502" s="67">
        <v>0.03</v>
      </c>
      <c r="I502" s="67">
        <v>6.9</v>
      </c>
      <c r="J502" s="67">
        <v>6.6</v>
      </c>
      <c r="K502" s="67">
        <v>96.612499999999997</v>
      </c>
      <c r="L502" s="67">
        <v>0</v>
      </c>
      <c r="N502" s="67"/>
    </row>
    <row r="503" spans="1:15" hidden="1" x14ac:dyDescent="0.25">
      <c r="A503" s="68">
        <v>45336</v>
      </c>
      <c r="B503" s="68">
        <v>45338</v>
      </c>
      <c r="C503" s="66" t="s">
        <v>127</v>
      </c>
      <c r="D503" s="66" t="s">
        <v>128</v>
      </c>
      <c r="E503" s="66" t="s">
        <v>129</v>
      </c>
      <c r="F503" s="68">
        <v>49606</v>
      </c>
      <c r="G503" s="67">
        <v>6.31</v>
      </c>
      <c r="H503" s="67">
        <v>0.01</v>
      </c>
      <c r="I503" s="67">
        <v>6.39</v>
      </c>
      <c r="J503" s="67">
        <v>6.24</v>
      </c>
      <c r="K503" s="67">
        <v>105.5112</v>
      </c>
      <c r="L503" s="67">
        <v>2.9857999999999998</v>
      </c>
      <c r="N503" s="67"/>
    </row>
    <row r="504" spans="1:15" hidden="1" x14ac:dyDescent="0.25">
      <c r="A504" s="68">
        <v>45336</v>
      </c>
      <c r="B504" s="68">
        <v>45338</v>
      </c>
      <c r="C504" s="66" t="s">
        <v>133</v>
      </c>
      <c r="D504" s="66" t="s">
        <v>131</v>
      </c>
      <c r="E504" s="66" t="s">
        <v>132</v>
      </c>
      <c r="F504" s="68">
        <v>45649</v>
      </c>
      <c r="G504" s="67">
        <v>6.74</v>
      </c>
      <c r="H504" s="67">
        <v>0</v>
      </c>
      <c r="I504" s="67">
        <v>6.89</v>
      </c>
      <c r="J504" s="67">
        <v>6.59</v>
      </c>
      <c r="K504" s="67">
        <v>94.497799999999998</v>
      </c>
      <c r="L504" s="67">
        <v>0</v>
      </c>
      <c r="N504" s="67"/>
    </row>
    <row r="505" spans="1:15" hidden="1" x14ac:dyDescent="0.25">
      <c r="A505" s="68">
        <v>45336</v>
      </c>
      <c r="B505" s="68">
        <v>45338</v>
      </c>
      <c r="C505" s="66" t="s">
        <v>124</v>
      </c>
      <c r="D505" s="66" t="s">
        <v>144</v>
      </c>
      <c r="E505" s="66" t="s">
        <v>145</v>
      </c>
      <c r="F505" s="68">
        <v>45441</v>
      </c>
      <c r="G505" s="67">
        <v>6.82</v>
      </c>
      <c r="H505" s="67">
        <v>-0.03</v>
      </c>
      <c r="I505" s="67">
        <v>6.97</v>
      </c>
      <c r="J505" s="67">
        <v>6.67</v>
      </c>
      <c r="K505" s="67">
        <v>98.086100000000002</v>
      </c>
      <c r="L505" s="67">
        <v>0</v>
      </c>
      <c r="N505" s="67"/>
      <c r="O505" s="76"/>
    </row>
    <row r="506" spans="1:15" hidden="1" x14ac:dyDescent="0.25">
      <c r="A506" s="68">
        <v>45335</v>
      </c>
      <c r="B506" s="68">
        <v>45337</v>
      </c>
      <c r="C506" s="66" t="s">
        <v>118</v>
      </c>
      <c r="D506" s="66" t="s">
        <v>2</v>
      </c>
      <c r="E506" s="66" t="s">
        <v>6</v>
      </c>
      <c r="F506" s="68">
        <v>47048</v>
      </c>
      <c r="G506" s="67">
        <v>6.05</v>
      </c>
      <c r="H506" s="67">
        <v>0.11</v>
      </c>
      <c r="I506" s="67">
        <v>6.12</v>
      </c>
      <c r="J506" s="67">
        <v>5.97</v>
      </c>
      <c r="K506" s="67">
        <v>102.7398</v>
      </c>
      <c r="L506" s="67">
        <v>2.1393</v>
      </c>
      <c r="N506" s="67"/>
    </row>
    <row r="507" spans="1:15" hidden="1" x14ac:dyDescent="0.25">
      <c r="A507" s="68">
        <v>45335</v>
      </c>
      <c r="B507" s="68">
        <v>45337</v>
      </c>
      <c r="C507" s="66" t="s">
        <v>112</v>
      </c>
      <c r="D507" s="66" t="s">
        <v>113</v>
      </c>
      <c r="E507" s="66" t="s">
        <v>114</v>
      </c>
      <c r="F507" s="68">
        <v>50705</v>
      </c>
      <c r="G507" s="67">
        <v>6.31</v>
      </c>
      <c r="H507" s="67">
        <v>0.12</v>
      </c>
      <c r="I507" s="67">
        <v>6.38</v>
      </c>
      <c r="J507" s="67">
        <v>6.23</v>
      </c>
      <c r="K507" s="67">
        <v>68.866799999999998</v>
      </c>
      <c r="L507" s="67">
        <v>0.90980000000000005</v>
      </c>
      <c r="N507" s="67"/>
    </row>
    <row r="508" spans="1:15" x14ac:dyDescent="0.25">
      <c r="A508" s="68">
        <v>45335</v>
      </c>
      <c r="B508" s="68">
        <v>45337</v>
      </c>
      <c r="C508" s="66" t="s">
        <v>115</v>
      </c>
      <c r="D508" s="66" t="s">
        <v>116</v>
      </c>
      <c r="E508" s="66" t="s">
        <v>117</v>
      </c>
      <c r="F508" s="68">
        <v>51616</v>
      </c>
      <c r="G508" s="67">
        <v>6.37</v>
      </c>
      <c r="H508" s="67">
        <v>0.12</v>
      </c>
      <c r="I508" s="67">
        <v>6.44</v>
      </c>
      <c r="J508" s="67">
        <v>6.29</v>
      </c>
      <c r="K508" s="67">
        <v>65.380700000000004</v>
      </c>
      <c r="L508" s="67">
        <v>2.4262000000000001</v>
      </c>
      <c r="N508" s="67"/>
    </row>
    <row r="509" spans="1:15" hidden="1" x14ac:dyDescent="0.25">
      <c r="A509" s="68">
        <v>45335</v>
      </c>
      <c r="B509" s="68">
        <v>45337</v>
      </c>
      <c r="C509" s="66" t="s">
        <v>121</v>
      </c>
      <c r="D509" s="66" t="s">
        <v>122</v>
      </c>
      <c r="E509" s="66" t="s">
        <v>123</v>
      </c>
      <c r="F509" s="68">
        <v>46316</v>
      </c>
      <c r="G509" s="67">
        <v>6.12</v>
      </c>
      <c r="H509" s="67">
        <v>0.08</v>
      </c>
      <c r="I509" s="67">
        <v>6.2</v>
      </c>
      <c r="J509" s="67">
        <v>6.05</v>
      </c>
      <c r="K509" s="67">
        <v>108.0677</v>
      </c>
      <c r="L509" s="67">
        <v>3.0369000000000002</v>
      </c>
      <c r="N509" s="67"/>
    </row>
    <row r="510" spans="1:15" hidden="1" x14ac:dyDescent="0.25">
      <c r="A510" s="68">
        <v>45335</v>
      </c>
      <c r="B510" s="68">
        <v>45337</v>
      </c>
      <c r="C510" s="66" t="s">
        <v>130</v>
      </c>
      <c r="D510" s="66" t="s">
        <v>125</v>
      </c>
      <c r="E510" s="66" t="s">
        <v>126</v>
      </c>
      <c r="F510" s="68">
        <v>45525</v>
      </c>
      <c r="G510" s="67">
        <v>6.72</v>
      </c>
      <c r="H510" s="67">
        <v>-0.01</v>
      </c>
      <c r="I510" s="67">
        <v>6.87</v>
      </c>
      <c r="J510" s="67">
        <v>6.57</v>
      </c>
      <c r="K510" s="67">
        <v>96.6096</v>
      </c>
      <c r="L510" s="67">
        <v>0</v>
      </c>
      <c r="N510" s="67"/>
    </row>
    <row r="511" spans="1:15" hidden="1" x14ac:dyDescent="0.25">
      <c r="A511" s="68">
        <v>45335</v>
      </c>
      <c r="B511" s="68">
        <v>45337</v>
      </c>
      <c r="C511" s="66" t="s">
        <v>127</v>
      </c>
      <c r="D511" s="66" t="s">
        <v>128</v>
      </c>
      <c r="E511" s="66" t="s">
        <v>129</v>
      </c>
      <c r="F511" s="68">
        <v>49606</v>
      </c>
      <c r="G511" s="67">
        <v>6.3</v>
      </c>
      <c r="H511" s="67">
        <v>0.12</v>
      </c>
      <c r="I511" s="67">
        <v>6.37</v>
      </c>
      <c r="J511" s="67">
        <v>6.22</v>
      </c>
      <c r="K511" s="67">
        <v>105.5963</v>
      </c>
      <c r="L511" s="67">
        <v>2.9666000000000001</v>
      </c>
      <c r="N511" s="67"/>
    </row>
    <row r="512" spans="1:15" hidden="1" x14ac:dyDescent="0.25">
      <c r="A512" s="68">
        <v>45335</v>
      </c>
      <c r="B512" s="68">
        <v>45337</v>
      </c>
      <c r="C512" s="66" t="s">
        <v>133</v>
      </c>
      <c r="D512" s="66" t="s">
        <v>131</v>
      </c>
      <c r="E512" s="66" t="s">
        <v>132</v>
      </c>
      <c r="F512" s="68">
        <v>45649</v>
      </c>
      <c r="G512" s="67">
        <v>6.74</v>
      </c>
      <c r="H512" s="67">
        <v>0</v>
      </c>
      <c r="I512" s="67">
        <v>6.89</v>
      </c>
      <c r="J512" s="67">
        <v>6.59</v>
      </c>
      <c r="K512" s="67">
        <v>94.480999999999995</v>
      </c>
      <c r="L512" s="67">
        <v>0</v>
      </c>
      <c r="N512" s="67"/>
    </row>
    <row r="513" spans="1:15" hidden="1" x14ac:dyDescent="0.25">
      <c r="A513" s="68">
        <v>45335</v>
      </c>
      <c r="B513" s="68">
        <v>45337</v>
      </c>
      <c r="C513" s="66" t="s">
        <v>124</v>
      </c>
      <c r="D513" s="66" t="s">
        <v>144</v>
      </c>
      <c r="E513" s="66" t="s">
        <v>145</v>
      </c>
      <c r="F513" s="68">
        <v>45441</v>
      </c>
      <c r="G513" s="67">
        <v>6.85</v>
      </c>
      <c r="H513" s="67">
        <v>-0.01</v>
      </c>
      <c r="I513" s="67">
        <v>6.99</v>
      </c>
      <c r="J513" s="67">
        <v>6.7</v>
      </c>
      <c r="K513" s="67">
        <v>98.0595</v>
      </c>
      <c r="L513" s="67">
        <v>0</v>
      </c>
      <c r="N513" s="67"/>
      <c r="O513" s="76"/>
    </row>
    <row r="514" spans="1:15" hidden="1" x14ac:dyDescent="0.25">
      <c r="A514" s="68">
        <v>45334</v>
      </c>
      <c r="B514" s="68">
        <v>45336</v>
      </c>
      <c r="C514" s="66" t="s">
        <v>118</v>
      </c>
      <c r="D514" s="66" t="s">
        <v>2</v>
      </c>
      <c r="E514" s="66" t="s">
        <v>6</v>
      </c>
      <c r="F514" s="68">
        <v>47048</v>
      </c>
      <c r="G514" s="67">
        <v>5.94</v>
      </c>
      <c r="H514" s="67">
        <v>0.08</v>
      </c>
      <c r="I514" s="67">
        <v>6.02</v>
      </c>
      <c r="J514" s="67">
        <v>5.87</v>
      </c>
      <c r="K514" s="67">
        <v>103.1888</v>
      </c>
      <c r="L514" s="67">
        <v>2.1208999999999998</v>
      </c>
      <c r="N514" s="67"/>
    </row>
    <row r="515" spans="1:15" hidden="1" x14ac:dyDescent="0.25">
      <c r="A515" s="68">
        <v>45334</v>
      </c>
      <c r="B515" s="68">
        <v>45336</v>
      </c>
      <c r="C515" s="66" t="s">
        <v>112</v>
      </c>
      <c r="D515" s="66" t="s">
        <v>113</v>
      </c>
      <c r="E515" s="66" t="s">
        <v>114</v>
      </c>
      <c r="F515" s="68">
        <v>50705</v>
      </c>
      <c r="G515" s="67">
        <v>6.19</v>
      </c>
      <c r="H515" s="67">
        <v>0.12</v>
      </c>
      <c r="I515" s="67">
        <v>6.26</v>
      </c>
      <c r="J515" s="67">
        <v>6.12</v>
      </c>
      <c r="K515" s="67">
        <v>69.761399999999995</v>
      </c>
      <c r="L515" s="67">
        <v>0.90159999999999996</v>
      </c>
      <c r="N515" s="67"/>
    </row>
    <row r="516" spans="1:15" x14ac:dyDescent="0.25">
      <c r="A516" s="68">
        <v>45334</v>
      </c>
      <c r="B516" s="68">
        <v>45336</v>
      </c>
      <c r="C516" s="66" t="s">
        <v>115</v>
      </c>
      <c r="D516" s="66" t="s">
        <v>116</v>
      </c>
      <c r="E516" s="66" t="s">
        <v>117</v>
      </c>
      <c r="F516" s="68">
        <v>51616</v>
      </c>
      <c r="G516" s="67">
        <v>6.25</v>
      </c>
      <c r="H516" s="67">
        <v>0.1</v>
      </c>
      <c r="I516" s="67">
        <v>6.32</v>
      </c>
      <c r="J516" s="67">
        <v>6.17</v>
      </c>
      <c r="K516" s="67">
        <v>66.321700000000007</v>
      </c>
      <c r="L516" s="67">
        <v>2.4180000000000001</v>
      </c>
      <c r="N516" s="67"/>
    </row>
    <row r="517" spans="1:15" hidden="1" x14ac:dyDescent="0.25">
      <c r="A517" s="68">
        <v>45334</v>
      </c>
      <c r="B517" s="68">
        <v>45336</v>
      </c>
      <c r="C517" s="66" t="s">
        <v>121</v>
      </c>
      <c r="D517" s="66" t="s">
        <v>122</v>
      </c>
      <c r="E517" s="66" t="s">
        <v>123</v>
      </c>
      <c r="F517" s="68">
        <v>46316</v>
      </c>
      <c r="G517" s="67">
        <v>6.04</v>
      </c>
      <c r="H517" s="67">
        <v>0.05</v>
      </c>
      <c r="I517" s="67">
        <v>6.12</v>
      </c>
      <c r="J517" s="67">
        <v>5.97</v>
      </c>
      <c r="K517" s="67">
        <v>108.2804</v>
      </c>
      <c r="L517" s="67">
        <v>3.0108999999999999</v>
      </c>
      <c r="N517" s="67"/>
    </row>
    <row r="518" spans="1:15" hidden="1" x14ac:dyDescent="0.25">
      <c r="A518" s="68">
        <v>45334</v>
      </c>
      <c r="B518" s="68">
        <v>45336</v>
      </c>
      <c r="C518" s="66" t="s">
        <v>130</v>
      </c>
      <c r="D518" s="66" t="s">
        <v>125</v>
      </c>
      <c r="E518" s="66" t="s">
        <v>126</v>
      </c>
      <c r="F518" s="68">
        <v>45525</v>
      </c>
      <c r="G518" s="67">
        <v>6.73</v>
      </c>
      <c r="H518" s="67">
        <v>-0.01</v>
      </c>
      <c r="I518" s="67">
        <v>6.87</v>
      </c>
      <c r="J518" s="67">
        <v>6.59</v>
      </c>
      <c r="K518" s="67">
        <v>96.587299999999999</v>
      </c>
      <c r="L518" s="67">
        <v>0</v>
      </c>
      <c r="N518" s="67"/>
    </row>
    <row r="519" spans="1:15" hidden="1" x14ac:dyDescent="0.25">
      <c r="A519" s="68">
        <v>45334</v>
      </c>
      <c r="B519" s="68">
        <v>45336</v>
      </c>
      <c r="C519" s="66" t="s">
        <v>127</v>
      </c>
      <c r="D519" s="66" t="s">
        <v>128</v>
      </c>
      <c r="E519" s="66" t="s">
        <v>129</v>
      </c>
      <c r="F519" s="68">
        <v>49606</v>
      </c>
      <c r="G519" s="67">
        <v>6.18</v>
      </c>
      <c r="H519" s="67">
        <v>0.11</v>
      </c>
      <c r="I519" s="67">
        <v>6.25</v>
      </c>
      <c r="J519" s="67">
        <v>6.11</v>
      </c>
      <c r="K519" s="67">
        <v>106.61369999999999</v>
      </c>
      <c r="L519" s="67">
        <v>2.9474999999999998</v>
      </c>
      <c r="N519" s="67"/>
    </row>
    <row r="520" spans="1:15" hidden="1" x14ac:dyDescent="0.25">
      <c r="A520" s="68">
        <v>45334</v>
      </c>
      <c r="B520" s="68">
        <v>45336</v>
      </c>
      <c r="C520" s="66" t="s">
        <v>133</v>
      </c>
      <c r="D520" s="66" t="s">
        <v>131</v>
      </c>
      <c r="E520" s="66" t="s">
        <v>132</v>
      </c>
      <c r="F520" s="68">
        <v>45649</v>
      </c>
      <c r="G520" s="67">
        <v>6.74</v>
      </c>
      <c r="H520" s="67">
        <v>-0.01</v>
      </c>
      <c r="I520" s="67">
        <v>6.89</v>
      </c>
      <c r="J520" s="67">
        <v>6.59</v>
      </c>
      <c r="K520" s="67">
        <v>94.464299999999994</v>
      </c>
      <c r="L520" s="67">
        <v>0</v>
      </c>
      <c r="N520" s="67"/>
    </row>
    <row r="521" spans="1:15" hidden="1" x14ac:dyDescent="0.25">
      <c r="A521" s="68">
        <v>45334</v>
      </c>
      <c r="B521" s="68">
        <v>45336</v>
      </c>
      <c r="C521" s="66" t="s">
        <v>124</v>
      </c>
      <c r="D521" s="66" t="s">
        <v>144</v>
      </c>
      <c r="E521" s="66" t="s">
        <v>145</v>
      </c>
      <c r="F521" s="68">
        <v>45441</v>
      </c>
      <c r="G521" s="67">
        <v>6.86</v>
      </c>
      <c r="H521" s="67">
        <v>0</v>
      </c>
      <c r="I521" s="67">
        <v>7.01</v>
      </c>
      <c r="J521" s="67">
        <v>6.72</v>
      </c>
      <c r="K521" s="67">
        <v>98.038399999999996</v>
      </c>
      <c r="L521" s="67">
        <v>0</v>
      </c>
      <c r="N521" s="67"/>
      <c r="O521" s="76"/>
    </row>
    <row r="522" spans="1:15" hidden="1" x14ac:dyDescent="0.25">
      <c r="A522" s="68">
        <v>45331</v>
      </c>
      <c r="B522" s="68">
        <v>45335</v>
      </c>
      <c r="C522" s="66" t="s">
        <v>118</v>
      </c>
      <c r="D522" s="66" t="s">
        <v>2</v>
      </c>
      <c r="E522" s="66" t="s">
        <v>6</v>
      </c>
      <c r="F522" s="68">
        <v>47048</v>
      </c>
      <c r="G522" s="67">
        <v>5.86</v>
      </c>
      <c r="H522" s="67">
        <v>-0.13</v>
      </c>
      <c r="I522" s="67">
        <v>5.94</v>
      </c>
      <c r="J522" s="67">
        <v>5.79</v>
      </c>
      <c r="K522" s="67">
        <v>103.51779999999999</v>
      </c>
      <c r="L522" s="67">
        <v>2.1025</v>
      </c>
      <c r="N522" s="67"/>
    </row>
    <row r="523" spans="1:15" hidden="1" x14ac:dyDescent="0.25">
      <c r="A523" s="68">
        <v>45331</v>
      </c>
      <c r="B523" s="68">
        <v>45335</v>
      </c>
      <c r="C523" s="66" t="s">
        <v>112</v>
      </c>
      <c r="D523" s="66" t="s">
        <v>113</v>
      </c>
      <c r="E523" s="66" t="s">
        <v>114</v>
      </c>
      <c r="F523" s="68">
        <v>50705</v>
      </c>
      <c r="G523" s="67">
        <v>6.07</v>
      </c>
      <c r="H523" s="67">
        <v>-0.13</v>
      </c>
      <c r="I523" s="67">
        <v>6.15</v>
      </c>
      <c r="J523" s="67">
        <v>6</v>
      </c>
      <c r="K523" s="67">
        <v>70.670900000000003</v>
      </c>
      <c r="L523" s="67">
        <v>0.89339999999999997</v>
      </c>
      <c r="N523" s="67"/>
    </row>
    <row r="524" spans="1:15" x14ac:dyDescent="0.25">
      <c r="A524" s="68">
        <v>45331</v>
      </c>
      <c r="B524" s="68">
        <v>45335</v>
      </c>
      <c r="C524" s="66" t="s">
        <v>115</v>
      </c>
      <c r="D524" s="66" t="s">
        <v>116</v>
      </c>
      <c r="E524" s="66" t="s">
        <v>117</v>
      </c>
      <c r="F524" s="68">
        <v>51616</v>
      </c>
      <c r="G524" s="67">
        <v>6.15</v>
      </c>
      <c r="H524" s="67">
        <v>-0.12</v>
      </c>
      <c r="I524" s="67">
        <v>6.22</v>
      </c>
      <c r="J524" s="67">
        <v>6.07</v>
      </c>
      <c r="K524" s="67">
        <v>67.118799999999993</v>
      </c>
      <c r="L524" s="67">
        <v>2.4098000000000002</v>
      </c>
      <c r="N524" s="67"/>
    </row>
    <row r="525" spans="1:15" hidden="1" x14ac:dyDescent="0.25">
      <c r="A525" s="68">
        <v>45331</v>
      </c>
      <c r="B525" s="68">
        <v>45335</v>
      </c>
      <c r="C525" s="66" t="s">
        <v>121</v>
      </c>
      <c r="D525" s="66" t="s">
        <v>122</v>
      </c>
      <c r="E525" s="66" t="s">
        <v>123</v>
      </c>
      <c r="F525" s="68">
        <v>46316</v>
      </c>
      <c r="G525" s="67">
        <v>5.99</v>
      </c>
      <c r="H525" s="67">
        <v>-0.1</v>
      </c>
      <c r="I525" s="67">
        <v>6.06</v>
      </c>
      <c r="J525" s="67">
        <v>5.91</v>
      </c>
      <c r="K525" s="67">
        <v>108.41679999999999</v>
      </c>
      <c r="L525" s="67">
        <v>2.9849999999999999</v>
      </c>
      <c r="N525" s="67"/>
    </row>
    <row r="526" spans="1:15" hidden="1" x14ac:dyDescent="0.25">
      <c r="A526" s="68">
        <v>45331</v>
      </c>
      <c r="B526" s="68">
        <v>45335</v>
      </c>
      <c r="C526" s="66" t="s">
        <v>130</v>
      </c>
      <c r="D526" s="66" t="s">
        <v>125</v>
      </c>
      <c r="E526" s="66" t="s">
        <v>126</v>
      </c>
      <c r="F526" s="68">
        <v>45525</v>
      </c>
      <c r="G526" s="67">
        <v>6.74</v>
      </c>
      <c r="H526" s="67">
        <v>0.02</v>
      </c>
      <c r="I526" s="67">
        <v>6.88</v>
      </c>
      <c r="J526" s="67">
        <v>6.59</v>
      </c>
      <c r="K526" s="67">
        <v>96.564999999999998</v>
      </c>
      <c r="L526" s="67">
        <v>0</v>
      </c>
      <c r="N526" s="67"/>
    </row>
    <row r="527" spans="1:15" hidden="1" x14ac:dyDescent="0.25">
      <c r="A527" s="68">
        <v>45331</v>
      </c>
      <c r="B527" s="68">
        <v>45335</v>
      </c>
      <c r="C527" s="66" t="s">
        <v>127</v>
      </c>
      <c r="D527" s="66" t="s">
        <v>128</v>
      </c>
      <c r="E527" s="66" t="s">
        <v>129</v>
      </c>
      <c r="F527" s="68">
        <v>49606</v>
      </c>
      <c r="G527" s="67">
        <v>6.07</v>
      </c>
      <c r="H527" s="67">
        <v>-0.12</v>
      </c>
      <c r="I527" s="67">
        <v>6.15</v>
      </c>
      <c r="J527" s="67">
        <v>6</v>
      </c>
      <c r="K527" s="67">
        <v>107.5581</v>
      </c>
      <c r="L527" s="67">
        <v>2.9283999999999999</v>
      </c>
      <c r="N527" s="67"/>
    </row>
    <row r="528" spans="1:15" hidden="1" x14ac:dyDescent="0.25">
      <c r="A528" s="68">
        <v>45331</v>
      </c>
      <c r="B528" s="68">
        <v>45335</v>
      </c>
      <c r="C528" s="66" t="s">
        <v>133</v>
      </c>
      <c r="D528" s="66" t="s">
        <v>131</v>
      </c>
      <c r="E528" s="66" t="s">
        <v>132</v>
      </c>
      <c r="F528" s="68">
        <v>45649</v>
      </c>
      <c r="G528" s="67">
        <v>6.75</v>
      </c>
      <c r="H528" s="67">
        <v>0</v>
      </c>
      <c r="I528" s="67">
        <v>6.89</v>
      </c>
      <c r="J528" s="67">
        <v>6.6</v>
      </c>
      <c r="K528" s="67">
        <v>94.439899999999994</v>
      </c>
      <c r="L528" s="67">
        <v>0</v>
      </c>
      <c r="N528" s="67"/>
    </row>
    <row r="529" spans="1:15" hidden="1" x14ac:dyDescent="0.25">
      <c r="A529" s="68">
        <v>45331</v>
      </c>
      <c r="B529" s="68">
        <v>45335</v>
      </c>
      <c r="C529" s="66" t="s">
        <v>124</v>
      </c>
      <c r="D529" s="66" t="s">
        <v>144</v>
      </c>
      <c r="E529" s="66" t="s">
        <v>145</v>
      </c>
      <c r="F529" s="68">
        <v>45441</v>
      </c>
      <c r="G529" s="67">
        <v>6.86</v>
      </c>
      <c r="H529" s="67">
        <v>0</v>
      </c>
      <c r="I529" s="67">
        <v>7.01</v>
      </c>
      <c r="J529" s="67">
        <v>6.72</v>
      </c>
      <c r="K529" s="67">
        <v>98.020099999999999</v>
      </c>
      <c r="L529" s="67">
        <v>0</v>
      </c>
      <c r="N529" s="67"/>
      <c r="O529" s="76"/>
    </row>
    <row r="530" spans="1:15" hidden="1" x14ac:dyDescent="0.25">
      <c r="A530" s="68">
        <v>45330</v>
      </c>
      <c r="B530" s="68">
        <v>45334</v>
      </c>
      <c r="C530" s="66" t="s">
        <v>118</v>
      </c>
      <c r="D530" s="66" t="s">
        <v>2</v>
      </c>
      <c r="E530" s="66" t="s">
        <v>6</v>
      </c>
      <c r="F530" s="68">
        <v>47048</v>
      </c>
      <c r="G530" s="67">
        <v>5.99</v>
      </c>
      <c r="H530" s="67">
        <v>-0.08</v>
      </c>
      <c r="I530" s="67">
        <v>6.07</v>
      </c>
      <c r="J530" s="67">
        <v>5.92</v>
      </c>
      <c r="K530" s="67">
        <v>102.98860000000001</v>
      </c>
      <c r="L530" s="67">
        <v>2.0840000000000001</v>
      </c>
      <c r="N530" s="67"/>
    </row>
    <row r="531" spans="1:15" hidden="1" x14ac:dyDescent="0.25">
      <c r="A531" s="68">
        <v>45330</v>
      </c>
      <c r="B531" s="68">
        <v>45334</v>
      </c>
      <c r="C531" s="66" t="s">
        <v>112</v>
      </c>
      <c r="D531" s="66" t="s">
        <v>113</v>
      </c>
      <c r="E531" s="66" t="s">
        <v>114</v>
      </c>
      <c r="F531" s="68">
        <v>50705</v>
      </c>
      <c r="G531" s="67">
        <v>6.2</v>
      </c>
      <c r="H531" s="67">
        <v>-0.12</v>
      </c>
      <c r="I531" s="67">
        <v>6.28</v>
      </c>
      <c r="J531" s="67">
        <v>6.13</v>
      </c>
      <c r="K531" s="67">
        <v>69.679199999999994</v>
      </c>
      <c r="L531" s="67">
        <v>0.88519999999999999</v>
      </c>
      <c r="N531" s="67"/>
    </row>
    <row r="532" spans="1:15" x14ac:dyDescent="0.25">
      <c r="A532" s="68">
        <v>45330</v>
      </c>
      <c r="B532" s="68">
        <v>45334</v>
      </c>
      <c r="C532" s="66" t="s">
        <v>115</v>
      </c>
      <c r="D532" s="66" t="s">
        <v>116</v>
      </c>
      <c r="E532" s="66" t="s">
        <v>117</v>
      </c>
      <c r="F532" s="68">
        <v>51616</v>
      </c>
      <c r="G532" s="67">
        <v>6.27</v>
      </c>
      <c r="H532" s="67">
        <v>-0.13</v>
      </c>
      <c r="I532" s="67">
        <v>6.35</v>
      </c>
      <c r="J532" s="67">
        <v>6.2</v>
      </c>
      <c r="K532" s="67">
        <v>66.156700000000001</v>
      </c>
      <c r="L532" s="67">
        <v>2.4016000000000002</v>
      </c>
      <c r="N532" s="67"/>
    </row>
    <row r="533" spans="1:15" hidden="1" x14ac:dyDescent="0.25">
      <c r="A533" s="68">
        <v>45330</v>
      </c>
      <c r="B533" s="68">
        <v>45334</v>
      </c>
      <c r="C533" s="66" t="s">
        <v>121</v>
      </c>
      <c r="D533" s="66" t="s">
        <v>122</v>
      </c>
      <c r="E533" s="66" t="s">
        <v>123</v>
      </c>
      <c r="F533" s="68">
        <v>46316</v>
      </c>
      <c r="G533" s="67">
        <v>6.09</v>
      </c>
      <c r="H533" s="67">
        <v>-0.1</v>
      </c>
      <c r="I533" s="67">
        <v>6.16</v>
      </c>
      <c r="J533" s="67">
        <v>6.01</v>
      </c>
      <c r="K533" s="67">
        <v>108.16840000000001</v>
      </c>
      <c r="L533" s="67">
        <v>2.9590000000000001</v>
      </c>
      <c r="N533" s="67"/>
    </row>
    <row r="534" spans="1:15" hidden="1" x14ac:dyDescent="0.25">
      <c r="A534" s="68">
        <v>45330</v>
      </c>
      <c r="B534" s="68">
        <v>45334</v>
      </c>
      <c r="C534" s="66" t="s">
        <v>130</v>
      </c>
      <c r="D534" s="66" t="s">
        <v>125</v>
      </c>
      <c r="E534" s="66" t="s">
        <v>126</v>
      </c>
      <c r="F534" s="68">
        <v>45525</v>
      </c>
      <c r="G534" s="67">
        <v>6.72</v>
      </c>
      <c r="H534" s="67">
        <v>0</v>
      </c>
      <c r="I534" s="67">
        <v>6.86</v>
      </c>
      <c r="J534" s="67">
        <v>6.57</v>
      </c>
      <c r="K534" s="67">
        <v>96.557400000000001</v>
      </c>
      <c r="L534" s="67">
        <v>0</v>
      </c>
      <c r="N534" s="67"/>
    </row>
    <row r="535" spans="1:15" hidden="1" x14ac:dyDescent="0.25">
      <c r="A535" s="68">
        <v>45330</v>
      </c>
      <c r="B535" s="68">
        <v>45334</v>
      </c>
      <c r="C535" s="66" t="s">
        <v>127</v>
      </c>
      <c r="D535" s="66" t="s">
        <v>128</v>
      </c>
      <c r="E535" s="66" t="s">
        <v>129</v>
      </c>
      <c r="F535" s="68">
        <v>49606</v>
      </c>
      <c r="G535" s="67">
        <v>6.19</v>
      </c>
      <c r="H535" s="67">
        <v>-0.1</v>
      </c>
      <c r="I535" s="67">
        <v>6.27</v>
      </c>
      <c r="J535" s="67">
        <v>6.12</v>
      </c>
      <c r="K535" s="67">
        <v>106.5308</v>
      </c>
      <c r="L535" s="67">
        <v>2.9093</v>
      </c>
      <c r="N535" s="67"/>
    </row>
    <row r="536" spans="1:15" hidden="1" x14ac:dyDescent="0.25">
      <c r="A536" s="68">
        <v>45330</v>
      </c>
      <c r="B536" s="68">
        <v>45334</v>
      </c>
      <c r="C536" s="66" t="s">
        <v>133</v>
      </c>
      <c r="D536" s="66" t="s">
        <v>131</v>
      </c>
      <c r="E536" s="66" t="s">
        <v>132</v>
      </c>
      <c r="F536" s="68">
        <v>45649</v>
      </c>
      <c r="G536" s="67">
        <v>6.75</v>
      </c>
      <c r="H536" s="67">
        <v>0</v>
      </c>
      <c r="I536" s="67">
        <v>6.9</v>
      </c>
      <c r="J536" s="67">
        <v>6.6</v>
      </c>
      <c r="K536" s="67">
        <v>94.423100000000005</v>
      </c>
      <c r="L536" s="67">
        <v>0</v>
      </c>
      <c r="N536" s="67"/>
    </row>
    <row r="537" spans="1:15" hidden="1" x14ac:dyDescent="0.25">
      <c r="A537" s="68">
        <v>45330</v>
      </c>
      <c r="B537" s="68">
        <v>45334</v>
      </c>
      <c r="C537" s="66" t="s">
        <v>124</v>
      </c>
      <c r="D537" s="66" t="s">
        <v>144</v>
      </c>
      <c r="E537" s="66" t="s">
        <v>145</v>
      </c>
      <c r="F537" s="68">
        <v>45441</v>
      </c>
      <c r="G537" s="67">
        <v>6.86</v>
      </c>
      <c r="H537" s="67">
        <v>0</v>
      </c>
      <c r="I537" s="67">
        <v>7.01</v>
      </c>
      <c r="J537" s="67">
        <v>6.72</v>
      </c>
      <c r="K537" s="67">
        <v>98.001800000000003</v>
      </c>
      <c r="L537" s="67">
        <v>0</v>
      </c>
      <c r="N537" s="67"/>
      <c r="O537" s="76"/>
    </row>
    <row r="538" spans="1:15" hidden="1" x14ac:dyDescent="0.25">
      <c r="A538" s="68">
        <v>45329</v>
      </c>
      <c r="B538" s="68">
        <v>45331</v>
      </c>
      <c r="C538" s="66" t="s">
        <v>118</v>
      </c>
      <c r="D538" s="66" t="s">
        <v>2</v>
      </c>
      <c r="E538" s="66" t="s">
        <v>6</v>
      </c>
      <c r="F538" s="68">
        <v>47048</v>
      </c>
      <c r="G538" s="67">
        <v>6.07</v>
      </c>
      <c r="H538" s="67">
        <v>0.13</v>
      </c>
      <c r="I538" s="67">
        <v>6.14</v>
      </c>
      <c r="J538" s="67">
        <v>5.99</v>
      </c>
      <c r="K538" s="67">
        <v>102.6682</v>
      </c>
      <c r="L538" s="67">
        <v>2.0287000000000002</v>
      </c>
      <c r="N538" s="67"/>
    </row>
    <row r="539" spans="1:15" hidden="1" x14ac:dyDescent="0.25">
      <c r="A539" s="68">
        <v>45329</v>
      </c>
      <c r="B539" s="68">
        <v>45331</v>
      </c>
      <c r="C539" s="66" t="s">
        <v>112</v>
      </c>
      <c r="D539" s="66" t="s">
        <v>113</v>
      </c>
      <c r="E539" s="66" t="s">
        <v>114</v>
      </c>
      <c r="F539" s="68">
        <v>50705</v>
      </c>
      <c r="G539" s="67">
        <v>6.32</v>
      </c>
      <c r="H539" s="67">
        <v>0.1</v>
      </c>
      <c r="I539" s="67">
        <v>6.4</v>
      </c>
      <c r="J539" s="67">
        <v>6.25</v>
      </c>
      <c r="K539" s="67">
        <v>68.771799999999999</v>
      </c>
      <c r="L539" s="67">
        <v>0.86070000000000002</v>
      </c>
      <c r="N539" s="67"/>
    </row>
    <row r="540" spans="1:15" x14ac:dyDescent="0.25">
      <c r="A540" s="68">
        <v>45329</v>
      </c>
      <c r="B540" s="68">
        <v>45331</v>
      </c>
      <c r="C540" s="66" t="s">
        <v>115</v>
      </c>
      <c r="D540" s="66" t="s">
        <v>116</v>
      </c>
      <c r="E540" s="66" t="s">
        <v>117</v>
      </c>
      <c r="F540" s="68">
        <v>51616</v>
      </c>
      <c r="G540" s="67">
        <v>6.4</v>
      </c>
      <c r="H540" s="67">
        <v>0.1</v>
      </c>
      <c r="I540" s="67">
        <v>6.47</v>
      </c>
      <c r="J540" s="67">
        <v>6.32</v>
      </c>
      <c r="K540" s="67">
        <v>65.127899999999997</v>
      </c>
      <c r="L540" s="67">
        <v>2.3769999999999998</v>
      </c>
      <c r="N540" s="67"/>
    </row>
    <row r="541" spans="1:15" hidden="1" x14ac:dyDescent="0.25">
      <c r="A541" s="68">
        <v>45329</v>
      </c>
      <c r="B541" s="68">
        <v>45331</v>
      </c>
      <c r="C541" s="66" t="s">
        <v>121</v>
      </c>
      <c r="D541" s="66" t="s">
        <v>122</v>
      </c>
      <c r="E541" s="66" t="s">
        <v>123</v>
      </c>
      <c r="F541" s="68">
        <v>46316</v>
      </c>
      <c r="G541" s="67">
        <v>6.19</v>
      </c>
      <c r="H541" s="67">
        <v>0.11</v>
      </c>
      <c r="I541" s="67">
        <v>6.26</v>
      </c>
      <c r="J541" s="67">
        <v>6.11</v>
      </c>
      <c r="K541" s="67">
        <v>107.9358</v>
      </c>
      <c r="L541" s="67">
        <v>2.8811</v>
      </c>
      <c r="N541" s="67"/>
    </row>
    <row r="542" spans="1:15" hidden="1" x14ac:dyDescent="0.25">
      <c r="A542" s="68">
        <v>45329</v>
      </c>
      <c r="B542" s="68">
        <v>45331</v>
      </c>
      <c r="C542" s="66" t="s">
        <v>130</v>
      </c>
      <c r="D542" s="66" t="s">
        <v>125</v>
      </c>
      <c r="E542" s="66" t="s">
        <v>126</v>
      </c>
      <c r="F542" s="68">
        <v>45525</v>
      </c>
      <c r="G542" s="67">
        <v>6.72</v>
      </c>
      <c r="H542" s="67">
        <v>0</v>
      </c>
      <c r="I542" s="67">
        <v>6.86</v>
      </c>
      <c r="J542" s="67">
        <v>6.57</v>
      </c>
      <c r="K542" s="67">
        <v>96.505200000000002</v>
      </c>
      <c r="L542" s="67">
        <v>0</v>
      </c>
      <c r="N542" s="67"/>
    </row>
    <row r="543" spans="1:15" hidden="1" x14ac:dyDescent="0.25">
      <c r="A543" s="68">
        <v>45329</v>
      </c>
      <c r="B543" s="68">
        <v>45331</v>
      </c>
      <c r="C543" s="66" t="s">
        <v>127</v>
      </c>
      <c r="D543" s="66" t="s">
        <v>128</v>
      </c>
      <c r="E543" s="66" t="s">
        <v>129</v>
      </c>
      <c r="F543" s="68">
        <v>49606</v>
      </c>
      <c r="G543" s="67">
        <v>6.29</v>
      </c>
      <c r="H543" s="67">
        <v>0.09</v>
      </c>
      <c r="I543" s="67">
        <v>6.37</v>
      </c>
      <c r="J543" s="67">
        <v>6.22</v>
      </c>
      <c r="K543" s="67">
        <v>105.6866</v>
      </c>
      <c r="L543" s="67">
        <v>2.8519000000000001</v>
      </c>
      <c r="N543" s="67"/>
    </row>
    <row r="544" spans="1:15" hidden="1" x14ac:dyDescent="0.25">
      <c r="A544" s="68">
        <v>45329</v>
      </c>
      <c r="B544" s="68">
        <v>45331</v>
      </c>
      <c r="C544" s="66" t="s">
        <v>133</v>
      </c>
      <c r="D544" s="66" t="s">
        <v>131</v>
      </c>
      <c r="E544" s="66" t="s">
        <v>132</v>
      </c>
      <c r="F544" s="68">
        <v>45649</v>
      </c>
      <c r="G544" s="67">
        <v>6.75</v>
      </c>
      <c r="H544" s="67">
        <v>0.01</v>
      </c>
      <c r="I544" s="67">
        <v>6.9</v>
      </c>
      <c r="J544" s="67">
        <v>6.6</v>
      </c>
      <c r="K544" s="67">
        <v>94.373000000000005</v>
      </c>
      <c r="L544" s="67">
        <v>0</v>
      </c>
      <c r="N544" s="67"/>
    </row>
    <row r="545" spans="1:15" hidden="1" x14ac:dyDescent="0.25">
      <c r="A545" s="68">
        <v>45329</v>
      </c>
      <c r="B545" s="68">
        <v>45331</v>
      </c>
      <c r="C545" s="66" t="s">
        <v>124</v>
      </c>
      <c r="D545" s="66" t="s">
        <v>144</v>
      </c>
      <c r="E545" s="66" t="s">
        <v>145</v>
      </c>
      <c r="F545" s="68">
        <v>45441</v>
      </c>
      <c r="G545" s="67">
        <v>6.86</v>
      </c>
      <c r="H545" s="67">
        <v>-0.01</v>
      </c>
      <c r="I545" s="67">
        <v>7.01</v>
      </c>
      <c r="J545" s="67">
        <v>6.72</v>
      </c>
      <c r="K545" s="67">
        <v>97.946899999999999</v>
      </c>
      <c r="L545" s="67">
        <v>0</v>
      </c>
      <c r="N545" s="67"/>
      <c r="O545" s="76"/>
    </row>
    <row r="546" spans="1:15" hidden="1" x14ac:dyDescent="0.25">
      <c r="A546" s="68">
        <v>45328</v>
      </c>
      <c r="B546" s="68">
        <v>45330</v>
      </c>
      <c r="C546" s="66" t="s">
        <v>118</v>
      </c>
      <c r="D546" s="66" t="s">
        <v>2</v>
      </c>
      <c r="E546" s="66" t="s">
        <v>6</v>
      </c>
      <c r="F546" s="68">
        <v>47048</v>
      </c>
      <c r="G546" s="67">
        <v>5.94</v>
      </c>
      <c r="H546" s="67">
        <v>0.04</v>
      </c>
      <c r="I546" s="67">
        <v>6.01</v>
      </c>
      <c r="J546" s="67">
        <v>5.86</v>
      </c>
      <c r="K546" s="67">
        <v>103.1999</v>
      </c>
      <c r="L546" s="67">
        <v>2.0102000000000002</v>
      </c>
      <c r="N546" s="67"/>
    </row>
    <row r="547" spans="1:15" hidden="1" x14ac:dyDescent="0.25">
      <c r="A547" s="68">
        <v>45328</v>
      </c>
      <c r="B547" s="68">
        <v>45330</v>
      </c>
      <c r="C547" s="66" t="s">
        <v>112</v>
      </c>
      <c r="D547" s="66" t="s">
        <v>113</v>
      </c>
      <c r="E547" s="66" t="s">
        <v>114</v>
      </c>
      <c r="F547" s="68">
        <v>50705</v>
      </c>
      <c r="G547" s="67">
        <v>6.22</v>
      </c>
      <c r="H547" s="67">
        <v>0</v>
      </c>
      <c r="I547" s="67">
        <v>6.29</v>
      </c>
      <c r="J547" s="67">
        <v>6.14</v>
      </c>
      <c r="K547" s="67">
        <v>69.515000000000001</v>
      </c>
      <c r="L547" s="67">
        <v>0.85250000000000004</v>
      </c>
      <c r="N547" s="67"/>
    </row>
    <row r="548" spans="1:15" x14ac:dyDescent="0.25">
      <c r="A548" s="68">
        <v>45328</v>
      </c>
      <c r="B548" s="68">
        <v>45330</v>
      </c>
      <c r="C548" s="66" t="s">
        <v>115</v>
      </c>
      <c r="D548" s="66" t="s">
        <v>116</v>
      </c>
      <c r="E548" s="66" t="s">
        <v>117</v>
      </c>
      <c r="F548" s="68">
        <v>51616</v>
      </c>
      <c r="G548" s="67">
        <v>6.3</v>
      </c>
      <c r="H548" s="67">
        <v>0.01</v>
      </c>
      <c r="I548" s="67">
        <v>6.38</v>
      </c>
      <c r="J548" s="67">
        <v>6.23</v>
      </c>
      <c r="K548" s="67">
        <v>65.906800000000004</v>
      </c>
      <c r="L548" s="67">
        <v>2.3689</v>
      </c>
      <c r="N548" s="67"/>
    </row>
    <row r="549" spans="1:15" hidden="1" x14ac:dyDescent="0.25">
      <c r="A549" s="68">
        <v>45328</v>
      </c>
      <c r="B549" s="68">
        <v>45330</v>
      </c>
      <c r="C549" s="66" t="s">
        <v>121</v>
      </c>
      <c r="D549" s="66" t="s">
        <v>122</v>
      </c>
      <c r="E549" s="66" t="s">
        <v>123</v>
      </c>
      <c r="F549" s="68">
        <v>46316</v>
      </c>
      <c r="G549" s="67">
        <v>6.08</v>
      </c>
      <c r="H549" s="67">
        <v>0.02</v>
      </c>
      <c r="I549" s="67">
        <v>6.16</v>
      </c>
      <c r="J549" s="67">
        <v>6.01</v>
      </c>
      <c r="K549" s="67">
        <v>108.2261</v>
      </c>
      <c r="L549" s="67">
        <v>2.8552</v>
      </c>
      <c r="N549" s="67"/>
    </row>
    <row r="550" spans="1:15" hidden="1" x14ac:dyDescent="0.25">
      <c r="A550" s="68">
        <v>45328</v>
      </c>
      <c r="B550" s="68">
        <v>45330</v>
      </c>
      <c r="C550" s="66" t="s">
        <v>130</v>
      </c>
      <c r="D550" s="66" t="s">
        <v>125</v>
      </c>
      <c r="E550" s="66" t="s">
        <v>126</v>
      </c>
      <c r="F550" s="68">
        <v>45525</v>
      </c>
      <c r="G550" s="67">
        <v>6.72</v>
      </c>
      <c r="H550" s="67">
        <v>0.01</v>
      </c>
      <c r="I550" s="67">
        <v>6.87</v>
      </c>
      <c r="J550" s="67">
        <v>6.57</v>
      </c>
      <c r="K550" s="67">
        <v>96.487799999999993</v>
      </c>
      <c r="L550" s="67">
        <v>0</v>
      </c>
      <c r="N550" s="67"/>
    </row>
    <row r="551" spans="1:15" hidden="1" x14ac:dyDescent="0.25">
      <c r="A551" s="68">
        <v>45328</v>
      </c>
      <c r="B551" s="68">
        <v>45330</v>
      </c>
      <c r="C551" s="66" t="s">
        <v>127</v>
      </c>
      <c r="D551" s="66" t="s">
        <v>128</v>
      </c>
      <c r="E551" s="66" t="s">
        <v>129</v>
      </c>
      <c r="F551" s="68">
        <v>49606</v>
      </c>
      <c r="G551" s="67">
        <v>6.2</v>
      </c>
      <c r="H551" s="67">
        <v>0.02</v>
      </c>
      <c r="I551" s="67">
        <v>6.28</v>
      </c>
      <c r="J551" s="67">
        <v>6.13</v>
      </c>
      <c r="K551" s="67">
        <v>106.4504</v>
      </c>
      <c r="L551" s="67">
        <v>2.8327</v>
      </c>
      <c r="N551" s="67"/>
    </row>
    <row r="552" spans="1:15" hidden="1" x14ac:dyDescent="0.25">
      <c r="A552" s="68">
        <v>45328</v>
      </c>
      <c r="B552" s="68">
        <v>45330</v>
      </c>
      <c r="C552" s="66" t="s">
        <v>133</v>
      </c>
      <c r="D552" s="66" t="s">
        <v>131</v>
      </c>
      <c r="E552" s="66" t="s">
        <v>132</v>
      </c>
      <c r="F552" s="68">
        <v>45649</v>
      </c>
      <c r="G552" s="67">
        <v>6.74</v>
      </c>
      <c r="H552" s="67">
        <v>-0.01</v>
      </c>
      <c r="I552" s="67">
        <v>6.89</v>
      </c>
      <c r="J552" s="67">
        <v>6.6</v>
      </c>
      <c r="K552" s="67">
        <v>94.364199999999997</v>
      </c>
      <c r="L552" s="67">
        <v>0</v>
      </c>
      <c r="N552" s="67"/>
    </row>
    <row r="553" spans="1:15" hidden="1" x14ac:dyDescent="0.25">
      <c r="A553" s="68">
        <v>45328</v>
      </c>
      <c r="B553" s="68">
        <v>45330</v>
      </c>
      <c r="C553" s="66" t="s">
        <v>124</v>
      </c>
      <c r="D553" s="66" t="s">
        <v>144</v>
      </c>
      <c r="E553" s="66" t="s">
        <v>145</v>
      </c>
      <c r="F553" s="68">
        <v>45441</v>
      </c>
      <c r="G553" s="67">
        <v>6.87</v>
      </c>
      <c r="H553" s="67">
        <v>-0.02</v>
      </c>
      <c r="I553" s="67">
        <v>7.02</v>
      </c>
      <c r="J553" s="67">
        <v>6.72</v>
      </c>
      <c r="K553" s="67">
        <v>97.925700000000006</v>
      </c>
      <c r="L553" s="67">
        <v>0</v>
      </c>
      <c r="N553" s="67"/>
      <c r="O553" s="76"/>
    </row>
    <row r="554" spans="1:15" hidden="1" x14ac:dyDescent="0.25">
      <c r="A554" s="68">
        <v>45327</v>
      </c>
      <c r="B554" s="68">
        <v>45329</v>
      </c>
      <c r="C554" s="66" t="s">
        <v>118</v>
      </c>
      <c r="D554" s="66" t="s">
        <v>2</v>
      </c>
      <c r="E554" s="66" t="s">
        <v>6</v>
      </c>
      <c r="F554" s="68">
        <v>47048</v>
      </c>
      <c r="G554" s="67">
        <v>5.9</v>
      </c>
      <c r="H554" s="67">
        <v>0.26</v>
      </c>
      <c r="I554" s="67">
        <v>5.98</v>
      </c>
      <c r="J554" s="67">
        <v>5.83</v>
      </c>
      <c r="K554" s="67">
        <v>103.3657</v>
      </c>
      <c r="L554" s="67">
        <v>1.9918</v>
      </c>
      <c r="N554" s="67"/>
    </row>
    <row r="555" spans="1:15" hidden="1" x14ac:dyDescent="0.25">
      <c r="A555" s="68">
        <v>45327</v>
      </c>
      <c r="B555" s="68">
        <v>45329</v>
      </c>
      <c r="C555" s="66" t="s">
        <v>112</v>
      </c>
      <c r="D555" s="66" t="s">
        <v>113</v>
      </c>
      <c r="E555" s="66" t="s">
        <v>114</v>
      </c>
      <c r="F555" s="68">
        <v>50705</v>
      </c>
      <c r="G555" s="67">
        <v>6.22</v>
      </c>
      <c r="H555" s="67">
        <v>0.3</v>
      </c>
      <c r="I555" s="67">
        <v>6.3</v>
      </c>
      <c r="J555" s="67">
        <v>6.15</v>
      </c>
      <c r="K555" s="67">
        <v>69.511600000000001</v>
      </c>
      <c r="L555" s="67">
        <v>0.84430000000000005</v>
      </c>
      <c r="N555" s="67"/>
    </row>
    <row r="556" spans="1:15" x14ac:dyDescent="0.25">
      <c r="A556" s="68">
        <v>45327</v>
      </c>
      <c r="B556" s="68">
        <v>45329</v>
      </c>
      <c r="C556" s="66" t="s">
        <v>115</v>
      </c>
      <c r="D556" s="66" t="s">
        <v>116</v>
      </c>
      <c r="E556" s="66" t="s">
        <v>117</v>
      </c>
      <c r="F556" s="68">
        <v>51616</v>
      </c>
      <c r="G556" s="67">
        <v>6.29</v>
      </c>
      <c r="H556" s="67">
        <v>0.31</v>
      </c>
      <c r="I556" s="67">
        <v>6.37</v>
      </c>
      <c r="J556" s="67">
        <v>6.22</v>
      </c>
      <c r="K556" s="67">
        <v>65.982500000000002</v>
      </c>
      <c r="L556" s="67">
        <v>2.3607</v>
      </c>
      <c r="N556" s="67"/>
    </row>
    <row r="557" spans="1:15" hidden="1" x14ac:dyDescent="0.25">
      <c r="A557" s="68">
        <v>45327</v>
      </c>
      <c r="B557" s="68">
        <v>45329</v>
      </c>
      <c r="C557" s="66" t="s">
        <v>121</v>
      </c>
      <c r="D557" s="66" t="s">
        <v>122</v>
      </c>
      <c r="E557" s="66" t="s">
        <v>123</v>
      </c>
      <c r="F557" s="68">
        <v>46316</v>
      </c>
      <c r="G557" s="67">
        <v>6.06</v>
      </c>
      <c r="H557" s="67">
        <v>0.21</v>
      </c>
      <c r="I557" s="67">
        <v>6.14</v>
      </c>
      <c r="J557" s="67">
        <v>5.99</v>
      </c>
      <c r="K557" s="67">
        <v>108.28570000000001</v>
      </c>
      <c r="L557" s="67">
        <v>2.8292000000000002</v>
      </c>
      <c r="N557" s="67"/>
    </row>
    <row r="558" spans="1:15" hidden="1" x14ac:dyDescent="0.25">
      <c r="A558" s="68">
        <v>45327</v>
      </c>
      <c r="B558" s="68">
        <v>45329</v>
      </c>
      <c r="C558" s="66" t="s">
        <v>130</v>
      </c>
      <c r="D558" s="66" t="s">
        <v>125</v>
      </c>
      <c r="E558" s="66" t="s">
        <v>126</v>
      </c>
      <c r="F558" s="68">
        <v>45525</v>
      </c>
      <c r="G558" s="67">
        <v>6.71</v>
      </c>
      <c r="H558" s="67">
        <v>0.02</v>
      </c>
      <c r="I558" s="67">
        <v>6.86</v>
      </c>
      <c r="J558" s="67">
        <v>6.56</v>
      </c>
      <c r="K558" s="67">
        <v>96.475499999999997</v>
      </c>
      <c r="L558" s="67">
        <v>0</v>
      </c>
      <c r="N558" s="67"/>
    </row>
    <row r="559" spans="1:15" hidden="1" x14ac:dyDescent="0.25">
      <c r="A559" s="68">
        <v>45327</v>
      </c>
      <c r="B559" s="68">
        <v>45329</v>
      </c>
      <c r="C559" s="66" t="s">
        <v>127</v>
      </c>
      <c r="D559" s="66" t="s">
        <v>128</v>
      </c>
      <c r="E559" s="66" t="s">
        <v>129</v>
      </c>
      <c r="F559" s="68">
        <v>49606</v>
      </c>
      <c r="G559" s="67">
        <v>6.18</v>
      </c>
      <c r="H559" s="67">
        <v>0.35</v>
      </c>
      <c r="I559" s="67">
        <v>6.25</v>
      </c>
      <c r="J559" s="67">
        <v>6.1</v>
      </c>
      <c r="K559" s="67">
        <v>106.622</v>
      </c>
      <c r="L559" s="67">
        <v>2.8136000000000001</v>
      </c>
      <c r="N559" s="67"/>
    </row>
    <row r="560" spans="1:15" hidden="1" x14ac:dyDescent="0.25">
      <c r="A560" s="68">
        <v>45327</v>
      </c>
      <c r="B560" s="68">
        <v>45329</v>
      </c>
      <c r="C560" s="66" t="s">
        <v>133</v>
      </c>
      <c r="D560" s="66" t="s">
        <v>131</v>
      </c>
      <c r="E560" s="66" t="s">
        <v>132</v>
      </c>
      <c r="F560" s="68">
        <v>45649</v>
      </c>
      <c r="G560" s="67">
        <v>6.75</v>
      </c>
      <c r="H560" s="67">
        <v>0.03</v>
      </c>
      <c r="I560" s="67">
        <v>6.9</v>
      </c>
      <c r="J560" s="67">
        <v>6.6</v>
      </c>
      <c r="K560" s="67">
        <v>94.339600000000004</v>
      </c>
      <c r="L560" s="67">
        <v>0</v>
      </c>
      <c r="N560" s="67"/>
    </row>
    <row r="561" spans="1:15" hidden="1" x14ac:dyDescent="0.25">
      <c r="A561" s="68">
        <v>45327</v>
      </c>
      <c r="B561" s="68">
        <v>45329</v>
      </c>
      <c r="C561" s="66" t="s">
        <v>124</v>
      </c>
      <c r="D561" s="66" t="s">
        <v>144</v>
      </c>
      <c r="E561" s="66" t="s">
        <v>145</v>
      </c>
      <c r="F561" s="68">
        <v>45441</v>
      </c>
      <c r="G561" s="67">
        <v>6.89</v>
      </c>
      <c r="H561" s="67">
        <v>0.02</v>
      </c>
      <c r="I561" s="67">
        <v>7.04</v>
      </c>
      <c r="J561" s="67">
        <v>6.74</v>
      </c>
      <c r="K561" s="67">
        <v>97.901399999999995</v>
      </c>
      <c r="L561" s="67">
        <v>0</v>
      </c>
      <c r="N561" s="67"/>
      <c r="O561" s="76"/>
    </row>
    <row r="562" spans="1:15" hidden="1" x14ac:dyDescent="0.25">
      <c r="A562" s="68">
        <v>45324</v>
      </c>
      <c r="B562" s="68">
        <v>45328</v>
      </c>
      <c r="C562" s="66" t="s">
        <v>118</v>
      </c>
      <c r="D562" s="66" t="s">
        <v>2</v>
      </c>
      <c r="E562" s="66" t="s">
        <v>6</v>
      </c>
      <c r="F562" s="68">
        <v>47048</v>
      </c>
      <c r="G562" s="67">
        <v>5.64</v>
      </c>
      <c r="H562" s="67">
        <v>-0.08</v>
      </c>
      <c r="I562" s="67">
        <v>5.72</v>
      </c>
      <c r="J562" s="67">
        <v>5.57</v>
      </c>
      <c r="K562" s="67">
        <v>104.4418</v>
      </c>
      <c r="L562" s="67">
        <v>1.9734</v>
      </c>
      <c r="N562" s="67"/>
    </row>
    <row r="563" spans="1:15" hidden="1" x14ac:dyDescent="0.25">
      <c r="A563" s="68">
        <v>45324</v>
      </c>
      <c r="B563" s="68">
        <v>45328</v>
      </c>
      <c r="C563" s="66" t="s">
        <v>112</v>
      </c>
      <c r="D563" s="66" t="s">
        <v>113</v>
      </c>
      <c r="E563" s="66" t="s">
        <v>114</v>
      </c>
      <c r="F563" s="68">
        <v>50705</v>
      </c>
      <c r="G563" s="67">
        <v>5.92</v>
      </c>
      <c r="H563" s="67">
        <v>-0.15</v>
      </c>
      <c r="I563" s="67">
        <v>6</v>
      </c>
      <c r="J563" s="67">
        <v>5.85</v>
      </c>
      <c r="K563" s="67">
        <v>71.810400000000001</v>
      </c>
      <c r="L563" s="67">
        <v>0.83609999999999995</v>
      </c>
      <c r="N563" s="67"/>
    </row>
    <row r="564" spans="1:15" x14ac:dyDescent="0.25">
      <c r="A564" s="68">
        <v>45324</v>
      </c>
      <c r="B564" s="68">
        <v>45328</v>
      </c>
      <c r="C564" s="66" t="s">
        <v>115</v>
      </c>
      <c r="D564" s="66" t="s">
        <v>116</v>
      </c>
      <c r="E564" s="66" t="s">
        <v>117</v>
      </c>
      <c r="F564" s="68">
        <v>51616</v>
      </c>
      <c r="G564" s="67">
        <v>5.98</v>
      </c>
      <c r="H564" s="67">
        <v>-0.1</v>
      </c>
      <c r="I564" s="67">
        <v>6.06</v>
      </c>
      <c r="J564" s="67">
        <v>5.91</v>
      </c>
      <c r="K564" s="67">
        <v>68.486599999999996</v>
      </c>
      <c r="L564" s="67">
        <v>2.3525</v>
      </c>
      <c r="N564" s="67"/>
    </row>
    <row r="565" spans="1:15" hidden="1" x14ac:dyDescent="0.25">
      <c r="A565" s="68">
        <v>45324</v>
      </c>
      <c r="B565" s="68">
        <v>45328</v>
      </c>
      <c r="C565" s="66" t="s">
        <v>121</v>
      </c>
      <c r="D565" s="66" t="s">
        <v>122</v>
      </c>
      <c r="E565" s="66" t="s">
        <v>123</v>
      </c>
      <c r="F565" s="68">
        <v>46316</v>
      </c>
      <c r="G565" s="67">
        <v>5.85</v>
      </c>
      <c r="H565" s="67">
        <v>-0.17</v>
      </c>
      <c r="I565" s="67">
        <v>5.92</v>
      </c>
      <c r="J565" s="67">
        <v>5.77</v>
      </c>
      <c r="K565" s="67">
        <v>108.83759999999999</v>
      </c>
      <c r="L565" s="67">
        <v>2.8033000000000001</v>
      </c>
      <c r="N565" s="67"/>
    </row>
    <row r="566" spans="1:15" hidden="1" x14ac:dyDescent="0.25">
      <c r="A566" s="68">
        <v>45324</v>
      </c>
      <c r="B566" s="68">
        <v>45328</v>
      </c>
      <c r="C566" s="66" t="s">
        <v>130</v>
      </c>
      <c r="D566" s="66" t="s">
        <v>125</v>
      </c>
      <c r="E566" s="66" t="s">
        <v>126</v>
      </c>
      <c r="F566" s="68">
        <v>45525</v>
      </c>
      <c r="G566" s="67">
        <v>6.69</v>
      </c>
      <c r="H566" s="67">
        <v>-0.02</v>
      </c>
      <c r="I566" s="67">
        <v>6.84</v>
      </c>
      <c r="J566" s="67">
        <v>6.54</v>
      </c>
      <c r="K566" s="67">
        <v>96.468400000000003</v>
      </c>
      <c r="L566" s="67">
        <v>0</v>
      </c>
      <c r="N566" s="67"/>
    </row>
    <row r="567" spans="1:15" hidden="1" x14ac:dyDescent="0.25">
      <c r="A567" s="68">
        <v>45324</v>
      </c>
      <c r="B567" s="68">
        <v>45328</v>
      </c>
      <c r="C567" s="66" t="s">
        <v>127</v>
      </c>
      <c r="D567" s="66" t="s">
        <v>128</v>
      </c>
      <c r="E567" s="66" t="s">
        <v>129</v>
      </c>
      <c r="F567" s="68">
        <v>49606</v>
      </c>
      <c r="G567" s="67">
        <v>5.83</v>
      </c>
      <c r="H567" s="67">
        <v>-0.12</v>
      </c>
      <c r="I567" s="67">
        <v>5.9</v>
      </c>
      <c r="J567" s="67">
        <v>5.75</v>
      </c>
      <c r="K567" s="67">
        <v>109.6665</v>
      </c>
      <c r="L567" s="67">
        <v>2.7945000000000002</v>
      </c>
      <c r="N567" s="67"/>
    </row>
    <row r="568" spans="1:15" hidden="1" x14ac:dyDescent="0.25">
      <c r="A568" s="68">
        <v>45324</v>
      </c>
      <c r="B568" s="68">
        <v>45328</v>
      </c>
      <c r="C568" s="66" t="s">
        <v>133</v>
      </c>
      <c r="D568" s="66" t="s">
        <v>131</v>
      </c>
      <c r="E568" s="66" t="s">
        <v>132</v>
      </c>
      <c r="F568" s="68">
        <v>45649</v>
      </c>
      <c r="G568" s="67">
        <v>6.72</v>
      </c>
      <c r="H568" s="67">
        <v>0.01</v>
      </c>
      <c r="I568" s="67">
        <v>6.87</v>
      </c>
      <c r="J568" s="67">
        <v>6.57</v>
      </c>
      <c r="K568" s="67">
        <v>94.346699999999998</v>
      </c>
      <c r="L568" s="67">
        <v>0</v>
      </c>
      <c r="N568" s="67"/>
    </row>
    <row r="569" spans="1:15" hidden="1" x14ac:dyDescent="0.25">
      <c r="A569" s="68">
        <v>45324</v>
      </c>
      <c r="B569" s="68">
        <v>45328</v>
      </c>
      <c r="C569" s="66" t="s">
        <v>124</v>
      </c>
      <c r="D569" s="66" t="s">
        <v>144</v>
      </c>
      <c r="E569" s="66" t="s">
        <v>145</v>
      </c>
      <c r="F569" s="68">
        <v>45441</v>
      </c>
      <c r="G569" s="67">
        <v>6.87</v>
      </c>
      <c r="H569" s="67">
        <v>0</v>
      </c>
      <c r="I569" s="67">
        <v>7.02</v>
      </c>
      <c r="J569" s="67">
        <v>6.72</v>
      </c>
      <c r="K569" s="67">
        <v>97.889099999999999</v>
      </c>
      <c r="L569" s="67">
        <v>0</v>
      </c>
      <c r="N569" s="67"/>
      <c r="O569" s="76"/>
    </row>
    <row r="570" spans="1:15" hidden="1" x14ac:dyDescent="0.25">
      <c r="A570" s="68">
        <v>45323</v>
      </c>
      <c r="B570" s="68">
        <v>45327</v>
      </c>
      <c r="C570" s="66" t="s">
        <v>118</v>
      </c>
      <c r="D570" s="66" t="s">
        <v>2</v>
      </c>
      <c r="E570" s="66" t="s">
        <v>6</v>
      </c>
      <c r="F570" s="68">
        <v>47048</v>
      </c>
      <c r="G570" s="67">
        <v>5.72</v>
      </c>
      <c r="H570" s="67">
        <v>-0.14000000000000001</v>
      </c>
      <c r="I570" s="67">
        <v>5.8</v>
      </c>
      <c r="J570" s="67">
        <v>5.65</v>
      </c>
      <c r="K570" s="67">
        <v>104.1121</v>
      </c>
      <c r="L570" s="67">
        <v>1.9549000000000001</v>
      </c>
      <c r="N570" s="67"/>
    </row>
    <row r="571" spans="1:15" hidden="1" x14ac:dyDescent="0.25">
      <c r="A571" s="68">
        <v>45323</v>
      </c>
      <c r="B571" s="68">
        <v>45327</v>
      </c>
      <c r="C571" s="66" t="s">
        <v>112</v>
      </c>
      <c r="D571" s="66" t="s">
        <v>113</v>
      </c>
      <c r="E571" s="66" t="s">
        <v>114</v>
      </c>
      <c r="F571" s="68">
        <v>50705</v>
      </c>
      <c r="G571" s="67">
        <v>6.07</v>
      </c>
      <c r="H571" s="67">
        <v>-0.13</v>
      </c>
      <c r="I571" s="67">
        <v>6.15</v>
      </c>
      <c r="J571" s="67">
        <v>6</v>
      </c>
      <c r="K571" s="67">
        <v>70.644300000000001</v>
      </c>
      <c r="L571" s="67">
        <v>0.82789999999999997</v>
      </c>
      <c r="N571" s="67"/>
    </row>
    <row r="572" spans="1:15" x14ac:dyDescent="0.25">
      <c r="A572" s="68">
        <v>45323</v>
      </c>
      <c r="B572" s="68">
        <v>45327</v>
      </c>
      <c r="C572" s="66" t="s">
        <v>115</v>
      </c>
      <c r="D572" s="66" t="s">
        <v>116</v>
      </c>
      <c r="E572" s="66" t="s">
        <v>117</v>
      </c>
      <c r="F572" s="68">
        <v>51616</v>
      </c>
      <c r="G572" s="67">
        <v>6.08</v>
      </c>
      <c r="H572" s="67">
        <v>-0.15</v>
      </c>
      <c r="I572" s="67">
        <v>6.16</v>
      </c>
      <c r="J572" s="67">
        <v>6.01</v>
      </c>
      <c r="K572" s="67">
        <v>67.661600000000007</v>
      </c>
      <c r="L572" s="67">
        <v>2.3443000000000001</v>
      </c>
      <c r="N572" s="67"/>
    </row>
    <row r="573" spans="1:15" hidden="1" x14ac:dyDescent="0.25">
      <c r="A573" s="68">
        <v>45323</v>
      </c>
      <c r="B573" s="68">
        <v>45327</v>
      </c>
      <c r="C573" s="66" t="s">
        <v>121</v>
      </c>
      <c r="D573" s="66" t="s">
        <v>122</v>
      </c>
      <c r="E573" s="66" t="s">
        <v>123</v>
      </c>
      <c r="F573" s="68">
        <v>46316</v>
      </c>
      <c r="G573" s="67">
        <v>6.02</v>
      </c>
      <c r="H573" s="67">
        <v>-0.15</v>
      </c>
      <c r="I573" s="67">
        <v>6.09</v>
      </c>
      <c r="J573" s="67">
        <v>5.94</v>
      </c>
      <c r="K573" s="67">
        <v>108.4053</v>
      </c>
      <c r="L573" s="67">
        <v>2.7772999999999999</v>
      </c>
      <c r="N573" s="67"/>
    </row>
    <row r="574" spans="1:15" hidden="1" x14ac:dyDescent="0.25">
      <c r="A574" s="68">
        <v>45323</v>
      </c>
      <c r="B574" s="68">
        <v>45327</v>
      </c>
      <c r="C574" s="66" t="s">
        <v>130</v>
      </c>
      <c r="D574" s="66" t="s">
        <v>125</v>
      </c>
      <c r="E574" s="66" t="s">
        <v>126</v>
      </c>
      <c r="F574" s="68">
        <v>45525</v>
      </c>
      <c r="G574" s="67">
        <v>6.71</v>
      </c>
      <c r="H574" s="67">
        <v>0</v>
      </c>
      <c r="I574" s="67">
        <v>6.86</v>
      </c>
      <c r="J574" s="67">
        <v>6.56</v>
      </c>
      <c r="K574" s="67">
        <v>96.440899999999999</v>
      </c>
      <c r="L574" s="67">
        <v>0</v>
      </c>
      <c r="N574" s="67"/>
    </row>
    <row r="575" spans="1:15" hidden="1" x14ac:dyDescent="0.25">
      <c r="A575" s="68">
        <v>45323</v>
      </c>
      <c r="B575" s="68">
        <v>45327</v>
      </c>
      <c r="C575" s="66" t="s">
        <v>127</v>
      </c>
      <c r="D575" s="66" t="s">
        <v>128</v>
      </c>
      <c r="E575" s="66" t="s">
        <v>129</v>
      </c>
      <c r="F575" s="68">
        <v>49606</v>
      </c>
      <c r="G575" s="67">
        <v>5.95</v>
      </c>
      <c r="H575" s="67">
        <v>-0.14000000000000001</v>
      </c>
      <c r="I575" s="67">
        <v>6.02</v>
      </c>
      <c r="J575" s="67">
        <v>5.87</v>
      </c>
      <c r="K575" s="67">
        <v>108.6118</v>
      </c>
      <c r="L575" s="67">
        <v>2.7753999999999999</v>
      </c>
      <c r="N575" s="67"/>
    </row>
    <row r="576" spans="1:15" hidden="1" x14ac:dyDescent="0.25">
      <c r="A576" s="68">
        <v>45323</v>
      </c>
      <c r="B576" s="68">
        <v>45327</v>
      </c>
      <c r="C576" s="66" t="s">
        <v>133</v>
      </c>
      <c r="D576" s="66" t="s">
        <v>131</v>
      </c>
      <c r="E576" s="66" t="s">
        <v>132</v>
      </c>
      <c r="F576" s="68">
        <v>45649</v>
      </c>
      <c r="G576" s="67">
        <v>6.71</v>
      </c>
      <c r="H576" s="67">
        <v>-0.02</v>
      </c>
      <c r="I576" s="67">
        <v>6.86</v>
      </c>
      <c r="J576" s="67">
        <v>6.56</v>
      </c>
      <c r="K576" s="67">
        <v>94.338099999999997</v>
      </c>
      <c r="L576" s="67">
        <v>0</v>
      </c>
      <c r="N576" s="67"/>
    </row>
    <row r="577" spans="1:15" hidden="1" x14ac:dyDescent="0.25">
      <c r="A577" s="68">
        <v>45323</v>
      </c>
      <c r="B577" s="68">
        <v>45327</v>
      </c>
      <c r="C577" s="66" t="s">
        <v>124</v>
      </c>
      <c r="D577" s="66" t="s">
        <v>144</v>
      </c>
      <c r="E577" s="66" t="s">
        <v>145</v>
      </c>
      <c r="F577" s="68">
        <v>45441</v>
      </c>
      <c r="G577" s="67">
        <v>6.87</v>
      </c>
      <c r="H577" s="67">
        <v>0.01</v>
      </c>
      <c r="I577" s="67">
        <v>7.02</v>
      </c>
      <c r="J577" s="67">
        <v>6.72</v>
      </c>
      <c r="K577" s="67">
        <v>97.870800000000003</v>
      </c>
      <c r="L577" s="67">
        <v>0</v>
      </c>
      <c r="N577" s="67"/>
      <c r="O577" s="76"/>
    </row>
    <row r="578" spans="1:15" hidden="1" x14ac:dyDescent="0.25">
      <c r="A578" s="68">
        <v>45322</v>
      </c>
      <c r="B578" s="68">
        <v>45324</v>
      </c>
      <c r="C578" s="66" t="s">
        <v>118</v>
      </c>
      <c r="D578" s="66" t="s">
        <v>2</v>
      </c>
      <c r="E578" s="66" t="s">
        <v>6</v>
      </c>
      <c r="F578" s="68">
        <v>47048</v>
      </c>
      <c r="G578" s="67">
        <v>5.86</v>
      </c>
      <c r="H578" s="67">
        <v>-0.14000000000000001</v>
      </c>
      <c r="I578" s="67">
        <v>5.94</v>
      </c>
      <c r="J578" s="67">
        <v>5.79</v>
      </c>
      <c r="K578" s="67">
        <v>103.54</v>
      </c>
      <c r="L578" s="67">
        <v>1.8996</v>
      </c>
      <c r="N578" s="67"/>
    </row>
    <row r="579" spans="1:15" hidden="1" x14ac:dyDescent="0.25">
      <c r="A579" s="68">
        <v>45322</v>
      </c>
      <c r="B579" s="68">
        <v>45324</v>
      </c>
      <c r="C579" s="66" t="s">
        <v>112</v>
      </c>
      <c r="D579" s="66" t="s">
        <v>113</v>
      </c>
      <c r="E579" s="66" t="s">
        <v>114</v>
      </c>
      <c r="F579" s="68">
        <v>50705</v>
      </c>
      <c r="G579" s="67">
        <v>6.2</v>
      </c>
      <c r="H579" s="67">
        <v>-0.21</v>
      </c>
      <c r="I579" s="67">
        <v>6.27</v>
      </c>
      <c r="J579" s="67">
        <v>6.12</v>
      </c>
      <c r="K579" s="67">
        <v>69.645300000000006</v>
      </c>
      <c r="L579" s="67">
        <v>0.80330000000000001</v>
      </c>
      <c r="N579" s="67"/>
    </row>
    <row r="580" spans="1:15" x14ac:dyDescent="0.25">
      <c r="A580" s="68">
        <v>45322</v>
      </c>
      <c r="B580" s="68">
        <v>45324</v>
      </c>
      <c r="C580" s="66" t="s">
        <v>115</v>
      </c>
      <c r="D580" s="66" t="s">
        <v>116</v>
      </c>
      <c r="E580" s="66" t="s">
        <v>117</v>
      </c>
      <c r="F580" s="68">
        <v>51616</v>
      </c>
      <c r="G580" s="67">
        <v>6.23</v>
      </c>
      <c r="H580" s="67">
        <v>-0.21</v>
      </c>
      <c r="I580" s="67">
        <v>6.3</v>
      </c>
      <c r="J580" s="67">
        <v>6.15</v>
      </c>
      <c r="K580" s="67">
        <v>66.442700000000002</v>
      </c>
      <c r="L580" s="67">
        <v>2.3197000000000001</v>
      </c>
      <c r="N580" s="67"/>
    </row>
    <row r="581" spans="1:15" hidden="1" x14ac:dyDescent="0.25">
      <c r="A581" s="68">
        <v>45322</v>
      </c>
      <c r="B581" s="68">
        <v>45324</v>
      </c>
      <c r="C581" s="66" t="s">
        <v>121</v>
      </c>
      <c r="D581" s="66" t="s">
        <v>122</v>
      </c>
      <c r="E581" s="66" t="s">
        <v>123</v>
      </c>
      <c r="F581" s="68">
        <v>46316</v>
      </c>
      <c r="G581" s="67">
        <v>6.17</v>
      </c>
      <c r="H581" s="67">
        <v>-0.06</v>
      </c>
      <c r="I581" s="67">
        <v>6.25</v>
      </c>
      <c r="J581" s="67">
        <v>6.1</v>
      </c>
      <c r="K581" s="67">
        <v>108.04179999999999</v>
      </c>
      <c r="L581" s="67">
        <v>2.6995</v>
      </c>
      <c r="N581" s="67"/>
    </row>
    <row r="582" spans="1:15" hidden="1" x14ac:dyDescent="0.25">
      <c r="A582" s="68">
        <v>45322</v>
      </c>
      <c r="B582" s="68">
        <v>45324</v>
      </c>
      <c r="C582" s="66" t="s">
        <v>130</v>
      </c>
      <c r="D582" s="66" t="s">
        <v>125</v>
      </c>
      <c r="E582" s="66" t="s">
        <v>126</v>
      </c>
      <c r="F582" s="68">
        <v>45525</v>
      </c>
      <c r="G582" s="67">
        <v>6.71</v>
      </c>
      <c r="H582" s="67">
        <v>0.02</v>
      </c>
      <c r="I582" s="67">
        <v>6.86</v>
      </c>
      <c r="J582" s="67">
        <v>6.56</v>
      </c>
      <c r="K582" s="67">
        <v>96.388900000000007</v>
      </c>
      <c r="L582" s="67">
        <v>0</v>
      </c>
      <c r="N582" s="67"/>
    </row>
    <row r="583" spans="1:15" hidden="1" x14ac:dyDescent="0.25">
      <c r="A583" s="68">
        <v>45322</v>
      </c>
      <c r="B583" s="68">
        <v>45324</v>
      </c>
      <c r="C583" s="66" t="s">
        <v>127</v>
      </c>
      <c r="D583" s="66" t="s">
        <v>128</v>
      </c>
      <c r="E583" s="66" t="s">
        <v>129</v>
      </c>
      <c r="F583" s="68">
        <v>49606</v>
      </c>
      <c r="G583" s="67">
        <v>6.09</v>
      </c>
      <c r="H583" s="67">
        <v>-0.22</v>
      </c>
      <c r="I583" s="67">
        <v>6.16</v>
      </c>
      <c r="J583" s="67">
        <v>6.01</v>
      </c>
      <c r="K583" s="67">
        <v>107.4003</v>
      </c>
      <c r="L583" s="67">
        <v>2.718</v>
      </c>
      <c r="N583" s="67"/>
    </row>
    <row r="584" spans="1:15" hidden="1" x14ac:dyDescent="0.25">
      <c r="A584" s="68">
        <v>45322</v>
      </c>
      <c r="B584" s="68">
        <v>45324</v>
      </c>
      <c r="C584" s="66" t="s">
        <v>133</v>
      </c>
      <c r="D584" s="66" t="s">
        <v>131</v>
      </c>
      <c r="E584" s="66" t="s">
        <v>132</v>
      </c>
      <c r="F584" s="68">
        <v>45649</v>
      </c>
      <c r="G584" s="67">
        <v>6.73</v>
      </c>
      <c r="H584" s="67">
        <v>0.01</v>
      </c>
      <c r="I584" s="67">
        <v>6.88</v>
      </c>
      <c r="J584" s="67">
        <v>6.58</v>
      </c>
      <c r="K584" s="67">
        <v>94.272300000000001</v>
      </c>
      <c r="L584" s="67">
        <v>0</v>
      </c>
      <c r="N584" s="67"/>
    </row>
    <row r="585" spans="1:15" hidden="1" x14ac:dyDescent="0.25">
      <c r="A585" s="68">
        <v>45322</v>
      </c>
      <c r="B585" s="68">
        <v>45324</v>
      </c>
      <c r="C585" s="66" t="s">
        <v>124</v>
      </c>
      <c r="D585" s="66" t="s">
        <v>144</v>
      </c>
      <c r="E585" s="66" t="s">
        <v>145</v>
      </c>
      <c r="F585" s="68">
        <v>45441</v>
      </c>
      <c r="G585" s="67">
        <v>6.86</v>
      </c>
      <c r="H585" s="67">
        <v>0.01</v>
      </c>
      <c r="I585" s="67">
        <v>7.01</v>
      </c>
      <c r="J585" s="67">
        <v>6.71</v>
      </c>
      <c r="K585" s="67">
        <v>97.819100000000006</v>
      </c>
      <c r="L585" s="67">
        <v>0</v>
      </c>
      <c r="N585" s="67"/>
      <c r="O585" s="76"/>
    </row>
    <row r="586" spans="1:15" hidden="1" x14ac:dyDescent="0.25">
      <c r="A586" s="68">
        <v>45321</v>
      </c>
      <c r="B586" s="68">
        <v>45323</v>
      </c>
      <c r="C586" s="66" t="s">
        <v>118</v>
      </c>
      <c r="D586" s="66" t="s">
        <v>2</v>
      </c>
      <c r="E586" s="66" t="s">
        <v>6</v>
      </c>
      <c r="F586" s="68">
        <v>47048</v>
      </c>
      <c r="G586" s="67">
        <v>6</v>
      </c>
      <c r="H586" s="67">
        <v>0</v>
      </c>
      <c r="I586" s="67">
        <v>6.08</v>
      </c>
      <c r="J586" s="67">
        <v>5.93</v>
      </c>
      <c r="K586" s="67">
        <v>102.967</v>
      </c>
      <c r="L586" s="67">
        <v>1.8811</v>
      </c>
      <c r="N586" s="67"/>
    </row>
    <row r="587" spans="1:15" hidden="1" x14ac:dyDescent="0.25">
      <c r="A587" s="68">
        <v>45321</v>
      </c>
      <c r="B587" s="68">
        <v>45323</v>
      </c>
      <c r="C587" s="66" t="s">
        <v>112</v>
      </c>
      <c r="D587" s="66" t="s">
        <v>113</v>
      </c>
      <c r="E587" s="66" t="s">
        <v>114</v>
      </c>
      <c r="F587" s="68">
        <v>50705</v>
      </c>
      <c r="G587" s="67">
        <v>6.41</v>
      </c>
      <c r="H587" s="67">
        <v>0</v>
      </c>
      <c r="I587" s="67">
        <v>6.49</v>
      </c>
      <c r="J587" s="67">
        <v>6.34</v>
      </c>
      <c r="K587" s="67">
        <v>68.080399999999997</v>
      </c>
      <c r="L587" s="67">
        <v>0.79510000000000003</v>
      </c>
      <c r="N587" s="67"/>
    </row>
    <row r="588" spans="1:15" x14ac:dyDescent="0.25">
      <c r="A588" s="68">
        <v>45321</v>
      </c>
      <c r="B588" s="68">
        <v>45323</v>
      </c>
      <c r="C588" s="66" t="s">
        <v>115</v>
      </c>
      <c r="D588" s="66" t="s">
        <v>116</v>
      </c>
      <c r="E588" s="66" t="s">
        <v>117</v>
      </c>
      <c r="F588" s="68">
        <v>51616</v>
      </c>
      <c r="G588" s="67">
        <v>6.44</v>
      </c>
      <c r="H588" s="67">
        <v>0.01</v>
      </c>
      <c r="I588" s="67">
        <v>6.52</v>
      </c>
      <c r="J588" s="67">
        <v>6.37</v>
      </c>
      <c r="K588" s="67">
        <v>64.792199999999994</v>
      </c>
      <c r="L588" s="67">
        <v>2.3115000000000001</v>
      </c>
      <c r="N588" s="67"/>
    </row>
    <row r="589" spans="1:15" hidden="1" x14ac:dyDescent="0.25">
      <c r="A589" s="68">
        <v>45321</v>
      </c>
      <c r="B589" s="68">
        <v>45323</v>
      </c>
      <c r="C589" s="66" t="s">
        <v>121</v>
      </c>
      <c r="D589" s="66" t="s">
        <v>122</v>
      </c>
      <c r="E589" s="66" t="s">
        <v>123</v>
      </c>
      <c r="F589" s="68">
        <v>46316</v>
      </c>
      <c r="G589" s="67">
        <v>6.23</v>
      </c>
      <c r="H589" s="67">
        <v>0</v>
      </c>
      <c r="I589" s="67">
        <v>6.31</v>
      </c>
      <c r="J589" s="67">
        <v>6.16</v>
      </c>
      <c r="K589" s="67">
        <v>107.8948</v>
      </c>
      <c r="L589" s="67">
        <v>2.6735000000000002</v>
      </c>
      <c r="N589" s="67"/>
    </row>
    <row r="590" spans="1:15" hidden="1" x14ac:dyDescent="0.25">
      <c r="A590" s="68">
        <v>45321</v>
      </c>
      <c r="B590" s="68">
        <v>45323</v>
      </c>
      <c r="C590" s="66" t="s">
        <v>130</v>
      </c>
      <c r="D590" s="66" t="s">
        <v>125</v>
      </c>
      <c r="E590" s="66" t="s">
        <v>126</v>
      </c>
      <c r="F590" s="68">
        <v>45525</v>
      </c>
      <c r="G590" s="67">
        <v>6.69</v>
      </c>
      <c r="H590" s="67">
        <v>-0.04</v>
      </c>
      <c r="I590" s="67">
        <v>6.84</v>
      </c>
      <c r="J590" s="67">
        <v>6.54</v>
      </c>
      <c r="K590" s="67">
        <v>96.382000000000005</v>
      </c>
      <c r="L590" s="67">
        <v>0</v>
      </c>
      <c r="N590" s="67"/>
    </row>
    <row r="591" spans="1:15" hidden="1" x14ac:dyDescent="0.25">
      <c r="A591" s="68">
        <v>45321</v>
      </c>
      <c r="B591" s="68">
        <v>45323</v>
      </c>
      <c r="C591" s="66" t="s">
        <v>127</v>
      </c>
      <c r="D591" s="66" t="s">
        <v>128</v>
      </c>
      <c r="E591" s="66" t="s">
        <v>129</v>
      </c>
      <c r="F591" s="68">
        <v>49606</v>
      </c>
      <c r="G591" s="67">
        <v>6.31</v>
      </c>
      <c r="H591" s="67">
        <v>0.01</v>
      </c>
      <c r="I591" s="67">
        <v>6.38</v>
      </c>
      <c r="J591" s="67">
        <v>6.23</v>
      </c>
      <c r="K591" s="67">
        <v>105.52630000000001</v>
      </c>
      <c r="L591" s="67">
        <v>2.6989000000000001</v>
      </c>
      <c r="N591" s="67"/>
    </row>
    <row r="592" spans="1:15" hidden="1" x14ac:dyDescent="0.25">
      <c r="A592" s="68">
        <v>45321</v>
      </c>
      <c r="B592" s="68">
        <v>45323</v>
      </c>
      <c r="C592" s="66" t="s">
        <v>133</v>
      </c>
      <c r="D592" s="66" t="s">
        <v>131</v>
      </c>
      <c r="E592" s="66" t="s">
        <v>132</v>
      </c>
      <c r="F592" s="68">
        <v>45649</v>
      </c>
      <c r="G592" s="67">
        <v>6.72</v>
      </c>
      <c r="H592" s="67">
        <v>0</v>
      </c>
      <c r="I592" s="67">
        <v>6.87</v>
      </c>
      <c r="J592" s="67">
        <v>6.57</v>
      </c>
      <c r="K592" s="67">
        <v>94.2637</v>
      </c>
      <c r="L592" s="67">
        <v>0</v>
      </c>
      <c r="N592" s="67"/>
    </row>
    <row r="593" spans="1:15" hidden="1" x14ac:dyDescent="0.25">
      <c r="A593" s="68">
        <v>45321</v>
      </c>
      <c r="B593" s="68">
        <v>45323</v>
      </c>
      <c r="C593" s="66" t="s">
        <v>124</v>
      </c>
      <c r="D593" s="66" t="s">
        <v>144</v>
      </c>
      <c r="E593" s="66" t="s">
        <v>145</v>
      </c>
      <c r="F593" s="68">
        <v>45441</v>
      </c>
      <c r="G593" s="67">
        <v>6.85</v>
      </c>
      <c r="H593" s="67">
        <v>0.01</v>
      </c>
      <c r="I593" s="67">
        <v>7</v>
      </c>
      <c r="J593" s="67">
        <v>6.7</v>
      </c>
      <c r="K593" s="67">
        <v>97.804000000000002</v>
      </c>
      <c r="L593" s="67">
        <v>0</v>
      </c>
      <c r="N593" s="67"/>
      <c r="O593" s="76"/>
    </row>
    <row r="594" spans="1:15" hidden="1" x14ac:dyDescent="0.25">
      <c r="A594" s="68">
        <v>45320</v>
      </c>
      <c r="B594" s="68">
        <v>45322</v>
      </c>
      <c r="C594" s="66" t="s">
        <v>118</v>
      </c>
      <c r="D594" s="66" t="s">
        <v>2</v>
      </c>
      <c r="E594" s="66" t="s">
        <v>6</v>
      </c>
      <c r="F594" s="68">
        <v>47048</v>
      </c>
      <c r="G594" s="67">
        <v>6</v>
      </c>
      <c r="H594" s="67">
        <v>0.09</v>
      </c>
      <c r="I594" s="67">
        <v>6.08</v>
      </c>
      <c r="J594" s="67">
        <v>5.93</v>
      </c>
      <c r="K594" s="67">
        <v>102.9687</v>
      </c>
      <c r="L594" s="67">
        <v>1.8627</v>
      </c>
      <c r="N594" s="67"/>
    </row>
    <row r="595" spans="1:15" hidden="1" x14ac:dyDescent="0.25">
      <c r="A595" s="68">
        <v>45320</v>
      </c>
      <c r="B595" s="68">
        <v>45322</v>
      </c>
      <c r="C595" s="66" t="s">
        <v>112</v>
      </c>
      <c r="D595" s="66" t="s">
        <v>113</v>
      </c>
      <c r="E595" s="66" t="s">
        <v>114</v>
      </c>
      <c r="F595" s="68">
        <v>50705</v>
      </c>
      <c r="G595" s="67">
        <v>6.41</v>
      </c>
      <c r="H595" s="67">
        <v>0.1</v>
      </c>
      <c r="I595" s="67">
        <v>6.48</v>
      </c>
      <c r="J595" s="67">
        <v>6.33</v>
      </c>
      <c r="K595" s="67">
        <v>68.076899999999995</v>
      </c>
      <c r="L595" s="67">
        <v>0.78690000000000004</v>
      </c>
      <c r="N595" s="67"/>
    </row>
    <row r="596" spans="1:15" x14ac:dyDescent="0.25">
      <c r="A596" s="68">
        <v>45320</v>
      </c>
      <c r="B596" s="68">
        <v>45322</v>
      </c>
      <c r="C596" s="66" t="s">
        <v>115</v>
      </c>
      <c r="D596" s="66" t="s">
        <v>116</v>
      </c>
      <c r="E596" s="66" t="s">
        <v>117</v>
      </c>
      <c r="F596" s="68">
        <v>51616</v>
      </c>
      <c r="G596" s="67">
        <v>6.43</v>
      </c>
      <c r="H596" s="67">
        <v>0.09</v>
      </c>
      <c r="I596" s="67">
        <v>6.51</v>
      </c>
      <c r="J596" s="67">
        <v>6.36</v>
      </c>
      <c r="K596" s="67">
        <v>64.866200000000006</v>
      </c>
      <c r="L596" s="67">
        <v>2.3033000000000001</v>
      </c>
      <c r="N596" s="67"/>
    </row>
    <row r="597" spans="1:15" hidden="1" x14ac:dyDescent="0.25">
      <c r="A597" s="68">
        <v>45320</v>
      </c>
      <c r="B597" s="68">
        <v>45322</v>
      </c>
      <c r="C597" s="66" t="s">
        <v>121</v>
      </c>
      <c r="D597" s="66" t="s">
        <v>122</v>
      </c>
      <c r="E597" s="66" t="s">
        <v>123</v>
      </c>
      <c r="F597" s="68">
        <v>46316</v>
      </c>
      <c r="G597" s="67">
        <v>6.23</v>
      </c>
      <c r="H597" s="67">
        <v>0.1</v>
      </c>
      <c r="I597" s="67">
        <v>6.3</v>
      </c>
      <c r="J597" s="67">
        <v>6.16</v>
      </c>
      <c r="K597" s="67">
        <v>107.90260000000001</v>
      </c>
      <c r="L597" s="67">
        <v>2.6475</v>
      </c>
      <c r="N597" s="67"/>
    </row>
    <row r="598" spans="1:15" hidden="1" x14ac:dyDescent="0.25">
      <c r="A598" s="68">
        <v>45320</v>
      </c>
      <c r="B598" s="68">
        <v>45322</v>
      </c>
      <c r="C598" s="66" t="s">
        <v>130</v>
      </c>
      <c r="D598" s="66" t="s">
        <v>125</v>
      </c>
      <c r="E598" s="66" t="s">
        <v>126</v>
      </c>
      <c r="F598" s="68">
        <v>45525</v>
      </c>
      <c r="G598" s="67">
        <v>6.73</v>
      </c>
      <c r="H598" s="67">
        <v>-0.04</v>
      </c>
      <c r="I598" s="67">
        <v>6.88</v>
      </c>
      <c r="J598" s="67">
        <v>6.58</v>
      </c>
      <c r="K598" s="67">
        <v>96.343800000000002</v>
      </c>
      <c r="L598" s="67">
        <v>0</v>
      </c>
      <c r="N598" s="67"/>
    </row>
    <row r="599" spans="1:15" hidden="1" x14ac:dyDescent="0.25">
      <c r="A599" s="68">
        <v>45320</v>
      </c>
      <c r="B599" s="68">
        <v>45322</v>
      </c>
      <c r="C599" s="66" t="s">
        <v>127</v>
      </c>
      <c r="D599" s="66" t="s">
        <v>128</v>
      </c>
      <c r="E599" s="66" t="s">
        <v>129</v>
      </c>
      <c r="F599" s="68">
        <v>49606</v>
      </c>
      <c r="G599" s="67">
        <v>6.3</v>
      </c>
      <c r="H599" s="67">
        <v>0.09</v>
      </c>
      <c r="I599" s="67">
        <v>6.38</v>
      </c>
      <c r="J599" s="67">
        <v>6.23</v>
      </c>
      <c r="K599" s="67">
        <v>105.6117</v>
      </c>
      <c r="L599" s="67">
        <v>2.6797</v>
      </c>
      <c r="N599" s="67"/>
    </row>
    <row r="600" spans="1:15" hidden="1" x14ac:dyDescent="0.25">
      <c r="A600" s="68">
        <v>45320</v>
      </c>
      <c r="B600" s="68">
        <v>45322</v>
      </c>
      <c r="C600" s="66" t="s">
        <v>133</v>
      </c>
      <c r="D600" s="66" t="s">
        <v>131</v>
      </c>
      <c r="E600" s="66" t="s">
        <v>132</v>
      </c>
      <c r="F600" s="68">
        <v>45649</v>
      </c>
      <c r="G600" s="67">
        <v>6.72</v>
      </c>
      <c r="H600" s="67">
        <v>0</v>
      </c>
      <c r="I600" s="67">
        <v>6.87</v>
      </c>
      <c r="J600" s="67">
        <v>6.58</v>
      </c>
      <c r="K600" s="67">
        <v>94.247200000000007</v>
      </c>
      <c r="L600" s="67">
        <v>0</v>
      </c>
      <c r="N600" s="67"/>
    </row>
    <row r="601" spans="1:15" hidden="1" x14ac:dyDescent="0.25">
      <c r="A601" s="68">
        <v>45320</v>
      </c>
      <c r="B601" s="68">
        <v>45322</v>
      </c>
      <c r="C601" s="66" t="s">
        <v>124</v>
      </c>
      <c r="D601" s="66" t="s">
        <v>144</v>
      </c>
      <c r="E601" s="66" t="s">
        <v>145</v>
      </c>
      <c r="F601" s="68">
        <v>45441</v>
      </c>
      <c r="G601" s="67">
        <v>6.84</v>
      </c>
      <c r="H601" s="67">
        <v>0.17</v>
      </c>
      <c r="I601" s="67">
        <v>6.99</v>
      </c>
      <c r="J601" s="67">
        <v>6.69</v>
      </c>
      <c r="K601" s="67">
        <v>97.789000000000001</v>
      </c>
      <c r="L601" s="67">
        <v>0</v>
      </c>
      <c r="N601" s="67"/>
      <c r="O601" s="76"/>
    </row>
    <row r="602" spans="1:15" hidden="1" x14ac:dyDescent="0.25">
      <c r="A602" s="68">
        <v>45317</v>
      </c>
      <c r="B602" s="68">
        <v>45321</v>
      </c>
      <c r="C602" s="66" t="s">
        <v>118</v>
      </c>
      <c r="D602" s="66" t="s">
        <v>2</v>
      </c>
      <c r="E602" s="66" t="s">
        <v>6</v>
      </c>
      <c r="F602" s="68">
        <v>47048</v>
      </c>
      <c r="G602" s="67">
        <v>5.91</v>
      </c>
      <c r="H602" s="67">
        <v>0.03</v>
      </c>
      <c r="I602" s="67">
        <v>5.98</v>
      </c>
      <c r="J602" s="67">
        <v>5.83</v>
      </c>
      <c r="K602" s="67">
        <v>103.34010000000001</v>
      </c>
      <c r="L602" s="67">
        <v>1.8443000000000001</v>
      </c>
      <c r="N602" s="67"/>
    </row>
    <row r="603" spans="1:15" hidden="1" x14ac:dyDescent="0.25">
      <c r="A603" s="68">
        <v>45317</v>
      </c>
      <c r="B603" s="68">
        <v>45321</v>
      </c>
      <c r="C603" s="66" t="s">
        <v>112</v>
      </c>
      <c r="D603" s="66" t="s">
        <v>113</v>
      </c>
      <c r="E603" s="66" t="s">
        <v>114</v>
      </c>
      <c r="F603" s="68">
        <v>50705</v>
      </c>
      <c r="G603" s="67">
        <v>6.31</v>
      </c>
      <c r="H603" s="67">
        <v>0</v>
      </c>
      <c r="I603" s="67">
        <v>6.39</v>
      </c>
      <c r="J603" s="67">
        <v>6.24</v>
      </c>
      <c r="K603" s="67">
        <v>68.811599999999999</v>
      </c>
      <c r="L603" s="67">
        <v>0.77869999999999995</v>
      </c>
    </row>
    <row r="604" spans="1:15" x14ac:dyDescent="0.25">
      <c r="A604" s="68">
        <v>45317</v>
      </c>
      <c r="B604" s="68">
        <v>45321</v>
      </c>
      <c r="C604" s="66" t="s">
        <v>115</v>
      </c>
      <c r="D604" s="66" t="s">
        <v>116</v>
      </c>
      <c r="E604" s="66" t="s">
        <v>117</v>
      </c>
      <c r="F604" s="68">
        <v>51616</v>
      </c>
      <c r="G604" s="67">
        <v>6.34</v>
      </c>
      <c r="H604" s="67">
        <v>0.01</v>
      </c>
      <c r="I604" s="67">
        <v>6.42</v>
      </c>
      <c r="J604" s="67">
        <v>6.27</v>
      </c>
      <c r="K604" s="67">
        <v>65.563599999999994</v>
      </c>
      <c r="L604" s="67">
        <v>2.2951000000000001</v>
      </c>
    </row>
    <row r="605" spans="1:15" hidden="1" x14ac:dyDescent="0.25">
      <c r="A605" s="68">
        <v>45317</v>
      </c>
      <c r="B605" s="68">
        <v>45321</v>
      </c>
      <c r="C605" s="66" t="s">
        <v>121</v>
      </c>
      <c r="D605" s="66" t="s">
        <v>122</v>
      </c>
      <c r="E605" s="66" t="s">
        <v>123</v>
      </c>
      <c r="F605" s="68">
        <v>46316</v>
      </c>
      <c r="G605" s="67">
        <v>6.13</v>
      </c>
      <c r="H605" s="67">
        <v>0.03</v>
      </c>
      <c r="I605" s="67">
        <v>6.21</v>
      </c>
      <c r="J605" s="67">
        <v>6.06</v>
      </c>
      <c r="K605" s="67">
        <v>108.16889999999999</v>
      </c>
      <c r="L605" s="67">
        <v>2.6215999999999999</v>
      </c>
    </row>
    <row r="606" spans="1:15" hidden="1" x14ac:dyDescent="0.25">
      <c r="A606" s="68">
        <v>45317</v>
      </c>
      <c r="B606" s="68">
        <v>45321</v>
      </c>
      <c r="C606" s="66" t="s">
        <v>124</v>
      </c>
      <c r="D606" s="66" t="s">
        <v>146</v>
      </c>
      <c r="E606" s="66" t="s">
        <v>147</v>
      </c>
      <c r="F606" s="68">
        <v>45412</v>
      </c>
      <c r="G606" s="67">
        <v>6.67</v>
      </c>
      <c r="H606" s="67">
        <v>-0.01</v>
      </c>
      <c r="I606" s="67">
        <v>6.81</v>
      </c>
      <c r="J606" s="67">
        <v>6.52</v>
      </c>
      <c r="K606" s="67">
        <v>98.341899999999995</v>
      </c>
      <c r="L606" s="67">
        <v>0</v>
      </c>
      <c r="O606" s="76"/>
    </row>
    <row r="607" spans="1:15" hidden="1" x14ac:dyDescent="0.25">
      <c r="A607" s="68">
        <v>45317</v>
      </c>
      <c r="B607" s="68">
        <v>45321</v>
      </c>
      <c r="C607" s="66" t="s">
        <v>130</v>
      </c>
      <c r="D607" s="66" t="s">
        <v>125</v>
      </c>
      <c r="E607" s="66" t="s">
        <v>126</v>
      </c>
      <c r="F607" s="68">
        <v>45525</v>
      </c>
      <c r="G607" s="67">
        <v>6.77</v>
      </c>
      <c r="H607" s="67">
        <v>0</v>
      </c>
      <c r="I607" s="67">
        <v>6.92</v>
      </c>
      <c r="J607" s="67">
        <v>6.62</v>
      </c>
      <c r="K607" s="67">
        <v>96.305400000000006</v>
      </c>
      <c r="L607" s="67">
        <v>0</v>
      </c>
    </row>
    <row r="608" spans="1:15" hidden="1" x14ac:dyDescent="0.25">
      <c r="A608" s="68">
        <v>45317</v>
      </c>
      <c r="B608" s="68">
        <v>45321</v>
      </c>
      <c r="C608" s="66" t="s">
        <v>127</v>
      </c>
      <c r="D608" s="66" t="s">
        <v>128</v>
      </c>
      <c r="E608" s="66" t="s">
        <v>129</v>
      </c>
      <c r="F608" s="68">
        <v>49606</v>
      </c>
      <c r="G608" s="67">
        <v>6.21</v>
      </c>
      <c r="H608" s="67">
        <v>0.01</v>
      </c>
      <c r="I608" s="67">
        <v>6.28</v>
      </c>
      <c r="J608" s="67">
        <v>6.13</v>
      </c>
      <c r="K608" s="67">
        <v>106.37569999999999</v>
      </c>
      <c r="L608" s="67">
        <v>2.6606000000000001</v>
      </c>
    </row>
    <row r="609" spans="1:15" hidden="1" x14ac:dyDescent="0.25">
      <c r="A609" s="68">
        <v>45317</v>
      </c>
      <c r="B609" s="68">
        <v>45321</v>
      </c>
      <c r="C609" s="66" t="s">
        <v>133</v>
      </c>
      <c r="D609" s="66" t="s">
        <v>131</v>
      </c>
      <c r="E609" s="66" t="s">
        <v>132</v>
      </c>
      <c r="F609" s="68">
        <v>45649</v>
      </c>
      <c r="G609" s="67">
        <v>6.72</v>
      </c>
      <c r="H609" s="67">
        <v>-0.02</v>
      </c>
      <c r="I609" s="67">
        <v>6.87</v>
      </c>
      <c r="J609" s="67">
        <v>6.57</v>
      </c>
      <c r="K609" s="67">
        <v>94.230599999999995</v>
      </c>
      <c r="L609" s="67">
        <v>0</v>
      </c>
    </row>
    <row r="610" spans="1:15" hidden="1" x14ac:dyDescent="0.25">
      <c r="A610" s="68">
        <v>45316</v>
      </c>
      <c r="B610" s="68">
        <v>45320</v>
      </c>
      <c r="C610" s="66" t="s">
        <v>118</v>
      </c>
      <c r="D610" s="66" t="s">
        <v>2</v>
      </c>
      <c r="E610" s="66" t="s">
        <v>6</v>
      </c>
      <c r="F610" s="68">
        <v>47048</v>
      </c>
      <c r="G610" s="67">
        <v>5.88</v>
      </c>
      <c r="H610" s="67">
        <v>0.13</v>
      </c>
      <c r="I610" s="67">
        <v>5.96</v>
      </c>
      <c r="J610" s="67">
        <v>5.81</v>
      </c>
      <c r="K610" s="67">
        <v>103.4657</v>
      </c>
      <c r="L610" s="67">
        <v>1.8258000000000001</v>
      </c>
    </row>
    <row r="611" spans="1:15" hidden="1" x14ac:dyDescent="0.25">
      <c r="A611" s="68">
        <v>45316</v>
      </c>
      <c r="B611" s="68">
        <v>45320</v>
      </c>
      <c r="C611" s="66" t="s">
        <v>112</v>
      </c>
      <c r="D611" s="66" t="s">
        <v>113</v>
      </c>
      <c r="E611" s="66" t="s">
        <v>114</v>
      </c>
      <c r="F611" s="68">
        <v>50705</v>
      </c>
      <c r="G611" s="67">
        <v>6.31</v>
      </c>
      <c r="H611" s="67">
        <v>0.1</v>
      </c>
      <c r="I611" s="67">
        <v>6.38</v>
      </c>
      <c r="J611" s="67">
        <v>6.23</v>
      </c>
      <c r="K611" s="67">
        <v>68.808099999999996</v>
      </c>
      <c r="L611" s="67">
        <v>0.77049999999999996</v>
      </c>
    </row>
    <row r="612" spans="1:15" x14ac:dyDescent="0.25">
      <c r="A612" s="68">
        <v>45316</v>
      </c>
      <c r="B612" s="68">
        <v>45320</v>
      </c>
      <c r="C612" s="66" t="s">
        <v>115</v>
      </c>
      <c r="D612" s="66" t="s">
        <v>116</v>
      </c>
      <c r="E612" s="66" t="s">
        <v>117</v>
      </c>
      <c r="F612" s="68">
        <v>51616</v>
      </c>
      <c r="G612" s="67">
        <v>6.33</v>
      </c>
      <c r="H612" s="67">
        <v>0.1</v>
      </c>
      <c r="I612" s="67">
        <v>6.4</v>
      </c>
      <c r="J612" s="67">
        <v>6.25</v>
      </c>
      <c r="K612" s="67">
        <v>65.638900000000007</v>
      </c>
      <c r="L612" s="67">
        <v>2.2869000000000002</v>
      </c>
    </row>
    <row r="613" spans="1:15" hidden="1" x14ac:dyDescent="0.25">
      <c r="A613" s="68">
        <v>45316</v>
      </c>
      <c r="B613" s="68">
        <v>45320</v>
      </c>
      <c r="C613" s="66" t="s">
        <v>121</v>
      </c>
      <c r="D613" s="66" t="s">
        <v>122</v>
      </c>
      <c r="E613" s="66" t="s">
        <v>123</v>
      </c>
      <c r="F613" s="68">
        <v>46316</v>
      </c>
      <c r="G613" s="67">
        <v>6.1</v>
      </c>
      <c r="H613" s="67">
        <v>0.11</v>
      </c>
      <c r="I613" s="67">
        <v>6.18</v>
      </c>
      <c r="J613" s="67">
        <v>6.03</v>
      </c>
      <c r="K613" s="67">
        <v>108.2548</v>
      </c>
      <c r="L613" s="67">
        <v>2.5956000000000001</v>
      </c>
    </row>
    <row r="614" spans="1:15" hidden="1" x14ac:dyDescent="0.25">
      <c r="A614" s="68">
        <v>45316</v>
      </c>
      <c r="B614" s="68">
        <v>45320</v>
      </c>
      <c r="C614" s="66" t="s">
        <v>124</v>
      </c>
      <c r="D614" s="66" t="s">
        <v>146</v>
      </c>
      <c r="E614" s="66" t="s">
        <v>147</v>
      </c>
      <c r="F614" s="68">
        <v>45412</v>
      </c>
      <c r="G614" s="67">
        <v>6.68</v>
      </c>
      <c r="H614" s="67">
        <v>-0.18</v>
      </c>
      <c r="I614" s="67">
        <v>6.83</v>
      </c>
      <c r="J614" s="67">
        <v>6.53</v>
      </c>
      <c r="K614" s="67">
        <v>98.3215</v>
      </c>
      <c r="L614" s="67">
        <v>0</v>
      </c>
      <c r="O614" s="76"/>
    </row>
    <row r="615" spans="1:15" hidden="1" x14ac:dyDescent="0.25">
      <c r="A615" s="68">
        <v>45316</v>
      </c>
      <c r="B615" s="68">
        <v>45320</v>
      </c>
      <c r="C615" s="66" t="s">
        <v>130</v>
      </c>
      <c r="D615" s="66" t="s">
        <v>125</v>
      </c>
      <c r="E615" s="66" t="s">
        <v>126</v>
      </c>
      <c r="F615" s="68">
        <v>45525</v>
      </c>
      <c r="G615" s="67">
        <v>6.77</v>
      </c>
      <c r="H615" s="67">
        <v>0</v>
      </c>
      <c r="I615" s="67">
        <v>6.92</v>
      </c>
      <c r="J615" s="67">
        <v>6.62</v>
      </c>
      <c r="K615" s="67">
        <v>96.287999999999997</v>
      </c>
      <c r="L615" s="67">
        <v>0</v>
      </c>
    </row>
    <row r="616" spans="1:15" hidden="1" x14ac:dyDescent="0.25">
      <c r="A616" s="68">
        <v>45316</v>
      </c>
      <c r="B616" s="68">
        <v>45320</v>
      </c>
      <c r="C616" s="66" t="s">
        <v>127</v>
      </c>
      <c r="D616" s="66" t="s">
        <v>128</v>
      </c>
      <c r="E616" s="66" t="s">
        <v>129</v>
      </c>
      <c r="F616" s="68">
        <v>49606</v>
      </c>
      <c r="G616" s="67">
        <v>6.2</v>
      </c>
      <c r="H616" s="67">
        <v>0.11</v>
      </c>
      <c r="I616" s="67">
        <v>6.27</v>
      </c>
      <c r="J616" s="67">
        <v>6.12</v>
      </c>
      <c r="K616" s="67">
        <v>106.46210000000001</v>
      </c>
      <c r="L616" s="67">
        <v>2.6415000000000002</v>
      </c>
    </row>
    <row r="617" spans="1:15" hidden="1" x14ac:dyDescent="0.25">
      <c r="A617" s="68">
        <v>45316</v>
      </c>
      <c r="B617" s="68">
        <v>45320</v>
      </c>
      <c r="C617" s="66" t="s">
        <v>133</v>
      </c>
      <c r="D617" s="66" t="s">
        <v>131</v>
      </c>
      <c r="E617" s="66" t="s">
        <v>132</v>
      </c>
      <c r="F617" s="68">
        <v>45649</v>
      </c>
      <c r="G617" s="67">
        <v>6.74</v>
      </c>
      <c r="H617" s="67">
        <v>0</v>
      </c>
      <c r="I617" s="67">
        <v>6.88</v>
      </c>
      <c r="J617" s="67">
        <v>6.59</v>
      </c>
      <c r="K617" s="67">
        <v>94.197800000000001</v>
      </c>
      <c r="L617" s="67">
        <v>0</v>
      </c>
    </row>
    <row r="618" spans="1:15" hidden="1" x14ac:dyDescent="0.25">
      <c r="A618" s="68">
        <v>45315</v>
      </c>
      <c r="B618" s="68">
        <v>45317</v>
      </c>
      <c r="C618" s="66" t="s">
        <v>118</v>
      </c>
      <c r="D618" s="66" t="s">
        <v>2</v>
      </c>
      <c r="E618" s="66" t="s">
        <v>6</v>
      </c>
      <c r="F618" s="68">
        <v>47048</v>
      </c>
      <c r="G618" s="67">
        <v>5.75</v>
      </c>
      <c r="H618" s="67">
        <v>7.0000000000000007E-2</v>
      </c>
      <c r="I618" s="67">
        <v>5.83</v>
      </c>
      <c r="J618" s="67">
        <v>5.68</v>
      </c>
      <c r="K618" s="67">
        <v>104.0106</v>
      </c>
      <c r="L618" s="67">
        <v>1.7705</v>
      </c>
    </row>
    <row r="619" spans="1:15" hidden="1" x14ac:dyDescent="0.25">
      <c r="A619" s="68">
        <v>45315</v>
      </c>
      <c r="B619" s="68">
        <v>45317</v>
      </c>
      <c r="C619" s="66" t="s">
        <v>112</v>
      </c>
      <c r="D619" s="66" t="s">
        <v>113</v>
      </c>
      <c r="E619" s="66" t="s">
        <v>114</v>
      </c>
      <c r="F619" s="68">
        <v>50705</v>
      </c>
      <c r="G619" s="67">
        <v>6.21</v>
      </c>
      <c r="H619" s="67">
        <v>0.05</v>
      </c>
      <c r="I619" s="67">
        <v>6.29</v>
      </c>
      <c r="J619" s="67">
        <v>6.14</v>
      </c>
      <c r="K619" s="67">
        <v>69.546199999999999</v>
      </c>
      <c r="L619" s="67">
        <v>0.74590000000000001</v>
      </c>
    </row>
    <row r="620" spans="1:15" x14ac:dyDescent="0.25">
      <c r="A620" s="68">
        <v>45315</v>
      </c>
      <c r="B620" s="68">
        <v>45317</v>
      </c>
      <c r="C620" s="66" t="s">
        <v>115</v>
      </c>
      <c r="D620" s="66" t="s">
        <v>116</v>
      </c>
      <c r="E620" s="66" t="s">
        <v>117</v>
      </c>
      <c r="F620" s="68">
        <v>51616</v>
      </c>
      <c r="G620" s="67">
        <v>6.23</v>
      </c>
      <c r="H620" s="67">
        <v>0.05</v>
      </c>
      <c r="I620" s="67">
        <v>6.31</v>
      </c>
      <c r="J620" s="67">
        <v>6.16</v>
      </c>
      <c r="K620" s="67">
        <v>66.420599999999993</v>
      </c>
      <c r="L620" s="67">
        <v>2.2623000000000002</v>
      </c>
    </row>
    <row r="621" spans="1:15" hidden="1" x14ac:dyDescent="0.25">
      <c r="A621" s="68">
        <v>45315</v>
      </c>
      <c r="B621" s="68">
        <v>45317</v>
      </c>
      <c r="C621" s="66" t="s">
        <v>121</v>
      </c>
      <c r="D621" s="66" t="s">
        <v>122</v>
      </c>
      <c r="E621" s="66" t="s">
        <v>123</v>
      </c>
      <c r="F621" s="68">
        <v>46316</v>
      </c>
      <c r="G621" s="67">
        <v>5.99</v>
      </c>
      <c r="H621" s="67">
        <v>0.06</v>
      </c>
      <c r="I621" s="67">
        <v>6.06</v>
      </c>
      <c r="J621" s="67">
        <v>5.92</v>
      </c>
      <c r="K621" s="67">
        <v>108.56570000000001</v>
      </c>
      <c r="L621" s="67">
        <v>2.5177999999999998</v>
      </c>
    </row>
    <row r="622" spans="1:15" hidden="1" x14ac:dyDescent="0.25">
      <c r="A622" s="68">
        <v>45315</v>
      </c>
      <c r="B622" s="68">
        <v>45317</v>
      </c>
      <c r="C622" s="66" t="s">
        <v>124</v>
      </c>
      <c r="D622" s="66" t="s">
        <v>146</v>
      </c>
      <c r="E622" s="66" t="s">
        <v>147</v>
      </c>
      <c r="F622" s="68">
        <v>45412</v>
      </c>
      <c r="G622" s="67">
        <v>6.86</v>
      </c>
      <c r="H622" s="67">
        <v>0</v>
      </c>
      <c r="I622" s="67">
        <v>7</v>
      </c>
      <c r="J622" s="67">
        <v>6.71</v>
      </c>
      <c r="K622" s="67">
        <v>98.221900000000005</v>
      </c>
      <c r="L622" s="67">
        <v>0</v>
      </c>
      <c r="O622" s="76"/>
    </row>
    <row r="623" spans="1:15" hidden="1" x14ac:dyDescent="0.25">
      <c r="A623" s="68">
        <v>45315</v>
      </c>
      <c r="B623" s="68">
        <v>45317</v>
      </c>
      <c r="C623" s="66" t="s">
        <v>130</v>
      </c>
      <c r="D623" s="66" t="s">
        <v>125</v>
      </c>
      <c r="E623" s="66" t="s">
        <v>126</v>
      </c>
      <c r="F623" s="68">
        <v>45525</v>
      </c>
      <c r="G623" s="67">
        <v>6.77</v>
      </c>
      <c r="H623" s="67">
        <v>-0.15</v>
      </c>
      <c r="I623" s="67">
        <v>6.92</v>
      </c>
      <c r="J623" s="67">
        <v>6.62</v>
      </c>
      <c r="K623" s="67">
        <v>96.235699999999994</v>
      </c>
      <c r="L623" s="67">
        <v>0</v>
      </c>
    </row>
    <row r="624" spans="1:15" hidden="1" x14ac:dyDescent="0.25">
      <c r="A624" s="68">
        <v>45315</v>
      </c>
      <c r="B624" s="68">
        <v>45317</v>
      </c>
      <c r="C624" s="66" t="s">
        <v>127</v>
      </c>
      <c r="D624" s="66" t="s">
        <v>128</v>
      </c>
      <c r="E624" s="66" t="s">
        <v>129</v>
      </c>
      <c r="F624" s="68">
        <v>49606</v>
      </c>
      <c r="G624" s="67">
        <v>6.09</v>
      </c>
      <c r="H624" s="67">
        <v>0.04</v>
      </c>
      <c r="I624" s="67">
        <v>6.17</v>
      </c>
      <c r="J624" s="67">
        <v>6.02</v>
      </c>
      <c r="K624" s="67">
        <v>107.4098</v>
      </c>
      <c r="L624" s="67">
        <v>2.5840999999999998</v>
      </c>
    </row>
    <row r="625" spans="1:15" hidden="1" x14ac:dyDescent="0.25">
      <c r="A625" s="68">
        <v>45315</v>
      </c>
      <c r="B625" s="68">
        <v>45317</v>
      </c>
      <c r="C625" s="66" t="s">
        <v>133</v>
      </c>
      <c r="D625" s="66" t="s">
        <v>131</v>
      </c>
      <c r="E625" s="66" t="s">
        <v>132</v>
      </c>
      <c r="F625" s="68">
        <v>45649</v>
      </c>
      <c r="G625" s="67">
        <v>6.74</v>
      </c>
      <c r="H625" s="67">
        <v>0.02</v>
      </c>
      <c r="I625" s="67">
        <v>6.89</v>
      </c>
      <c r="J625" s="67">
        <v>6.59</v>
      </c>
      <c r="K625" s="67">
        <v>94.147999999999996</v>
      </c>
      <c r="L625" s="67">
        <v>0</v>
      </c>
    </row>
    <row r="626" spans="1:15" hidden="1" x14ac:dyDescent="0.25">
      <c r="A626" s="68">
        <v>45314</v>
      </c>
      <c r="B626" s="68">
        <v>45316</v>
      </c>
      <c r="C626" s="66" t="s">
        <v>118</v>
      </c>
      <c r="D626" s="66" t="s">
        <v>2</v>
      </c>
      <c r="E626" s="66" t="s">
        <v>6</v>
      </c>
      <c r="F626" s="68">
        <v>47048</v>
      </c>
      <c r="G626" s="67">
        <v>5.68</v>
      </c>
      <c r="H626" s="67">
        <v>0.12</v>
      </c>
      <c r="I626" s="67">
        <v>5.75</v>
      </c>
      <c r="J626" s="67">
        <v>5.61</v>
      </c>
      <c r="K626" s="67">
        <v>104.3047</v>
      </c>
      <c r="L626" s="67">
        <v>1.752</v>
      </c>
    </row>
    <row r="627" spans="1:15" hidden="1" x14ac:dyDescent="0.25">
      <c r="A627" s="68">
        <v>45314</v>
      </c>
      <c r="B627" s="68">
        <v>45316</v>
      </c>
      <c r="C627" s="66" t="s">
        <v>112</v>
      </c>
      <c r="D627" s="66" t="s">
        <v>113</v>
      </c>
      <c r="E627" s="66" t="s">
        <v>114</v>
      </c>
      <c r="F627" s="68">
        <v>50705</v>
      </c>
      <c r="G627" s="67">
        <v>6.16</v>
      </c>
      <c r="H627" s="67">
        <v>0.1</v>
      </c>
      <c r="I627" s="67">
        <v>6.23</v>
      </c>
      <c r="J627" s="67">
        <v>6.08</v>
      </c>
      <c r="K627" s="67">
        <v>69.920900000000003</v>
      </c>
      <c r="L627" s="67">
        <v>0.73770000000000002</v>
      </c>
    </row>
    <row r="628" spans="1:15" x14ac:dyDescent="0.25">
      <c r="A628" s="68">
        <v>45314</v>
      </c>
      <c r="B628" s="68">
        <v>45316</v>
      </c>
      <c r="C628" s="66" t="s">
        <v>115</v>
      </c>
      <c r="D628" s="66" t="s">
        <v>116</v>
      </c>
      <c r="E628" s="66" t="s">
        <v>117</v>
      </c>
      <c r="F628" s="68">
        <v>51616</v>
      </c>
      <c r="G628" s="67">
        <v>6.18</v>
      </c>
      <c r="H628" s="67">
        <v>0.11</v>
      </c>
      <c r="I628" s="67">
        <v>6.26</v>
      </c>
      <c r="J628" s="67">
        <v>6.11</v>
      </c>
      <c r="K628" s="67">
        <v>66.817800000000005</v>
      </c>
      <c r="L628" s="67">
        <v>2.2541000000000002</v>
      </c>
    </row>
    <row r="629" spans="1:15" hidden="1" x14ac:dyDescent="0.25">
      <c r="A629" s="68">
        <v>45314</v>
      </c>
      <c r="B629" s="68">
        <v>45316</v>
      </c>
      <c r="C629" s="66" t="s">
        <v>121</v>
      </c>
      <c r="D629" s="66" t="s">
        <v>122</v>
      </c>
      <c r="E629" s="66" t="s">
        <v>123</v>
      </c>
      <c r="F629" s="68">
        <v>46316</v>
      </c>
      <c r="G629" s="67">
        <v>5.93</v>
      </c>
      <c r="H629" s="67">
        <v>0.1</v>
      </c>
      <c r="I629" s="67">
        <v>6</v>
      </c>
      <c r="J629" s="67">
        <v>5.85</v>
      </c>
      <c r="K629" s="67">
        <v>108.7312</v>
      </c>
      <c r="L629" s="67">
        <v>2.4918</v>
      </c>
    </row>
    <row r="630" spans="1:15" hidden="1" x14ac:dyDescent="0.25">
      <c r="A630" s="68">
        <v>45314</v>
      </c>
      <c r="B630" s="68">
        <v>45316</v>
      </c>
      <c r="C630" s="66" t="s">
        <v>124</v>
      </c>
      <c r="D630" s="66" t="s">
        <v>146</v>
      </c>
      <c r="E630" s="66" t="s">
        <v>147</v>
      </c>
      <c r="F630" s="68">
        <v>45412</v>
      </c>
      <c r="G630" s="67">
        <v>6.86</v>
      </c>
      <c r="H630" s="67">
        <v>-0.02</v>
      </c>
      <c r="I630" s="67">
        <v>7.01</v>
      </c>
      <c r="J630" s="67">
        <v>6.71</v>
      </c>
      <c r="K630" s="67">
        <v>98.203500000000005</v>
      </c>
      <c r="L630" s="67">
        <v>0</v>
      </c>
      <c r="O630" s="76"/>
    </row>
    <row r="631" spans="1:15" hidden="1" x14ac:dyDescent="0.25">
      <c r="A631" s="68">
        <v>45314</v>
      </c>
      <c r="B631" s="68">
        <v>45316</v>
      </c>
      <c r="C631" s="66" t="s">
        <v>130</v>
      </c>
      <c r="D631" s="66" t="s">
        <v>142</v>
      </c>
      <c r="E631" s="66" t="s">
        <v>143</v>
      </c>
      <c r="F631" s="68">
        <v>45469</v>
      </c>
      <c r="G631" s="67">
        <v>6.92</v>
      </c>
      <c r="H631" s="67">
        <v>0.03</v>
      </c>
      <c r="I631" s="67">
        <v>7.07</v>
      </c>
      <c r="J631" s="67">
        <v>6.77</v>
      </c>
      <c r="K631" s="67">
        <v>97.143000000000001</v>
      </c>
      <c r="L631" s="67">
        <v>0</v>
      </c>
    </row>
    <row r="632" spans="1:15" hidden="1" x14ac:dyDescent="0.25">
      <c r="A632" s="68">
        <v>45314</v>
      </c>
      <c r="B632" s="68">
        <v>45316</v>
      </c>
      <c r="C632" s="66" t="s">
        <v>127</v>
      </c>
      <c r="D632" s="66" t="s">
        <v>128</v>
      </c>
      <c r="E632" s="66" t="s">
        <v>129</v>
      </c>
      <c r="F632" s="68">
        <v>49606</v>
      </c>
      <c r="G632" s="67">
        <v>6.05</v>
      </c>
      <c r="H632" s="67">
        <v>0.12</v>
      </c>
      <c r="I632" s="67">
        <v>6.12</v>
      </c>
      <c r="J632" s="67">
        <v>5.97</v>
      </c>
      <c r="K632" s="67">
        <v>107.7572</v>
      </c>
      <c r="L632" s="67">
        <v>2.5649999999999999</v>
      </c>
    </row>
    <row r="633" spans="1:15" hidden="1" x14ac:dyDescent="0.25">
      <c r="A633" s="68">
        <v>45314</v>
      </c>
      <c r="B633" s="68">
        <v>45316</v>
      </c>
      <c r="C633" s="66" t="s">
        <v>133</v>
      </c>
      <c r="D633" s="66" t="s">
        <v>131</v>
      </c>
      <c r="E633" s="66" t="s">
        <v>132</v>
      </c>
      <c r="F633" s="68">
        <v>45649</v>
      </c>
      <c r="G633" s="67">
        <v>6.72</v>
      </c>
      <c r="H633" s="67">
        <v>0.03</v>
      </c>
      <c r="I633" s="67">
        <v>6.87</v>
      </c>
      <c r="J633" s="67">
        <v>6.57</v>
      </c>
      <c r="K633" s="67">
        <v>94.147800000000004</v>
      </c>
      <c r="L633" s="67">
        <v>0</v>
      </c>
    </row>
    <row r="634" spans="1:15" hidden="1" x14ac:dyDescent="0.25">
      <c r="A634" s="68">
        <v>45313</v>
      </c>
      <c r="B634" s="68">
        <v>45315</v>
      </c>
      <c r="C634" s="66" t="s">
        <v>118</v>
      </c>
      <c r="D634" s="66" t="s">
        <v>2</v>
      </c>
      <c r="E634" s="66" t="s">
        <v>6</v>
      </c>
      <c r="F634" s="68">
        <v>47048</v>
      </c>
      <c r="G634" s="67">
        <v>5.56</v>
      </c>
      <c r="H634" s="67">
        <v>-0.05</v>
      </c>
      <c r="I634" s="67">
        <v>5.63</v>
      </c>
      <c r="J634" s="67">
        <v>5.49</v>
      </c>
      <c r="K634" s="67">
        <v>104.81010000000001</v>
      </c>
      <c r="L634" s="67">
        <v>1.7336</v>
      </c>
    </row>
    <row r="635" spans="1:15" hidden="1" x14ac:dyDescent="0.25">
      <c r="A635" s="68">
        <v>45313</v>
      </c>
      <c r="B635" s="68">
        <v>45315</v>
      </c>
      <c r="C635" s="66" t="s">
        <v>112</v>
      </c>
      <c r="D635" s="66" t="s">
        <v>113</v>
      </c>
      <c r="E635" s="66" t="s">
        <v>114</v>
      </c>
      <c r="F635" s="68">
        <v>50705</v>
      </c>
      <c r="G635" s="67">
        <v>6.06</v>
      </c>
      <c r="H635" s="67">
        <v>-0.04</v>
      </c>
      <c r="I635" s="67">
        <v>6.13</v>
      </c>
      <c r="J635" s="67">
        <v>5.98</v>
      </c>
      <c r="K635" s="67">
        <v>70.681600000000003</v>
      </c>
      <c r="L635" s="67">
        <v>0.72950000000000004</v>
      </c>
    </row>
    <row r="636" spans="1:15" x14ac:dyDescent="0.25">
      <c r="A636" s="68">
        <v>45313</v>
      </c>
      <c r="B636" s="68">
        <v>45315</v>
      </c>
      <c r="C636" s="66" t="s">
        <v>115</v>
      </c>
      <c r="D636" s="66" t="s">
        <v>116</v>
      </c>
      <c r="E636" s="66" t="s">
        <v>117</v>
      </c>
      <c r="F636" s="68">
        <v>51616</v>
      </c>
      <c r="G636" s="67">
        <v>6.07</v>
      </c>
      <c r="H636" s="67">
        <v>-0.05</v>
      </c>
      <c r="I636" s="67">
        <v>6.15</v>
      </c>
      <c r="J636" s="67">
        <v>6</v>
      </c>
      <c r="K636" s="67">
        <v>67.706299999999999</v>
      </c>
      <c r="L636" s="67">
        <v>2.2458999999999998</v>
      </c>
    </row>
    <row r="637" spans="1:15" hidden="1" x14ac:dyDescent="0.25">
      <c r="A637" s="68">
        <v>45313</v>
      </c>
      <c r="B637" s="68">
        <v>45315</v>
      </c>
      <c r="C637" s="66" t="s">
        <v>121</v>
      </c>
      <c r="D637" s="66" t="s">
        <v>122</v>
      </c>
      <c r="E637" s="66" t="s">
        <v>123</v>
      </c>
      <c r="F637" s="68">
        <v>46316</v>
      </c>
      <c r="G637" s="67">
        <v>5.83</v>
      </c>
      <c r="H637" s="67">
        <v>-0.01</v>
      </c>
      <c r="I637" s="67">
        <v>5.91</v>
      </c>
      <c r="J637" s="67">
        <v>5.76</v>
      </c>
      <c r="K637" s="67">
        <v>109.0026</v>
      </c>
      <c r="L637" s="67">
        <v>2.4658000000000002</v>
      </c>
    </row>
    <row r="638" spans="1:15" hidden="1" x14ac:dyDescent="0.25">
      <c r="A638" s="68">
        <v>45313</v>
      </c>
      <c r="B638" s="68">
        <v>45315</v>
      </c>
      <c r="C638" s="66" t="s">
        <v>124</v>
      </c>
      <c r="D638" s="66" t="s">
        <v>146</v>
      </c>
      <c r="E638" s="66" t="s">
        <v>147</v>
      </c>
      <c r="F638" s="68">
        <v>45412</v>
      </c>
      <c r="G638" s="67">
        <v>6.88</v>
      </c>
      <c r="H638" s="67">
        <v>-0.02</v>
      </c>
      <c r="I638" s="67">
        <v>7.03</v>
      </c>
      <c r="J638" s="67">
        <v>6.73</v>
      </c>
      <c r="K638" s="67">
        <v>98.18</v>
      </c>
      <c r="L638" s="67">
        <v>0</v>
      </c>
      <c r="O638" s="76"/>
    </row>
    <row r="639" spans="1:15" hidden="1" x14ac:dyDescent="0.25">
      <c r="A639" s="68">
        <v>45313</v>
      </c>
      <c r="B639" s="68">
        <v>45315</v>
      </c>
      <c r="C639" s="66" t="s">
        <v>130</v>
      </c>
      <c r="D639" s="66" t="s">
        <v>142</v>
      </c>
      <c r="E639" s="66" t="s">
        <v>143</v>
      </c>
      <c r="F639" s="68">
        <v>45469</v>
      </c>
      <c r="G639" s="67">
        <v>6.89</v>
      </c>
      <c r="H639" s="67">
        <v>-0.02</v>
      </c>
      <c r="I639" s="67">
        <v>7.04</v>
      </c>
      <c r="J639" s="67">
        <v>6.74</v>
      </c>
      <c r="K639" s="67">
        <v>97.137</v>
      </c>
      <c r="L639" s="67">
        <v>0</v>
      </c>
    </row>
    <row r="640" spans="1:15" hidden="1" x14ac:dyDescent="0.25">
      <c r="A640" s="68">
        <v>45313</v>
      </c>
      <c r="B640" s="68">
        <v>45315</v>
      </c>
      <c r="C640" s="66" t="s">
        <v>127</v>
      </c>
      <c r="D640" s="66" t="s">
        <v>128</v>
      </c>
      <c r="E640" s="66" t="s">
        <v>129</v>
      </c>
      <c r="F640" s="68">
        <v>49606</v>
      </c>
      <c r="G640" s="67">
        <v>5.93</v>
      </c>
      <c r="H640" s="67">
        <v>-0.04</v>
      </c>
      <c r="I640" s="67">
        <v>6</v>
      </c>
      <c r="J640" s="67">
        <v>5.86</v>
      </c>
      <c r="K640" s="67">
        <v>108.806</v>
      </c>
      <c r="L640" s="67">
        <v>2.5459000000000001</v>
      </c>
    </row>
    <row r="641" spans="1:15" hidden="1" x14ac:dyDescent="0.25">
      <c r="A641" s="68">
        <v>45313</v>
      </c>
      <c r="B641" s="68">
        <v>45315</v>
      </c>
      <c r="C641" s="66" t="s">
        <v>133</v>
      </c>
      <c r="D641" s="66" t="s">
        <v>131</v>
      </c>
      <c r="E641" s="66" t="s">
        <v>132</v>
      </c>
      <c r="F641" s="68">
        <v>45649</v>
      </c>
      <c r="G641" s="67">
        <v>6.69</v>
      </c>
      <c r="H641" s="67">
        <v>-0.13</v>
      </c>
      <c r="I641" s="67">
        <v>6.84</v>
      </c>
      <c r="J641" s="67">
        <v>6.54</v>
      </c>
      <c r="K641" s="67">
        <v>94.155900000000003</v>
      </c>
      <c r="L641" s="67">
        <v>0</v>
      </c>
    </row>
    <row r="642" spans="1:15" hidden="1" x14ac:dyDescent="0.25">
      <c r="A642" s="68">
        <v>45310</v>
      </c>
      <c r="B642" s="68">
        <v>45314</v>
      </c>
      <c r="C642" s="66" t="s">
        <v>118</v>
      </c>
      <c r="D642" s="66" t="s">
        <v>2</v>
      </c>
      <c r="E642" s="66" t="s">
        <v>6</v>
      </c>
      <c r="F642" s="68">
        <v>47048</v>
      </c>
      <c r="G642" s="67">
        <v>5.61</v>
      </c>
      <c r="H642" s="67">
        <v>0.04</v>
      </c>
      <c r="I642" s="67">
        <v>5.68</v>
      </c>
      <c r="J642" s="67">
        <v>5.53</v>
      </c>
      <c r="K642" s="67">
        <v>104.6027</v>
      </c>
      <c r="L642" s="67">
        <v>1.7152000000000001</v>
      </c>
    </row>
    <row r="643" spans="1:15" hidden="1" x14ac:dyDescent="0.25">
      <c r="A643" s="68">
        <v>45310</v>
      </c>
      <c r="B643" s="68">
        <v>45314</v>
      </c>
      <c r="C643" s="66" t="s">
        <v>112</v>
      </c>
      <c r="D643" s="66" t="s">
        <v>113</v>
      </c>
      <c r="E643" s="66" t="s">
        <v>114</v>
      </c>
      <c r="F643" s="68">
        <v>50705</v>
      </c>
      <c r="G643" s="67">
        <v>6.1</v>
      </c>
      <c r="H643" s="67">
        <v>0.03</v>
      </c>
      <c r="I643" s="67">
        <v>6.18</v>
      </c>
      <c r="J643" s="67">
        <v>6.03</v>
      </c>
      <c r="K643" s="67">
        <v>70.371399999999994</v>
      </c>
      <c r="L643" s="67">
        <v>0.72130000000000005</v>
      </c>
    </row>
    <row r="644" spans="1:15" x14ac:dyDescent="0.25">
      <c r="A644" s="68">
        <v>45310</v>
      </c>
      <c r="B644" s="68">
        <v>45314</v>
      </c>
      <c r="C644" s="66" t="s">
        <v>115</v>
      </c>
      <c r="D644" s="66" t="s">
        <v>116</v>
      </c>
      <c r="E644" s="66" t="s">
        <v>117</v>
      </c>
      <c r="F644" s="68">
        <v>51616</v>
      </c>
      <c r="G644" s="67">
        <v>6.12</v>
      </c>
      <c r="H644" s="67">
        <v>0.02</v>
      </c>
      <c r="I644" s="67">
        <v>6.19</v>
      </c>
      <c r="J644" s="67">
        <v>6.04</v>
      </c>
      <c r="K644" s="67">
        <v>67.296099999999996</v>
      </c>
      <c r="L644" s="67">
        <v>2.2376999999999998</v>
      </c>
    </row>
    <row r="645" spans="1:15" hidden="1" x14ac:dyDescent="0.25">
      <c r="A645" s="68">
        <v>45310</v>
      </c>
      <c r="B645" s="68">
        <v>45314</v>
      </c>
      <c r="C645" s="66" t="s">
        <v>121</v>
      </c>
      <c r="D645" s="66" t="s">
        <v>122</v>
      </c>
      <c r="E645" s="66" t="s">
        <v>123</v>
      </c>
      <c r="F645" s="68">
        <v>46316</v>
      </c>
      <c r="G645" s="67">
        <v>5.84</v>
      </c>
      <c r="H645" s="67">
        <v>0.02</v>
      </c>
      <c r="I645" s="67">
        <v>5.92</v>
      </c>
      <c r="J645" s="67">
        <v>5.77</v>
      </c>
      <c r="K645" s="67">
        <v>108.98480000000001</v>
      </c>
      <c r="L645" s="67">
        <v>2.4399000000000002</v>
      </c>
    </row>
    <row r="646" spans="1:15" hidden="1" x14ac:dyDescent="0.25">
      <c r="A646" s="68">
        <v>45310</v>
      </c>
      <c r="B646" s="68">
        <v>45314</v>
      </c>
      <c r="C646" s="66" t="s">
        <v>124</v>
      </c>
      <c r="D646" s="66" t="s">
        <v>146</v>
      </c>
      <c r="E646" s="66" t="s">
        <v>147</v>
      </c>
      <c r="F646" s="68">
        <v>45412</v>
      </c>
      <c r="G646" s="67">
        <v>6.9</v>
      </c>
      <c r="H646" s="67">
        <v>0</v>
      </c>
      <c r="I646" s="67">
        <v>7.05</v>
      </c>
      <c r="J646" s="67">
        <v>6.75</v>
      </c>
      <c r="K646" s="67">
        <v>98.156300000000002</v>
      </c>
      <c r="L646" s="67">
        <v>0</v>
      </c>
      <c r="O646" s="76"/>
    </row>
    <row r="647" spans="1:15" hidden="1" x14ac:dyDescent="0.25">
      <c r="A647" s="68">
        <v>45310</v>
      </c>
      <c r="B647" s="68">
        <v>45314</v>
      </c>
      <c r="C647" s="66" t="s">
        <v>130</v>
      </c>
      <c r="D647" s="66" t="s">
        <v>142</v>
      </c>
      <c r="E647" s="66" t="s">
        <v>143</v>
      </c>
      <c r="F647" s="68">
        <v>45469</v>
      </c>
      <c r="G647" s="67">
        <v>6.91</v>
      </c>
      <c r="H647" s="67">
        <v>0</v>
      </c>
      <c r="I647" s="67">
        <v>7.06</v>
      </c>
      <c r="J647" s="67">
        <v>6.76</v>
      </c>
      <c r="K647" s="67">
        <v>97.110799999999998</v>
      </c>
      <c r="L647" s="67">
        <v>0</v>
      </c>
    </row>
    <row r="648" spans="1:15" hidden="1" x14ac:dyDescent="0.25">
      <c r="A648" s="68">
        <v>45310</v>
      </c>
      <c r="B648" s="68">
        <v>45314</v>
      </c>
      <c r="C648" s="66" t="s">
        <v>127</v>
      </c>
      <c r="D648" s="66" t="s">
        <v>128</v>
      </c>
      <c r="E648" s="66" t="s">
        <v>129</v>
      </c>
      <c r="F648" s="68">
        <v>49606</v>
      </c>
      <c r="G648" s="67">
        <v>5.97</v>
      </c>
      <c r="H648" s="67">
        <v>0.03</v>
      </c>
      <c r="I648" s="67">
        <v>6.04</v>
      </c>
      <c r="J648" s="67">
        <v>5.89</v>
      </c>
      <c r="K648" s="67">
        <v>108.45699999999999</v>
      </c>
      <c r="L648" s="67">
        <v>2.5266999999999999</v>
      </c>
    </row>
    <row r="649" spans="1:15" hidden="1" x14ac:dyDescent="0.25">
      <c r="A649" s="68">
        <v>45310</v>
      </c>
      <c r="B649" s="68">
        <v>45314</v>
      </c>
      <c r="C649" s="66" t="s">
        <v>133</v>
      </c>
      <c r="D649" s="66" t="s">
        <v>131</v>
      </c>
      <c r="E649" s="66" t="s">
        <v>132</v>
      </c>
      <c r="F649" s="68">
        <v>45649</v>
      </c>
      <c r="G649" s="67">
        <v>6.82</v>
      </c>
      <c r="H649" s="67">
        <v>-0.01</v>
      </c>
      <c r="I649" s="67">
        <v>6.97</v>
      </c>
      <c r="J649" s="67">
        <v>6.67</v>
      </c>
      <c r="K649" s="67">
        <v>94.032300000000006</v>
      </c>
      <c r="L649" s="67">
        <v>0</v>
      </c>
    </row>
    <row r="650" spans="1:15" hidden="1" x14ac:dyDescent="0.25">
      <c r="A650" s="68">
        <v>45309</v>
      </c>
      <c r="B650" s="68">
        <v>45313</v>
      </c>
      <c r="C650" s="66" t="s">
        <v>118</v>
      </c>
      <c r="D650" s="66" t="s">
        <v>2</v>
      </c>
      <c r="E650" s="66" t="s">
        <v>6</v>
      </c>
      <c r="F650" s="68">
        <v>47048</v>
      </c>
      <c r="G650" s="67">
        <v>5.57</v>
      </c>
      <c r="H650" s="67">
        <v>0.03</v>
      </c>
      <c r="I650" s="67">
        <v>5.65</v>
      </c>
      <c r="J650" s="67">
        <v>5.5</v>
      </c>
      <c r="K650" s="67">
        <v>104.7734</v>
      </c>
      <c r="L650" s="67">
        <v>1.6967000000000001</v>
      </c>
    </row>
    <row r="651" spans="1:15" hidden="1" x14ac:dyDescent="0.25">
      <c r="A651" s="68">
        <v>45309</v>
      </c>
      <c r="B651" s="68">
        <v>45313</v>
      </c>
      <c r="C651" s="66" t="s">
        <v>112</v>
      </c>
      <c r="D651" s="66" t="s">
        <v>113</v>
      </c>
      <c r="E651" s="66" t="s">
        <v>114</v>
      </c>
      <c r="F651" s="68">
        <v>50705</v>
      </c>
      <c r="G651" s="67">
        <v>6.07</v>
      </c>
      <c r="H651" s="67">
        <v>0.03</v>
      </c>
      <c r="I651" s="67">
        <v>6.15</v>
      </c>
      <c r="J651" s="67">
        <v>6</v>
      </c>
      <c r="K651" s="67">
        <v>70.598100000000002</v>
      </c>
      <c r="L651" s="67">
        <v>0.71309999999999996</v>
      </c>
    </row>
    <row r="652" spans="1:15" x14ac:dyDescent="0.25">
      <c r="A652" s="68">
        <v>45309</v>
      </c>
      <c r="B652" s="68">
        <v>45313</v>
      </c>
      <c r="C652" s="66" t="s">
        <v>115</v>
      </c>
      <c r="D652" s="66" t="s">
        <v>116</v>
      </c>
      <c r="E652" s="66" t="s">
        <v>117</v>
      </c>
      <c r="F652" s="68">
        <v>51616</v>
      </c>
      <c r="G652" s="67">
        <v>6.1</v>
      </c>
      <c r="H652" s="67">
        <v>0.05</v>
      </c>
      <c r="I652" s="67">
        <v>6.17</v>
      </c>
      <c r="J652" s="67">
        <v>6.02</v>
      </c>
      <c r="K652" s="67">
        <v>67.455500000000001</v>
      </c>
      <c r="L652" s="67">
        <v>2.2294999999999998</v>
      </c>
    </row>
    <row r="653" spans="1:15" hidden="1" x14ac:dyDescent="0.25">
      <c r="A653" s="68">
        <v>45309</v>
      </c>
      <c r="B653" s="68">
        <v>45313</v>
      </c>
      <c r="C653" s="66" t="s">
        <v>121</v>
      </c>
      <c r="D653" s="66" t="s">
        <v>122</v>
      </c>
      <c r="E653" s="66" t="s">
        <v>123</v>
      </c>
      <c r="F653" s="68">
        <v>46316</v>
      </c>
      <c r="G653" s="67">
        <v>5.82</v>
      </c>
      <c r="H653" s="67">
        <v>0.02</v>
      </c>
      <c r="I653" s="67">
        <v>5.89</v>
      </c>
      <c r="J653" s="67">
        <v>5.74</v>
      </c>
      <c r="K653" s="67">
        <v>109.0463</v>
      </c>
      <c r="L653" s="67">
        <v>2.4138999999999999</v>
      </c>
    </row>
    <row r="654" spans="1:15" hidden="1" x14ac:dyDescent="0.25">
      <c r="A654" s="68">
        <v>45309</v>
      </c>
      <c r="B654" s="68">
        <v>45313</v>
      </c>
      <c r="C654" s="66" t="s">
        <v>124</v>
      </c>
      <c r="D654" s="66" t="s">
        <v>146</v>
      </c>
      <c r="E654" s="66" t="s">
        <v>147</v>
      </c>
      <c r="F654" s="68">
        <v>45412</v>
      </c>
      <c r="G654" s="67">
        <v>6.9</v>
      </c>
      <c r="H654" s="67">
        <v>-7.0000000000000007E-2</v>
      </c>
      <c r="I654" s="67">
        <v>7.05</v>
      </c>
      <c r="J654" s="67">
        <v>6.75</v>
      </c>
      <c r="K654" s="67">
        <v>98.137799999999999</v>
      </c>
      <c r="L654" s="67">
        <v>0</v>
      </c>
      <c r="O654" s="76"/>
    </row>
    <row r="655" spans="1:15" hidden="1" x14ac:dyDescent="0.25">
      <c r="A655" s="68">
        <v>45309</v>
      </c>
      <c r="B655" s="68">
        <v>45313</v>
      </c>
      <c r="C655" s="66" t="s">
        <v>130</v>
      </c>
      <c r="D655" s="66" t="s">
        <v>142</v>
      </c>
      <c r="E655" s="66" t="s">
        <v>143</v>
      </c>
      <c r="F655" s="68">
        <v>45469</v>
      </c>
      <c r="G655" s="67">
        <v>6.91</v>
      </c>
      <c r="H655" s="67">
        <v>-0.01</v>
      </c>
      <c r="I655" s="67">
        <v>7.06</v>
      </c>
      <c r="J655" s="67">
        <v>6.76</v>
      </c>
      <c r="K655" s="67">
        <v>97.092699999999994</v>
      </c>
      <c r="L655" s="67">
        <v>0</v>
      </c>
    </row>
    <row r="656" spans="1:15" hidden="1" x14ac:dyDescent="0.25">
      <c r="A656" s="68">
        <v>45309</v>
      </c>
      <c r="B656" s="68">
        <v>45313</v>
      </c>
      <c r="C656" s="66" t="s">
        <v>127</v>
      </c>
      <c r="D656" s="66" t="s">
        <v>128</v>
      </c>
      <c r="E656" s="66" t="s">
        <v>129</v>
      </c>
      <c r="F656" s="68">
        <v>49606</v>
      </c>
      <c r="G656" s="67">
        <v>5.94</v>
      </c>
      <c r="H656" s="67">
        <v>0.03</v>
      </c>
      <c r="I656" s="67">
        <v>6.01</v>
      </c>
      <c r="J656" s="67">
        <v>5.87</v>
      </c>
      <c r="K656" s="67">
        <v>108.7214</v>
      </c>
      <c r="L656" s="67">
        <v>2.5076000000000001</v>
      </c>
    </row>
    <row r="657" spans="1:15" hidden="1" x14ac:dyDescent="0.25">
      <c r="A657" s="68">
        <v>45309</v>
      </c>
      <c r="B657" s="68">
        <v>45313</v>
      </c>
      <c r="C657" s="66" t="s">
        <v>133</v>
      </c>
      <c r="D657" s="66" t="s">
        <v>131</v>
      </c>
      <c r="E657" s="66" t="s">
        <v>132</v>
      </c>
      <c r="F657" s="68">
        <v>45649</v>
      </c>
      <c r="G657" s="67">
        <v>6.83</v>
      </c>
      <c r="H657" s="67">
        <v>-0.09</v>
      </c>
      <c r="I657" s="67">
        <v>6.98</v>
      </c>
      <c r="J657" s="67">
        <v>6.68</v>
      </c>
      <c r="K657" s="67">
        <v>94.007300000000001</v>
      </c>
      <c r="L657" s="67">
        <v>0</v>
      </c>
    </row>
    <row r="658" spans="1:15" hidden="1" x14ac:dyDescent="0.25">
      <c r="A658" s="68">
        <v>45308</v>
      </c>
      <c r="B658" s="68">
        <v>45310</v>
      </c>
      <c r="C658" s="66" t="s">
        <v>118</v>
      </c>
      <c r="D658" s="66" t="s">
        <v>2</v>
      </c>
      <c r="E658" s="66" t="s">
        <v>6</v>
      </c>
      <c r="F658" s="68">
        <v>47048</v>
      </c>
      <c r="G658" s="67">
        <v>5.54</v>
      </c>
      <c r="H658" s="67">
        <v>0.01</v>
      </c>
      <c r="I658" s="67">
        <v>5.62</v>
      </c>
      <c r="J658" s="67">
        <v>5.47</v>
      </c>
      <c r="K658" s="67">
        <v>104.9079</v>
      </c>
      <c r="L658" s="67">
        <v>1.6414</v>
      </c>
    </row>
    <row r="659" spans="1:15" hidden="1" x14ac:dyDescent="0.25">
      <c r="A659" s="68">
        <v>45308</v>
      </c>
      <c r="B659" s="68">
        <v>45310</v>
      </c>
      <c r="C659" s="66" t="s">
        <v>112</v>
      </c>
      <c r="D659" s="66" t="s">
        <v>113</v>
      </c>
      <c r="E659" s="66" t="s">
        <v>114</v>
      </c>
      <c r="F659" s="68">
        <v>50705</v>
      </c>
      <c r="G659" s="67">
        <v>6.04</v>
      </c>
      <c r="H659" s="67">
        <v>0.04</v>
      </c>
      <c r="I659" s="67">
        <v>6.11</v>
      </c>
      <c r="J659" s="67">
        <v>5.97</v>
      </c>
      <c r="K659" s="67">
        <v>70.819299999999998</v>
      </c>
      <c r="L659" s="67">
        <v>0.6885</v>
      </c>
    </row>
    <row r="660" spans="1:15" x14ac:dyDescent="0.25">
      <c r="A660" s="68">
        <v>45308</v>
      </c>
      <c r="B660" s="68">
        <v>45310</v>
      </c>
      <c r="C660" s="66" t="s">
        <v>115</v>
      </c>
      <c r="D660" s="66" t="s">
        <v>116</v>
      </c>
      <c r="E660" s="66" t="s">
        <v>117</v>
      </c>
      <c r="F660" s="68">
        <v>51616</v>
      </c>
      <c r="G660" s="67">
        <v>6.05</v>
      </c>
      <c r="H660" s="67">
        <v>0.02</v>
      </c>
      <c r="I660" s="67">
        <v>6.13</v>
      </c>
      <c r="J660" s="67">
        <v>5.98</v>
      </c>
      <c r="K660" s="67">
        <v>67.854900000000001</v>
      </c>
      <c r="L660" s="67">
        <v>2.2048999999999999</v>
      </c>
    </row>
    <row r="661" spans="1:15" hidden="1" x14ac:dyDescent="0.25">
      <c r="A661" s="68">
        <v>45308</v>
      </c>
      <c r="B661" s="68">
        <v>45310</v>
      </c>
      <c r="C661" s="66" t="s">
        <v>121</v>
      </c>
      <c r="D661" s="66" t="s">
        <v>122</v>
      </c>
      <c r="E661" s="66" t="s">
        <v>123</v>
      </c>
      <c r="F661" s="68">
        <v>46316</v>
      </c>
      <c r="G661" s="67">
        <v>5.8</v>
      </c>
      <c r="H661" s="67">
        <v>-0.01</v>
      </c>
      <c r="I661" s="67">
        <v>5.88</v>
      </c>
      <c r="J661" s="67">
        <v>5.73</v>
      </c>
      <c r="K661" s="67">
        <v>109.1254</v>
      </c>
      <c r="L661" s="67">
        <v>2.3361000000000001</v>
      </c>
    </row>
    <row r="662" spans="1:15" hidden="1" x14ac:dyDescent="0.25">
      <c r="A662" s="68">
        <v>45308</v>
      </c>
      <c r="B662" s="68">
        <v>45310</v>
      </c>
      <c r="C662" s="66" t="s">
        <v>124</v>
      </c>
      <c r="D662" s="66" t="s">
        <v>146</v>
      </c>
      <c r="E662" s="66" t="s">
        <v>147</v>
      </c>
      <c r="F662" s="68">
        <v>45412</v>
      </c>
      <c r="G662" s="67">
        <v>6.97</v>
      </c>
      <c r="H662" s="67">
        <v>0</v>
      </c>
      <c r="I662" s="67">
        <v>7.12</v>
      </c>
      <c r="J662" s="67">
        <v>6.83</v>
      </c>
      <c r="K662" s="67">
        <v>98.063400000000001</v>
      </c>
      <c r="L662" s="67">
        <v>0</v>
      </c>
      <c r="O662" s="76"/>
    </row>
    <row r="663" spans="1:15" hidden="1" x14ac:dyDescent="0.25">
      <c r="A663" s="68">
        <v>45308</v>
      </c>
      <c r="B663" s="68">
        <v>45310</v>
      </c>
      <c r="C663" s="66" t="s">
        <v>130</v>
      </c>
      <c r="D663" s="66" t="s">
        <v>142</v>
      </c>
      <c r="E663" s="66" t="s">
        <v>143</v>
      </c>
      <c r="F663" s="68">
        <v>45469</v>
      </c>
      <c r="G663" s="67">
        <v>6.92</v>
      </c>
      <c r="H663" s="67">
        <v>-0.03</v>
      </c>
      <c r="I663" s="67">
        <v>7.07</v>
      </c>
      <c r="J663" s="67">
        <v>6.77</v>
      </c>
      <c r="K663" s="67">
        <v>97.034300000000002</v>
      </c>
      <c r="L663" s="67">
        <v>0</v>
      </c>
    </row>
    <row r="664" spans="1:15" hidden="1" x14ac:dyDescent="0.25">
      <c r="A664" s="68">
        <v>45308</v>
      </c>
      <c r="B664" s="68">
        <v>45310</v>
      </c>
      <c r="C664" s="66" t="s">
        <v>127</v>
      </c>
      <c r="D664" s="66" t="s">
        <v>128</v>
      </c>
      <c r="E664" s="66" t="s">
        <v>129</v>
      </c>
      <c r="F664" s="68">
        <v>49606</v>
      </c>
      <c r="G664" s="67">
        <v>5.91</v>
      </c>
      <c r="H664" s="67">
        <v>0.27</v>
      </c>
      <c r="I664" s="67">
        <v>5.98</v>
      </c>
      <c r="J664" s="67">
        <v>5.83</v>
      </c>
      <c r="K664" s="67">
        <v>108.9901</v>
      </c>
      <c r="L664" s="67">
        <v>2.4502000000000002</v>
      </c>
    </row>
    <row r="665" spans="1:15" hidden="1" x14ac:dyDescent="0.25">
      <c r="A665" s="68">
        <v>45308</v>
      </c>
      <c r="B665" s="68">
        <v>45310</v>
      </c>
      <c r="C665" s="66" t="s">
        <v>133</v>
      </c>
      <c r="D665" s="66" t="s">
        <v>131</v>
      </c>
      <c r="E665" s="66" t="s">
        <v>132</v>
      </c>
      <c r="F665" s="68">
        <v>45649</v>
      </c>
      <c r="G665" s="67">
        <v>6.92</v>
      </c>
      <c r="H665" s="67">
        <v>0.11</v>
      </c>
      <c r="I665" s="67">
        <v>7.07</v>
      </c>
      <c r="J665" s="67">
        <v>6.77</v>
      </c>
      <c r="K665" s="67">
        <v>93.882300000000001</v>
      </c>
      <c r="L665" s="67">
        <v>0</v>
      </c>
    </row>
    <row r="666" spans="1:15" hidden="1" x14ac:dyDescent="0.25">
      <c r="A666" s="68">
        <v>45307</v>
      </c>
      <c r="B666" s="68">
        <v>45309</v>
      </c>
      <c r="C666" s="66" t="s">
        <v>118</v>
      </c>
      <c r="D666" s="66" t="s">
        <v>2</v>
      </c>
      <c r="E666" s="66" t="s">
        <v>6</v>
      </c>
      <c r="F666" s="68">
        <v>47048</v>
      </c>
      <c r="G666" s="67">
        <v>5.53</v>
      </c>
      <c r="H666" s="67">
        <v>7.0000000000000007E-2</v>
      </c>
      <c r="I666" s="67">
        <v>5.61</v>
      </c>
      <c r="J666" s="67">
        <v>5.46</v>
      </c>
      <c r="K666" s="67">
        <v>104.9528</v>
      </c>
      <c r="L666" s="67">
        <v>1.623</v>
      </c>
    </row>
    <row r="667" spans="1:15" hidden="1" x14ac:dyDescent="0.25">
      <c r="A667" s="68">
        <v>45307</v>
      </c>
      <c r="B667" s="68">
        <v>45309</v>
      </c>
      <c r="C667" s="66" t="s">
        <v>112</v>
      </c>
      <c r="D667" s="66" t="s">
        <v>113</v>
      </c>
      <c r="E667" s="66" t="s">
        <v>114</v>
      </c>
      <c r="F667" s="68">
        <v>50705</v>
      </c>
      <c r="G667" s="67">
        <v>6</v>
      </c>
      <c r="H667" s="67">
        <v>0.06</v>
      </c>
      <c r="I667" s="67">
        <v>6.08</v>
      </c>
      <c r="J667" s="67">
        <v>5.93</v>
      </c>
      <c r="K667" s="67">
        <v>71.125600000000006</v>
      </c>
      <c r="L667" s="67">
        <v>0.68030000000000002</v>
      </c>
    </row>
    <row r="668" spans="1:15" x14ac:dyDescent="0.25">
      <c r="A668" s="68">
        <v>45307</v>
      </c>
      <c r="B668" s="68">
        <v>45309</v>
      </c>
      <c r="C668" s="66" t="s">
        <v>115</v>
      </c>
      <c r="D668" s="66" t="s">
        <v>116</v>
      </c>
      <c r="E668" s="66" t="s">
        <v>117</v>
      </c>
      <c r="F668" s="68">
        <v>51616</v>
      </c>
      <c r="G668" s="67">
        <v>6.03</v>
      </c>
      <c r="H668" s="67">
        <v>7.0000000000000007E-2</v>
      </c>
      <c r="I668" s="67">
        <v>6.1</v>
      </c>
      <c r="J668" s="67">
        <v>5.95</v>
      </c>
      <c r="K668" s="67">
        <v>68.016099999999994</v>
      </c>
      <c r="L668" s="67">
        <v>2.1966999999999999</v>
      </c>
    </row>
    <row r="669" spans="1:15" hidden="1" x14ac:dyDescent="0.25">
      <c r="A669" s="68">
        <v>45307</v>
      </c>
      <c r="B669" s="68">
        <v>45309</v>
      </c>
      <c r="C669" s="66" t="s">
        <v>127</v>
      </c>
      <c r="D669" s="66" t="s">
        <v>4</v>
      </c>
      <c r="E669" s="66" t="s">
        <v>8</v>
      </c>
      <c r="F669" s="68">
        <v>48542</v>
      </c>
      <c r="G669" s="67">
        <v>5.64</v>
      </c>
      <c r="H669" s="67">
        <v>0.04</v>
      </c>
      <c r="I669" s="67">
        <v>5.71</v>
      </c>
      <c r="J669" s="67">
        <v>5.56</v>
      </c>
      <c r="K669" s="67">
        <v>93.913700000000006</v>
      </c>
      <c r="L669" s="67">
        <v>0.71379999999999999</v>
      </c>
    </row>
    <row r="670" spans="1:15" hidden="1" x14ac:dyDescent="0.25">
      <c r="A670" s="68">
        <v>45307</v>
      </c>
      <c r="B670" s="68">
        <v>45309</v>
      </c>
      <c r="C670" s="66" t="s">
        <v>121</v>
      </c>
      <c r="D670" s="66" t="s">
        <v>122</v>
      </c>
      <c r="E670" s="66" t="s">
        <v>123</v>
      </c>
      <c r="F670" s="68">
        <v>46316</v>
      </c>
      <c r="G670" s="67">
        <v>5.81</v>
      </c>
      <c r="H670" s="67">
        <v>0.06</v>
      </c>
      <c r="I670" s="67">
        <v>5.88</v>
      </c>
      <c r="J670" s="67">
        <v>5.73</v>
      </c>
      <c r="K670" s="67">
        <v>109.10769999999999</v>
      </c>
      <c r="L670" s="67">
        <v>2.3100999999999998</v>
      </c>
    </row>
    <row r="671" spans="1:15" hidden="1" x14ac:dyDescent="0.25">
      <c r="A671" s="68">
        <v>45307</v>
      </c>
      <c r="B671" s="68">
        <v>45309</v>
      </c>
      <c r="C671" s="66" t="s">
        <v>124</v>
      </c>
      <c r="D671" s="66" t="s">
        <v>146</v>
      </c>
      <c r="E671" s="66" t="s">
        <v>147</v>
      </c>
      <c r="F671" s="68">
        <v>45412</v>
      </c>
      <c r="G671" s="67">
        <v>6.97</v>
      </c>
      <c r="H671" s="67">
        <v>0</v>
      </c>
      <c r="I671" s="67">
        <v>7.12</v>
      </c>
      <c r="J671" s="67">
        <v>6.83</v>
      </c>
      <c r="K671" s="67">
        <v>98.044799999999995</v>
      </c>
      <c r="L671" s="67">
        <v>0</v>
      </c>
      <c r="O671" s="76"/>
    </row>
    <row r="672" spans="1:15" hidden="1" x14ac:dyDescent="0.25">
      <c r="A672" s="68">
        <v>45307</v>
      </c>
      <c r="B672" s="68">
        <v>45309</v>
      </c>
      <c r="C672" s="66" t="s">
        <v>130</v>
      </c>
      <c r="D672" s="66" t="s">
        <v>142</v>
      </c>
      <c r="E672" s="66" t="s">
        <v>143</v>
      </c>
      <c r="F672" s="68">
        <v>45469</v>
      </c>
      <c r="G672" s="67">
        <v>6.95</v>
      </c>
      <c r="H672" s="67">
        <v>0.02</v>
      </c>
      <c r="I672" s="67">
        <v>7.1</v>
      </c>
      <c r="J672" s="67">
        <v>6.8</v>
      </c>
      <c r="K672" s="67">
        <v>97.003699999999995</v>
      </c>
      <c r="L672" s="67">
        <v>0</v>
      </c>
    </row>
    <row r="673" spans="1:15" hidden="1" x14ac:dyDescent="0.25">
      <c r="A673" s="68">
        <v>45307</v>
      </c>
      <c r="B673" s="68">
        <v>45309</v>
      </c>
      <c r="C673" s="66" t="s">
        <v>133</v>
      </c>
      <c r="D673" s="66" t="s">
        <v>131</v>
      </c>
      <c r="E673" s="66" t="s">
        <v>132</v>
      </c>
      <c r="F673" s="68">
        <v>45649</v>
      </c>
      <c r="G673" s="67">
        <v>6.81</v>
      </c>
      <c r="H673" s="67">
        <v>-0.01</v>
      </c>
      <c r="I673" s="67">
        <v>6.96</v>
      </c>
      <c r="J673" s="67">
        <v>6.66</v>
      </c>
      <c r="K673" s="67">
        <v>93.956999999999994</v>
      </c>
      <c r="L673" s="67">
        <v>0</v>
      </c>
    </row>
    <row r="674" spans="1:15" hidden="1" x14ac:dyDescent="0.25">
      <c r="A674" s="68">
        <v>45306</v>
      </c>
      <c r="B674" s="68">
        <v>45308</v>
      </c>
      <c r="C674" s="66" t="s">
        <v>118</v>
      </c>
      <c r="D674" s="66" t="s">
        <v>2</v>
      </c>
      <c r="E674" s="66" t="s">
        <v>6</v>
      </c>
      <c r="F674" s="68">
        <v>47048</v>
      </c>
      <c r="G674" s="67">
        <v>5.46</v>
      </c>
      <c r="H674" s="67">
        <v>-0.01</v>
      </c>
      <c r="I674" s="67">
        <v>5.54</v>
      </c>
      <c r="J674" s="67">
        <v>5.39</v>
      </c>
      <c r="K674" s="67">
        <v>105.252</v>
      </c>
      <c r="L674" s="67">
        <v>1.6045</v>
      </c>
    </row>
    <row r="675" spans="1:15" hidden="1" x14ac:dyDescent="0.25">
      <c r="A675" s="68">
        <v>45306</v>
      </c>
      <c r="B675" s="68">
        <v>45308</v>
      </c>
      <c r="C675" s="66" t="s">
        <v>112</v>
      </c>
      <c r="D675" s="66" t="s">
        <v>113</v>
      </c>
      <c r="E675" s="66" t="s">
        <v>114</v>
      </c>
      <c r="F675" s="68">
        <v>50705</v>
      </c>
      <c r="G675" s="67">
        <v>5.94</v>
      </c>
      <c r="H675" s="67">
        <v>0.05</v>
      </c>
      <c r="I675" s="67">
        <v>6.01</v>
      </c>
      <c r="J675" s="67">
        <v>5.87</v>
      </c>
      <c r="K675" s="67">
        <v>71.589799999999997</v>
      </c>
      <c r="L675" s="67">
        <v>0.67210000000000003</v>
      </c>
    </row>
    <row r="676" spans="1:15" x14ac:dyDescent="0.25">
      <c r="A676" s="68">
        <v>45306</v>
      </c>
      <c r="B676" s="68">
        <v>45308</v>
      </c>
      <c r="C676" s="66" t="s">
        <v>115</v>
      </c>
      <c r="D676" s="66" t="s">
        <v>116</v>
      </c>
      <c r="E676" s="66" t="s">
        <v>117</v>
      </c>
      <c r="F676" s="68">
        <v>51616</v>
      </c>
      <c r="G676" s="67">
        <v>5.96</v>
      </c>
      <c r="H676" s="67">
        <v>0.05</v>
      </c>
      <c r="I676" s="67">
        <v>6.04</v>
      </c>
      <c r="J676" s="67">
        <v>5.89</v>
      </c>
      <c r="K676" s="67">
        <v>68.592299999999994</v>
      </c>
      <c r="L676" s="67">
        <v>2.1884999999999999</v>
      </c>
    </row>
    <row r="677" spans="1:15" hidden="1" x14ac:dyDescent="0.25">
      <c r="A677" s="68">
        <v>45306</v>
      </c>
      <c r="B677" s="68">
        <v>45308</v>
      </c>
      <c r="C677" s="66" t="s">
        <v>127</v>
      </c>
      <c r="D677" s="66" t="s">
        <v>4</v>
      </c>
      <c r="E677" s="66" t="s">
        <v>8</v>
      </c>
      <c r="F677" s="68">
        <v>48542</v>
      </c>
      <c r="G677" s="67">
        <v>5.6</v>
      </c>
      <c r="H677" s="67">
        <v>7.0000000000000007E-2</v>
      </c>
      <c r="I677" s="67">
        <v>5.67</v>
      </c>
      <c r="J677" s="67">
        <v>5.53</v>
      </c>
      <c r="K677" s="67">
        <v>94.175399999999996</v>
      </c>
      <c r="L677" s="67">
        <v>0.70079999999999998</v>
      </c>
    </row>
    <row r="678" spans="1:15" hidden="1" x14ac:dyDescent="0.25">
      <c r="A678" s="68">
        <v>45306</v>
      </c>
      <c r="B678" s="68">
        <v>45308</v>
      </c>
      <c r="C678" s="66" t="s">
        <v>121</v>
      </c>
      <c r="D678" s="66" t="s">
        <v>122</v>
      </c>
      <c r="E678" s="66" t="s">
        <v>123</v>
      </c>
      <c r="F678" s="68">
        <v>46316</v>
      </c>
      <c r="G678" s="67">
        <v>5.75</v>
      </c>
      <c r="H678" s="67">
        <v>0</v>
      </c>
      <c r="I678" s="67">
        <v>5.82</v>
      </c>
      <c r="J678" s="67">
        <v>5.67</v>
      </c>
      <c r="K678" s="67">
        <v>109.2757</v>
      </c>
      <c r="L678" s="67">
        <v>2.2841999999999998</v>
      </c>
    </row>
    <row r="679" spans="1:15" hidden="1" x14ac:dyDescent="0.25">
      <c r="A679" s="68">
        <v>45306</v>
      </c>
      <c r="B679" s="68">
        <v>45308</v>
      </c>
      <c r="C679" s="66" t="s">
        <v>124</v>
      </c>
      <c r="D679" s="66" t="s">
        <v>146</v>
      </c>
      <c r="E679" s="66" t="s">
        <v>147</v>
      </c>
      <c r="F679" s="68">
        <v>45412</v>
      </c>
      <c r="G679" s="67">
        <v>6.97</v>
      </c>
      <c r="H679" s="67">
        <v>0</v>
      </c>
      <c r="I679" s="67">
        <v>7.12</v>
      </c>
      <c r="J679" s="67">
        <v>6.83</v>
      </c>
      <c r="K679" s="67">
        <v>98.026200000000003</v>
      </c>
      <c r="L679" s="67">
        <v>0</v>
      </c>
      <c r="O679" s="76"/>
    </row>
    <row r="680" spans="1:15" hidden="1" x14ac:dyDescent="0.25">
      <c r="A680" s="68">
        <v>45306</v>
      </c>
      <c r="B680" s="68">
        <v>45308</v>
      </c>
      <c r="C680" s="66" t="s">
        <v>130</v>
      </c>
      <c r="D680" s="66" t="s">
        <v>142</v>
      </c>
      <c r="E680" s="66" t="s">
        <v>143</v>
      </c>
      <c r="F680" s="68">
        <v>45469</v>
      </c>
      <c r="G680" s="67">
        <v>6.93</v>
      </c>
      <c r="H680" s="67">
        <v>0</v>
      </c>
      <c r="I680" s="67">
        <v>7.08</v>
      </c>
      <c r="J680" s="67">
        <v>6.79</v>
      </c>
      <c r="K680" s="67">
        <v>96.993899999999996</v>
      </c>
      <c r="L680" s="67">
        <v>0</v>
      </c>
    </row>
    <row r="681" spans="1:15" hidden="1" x14ac:dyDescent="0.25">
      <c r="A681" s="68">
        <v>45306</v>
      </c>
      <c r="B681" s="68">
        <v>45308</v>
      </c>
      <c r="C681" s="66" t="s">
        <v>133</v>
      </c>
      <c r="D681" s="66" t="s">
        <v>131</v>
      </c>
      <c r="E681" s="66" t="s">
        <v>132</v>
      </c>
      <c r="F681" s="68">
        <v>45649</v>
      </c>
      <c r="G681" s="67">
        <v>6.82</v>
      </c>
      <c r="H681" s="67">
        <v>-0.04</v>
      </c>
      <c r="I681" s="67">
        <v>6.97</v>
      </c>
      <c r="J681" s="67">
        <v>6.67</v>
      </c>
      <c r="K681" s="67">
        <v>93.931899999999999</v>
      </c>
      <c r="L681" s="67">
        <v>0</v>
      </c>
    </row>
    <row r="682" spans="1:15" hidden="1" x14ac:dyDescent="0.25">
      <c r="A682" s="68">
        <v>45303</v>
      </c>
      <c r="B682" s="68">
        <v>45307</v>
      </c>
      <c r="C682" s="66" t="s">
        <v>118</v>
      </c>
      <c r="D682" s="66" t="s">
        <v>2</v>
      </c>
      <c r="E682" s="66" t="s">
        <v>6</v>
      </c>
      <c r="F682" s="68">
        <v>47048</v>
      </c>
      <c r="G682" s="67">
        <v>5.47</v>
      </c>
      <c r="H682" s="67">
        <v>-0.05</v>
      </c>
      <c r="I682" s="67">
        <v>5.54</v>
      </c>
      <c r="J682" s="67">
        <v>5.39</v>
      </c>
      <c r="K682" s="67">
        <v>105.21250000000001</v>
      </c>
      <c r="L682" s="67">
        <v>1.5861000000000001</v>
      </c>
    </row>
    <row r="683" spans="1:15" hidden="1" x14ac:dyDescent="0.25">
      <c r="A683" s="68">
        <v>45303</v>
      </c>
      <c r="B683" s="68">
        <v>45307</v>
      </c>
      <c r="C683" s="66" t="s">
        <v>112</v>
      </c>
      <c r="D683" s="66" t="s">
        <v>113</v>
      </c>
      <c r="E683" s="66" t="s">
        <v>114</v>
      </c>
      <c r="F683" s="68">
        <v>50705</v>
      </c>
      <c r="G683" s="67">
        <v>5.89</v>
      </c>
      <c r="H683" s="67">
        <v>-0.06</v>
      </c>
      <c r="I683" s="67">
        <v>5.96</v>
      </c>
      <c r="J683" s="67">
        <v>5.81</v>
      </c>
      <c r="K683" s="67">
        <v>71.979100000000003</v>
      </c>
      <c r="L683" s="67">
        <v>0.66390000000000005</v>
      </c>
    </row>
    <row r="684" spans="1:15" x14ac:dyDescent="0.25">
      <c r="A684" s="68">
        <v>45303</v>
      </c>
      <c r="B684" s="68">
        <v>45307</v>
      </c>
      <c r="C684" s="66" t="s">
        <v>115</v>
      </c>
      <c r="D684" s="66" t="s">
        <v>116</v>
      </c>
      <c r="E684" s="66" t="s">
        <v>117</v>
      </c>
      <c r="F684" s="68">
        <v>51616</v>
      </c>
      <c r="G684" s="67">
        <v>5.91</v>
      </c>
      <c r="H684" s="67">
        <v>-0.05</v>
      </c>
      <c r="I684" s="67">
        <v>5.98</v>
      </c>
      <c r="J684" s="67">
        <v>5.84</v>
      </c>
      <c r="K684" s="67">
        <v>69.006900000000002</v>
      </c>
      <c r="L684" s="67">
        <v>2.1802999999999999</v>
      </c>
    </row>
    <row r="685" spans="1:15" hidden="1" x14ac:dyDescent="0.25">
      <c r="A685" s="68">
        <v>45303</v>
      </c>
      <c r="B685" s="68">
        <v>45307</v>
      </c>
      <c r="C685" s="66" t="s">
        <v>127</v>
      </c>
      <c r="D685" s="66" t="s">
        <v>4</v>
      </c>
      <c r="E685" s="66" t="s">
        <v>8</v>
      </c>
      <c r="F685" s="68">
        <v>48542</v>
      </c>
      <c r="G685" s="67">
        <v>5.53</v>
      </c>
      <c r="H685" s="67">
        <v>-7.0000000000000007E-2</v>
      </c>
      <c r="I685" s="67">
        <v>5.6</v>
      </c>
      <c r="J685" s="67">
        <v>5.46</v>
      </c>
      <c r="K685" s="67">
        <v>94.636700000000005</v>
      </c>
      <c r="L685" s="67">
        <v>0.68779999999999997</v>
      </c>
    </row>
    <row r="686" spans="1:15" hidden="1" x14ac:dyDescent="0.25">
      <c r="A686" s="68">
        <v>45303</v>
      </c>
      <c r="B686" s="68">
        <v>45307</v>
      </c>
      <c r="C686" s="66" t="s">
        <v>121</v>
      </c>
      <c r="D686" s="66" t="s">
        <v>122</v>
      </c>
      <c r="E686" s="66" t="s">
        <v>123</v>
      </c>
      <c r="F686" s="68">
        <v>46316</v>
      </c>
      <c r="G686" s="67">
        <v>5.75</v>
      </c>
      <c r="H686" s="67">
        <v>-7.0000000000000007E-2</v>
      </c>
      <c r="I686" s="67">
        <v>5.82</v>
      </c>
      <c r="J686" s="67">
        <v>5.67</v>
      </c>
      <c r="K686" s="67">
        <v>109.2847</v>
      </c>
      <c r="L686" s="67">
        <v>2.2582</v>
      </c>
    </row>
    <row r="687" spans="1:15" hidden="1" x14ac:dyDescent="0.25">
      <c r="A687" s="68">
        <v>45303</v>
      </c>
      <c r="B687" s="68">
        <v>45307</v>
      </c>
      <c r="C687" s="66" t="s">
        <v>124</v>
      </c>
      <c r="D687" s="66" t="s">
        <v>146</v>
      </c>
      <c r="E687" s="66" t="s">
        <v>147</v>
      </c>
      <c r="F687" s="68">
        <v>45412</v>
      </c>
      <c r="G687" s="67">
        <v>6.97</v>
      </c>
      <c r="H687" s="67">
        <v>-0.05</v>
      </c>
      <c r="I687" s="67">
        <v>7.12</v>
      </c>
      <c r="J687" s="67">
        <v>6.83</v>
      </c>
      <c r="K687" s="67">
        <v>98.007599999999996</v>
      </c>
      <c r="L687" s="67">
        <v>0</v>
      </c>
      <c r="O687" s="76"/>
    </row>
    <row r="688" spans="1:15" hidden="1" x14ac:dyDescent="0.25">
      <c r="A688" s="68">
        <v>45303</v>
      </c>
      <c r="B688" s="68">
        <v>45307</v>
      </c>
      <c r="C688" s="66" t="s">
        <v>130</v>
      </c>
      <c r="D688" s="66" t="s">
        <v>142</v>
      </c>
      <c r="E688" s="66" t="s">
        <v>143</v>
      </c>
      <c r="F688" s="68">
        <v>45469</v>
      </c>
      <c r="G688" s="67">
        <v>6.93</v>
      </c>
      <c r="H688" s="67">
        <v>-0.06</v>
      </c>
      <c r="I688" s="67">
        <v>7.08</v>
      </c>
      <c r="J688" s="67">
        <v>6.78</v>
      </c>
      <c r="K688" s="67">
        <v>96.975800000000007</v>
      </c>
      <c r="L688" s="67">
        <v>0</v>
      </c>
    </row>
    <row r="689" spans="1:15" hidden="1" x14ac:dyDescent="0.25">
      <c r="A689" s="68">
        <v>45303</v>
      </c>
      <c r="B689" s="68">
        <v>45307</v>
      </c>
      <c r="C689" s="66" t="s">
        <v>133</v>
      </c>
      <c r="D689" s="66" t="s">
        <v>131</v>
      </c>
      <c r="E689" s="66" t="s">
        <v>132</v>
      </c>
      <c r="F689" s="68">
        <v>45649</v>
      </c>
      <c r="G689" s="67">
        <v>6.86</v>
      </c>
      <c r="H689" s="67">
        <v>-0.15</v>
      </c>
      <c r="I689" s="67">
        <v>7.01</v>
      </c>
      <c r="J689" s="67">
        <v>6.71</v>
      </c>
      <c r="K689" s="67">
        <v>93.881699999999995</v>
      </c>
      <c r="L689" s="67">
        <v>0</v>
      </c>
    </row>
    <row r="690" spans="1:15" hidden="1" x14ac:dyDescent="0.25">
      <c r="A690" s="68">
        <v>45302</v>
      </c>
      <c r="B690" s="68">
        <v>45306</v>
      </c>
      <c r="C690" s="66" t="s">
        <v>118</v>
      </c>
      <c r="D690" s="66" t="s">
        <v>2</v>
      </c>
      <c r="E690" s="66" t="s">
        <v>6</v>
      </c>
      <c r="F690" s="68">
        <v>47048</v>
      </c>
      <c r="G690" s="67">
        <v>5.52</v>
      </c>
      <c r="H690" s="67">
        <v>-0.21</v>
      </c>
      <c r="I690" s="67">
        <v>5.59</v>
      </c>
      <c r="J690" s="67">
        <v>5.44</v>
      </c>
      <c r="K690" s="67">
        <v>105.0035</v>
      </c>
      <c r="L690" s="67">
        <v>1.5676000000000001</v>
      </c>
    </row>
    <row r="691" spans="1:15" hidden="1" x14ac:dyDescent="0.25">
      <c r="A691" s="68">
        <v>45302</v>
      </c>
      <c r="B691" s="68">
        <v>45306</v>
      </c>
      <c r="C691" s="66" t="s">
        <v>112</v>
      </c>
      <c r="D691" s="66" t="s">
        <v>113</v>
      </c>
      <c r="E691" s="66" t="s">
        <v>114</v>
      </c>
      <c r="F691" s="68">
        <v>50705</v>
      </c>
      <c r="G691" s="67">
        <v>5.95</v>
      </c>
      <c r="H691" s="67">
        <v>-0.19</v>
      </c>
      <c r="I691" s="67">
        <v>6.03</v>
      </c>
      <c r="J691" s="67">
        <v>5.88</v>
      </c>
      <c r="K691" s="67">
        <v>71.505200000000002</v>
      </c>
      <c r="L691" s="67">
        <v>0.65569999999999995</v>
      </c>
    </row>
    <row r="692" spans="1:15" x14ac:dyDescent="0.25">
      <c r="A692" s="68">
        <v>45302</v>
      </c>
      <c r="B692" s="68">
        <v>45306</v>
      </c>
      <c r="C692" s="66" t="s">
        <v>115</v>
      </c>
      <c r="D692" s="66" t="s">
        <v>116</v>
      </c>
      <c r="E692" s="66" t="s">
        <v>117</v>
      </c>
      <c r="F692" s="68">
        <v>51616</v>
      </c>
      <c r="G692" s="67">
        <v>5.96</v>
      </c>
      <c r="H692" s="67">
        <v>-0.21</v>
      </c>
      <c r="I692" s="67">
        <v>6.04</v>
      </c>
      <c r="J692" s="67">
        <v>5.89</v>
      </c>
      <c r="K692" s="67">
        <v>68.586299999999994</v>
      </c>
      <c r="L692" s="67">
        <v>2.1720999999999999</v>
      </c>
    </row>
    <row r="693" spans="1:15" hidden="1" x14ac:dyDescent="0.25">
      <c r="A693" s="68">
        <v>45302</v>
      </c>
      <c r="B693" s="68">
        <v>45306</v>
      </c>
      <c r="C693" s="66" t="s">
        <v>127</v>
      </c>
      <c r="D693" s="66" t="s">
        <v>4</v>
      </c>
      <c r="E693" s="66" t="s">
        <v>8</v>
      </c>
      <c r="F693" s="68">
        <v>48542</v>
      </c>
      <c r="G693" s="67">
        <v>5.6</v>
      </c>
      <c r="H693" s="67">
        <v>-0.22</v>
      </c>
      <c r="I693" s="67">
        <v>5.68</v>
      </c>
      <c r="J693" s="67">
        <v>5.53</v>
      </c>
      <c r="K693" s="67">
        <v>94.173100000000005</v>
      </c>
      <c r="L693" s="67">
        <v>0.67490000000000006</v>
      </c>
    </row>
    <row r="694" spans="1:15" hidden="1" x14ac:dyDescent="0.25">
      <c r="A694" s="68">
        <v>45302</v>
      </c>
      <c r="B694" s="68">
        <v>45306</v>
      </c>
      <c r="C694" s="66" t="s">
        <v>121</v>
      </c>
      <c r="D694" s="66" t="s">
        <v>122</v>
      </c>
      <c r="E694" s="66" t="s">
        <v>123</v>
      </c>
      <c r="F694" s="68">
        <v>46316</v>
      </c>
      <c r="G694" s="67">
        <v>5.82</v>
      </c>
      <c r="H694" s="67">
        <v>-0.21</v>
      </c>
      <c r="I694" s="67">
        <v>5.89</v>
      </c>
      <c r="J694" s="67">
        <v>5.75</v>
      </c>
      <c r="K694" s="67">
        <v>109.1075</v>
      </c>
      <c r="L694" s="67">
        <v>2.2322000000000002</v>
      </c>
    </row>
    <row r="695" spans="1:15" hidden="1" x14ac:dyDescent="0.25">
      <c r="A695" s="68">
        <v>45302</v>
      </c>
      <c r="B695" s="68">
        <v>45306</v>
      </c>
      <c r="C695" s="66" t="s">
        <v>124</v>
      </c>
      <c r="D695" s="66" t="s">
        <v>146</v>
      </c>
      <c r="E695" s="66" t="s">
        <v>147</v>
      </c>
      <c r="F695" s="68">
        <v>45412</v>
      </c>
      <c r="G695" s="67">
        <v>7.02</v>
      </c>
      <c r="H695" s="67">
        <v>0</v>
      </c>
      <c r="I695" s="67">
        <v>7.16</v>
      </c>
      <c r="J695" s="67">
        <v>6.87</v>
      </c>
      <c r="K695" s="67">
        <v>97.974900000000005</v>
      </c>
      <c r="L695" s="67">
        <v>0</v>
      </c>
      <c r="O695" s="76"/>
    </row>
    <row r="696" spans="1:15" hidden="1" x14ac:dyDescent="0.25">
      <c r="A696" s="68">
        <v>45302</v>
      </c>
      <c r="B696" s="68">
        <v>45306</v>
      </c>
      <c r="C696" s="66" t="s">
        <v>130</v>
      </c>
      <c r="D696" s="66" t="s">
        <v>142</v>
      </c>
      <c r="E696" s="66" t="s">
        <v>143</v>
      </c>
      <c r="F696" s="68">
        <v>45469</v>
      </c>
      <c r="G696" s="67">
        <v>6.99</v>
      </c>
      <c r="H696" s="67">
        <v>0</v>
      </c>
      <c r="I696" s="67">
        <v>7.13</v>
      </c>
      <c r="J696" s="67">
        <v>6.84</v>
      </c>
      <c r="K696" s="67">
        <v>96.932199999999995</v>
      </c>
      <c r="L696" s="67">
        <v>0</v>
      </c>
    </row>
    <row r="697" spans="1:15" hidden="1" x14ac:dyDescent="0.25">
      <c r="A697" s="68">
        <v>45302</v>
      </c>
      <c r="B697" s="68">
        <v>45306</v>
      </c>
      <c r="C697" s="66" t="s">
        <v>133</v>
      </c>
      <c r="D697" s="66" t="s">
        <v>131</v>
      </c>
      <c r="E697" s="66" t="s">
        <v>132</v>
      </c>
      <c r="F697" s="68">
        <v>45649</v>
      </c>
      <c r="G697" s="67">
        <v>7.01</v>
      </c>
      <c r="H697" s="67">
        <v>0.01</v>
      </c>
      <c r="I697" s="67">
        <v>7.16</v>
      </c>
      <c r="J697" s="67">
        <v>6.86</v>
      </c>
      <c r="K697" s="67">
        <v>93.739199999999997</v>
      </c>
      <c r="L697" s="67">
        <v>0</v>
      </c>
    </row>
    <row r="698" spans="1:15" hidden="1" x14ac:dyDescent="0.25">
      <c r="A698" s="68">
        <v>45301</v>
      </c>
      <c r="B698" s="68">
        <v>45303</v>
      </c>
      <c r="C698" s="66" t="s">
        <v>118</v>
      </c>
      <c r="D698" s="66" t="s">
        <v>2</v>
      </c>
      <c r="E698" s="66" t="s">
        <v>6</v>
      </c>
      <c r="F698" s="68">
        <v>47048</v>
      </c>
      <c r="G698" s="67">
        <v>5.73</v>
      </c>
      <c r="H698" s="67">
        <v>-0.11</v>
      </c>
      <c r="I698" s="67">
        <v>5.8</v>
      </c>
      <c r="J698" s="67">
        <v>5.66</v>
      </c>
      <c r="K698" s="67">
        <v>104.1266</v>
      </c>
      <c r="L698" s="67">
        <v>1.5123</v>
      </c>
    </row>
    <row r="699" spans="1:15" hidden="1" x14ac:dyDescent="0.25">
      <c r="A699" s="68">
        <v>45301</v>
      </c>
      <c r="B699" s="68">
        <v>45303</v>
      </c>
      <c r="C699" s="66" t="s">
        <v>112</v>
      </c>
      <c r="D699" s="66" t="s">
        <v>113</v>
      </c>
      <c r="E699" s="66" t="s">
        <v>114</v>
      </c>
      <c r="F699" s="68">
        <v>50705</v>
      </c>
      <c r="G699" s="67">
        <v>6.14</v>
      </c>
      <c r="H699" s="67">
        <v>-0.06</v>
      </c>
      <c r="I699" s="67">
        <v>6.21</v>
      </c>
      <c r="J699" s="67">
        <v>6.06</v>
      </c>
      <c r="K699" s="67">
        <v>70.029799999999994</v>
      </c>
      <c r="L699" s="67">
        <v>0.63109999999999999</v>
      </c>
    </row>
    <row r="700" spans="1:15" x14ac:dyDescent="0.25">
      <c r="A700" s="68">
        <v>45301</v>
      </c>
      <c r="B700" s="68">
        <v>45303</v>
      </c>
      <c r="C700" s="66" t="s">
        <v>115</v>
      </c>
      <c r="D700" s="66" t="s">
        <v>116</v>
      </c>
      <c r="E700" s="66" t="s">
        <v>117</v>
      </c>
      <c r="F700" s="68">
        <v>51616</v>
      </c>
      <c r="G700" s="67">
        <v>6.17</v>
      </c>
      <c r="H700" s="67">
        <v>-0.05</v>
      </c>
      <c r="I700" s="67">
        <v>6.25</v>
      </c>
      <c r="J700" s="67">
        <v>6.1</v>
      </c>
      <c r="K700" s="67">
        <v>66.857900000000001</v>
      </c>
      <c r="L700" s="67">
        <v>2.1475</v>
      </c>
    </row>
    <row r="701" spans="1:15" hidden="1" x14ac:dyDescent="0.25">
      <c r="A701" s="68">
        <v>45301</v>
      </c>
      <c r="B701" s="68">
        <v>45303</v>
      </c>
      <c r="C701" s="66" t="s">
        <v>127</v>
      </c>
      <c r="D701" s="66" t="s">
        <v>4</v>
      </c>
      <c r="E701" s="66" t="s">
        <v>8</v>
      </c>
      <c r="F701" s="68">
        <v>48542</v>
      </c>
      <c r="G701" s="67">
        <v>5.82</v>
      </c>
      <c r="H701" s="67">
        <v>-0.1</v>
      </c>
      <c r="I701" s="67">
        <v>5.89</v>
      </c>
      <c r="J701" s="67">
        <v>5.74</v>
      </c>
      <c r="K701" s="67">
        <v>92.733400000000003</v>
      </c>
      <c r="L701" s="67">
        <v>0.63590000000000002</v>
      </c>
    </row>
    <row r="702" spans="1:15" hidden="1" x14ac:dyDescent="0.25">
      <c r="A702" s="68">
        <v>45301</v>
      </c>
      <c r="B702" s="68">
        <v>45303</v>
      </c>
      <c r="C702" s="66" t="s">
        <v>121</v>
      </c>
      <c r="D702" s="66" t="s">
        <v>122</v>
      </c>
      <c r="E702" s="66" t="s">
        <v>123</v>
      </c>
      <c r="F702" s="68">
        <v>46316</v>
      </c>
      <c r="G702" s="67">
        <v>6.03</v>
      </c>
      <c r="H702" s="67">
        <v>-0.13</v>
      </c>
      <c r="I702" s="67">
        <v>6.11</v>
      </c>
      <c r="J702" s="67">
        <v>5.96</v>
      </c>
      <c r="K702" s="67">
        <v>108.57640000000001</v>
      </c>
      <c r="L702" s="67">
        <v>2.1543999999999999</v>
      </c>
    </row>
    <row r="703" spans="1:15" hidden="1" x14ac:dyDescent="0.25">
      <c r="A703" s="68">
        <v>45301</v>
      </c>
      <c r="B703" s="68">
        <v>45303</v>
      </c>
      <c r="C703" s="66" t="s">
        <v>124</v>
      </c>
      <c r="D703" s="66" t="s">
        <v>146</v>
      </c>
      <c r="E703" s="66" t="s">
        <v>147</v>
      </c>
      <c r="F703" s="68">
        <v>45412</v>
      </c>
      <c r="G703" s="67">
        <v>7.02</v>
      </c>
      <c r="H703" s="67">
        <v>0.01</v>
      </c>
      <c r="I703" s="67">
        <v>7.16</v>
      </c>
      <c r="J703" s="67">
        <v>6.87</v>
      </c>
      <c r="K703" s="67">
        <v>97.918700000000001</v>
      </c>
      <c r="L703" s="67">
        <v>0</v>
      </c>
      <c r="O703" s="76"/>
    </row>
    <row r="704" spans="1:15" hidden="1" x14ac:dyDescent="0.25">
      <c r="A704" s="68">
        <v>45301</v>
      </c>
      <c r="B704" s="68">
        <v>45303</v>
      </c>
      <c r="C704" s="66" t="s">
        <v>130</v>
      </c>
      <c r="D704" s="66" t="s">
        <v>142</v>
      </c>
      <c r="E704" s="66" t="s">
        <v>143</v>
      </c>
      <c r="F704" s="68">
        <v>45469</v>
      </c>
      <c r="G704" s="67">
        <v>6.99</v>
      </c>
      <c r="H704" s="67">
        <v>-0.01</v>
      </c>
      <c r="I704" s="67">
        <v>7.14</v>
      </c>
      <c r="J704" s="67">
        <v>6.84</v>
      </c>
      <c r="K704" s="67">
        <v>96.877499999999998</v>
      </c>
      <c r="L704" s="67">
        <v>0</v>
      </c>
    </row>
    <row r="705" spans="1:15" hidden="1" x14ac:dyDescent="0.25">
      <c r="A705" s="68">
        <v>45301</v>
      </c>
      <c r="B705" s="68">
        <v>45303</v>
      </c>
      <c r="C705" s="66" t="s">
        <v>133</v>
      </c>
      <c r="D705" s="66" t="s">
        <v>131</v>
      </c>
      <c r="E705" s="66" t="s">
        <v>132</v>
      </c>
      <c r="F705" s="68">
        <v>45649</v>
      </c>
      <c r="G705" s="67">
        <v>7</v>
      </c>
      <c r="H705" s="67">
        <v>-7.0000000000000007E-2</v>
      </c>
      <c r="I705" s="67">
        <v>7.15</v>
      </c>
      <c r="J705" s="67">
        <v>6.85</v>
      </c>
      <c r="K705" s="67">
        <v>93.696299999999994</v>
      </c>
      <c r="L705" s="67">
        <v>0</v>
      </c>
    </row>
    <row r="706" spans="1:15" hidden="1" x14ac:dyDescent="0.25">
      <c r="A706" s="68">
        <v>45300</v>
      </c>
      <c r="B706" s="68">
        <v>45302</v>
      </c>
      <c r="C706" s="66" t="s">
        <v>118</v>
      </c>
      <c r="D706" s="66" t="s">
        <v>2</v>
      </c>
      <c r="E706" s="66" t="s">
        <v>6</v>
      </c>
      <c r="F706" s="68">
        <v>47048</v>
      </c>
      <c r="G706" s="67">
        <v>5.84</v>
      </c>
      <c r="H706" s="67">
        <v>-0.17</v>
      </c>
      <c r="I706" s="67">
        <v>5.92</v>
      </c>
      <c r="J706" s="67">
        <v>5.77</v>
      </c>
      <c r="K706" s="67">
        <v>103.6688</v>
      </c>
      <c r="L706" s="67">
        <v>1.4939</v>
      </c>
    </row>
    <row r="707" spans="1:15" hidden="1" x14ac:dyDescent="0.25">
      <c r="A707" s="68">
        <v>45300</v>
      </c>
      <c r="B707" s="68">
        <v>45302</v>
      </c>
      <c r="C707" s="66" t="s">
        <v>112</v>
      </c>
      <c r="D707" s="66" t="s">
        <v>113</v>
      </c>
      <c r="E707" s="66" t="s">
        <v>114</v>
      </c>
      <c r="F707" s="68">
        <v>50705</v>
      </c>
      <c r="G707" s="67">
        <v>6.2</v>
      </c>
      <c r="H707" s="67">
        <v>-0.13</v>
      </c>
      <c r="I707" s="67">
        <v>6.27</v>
      </c>
      <c r="J707" s="67">
        <v>6.12</v>
      </c>
      <c r="K707" s="67">
        <v>69.571299999999994</v>
      </c>
      <c r="L707" s="67">
        <v>0.623</v>
      </c>
    </row>
    <row r="708" spans="1:15" x14ac:dyDescent="0.25">
      <c r="A708" s="68">
        <v>45300</v>
      </c>
      <c r="B708" s="68">
        <v>45302</v>
      </c>
      <c r="C708" s="66" t="s">
        <v>115</v>
      </c>
      <c r="D708" s="66" t="s">
        <v>116</v>
      </c>
      <c r="E708" s="66" t="s">
        <v>117</v>
      </c>
      <c r="F708" s="68">
        <v>51616</v>
      </c>
      <c r="G708" s="67">
        <v>6.22</v>
      </c>
      <c r="H708" s="67">
        <v>-0.11</v>
      </c>
      <c r="I708" s="67">
        <v>6.29</v>
      </c>
      <c r="J708" s="67">
        <v>6.15</v>
      </c>
      <c r="K708" s="67">
        <v>66.453599999999994</v>
      </c>
      <c r="L708" s="67">
        <v>2.1393</v>
      </c>
    </row>
    <row r="709" spans="1:15" hidden="1" x14ac:dyDescent="0.25">
      <c r="A709" s="68">
        <v>45300</v>
      </c>
      <c r="B709" s="68">
        <v>45302</v>
      </c>
      <c r="C709" s="66" t="s">
        <v>127</v>
      </c>
      <c r="D709" s="66" t="s">
        <v>4</v>
      </c>
      <c r="E709" s="66" t="s">
        <v>8</v>
      </c>
      <c r="F709" s="68">
        <v>48542</v>
      </c>
      <c r="G709" s="67">
        <v>5.92</v>
      </c>
      <c r="H709" s="67">
        <v>-0.16</v>
      </c>
      <c r="I709" s="67">
        <v>5.99</v>
      </c>
      <c r="J709" s="67">
        <v>5.84</v>
      </c>
      <c r="K709" s="67">
        <v>92.087900000000005</v>
      </c>
      <c r="L709" s="67">
        <v>0.623</v>
      </c>
    </row>
    <row r="710" spans="1:15" hidden="1" x14ac:dyDescent="0.25">
      <c r="A710" s="68">
        <v>45300</v>
      </c>
      <c r="B710" s="68">
        <v>45302</v>
      </c>
      <c r="C710" s="66" t="s">
        <v>121</v>
      </c>
      <c r="D710" s="66" t="s">
        <v>122</v>
      </c>
      <c r="E710" s="66" t="s">
        <v>123</v>
      </c>
      <c r="F710" s="68">
        <v>46316</v>
      </c>
      <c r="G710" s="67">
        <v>6.16</v>
      </c>
      <c r="H710" s="67">
        <v>-0.2</v>
      </c>
      <c r="I710" s="67">
        <v>6.24</v>
      </c>
      <c r="J710" s="67">
        <v>6.09</v>
      </c>
      <c r="K710" s="67">
        <v>108.2414</v>
      </c>
      <c r="L710" s="67">
        <v>2.1284000000000001</v>
      </c>
    </row>
    <row r="711" spans="1:15" hidden="1" x14ac:dyDescent="0.25">
      <c r="A711" s="68">
        <v>45300</v>
      </c>
      <c r="B711" s="68">
        <v>45302</v>
      </c>
      <c r="C711" s="66" t="s">
        <v>124</v>
      </c>
      <c r="D711" s="66" t="s">
        <v>146</v>
      </c>
      <c r="E711" s="66" t="s">
        <v>147</v>
      </c>
      <c r="F711" s="68">
        <v>45412</v>
      </c>
      <c r="G711" s="67">
        <v>7.01</v>
      </c>
      <c r="H711" s="67">
        <v>0</v>
      </c>
      <c r="I711" s="67">
        <v>7.16</v>
      </c>
      <c r="J711" s="67">
        <v>6.87</v>
      </c>
      <c r="K711" s="67">
        <v>97.903000000000006</v>
      </c>
      <c r="L711" s="67">
        <v>0</v>
      </c>
      <c r="O711" s="76"/>
    </row>
    <row r="712" spans="1:15" hidden="1" x14ac:dyDescent="0.25">
      <c r="A712" s="68">
        <v>45300</v>
      </c>
      <c r="B712" s="68">
        <v>45302</v>
      </c>
      <c r="C712" s="66" t="s">
        <v>130</v>
      </c>
      <c r="D712" s="66" t="s">
        <v>142</v>
      </c>
      <c r="E712" s="66" t="s">
        <v>143</v>
      </c>
      <c r="F712" s="68">
        <v>45469</v>
      </c>
      <c r="G712" s="67">
        <v>7</v>
      </c>
      <c r="H712" s="67">
        <v>-0.01</v>
      </c>
      <c r="I712" s="67">
        <v>7.15</v>
      </c>
      <c r="J712" s="67">
        <v>6.86</v>
      </c>
      <c r="K712" s="67">
        <v>96.854900000000001</v>
      </c>
      <c r="L712" s="67">
        <v>0</v>
      </c>
    </row>
    <row r="713" spans="1:15" hidden="1" x14ac:dyDescent="0.25">
      <c r="A713" s="68">
        <v>45300</v>
      </c>
      <c r="B713" s="68">
        <v>45302</v>
      </c>
      <c r="C713" s="66" t="s">
        <v>133</v>
      </c>
      <c r="D713" s="66" t="s">
        <v>131</v>
      </c>
      <c r="E713" s="66" t="s">
        <v>132</v>
      </c>
      <c r="F713" s="68">
        <v>45649</v>
      </c>
      <c r="G713" s="67">
        <v>7.07</v>
      </c>
      <c r="H713" s="67">
        <v>0</v>
      </c>
      <c r="I713" s="67">
        <v>7.21</v>
      </c>
      <c r="J713" s="67">
        <v>6.92</v>
      </c>
      <c r="K713" s="67">
        <v>93.620099999999994</v>
      </c>
      <c r="L713" s="67">
        <v>0</v>
      </c>
    </row>
    <row r="714" spans="1:15" hidden="1" x14ac:dyDescent="0.25">
      <c r="A714" s="68">
        <v>45299</v>
      </c>
      <c r="B714" s="68">
        <v>45301</v>
      </c>
      <c r="C714" s="66" t="s">
        <v>118</v>
      </c>
      <c r="D714" s="66" t="s">
        <v>2</v>
      </c>
      <c r="E714" s="66" t="s">
        <v>6</v>
      </c>
      <c r="F714" s="68">
        <v>47048</v>
      </c>
      <c r="G714" s="67">
        <v>6.01</v>
      </c>
      <c r="H714" s="67">
        <v>-0.04</v>
      </c>
      <c r="I714" s="67">
        <v>6.09</v>
      </c>
      <c r="J714" s="67">
        <v>5.94</v>
      </c>
      <c r="K714" s="67">
        <v>102.9648</v>
      </c>
      <c r="L714" s="67">
        <v>1.4754</v>
      </c>
    </row>
    <row r="715" spans="1:15" hidden="1" x14ac:dyDescent="0.25">
      <c r="A715" s="68">
        <v>45299</v>
      </c>
      <c r="B715" s="68">
        <v>45301</v>
      </c>
      <c r="C715" s="66" t="s">
        <v>112</v>
      </c>
      <c r="D715" s="66" t="s">
        <v>113</v>
      </c>
      <c r="E715" s="66" t="s">
        <v>114</v>
      </c>
      <c r="F715" s="68">
        <v>50705</v>
      </c>
      <c r="G715" s="67">
        <v>6.33</v>
      </c>
      <c r="H715" s="67">
        <v>-0.08</v>
      </c>
      <c r="I715" s="67">
        <v>6.41</v>
      </c>
      <c r="J715" s="67">
        <v>6.26</v>
      </c>
      <c r="K715" s="67">
        <v>68.594499999999996</v>
      </c>
      <c r="L715" s="67">
        <v>0.61480000000000001</v>
      </c>
    </row>
    <row r="716" spans="1:15" x14ac:dyDescent="0.25">
      <c r="A716" s="68">
        <v>45299</v>
      </c>
      <c r="B716" s="68">
        <v>45301</v>
      </c>
      <c r="C716" s="66" t="s">
        <v>115</v>
      </c>
      <c r="D716" s="66" t="s">
        <v>116</v>
      </c>
      <c r="E716" s="66" t="s">
        <v>117</v>
      </c>
      <c r="F716" s="68">
        <v>51616</v>
      </c>
      <c r="G716" s="67">
        <v>6.33</v>
      </c>
      <c r="H716" s="67">
        <v>-0.06</v>
      </c>
      <c r="I716" s="67">
        <v>6.41</v>
      </c>
      <c r="J716" s="67">
        <v>6.26</v>
      </c>
      <c r="K716" s="67">
        <v>65.578599999999994</v>
      </c>
      <c r="L716" s="67">
        <v>2.1311</v>
      </c>
    </row>
    <row r="717" spans="1:15" hidden="1" x14ac:dyDescent="0.25">
      <c r="A717" s="68">
        <v>45299</v>
      </c>
      <c r="B717" s="68">
        <v>45301</v>
      </c>
      <c r="C717" s="66" t="s">
        <v>127</v>
      </c>
      <c r="D717" s="66" t="s">
        <v>4</v>
      </c>
      <c r="E717" s="66" t="s">
        <v>8</v>
      </c>
      <c r="F717" s="68">
        <v>48542</v>
      </c>
      <c r="G717" s="67">
        <v>6.08</v>
      </c>
      <c r="H717" s="67">
        <v>-0.09</v>
      </c>
      <c r="I717" s="67">
        <v>6.15</v>
      </c>
      <c r="J717" s="67">
        <v>6</v>
      </c>
      <c r="K717" s="67">
        <v>91.067400000000006</v>
      </c>
      <c r="L717" s="67">
        <v>0.61</v>
      </c>
    </row>
    <row r="718" spans="1:15" hidden="1" x14ac:dyDescent="0.25">
      <c r="A718" s="68">
        <v>45299</v>
      </c>
      <c r="B718" s="68">
        <v>45301</v>
      </c>
      <c r="C718" s="66" t="s">
        <v>121</v>
      </c>
      <c r="D718" s="66" t="s">
        <v>122</v>
      </c>
      <c r="E718" s="66" t="s">
        <v>123</v>
      </c>
      <c r="F718" s="68">
        <v>46316</v>
      </c>
      <c r="G718" s="67">
        <v>6.36</v>
      </c>
      <c r="H718" s="67">
        <v>-0.04</v>
      </c>
      <c r="I718" s="67">
        <v>6.44</v>
      </c>
      <c r="J718" s="67">
        <v>6.29</v>
      </c>
      <c r="K718" s="67">
        <v>107.72369999999999</v>
      </c>
      <c r="L718" s="67">
        <v>2.1025</v>
      </c>
    </row>
    <row r="719" spans="1:15" hidden="1" x14ac:dyDescent="0.25">
      <c r="A719" s="68">
        <v>45299</v>
      </c>
      <c r="B719" s="68">
        <v>45301</v>
      </c>
      <c r="C719" s="66" t="s">
        <v>124</v>
      </c>
      <c r="D719" s="66" t="s">
        <v>146</v>
      </c>
      <c r="E719" s="66" t="s">
        <v>147</v>
      </c>
      <c r="F719" s="68">
        <v>45412</v>
      </c>
      <c r="G719" s="67">
        <v>7.01</v>
      </c>
      <c r="H719" s="67">
        <v>0.04</v>
      </c>
      <c r="I719" s="67">
        <v>7.15</v>
      </c>
      <c r="J719" s="67">
        <v>6.86</v>
      </c>
      <c r="K719" s="67">
        <v>97.884299999999996</v>
      </c>
      <c r="L719" s="67">
        <v>0</v>
      </c>
      <c r="O719" s="76"/>
    </row>
    <row r="720" spans="1:15" hidden="1" x14ac:dyDescent="0.25">
      <c r="A720" s="68">
        <v>45299</v>
      </c>
      <c r="B720" s="68">
        <v>45301</v>
      </c>
      <c r="C720" s="66" t="s">
        <v>130</v>
      </c>
      <c r="D720" s="66" t="s">
        <v>142</v>
      </c>
      <c r="E720" s="66" t="s">
        <v>143</v>
      </c>
      <c r="F720" s="68">
        <v>45469</v>
      </c>
      <c r="G720" s="67">
        <v>7.01</v>
      </c>
      <c r="H720" s="67">
        <v>-0.04</v>
      </c>
      <c r="I720" s="67">
        <v>7.16</v>
      </c>
      <c r="J720" s="67">
        <v>6.86</v>
      </c>
      <c r="K720" s="67">
        <v>96.832300000000004</v>
      </c>
      <c r="L720" s="67">
        <v>0</v>
      </c>
    </row>
    <row r="721" spans="1:15" hidden="1" x14ac:dyDescent="0.25">
      <c r="A721" s="68">
        <v>45299</v>
      </c>
      <c r="B721" s="68">
        <v>45301</v>
      </c>
      <c r="C721" s="66" t="s">
        <v>133</v>
      </c>
      <c r="D721" s="66" t="s">
        <v>131</v>
      </c>
      <c r="E721" s="66" t="s">
        <v>132</v>
      </c>
      <c r="F721" s="68">
        <v>45649</v>
      </c>
      <c r="G721" s="67">
        <v>7.07</v>
      </c>
      <c r="H721" s="67">
        <v>-0.01</v>
      </c>
      <c r="I721" s="67">
        <v>7.22</v>
      </c>
      <c r="J721" s="67">
        <v>6.92</v>
      </c>
      <c r="K721" s="67">
        <v>93.602900000000005</v>
      </c>
      <c r="L721" s="67">
        <v>0</v>
      </c>
    </row>
    <row r="722" spans="1:15" hidden="1" x14ac:dyDescent="0.25">
      <c r="A722" s="68">
        <v>45296</v>
      </c>
      <c r="B722" s="68">
        <v>45300</v>
      </c>
      <c r="C722" s="66" t="s">
        <v>118</v>
      </c>
      <c r="D722" s="66" t="s">
        <v>2</v>
      </c>
      <c r="E722" s="66" t="s">
        <v>6</v>
      </c>
      <c r="F722" s="68">
        <v>47048</v>
      </c>
      <c r="G722" s="67">
        <v>6.05</v>
      </c>
      <c r="H722" s="67">
        <v>0.06</v>
      </c>
      <c r="I722" s="67">
        <v>6.12</v>
      </c>
      <c r="J722" s="67">
        <v>5.98</v>
      </c>
      <c r="K722" s="67">
        <v>102.80119999999999</v>
      </c>
      <c r="L722" s="67">
        <v>1.4570000000000001</v>
      </c>
    </row>
    <row r="723" spans="1:15" hidden="1" x14ac:dyDescent="0.25">
      <c r="A723" s="68">
        <v>45296</v>
      </c>
      <c r="B723" s="68">
        <v>45300</v>
      </c>
      <c r="C723" s="66" t="s">
        <v>112</v>
      </c>
      <c r="D723" s="66" t="s">
        <v>113</v>
      </c>
      <c r="E723" s="66" t="s">
        <v>114</v>
      </c>
      <c r="F723" s="68">
        <v>50705</v>
      </c>
      <c r="G723" s="67">
        <v>6.41</v>
      </c>
      <c r="H723" s="67">
        <v>7.0000000000000007E-2</v>
      </c>
      <c r="I723" s="67">
        <v>6.48</v>
      </c>
      <c r="J723" s="67">
        <v>6.33</v>
      </c>
      <c r="K723" s="67">
        <v>68.000500000000002</v>
      </c>
      <c r="L723" s="67">
        <v>0.60660000000000003</v>
      </c>
    </row>
    <row r="724" spans="1:15" x14ac:dyDescent="0.25">
      <c r="A724" s="68">
        <v>45296</v>
      </c>
      <c r="B724" s="68">
        <v>45300</v>
      </c>
      <c r="C724" s="66" t="s">
        <v>115</v>
      </c>
      <c r="D724" s="66" t="s">
        <v>116</v>
      </c>
      <c r="E724" s="66" t="s">
        <v>117</v>
      </c>
      <c r="F724" s="68">
        <v>51616</v>
      </c>
      <c r="G724" s="67">
        <v>6.39</v>
      </c>
      <c r="H724" s="67">
        <v>7.0000000000000007E-2</v>
      </c>
      <c r="I724" s="67">
        <v>6.46</v>
      </c>
      <c r="J724" s="67">
        <v>6.31</v>
      </c>
      <c r="K724" s="67">
        <v>65.105900000000005</v>
      </c>
      <c r="L724" s="67">
        <v>2.1230000000000002</v>
      </c>
    </row>
    <row r="725" spans="1:15" hidden="1" x14ac:dyDescent="0.25">
      <c r="A725" s="68">
        <v>45296</v>
      </c>
      <c r="B725" s="68">
        <v>45300</v>
      </c>
      <c r="C725" s="66" t="s">
        <v>127</v>
      </c>
      <c r="D725" s="66" t="s">
        <v>4</v>
      </c>
      <c r="E725" s="66" t="s">
        <v>8</v>
      </c>
      <c r="F725" s="68">
        <v>48542</v>
      </c>
      <c r="G725" s="67">
        <v>6.17</v>
      </c>
      <c r="H725" s="67">
        <v>0.08</v>
      </c>
      <c r="I725" s="67">
        <v>6.25</v>
      </c>
      <c r="J725" s="67">
        <v>6.1</v>
      </c>
      <c r="K725" s="67">
        <v>90.498599999999996</v>
      </c>
      <c r="L725" s="67">
        <v>0.59699999999999998</v>
      </c>
    </row>
    <row r="726" spans="1:15" hidden="1" x14ac:dyDescent="0.25">
      <c r="A726" s="68">
        <v>45296</v>
      </c>
      <c r="B726" s="68">
        <v>45300</v>
      </c>
      <c r="C726" s="66" t="s">
        <v>121</v>
      </c>
      <c r="D726" s="66" t="s">
        <v>122</v>
      </c>
      <c r="E726" s="66" t="s">
        <v>123</v>
      </c>
      <c r="F726" s="68">
        <v>46316</v>
      </c>
      <c r="G726" s="67">
        <v>6.4</v>
      </c>
      <c r="H726" s="67">
        <v>7.0000000000000007E-2</v>
      </c>
      <c r="I726" s="67">
        <v>6.47</v>
      </c>
      <c r="J726" s="67">
        <v>6.32</v>
      </c>
      <c r="K726" s="67">
        <v>107.6264</v>
      </c>
      <c r="L726" s="67">
        <v>2.0764999999999998</v>
      </c>
    </row>
    <row r="727" spans="1:15" hidden="1" x14ac:dyDescent="0.25">
      <c r="A727" s="68">
        <v>45296</v>
      </c>
      <c r="B727" s="68">
        <v>45300</v>
      </c>
      <c r="C727" s="66" t="s">
        <v>124</v>
      </c>
      <c r="D727" s="66" t="s">
        <v>146</v>
      </c>
      <c r="E727" s="66" t="s">
        <v>147</v>
      </c>
      <c r="F727" s="68">
        <v>45412</v>
      </c>
      <c r="G727" s="67">
        <v>6.97</v>
      </c>
      <c r="H727" s="67">
        <v>0.04</v>
      </c>
      <c r="I727" s="67">
        <v>7.12</v>
      </c>
      <c r="J727" s="67">
        <v>6.83</v>
      </c>
      <c r="K727" s="67">
        <v>97.877600000000001</v>
      </c>
      <c r="L727" s="67">
        <v>0</v>
      </c>
      <c r="O727" s="76"/>
    </row>
    <row r="728" spans="1:15" hidden="1" x14ac:dyDescent="0.25">
      <c r="A728" s="68">
        <v>45296</v>
      </c>
      <c r="B728" s="68">
        <v>45300</v>
      </c>
      <c r="C728" s="66" t="s">
        <v>130</v>
      </c>
      <c r="D728" s="66" t="s">
        <v>142</v>
      </c>
      <c r="E728" s="66" t="s">
        <v>143</v>
      </c>
      <c r="F728" s="68">
        <v>45469</v>
      </c>
      <c r="G728" s="67">
        <v>7.05</v>
      </c>
      <c r="H728" s="67">
        <v>7.0000000000000007E-2</v>
      </c>
      <c r="I728" s="67">
        <v>7.2</v>
      </c>
      <c r="J728" s="67">
        <v>6.9</v>
      </c>
      <c r="K728" s="67">
        <v>96.796400000000006</v>
      </c>
      <c r="L728" s="67">
        <v>0</v>
      </c>
    </row>
    <row r="729" spans="1:15" hidden="1" x14ac:dyDescent="0.25">
      <c r="A729" s="68">
        <v>45296</v>
      </c>
      <c r="B729" s="68">
        <v>45300</v>
      </c>
      <c r="C729" s="66" t="s">
        <v>133</v>
      </c>
      <c r="D729" s="66" t="s">
        <v>131</v>
      </c>
      <c r="E729" s="66" t="s">
        <v>132</v>
      </c>
      <c r="F729" s="68">
        <v>45649</v>
      </c>
      <c r="G729" s="67">
        <v>7.08</v>
      </c>
      <c r="H729" s="67">
        <v>0.1</v>
      </c>
      <c r="I729" s="67">
        <v>7.23</v>
      </c>
      <c r="J729" s="67">
        <v>6.93</v>
      </c>
      <c r="K729" s="67">
        <v>93.577200000000005</v>
      </c>
      <c r="L729" s="67">
        <v>0</v>
      </c>
    </row>
    <row r="730" spans="1:15" hidden="1" x14ac:dyDescent="0.25">
      <c r="A730" s="68">
        <v>45295</v>
      </c>
      <c r="B730" s="68">
        <v>45299</v>
      </c>
      <c r="C730" s="66" t="s">
        <v>118</v>
      </c>
      <c r="D730" s="66" t="s">
        <v>2</v>
      </c>
      <c r="E730" s="66" t="s">
        <v>6</v>
      </c>
      <c r="F730" s="68">
        <v>47048</v>
      </c>
      <c r="G730" s="67">
        <v>5.99</v>
      </c>
      <c r="H730" s="67">
        <v>-0.02</v>
      </c>
      <c r="I730" s="67">
        <v>6.07</v>
      </c>
      <c r="J730" s="67">
        <v>5.92</v>
      </c>
      <c r="K730" s="67">
        <v>103.05119999999999</v>
      </c>
      <c r="L730" s="67">
        <v>1.4384999999999999</v>
      </c>
    </row>
    <row r="731" spans="1:15" hidden="1" x14ac:dyDescent="0.25">
      <c r="A731" s="68">
        <v>45295</v>
      </c>
      <c r="B731" s="68">
        <v>45299</v>
      </c>
      <c r="C731" s="66" t="s">
        <v>112</v>
      </c>
      <c r="D731" s="66" t="s">
        <v>113</v>
      </c>
      <c r="E731" s="66" t="s">
        <v>114</v>
      </c>
      <c r="F731" s="68">
        <v>50705</v>
      </c>
      <c r="G731" s="67">
        <v>6.34</v>
      </c>
      <c r="H731" s="67">
        <v>0</v>
      </c>
      <c r="I731" s="67">
        <v>6.41</v>
      </c>
      <c r="J731" s="67">
        <v>6.26</v>
      </c>
      <c r="K731" s="67">
        <v>68.513499999999993</v>
      </c>
      <c r="L731" s="67">
        <v>0.59840000000000004</v>
      </c>
    </row>
    <row r="732" spans="1:15" x14ac:dyDescent="0.25">
      <c r="A732" s="68">
        <v>45295</v>
      </c>
      <c r="B732" s="68">
        <v>45299</v>
      </c>
      <c r="C732" s="66" t="s">
        <v>115</v>
      </c>
      <c r="D732" s="66" t="s">
        <v>116</v>
      </c>
      <c r="E732" s="66" t="s">
        <v>117</v>
      </c>
      <c r="F732" s="68">
        <v>51616</v>
      </c>
      <c r="G732" s="67">
        <v>6.32</v>
      </c>
      <c r="H732" s="67">
        <v>0.03</v>
      </c>
      <c r="I732" s="67">
        <v>6.39</v>
      </c>
      <c r="J732" s="67">
        <v>6.24</v>
      </c>
      <c r="K732" s="67">
        <v>65.650899999999993</v>
      </c>
      <c r="L732" s="67">
        <v>2.1147999999999998</v>
      </c>
    </row>
    <row r="733" spans="1:15" hidden="1" x14ac:dyDescent="0.25">
      <c r="A733" s="68">
        <v>45295</v>
      </c>
      <c r="B733" s="68">
        <v>45299</v>
      </c>
      <c r="C733" s="66" t="s">
        <v>127</v>
      </c>
      <c r="D733" s="66" t="s">
        <v>4</v>
      </c>
      <c r="E733" s="66" t="s">
        <v>8</v>
      </c>
      <c r="F733" s="68">
        <v>48542</v>
      </c>
      <c r="G733" s="67">
        <v>6.09</v>
      </c>
      <c r="H733" s="67">
        <v>-0.01</v>
      </c>
      <c r="I733" s="67">
        <v>6.16</v>
      </c>
      <c r="J733" s="67">
        <v>6.01</v>
      </c>
      <c r="K733" s="67">
        <v>91.000600000000006</v>
      </c>
      <c r="L733" s="67">
        <v>0.58399999999999996</v>
      </c>
    </row>
    <row r="734" spans="1:15" hidden="1" x14ac:dyDescent="0.25">
      <c r="A734" s="68">
        <v>45295</v>
      </c>
      <c r="B734" s="68">
        <v>45299</v>
      </c>
      <c r="C734" s="66" t="s">
        <v>121</v>
      </c>
      <c r="D734" s="66" t="s">
        <v>122</v>
      </c>
      <c r="E734" s="66" t="s">
        <v>123</v>
      </c>
      <c r="F734" s="68">
        <v>46316</v>
      </c>
      <c r="G734" s="67">
        <v>6.33</v>
      </c>
      <c r="H734" s="67">
        <v>0</v>
      </c>
      <c r="I734" s="67">
        <v>6.4</v>
      </c>
      <c r="J734" s="67">
        <v>6.26</v>
      </c>
      <c r="K734" s="67">
        <v>107.81740000000001</v>
      </c>
      <c r="L734" s="67">
        <v>2.0505</v>
      </c>
    </row>
    <row r="735" spans="1:15" hidden="1" x14ac:dyDescent="0.25">
      <c r="A735" s="68">
        <v>45295</v>
      </c>
      <c r="B735" s="68">
        <v>45299</v>
      </c>
      <c r="C735" s="66" t="s">
        <v>124</v>
      </c>
      <c r="D735" s="66" t="s">
        <v>146</v>
      </c>
      <c r="E735" s="66" t="s">
        <v>147</v>
      </c>
      <c r="F735" s="68">
        <v>45412</v>
      </c>
      <c r="G735" s="67">
        <v>6.93</v>
      </c>
      <c r="H735" s="67">
        <v>0.08</v>
      </c>
      <c r="I735" s="67">
        <v>7.06</v>
      </c>
      <c r="J735" s="67">
        <v>6.79</v>
      </c>
      <c r="K735" s="67">
        <v>97.871099999999998</v>
      </c>
      <c r="L735" s="67">
        <v>0</v>
      </c>
      <c r="O735" s="76"/>
    </row>
    <row r="736" spans="1:15" hidden="1" x14ac:dyDescent="0.25">
      <c r="A736" s="68">
        <v>45295</v>
      </c>
      <c r="B736" s="68">
        <v>45299</v>
      </c>
      <c r="C736" s="66" t="s">
        <v>130</v>
      </c>
      <c r="D736" s="66" t="s">
        <v>142</v>
      </c>
      <c r="E736" s="66" t="s">
        <v>143</v>
      </c>
      <c r="F736" s="68">
        <v>45469</v>
      </c>
      <c r="G736" s="67">
        <v>6.98</v>
      </c>
      <c r="H736" s="67">
        <v>0.24</v>
      </c>
      <c r="I736" s="67">
        <v>7.13</v>
      </c>
      <c r="J736" s="67">
        <v>6.83</v>
      </c>
      <c r="K736" s="67">
        <v>96.809100000000001</v>
      </c>
      <c r="L736" s="67">
        <v>0</v>
      </c>
    </row>
    <row r="737" spans="1:15" hidden="1" x14ac:dyDescent="0.25">
      <c r="A737" s="68">
        <v>45295</v>
      </c>
      <c r="B737" s="68">
        <v>45299</v>
      </c>
      <c r="C737" s="66" t="s">
        <v>133</v>
      </c>
      <c r="D737" s="66" t="s">
        <v>131</v>
      </c>
      <c r="E737" s="66" t="s">
        <v>132</v>
      </c>
      <c r="F737" s="68">
        <v>45649</v>
      </c>
      <c r="G737" s="67">
        <v>6.98</v>
      </c>
      <c r="H737" s="67">
        <v>0.42</v>
      </c>
      <c r="I737" s="67">
        <v>7.12</v>
      </c>
      <c r="J737" s="67">
        <v>6.83</v>
      </c>
      <c r="K737" s="67">
        <v>93.645099999999999</v>
      </c>
      <c r="L737" s="67">
        <v>0</v>
      </c>
    </row>
    <row r="738" spans="1:15" hidden="1" x14ac:dyDescent="0.25">
      <c r="A738" s="68">
        <v>45294</v>
      </c>
      <c r="B738" s="68">
        <v>45296</v>
      </c>
      <c r="C738" s="66" t="s">
        <v>118</v>
      </c>
      <c r="D738" s="66" t="s">
        <v>2</v>
      </c>
      <c r="E738" s="66" t="s">
        <v>6</v>
      </c>
      <c r="F738" s="68">
        <v>47048</v>
      </c>
      <c r="G738" s="67">
        <v>6.01</v>
      </c>
      <c r="H738" s="67">
        <v>0.06</v>
      </c>
      <c r="I738" s="67">
        <v>6.08</v>
      </c>
      <c r="J738" s="67">
        <v>5.93</v>
      </c>
      <c r="K738" s="67">
        <v>102.97369999999999</v>
      </c>
      <c r="L738" s="67">
        <v>1.3832</v>
      </c>
    </row>
    <row r="739" spans="1:15" hidden="1" x14ac:dyDescent="0.25">
      <c r="A739" s="68">
        <v>45294</v>
      </c>
      <c r="B739" s="68">
        <v>45296</v>
      </c>
      <c r="C739" s="66" t="s">
        <v>112</v>
      </c>
      <c r="D739" s="66" t="s">
        <v>113</v>
      </c>
      <c r="E739" s="66" t="s">
        <v>114</v>
      </c>
      <c r="F739" s="68">
        <v>50705</v>
      </c>
      <c r="G739" s="67">
        <v>6.34</v>
      </c>
      <c r="H739" s="67">
        <v>0.02</v>
      </c>
      <c r="I739" s="67">
        <v>6.42</v>
      </c>
      <c r="J739" s="67">
        <v>6.27</v>
      </c>
      <c r="K739" s="67">
        <v>68.503299999999996</v>
      </c>
      <c r="L739" s="67">
        <v>0.57379999999999998</v>
      </c>
    </row>
    <row r="740" spans="1:15" x14ac:dyDescent="0.25">
      <c r="A740" s="68">
        <v>45294</v>
      </c>
      <c r="B740" s="68">
        <v>45296</v>
      </c>
      <c r="C740" s="66" t="s">
        <v>115</v>
      </c>
      <c r="D740" s="66" t="s">
        <v>116</v>
      </c>
      <c r="E740" s="66" t="s">
        <v>117</v>
      </c>
      <c r="F740" s="68">
        <v>51616</v>
      </c>
      <c r="G740" s="67">
        <v>6.29</v>
      </c>
      <c r="H740" s="67">
        <v>0.03</v>
      </c>
      <c r="I740" s="67">
        <v>6.36</v>
      </c>
      <c r="J740" s="67">
        <v>6.21</v>
      </c>
      <c r="K740" s="67">
        <v>65.878200000000007</v>
      </c>
      <c r="L740" s="67">
        <v>2.0901999999999998</v>
      </c>
    </row>
    <row r="741" spans="1:15" hidden="1" x14ac:dyDescent="0.25">
      <c r="A741" s="68">
        <v>45294</v>
      </c>
      <c r="B741" s="68">
        <v>45296</v>
      </c>
      <c r="C741" s="66" t="s">
        <v>127</v>
      </c>
      <c r="D741" s="66" t="s">
        <v>4</v>
      </c>
      <c r="E741" s="66" t="s">
        <v>8</v>
      </c>
      <c r="F741" s="68">
        <v>48542</v>
      </c>
      <c r="G741" s="67">
        <v>6.1</v>
      </c>
      <c r="H741" s="67">
        <v>0.04</v>
      </c>
      <c r="I741" s="67">
        <v>6.17</v>
      </c>
      <c r="J741" s="67">
        <v>6.02</v>
      </c>
      <c r="K741" s="67">
        <v>90.931899999999999</v>
      </c>
      <c r="L741" s="67">
        <v>0.54510000000000003</v>
      </c>
    </row>
    <row r="742" spans="1:15" hidden="1" x14ac:dyDescent="0.25">
      <c r="A742" s="68">
        <v>45294</v>
      </c>
      <c r="B742" s="68">
        <v>45296</v>
      </c>
      <c r="C742" s="66" t="s">
        <v>121</v>
      </c>
      <c r="D742" s="66" t="s">
        <v>122</v>
      </c>
      <c r="E742" s="66" t="s">
        <v>123</v>
      </c>
      <c r="F742" s="68">
        <v>46316</v>
      </c>
      <c r="G742" s="67">
        <v>6.33</v>
      </c>
      <c r="H742" s="67">
        <v>0.08</v>
      </c>
      <c r="I742" s="67">
        <v>6.4</v>
      </c>
      <c r="J742" s="67">
        <v>6.25</v>
      </c>
      <c r="K742" s="67">
        <v>107.84</v>
      </c>
      <c r="L742" s="67">
        <v>1.9726999999999999</v>
      </c>
    </row>
    <row r="743" spans="1:15" hidden="1" x14ac:dyDescent="0.25">
      <c r="A743" s="68">
        <v>45294</v>
      </c>
      <c r="B743" s="68">
        <v>45296</v>
      </c>
      <c r="C743" s="66" t="s">
        <v>124</v>
      </c>
      <c r="D743" s="66" t="s">
        <v>146</v>
      </c>
      <c r="E743" s="66" t="s">
        <v>147</v>
      </c>
      <c r="F743" s="68">
        <v>45412</v>
      </c>
      <c r="G743" s="67">
        <v>6.85</v>
      </c>
      <c r="H743" s="67">
        <v>0.18</v>
      </c>
      <c r="I743" s="67">
        <v>6.99</v>
      </c>
      <c r="J743" s="67">
        <v>6.72</v>
      </c>
      <c r="K743" s="67">
        <v>97.840400000000002</v>
      </c>
      <c r="L743" s="67">
        <v>0</v>
      </c>
      <c r="O743" s="76"/>
    </row>
    <row r="744" spans="1:15" hidden="1" x14ac:dyDescent="0.25">
      <c r="A744" s="68">
        <v>45294</v>
      </c>
      <c r="B744" s="68">
        <v>45296</v>
      </c>
      <c r="C744" s="66" t="s">
        <v>130</v>
      </c>
      <c r="D744" s="66" t="s">
        <v>142</v>
      </c>
      <c r="E744" s="66" t="s">
        <v>143</v>
      </c>
      <c r="F744" s="68">
        <v>45469</v>
      </c>
      <c r="G744" s="67">
        <v>6.74</v>
      </c>
      <c r="H744" s="67">
        <v>0.18</v>
      </c>
      <c r="I744" s="67">
        <v>6.89</v>
      </c>
      <c r="J744" s="67">
        <v>6.59</v>
      </c>
      <c r="K744" s="67">
        <v>96.862700000000004</v>
      </c>
      <c r="L744" s="67">
        <v>0</v>
      </c>
    </row>
    <row r="745" spans="1:15" hidden="1" x14ac:dyDescent="0.25">
      <c r="A745" s="68">
        <v>45294</v>
      </c>
      <c r="B745" s="68">
        <v>45296</v>
      </c>
      <c r="C745" s="66" t="s">
        <v>133</v>
      </c>
      <c r="D745" s="66" t="s">
        <v>131</v>
      </c>
      <c r="E745" s="66" t="s">
        <v>132</v>
      </c>
      <c r="F745" s="68">
        <v>45649</v>
      </c>
      <c r="G745" s="67">
        <v>6.56</v>
      </c>
      <c r="H745" s="67">
        <v>0.04</v>
      </c>
      <c r="I745" s="67">
        <v>6.71</v>
      </c>
      <c r="J745" s="67">
        <v>6.41</v>
      </c>
      <c r="K745" s="67">
        <v>93.956299999999999</v>
      </c>
      <c r="L745" s="67">
        <v>0</v>
      </c>
    </row>
    <row r="746" spans="1:15" hidden="1" x14ac:dyDescent="0.25">
      <c r="A746" s="68">
        <v>45293</v>
      </c>
      <c r="B746" s="68">
        <v>45295</v>
      </c>
      <c r="C746" s="66" t="s">
        <v>118</v>
      </c>
      <c r="D746" s="66" t="s">
        <v>2</v>
      </c>
      <c r="E746" s="66" t="s">
        <v>6</v>
      </c>
      <c r="F746" s="68">
        <v>47048</v>
      </c>
      <c r="G746" s="67">
        <v>5.95</v>
      </c>
      <c r="H746" s="67">
        <v>0.17</v>
      </c>
      <c r="I746" s="67">
        <v>6.02</v>
      </c>
      <c r="J746" s="67">
        <v>5.87</v>
      </c>
      <c r="K746" s="67">
        <v>103.2248</v>
      </c>
      <c r="L746" s="67">
        <v>1.3648</v>
      </c>
    </row>
    <row r="747" spans="1:15" hidden="1" x14ac:dyDescent="0.25">
      <c r="A747" s="68">
        <v>45293</v>
      </c>
      <c r="B747" s="68">
        <v>45295</v>
      </c>
      <c r="C747" s="66" t="s">
        <v>112</v>
      </c>
      <c r="D747" s="66" t="s">
        <v>113</v>
      </c>
      <c r="E747" s="66" t="s">
        <v>114</v>
      </c>
      <c r="F747" s="68">
        <v>50705</v>
      </c>
      <c r="G747" s="67">
        <v>6.32</v>
      </c>
      <c r="H747" s="67">
        <v>0.21</v>
      </c>
      <c r="I747" s="67">
        <v>6.39</v>
      </c>
      <c r="J747" s="67">
        <v>6.24</v>
      </c>
      <c r="K747" s="67">
        <v>68.648399999999995</v>
      </c>
      <c r="L747" s="67">
        <v>0.56559999999999999</v>
      </c>
    </row>
    <row r="748" spans="1:15" x14ac:dyDescent="0.25">
      <c r="A748" s="68">
        <v>45293</v>
      </c>
      <c r="B748" s="68">
        <v>45295</v>
      </c>
      <c r="C748" s="66" t="s">
        <v>115</v>
      </c>
      <c r="D748" s="66" t="s">
        <v>116</v>
      </c>
      <c r="E748" s="66" t="s">
        <v>117</v>
      </c>
      <c r="F748" s="68">
        <v>51616</v>
      </c>
      <c r="G748" s="67">
        <v>6.26</v>
      </c>
      <c r="H748" s="67">
        <v>0.19</v>
      </c>
      <c r="I748" s="67">
        <v>6.34</v>
      </c>
      <c r="J748" s="67">
        <v>6.19</v>
      </c>
      <c r="K748" s="67">
        <v>66.112899999999996</v>
      </c>
      <c r="L748" s="67">
        <v>2.0819999999999999</v>
      </c>
    </row>
    <row r="749" spans="1:15" hidden="1" x14ac:dyDescent="0.25">
      <c r="A749" s="68">
        <v>45293</v>
      </c>
      <c r="B749" s="68">
        <v>45295</v>
      </c>
      <c r="C749" s="66" t="s">
        <v>127</v>
      </c>
      <c r="D749" s="66" t="s">
        <v>4</v>
      </c>
      <c r="E749" s="66" t="s">
        <v>8</v>
      </c>
      <c r="F749" s="68">
        <v>48542</v>
      </c>
      <c r="G749" s="67">
        <v>6.06</v>
      </c>
      <c r="H749" s="67">
        <v>0.2</v>
      </c>
      <c r="I749" s="67">
        <v>6.14</v>
      </c>
      <c r="J749" s="67">
        <v>5.99</v>
      </c>
      <c r="K749" s="67">
        <v>91.183400000000006</v>
      </c>
      <c r="L749" s="67">
        <v>0.53210000000000002</v>
      </c>
    </row>
    <row r="750" spans="1:15" hidden="1" x14ac:dyDescent="0.25">
      <c r="A750" s="68">
        <v>45293</v>
      </c>
      <c r="B750" s="68">
        <v>45295</v>
      </c>
      <c r="C750" s="66" t="s">
        <v>121</v>
      </c>
      <c r="D750" s="66" t="s">
        <v>122</v>
      </c>
      <c r="E750" s="66" t="s">
        <v>123</v>
      </c>
      <c r="F750" s="68">
        <v>46316</v>
      </c>
      <c r="G750" s="67">
        <v>6.25</v>
      </c>
      <c r="H750" s="67">
        <v>0.13</v>
      </c>
      <c r="I750" s="67">
        <v>6.33</v>
      </c>
      <c r="J750" s="67">
        <v>6.18</v>
      </c>
      <c r="K750" s="67">
        <v>108.0587</v>
      </c>
      <c r="L750" s="67">
        <v>1.9467000000000001</v>
      </c>
    </row>
    <row r="751" spans="1:15" hidden="1" x14ac:dyDescent="0.25">
      <c r="A751" s="68">
        <v>45293</v>
      </c>
      <c r="B751" s="68">
        <v>45295</v>
      </c>
      <c r="C751" s="66" t="s">
        <v>124</v>
      </c>
      <c r="D751" s="66" t="s">
        <v>146</v>
      </c>
      <c r="E751" s="66" t="s">
        <v>147</v>
      </c>
      <c r="F751" s="68">
        <v>45412</v>
      </c>
      <c r="G751" s="67">
        <v>6.67</v>
      </c>
      <c r="H751" s="67">
        <v>0.44</v>
      </c>
      <c r="I751" s="67">
        <v>6.82</v>
      </c>
      <c r="J751" s="67">
        <v>6.52</v>
      </c>
      <c r="K751" s="67">
        <v>97.878200000000007</v>
      </c>
      <c r="L751" s="67">
        <v>0</v>
      </c>
      <c r="O751" s="76"/>
    </row>
    <row r="752" spans="1:15" hidden="1" x14ac:dyDescent="0.25">
      <c r="A752" s="68">
        <v>45293</v>
      </c>
      <c r="B752" s="68">
        <v>45295</v>
      </c>
      <c r="C752" s="66" t="s">
        <v>130</v>
      </c>
      <c r="D752" s="66" t="s">
        <v>142</v>
      </c>
      <c r="E752" s="66" t="s">
        <v>143</v>
      </c>
      <c r="F752" s="68">
        <v>45469</v>
      </c>
      <c r="G752" s="67">
        <v>6.56</v>
      </c>
      <c r="H752" s="67">
        <v>0.3</v>
      </c>
      <c r="I752" s="67">
        <v>6.71</v>
      </c>
      <c r="J752" s="67">
        <v>6.41</v>
      </c>
      <c r="K752" s="67">
        <v>96.9268</v>
      </c>
      <c r="L752" s="67">
        <v>0</v>
      </c>
    </row>
    <row r="753" spans="1:15" hidden="1" x14ac:dyDescent="0.25">
      <c r="A753" s="68">
        <v>45293</v>
      </c>
      <c r="B753" s="68">
        <v>45295</v>
      </c>
      <c r="C753" s="66" t="s">
        <v>133</v>
      </c>
      <c r="D753" s="66" t="s">
        <v>131</v>
      </c>
      <c r="E753" s="66" t="s">
        <v>132</v>
      </c>
      <c r="F753" s="68">
        <v>45649</v>
      </c>
      <c r="G753" s="67">
        <v>6.52</v>
      </c>
      <c r="H753" s="67">
        <v>7.0000000000000007E-2</v>
      </c>
      <c r="I753" s="67">
        <v>6.67</v>
      </c>
      <c r="J753" s="67">
        <v>6.37</v>
      </c>
      <c r="K753" s="67">
        <v>93.974999999999994</v>
      </c>
      <c r="L753" s="67">
        <v>0</v>
      </c>
    </row>
    <row r="754" spans="1:15" hidden="1" x14ac:dyDescent="0.25">
      <c r="A754" s="68">
        <v>45289</v>
      </c>
      <c r="B754" s="68">
        <v>45294</v>
      </c>
      <c r="C754" s="66" t="s">
        <v>118</v>
      </c>
      <c r="D754" s="66" t="s">
        <v>2</v>
      </c>
      <c r="E754" s="66" t="s">
        <v>6</v>
      </c>
      <c r="F754" s="68">
        <v>47048</v>
      </c>
      <c r="G754" s="67">
        <v>5.78</v>
      </c>
      <c r="H754" s="67">
        <v>0.01</v>
      </c>
      <c r="I754" s="67">
        <v>5.86</v>
      </c>
      <c r="J754" s="67">
        <v>5.71</v>
      </c>
      <c r="K754" s="67">
        <v>103.9188</v>
      </c>
      <c r="L754" s="67">
        <v>1.3463000000000001</v>
      </c>
    </row>
    <row r="755" spans="1:15" hidden="1" x14ac:dyDescent="0.25">
      <c r="A755" s="68">
        <v>45289</v>
      </c>
      <c r="B755" s="68">
        <v>45294</v>
      </c>
      <c r="C755" s="66" t="s">
        <v>112</v>
      </c>
      <c r="D755" s="66" t="s">
        <v>113</v>
      </c>
      <c r="E755" s="66" t="s">
        <v>114</v>
      </c>
      <c r="F755" s="68">
        <v>50705</v>
      </c>
      <c r="G755" s="67">
        <v>6.11</v>
      </c>
      <c r="H755" s="67">
        <v>0</v>
      </c>
      <c r="I755" s="67">
        <v>6.19</v>
      </c>
      <c r="J755" s="67">
        <v>6.04</v>
      </c>
      <c r="K755" s="67">
        <v>70.215800000000002</v>
      </c>
      <c r="L755" s="67">
        <v>0.55740000000000001</v>
      </c>
    </row>
    <row r="756" spans="1:15" x14ac:dyDescent="0.25">
      <c r="A756" s="68">
        <v>45289</v>
      </c>
      <c r="B756" s="68">
        <v>45294</v>
      </c>
      <c r="C756" s="66" t="s">
        <v>115</v>
      </c>
      <c r="D756" s="66" t="s">
        <v>116</v>
      </c>
      <c r="E756" s="66" t="s">
        <v>117</v>
      </c>
      <c r="F756" s="68">
        <v>51616</v>
      </c>
      <c r="G756" s="67">
        <v>6.07</v>
      </c>
      <c r="H756" s="67">
        <v>0.03</v>
      </c>
      <c r="I756" s="67">
        <v>6.14</v>
      </c>
      <c r="J756" s="67">
        <v>5.99</v>
      </c>
      <c r="K756" s="67">
        <v>67.669300000000007</v>
      </c>
      <c r="L756" s="67">
        <v>2.0737999999999999</v>
      </c>
    </row>
    <row r="757" spans="1:15" hidden="1" x14ac:dyDescent="0.25">
      <c r="A757" s="68">
        <v>45289</v>
      </c>
      <c r="B757" s="68">
        <v>45294</v>
      </c>
      <c r="C757" s="66" t="s">
        <v>127</v>
      </c>
      <c r="D757" s="66" t="s">
        <v>4</v>
      </c>
      <c r="E757" s="66" t="s">
        <v>8</v>
      </c>
      <c r="F757" s="68">
        <v>48542</v>
      </c>
      <c r="G757" s="67">
        <v>5.86</v>
      </c>
      <c r="H757" s="67">
        <v>0.04</v>
      </c>
      <c r="I757" s="67">
        <v>5.93</v>
      </c>
      <c r="J757" s="67">
        <v>5.78</v>
      </c>
      <c r="K757" s="67">
        <v>92.477099999999993</v>
      </c>
      <c r="L757" s="67">
        <v>0.51910000000000001</v>
      </c>
    </row>
    <row r="758" spans="1:15" hidden="1" x14ac:dyDescent="0.25">
      <c r="A758" s="68">
        <v>45289</v>
      </c>
      <c r="B758" s="68">
        <v>45294</v>
      </c>
      <c r="C758" s="66" t="s">
        <v>121</v>
      </c>
      <c r="D758" s="66" t="s">
        <v>122</v>
      </c>
      <c r="E758" s="66" t="s">
        <v>123</v>
      </c>
      <c r="F758" s="68">
        <v>46316</v>
      </c>
      <c r="G758" s="67">
        <v>6.12</v>
      </c>
      <c r="H758" s="67">
        <v>0.04</v>
      </c>
      <c r="I758" s="67">
        <v>6.19</v>
      </c>
      <c r="J758" s="67">
        <v>6.04</v>
      </c>
      <c r="K758" s="67">
        <v>108.419</v>
      </c>
      <c r="L758" s="67">
        <v>1.9208000000000001</v>
      </c>
    </row>
    <row r="759" spans="1:15" hidden="1" x14ac:dyDescent="0.25">
      <c r="A759" s="68">
        <v>45289</v>
      </c>
      <c r="B759" s="68">
        <v>45294</v>
      </c>
      <c r="C759" s="66" t="s">
        <v>124</v>
      </c>
      <c r="D759" s="66" t="s">
        <v>146</v>
      </c>
      <c r="E759" s="66" t="s">
        <v>147</v>
      </c>
      <c r="F759" s="68">
        <v>45412</v>
      </c>
      <c r="G759" s="67">
        <v>6.23</v>
      </c>
      <c r="H759" s="67">
        <v>0</v>
      </c>
      <c r="I759" s="67">
        <v>6.38</v>
      </c>
      <c r="J759" s="67">
        <v>6.08</v>
      </c>
      <c r="K759" s="67">
        <v>97.999099999999999</v>
      </c>
      <c r="L759" s="67">
        <v>0</v>
      </c>
      <c r="O759" s="76"/>
    </row>
    <row r="760" spans="1:15" hidden="1" x14ac:dyDescent="0.25">
      <c r="A760" s="68">
        <v>45289</v>
      </c>
      <c r="B760" s="68">
        <v>45294</v>
      </c>
      <c r="C760" s="66" t="s">
        <v>130</v>
      </c>
      <c r="D760" s="66" t="s">
        <v>142</v>
      </c>
      <c r="E760" s="66" t="s">
        <v>143</v>
      </c>
      <c r="F760" s="68">
        <v>45469</v>
      </c>
      <c r="G760" s="67">
        <v>6.26</v>
      </c>
      <c r="H760" s="67">
        <v>0</v>
      </c>
      <c r="I760" s="67">
        <v>6.41</v>
      </c>
      <c r="J760" s="67">
        <v>6.12</v>
      </c>
      <c r="K760" s="67">
        <v>97.045000000000002</v>
      </c>
      <c r="L760" s="67">
        <v>0</v>
      </c>
    </row>
    <row r="761" spans="1:15" hidden="1" x14ac:dyDescent="0.25">
      <c r="A761" s="68">
        <v>45289</v>
      </c>
      <c r="B761" s="68">
        <v>45294</v>
      </c>
      <c r="C761" s="66" t="s">
        <v>133</v>
      </c>
      <c r="D761" s="66" t="s">
        <v>131</v>
      </c>
      <c r="E761" s="66" t="s">
        <v>132</v>
      </c>
      <c r="F761" s="68">
        <v>45649</v>
      </c>
      <c r="G761" s="67">
        <v>6.45</v>
      </c>
      <c r="H761" s="67">
        <v>0.04</v>
      </c>
      <c r="I761" s="67">
        <v>6.59</v>
      </c>
      <c r="J761" s="67">
        <v>6.3</v>
      </c>
      <c r="K761" s="67">
        <v>94.023700000000005</v>
      </c>
      <c r="L761" s="67">
        <v>0</v>
      </c>
    </row>
    <row r="762" spans="1:15" hidden="1" x14ac:dyDescent="0.25">
      <c r="A762" s="68">
        <v>45288</v>
      </c>
      <c r="B762" s="68">
        <v>45293</v>
      </c>
      <c r="C762" s="66" t="s">
        <v>118</v>
      </c>
      <c r="D762" s="66" t="s">
        <v>2</v>
      </c>
      <c r="E762" s="66" t="s">
        <v>6</v>
      </c>
      <c r="F762" s="68">
        <v>47048</v>
      </c>
      <c r="G762" s="67">
        <v>5.77</v>
      </c>
      <c r="H762" s="67">
        <v>0.1</v>
      </c>
      <c r="I762" s="67">
        <v>5.84</v>
      </c>
      <c r="J762" s="67">
        <v>5.69</v>
      </c>
      <c r="K762" s="67">
        <v>104.00060000000001</v>
      </c>
      <c r="L762" s="67">
        <v>1.3279000000000001</v>
      </c>
    </row>
    <row r="763" spans="1:15" hidden="1" x14ac:dyDescent="0.25">
      <c r="A763" s="68">
        <v>45288</v>
      </c>
      <c r="B763" s="68">
        <v>45293</v>
      </c>
      <c r="C763" s="66" t="s">
        <v>112</v>
      </c>
      <c r="D763" s="66" t="s">
        <v>113</v>
      </c>
      <c r="E763" s="66" t="s">
        <v>114</v>
      </c>
      <c r="F763" s="68">
        <v>50705</v>
      </c>
      <c r="G763" s="67">
        <v>6.11</v>
      </c>
      <c r="H763" s="67">
        <v>0.06</v>
      </c>
      <c r="I763" s="67">
        <v>6.18</v>
      </c>
      <c r="J763" s="67">
        <v>6.03</v>
      </c>
      <c r="K763" s="67">
        <v>70.261600000000001</v>
      </c>
      <c r="L763" s="67">
        <v>0.54920000000000002</v>
      </c>
    </row>
    <row r="764" spans="1:15" x14ac:dyDescent="0.25">
      <c r="A764" s="68">
        <v>45288</v>
      </c>
      <c r="B764" s="68">
        <v>45293</v>
      </c>
      <c r="C764" s="66" t="s">
        <v>115</v>
      </c>
      <c r="D764" s="66" t="s">
        <v>116</v>
      </c>
      <c r="E764" s="66" t="s">
        <v>117</v>
      </c>
      <c r="F764" s="68">
        <v>51616</v>
      </c>
      <c r="G764" s="67">
        <v>6.04</v>
      </c>
      <c r="H764" s="67">
        <v>0.05</v>
      </c>
      <c r="I764" s="67">
        <v>6.12</v>
      </c>
      <c r="J764" s="67">
        <v>5.97</v>
      </c>
      <c r="K764" s="67">
        <v>67.883200000000002</v>
      </c>
      <c r="L764" s="67">
        <v>2.0655999999999999</v>
      </c>
    </row>
    <row r="765" spans="1:15" hidden="1" x14ac:dyDescent="0.25">
      <c r="A765" s="68">
        <v>45288</v>
      </c>
      <c r="B765" s="68">
        <v>45293</v>
      </c>
      <c r="C765" s="66" t="s">
        <v>127</v>
      </c>
      <c r="D765" s="66" t="s">
        <v>4</v>
      </c>
      <c r="E765" s="66" t="s">
        <v>8</v>
      </c>
      <c r="F765" s="68">
        <v>48542</v>
      </c>
      <c r="G765" s="67">
        <v>5.82</v>
      </c>
      <c r="H765" s="67">
        <v>0.05</v>
      </c>
      <c r="I765" s="67">
        <v>5.89</v>
      </c>
      <c r="J765" s="67">
        <v>5.75</v>
      </c>
      <c r="K765" s="67">
        <v>92.725200000000001</v>
      </c>
      <c r="L765" s="67">
        <v>0.50609999999999999</v>
      </c>
    </row>
    <row r="766" spans="1:15" hidden="1" x14ac:dyDescent="0.25">
      <c r="A766" s="68">
        <v>45288</v>
      </c>
      <c r="B766" s="68">
        <v>45293</v>
      </c>
      <c r="C766" s="66" t="s">
        <v>121</v>
      </c>
      <c r="D766" s="66" t="s">
        <v>122</v>
      </c>
      <c r="E766" s="66" t="s">
        <v>123</v>
      </c>
      <c r="F766" s="68">
        <v>46316</v>
      </c>
      <c r="G766" s="67">
        <v>6.08</v>
      </c>
      <c r="H766" s="67">
        <v>0.13</v>
      </c>
      <c r="I766" s="67">
        <v>6.15</v>
      </c>
      <c r="J766" s="67">
        <v>6</v>
      </c>
      <c r="K766" s="67">
        <v>108.52979999999999</v>
      </c>
      <c r="L766" s="67">
        <v>1.8948</v>
      </c>
    </row>
    <row r="767" spans="1:15" hidden="1" x14ac:dyDescent="0.25">
      <c r="A767" s="68">
        <v>45288</v>
      </c>
      <c r="B767" s="68">
        <v>45293</v>
      </c>
      <c r="C767" s="66" t="s">
        <v>124</v>
      </c>
      <c r="D767" s="66" t="s">
        <v>146</v>
      </c>
      <c r="E767" s="66" t="s">
        <v>147</v>
      </c>
      <c r="F767" s="68">
        <v>45412</v>
      </c>
      <c r="G767" s="67">
        <v>6.23</v>
      </c>
      <c r="H767" s="67">
        <v>0.56999999999999995</v>
      </c>
      <c r="I767" s="67">
        <v>6.38</v>
      </c>
      <c r="J767" s="67">
        <v>6.08</v>
      </c>
      <c r="K767" s="67">
        <v>97.982600000000005</v>
      </c>
      <c r="L767" s="67">
        <v>0</v>
      </c>
      <c r="O767" s="76"/>
    </row>
    <row r="768" spans="1:15" hidden="1" x14ac:dyDescent="0.25">
      <c r="A768" s="68">
        <v>45288</v>
      </c>
      <c r="B768" s="68">
        <v>45293</v>
      </c>
      <c r="C768" s="66" t="s">
        <v>130</v>
      </c>
      <c r="D768" s="66" t="s">
        <v>142</v>
      </c>
      <c r="E768" s="66" t="s">
        <v>143</v>
      </c>
      <c r="F768" s="68">
        <v>45469</v>
      </c>
      <c r="G768" s="67">
        <v>6.26</v>
      </c>
      <c r="H768" s="67">
        <v>0.13</v>
      </c>
      <c r="I768" s="67">
        <v>6.41</v>
      </c>
      <c r="J768" s="67">
        <v>6.11</v>
      </c>
      <c r="K768" s="67">
        <v>97.029799999999994</v>
      </c>
      <c r="L768" s="67">
        <v>0</v>
      </c>
    </row>
    <row r="769" spans="1:15" hidden="1" x14ac:dyDescent="0.25">
      <c r="A769" s="68">
        <v>45288</v>
      </c>
      <c r="B769" s="68">
        <v>45293</v>
      </c>
      <c r="C769" s="66" t="s">
        <v>133</v>
      </c>
      <c r="D769" s="66" t="s">
        <v>131</v>
      </c>
      <c r="E769" s="66" t="s">
        <v>132</v>
      </c>
      <c r="F769" s="68">
        <v>45649</v>
      </c>
      <c r="G769" s="67">
        <v>6.41</v>
      </c>
      <c r="H769" s="67">
        <v>0.19</v>
      </c>
      <c r="I769" s="67">
        <v>6.55</v>
      </c>
      <c r="J769" s="67">
        <v>6.26</v>
      </c>
      <c r="K769" s="67">
        <v>94.0428</v>
      </c>
      <c r="L769" s="67">
        <v>0</v>
      </c>
    </row>
    <row r="770" spans="1:15" hidden="1" x14ac:dyDescent="0.25">
      <c r="A770" s="68">
        <v>45287</v>
      </c>
      <c r="B770" s="68">
        <v>45289</v>
      </c>
      <c r="C770" s="66" t="s">
        <v>118</v>
      </c>
      <c r="D770" s="66" t="s">
        <v>2</v>
      </c>
      <c r="E770" s="66" t="s">
        <v>6</v>
      </c>
      <c r="F770" s="68">
        <v>47048</v>
      </c>
      <c r="G770" s="67">
        <v>5.67</v>
      </c>
      <c r="H770" s="67">
        <v>-0.01</v>
      </c>
      <c r="I770" s="67">
        <v>5.74</v>
      </c>
      <c r="J770" s="67">
        <v>5.6</v>
      </c>
      <c r="K770" s="67">
        <v>104.4127</v>
      </c>
      <c r="L770" s="67">
        <v>1.2541</v>
      </c>
    </row>
    <row r="771" spans="1:15" hidden="1" x14ac:dyDescent="0.25">
      <c r="A771" s="68">
        <v>45287</v>
      </c>
      <c r="B771" s="68">
        <v>45289</v>
      </c>
      <c r="C771" s="66" t="s">
        <v>112</v>
      </c>
      <c r="D771" s="66" t="s">
        <v>113</v>
      </c>
      <c r="E771" s="66" t="s">
        <v>114</v>
      </c>
      <c r="F771" s="68">
        <v>50705</v>
      </c>
      <c r="G771" s="67">
        <v>6.05</v>
      </c>
      <c r="H771" s="67">
        <v>-0.02</v>
      </c>
      <c r="I771" s="67">
        <v>6.13</v>
      </c>
      <c r="J771" s="67">
        <v>5.98</v>
      </c>
      <c r="K771" s="67">
        <v>70.665899999999993</v>
      </c>
      <c r="L771" s="67">
        <v>0.51639999999999997</v>
      </c>
    </row>
    <row r="772" spans="1:15" x14ac:dyDescent="0.25">
      <c r="A772" s="68">
        <v>45287</v>
      </c>
      <c r="B772" s="68">
        <v>45289</v>
      </c>
      <c r="C772" s="66" t="s">
        <v>115</v>
      </c>
      <c r="D772" s="66" t="s">
        <v>116</v>
      </c>
      <c r="E772" s="66" t="s">
        <v>117</v>
      </c>
      <c r="F772" s="68">
        <v>51616</v>
      </c>
      <c r="G772" s="67">
        <v>5.99</v>
      </c>
      <c r="H772" s="67">
        <v>0</v>
      </c>
      <c r="I772" s="67">
        <v>6.06</v>
      </c>
      <c r="J772" s="67">
        <v>5.91</v>
      </c>
      <c r="K772" s="67">
        <v>68.319500000000005</v>
      </c>
      <c r="L772" s="67">
        <v>2.0327999999999999</v>
      </c>
    </row>
    <row r="773" spans="1:15" hidden="1" x14ac:dyDescent="0.25">
      <c r="A773" s="68">
        <v>45287</v>
      </c>
      <c r="B773" s="68">
        <v>45289</v>
      </c>
      <c r="C773" s="66" t="s">
        <v>127</v>
      </c>
      <c r="D773" s="66" t="s">
        <v>4</v>
      </c>
      <c r="E773" s="66" t="s">
        <v>8</v>
      </c>
      <c r="F773" s="68">
        <v>48542</v>
      </c>
      <c r="G773" s="67">
        <v>5.77</v>
      </c>
      <c r="H773" s="67">
        <v>-0.01</v>
      </c>
      <c r="I773" s="67">
        <v>5.84</v>
      </c>
      <c r="J773" s="67">
        <v>5.69</v>
      </c>
      <c r="K773" s="67">
        <v>93.072500000000005</v>
      </c>
      <c r="L773" s="67">
        <v>0.45419999999999999</v>
      </c>
    </row>
    <row r="774" spans="1:15" hidden="1" x14ac:dyDescent="0.25">
      <c r="A774" s="68">
        <v>45287</v>
      </c>
      <c r="B774" s="68">
        <v>45289</v>
      </c>
      <c r="C774" s="66" t="s">
        <v>121</v>
      </c>
      <c r="D774" s="66" t="s">
        <v>122</v>
      </c>
      <c r="E774" s="66" t="s">
        <v>123</v>
      </c>
      <c r="F774" s="68">
        <v>46316</v>
      </c>
      <c r="G774" s="67">
        <v>5.95</v>
      </c>
      <c r="H774" s="67">
        <v>-0.04</v>
      </c>
      <c r="I774" s="67">
        <v>6.03</v>
      </c>
      <c r="J774" s="67">
        <v>5.88</v>
      </c>
      <c r="K774" s="67">
        <v>108.8963</v>
      </c>
      <c r="L774" s="67">
        <v>1.7909999999999999</v>
      </c>
    </row>
    <row r="775" spans="1:15" hidden="1" x14ac:dyDescent="0.25">
      <c r="A775" s="68">
        <v>45287</v>
      </c>
      <c r="B775" s="68">
        <v>45289</v>
      </c>
      <c r="C775" s="66" t="s">
        <v>124</v>
      </c>
      <c r="D775" s="66" t="s">
        <v>146</v>
      </c>
      <c r="E775" s="66" t="s">
        <v>147</v>
      </c>
      <c r="F775" s="68">
        <v>45412</v>
      </c>
      <c r="G775" s="67">
        <v>5.66</v>
      </c>
      <c r="H775" s="67">
        <v>-0.11</v>
      </c>
      <c r="I775" s="67">
        <v>5.8</v>
      </c>
      <c r="J775" s="67">
        <v>5.52</v>
      </c>
      <c r="K775" s="67">
        <v>98.102199999999996</v>
      </c>
      <c r="L775" s="67">
        <v>0</v>
      </c>
      <c r="O775" s="76"/>
    </row>
    <row r="776" spans="1:15" hidden="1" x14ac:dyDescent="0.25">
      <c r="A776" s="68">
        <v>45287</v>
      </c>
      <c r="B776" s="68">
        <v>45289</v>
      </c>
      <c r="C776" s="66" t="s">
        <v>130</v>
      </c>
      <c r="D776" s="66" t="s">
        <v>142</v>
      </c>
      <c r="E776" s="66" t="s">
        <v>143</v>
      </c>
      <c r="F776" s="68">
        <v>45469</v>
      </c>
      <c r="G776" s="67">
        <v>6.13</v>
      </c>
      <c r="H776" s="67">
        <v>-0.19</v>
      </c>
      <c r="I776" s="67">
        <v>6.28</v>
      </c>
      <c r="J776" s="67">
        <v>5.98</v>
      </c>
      <c r="K776" s="67">
        <v>97.028199999999998</v>
      </c>
      <c r="L776" s="67">
        <v>0</v>
      </c>
    </row>
    <row r="777" spans="1:15" hidden="1" x14ac:dyDescent="0.25">
      <c r="A777" s="68">
        <v>45287</v>
      </c>
      <c r="B777" s="68">
        <v>45289</v>
      </c>
      <c r="C777" s="66" t="s">
        <v>133</v>
      </c>
      <c r="D777" s="66" t="s">
        <v>131</v>
      </c>
      <c r="E777" s="66" t="s">
        <v>132</v>
      </c>
      <c r="F777" s="68">
        <v>45649</v>
      </c>
      <c r="G777" s="67">
        <v>6.22</v>
      </c>
      <c r="H777" s="67">
        <v>-0.14000000000000001</v>
      </c>
      <c r="I777" s="67">
        <v>6.36</v>
      </c>
      <c r="J777" s="67">
        <v>6.07</v>
      </c>
      <c r="K777" s="67">
        <v>94.148899999999998</v>
      </c>
      <c r="L777" s="67">
        <v>0</v>
      </c>
    </row>
    <row r="778" spans="1:15" hidden="1" x14ac:dyDescent="0.25">
      <c r="A778" s="68">
        <v>45282</v>
      </c>
      <c r="B778" s="68">
        <v>45288</v>
      </c>
      <c r="C778" s="66" t="s">
        <v>118</v>
      </c>
      <c r="D778" s="66" t="s">
        <v>2</v>
      </c>
      <c r="E778" s="66" t="s">
        <v>6</v>
      </c>
      <c r="F778" s="68">
        <v>47048</v>
      </c>
      <c r="G778" s="67">
        <v>5.68</v>
      </c>
      <c r="H778" s="67">
        <v>0.01</v>
      </c>
      <c r="I778" s="67">
        <v>5.76</v>
      </c>
      <c r="J778" s="67">
        <v>5.61</v>
      </c>
      <c r="K778" s="67">
        <v>104.3623</v>
      </c>
      <c r="L778" s="67">
        <v>1.2357</v>
      </c>
    </row>
    <row r="779" spans="1:15" hidden="1" x14ac:dyDescent="0.25">
      <c r="A779" s="68">
        <v>45282</v>
      </c>
      <c r="B779" s="68">
        <v>45288</v>
      </c>
      <c r="C779" s="66" t="s">
        <v>112</v>
      </c>
      <c r="D779" s="66" t="s">
        <v>113</v>
      </c>
      <c r="E779" s="66" t="s">
        <v>114</v>
      </c>
      <c r="F779" s="68">
        <v>50705</v>
      </c>
      <c r="G779" s="67">
        <v>6.07</v>
      </c>
      <c r="H779" s="67">
        <v>0.01</v>
      </c>
      <c r="I779" s="67">
        <v>6.15</v>
      </c>
      <c r="J779" s="67">
        <v>6</v>
      </c>
      <c r="K779" s="67">
        <v>70.4893</v>
      </c>
      <c r="L779" s="67">
        <v>0.50819999999999999</v>
      </c>
    </row>
    <row r="780" spans="1:15" x14ac:dyDescent="0.25">
      <c r="A780" s="68">
        <v>45282</v>
      </c>
      <c r="B780" s="68">
        <v>45288</v>
      </c>
      <c r="C780" s="66" t="s">
        <v>115</v>
      </c>
      <c r="D780" s="66" t="s">
        <v>116</v>
      </c>
      <c r="E780" s="66" t="s">
        <v>117</v>
      </c>
      <c r="F780" s="68">
        <v>51616</v>
      </c>
      <c r="G780" s="67">
        <v>5.99</v>
      </c>
      <c r="H780" s="67">
        <v>-0.01</v>
      </c>
      <c r="I780" s="67">
        <v>6.07</v>
      </c>
      <c r="J780" s="67">
        <v>5.92</v>
      </c>
      <c r="K780" s="67">
        <v>68.257400000000004</v>
      </c>
      <c r="L780" s="67">
        <v>2.0246</v>
      </c>
    </row>
    <row r="781" spans="1:15" hidden="1" x14ac:dyDescent="0.25">
      <c r="A781" s="68">
        <v>45282</v>
      </c>
      <c r="B781" s="68">
        <v>45288</v>
      </c>
      <c r="C781" s="66" t="s">
        <v>127</v>
      </c>
      <c r="D781" s="66" t="s">
        <v>4</v>
      </c>
      <c r="E781" s="66" t="s">
        <v>8</v>
      </c>
      <c r="F781" s="68">
        <v>48542</v>
      </c>
      <c r="G781" s="67">
        <v>5.78</v>
      </c>
      <c r="H781" s="67">
        <v>-0.05</v>
      </c>
      <c r="I781" s="67">
        <v>5.85</v>
      </c>
      <c r="J781" s="67">
        <v>5.7</v>
      </c>
      <c r="K781" s="67">
        <v>92.998900000000006</v>
      </c>
      <c r="L781" s="67">
        <v>0.44130000000000003</v>
      </c>
    </row>
    <row r="782" spans="1:15" hidden="1" x14ac:dyDescent="0.25">
      <c r="A782" s="68">
        <v>45282</v>
      </c>
      <c r="B782" s="68">
        <v>45288</v>
      </c>
      <c r="C782" s="66" t="s">
        <v>121</v>
      </c>
      <c r="D782" s="66" t="s">
        <v>122</v>
      </c>
      <c r="E782" s="66" t="s">
        <v>123</v>
      </c>
      <c r="F782" s="68">
        <v>46316</v>
      </c>
      <c r="G782" s="67">
        <v>5.99</v>
      </c>
      <c r="H782" s="67">
        <v>0.03</v>
      </c>
      <c r="I782" s="67">
        <v>6.06</v>
      </c>
      <c r="J782" s="67">
        <v>5.91</v>
      </c>
      <c r="K782" s="67">
        <v>108.8128</v>
      </c>
      <c r="L782" s="67">
        <v>1.7649999999999999</v>
      </c>
    </row>
    <row r="783" spans="1:15" hidden="1" x14ac:dyDescent="0.25">
      <c r="A783" s="68">
        <v>45282</v>
      </c>
      <c r="B783" s="68">
        <v>45288</v>
      </c>
      <c r="C783" s="66" t="s">
        <v>124</v>
      </c>
      <c r="D783" s="66" t="s">
        <v>146</v>
      </c>
      <c r="E783" s="66" t="s">
        <v>147</v>
      </c>
      <c r="F783" s="68">
        <v>45412</v>
      </c>
      <c r="G783" s="67">
        <v>5.77</v>
      </c>
      <c r="H783" s="67">
        <v>-0.01</v>
      </c>
      <c r="I783" s="67">
        <v>5.91</v>
      </c>
      <c r="J783" s="67">
        <v>5.63</v>
      </c>
      <c r="K783" s="67">
        <v>98.052300000000002</v>
      </c>
      <c r="L783" s="67">
        <v>0</v>
      </c>
      <c r="O783" s="76"/>
    </row>
    <row r="784" spans="1:15" hidden="1" x14ac:dyDescent="0.25">
      <c r="A784" s="68">
        <v>45282</v>
      </c>
      <c r="B784" s="68">
        <v>45288</v>
      </c>
      <c r="C784" s="66" t="s">
        <v>130</v>
      </c>
      <c r="D784" s="66" t="s">
        <v>142</v>
      </c>
      <c r="E784" s="66" t="s">
        <v>143</v>
      </c>
      <c r="F784" s="68">
        <v>45469</v>
      </c>
      <c r="G784" s="67">
        <v>6.32</v>
      </c>
      <c r="H784" s="67">
        <v>0.01</v>
      </c>
      <c r="I784" s="67">
        <v>6.47</v>
      </c>
      <c r="J784" s="67">
        <v>6.17</v>
      </c>
      <c r="K784" s="67">
        <v>96.922799999999995</v>
      </c>
      <c r="L784" s="67">
        <v>0</v>
      </c>
    </row>
    <row r="785" spans="1:15" hidden="1" x14ac:dyDescent="0.25">
      <c r="A785" s="68">
        <v>45282</v>
      </c>
      <c r="B785" s="68">
        <v>45288</v>
      </c>
      <c r="C785" s="66" t="s">
        <v>133</v>
      </c>
      <c r="D785" s="66" t="s">
        <v>136</v>
      </c>
      <c r="E785" s="66" t="s">
        <v>137</v>
      </c>
      <c r="F785" s="68">
        <v>45595</v>
      </c>
      <c r="G785" s="67">
        <v>6.36</v>
      </c>
      <c r="H785" s="67">
        <v>0</v>
      </c>
      <c r="I785" s="67">
        <v>6.51</v>
      </c>
      <c r="J785" s="67">
        <v>6.21</v>
      </c>
      <c r="K785" s="67">
        <v>94.853999999999999</v>
      </c>
      <c r="L785" s="67">
        <v>0</v>
      </c>
    </row>
    <row r="786" spans="1:15" hidden="1" x14ac:dyDescent="0.25">
      <c r="A786" s="68">
        <v>45281</v>
      </c>
      <c r="B786" s="68">
        <v>45287</v>
      </c>
      <c r="C786" s="66" t="s">
        <v>118</v>
      </c>
      <c r="D786" s="66" t="s">
        <v>2</v>
      </c>
      <c r="E786" s="66" t="s">
        <v>6</v>
      </c>
      <c r="F786" s="68">
        <v>47048</v>
      </c>
      <c r="G786" s="67">
        <v>5.67</v>
      </c>
      <c r="H786" s="67">
        <v>0.09</v>
      </c>
      <c r="I786" s="67">
        <v>5.75</v>
      </c>
      <c r="J786" s="67">
        <v>5.6</v>
      </c>
      <c r="K786" s="67">
        <v>104.4057</v>
      </c>
      <c r="L786" s="67">
        <v>1.2172000000000001</v>
      </c>
    </row>
    <row r="787" spans="1:15" hidden="1" x14ac:dyDescent="0.25">
      <c r="A787" s="68">
        <v>45281</v>
      </c>
      <c r="B787" s="68">
        <v>45287</v>
      </c>
      <c r="C787" s="66" t="s">
        <v>112</v>
      </c>
      <c r="D787" s="66" t="s">
        <v>113</v>
      </c>
      <c r="E787" s="66" t="s">
        <v>114</v>
      </c>
      <c r="F787" s="68">
        <v>50705</v>
      </c>
      <c r="G787" s="67">
        <v>6.06</v>
      </c>
      <c r="H787" s="67">
        <v>0.17</v>
      </c>
      <c r="I787" s="67">
        <v>6.13</v>
      </c>
      <c r="J787" s="67">
        <v>5.98</v>
      </c>
      <c r="K787" s="67">
        <v>70.618200000000002</v>
      </c>
      <c r="L787" s="67">
        <v>0.5</v>
      </c>
    </row>
    <row r="788" spans="1:15" x14ac:dyDescent="0.25">
      <c r="A788" s="68">
        <v>45281</v>
      </c>
      <c r="B788" s="68">
        <v>45287</v>
      </c>
      <c r="C788" s="66" t="s">
        <v>115</v>
      </c>
      <c r="D788" s="66" t="s">
        <v>116</v>
      </c>
      <c r="E788" s="66" t="s">
        <v>117</v>
      </c>
      <c r="F788" s="68">
        <v>51616</v>
      </c>
      <c r="G788" s="67">
        <v>6</v>
      </c>
      <c r="H788" s="67">
        <v>0.19</v>
      </c>
      <c r="I788" s="67">
        <v>6.07</v>
      </c>
      <c r="J788" s="67">
        <v>5.92</v>
      </c>
      <c r="K788" s="67">
        <v>68.222200000000001</v>
      </c>
      <c r="L788" s="67">
        <v>2.0164</v>
      </c>
    </row>
    <row r="789" spans="1:15" hidden="1" x14ac:dyDescent="0.25">
      <c r="A789" s="68">
        <v>45281</v>
      </c>
      <c r="B789" s="68">
        <v>45287</v>
      </c>
      <c r="C789" s="66" t="s">
        <v>127</v>
      </c>
      <c r="D789" s="66" t="s">
        <v>4</v>
      </c>
      <c r="E789" s="66" t="s">
        <v>8</v>
      </c>
      <c r="F789" s="68">
        <v>48542</v>
      </c>
      <c r="G789" s="67">
        <v>5.83</v>
      </c>
      <c r="H789" s="67">
        <v>0.12</v>
      </c>
      <c r="I789" s="67">
        <v>5.91</v>
      </c>
      <c r="J789" s="67">
        <v>5.76</v>
      </c>
      <c r="K789" s="67">
        <v>92.619299999999996</v>
      </c>
      <c r="L789" s="67">
        <v>0.42830000000000001</v>
      </c>
    </row>
    <row r="790" spans="1:15" hidden="1" x14ac:dyDescent="0.25">
      <c r="A790" s="68">
        <v>45281</v>
      </c>
      <c r="B790" s="68">
        <v>45287</v>
      </c>
      <c r="C790" s="66" t="s">
        <v>121</v>
      </c>
      <c r="D790" s="66" t="s">
        <v>122</v>
      </c>
      <c r="E790" s="66" t="s">
        <v>123</v>
      </c>
      <c r="F790" s="68">
        <v>46316</v>
      </c>
      <c r="G790" s="67">
        <v>5.96</v>
      </c>
      <c r="H790" s="67">
        <v>0.09</v>
      </c>
      <c r="I790" s="67">
        <v>6.03</v>
      </c>
      <c r="J790" s="67">
        <v>5.89</v>
      </c>
      <c r="K790" s="67">
        <v>108.89790000000001</v>
      </c>
      <c r="L790" s="67">
        <v>1.7391000000000001</v>
      </c>
    </row>
    <row r="791" spans="1:15" hidden="1" x14ac:dyDescent="0.25">
      <c r="A791" s="68">
        <v>45281</v>
      </c>
      <c r="B791" s="68">
        <v>45287</v>
      </c>
      <c r="C791" s="66" t="s">
        <v>124</v>
      </c>
      <c r="D791" s="66" t="s">
        <v>146</v>
      </c>
      <c r="E791" s="66" t="s">
        <v>147</v>
      </c>
      <c r="F791" s="68">
        <v>45412</v>
      </c>
      <c r="G791" s="67">
        <v>5.78</v>
      </c>
      <c r="H791" s="67">
        <v>0.19</v>
      </c>
      <c r="I791" s="67">
        <v>5.93</v>
      </c>
      <c r="J791" s="67">
        <v>5.63</v>
      </c>
      <c r="K791" s="67">
        <v>98.032899999999998</v>
      </c>
      <c r="L791" s="67">
        <v>0</v>
      </c>
      <c r="O791" s="76"/>
    </row>
    <row r="792" spans="1:15" hidden="1" x14ac:dyDescent="0.25">
      <c r="A792" s="68">
        <v>45281</v>
      </c>
      <c r="B792" s="68">
        <v>45287</v>
      </c>
      <c r="C792" s="66" t="s">
        <v>130</v>
      </c>
      <c r="D792" s="66" t="s">
        <v>142</v>
      </c>
      <c r="E792" s="66" t="s">
        <v>143</v>
      </c>
      <c r="F792" s="68">
        <v>45469</v>
      </c>
      <c r="G792" s="67">
        <v>6.31</v>
      </c>
      <c r="H792" s="67">
        <v>-0.11</v>
      </c>
      <c r="I792" s="67">
        <v>6.46</v>
      </c>
      <c r="J792" s="67">
        <v>6.16</v>
      </c>
      <c r="K792" s="67">
        <v>96.9071</v>
      </c>
      <c r="L792" s="67">
        <v>0</v>
      </c>
    </row>
    <row r="793" spans="1:15" hidden="1" x14ac:dyDescent="0.25">
      <c r="A793" s="68">
        <v>45281</v>
      </c>
      <c r="B793" s="68">
        <v>45287</v>
      </c>
      <c r="C793" s="66" t="s">
        <v>133</v>
      </c>
      <c r="D793" s="66" t="s">
        <v>136</v>
      </c>
      <c r="E793" s="66" t="s">
        <v>137</v>
      </c>
      <c r="F793" s="68">
        <v>45595</v>
      </c>
      <c r="G793" s="67">
        <v>6.36</v>
      </c>
      <c r="H793" s="67">
        <v>0.4</v>
      </c>
      <c r="I793" s="67">
        <v>6.51</v>
      </c>
      <c r="J793" s="67">
        <v>6.21</v>
      </c>
      <c r="K793" s="67">
        <v>94.839600000000004</v>
      </c>
      <c r="L793" s="67">
        <v>0</v>
      </c>
    </row>
    <row r="794" spans="1:15" hidden="1" x14ac:dyDescent="0.25">
      <c r="A794" s="68">
        <v>45280</v>
      </c>
      <c r="B794" s="68">
        <v>45282</v>
      </c>
      <c r="C794" s="66" t="s">
        <v>118</v>
      </c>
      <c r="D794" s="66" t="s">
        <v>2</v>
      </c>
      <c r="E794" s="66" t="s">
        <v>6</v>
      </c>
      <c r="F794" s="68">
        <v>47048</v>
      </c>
      <c r="G794" s="67">
        <v>5.58</v>
      </c>
      <c r="H794" s="67">
        <v>-0.2</v>
      </c>
      <c r="I794" s="67">
        <v>5.65</v>
      </c>
      <c r="J794" s="67">
        <v>5.5</v>
      </c>
      <c r="K794" s="67">
        <v>104.8261</v>
      </c>
      <c r="L794" s="67">
        <v>1.125</v>
      </c>
    </row>
    <row r="795" spans="1:15" hidden="1" x14ac:dyDescent="0.25">
      <c r="A795" s="68">
        <v>45280</v>
      </c>
      <c r="B795" s="68">
        <v>45282</v>
      </c>
      <c r="C795" s="66" t="s">
        <v>112</v>
      </c>
      <c r="D795" s="66" t="s">
        <v>113</v>
      </c>
      <c r="E795" s="66" t="s">
        <v>114</v>
      </c>
      <c r="F795" s="68">
        <v>50705</v>
      </c>
      <c r="G795" s="67">
        <v>5.89</v>
      </c>
      <c r="H795" s="67">
        <v>-0.2</v>
      </c>
      <c r="I795" s="67">
        <v>5.97</v>
      </c>
      <c r="J795" s="67">
        <v>5.82</v>
      </c>
      <c r="K795" s="67">
        <v>71.883899999999997</v>
      </c>
      <c r="L795" s="67">
        <v>0.45900000000000002</v>
      </c>
    </row>
    <row r="796" spans="1:15" x14ac:dyDescent="0.25">
      <c r="A796" s="68">
        <v>45280</v>
      </c>
      <c r="B796" s="68">
        <v>45282</v>
      </c>
      <c r="C796" s="66" t="s">
        <v>115</v>
      </c>
      <c r="D796" s="66" t="s">
        <v>116</v>
      </c>
      <c r="E796" s="66" t="s">
        <v>117</v>
      </c>
      <c r="F796" s="68">
        <v>51616</v>
      </c>
      <c r="G796" s="67">
        <v>5.81</v>
      </c>
      <c r="H796" s="67">
        <v>-0.18</v>
      </c>
      <c r="I796" s="67">
        <v>5.89</v>
      </c>
      <c r="J796" s="67">
        <v>5.74</v>
      </c>
      <c r="K796" s="67">
        <v>69.755899999999997</v>
      </c>
      <c r="L796" s="67">
        <v>1.9754</v>
      </c>
    </row>
    <row r="797" spans="1:15" hidden="1" x14ac:dyDescent="0.25">
      <c r="A797" s="68">
        <v>45280</v>
      </c>
      <c r="B797" s="68">
        <v>45282</v>
      </c>
      <c r="C797" s="66" t="s">
        <v>127</v>
      </c>
      <c r="D797" s="66" t="s">
        <v>4</v>
      </c>
      <c r="E797" s="66" t="s">
        <v>8</v>
      </c>
      <c r="F797" s="68">
        <v>48542</v>
      </c>
      <c r="G797" s="67">
        <v>5.71</v>
      </c>
      <c r="H797" s="67">
        <v>-0.23</v>
      </c>
      <c r="I797" s="67">
        <v>5.78</v>
      </c>
      <c r="J797" s="67">
        <v>5.63</v>
      </c>
      <c r="K797" s="67">
        <v>93.434700000000007</v>
      </c>
      <c r="L797" s="67">
        <v>0.3634</v>
      </c>
    </row>
    <row r="798" spans="1:15" hidden="1" x14ac:dyDescent="0.25">
      <c r="A798" s="68">
        <v>45280</v>
      </c>
      <c r="B798" s="68">
        <v>45282</v>
      </c>
      <c r="C798" s="66" t="s">
        <v>121</v>
      </c>
      <c r="D798" s="66" t="s">
        <v>122</v>
      </c>
      <c r="E798" s="66" t="s">
        <v>123</v>
      </c>
      <c r="F798" s="68">
        <v>46316</v>
      </c>
      <c r="G798" s="67">
        <v>5.87</v>
      </c>
      <c r="H798" s="67">
        <v>-0.24</v>
      </c>
      <c r="I798" s="67">
        <v>5.95</v>
      </c>
      <c r="J798" s="67">
        <v>5.8</v>
      </c>
      <c r="K798" s="67">
        <v>109.1741</v>
      </c>
      <c r="L798" s="67">
        <v>1.6093</v>
      </c>
    </row>
    <row r="799" spans="1:15" hidden="1" x14ac:dyDescent="0.25">
      <c r="A799" s="68">
        <v>45280</v>
      </c>
      <c r="B799" s="68">
        <v>45282</v>
      </c>
      <c r="C799" s="66" t="s">
        <v>124</v>
      </c>
      <c r="D799" s="66" t="s">
        <v>146</v>
      </c>
      <c r="E799" s="66" t="s">
        <v>147</v>
      </c>
      <c r="F799" s="68">
        <v>45412</v>
      </c>
      <c r="G799" s="67">
        <v>5.59</v>
      </c>
      <c r="H799" s="67">
        <v>-0.95</v>
      </c>
      <c r="I799" s="67">
        <v>5.74</v>
      </c>
      <c r="J799" s="67">
        <v>5.44</v>
      </c>
      <c r="K799" s="67">
        <v>98.021699999999996</v>
      </c>
      <c r="L799" s="67">
        <v>0</v>
      </c>
      <c r="O799" s="76"/>
    </row>
    <row r="800" spans="1:15" hidden="1" x14ac:dyDescent="0.25">
      <c r="A800" s="68">
        <v>45280</v>
      </c>
      <c r="B800" s="68">
        <v>45282</v>
      </c>
      <c r="C800" s="66" t="s">
        <v>130</v>
      </c>
      <c r="D800" s="66" t="s">
        <v>142</v>
      </c>
      <c r="E800" s="66" t="s">
        <v>143</v>
      </c>
      <c r="F800" s="68">
        <v>45469</v>
      </c>
      <c r="G800" s="67">
        <v>6.42</v>
      </c>
      <c r="H800" s="67">
        <v>-0.54</v>
      </c>
      <c r="I800" s="67">
        <v>6.57</v>
      </c>
      <c r="J800" s="67">
        <v>6.28</v>
      </c>
      <c r="K800" s="67">
        <v>96.770899999999997</v>
      </c>
      <c r="L800" s="67">
        <v>0</v>
      </c>
    </row>
    <row r="801" spans="1:15" hidden="1" x14ac:dyDescent="0.25">
      <c r="A801" s="68">
        <v>45280</v>
      </c>
      <c r="B801" s="68">
        <v>45282</v>
      </c>
      <c r="C801" s="66" t="s">
        <v>133</v>
      </c>
      <c r="D801" s="66" t="s">
        <v>136</v>
      </c>
      <c r="E801" s="66" t="s">
        <v>137</v>
      </c>
      <c r="F801" s="68">
        <v>45595</v>
      </c>
      <c r="G801" s="67">
        <v>5.96</v>
      </c>
      <c r="H801" s="67">
        <v>-0.92</v>
      </c>
      <c r="I801" s="67">
        <v>6.1</v>
      </c>
      <c r="J801" s="67">
        <v>5.81</v>
      </c>
      <c r="K801" s="67">
        <v>95.076700000000002</v>
      </c>
      <c r="L801" s="67">
        <v>0</v>
      </c>
    </row>
    <row r="802" spans="1:15" hidden="1" x14ac:dyDescent="0.25">
      <c r="A802" s="68">
        <v>45279</v>
      </c>
      <c r="B802" s="68">
        <v>45281</v>
      </c>
      <c r="C802" s="66" t="s">
        <v>118</v>
      </c>
      <c r="D802" s="66" t="s">
        <v>2</v>
      </c>
      <c r="E802" s="66" t="s">
        <v>6</v>
      </c>
      <c r="F802" s="68">
        <v>47048</v>
      </c>
      <c r="G802" s="67">
        <v>5.78</v>
      </c>
      <c r="H802" s="67">
        <v>-0.06</v>
      </c>
      <c r="I802" s="67">
        <v>5.85</v>
      </c>
      <c r="J802" s="67">
        <v>5.7</v>
      </c>
      <c r="K802" s="67">
        <v>103.9802</v>
      </c>
      <c r="L802" s="67">
        <v>1.1066</v>
      </c>
    </row>
    <row r="803" spans="1:15" hidden="1" x14ac:dyDescent="0.25">
      <c r="A803" s="68">
        <v>45279</v>
      </c>
      <c r="B803" s="68">
        <v>45281</v>
      </c>
      <c r="C803" s="66" t="s">
        <v>112</v>
      </c>
      <c r="D803" s="66" t="s">
        <v>113</v>
      </c>
      <c r="E803" s="66" t="s">
        <v>114</v>
      </c>
      <c r="F803" s="68">
        <v>50705</v>
      </c>
      <c r="G803" s="67">
        <v>6.09</v>
      </c>
      <c r="H803" s="67">
        <v>0.02</v>
      </c>
      <c r="I803" s="67">
        <v>6.16</v>
      </c>
      <c r="J803" s="67">
        <v>6.01</v>
      </c>
      <c r="K803" s="67">
        <v>70.378799999999998</v>
      </c>
      <c r="L803" s="67">
        <v>0.45079999999999998</v>
      </c>
    </row>
    <row r="804" spans="1:15" x14ac:dyDescent="0.25">
      <c r="A804" s="68">
        <v>45279</v>
      </c>
      <c r="B804" s="68">
        <v>45281</v>
      </c>
      <c r="C804" s="66" t="s">
        <v>115</v>
      </c>
      <c r="D804" s="66" t="s">
        <v>116</v>
      </c>
      <c r="E804" s="66" t="s">
        <v>117</v>
      </c>
      <c r="F804" s="68">
        <v>51616</v>
      </c>
      <c r="G804" s="67">
        <v>5.99</v>
      </c>
      <c r="H804" s="67">
        <v>0.01</v>
      </c>
      <c r="I804" s="67">
        <v>6.07</v>
      </c>
      <c r="J804" s="67">
        <v>5.92</v>
      </c>
      <c r="K804" s="67">
        <v>68.245400000000004</v>
      </c>
      <c r="L804" s="67">
        <v>1.9672000000000001</v>
      </c>
    </row>
    <row r="805" spans="1:15" hidden="1" x14ac:dyDescent="0.25">
      <c r="A805" s="68">
        <v>45279</v>
      </c>
      <c r="B805" s="68">
        <v>45281</v>
      </c>
      <c r="C805" s="66" t="s">
        <v>127</v>
      </c>
      <c r="D805" s="66" t="s">
        <v>4</v>
      </c>
      <c r="E805" s="66" t="s">
        <v>8</v>
      </c>
      <c r="F805" s="68">
        <v>48542</v>
      </c>
      <c r="G805" s="67">
        <v>5.94</v>
      </c>
      <c r="H805" s="67">
        <v>-0.01</v>
      </c>
      <c r="I805" s="67">
        <v>6.02</v>
      </c>
      <c r="J805" s="67">
        <v>5.87</v>
      </c>
      <c r="K805" s="67">
        <v>91.898099999999999</v>
      </c>
      <c r="L805" s="67">
        <v>0.35039999999999999</v>
      </c>
    </row>
    <row r="806" spans="1:15" hidden="1" x14ac:dyDescent="0.25">
      <c r="A806" s="68">
        <v>45279</v>
      </c>
      <c r="B806" s="68">
        <v>45281</v>
      </c>
      <c r="C806" s="66" t="s">
        <v>121</v>
      </c>
      <c r="D806" s="66" t="s">
        <v>122</v>
      </c>
      <c r="E806" s="66" t="s">
        <v>123</v>
      </c>
      <c r="F806" s="68">
        <v>46316</v>
      </c>
      <c r="G806" s="67">
        <v>6.11</v>
      </c>
      <c r="H806" s="67">
        <v>-0.16</v>
      </c>
      <c r="I806" s="67">
        <v>6.19</v>
      </c>
      <c r="J806" s="67">
        <v>6.04</v>
      </c>
      <c r="K806" s="67">
        <v>108.5308</v>
      </c>
      <c r="L806" s="67">
        <v>1.5832999999999999</v>
      </c>
    </row>
    <row r="807" spans="1:15" hidden="1" x14ac:dyDescent="0.25">
      <c r="A807" s="68">
        <v>45279</v>
      </c>
      <c r="B807" s="68">
        <v>45281</v>
      </c>
      <c r="C807" s="66" t="s">
        <v>124</v>
      </c>
      <c r="D807" s="66" t="s">
        <v>146</v>
      </c>
      <c r="E807" s="66" t="s">
        <v>147</v>
      </c>
      <c r="F807" s="68">
        <v>45412</v>
      </c>
      <c r="G807" s="67">
        <v>6.54</v>
      </c>
      <c r="H807" s="67">
        <v>-0.01</v>
      </c>
      <c r="I807" s="67">
        <v>6.69</v>
      </c>
      <c r="J807" s="67">
        <v>6.39</v>
      </c>
      <c r="K807" s="67">
        <v>97.675899999999999</v>
      </c>
      <c r="L807" s="67">
        <v>0</v>
      </c>
      <c r="O807" s="76"/>
    </row>
    <row r="808" spans="1:15" hidden="1" x14ac:dyDescent="0.25">
      <c r="A808" s="68">
        <v>45279</v>
      </c>
      <c r="B808" s="68">
        <v>45281</v>
      </c>
      <c r="C808" s="66" t="s">
        <v>130</v>
      </c>
      <c r="D808" s="66" t="s">
        <v>142</v>
      </c>
      <c r="E808" s="66" t="s">
        <v>143</v>
      </c>
      <c r="F808" s="68">
        <v>45469</v>
      </c>
      <c r="G808" s="67">
        <v>6.96</v>
      </c>
      <c r="H808" s="67">
        <v>-0.37</v>
      </c>
      <c r="I808" s="67">
        <v>7.11</v>
      </c>
      <c r="J808" s="67">
        <v>6.81</v>
      </c>
      <c r="K808" s="67">
        <v>96.493300000000005</v>
      </c>
      <c r="L808" s="67">
        <v>0</v>
      </c>
    </row>
    <row r="809" spans="1:15" hidden="1" x14ac:dyDescent="0.25">
      <c r="A809" s="68">
        <v>45279</v>
      </c>
      <c r="B809" s="68">
        <v>45281</v>
      </c>
      <c r="C809" s="66" t="s">
        <v>133</v>
      </c>
      <c r="D809" s="66" t="s">
        <v>136</v>
      </c>
      <c r="E809" s="66" t="s">
        <v>137</v>
      </c>
      <c r="F809" s="68">
        <v>45595</v>
      </c>
      <c r="G809" s="67">
        <v>6.88</v>
      </c>
      <c r="H809" s="67">
        <v>-0.43</v>
      </c>
      <c r="I809" s="67">
        <v>7.02</v>
      </c>
      <c r="J809" s="67">
        <v>6.73</v>
      </c>
      <c r="K809" s="67">
        <v>94.342100000000002</v>
      </c>
      <c r="L809" s="67">
        <v>0</v>
      </c>
    </row>
    <row r="810" spans="1:15" hidden="1" x14ac:dyDescent="0.25">
      <c r="A810" s="68">
        <v>45278</v>
      </c>
      <c r="B810" s="68">
        <v>45280</v>
      </c>
      <c r="C810" s="66" t="s">
        <v>118</v>
      </c>
      <c r="D810" s="66" t="s">
        <v>2</v>
      </c>
      <c r="E810" s="66" t="s">
        <v>6</v>
      </c>
      <c r="F810" s="68">
        <v>47048</v>
      </c>
      <c r="G810" s="67">
        <v>5.84</v>
      </c>
      <c r="H810" s="67">
        <v>0.01</v>
      </c>
      <c r="I810" s="67">
        <v>5.92</v>
      </c>
      <c r="J810" s="67">
        <v>5.77</v>
      </c>
      <c r="K810" s="67">
        <v>103.70050000000001</v>
      </c>
      <c r="L810" s="67">
        <v>1.0881000000000001</v>
      </c>
    </row>
    <row r="811" spans="1:15" hidden="1" x14ac:dyDescent="0.25">
      <c r="A811" s="68">
        <v>45278</v>
      </c>
      <c r="B811" s="68">
        <v>45280</v>
      </c>
      <c r="C811" s="66" t="s">
        <v>112</v>
      </c>
      <c r="D811" s="66" t="s">
        <v>113</v>
      </c>
      <c r="E811" s="66" t="s">
        <v>114</v>
      </c>
      <c r="F811" s="68">
        <v>50705</v>
      </c>
      <c r="G811" s="67">
        <v>6.07</v>
      </c>
      <c r="H811" s="67">
        <v>0.04</v>
      </c>
      <c r="I811" s="67">
        <v>6.15</v>
      </c>
      <c r="J811" s="67">
        <v>6</v>
      </c>
      <c r="K811" s="67">
        <v>70.48</v>
      </c>
      <c r="L811" s="67">
        <v>0.44259999999999999</v>
      </c>
    </row>
    <row r="812" spans="1:15" x14ac:dyDescent="0.25">
      <c r="A812" s="68">
        <v>45278</v>
      </c>
      <c r="B812" s="68">
        <v>45280</v>
      </c>
      <c r="C812" s="66" t="s">
        <v>115</v>
      </c>
      <c r="D812" s="66" t="s">
        <v>116</v>
      </c>
      <c r="E812" s="66" t="s">
        <v>117</v>
      </c>
      <c r="F812" s="68">
        <v>51616</v>
      </c>
      <c r="G812" s="67">
        <v>5.98</v>
      </c>
      <c r="H812" s="67">
        <v>0.03</v>
      </c>
      <c r="I812" s="67">
        <v>6.05</v>
      </c>
      <c r="J812" s="67">
        <v>5.9</v>
      </c>
      <c r="K812" s="67">
        <v>68.384799999999998</v>
      </c>
      <c r="L812" s="67">
        <v>1.9590000000000001</v>
      </c>
    </row>
    <row r="813" spans="1:15" hidden="1" x14ac:dyDescent="0.25">
      <c r="A813" s="68">
        <v>45278</v>
      </c>
      <c r="B813" s="68">
        <v>45280</v>
      </c>
      <c r="C813" s="66" t="s">
        <v>127</v>
      </c>
      <c r="D813" s="66" t="s">
        <v>4</v>
      </c>
      <c r="E813" s="66" t="s">
        <v>8</v>
      </c>
      <c r="F813" s="68">
        <v>48542</v>
      </c>
      <c r="G813" s="67">
        <v>5.95</v>
      </c>
      <c r="H813" s="67">
        <v>0.03</v>
      </c>
      <c r="I813" s="67">
        <v>6.02</v>
      </c>
      <c r="J813" s="67">
        <v>5.87</v>
      </c>
      <c r="K813" s="67">
        <v>91.878200000000007</v>
      </c>
      <c r="L813" s="67">
        <v>0.33739999999999998</v>
      </c>
    </row>
    <row r="814" spans="1:15" hidden="1" x14ac:dyDescent="0.25">
      <c r="A814" s="68">
        <v>45278</v>
      </c>
      <c r="B814" s="68">
        <v>45280</v>
      </c>
      <c r="C814" s="66" t="s">
        <v>121</v>
      </c>
      <c r="D814" s="66" t="s">
        <v>122</v>
      </c>
      <c r="E814" s="66" t="s">
        <v>123</v>
      </c>
      <c r="F814" s="68">
        <v>46316</v>
      </c>
      <c r="G814" s="67">
        <v>6.27</v>
      </c>
      <c r="H814" s="67">
        <v>-0.03</v>
      </c>
      <c r="I814" s="67">
        <v>6.35</v>
      </c>
      <c r="J814" s="67">
        <v>6.2</v>
      </c>
      <c r="K814" s="67">
        <v>108.1208</v>
      </c>
      <c r="L814" s="67">
        <v>1.5573999999999999</v>
      </c>
    </row>
    <row r="815" spans="1:15" hidden="1" x14ac:dyDescent="0.25">
      <c r="A815" s="68">
        <v>45278</v>
      </c>
      <c r="B815" s="68">
        <v>45280</v>
      </c>
      <c r="C815" s="66" t="s">
        <v>130</v>
      </c>
      <c r="D815" s="66" t="s">
        <v>142</v>
      </c>
      <c r="E815" s="66" t="s">
        <v>143</v>
      </c>
      <c r="F815" s="68">
        <v>45469</v>
      </c>
      <c r="G815" s="67">
        <v>7.33</v>
      </c>
      <c r="H815" s="67">
        <v>0.06</v>
      </c>
      <c r="I815" s="67">
        <v>7.48</v>
      </c>
      <c r="J815" s="67">
        <v>7.18</v>
      </c>
      <c r="K815" s="67">
        <v>96.295699999999997</v>
      </c>
      <c r="L815" s="67">
        <v>0</v>
      </c>
    </row>
    <row r="816" spans="1:15" hidden="1" x14ac:dyDescent="0.25">
      <c r="A816" s="68">
        <v>45278</v>
      </c>
      <c r="B816" s="68">
        <v>45280</v>
      </c>
      <c r="C816" s="66" t="s">
        <v>124</v>
      </c>
      <c r="D816" s="66" t="s">
        <v>148</v>
      </c>
      <c r="E816" s="66" t="s">
        <v>149</v>
      </c>
      <c r="F816" s="68">
        <v>45371</v>
      </c>
      <c r="G816" s="67">
        <v>6.55</v>
      </c>
      <c r="H816" s="67">
        <v>0</v>
      </c>
      <c r="I816" s="67">
        <v>6.69</v>
      </c>
      <c r="J816" s="67">
        <v>6.4</v>
      </c>
      <c r="K816" s="67">
        <v>98.372600000000006</v>
      </c>
      <c r="L816" s="67">
        <v>0</v>
      </c>
      <c r="O816" s="76"/>
    </row>
    <row r="817" spans="1:15" hidden="1" x14ac:dyDescent="0.25">
      <c r="A817" s="68">
        <v>45278</v>
      </c>
      <c r="B817" s="68">
        <v>45280</v>
      </c>
      <c r="C817" s="66" t="s">
        <v>133</v>
      </c>
      <c r="D817" s="66" t="s">
        <v>136</v>
      </c>
      <c r="E817" s="66" t="s">
        <v>137</v>
      </c>
      <c r="F817" s="68">
        <v>45595</v>
      </c>
      <c r="G817" s="67">
        <v>7.31</v>
      </c>
      <c r="H817" s="67">
        <v>-0.01</v>
      </c>
      <c r="I817" s="67">
        <v>7.46</v>
      </c>
      <c r="J817" s="67">
        <v>7.16</v>
      </c>
      <c r="K817" s="67">
        <v>93.986900000000006</v>
      </c>
      <c r="L817" s="67">
        <v>0</v>
      </c>
    </row>
    <row r="818" spans="1:15" hidden="1" x14ac:dyDescent="0.25">
      <c r="A818" s="68">
        <v>45275</v>
      </c>
      <c r="B818" s="68">
        <v>45279</v>
      </c>
      <c r="C818" s="66" t="s">
        <v>118</v>
      </c>
      <c r="D818" s="66" t="s">
        <v>2</v>
      </c>
      <c r="E818" s="66" t="s">
        <v>6</v>
      </c>
      <c r="F818" s="68">
        <v>47048</v>
      </c>
      <c r="G818" s="67">
        <v>5.83</v>
      </c>
      <c r="H818" s="67">
        <v>-0.21</v>
      </c>
      <c r="I818" s="67">
        <v>5.9</v>
      </c>
      <c r="J818" s="67">
        <v>5.76</v>
      </c>
      <c r="K818" s="67">
        <v>103.7569</v>
      </c>
      <c r="L818" s="67">
        <v>1.0697000000000001</v>
      </c>
    </row>
    <row r="819" spans="1:15" hidden="1" x14ac:dyDescent="0.25">
      <c r="A819" s="68">
        <v>45275</v>
      </c>
      <c r="B819" s="68">
        <v>45279</v>
      </c>
      <c r="C819" s="66" t="s">
        <v>112</v>
      </c>
      <c r="D819" s="66" t="s">
        <v>113</v>
      </c>
      <c r="E819" s="66" t="s">
        <v>114</v>
      </c>
      <c r="F819" s="68">
        <v>50705</v>
      </c>
      <c r="G819" s="67">
        <v>6.03</v>
      </c>
      <c r="H819" s="67">
        <v>-0.15</v>
      </c>
      <c r="I819" s="67">
        <v>6.11</v>
      </c>
      <c r="J819" s="67">
        <v>5.96</v>
      </c>
      <c r="K819" s="67">
        <v>70.796800000000005</v>
      </c>
      <c r="L819" s="67">
        <v>0.43440000000000001</v>
      </c>
    </row>
    <row r="820" spans="1:15" x14ac:dyDescent="0.25">
      <c r="A820" s="68">
        <v>45275</v>
      </c>
      <c r="B820" s="68">
        <v>45279</v>
      </c>
      <c r="C820" s="66" t="s">
        <v>115</v>
      </c>
      <c r="D820" s="66" t="s">
        <v>116</v>
      </c>
      <c r="E820" s="66" t="s">
        <v>117</v>
      </c>
      <c r="F820" s="68">
        <v>51616</v>
      </c>
      <c r="G820" s="67">
        <v>5.95</v>
      </c>
      <c r="H820" s="67">
        <v>-0.2</v>
      </c>
      <c r="I820" s="67">
        <v>6.03</v>
      </c>
      <c r="J820" s="67">
        <v>5.88</v>
      </c>
      <c r="K820" s="67">
        <v>68.590199999999996</v>
      </c>
      <c r="L820" s="67">
        <v>1.9508000000000001</v>
      </c>
    </row>
    <row r="821" spans="1:15" hidden="1" x14ac:dyDescent="0.25">
      <c r="A821" s="68">
        <v>45275</v>
      </c>
      <c r="B821" s="68">
        <v>45279</v>
      </c>
      <c r="C821" s="66" t="s">
        <v>127</v>
      </c>
      <c r="D821" s="66" t="s">
        <v>4</v>
      </c>
      <c r="E821" s="66" t="s">
        <v>8</v>
      </c>
      <c r="F821" s="68">
        <v>48542</v>
      </c>
      <c r="G821" s="67">
        <v>5.92</v>
      </c>
      <c r="H821" s="67">
        <v>-0.21</v>
      </c>
      <c r="I821" s="67">
        <v>5.99</v>
      </c>
      <c r="J821" s="67">
        <v>5.85</v>
      </c>
      <c r="K821" s="67">
        <v>92.055800000000005</v>
      </c>
      <c r="L821" s="67">
        <v>0.32450000000000001</v>
      </c>
    </row>
    <row r="822" spans="1:15" hidden="1" x14ac:dyDescent="0.25">
      <c r="A822" s="68">
        <v>45275</v>
      </c>
      <c r="B822" s="68">
        <v>45279</v>
      </c>
      <c r="C822" s="66" t="s">
        <v>121</v>
      </c>
      <c r="D822" s="66" t="s">
        <v>122</v>
      </c>
      <c r="E822" s="66" t="s">
        <v>123</v>
      </c>
      <c r="F822" s="68">
        <v>46316</v>
      </c>
      <c r="G822" s="67">
        <v>6.3</v>
      </c>
      <c r="H822" s="67">
        <v>-0.28000000000000003</v>
      </c>
      <c r="I822" s="67">
        <v>6.37</v>
      </c>
      <c r="J822" s="67">
        <v>6.23</v>
      </c>
      <c r="K822" s="67">
        <v>108.0502</v>
      </c>
      <c r="L822" s="67">
        <v>1.5314000000000001</v>
      </c>
    </row>
    <row r="823" spans="1:15" hidden="1" x14ac:dyDescent="0.25">
      <c r="A823" s="68">
        <v>45275</v>
      </c>
      <c r="B823" s="68">
        <v>45279</v>
      </c>
      <c r="C823" s="66" t="s">
        <v>130</v>
      </c>
      <c r="D823" s="66" t="s">
        <v>142</v>
      </c>
      <c r="E823" s="66" t="s">
        <v>143</v>
      </c>
      <c r="F823" s="68">
        <v>45469</v>
      </c>
      <c r="G823" s="67">
        <v>7.27</v>
      </c>
      <c r="H823" s="67">
        <v>-0.19</v>
      </c>
      <c r="I823" s="67">
        <v>7.42</v>
      </c>
      <c r="J823" s="67">
        <v>7.13</v>
      </c>
      <c r="K823" s="67">
        <v>96.302899999999994</v>
      </c>
      <c r="L823" s="67">
        <v>0</v>
      </c>
    </row>
    <row r="824" spans="1:15" hidden="1" x14ac:dyDescent="0.25">
      <c r="A824" s="68">
        <v>45275</v>
      </c>
      <c r="B824" s="68">
        <v>45279</v>
      </c>
      <c r="C824" s="66" t="s">
        <v>124</v>
      </c>
      <c r="D824" s="66" t="s">
        <v>148</v>
      </c>
      <c r="E824" s="66" t="s">
        <v>149</v>
      </c>
      <c r="F824" s="68">
        <v>45371</v>
      </c>
      <c r="G824" s="67">
        <v>6.55</v>
      </c>
      <c r="H824" s="67">
        <v>0</v>
      </c>
      <c r="I824" s="67">
        <v>6.69</v>
      </c>
      <c r="J824" s="67">
        <v>6.4</v>
      </c>
      <c r="K824" s="67">
        <v>98.354699999999994</v>
      </c>
      <c r="L824" s="67">
        <v>0</v>
      </c>
      <c r="O824" s="76"/>
    </row>
    <row r="825" spans="1:15" hidden="1" x14ac:dyDescent="0.25">
      <c r="A825" s="68">
        <v>45275</v>
      </c>
      <c r="B825" s="68">
        <v>45279</v>
      </c>
      <c r="C825" s="66" t="s">
        <v>133</v>
      </c>
      <c r="D825" s="66" t="s">
        <v>136</v>
      </c>
      <c r="E825" s="66" t="s">
        <v>137</v>
      </c>
      <c r="F825" s="68">
        <v>45595</v>
      </c>
      <c r="G825" s="67">
        <v>7.32</v>
      </c>
      <c r="H825" s="67">
        <v>-0.13</v>
      </c>
      <c r="I825" s="67">
        <v>7.47</v>
      </c>
      <c r="J825" s="67">
        <v>7.17</v>
      </c>
      <c r="K825" s="67">
        <v>93.964299999999994</v>
      </c>
      <c r="L825" s="67">
        <v>0</v>
      </c>
    </row>
    <row r="826" spans="1:15" hidden="1" x14ac:dyDescent="0.25">
      <c r="A826" s="68">
        <v>45274</v>
      </c>
      <c r="B826" s="68">
        <v>45278</v>
      </c>
      <c r="C826" s="66" t="s">
        <v>118</v>
      </c>
      <c r="D826" s="66" t="s">
        <v>2</v>
      </c>
      <c r="E826" s="66" t="s">
        <v>6</v>
      </c>
      <c r="F826" s="68">
        <v>47048</v>
      </c>
      <c r="G826" s="67">
        <v>6.04</v>
      </c>
      <c r="H826" s="67">
        <v>-0.31</v>
      </c>
      <c r="I826" s="67">
        <v>6.11</v>
      </c>
      <c r="J826" s="67">
        <v>5.97</v>
      </c>
      <c r="K826" s="67">
        <v>102.88039999999999</v>
      </c>
      <c r="L826" s="67">
        <v>1.0511999999999999</v>
      </c>
    </row>
    <row r="827" spans="1:15" hidden="1" x14ac:dyDescent="0.25">
      <c r="A827" s="68">
        <v>45274</v>
      </c>
      <c r="B827" s="68">
        <v>45278</v>
      </c>
      <c r="C827" s="66" t="s">
        <v>112</v>
      </c>
      <c r="D827" s="66" t="s">
        <v>113</v>
      </c>
      <c r="E827" s="66" t="s">
        <v>114</v>
      </c>
      <c r="F827" s="68">
        <v>50705</v>
      </c>
      <c r="G827" s="67">
        <v>6.18</v>
      </c>
      <c r="H827" s="67">
        <v>-0.33</v>
      </c>
      <c r="I827" s="67">
        <v>6.26</v>
      </c>
      <c r="J827" s="67">
        <v>6.11</v>
      </c>
      <c r="K827" s="67">
        <v>69.621899999999997</v>
      </c>
      <c r="L827" s="67">
        <v>0.42620000000000002</v>
      </c>
    </row>
    <row r="828" spans="1:15" x14ac:dyDescent="0.25">
      <c r="A828" s="68">
        <v>45274</v>
      </c>
      <c r="B828" s="68">
        <v>45278</v>
      </c>
      <c r="C828" s="66" t="s">
        <v>115</v>
      </c>
      <c r="D828" s="66" t="s">
        <v>116</v>
      </c>
      <c r="E828" s="66" t="s">
        <v>117</v>
      </c>
      <c r="F828" s="68">
        <v>51616</v>
      </c>
      <c r="G828" s="67">
        <v>6.15</v>
      </c>
      <c r="H828" s="67">
        <v>-0.32</v>
      </c>
      <c r="I828" s="67">
        <v>6.23</v>
      </c>
      <c r="J828" s="67">
        <v>6.08</v>
      </c>
      <c r="K828" s="67">
        <v>66.926199999999994</v>
      </c>
      <c r="L828" s="67">
        <v>1.9426000000000001</v>
      </c>
    </row>
    <row r="829" spans="1:15" hidden="1" x14ac:dyDescent="0.25">
      <c r="A829" s="68">
        <v>45274</v>
      </c>
      <c r="B829" s="68">
        <v>45278</v>
      </c>
      <c r="C829" s="66" t="s">
        <v>127</v>
      </c>
      <c r="D829" s="66" t="s">
        <v>4</v>
      </c>
      <c r="E829" s="66" t="s">
        <v>8</v>
      </c>
      <c r="F829" s="68">
        <v>48542</v>
      </c>
      <c r="G829" s="67">
        <v>6.13</v>
      </c>
      <c r="H829" s="67">
        <v>-0.31</v>
      </c>
      <c r="I829" s="67">
        <v>6.2</v>
      </c>
      <c r="J829" s="67">
        <v>6.05</v>
      </c>
      <c r="K829" s="67">
        <v>90.731399999999994</v>
      </c>
      <c r="L829" s="67">
        <v>0.3115</v>
      </c>
    </row>
    <row r="830" spans="1:15" hidden="1" x14ac:dyDescent="0.25">
      <c r="A830" s="68">
        <v>45274</v>
      </c>
      <c r="B830" s="68">
        <v>45278</v>
      </c>
      <c r="C830" s="66" t="s">
        <v>121</v>
      </c>
      <c r="D830" s="66" t="s">
        <v>122</v>
      </c>
      <c r="E830" s="66" t="s">
        <v>123</v>
      </c>
      <c r="F830" s="68">
        <v>46316</v>
      </c>
      <c r="G830" s="67">
        <v>6.58</v>
      </c>
      <c r="H830" s="67">
        <v>-0.26</v>
      </c>
      <c r="I830" s="67">
        <v>6.66</v>
      </c>
      <c r="J830" s="67">
        <v>6.51</v>
      </c>
      <c r="K830" s="67">
        <v>107.298</v>
      </c>
      <c r="L830" s="67">
        <v>1.5055000000000001</v>
      </c>
    </row>
    <row r="831" spans="1:15" hidden="1" x14ac:dyDescent="0.25">
      <c r="A831" s="68">
        <v>45274</v>
      </c>
      <c r="B831" s="68">
        <v>45278</v>
      </c>
      <c r="C831" s="66" t="s">
        <v>130</v>
      </c>
      <c r="D831" s="66" t="s">
        <v>142</v>
      </c>
      <c r="E831" s="66" t="s">
        <v>143</v>
      </c>
      <c r="F831" s="68">
        <v>45469</v>
      </c>
      <c r="G831" s="67">
        <v>7.46</v>
      </c>
      <c r="H831" s="67">
        <v>-0.24</v>
      </c>
      <c r="I831" s="67">
        <v>7.61</v>
      </c>
      <c r="J831" s="67">
        <v>7.31</v>
      </c>
      <c r="K831" s="67">
        <v>96.193299999999994</v>
      </c>
      <c r="L831" s="67">
        <v>0</v>
      </c>
    </row>
    <row r="832" spans="1:15" hidden="1" x14ac:dyDescent="0.25">
      <c r="A832" s="68">
        <v>45274</v>
      </c>
      <c r="B832" s="68">
        <v>45278</v>
      </c>
      <c r="C832" s="66" t="s">
        <v>124</v>
      </c>
      <c r="D832" s="66" t="s">
        <v>148</v>
      </c>
      <c r="E832" s="66" t="s">
        <v>149</v>
      </c>
      <c r="F832" s="68">
        <v>45371</v>
      </c>
      <c r="G832" s="67">
        <v>6.55</v>
      </c>
      <c r="H832" s="67">
        <v>-0.2</v>
      </c>
      <c r="I832" s="67">
        <v>6.7</v>
      </c>
      <c r="J832" s="67">
        <v>6.4</v>
      </c>
      <c r="K832" s="67">
        <v>98.335899999999995</v>
      </c>
      <c r="L832" s="67">
        <v>0</v>
      </c>
      <c r="O832" s="76"/>
    </row>
    <row r="833" spans="1:15" hidden="1" x14ac:dyDescent="0.25">
      <c r="A833" s="68">
        <v>45274</v>
      </c>
      <c r="B833" s="68">
        <v>45278</v>
      </c>
      <c r="C833" s="66" t="s">
        <v>133</v>
      </c>
      <c r="D833" s="66" t="s">
        <v>136</v>
      </c>
      <c r="E833" s="66" t="s">
        <v>137</v>
      </c>
      <c r="F833" s="68">
        <v>45595</v>
      </c>
      <c r="G833" s="67">
        <v>7.45</v>
      </c>
      <c r="H833" s="67">
        <v>-0.22</v>
      </c>
      <c r="I833" s="67">
        <v>7.6</v>
      </c>
      <c r="J833" s="67">
        <v>7.3</v>
      </c>
      <c r="K833" s="67">
        <v>93.843900000000005</v>
      </c>
      <c r="L833" s="67">
        <v>0</v>
      </c>
    </row>
    <row r="834" spans="1:15" hidden="1" x14ac:dyDescent="0.25">
      <c r="A834" s="68">
        <v>45273</v>
      </c>
      <c r="B834" s="68">
        <v>45275</v>
      </c>
      <c r="C834" s="66" t="s">
        <v>118</v>
      </c>
      <c r="D834" s="66" t="s">
        <v>2</v>
      </c>
      <c r="E834" s="66" t="s">
        <v>6</v>
      </c>
      <c r="F834" s="68">
        <v>47048</v>
      </c>
      <c r="G834" s="67">
        <v>6.35</v>
      </c>
      <c r="H834" s="67">
        <v>0</v>
      </c>
      <c r="I834" s="67">
        <v>6.42</v>
      </c>
      <c r="J834" s="67">
        <v>6.28</v>
      </c>
      <c r="K834" s="67">
        <v>101.6014</v>
      </c>
      <c r="L834" s="67">
        <v>0.99590000000000001</v>
      </c>
    </row>
    <row r="835" spans="1:15" hidden="1" x14ac:dyDescent="0.25">
      <c r="A835" s="68">
        <v>45273</v>
      </c>
      <c r="B835" s="68">
        <v>45275</v>
      </c>
      <c r="C835" s="66" t="s">
        <v>112</v>
      </c>
      <c r="D835" s="66" t="s">
        <v>113</v>
      </c>
      <c r="E835" s="66" t="s">
        <v>114</v>
      </c>
      <c r="F835" s="68">
        <v>50705</v>
      </c>
      <c r="G835" s="67">
        <v>6.51</v>
      </c>
      <c r="H835" s="67">
        <v>0</v>
      </c>
      <c r="I835" s="67">
        <v>6.58</v>
      </c>
      <c r="J835" s="67">
        <v>6.43</v>
      </c>
      <c r="K835" s="67">
        <v>67.223600000000005</v>
      </c>
      <c r="L835" s="67">
        <v>0.40160000000000001</v>
      </c>
    </row>
    <row r="836" spans="1:15" x14ac:dyDescent="0.25">
      <c r="A836" s="68">
        <v>45273</v>
      </c>
      <c r="B836" s="68">
        <v>45275</v>
      </c>
      <c r="C836" s="66" t="s">
        <v>115</v>
      </c>
      <c r="D836" s="66" t="s">
        <v>116</v>
      </c>
      <c r="E836" s="66" t="s">
        <v>117</v>
      </c>
      <c r="F836" s="68">
        <v>51616</v>
      </c>
      <c r="G836" s="67">
        <v>6.47</v>
      </c>
      <c r="H836" s="67">
        <v>0.01</v>
      </c>
      <c r="I836" s="67">
        <v>6.55</v>
      </c>
      <c r="J836" s="67">
        <v>6.4</v>
      </c>
      <c r="K836" s="67">
        <v>64.405000000000001</v>
      </c>
      <c r="L836" s="67">
        <v>1.9179999999999999</v>
      </c>
    </row>
    <row r="837" spans="1:15" hidden="1" x14ac:dyDescent="0.25">
      <c r="A837" s="68">
        <v>45273</v>
      </c>
      <c r="B837" s="68">
        <v>45275</v>
      </c>
      <c r="C837" s="66" t="s">
        <v>127</v>
      </c>
      <c r="D837" s="66" t="s">
        <v>4</v>
      </c>
      <c r="E837" s="66" t="s">
        <v>8</v>
      </c>
      <c r="F837" s="68">
        <v>48542</v>
      </c>
      <c r="G837" s="67">
        <v>6.44</v>
      </c>
      <c r="H837" s="67">
        <v>0.02</v>
      </c>
      <c r="I837" s="67">
        <v>6.51</v>
      </c>
      <c r="J837" s="67">
        <v>6.37</v>
      </c>
      <c r="K837" s="67">
        <v>88.769400000000005</v>
      </c>
      <c r="L837" s="67">
        <v>0.27250000000000002</v>
      </c>
    </row>
    <row r="838" spans="1:15" hidden="1" x14ac:dyDescent="0.25">
      <c r="A838" s="68">
        <v>45273</v>
      </c>
      <c r="B838" s="68">
        <v>45275</v>
      </c>
      <c r="C838" s="66" t="s">
        <v>121</v>
      </c>
      <c r="D838" s="66" t="s">
        <v>122</v>
      </c>
      <c r="E838" s="66" t="s">
        <v>123</v>
      </c>
      <c r="F838" s="68">
        <v>46316</v>
      </c>
      <c r="G838" s="67">
        <v>6.84</v>
      </c>
      <c r="H838" s="67">
        <v>0.01</v>
      </c>
      <c r="I838" s="67">
        <v>6.91</v>
      </c>
      <c r="J838" s="67">
        <v>6.77</v>
      </c>
      <c r="K838" s="67">
        <v>106.6429</v>
      </c>
      <c r="L838" s="67">
        <v>1.4276</v>
      </c>
    </row>
    <row r="839" spans="1:15" hidden="1" x14ac:dyDescent="0.25">
      <c r="A839" s="68">
        <v>45273</v>
      </c>
      <c r="B839" s="68">
        <v>45275</v>
      </c>
      <c r="C839" s="66" t="s">
        <v>130</v>
      </c>
      <c r="D839" s="66" t="s">
        <v>142</v>
      </c>
      <c r="E839" s="66" t="s">
        <v>143</v>
      </c>
      <c r="F839" s="68">
        <v>45469</v>
      </c>
      <c r="G839" s="67">
        <v>7.7</v>
      </c>
      <c r="H839" s="67">
        <v>-0.01</v>
      </c>
      <c r="I839" s="67">
        <v>7.85</v>
      </c>
      <c r="J839" s="67">
        <v>7.55</v>
      </c>
      <c r="K839" s="67">
        <v>96.017600000000002</v>
      </c>
      <c r="L839" s="67">
        <v>0</v>
      </c>
    </row>
    <row r="840" spans="1:15" hidden="1" x14ac:dyDescent="0.25">
      <c r="A840" s="68">
        <v>45273</v>
      </c>
      <c r="B840" s="68">
        <v>45275</v>
      </c>
      <c r="C840" s="66" t="s">
        <v>124</v>
      </c>
      <c r="D840" s="66" t="s">
        <v>148</v>
      </c>
      <c r="E840" s="66" t="s">
        <v>149</v>
      </c>
      <c r="F840" s="68">
        <v>45371</v>
      </c>
      <c r="G840" s="67">
        <v>6.75</v>
      </c>
      <c r="H840" s="67">
        <v>0</v>
      </c>
      <c r="I840" s="67">
        <v>6.9</v>
      </c>
      <c r="J840" s="67">
        <v>6.6</v>
      </c>
      <c r="K840" s="67">
        <v>98.232299999999995</v>
      </c>
      <c r="L840" s="67">
        <v>0</v>
      </c>
      <c r="O840" s="76"/>
    </row>
    <row r="841" spans="1:15" hidden="1" x14ac:dyDescent="0.25">
      <c r="A841" s="68">
        <v>45273</v>
      </c>
      <c r="B841" s="68">
        <v>45275</v>
      </c>
      <c r="C841" s="66" t="s">
        <v>133</v>
      </c>
      <c r="D841" s="66" t="s">
        <v>136</v>
      </c>
      <c r="E841" s="66" t="s">
        <v>137</v>
      </c>
      <c r="F841" s="68">
        <v>45595</v>
      </c>
      <c r="G841" s="67">
        <v>7.67</v>
      </c>
      <c r="H841" s="67">
        <v>-0.01</v>
      </c>
      <c r="I841" s="67">
        <v>7.82</v>
      </c>
      <c r="J841" s="67">
        <v>7.52</v>
      </c>
      <c r="K841" s="67">
        <v>93.619100000000003</v>
      </c>
      <c r="L841" s="67">
        <v>0</v>
      </c>
    </row>
    <row r="842" spans="1:15" hidden="1" x14ac:dyDescent="0.25">
      <c r="A842" s="68">
        <v>45272</v>
      </c>
      <c r="B842" s="68">
        <v>45274</v>
      </c>
      <c r="C842" s="66" t="s">
        <v>118</v>
      </c>
      <c r="D842" s="66" t="s">
        <v>2</v>
      </c>
      <c r="E842" s="66" t="s">
        <v>6</v>
      </c>
      <c r="F842" s="68">
        <v>47048</v>
      </c>
      <c r="G842" s="67">
        <v>6.35</v>
      </c>
      <c r="H842" s="67">
        <v>-0.11</v>
      </c>
      <c r="I842" s="67">
        <v>6.42</v>
      </c>
      <c r="J842" s="67">
        <v>6.27</v>
      </c>
      <c r="K842" s="67">
        <v>101.60890000000001</v>
      </c>
      <c r="L842" s="67">
        <v>0.97750000000000004</v>
      </c>
    </row>
    <row r="843" spans="1:15" hidden="1" x14ac:dyDescent="0.25">
      <c r="A843" s="68">
        <v>45272</v>
      </c>
      <c r="B843" s="68">
        <v>45274</v>
      </c>
      <c r="C843" s="66" t="s">
        <v>112</v>
      </c>
      <c r="D843" s="66" t="s">
        <v>113</v>
      </c>
      <c r="E843" s="66" t="s">
        <v>114</v>
      </c>
      <c r="F843" s="68">
        <v>50705</v>
      </c>
      <c r="G843" s="67">
        <v>6.51</v>
      </c>
      <c r="H843" s="67">
        <v>-0.12</v>
      </c>
      <c r="I843" s="67">
        <v>6.58</v>
      </c>
      <c r="J843" s="67">
        <v>6.43</v>
      </c>
      <c r="K843" s="67">
        <v>67.206199999999995</v>
      </c>
      <c r="L843" s="67">
        <v>0.39340000000000003</v>
      </c>
    </row>
    <row r="844" spans="1:15" x14ac:dyDescent="0.25">
      <c r="A844" s="68">
        <v>45272</v>
      </c>
      <c r="B844" s="68">
        <v>45274</v>
      </c>
      <c r="C844" s="66" t="s">
        <v>115</v>
      </c>
      <c r="D844" s="66" t="s">
        <v>116</v>
      </c>
      <c r="E844" s="66" t="s">
        <v>117</v>
      </c>
      <c r="F844" s="68">
        <v>51616</v>
      </c>
      <c r="G844" s="67">
        <v>6.46</v>
      </c>
      <c r="H844" s="67">
        <v>-0.13</v>
      </c>
      <c r="I844" s="67">
        <v>6.53</v>
      </c>
      <c r="J844" s="67">
        <v>6.39</v>
      </c>
      <c r="K844" s="67">
        <v>64.484399999999994</v>
      </c>
      <c r="L844" s="67">
        <v>1.9097999999999999</v>
      </c>
    </row>
    <row r="845" spans="1:15" hidden="1" x14ac:dyDescent="0.25">
      <c r="A845" s="68">
        <v>45272</v>
      </c>
      <c r="B845" s="68">
        <v>45274</v>
      </c>
      <c r="C845" s="66" t="s">
        <v>127</v>
      </c>
      <c r="D845" s="66" t="s">
        <v>4</v>
      </c>
      <c r="E845" s="66" t="s">
        <v>8</v>
      </c>
      <c r="F845" s="68">
        <v>48542</v>
      </c>
      <c r="G845" s="67">
        <v>6.42</v>
      </c>
      <c r="H845" s="67">
        <v>-0.12</v>
      </c>
      <c r="I845" s="67">
        <v>6.5</v>
      </c>
      <c r="J845" s="67">
        <v>6.35</v>
      </c>
      <c r="K845" s="67">
        <v>88.881</v>
      </c>
      <c r="L845" s="67">
        <v>0.2596</v>
      </c>
    </row>
    <row r="846" spans="1:15" hidden="1" x14ac:dyDescent="0.25">
      <c r="A846" s="68">
        <v>45272</v>
      </c>
      <c r="B846" s="68">
        <v>45274</v>
      </c>
      <c r="C846" s="66" t="s">
        <v>121</v>
      </c>
      <c r="D846" s="66" t="s">
        <v>122</v>
      </c>
      <c r="E846" s="66" t="s">
        <v>123</v>
      </c>
      <c r="F846" s="68">
        <v>46316</v>
      </c>
      <c r="G846" s="67">
        <v>6.83</v>
      </c>
      <c r="H846" s="67">
        <v>-0.12</v>
      </c>
      <c r="I846" s="67">
        <v>6.9</v>
      </c>
      <c r="J846" s="67">
        <v>6.75</v>
      </c>
      <c r="K846" s="67">
        <v>106.6799</v>
      </c>
      <c r="L846" s="67">
        <v>1.4016</v>
      </c>
    </row>
    <row r="847" spans="1:15" hidden="1" x14ac:dyDescent="0.25">
      <c r="A847" s="68">
        <v>45272</v>
      </c>
      <c r="B847" s="68">
        <v>45274</v>
      </c>
      <c r="C847" s="66" t="s">
        <v>130</v>
      </c>
      <c r="D847" s="66" t="s">
        <v>142</v>
      </c>
      <c r="E847" s="66" t="s">
        <v>143</v>
      </c>
      <c r="F847" s="68">
        <v>45469</v>
      </c>
      <c r="G847" s="67">
        <v>7.71</v>
      </c>
      <c r="H847" s="67">
        <v>-0.17</v>
      </c>
      <c r="I847" s="67">
        <v>7.86</v>
      </c>
      <c r="J847" s="67">
        <v>7.56</v>
      </c>
      <c r="K847" s="67">
        <v>95.992500000000007</v>
      </c>
      <c r="L847" s="67">
        <v>0</v>
      </c>
    </row>
    <row r="848" spans="1:15" hidden="1" x14ac:dyDescent="0.25">
      <c r="A848" s="68">
        <v>45272</v>
      </c>
      <c r="B848" s="68">
        <v>45274</v>
      </c>
      <c r="C848" s="66" t="s">
        <v>124</v>
      </c>
      <c r="D848" s="66" t="s">
        <v>148</v>
      </c>
      <c r="E848" s="66" t="s">
        <v>149</v>
      </c>
      <c r="F848" s="68">
        <v>45371</v>
      </c>
      <c r="G848" s="67">
        <v>6.75</v>
      </c>
      <c r="H848" s="67">
        <v>-0.51</v>
      </c>
      <c r="I848" s="67">
        <v>6.9</v>
      </c>
      <c r="J848" s="67">
        <v>6.6</v>
      </c>
      <c r="K848" s="67">
        <v>98.213800000000006</v>
      </c>
      <c r="L848" s="67">
        <v>0</v>
      </c>
      <c r="O848" s="76"/>
    </row>
    <row r="849" spans="1:15" hidden="1" x14ac:dyDescent="0.25">
      <c r="A849" s="68">
        <v>45272</v>
      </c>
      <c r="B849" s="68">
        <v>45274</v>
      </c>
      <c r="C849" s="66" t="s">
        <v>133</v>
      </c>
      <c r="D849" s="66" t="s">
        <v>136</v>
      </c>
      <c r="E849" s="66" t="s">
        <v>137</v>
      </c>
      <c r="F849" s="68">
        <v>45595</v>
      </c>
      <c r="G849" s="67">
        <v>7.68</v>
      </c>
      <c r="H849" s="67">
        <v>-0.09</v>
      </c>
      <c r="I849" s="67">
        <v>7.82</v>
      </c>
      <c r="J849" s="67">
        <v>7.53</v>
      </c>
      <c r="K849" s="67">
        <v>93.594999999999999</v>
      </c>
      <c r="L849" s="67">
        <v>0</v>
      </c>
    </row>
    <row r="850" spans="1:15" hidden="1" x14ac:dyDescent="0.25">
      <c r="A850" s="68">
        <v>45271</v>
      </c>
      <c r="B850" s="68">
        <v>45273</v>
      </c>
      <c r="C850" s="66" t="s">
        <v>118</v>
      </c>
      <c r="D850" s="66" t="s">
        <v>2</v>
      </c>
      <c r="E850" s="66" t="s">
        <v>6</v>
      </c>
      <c r="F850" s="68">
        <v>47048</v>
      </c>
      <c r="G850" s="67">
        <v>6.46</v>
      </c>
      <c r="H850" s="67">
        <v>0.04</v>
      </c>
      <c r="I850" s="67">
        <v>6.54</v>
      </c>
      <c r="J850" s="67">
        <v>6.39</v>
      </c>
      <c r="K850" s="67">
        <v>101.1493</v>
      </c>
      <c r="L850" s="67">
        <v>0.95899999999999996</v>
      </c>
    </row>
    <row r="851" spans="1:15" hidden="1" x14ac:dyDescent="0.25">
      <c r="A851" s="68">
        <v>45271</v>
      </c>
      <c r="B851" s="68">
        <v>45273</v>
      </c>
      <c r="C851" s="66" t="s">
        <v>112</v>
      </c>
      <c r="D851" s="66" t="s">
        <v>113</v>
      </c>
      <c r="E851" s="66" t="s">
        <v>114</v>
      </c>
      <c r="F851" s="68">
        <v>50705</v>
      </c>
      <c r="G851" s="67">
        <v>6.63</v>
      </c>
      <c r="H851" s="67">
        <v>0.04</v>
      </c>
      <c r="I851" s="67">
        <v>6.7</v>
      </c>
      <c r="J851" s="67">
        <v>6.55</v>
      </c>
      <c r="K851" s="67">
        <v>66.329400000000007</v>
      </c>
      <c r="L851" s="67">
        <v>0.38519999999999999</v>
      </c>
    </row>
    <row r="852" spans="1:15" x14ac:dyDescent="0.25">
      <c r="A852" s="68">
        <v>45271</v>
      </c>
      <c r="B852" s="68">
        <v>45273</v>
      </c>
      <c r="C852" s="66" t="s">
        <v>115</v>
      </c>
      <c r="D852" s="66" t="s">
        <v>116</v>
      </c>
      <c r="E852" s="66" t="s">
        <v>117</v>
      </c>
      <c r="F852" s="68">
        <v>51616</v>
      </c>
      <c r="G852" s="67">
        <v>6.59</v>
      </c>
      <c r="H852" s="67">
        <v>0.02</v>
      </c>
      <c r="I852" s="67">
        <v>6.67</v>
      </c>
      <c r="J852" s="67">
        <v>6.52</v>
      </c>
      <c r="K852" s="67">
        <v>63.4803</v>
      </c>
      <c r="L852" s="67">
        <v>1.9016</v>
      </c>
    </row>
    <row r="853" spans="1:15" hidden="1" x14ac:dyDescent="0.25">
      <c r="A853" s="68">
        <v>45271</v>
      </c>
      <c r="B853" s="68">
        <v>45273</v>
      </c>
      <c r="C853" s="66" t="s">
        <v>127</v>
      </c>
      <c r="D853" s="66" t="s">
        <v>4</v>
      </c>
      <c r="E853" s="66" t="s">
        <v>8</v>
      </c>
      <c r="F853" s="68">
        <v>48542</v>
      </c>
      <c r="G853" s="67">
        <v>6.54</v>
      </c>
      <c r="H853" s="67">
        <v>0.09</v>
      </c>
      <c r="I853" s="67">
        <v>6.61</v>
      </c>
      <c r="J853" s="67">
        <v>6.46</v>
      </c>
      <c r="K853" s="67">
        <v>88.164299999999997</v>
      </c>
      <c r="L853" s="67">
        <v>0.24660000000000001</v>
      </c>
    </row>
    <row r="854" spans="1:15" hidden="1" x14ac:dyDescent="0.25">
      <c r="A854" s="68">
        <v>45271</v>
      </c>
      <c r="B854" s="68">
        <v>45273</v>
      </c>
      <c r="C854" s="66" t="s">
        <v>121</v>
      </c>
      <c r="D854" s="66" t="s">
        <v>122</v>
      </c>
      <c r="E854" s="66" t="s">
        <v>123</v>
      </c>
      <c r="F854" s="68">
        <v>46316</v>
      </c>
      <c r="G854" s="67">
        <v>6.95</v>
      </c>
      <c r="H854" s="67">
        <v>0</v>
      </c>
      <c r="I854" s="67">
        <v>7.03</v>
      </c>
      <c r="J854" s="67">
        <v>6.88</v>
      </c>
      <c r="K854" s="67">
        <v>106.3622</v>
      </c>
      <c r="L854" s="67">
        <v>1.3756999999999999</v>
      </c>
    </row>
    <row r="855" spans="1:15" hidden="1" x14ac:dyDescent="0.25">
      <c r="A855" s="68">
        <v>45271</v>
      </c>
      <c r="B855" s="68">
        <v>45273</v>
      </c>
      <c r="C855" s="66" t="s">
        <v>130</v>
      </c>
      <c r="D855" s="66" t="s">
        <v>142</v>
      </c>
      <c r="E855" s="66" t="s">
        <v>143</v>
      </c>
      <c r="F855" s="68">
        <v>45469</v>
      </c>
      <c r="G855" s="67">
        <v>7.88</v>
      </c>
      <c r="H855" s="67">
        <v>-0.05</v>
      </c>
      <c r="I855" s="67">
        <v>8.0299999999999994</v>
      </c>
      <c r="J855" s="67">
        <v>7.73</v>
      </c>
      <c r="K855" s="67">
        <v>95.888800000000003</v>
      </c>
      <c r="L855" s="67">
        <v>0</v>
      </c>
    </row>
    <row r="856" spans="1:15" hidden="1" x14ac:dyDescent="0.25">
      <c r="A856" s="68">
        <v>45271</v>
      </c>
      <c r="B856" s="68">
        <v>45273</v>
      </c>
      <c r="C856" s="66" t="s">
        <v>124</v>
      </c>
      <c r="D856" s="66" t="s">
        <v>148</v>
      </c>
      <c r="E856" s="66" t="s">
        <v>149</v>
      </c>
      <c r="F856" s="68">
        <v>45371</v>
      </c>
      <c r="G856" s="67">
        <v>7.26</v>
      </c>
      <c r="H856" s="67">
        <v>-0.01</v>
      </c>
      <c r="I856" s="67">
        <v>7.41</v>
      </c>
      <c r="J856" s="67">
        <v>7.11</v>
      </c>
      <c r="K856" s="67">
        <v>98.061999999999998</v>
      </c>
      <c r="L856" s="67">
        <v>0</v>
      </c>
      <c r="O856" s="76"/>
    </row>
    <row r="857" spans="1:15" hidden="1" x14ac:dyDescent="0.25">
      <c r="A857" s="68">
        <v>45271</v>
      </c>
      <c r="B857" s="68">
        <v>45273</v>
      </c>
      <c r="C857" s="66" t="s">
        <v>133</v>
      </c>
      <c r="D857" s="66" t="s">
        <v>136</v>
      </c>
      <c r="E857" s="66" t="s">
        <v>137</v>
      </c>
      <c r="F857" s="68">
        <v>45595</v>
      </c>
      <c r="G857" s="67">
        <v>7.77</v>
      </c>
      <c r="H857" s="67">
        <v>0.01</v>
      </c>
      <c r="I857" s="67">
        <v>7.91</v>
      </c>
      <c r="J857" s="67">
        <v>7.62</v>
      </c>
      <c r="K857" s="67">
        <v>93.505099999999999</v>
      </c>
      <c r="L857" s="67">
        <v>0</v>
      </c>
    </row>
    <row r="858" spans="1:15" hidden="1" x14ac:dyDescent="0.25">
      <c r="A858" s="68">
        <v>45268</v>
      </c>
      <c r="B858" s="68">
        <v>45272</v>
      </c>
      <c r="C858" s="66" t="s">
        <v>118</v>
      </c>
      <c r="D858" s="66" t="s">
        <v>2</v>
      </c>
      <c r="E858" s="66" t="s">
        <v>6</v>
      </c>
      <c r="F858" s="68">
        <v>47048</v>
      </c>
      <c r="G858" s="67">
        <v>6.42</v>
      </c>
      <c r="H858" s="67">
        <v>0.12</v>
      </c>
      <c r="I858" s="67">
        <v>6.49</v>
      </c>
      <c r="J858" s="67">
        <v>6.34</v>
      </c>
      <c r="K858" s="67">
        <v>101.3245</v>
      </c>
      <c r="L858" s="67">
        <v>0.94059999999999999</v>
      </c>
    </row>
    <row r="859" spans="1:15" hidden="1" x14ac:dyDescent="0.25">
      <c r="A859" s="68">
        <v>45268</v>
      </c>
      <c r="B859" s="68">
        <v>45272</v>
      </c>
      <c r="C859" s="66" t="s">
        <v>112</v>
      </c>
      <c r="D859" s="66" t="s">
        <v>113</v>
      </c>
      <c r="E859" s="66" t="s">
        <v>114</v>
      </c>
      <c r="F859" s="68">
        <v>50705</v>
      </c>
      <c r="G859" s="67">
        <v>6.59</v>
      </c>
      <c r="H859" s="67">
        <v>0.14000000000000001</v>
      </c>
      <c r="I859" s="67">
        <v>6.67</v>
      </c>
      <c r="J859" s="67">
        <v>6.52</v>
      </c>
      <c r="K859" s="67">
        <v>66.581599999999995</v>
      </c>
      <c r="L859" s="67">
        <v>0.377</v>
      </c>
    </row>
    <row r="860" spans="1:15" x14ac:dyDescent="0.25">
      <c r="A860" s="68">
        <v>45268</v>
      </c>
      <c r="B860" s="68">
        <v>45272</v>
      </c>
      <c r="C860" s="66" t="s">
        <v>115</v>
      </c>
      <c r="D860" s="66" t="s">
        <v>116</v>
      </c>
      <c r="E860" s="66" t="s">
        <v>117</v>
      </c>
      <c r="F860" s="68">
        <v>51616</v>
      </c>
      <c r="G860" s="67">
        <v>6.57</v>
      </c>
      <c r="H860" s="67">
        <v>0.14000000000000001</v>
      </c>
      <c r="I860" s="67">
        <v>6.64</v>
      </c>
      <c r="J860" s="67">
        <v>6.49</v>
      </c>
      <c r="K860" s="67">
        <v>63.6556</v>
      </c>
      <c r="L860" s="67">
        <v>1.8934</v>
      </c>
    </row>
    <row r="861" spans="1:15" hidden="1" x14ac:dyDescent="0.25">
      <c r="A861" s="68">
        <v>45268</v>
      </c>
      <c r="B861" s="68">
        <v>45272</v>
      </c>
      <c r="C861" s="66" t="s">
        <v>127</v>
      </c>
      <c r="D861" s="66" t="s">
        <v>4</v>
      </c>
      <c r="E861" s="66" t="s">
        <v>8</v>
      </c>
      <c r="F861" s="68">
        <v>48542</v>
      </c>
      <c r="G861" s="67">
        <v>6.45</v>
      </c>
      <c r="H861" s="67">
        <v>0.12</v>
      </c>
      <c r="I861" s="67">
        <v>6.53</v>
      </c>
      <c r="J861" s="67">
        <v>6.38</v>
      </c>
      <c r="K861" s="67">
        <v>88.694599999999994</v>
      </c>
      <c r="L861" s="67">
        <v>0.2336</v>
      </c>
    </row>
    <row r="862" spans="1:15" hidden="1" x14ac:dyDescent="0.25">
      <c r="A862" s="68">
        <v>45268</v>
      </c>
      <c r="B862" s="68">
        <v>45272</v>
      </c>
      <c r="C862" s="66" t="s">
        <v>121</v>
      </c>
      <c r="D862" s="66" t="s">
        <v>122</v>
      </c>
      <c r="E862" s="66" t="s">
        <v>123</v>
      </c>
      <c r="F862" s="68">
        <v>46316</v>
      </c>
      <c r="G862" s="67">
        <v>6.95</v>
      </c>
      <c r="H862" s="67">
        <v>0.06</v>
      </c>
      <c r="I862" s="67">
        <v>7.03</v>
      </c>
      <c r="J862" s="67">
        <v>6.88</v>
      </c>
      <c r="K862" s="67">
        <v>106.3599</v>
      </c>
      <c r="L862" s="67">
        <v>1.3496999999999999</v>
      </c>
    </row>
    <row r="863" spans="1:15" hidden="1" x14ac:dyDescent="0.25">
      <c r="A863" s="68">
        <v>45268</v>
      </c>
      <c r="B863" s="68">
        <v>45272</v>
      </c>
      <c r="C863" s="66" t="s">
        <v>130</v>
      </c>
      <c r="D863" s="66" t="s">
        <v>142</v>
      </c>
      <c r="E863" s="66" t="s">
        <v>143</v>
      </c>
      <c r="F863" s="68">
        <v>45469</v>
      </c>
      <c r="G863" s="67">
        <v>7.93</v>
      </c>
      <c r="H863" s="67">
        <v>0</v>
      </c>
      <c r="I863" s="67">
        <v>8.08</v>
      </c>
      <c r="J863" s="67">
        <v>7.79</v>
      </c>
      <c r="K863" s="67">
        <v>95.838999999999999</v>
      </c>
      <c r="L863" s="67">
        <v>0</v>
      </c>
    </row>
    <row r="864" spans="1:15" hidden="1" x14ac:dyDescent="0.25">
      <c r="A864" s="68">
        <v>45268</v>
      </c>
      <c r="B864" s="68">
        <v>45272</v>
      </c>
      <c r="C864" s="66" t="s">
        <v>124</v>
      </c>
      <c r="D864" s="66" t="s">
        <v>148</v>
      </c>
      <c r="E864" s="66" t="s">
        <v>149</v>
      </c>
      <c r="F864" s="68">
        <v>45371</v>
      </c>
      <c r="G864" s="67">
        <v>7.27</v>
      </c>
      <c r="H864" s="67">
        <v>0</v>
      </c>
      <c r="I864" s="67">
        <v>7.42</v>
      </c>
      <c r="J864" s="67">
        <v>7.13</v>
      </c>
      <c r="K864" s="67">
        <v>98.038899999999998</v>
      </c>
      <c r="L864" s="67">
        <v>0</v>
      </c>
      <c r="O864" s="76"/>
    </row>
    <row r="865" spans="1:15" hidden="1" x14ac:dyDescent="0.25">
      <c r="A865" s="68">
        <v>45268</v>
      </c>
      <c r="B865" s="68">
        <v>45272</v>
      </c>
      <c r="C865" s="66" t="s">
        <v>133</v>
      </c>
      <c r="D865" s="66" t="s">
        <v>136</v>
      </c>
      <c r="E865" s="66" t="s">
        <v>137</v>
      </c>
      <c r="F865" s="68">
        <v>45595</v>
      </c>
      <c r="G865" s="67">
        <v>7.76</v>
      </c>
      <c r="H865" s="67">
        <v>-0.01</v>
      </c>
      <c r="I865" s="67">
        <v>7.91</v>
      </c>
      <c r="J865" s="67">
        <v>7.61</v>
      </c>
      <c r="K865" s="67">
        <v>93.489400000000003</v>
      </c>
      <c r="L865" s="67">
        <v>0</v>
      </c>
    </row>
    <row r="866" spans="1:15" hidden="1" x14ac:dyDescent="0.25">
      <c r="A866" s="68">
        <v>45267</v>
      </c>
      <c r="B866" s="68">
        <v>45271</v>
      </c>
      <c r="C866" s="66" t="s">
        <v>118</v>
      </c>
      <c r="D866" s="66" t="s">
        <v>2</v>
      </c>
      <c r="E866" s="66" t="s">
        <v>6</v>
      </c>
      <c r="F866" s="68">
        <v>47048</v>
      </c>
      <c r="G866" s="67">
        <v>6.3</v>
      </c>
      <c r="H866" s="67">
        <v>-0.21</v>
      </c>
      <c r="I866" s="67">
        <v>6.38</v>
      </c>
      <c r="J866" s="67">
        <v>6.23</v>
      </c>
      <c r="K866" s="67">
        <v>101.7949</v>
      </c>
      <c r="L866" s="67">
        <v>0.92210000000000003</v>
      </c>
    </row>
    <row r="867" spans="1:15" hidden="1" x14ac:dyDescent="0.25">
      <c r="A867" s="68">
        <v>45267</v>
      </c>
      <c r="B867" s="68">
        <v>45271</v>
      </c>
      <c r="C867" s="66" t="s">
        <v>112</v>
      </c>
      <c r="D867" s="66" t="s">
        <v>113</v>
      </c>
      <c r="E867" s="66" t="s">
        <v>114</v>
      </c>
      <c r="F867" s="68">
        <v>50705</v>
      </c>
      <c r="G867" s="67">
        <v>6.45</v>
      </c>
      <c r="H867" s="67">
        <v>-0.18</v>
      </c>
      <c r="I867" s="67">
        <v>6.52</v>
      </c>
      <c r="J867" s="67">
        <v>6.38</v>
      </c>
      <c r="K867" s="67">
        <v>67.608000000000004</v>
      </c>
      <c r="L867" s="67">
        <v>0.36890000000000001</v>
      </c>
    </row>
    <row r="868" spans="1:15" x14ac:dyDescent="0.25">
      <c r="A868" s="68">
        <v>45267</v>
      </c>
      <c r="B868" s="68">
        <v>45271</v>
      </c>
      <c r="C868" s="66" t="s">
        <v>115</v>
      </c>
      <c r="D868" s="66" t="s">
        <v>116</v>
      </c>
      <c r="E868" s="66" t="s">
        <v>117</v>
      </c>
      <c r="F868" s="68">
        <v>51616</v>
      </c>
      <c r="G868" s="67">
        <v>6.43</v>
      </c>
      <c r="H868" s="67">
        <v>-0.18</v>
      </c>
      <c r="I868" s="67">
        <v>6.51</v>
      </c>
      <c r="J868" s="67">
        <v>6.36</v>
      </c>
      <c r="K868" s="67">
        <v>64.6738</v>
      </c>
      <c r="L868" s="67">
        <v>1.8852</v>
      </c>
    </row>
    <row r="869" spans="1:15" hidden="1" x14ac:dyDescent="0.25">
      <c r="A869" s="68">
        <v>45267</v>
      </c>
      <c r="B869" s="68">
        <v>45271</v>
      </c>
      <c r="C869" s="66" t="s">
        <v>127</v>
      </c>
      <c r="D869" s="66" t="s">
        <v>4</v>
      </c>
      <c r="E869" s="66" t="s">
        <v>8</v>
      </c>
      <c r="F869" s="68">
        <v>48542</v>
      </c>
      <c r="G869" s="67">
        <v>6.33</v>
      </c>
      <c r="H869" s="67">
        <v>-0.19</v>
      </c>
      <c r="I869" s="67">
        <v>6.4</v>
      </c>
      <c r="J869" s="67">
        <v>6.25</v>
      </c>
      <c r="K869" s="67">
        <v>89.457700000000003</v>
      </c>
      <c r="L869" s="67">
        <v>0.22059999999999999</v>
      </c>
    </row>
    <row r="870" spans="1:15" hidden="1" x14ac:dyDescent="0.25">
      <c r="A870" s="68">
        <v>45267</v>
      </c>
      <c r="B870" s="68">
        <v>45271</v>
      </c>
      <c r="C870" s="66" t="s">
        <v>121</v>
      </c>
      <c r="D870" s="66" t="s">
        <v>122</v>
      </c>
      <c r="E870" s="66" t="s">
        <v>123</v>
      </c>
      <c r="F870" s="68">
        <v>46316</v>
      </c>
      <c r="G870" s="67">
        <v>6.89</v>
      </c>
      <c r="H870" s="67">
        <v>-0.2</v>
      </c>
      <c r="I870" s="67">
        <v>6.97</v>
      </c>
      <c r="J870" s="67">
        <v>6.82</v>
      </c>
      <c r="K870" s="67">
        <v>106.5318</v>
      </c>
      <c r="L870" s="67">
        <v>1.3238000000000001</v>
      </c>
    </row>
    <row r="871" spans="1:15" hidden="1" x14ac:dyDescent="0.25">
      <c r="A871" s="68">
        <v>45267</v>
      </c>
      <c r="B871" s="68">
        <v>45271</v>
      </c>
      <c r="C871" s="66" t="s">
        <v>130</v>
      </c>
      <c r="D871" s="66" t="s">
        <v>142</v>
      </c>
      <c r="E871" s="66" t="s">
        <v>143</v>
      </c>
      <c r="F871" s="68">
        <v>45469</v>
      </c>
      <c r="G871" s="67">
        <v>7.93</v>
      </c>
      <c r="H871" s="67">
        <v>-0.02</v>
      </c>
      <c r="I871" s="67">
        <v>8.08</v>
      </c>
      <c r="J871" s="67">
        <v>7.78</v>
      </c>
      <c r="K871" s="67">
        <v>95.822999999999993</v>
      </c>
      <c r="L871" s="67">
        <v>0</v>
      </c>
    </row>
    <row r="872" spans="1:15" hidden="1" x14ac:dyDescent="0.25">
      <c r="A872" s="68">
        <v>45267</v>
      </c>
      <c r="B872" s="68">
        <v>45271</v>
      </c>
      <c r="C872" s="66" t="s">
        <v>124</v>
      </c>
      <c r="D872" s="66" t="s">
        <v>148</v>
      </c>
      <c r="E872" s="66" t="s">
        <v>149</v>
      </c>
      <c r="F872" s="68">
        <v>45371</v>
      </c>
      <c r="G872" s="67">
        <v>7.27</v>
      </c>
      <c r="H872" s="67">
        <v>-0.06</v>
      </c>
      <c r="I872" s="67">
        <v>7.42</v>
      </c>
      <c r="J872" s="67">
        <v>7.12</v>
      </c>
      <c r="K872" s="67">
        <v>98.02</v>
      </c>
      <c r="L872" s="67">
        <v>0</v>
      </c>
      <c r="O872" s="76"/>
    </row>
    <row r="873" spans="1:15" hidden="1" x14ac:dyDescent="0.25">
      <c r="A873" s="68">
        <v>45267</v>
      </c>
      <c r="B873" s="68">
        <v>45271</v>
      </c>
      <c r="C873" s="66" t="s">
        <v>133</v>
      </c>
      <c r="D873" s="66" t="s">
        <v>136</v>
      </c>
      <c r="E873" s="66" t="s">
        <v>137</v>
      </c>
      <c r="F873" s="68">
        <v>45595</v>
      </c>
      <c r="G873" s="67">
        <v>7.77</v>
      </c>
      <c r="H873" s="67">
        <v>-0.1</v>
      </c>
      <c r="I873" s="67">
        <v>7.92</v>
      </c>
      <c r="J873" s="67">
        <v>7.63</v>
      </c>
      <c r="K873" s="67">
        <v>93.462299999999999</v>
      </c>
      <c r="L873" s="67">
        <v>0</v>
      </c>
    </row>
    <row r="874" spans="1:15" hidden="1" x14ac:dyDescent="0.25">
      <c r="A874" s="68">
        <v>45266</v>
      </c>
      <c r="B874" s="68">
        <v>45268</v>
      </c>
      <c r="C874" s="66" t="s">
        <v>118</v>
      </c>
      <c r="D874" s="66" t="s">
        <v>2</v>
      </c>
      <c r="E874" s="66" t="s">
        <v>6</v>
      </c>
      <c r="F874" s="68">
        <v>47048</v>
      </c>
      <c r="G874" s="67">
        <v>6.51</v>
      </c>
      <c r="H874" s="67">
        <v>0.02</v>
      </c>
      <c r="I874" s="67">
        <v>6.58</v>
      </c>
      <c r="J874" s="67">
        <v>6.44</v>
      </c>
      <c r="K874" s="67">
        <v>100.9507</v>
      </c>
      <c r="L874" s="67">
        <v>0.86680000000000001</v>
      </c>
    </row>
    <row r="875" spans="1:15" hidden="1" x14ac:dyDescent="0.25">
      <c r="A875" s="68">
        <v>45266</v>
      </c>
      <c r="B875" s="68">
        <v>45268</v>
      </c>
      <c r="C875" s="66" t="s">
        <v>112</v>
      </c>
      <c r="D875" s="66" t="s">
        <v>113</v>
      </c>
      <c r="E875" s="66" t="s">
        <v>114</v>
      </c>
      <c r="F875" s="68">
        <v>50705</v>
      </c>
      <c r="G875" s="67">
        <v>6.63</v>
      </c>
      <c r="H875" s="67">
        <v>0.04</v>
      </c>
      <c r="I875" s="67">
        <v>6.71</v>
      </c>
      <c r="J875" s="67">
        <v>6.56</v>
      </c>
      <c r="K875" s="67">
        <v>66.271100000000004</v>
      </c>
      <c r="L875" s="67">
        <v>0.34429999999999999</v>
      </c>
    </row>
    <row r="876" spans="1:15" x14ac:dyDescent="0.25">
      <c r="A876" s="68">
        <v>45266</v>
      </c>
      <c r="B876" s="68">
        <v>45268</v>
      </c>
      <c r="C876" s="66" t="s">
        <v>115</v>
      </c>
      <c r="D876" s="66" t="s">
        <v>116</v>
      </c>
      <c r="E876" s="66" t="s">
        <v>117</v>
      </c>
      <c r="F876" s="68">
        <v>51616</v>
      </c>
      <c r="G876" s="67">
        <v>6.61</v>
      </c>
      <c r="H876" s="67">
        <v>0.04</v>
      </c>
      <c r="I876" s="67">
        <v>6.68</v>
      </c>
      <c r="J876" s="67">
        <v>6.53</v>
      </c>
      <c r="K876" s="67">
        <v>63.3294</v>
      </c>
      <c r="L876" s="67">
        <v>1.8607</v>
      </c>
    </row>
    <row r="877" spans="1:15" hidden="1" x14ac:dyDescent="0.25">
      <c r="A877" s="68">
        <v>45266</v>
      </c>
      <c r="B877" s="68">
        <v>45268</v>
      </c>
      <c r="C877" s="66" t="s">
        <v>127</v>
      </c>
      <c r="D877" s="66" t="s">
        <v>4</v>
      </c>
      <c r="E877" s="66" t="s">
        <v>8</v>
      </c>
      <c r="F877" s="68">
        <v>48542</v>
      </c>
      <c r="G877" s="67">
        <v>6.52</v>
      </c>
      <c r="H877" s="67">
        <v>0.03</v>
      </c>
      <c r="I877" s="67">
        <v>6.59</v>
      </c>
      <c r="J877" s="67">
        <v>6.44</v>
      </c>
      <c r="K877" s="67">
        <v>88.270899999999997</v>
      </c>
      <c r="L877" s="67">
        <v>0.1817</v>
      </c>
    </row>
    <row r="878" spans="1:15" hidden="1" x14ac:dyDescent="0.25">
      <c r="A878" s="68">
        <v>45266</v>
      </c>
      <c r="B878" s="68">
        <v>45268</v>
      </c>
      <c r="C878" s="66" t="s">
        <v>121</v>
      </c>
      <c r="D878" s="66" t="s">
        <v>122</v>
      </c>
      <c r="E878" s="66" t="s">
        <v>123</v>
      </c>
      <c r="F878" s="68">
        <v>46316</v>
      </c>
      <c r="G878" s="67">
        <v>7.09</v>
      </c>
      <c r="H878" s="67">
        <v>0</v>
      </c>
      <c r="I878" s="67">
        <v>7.17</v>
      </c>
      <c r="J878" s="67">
        <v>7.02</v>
      </c>
      <c r="K878" s="67">
        <v>106.0224</v>
      </c>
      <c r="L878" s="67">
        <v>1.2459</v>
      </c>
    </row>
    <row r="879" spans="1:15" hidden="1" x14ac:dyDescent="0.25">
      <c r="A879" s="68">
        <v>45266</v>
      </c>
      <c r="B879" s="68">
        <v>45268</v>
      </c>
      <c r="C879" s="66" t="s">
        <v>130</v>
      </c>
      <c r="D879" s="66" t="s">
        <v>142</v>
      </c>
      <c r="E879" s="66" t="s">
        <v>143</v>
      </c>
      <c r="F879" s="68">
        <v>45469</v>
      </c>
      <c r="G879" s="67">
        <v>7.95</v>
      </c>
      <c r="H879" s="67">
        <v>-0.03</v>
      </c>
      <c r="I879" s="67">
        <v>8.1</v>
      </c>
      <c r="J879" s="67">
        <v>7.8</v>
      </c>
      <c r="K879" s="67">
        <v>95.750399999999999</v>
      </c>
      <c r="L879" s="67">
        <v>0</v>
      </c>
    </row>
    <row r="880" spans="1:15" hidden="1" x14ac:dyDescent="0.25">
      <c r="A880" s="68">
        <v>45266</v>
      </c>
      <c r="B880" s="68">
        <v>45268</v>
      </c>
      <c r="C880" s="66" t="s">
        <v>124</v>
      </c>
      <c r="D880" s="66" t="s">
        <v>148</v>
      </c>
      <c r="E880" s="66" t="s">
        <v>149</v>
      </c>
      <c r="F880" s="68">
        <v>45371</v>
      </c>
      <c r="G880" s="67">
        <v>7.33</v>
      </c>
      <c r="H880" s="67">
        <v>-0.02</v>
      </c>
      <c r="I880" s="67">
        <v>7.47</v>
      </c>
      <c r="J880" s="67">
        <v>7.18</v>
      </c>
      <c r="K880" s="67">
        <v>97.947299999999998</v>
      </c>
      <c r="L880" s="67">
        <v>0</v>
      </c>
      <c r="O880" s="76"/>
    </row>
    <row r="881" spans="1:15" hidden="1" x14ac:dyDescent="0.25">
      <c r="A881" s="68">
        <v>45266</v>
      </c>
      <c r="B881" s="68">
        <v>45268</v>
      </c>
      <c r="C881" s="66" t="s">
        <v>133</v>
      </c>
      <c r="D881" s="66" t="s">
        <v>136</v>
      </c>
      <c r="E881" s="66" t="s">
        <v>137</v>
      </c>
      <c r="F881" s="68">
        <v>45595</v>
      </c>
      <c r="G881" s="67">
        <v>7.87</v>
      </c>
      <c r="H881" s="67">
        <v>-0.05</v>
      </c>
      <c r="I881" s="67">
        <v>8.02</v>
      </c>
      <c r="J881" s="67">
        <v>7.72</v>
      </c>
      <c r="K881" s="67">
        <v>93.330500000000001</v>
      </c>
      <c r="L881" s="67">
        <v>0</v>
      </c>
    </row>
    <row r="882" spans="1:15" hidden="1" x14ac:dyDescent="0.25">
      <c r="A882" s="68">
        <v>45265</v>
      </c>
      <c r="B882" s="68">
        <v>45267</v>
      </c>
      <c r="C882" s="66" t="s">
        <v>118</v>
      </c>
      <c r="D882" s="66" t="s">
        <v>2</v>
      </c>
      <c r="E882" s="66" t="s">
        <v>6</v>
      </c>
      <c r="F882" s="68">
        <v>47048</v>
      </c>
      <c r="G882" s="67">
        <v>6.49</v>
      </c>
      <c r="H882" s="67">
        <v>-0.08</v>
      </c>
      <c r="I882" s="67">
        <v>6.57</v>
      </c>
      <c r="J882" s="67">
        <v>6.42</v>
      </c>
      <c r="K882" s="67">
        <v>101.0175</v>
      </c>
      <c r="L882" s="67">
        <v>0.84840000000000004</v>
      </c>
    </row>
    <row r="883" spans="1:15" hidden="1" x14ac:dyDescent="0.25">
      <c r="A883" s="68">
        <v>45265</v>
      </c>
      <c r="B883" s="68">
        <v>45267</v>
      </c>
      <c r="C883" s="66" t="s">
        <v>112</v>
      </c>
      <c r="D883" s="66" t="s">
        <v>113</v>
      </c>
      <c r="E883" s="66" t="s">
        <v>114</v>
      </c>
      <c r="F883" s="68">
        <v>50705</v>
      </c>
      <c r="G883" s="67">
        <v>6.59</v>
      </c>
      <c r="H883" s="67">
        <v>-0.1</v>
      </c>
      <c r="I883" s="67">
        <v>6.66</v>
      </c>
      <c r="J883" s="67">
        <v>6.52</v>
      </c>
      <c r="K883" s="67">
        <v>66.579499999999996</v>
      </c>
      <c r="L883" s="67">
        <v>0.33610000000000001</v>
      </c>
    </row>
    <row r="884" spans="1:15" x14ac:dyDescent="0.25">
      <c r="A884" s="68">
        <v>45265</v>
      </c>
      <c r="B884" s="68">
        <v>45267</v>
      </c>
      <c r="C884" s="66" t="s">
        <v>115</v>
      </c>
      <c r="D884" s="66" t="s">
        <v>116</v>
      </c>
      <c r="E884" s="66" t="s">
        <v>117</v>
      </c>
      <c r="F884" s="68">
        <v>51616</v>
      </c>
      <c r="G884" s="67">
        <v>6.57</v>
      </c>
      <c r="H884" s="67">
        <v>-0.1</v>
      </c>
      <c r="I884" s="67">
        <v>6.64</v>
      </c>
      <c r="J884" s="67">
        <v>6.5</v>
      </c>
      <c r="K884" s="67">
        <v>63.609699999999997</v>
      </c>
      <c r="L884" s="67">
        <v>1.8525</v>
      </c>
    </row>
    <row r="885" spans="1:15" hidden="1" x14ac:dyDescent="0.25">
      <c r="A885" s="68">
        <v>45265</v>
      </c>
      <c r="B885" s="68">
        <v>45267</v>
      </c>
      <c r="C885" s="66" t="s">
        <v>127</v>
      </c>
      <c r="D885" s="66" t="s">
        <v>4</v>
      </c>
      <c r="E885" s="66" t="s">
        <v>8</v>
      </c>
      <c r="F885" s="68">
        <v>48542</v>
      </c>
      <c r="G885" s="67">
        <v>6.49</v>
      </c>
      <c r="H885" s="67">
        <v>-0.1</v>
      </c>
      <c r="I885" s="67">
        <v>6.57</v>
      </c>
      <c r="J885" s="67">
        <v>6.42</v>
      </c>
      <c r="K885" s="67">
        <v>88.435100000000006</v>
      </c>
      <c r="L885" s="67">
        <v>0.16869999999999999</v>
      </c>
    </row>
    <row r="886" spans="1:15" hidden="1" x14ac:dyDescent="0.25">
      <c r="A886" s="68">
        <v>45265</v>
      </c>
      <c r="B886" s="68">
        <v>45267</v>
      </c>
      <c r="C886" s="66" t="s">
        <v>121</v>
      </c>
      <c r="D886" s="66" t="s">
        <v>122</v>
      </c>
      <c r="E886" s="66" t="s">
        <v>123</v>
      </c>
      <c r="F886" s="68">
        <v>46316</v>
      </c>
      <c r="G886" s="67">
        <v>7.09</v>
      </c>
      <c r="H886" s="67">
        <v>-7.0000000000000007E-2</v>
      </c>
      <c r="I886" s="67">
        <v>7.16</v>
      </c>
      <c r="J886" s="67">
        <v>7.02</v>
      </c>
      <c r="K886" s="67">
        <v>106.0339</v>
      </c>
      <c r="L886" s="67">
        <v>1.2199</v>
      </c>
    </row>
    <row r="887" spans="1:15" hidden="1" x14ac:dyDescent="0.25">
      <c r="A887" s="68">
        <v>45265</v>
      </c>
      <c r="B887" s="68">
        <v>45267</v>
      </c>
      <c r="C887" s="66" t="s">
        <v>130</v>
      </c>
      <c r="D887" s="66" t="s">
        <v>142</v>
      </c>
      <c r="E887" s="66" t="s">
        <v>143</v>
      </c>
      <c r="F887" s="68">
        <v>45469</v>
      </c>
      <c r="G887" s="67">
        <v>7.98</v>
      </c>
      <c r="H887" s="67">
        <v>0.01</v>
      </c>
      <c r="I887" s="67">
        <v>8.1300000000000008</v>
      </c>
      <c r="J887" s="67">
        <v>7.83</v>
      </c>
      <c r="K887" s="67">
        <v>95.713899999999995</v>
      </c>
      <c r="L887" s="67">
        <v>0</v>
      </c>
    </row>
    <row r="888" spans="1:15" hidden="1" x14ac:dyDescent="0.25">
      <c r="A888" s="68">
        <v>45265</v>
      </c>
      <c r="B888" s="68">
        <v>45267</v>
      </c>
      <c r="C888" s="66" t="s">
        <v>124</v>
      </c>
      <c r="D888" s="66" t="s">
        <v>148</v>
      </c>
      <c r="E888" s="66" t="s">
        <v>149</v>
      </c>
      <c r="F888" s="68">
        <v>45371</v>
      </c>
      <c r="G888" s="67">
        <v>7.35</v>
      </c>
      <c r="H888" s="67">
        <v>-0.05</v>
      </c>
      <c r="I888" s="67">
        <v>7.5</v>
      </c>
      <c r="J888" s="67">
        <v>7.2</v>
      </c>
      <c r="K888" s="67">
        <v>97.921400000000006</v>
      </c>
      <c r="L888" s="67">
        <v>0</v>
      </c>
      <c r="O888" s="76"/>
    </row>
    <row r="889" spans="1:15" hidden="1" x14ac:dyDescent="0.25">
      <c r="A889" s="68">
        <v>45265</v>
      </c>
      <c r="B889" s="68">
        <v>45267</v>
      </c>
      <c r="C889" s="66" t="s">
        <v>133</v>
      </c>
      <c r="D889" s="66" t="s">
        <v>136</v>
      </c>
      <c r="E889" s="66" t="s">
        <v>137</v>
      </c>
      <c r="F889" s="68">
        <v>45595</v>
      </c>
      <c r="G889" s="67">
        <v>7.92</v>
      </c>
      <c r="H889" s="67">
        <v>-0.05</v>
      </c>
      <c r="I889" s="67">
        <v>8.06</v>
      </c>
      <c r="J889" s="67">
        <v>7.78</v>
      </c>
      <c r="K889" s="67">
        <v>93.271199999999993</v>
      </c>
      <c r="L889" s="67">
        <v>0</v>
      </c>
    </row>
    <row r="890" spans="1:15" hidden="1" x14ac:dyDescent="0.25">
      <c r="A890" s="68">
        <v>45264</v>
      </c>
      <c r="B890" s="68">
        <v>45266</v>
      </c>
      <c r="C890" s="66" t="s">
        <v>118</v>
      </c>
      <c r="D890" s="66" t="s">
        <v>2</v>
      </c>
      <c r="E890" s="66" t="s">
        <v>6</v>
      </c>
      <c r="F890" s="68">
        <v>47048</v>
      </c>
      <c r="G890" s="67">
        <v>6.57</v>
      </c>
      <c r="H890" s="67">
        <v>-0.17</v>
      </c>
      <c r="I890" s="67">
        <v>6.65</v>
      </c>
      <c r="J890" s="67">
        <v>6.5</v>
      </c>
      <c r="K890" s="67">
        <v>100.6999</v>
      </c>
      <c r="L890" s="67">
        <v>0.82989999999999997</v>
      </c>
    </row>
    <row r="891" spans="1:15" hidden="1" x14ac:dyDescent="0.25">
      <c r="A891" s="68">
        <v>45264</v>
      </c>
      <c r="B891" s="68">
        <v>45266</v>
      </c>
      <c r="C891" s="66" t="s">
        <v>112</v>
      </c>
      <c r="D891" s="66" t="s">
        <v>113</v>
      </c>
      <c r="E891" s="66" t="s">
        <v>114</v>
      </c>
      <c r="F891" s="68">
        <v>50705</v>
      </c>
      <c r="G891" s="67">
        <v>6.69</v>
      </c>
      <c r="H891" s="67">
        <v>-0.16</v>
      </c>
      <c r="I891" s="67">
        <v>6.77</v>
      </c>
      <c r="J891" s="67">
        <v>6.62</v>
      </c>
      <c r="K891" s="67">
        <v>65.834999999999994</v>
      </c>
      <c r="L891" s="67">
        <v>0.32790000000000002</v>
      </c>
    </row>
    <row r="892" spans="1:15" x14ac:dyDescent="0.25">
      <c r="A892" s="68">
        <v>45264</v>
      </c>
      <c r="B892" s="68">
        <v>45266</v>
      </c>
      <c r="C892" s="66" t="s">
        <v>115</v>
      </c>
      <c r="D892" s="66" t="s">
        <v>116</v>
      </c>
      <c r="E892" s="66" t="s">
        <v>117</v>
      </c>
      <c r="F892" s="68">
        <v>51616</v>
      </c>
      <c r="G892" s="67">
        <v>6.67</v>
      </c>
      <c r="H892" s="67">
        <v>-0.16</v>
      </c>
      <c r="I892" s="67">
        <v>6.74</v>
      </c>
      <c r="J892" s="67">
        <v>6.6</v>
      </c>
      <c r="K892" s="67">
        <v>62.8645</v>
      </c>
      <c r="L892" s="67">
        <v>1.8443000000000001</v>
      </c>
    </row>
    <row r="893" spans="1:15" hidden="1" x14ac:dyDescent="0.25">
      <c r="A893" s="68">
        <v>45264</v>
      </c>
      <c r="B893" s="68">
        <v>45266</v>
      </c>
      <c r="C893" s="66" t="s">
        <v>127</v>
      </c>
      <c r="D893" s="66" t="s">
        <v>4</v>
      </c>
      <c r="E893" s="66" t="s">
        <v>8</v>
      </c>
      <c r="F893" s="68">
        <v>48542</v>
      </c>
      <c r="G893" s="67">
        <v>6.59</v>
      </c>
      <c r="H893" s="67">
        <v>-0.18</v>
      </c>
      <c r="I893" s="67">
        <v>6.67</v>
      </c>
      <c r="J893" s="67">
        <v>6.52</v>
      </c>
      <c r="K893" s="67">
        <v>87.808099999999996</v>
      </c>
      <c r="L893" s="67">
        <v>0.15570000000000001</v>
      </c>
    </row>
    <row r="894" spans="1:15" hidden="1" x14ac:dyDescent="0.25">
      <c r="A894" s="68">
        <v>45264</v>
      </c>
      <c r="B894" s="68">
        <v>45266</v>
      </c>
      <c r="C894" s="66" t="s">
        <v>121</v>
      </c>
      <c r="D894" s="66" t="s">
        <v>122</v>
      </c>
      <c r="E894" s="66" t="s">
        <v>123</v>
      </c>
      <c r="F894" s="68">
        <v>46316</v>
      </c>
      <c r="G894" s="67">
        <v>7.16</v>
      </c>
      <c r="H894" s="67">
        <v>-0.22</v>
      </c>
      <c r="I894" s="67">
        <v>7.24</v>
      </c>
      <c r="J894" s="67">
        <v>7.09</v>
      </c>
      <c r="K894" s="67">
        <v>105.8481</v>
      </c>
      <c r="L894" s="67">
        <v>1.194</v>
      </c>
    </row>
    <row r="895" spans="1:15" hidden="1" x14ac:dyDescent="0.25">
      <c r="A895" s="68">
        <v>45264</v>
      </c>
      <c r="B895" s="68">
        <v>45266</v>
      </c>
      <c r="C895" s="66" t="s">
        <v>130</v>
      </c>
      <c r="D895" s="66" t="s">
        <v>142</v>
      </c>
      <c r="E895" s="66" t="s">
        <v>143</v>
      </c>
      <c r="F895" s="68">
        <v>45469</v>
      </c>
      <c r="G895" s="67">
        <v>7.97</v>
      </c>
      <c r="H895" s="67">
        <v>-0.05</v>
      </c>
      <c r="I895" s="67">
        <v>8.1199999999999992</v>
      </c>
      <c r="J895" s="67">
        <v>7.83</v>
      </c>
      <c r="K895" s="67">
        <v>95.697100000000006</v>
      </c>
      <c r="L895" s="67">
        <v>0</v>
      </c>
    </row>
    <row r="896" spans="1:15" hidden="1" x14ac:dyDescent="0.25">
      <c r="A896" s="68">
        <v>45264</v>
      </c>
      <c r="B896" s="68">
        <v>45266</v>
      </c>
      <c r="C896" s="66" t="s">
        <v>124</v>
      </c>
      <c r="D896" s="66" t="s">
        <v>148</v>
      </c>
      <c r="E896" s="66" t="s">
        <v>149</v>
      </c>
      <c r="F896" s="68">
        <v>45371</v>
      </c>
      <c r="G896" s="67">
        <v>7.4</v>
      </c>
      <c r="H896" s="67">
        <v>0</v>
      </c>
      <c r="I896" s="67">
        <v>7.54</v>
      </c>
      <c r="J896" s="67">
        <v>7.25</v>
      </c>
      <c r="K896" s="67">
        <v>97.888499999999993</v>
      </c>
      <c r="L896" s="67">
        <v>0</v>
      </c>
      <c r="O896" s="76"/>
    </row>
    <row r="897" spans="1:15" hidden="1" x14ac:dyDescent="0.25">
      <c r="A897" s="68">
        <v>45264</v>
      </c>
      <c r="B897" s="68">
        <v>45266</v>
      </c>
      <c r="C897" s="66" t="s">
        <v>133</v>
      </c>
      <c r="D897" s="66" t="s">
        <v>136</v>
      </c>
      <c r="E897" s="66" t="s">
        <v>137</v>
      </c>
      <c r="F897" s="68">
        <v>45595</v>
      </c>
      <c r="G897" s="67">
        <v>7.97</v>
      </c>
      <c r="H897" s="67">
        <v>-0.04</v>
      </c>
      <c r="I897" s="67">
        <v>8.11</v>
      </c>
      <c r="J897" s="67">
        <v>7.82</v>
      </c>
      <c r="K897" s="67">
        <v>93.213399999999993</v>
      </c>
      <c r="L897" s="67">
        <v>0</v>
      </c>
    </row>
    <row r="898" spans="1:15" hidden="1" x14ac:dyDescent="0.25">
      <c r="A898" s="68">
        <v>45261</v>
      </c>
      <c r="B898" s="68">
        <v>45265</v>
      </c>
      <c r="C898" s="66" t="s">
        <v>118</v>
      </c>
      <c r="D898" s="66" t="s">
        <v>2</v>
      </c>
      <c r="E898" s="66" t="s">
        <v>6</v>
      </c>
      <c r="F898" s="68">
        <v>47048</v>
      </c>
      <c r="G898" s="67">
        <v>6.74</v>
      </c>
      <c r="H898" s="67">
        <v>-0.01</v>
      </c>
      <c r="I898" s="67">
        <v>6.81</v>
      </c>
      <c r="J898" s="67">
        <v>6.67</v>
      </c>
      <c r="K898" s="67">
        <v>100.018</v>
      </c>
      <c r="L898" s="67">
        <v>0.8115</v>
      </c>
    </row>
    <row r="899" spans="1:15" hidden="1" x14ac:dyDescent="0.25">
      <c r="A899" s="68">
        <v>45261</v>
      </c>
      <c r="B899" s="68">
        <v>45265</v>
      </c>
      <c r="C899" s="66" t="s">
        <v>112</v>
      </c>
      <c r="D899" s="66" t="s">
        <v>113</v>
      </c>
      <c r="E899" s="66" t="s">
        <v>114</v>
      </c>
      <c r="F899" s="68">
        <v>50705</v>
      </c>
      <c r="G899" s="67">
        <v>6.85</v>
      </c>
      <c r="H899" s="67">
        <v>0</v>
      </c>
      <c r="I899" s="67">
        <v>6.93</v>
      </c>
      <c r="J899" s="67">
        <v>6.78</v>
      </c>
      <c r="K899" s="67">
        <v>64.7256</v>
      </c>
      <c r="L899" s="67">
        <v>0.31969999999999998</v>
      </c>
    </row>
    <row r="900" spans="1:15" x14ac:dyDescent="0.25">
      <c r="A900" s="68">
        <v>45261</v>
      </c>
      <c r="B900" s="68">
        <v>45265</v>
      </c>
      <c r="C900" s="66" t="s">
        <v>115</v>
      </c>
      <c r="D900" s="66" t="s">
        <v>116</v>
      </c>
      <c r="E900" s="66" t="s">
        <v>117</v>
      </c>
      <c r="F900" s="68">
        <v>51616</v>
      </c>
      <c r="G900" s="67">
        <v>6.83</v>
      </c>
      <c r="H900" s="67">
        <v>0</v>
      </c>
      <c r="I900" s="67">
        <v>6.91</v>
      </c>
      <c r="J900" s="67">
        <v>6.76</v>
      </c>
      <c r="K900" s="67">
        <v>61.6648</v>
      </c>
      <c r="L900" s="67">
        <v>1.8361000000000001</v>
      </c>
    </row>
    <row r="901" spans="1:15" hidden="1" x14ac:dyDescent="0.25">
      <c r="A901" s="68">
        <v>45261</v>
      </c>
      <c r="B901" s="68">
        <v>45265</v>
      </c>
      <c r="C901" s="66" t="s">
        <v>127</v>
      </c>
      <c r="D901" s="66" t="s">
        <v>4</v>
      </c>
      <c r="E901" s="66" t="s">
        <v>8</v>
      </c>
      <c r="F901" s="68">
        <v>48542</v>
      </c>
      <c r="G901" s="67">
        <v>6.77</v>
      </c>
      <c r="H901" s="67">
        <v>0.01</v>
      </c>
      <c r="I901" s="67">
        <v>6.84</v>
      </c>
      <c r="J901" s="67">
        <v>6.69</v>
      </c>
      <c r="K901" s="67">
        <v>86.747699999999995</v>
      </c>
      <c r="L901" s="67">
        <v>0.14280000000000001</v>
      </c>
    </row>
    <row r="902" spans="1:15" hidden="1" x14ac:dyDescent="0.25">
      <c r="A902" s="68">
        <v>45261</v>
      </c>
      <c r="B902" s="68">
        <v>45265</v>
      </c>
      <c r="C902" s="66" t="s">
        <v>121</v>
      </c>
      <c r="D902" s="66" t="s">
        <v>122</v>
      </c>
      <c r="E902" s="66" t="s">
        <v>123</v>
      </c>
      <c r="F902" s="68">
        <v>46316</v>
      </c>
      <c r="G902" s="67">
        <v>7.38</v>
      </c>
      <c r="H902" s="67">
        <v>-0.01</v>
      </c>
      <c r="I902" s="67">
        <v>7.46</v>
      </c>
      <c r="J902" s="67">
        <v>7.31</v>
      </c>
      <c r="K902" s="67">
        <v>105.2835</v>
      </c>
      <c r="L902" s="67">
        <v>1.1679999999999999</v>
      </c>
    </row>
    <row r="903" spans="1:15" hidden="1" x14ac:dyDescent="0.25">
      <c r="A903" s="68">
        <v>45261</v>
      </c>
      <c r="B903" s="68">
        <v>45265</v>
      </c>
      <c r="C903" s="66" t="s">
        <v>130</v>
      </c>
      <c r="D903" s="66" t="s">
        <v>142</v>
      </c>
      <c r="E903" s="66" t="s">
        <v>143</v>
      </c>
      <c r="F903" s="68">
        <v>45469</v>
      </c>
      <c r="G903" s="67">
        <v>8.02</v>
      </c>
      <c r="H903" s="67">
        <v>0.02</v>
      </c>
      <c r="I903" s="67">
        <v>8.17</v>
      </c>
      <c r="J903" s="67">
        <v>7.87</v>
      </c>
      <c r="K903" s="67">
        <v>95.655199999999994</v>
      </c>
      <c r="L903" s="67">
        <v>0</v>
      </c>
    </row>
    <row r="904" spans="1:15" hidden="1" x14ac:dyDescent="0.25">
      <c r="A904" s="68">
        <v>45261</v>
      </c>
      <c r="B904" s="68">
        <v>45265</v>
      </c>
      <c r="C904" s="66" t="s">
        <v>124</v>
      </c>
      <c r="D904" s="66" t="s">
        <v>148</v>
      </c>
      <c r="E904" s="66" t="s">
        <v>149</v>
      </c>
      <c r="F904" s="68">
        <v>45371</v>
      </c>
      <c r="G904" s="67">
        <v>7.4</v>
      </c>
      <c r="H904" s="67">
        <v>0</v>
      </c>
      <c r="I904" s="67">
        <v>7.55</v>
      </c>
      <c r="J904" s="67">
        <v>7.25</v>
      </c>
      <c r="K904" s="67">
        <v>97.868499999999997</v>
      </c>
      <c r="L904" s="67">
        <v>0</v>
      </c>
      <c r="O904" s="76"/>
    </row>
    <row r="905" spans="1:15" hidden="1" x14ac:dyDescent="0.25">
      <c r="A905" s="68">
        <v>45261</v>
      </c>
      <c r="B905" s="68">
        <v>45265</v>
      </c>
      <c r="C905" s="66" t="s">
        <v>133</v>
      </c>
      <c r="D905" s="66" t="s">
        <v>136</v>
      </c>
      <c r="E905" s="66" t="s">
        <v>137</v>
      </c>
      <c r="F905" s="68">
        <v>45595</v>
      </c>
      <c r="G905" s="67">
        <v>8.01</v>
      </c>
      <c r="H905" s="67">
        <v>0</v>
      </c>
      <c r="I905" s="67">
        <v>8.15</v>
      </c>
      <c r="J905" s="67">
        <v>7.86</v>
      </c>
      <c r="K905" s="67">
        <v>93.163200000000003</v>
      </c>
      <c r="L905" s="67">
        <v>0</v>
      </c>
    </row>
    <row r="906" spans="1:15" hidden="1" x14ac:dyDescent="0.25">
      <c r="A906" s="68">
        <v>45260</v>
      </c>
      <c r="B906" s="68">
        <v>45264</v>
      </c>
      <c r="C906" s="66" t="s">
        <v>118</v>
      </c>
      <c r="D906" s="66" t="s">
        <v>2</v>
      </c>
      <c r="E906" s="66" t="s">
        <v>6</v>
      </c>
      <c r="F906" s="68">
        <v>47048</v>
      </c>
      <c r="G906" s="67">
        <v>6.75</v>
      </c>
      <c r="H906" s="67">
        <v>-0.02</v>
      </c>
      <c r="I906" s="67">
        <v>6.83</v>
      </c>
      <c r="J906" s="67">
        <v>6.68</v>
      </c>
      <c r="K906" s="67">
        <v>99.968699999999998</v>
      </c>
      <c r="L906" s="67">
        <v>0.79300000000000004</v>
      </c>
    </row>
    <row r="907" spans="1:15" hidden="1" x14ac:dyDescent="0.25">
      <c r="A907" s="68">
        <v>45260</v>
      </c>
      <c r="B907" s="68">
        <v>45264</v>
      </c>
      <c r="C907" s="66" t="s">
        <v>112</v>
      </c>
      <c r="D907" s="66" t="s">
        <v>113</v>
      </c>
      <c r="E907" s="66" t="s">
        <v>114</v>
      </c>
      <c r="F907" s="68">
        <v>50705</v>
      </c>
      <c r="G907" s="67">
        <v>6.85</v>
      </c>
      <c r="H907" s="67">
        <v>-0.02</v>
      </c>
      <c r="I907" s="67">
        <v>6.93</v>
      </c>
      <c r="J907" s="67">
        <v>6.78</v>
      </c>
      <c r="K907" s="67">
        <v>64.705100000000002</v>
      </c>
      <c r="L907" s="67">
        <v>0.3115</v>
      </c>
    </row>
    <row r="908" spans="1:15" x14ac:dyDescent="0.25">
      <c r="A908" s="68">
        <v>45260</v>
      </c>
      <c r="B908" s="68">
        <v>45264</v>
      </c>
      <c r="C908" s="66" t="s">
        <v>115</v>
      </c>
      <c r="D908" s="66" t="s">
        <v>116</v>
      </c>
      <c r="E908" s="66" t="s">
        <v>117</v>
      </c>
      <c r="F908" s="68">
        <v>51616</v>
      </c>
      <c r="G908" s="67">
        <v>6.83</v>
      </c>
      <c r="H908" s="67">
        <v>-0.01</v>
      </c>
      <c r="I908" s="67">
        <v>6.91</v>
      </c>
      <c r="J908" s="67">
        <v>6.76</v>
      </c>
      <c r="K908" s="67">
        <v>61.6492</v>
      </c>
      <c r="L908" s="67">
        <v>1.8279000000000001</v>
      </c>
    </row>
    <row r="909" spans="1:15" hidden="1" x14ac:dyDescent="0.25">
      <c r="A909" s="68">
        <v>45260</v>
      </c>
      <c r="B909" s="68">
        <v>45264</v>
      </c>
      <c r="C909" s="66" t="s">
        <v>127</v>
      </c>
      <c r="D909" s="66" t="s">
        <v>4</v>
      </c>
      <c r="E909" s="66" t="s">
        <v>8</v>
      </c>
      <c r="F909" s="68">
        <v>48542</v>
      </c>
      <c r="G909" s="67">
        <v>6.76</v>
      </c>
      <c r="H909" s="67">
        <v>-0.02</v>
      </c>
      <c r="I909" s="67">
        <v>6.84</v>
      </c>
      <c r="J909" s="67">
        <v>6.69</v>
      </c>
      <c r="K909" s="67">
        <v>86.787300000000002</v>
      </c>
      <c r="L909" s="67">
        <v>0.1298</v>
      </c>
    </row>
    <row r="910" spans="1:15" hidden="1" x14ac:dyDescent="0.25">
      <c r="A910" s="68">
        <v>45260</v>
      </c>
      <c r="B910" s="68">
        <v>45264</v>
      </c>
      <c r="C910" s="66" t="s">
        <v>121</v>
      </c>
      <c r="D910" s="66" t="s">
        <v>122</v>
      </c>
      <c r="E910" s="66" t="s">
        <v>123</v>
      </c>
      <c r="F910" s="68">
        <v>46316</v>
      </c>
      <c r="G910" s="67">
        <v>7.39</v>
      </c>
      <c r="H910" s="67">
        <v>-0.02</v>
      </c>
      <c r="I910" s="67">
        <v>7.46</v>
      </c>
      <c r="J910" s="67">
        <v>7.31</v>
      </c>
      <c r="K910" s="67">
        <v>105.2745</v>
      </c>
      <c r="L910" s="67">
        <v>1.1420999999999999</v>
      </c>
    </row>
    <row r="911" spans="1:15" hidden="1" x14ac:dyDescent="0.25">
      <c r="A911" s="68">
        <v>45260</v>
      </c>
      <c r="B911" s="68">
        <v>45264</v>
      </c>
      <c r="C911" s="66" t="s">
        <v>130</v>
      </c>
      <c r="D911" s="66" t="s">
        <v>142</v>
      </c>
      <c r="E911" s="66" t="s">
        <v>143</v>
      </c>
      <c r="F911" s="68">
        <v>45469</v>
      </c>
      <c r="G911" s="67">
        <v>8</v>
      </c>
      <c r="H911" s="67">
        <v>0.01</v>
      </c>
      <c r="I911" s="67">
        <v>8.15</v>
      </c>
      <c r="J911" s="67">
        <v>7.85</v>
      </c>
      <c r="K911" s="67">
        <v>95.643500000000003</v>
      </c>
      <c r="L911" s="67">
        <v>0</v>
      </c>
    </row>
    <row r="912" spans="1:15" hidden="1" x14ac:dyDescent="0.25">
      <c r="A912" s="68">
        <v>45260</v>
      </c>
      <c r="B912" s="68">
        <v>45264</v>
      </c>
      <c r="C912" s="66" t="s">
        <v>124</v>
      </c>
      <c r="D912" s="66" t="s">
        <v>148</v>
      </c>
      <c r="E912" s="66" t="s">
        <v>149</v>
      </c>
      <c r="F912" s="68">
        <v>45371</v>
      </c>
      <c r="G912" s="67">
        <v>7.4</v>
      </c>
      <c r="H912" s="67">
        <v>-0.03</v>
      </c>
      <c r="I912" s="67">
        <v>7.55</v>
      </c>
      <c r="J912" s="67">
        <v>7.26</v>
      </c>
      <c r="K912" s="67">
        <v>97.847200000000001</v>
      </c>
      <c r="L912" s="67">
        <v>0</v>
      </c>
      <c r="O912" s="76"/>
    </row>
    <row r="913" spans="1:15" hidden="1" x14ac:dyDescent="0.25">
      <c r="A913" s="68">
        <v>45260</v>
      </c>
      <c r="B913" s="68">
        <v>45264</v>
      </c>
      <c r="C913" s="66" t="s">
        <v>133</v>
      </c>
      <c r="D913" s="66" t="s">
        <v>136</v>
      </c>
      <c r="E913" s="66" t="s">
        <v>137</v>
      </c>
      <c r="F913" s="68">
        <v>45595</v>
      </c>
      <c r="G913" s="67">
        <v>8.01</v>
      </c>
      <c r="H913" s="67">
        <v>0.03</v>
      </c>
      <c r="I913" s="67">
        <v>8.15</v>
      </c>
      <c r="J913" s="67">
        <v>7.88</v>
      </c>
      <c r="K913" s="67">
        <v>93.137299999999996</v>
      </c>
      <c r="L913" s="67">
        <v>0</v>
      </c>
    </row>
    <row r="914" spans="1:15" hidden="1" x14ac:dyDescent="0.25">
      <c r="A914" s="68">
        <v>45259</v>
      </c>
      <c r="B914" s="68">
        <v>45261</v>
      </c>
      <c r="C914" s="66" t="s">
        <v>118</v>
      </c>
      <c r="D914" s="66" t="s">
        <v>2</v>
      </c>
      <c r="E914" s="66" t="s">
        <v>6</v>
      </c>
      <c r="F914" s="68">
        <v>47048</v>
      </c>
      <c r="G914" s="67">
        <v>6.77</v>
      </c>
      <c r="H914" s="67">
        <v>-0.17</v>
      </c>
      <c r="I914" s="67">
        <v>6.85</v>
      </c>
      <c r="J914" s="67">
        <v>6.7</v>
      </c>
      <c r="K914" s="67">
        <v>99.881399999999999</v>
      </c>
      <c r="L914" s="67">
        <v>0.73770000000000002</v>
      </c>
    </row>
    <row r="915" spans="1:15" hidden="1" x14ac:dyDescent="0.25">
      <c r="A915" s="68">
        <v>45259</v>
      </c>
      <c r="B915" s="68">
        <v>45261</v>
      </c>
      <c r="C915" s="66" t="s">
        <v>112</v>
      </c>
      <c r="D915" s="66" t="s">
        <v>113</v>
      </c>
      <c r="E915" s="66" t="s">
        <v>114</v>
      </c>
      <c r="F915" s="68">
        <v>50705</v>
      </c>
      <c r="G915" s="67">
        <v>6.87</v>
      </c>
      <c r="H915" s="67">
        <v>-0.16</v>
      </c>
      <c r="I915" s="67">
        <v>6.95</v>
      </c>
      <c r="J915" s="67">
        <v>6.8</v>
      </c>
      <c r="K915" s="67">
        <v>64.564700000000002</v>
      </c>
      <c r="L915" s="67">
        <v>0.28689999999999999</v>
      </c>
    </row>
    <row r="916" spans="1:15" x14ac:dyDescent="0.25">
      <c r="A916" s="68">
        <v>45259</v>
      </c>
      <c r="B916" s="68">
        <v>45261</v>
      </c>
      <c r="C916" s="66" t="s">
        <v>115</v>
      </c>
      <c r="D916" s="66" t="s">
        <v>116</v>
      </c>
      <c r="E916" s="66" t="s">
        <v>117</v>
      </c>
      <c r="F916" s="68">
        <v>51616</v>
      </c>
      <c r="G916" s="67">
        <v>6.84</v>
      </c>
      <c r="H916" s="67">
        <v>-0.17</v>
      </c>
      <c r="I916" s="67">
        <v>6.92</v>
      </c>
      <c r="J916" s="67">
        <v>6.77</v>
      </c>
      <c r="K916" s="67">
        <v>61.570300000000003</v>
      </c>
      <c r="L916" s="67">
        <v>1.8032999999999999</v>
      </c>
    </row>
    <row r="917" spans="1:15" hidden="1" x14ac:dyDescent="0.25">
      <c r="A917" s="68">
        <v>45259</v>
      </c>
      <c r="B917" s="68">
        <v>45261</v>
      </c>
      <c r="C917" s="66" t="s">
        <v>127</v>
      </c>
      <c r="D917" s="66" t="s">
        <v>4</v>
      </c>
      <c r="E917" s="66" t="s">
        <v>8</v>
      </c>
      <c r="F917" s="68">
        <v>48542</v>
      </c>
      <c r="G917" s="67">
        <v>6.78</v>
      </c>
      <c r="H917" s="67">
        <v>-0.17</v>
      </c>
      <c r="I917" s="67">
        <v>6.85</v>
      </c>
      <c r="J917" s="67">
        <v>6.7</v>
      </c>
      <c r="K917" s="67">
        <v>86.678799999999995</v>
      </c>
      <c r="L917" s="67">
        <v>9.0800000000000006E-2</v>
      </c>
    </row>
    <row r="918" spans="1:15" hidden="1" x14ac:dyDescent="0.25">
      <c r="A918" s="68">
        <v>45259</v>
      </c>
      <c r="B918" s="68">
        <v>45261</v>
      </c>
      <c r="C918" s="66" t="s">
        <v>121</v>
      </c>
      <c r="D918" s="66" t="s">
        <v>122</v>
      </c>
      <c r="E918" s="66" t="s">
        <v>123</v>
      </c>
      <c r="F918" s="68">
        <v>46316</v>
      </c>
      <c r="G918" s="67">
        <v>7.41</v>
      </c>
      <c r="H918" s="67">
        <v>-0.21</v>
      </c>
      <c r="I918" s="67">
        <v>7.49</v>
      </c>
      <c r="J918" s="67">
        <v>7.34</v>
      </c>
      <c r="K918" s="67">
        <v>105.2169</v>
      </c>
      <c r="L918" s="67">
        <v>1.0642</v>
      </c>
    </row>
    <row r="919" spans="1:15" hidden="1" x14ac:dyDescent="0.25">
      <c r="A919" s="68">
        <v>45259</v>
      </c>
      <c r="B919" s="68">
        <v>45261</v>
      </c>
      <c r="C919" s="66" t="s">
        <v>130</v>
      </c>
      <c r="D919" s="66" t="s">
        <v>142</v>
      </c>
      <c r="E919" s="66" t="s">
        <v>143</v>
      </c>
      <c r="F919" s="68">
        <v>45469</v>
      </c>
      <c r="G919" s="67">
        <v>7.99</v>
      </c>
      <c r="H919" s="67">
        <v>-0.16</v>
      </c>
      <c r="I919" s="67">
        <v>8.14</v>
      </c>
      <c r="J919" s="67">
        <v>7.84</v>
      </c>
      <c r="K919" s="67">
        <v>95.589399999999998</v>
      </c>
      <c r="L919" s="67">
        <v>0</v>
      </c>
    </row>
    <row r="920" spans="1:15" hidden="1" x14ac:dyDescent="0.25">
      <c r="A920" s="68">
        <v>45259</v>
      </c>
      <c r="B920" s="68">
        <v>45261</v>
      </c>
      <c r="C920" s="66" t="s">
        <v>124</v>
      </c>
      <c r="D920" s="66" t="s">
        <v>148</v>
      </c>
      <c r="E920" s="66" t="s">
        <v>149</v>
      </c>
      <c r="F920" s="68">
        <v>45371</v>
      </c>
      <c r="G920" s="67">
        <v>7.43</v>
      </c>
      <c r="H920" s="67">
        <v>-0.2</v>
      </c>
      <c r="I920" s="67">
        <v>7.58</v>
      </c>
      <c r="J920" s="67">
        <v>7.28</v>
      </c>
      <c r="K920" s="67">
        <v>97.780799999999999</v>
      </c>
      <c r="L920" s="67">
        <v>0</v>
      </c>
      <c r="O920" s="76"/>
    </row>
    <row r="921" spans="1:15" hidden="1" x14ac:dyDescent="0.25">
      <c r="A921" s="68">
        <v>45259</v>
      </c>
      <c r="B921" s="68">
        <v>45261</v>
      </c>
      <c r="C921" s="66" t="s">
        <v>133</v>
      </c>
      <c r="D921" s="66" t="s">
        <v>136</v>
      </c>
      <c r="E921" s="66" t="s">
        <v>137</v>
      </c>
      <c r="F921" s="68">
        <v>45595</v>
      </c>
      <c r="G921" s="67">
        <v>7.98</v>
      </c>
      <c r="H921" s="67">
        <v>-0.09</v>
      </c>
      <c r="I921" s="67">
        <v>8.1199999999999992</v>
      </c>
      <c r="J921" s="67">
        <v>7.84</v>
      </c>
      <c r="K921" s="67">
        <v>93.107900000000001</v>
      </c>
      <c r="L921" s="67">
        <v>0</v>
      </c>
    </row>
    <row r="922" spans="1:15" hidden="1" x14ac:dyDescent="0.25">
      <c r="A922" s="68">
        <v>45258</v>
      </c>
      <c r="B922" s="68">
        <v>45260</v>
      </c>
      <c r="C922" s="66" t="s">
        <v>118</v>
      </c>
      <c r="D922" s="66" t="s">
        <v>2</v>
      </c>
      <c r="E922" s="66" t="s">
        <v>6</v>
      </c>
      <c r="F922" s="68">
        <v>47048</v>
      </c>
      <c r="G922" s="67">
        <v>6.94</v>
      </c>
      <c r="H922" s="67">
        <v>-0.02</v>
      </c>
      <c r="I922" s="67">
        <v>7.01</v>
      </c>
      <c r="J922" s="67">
        <v>6.86</v>
      </c>
      <c r="K922" s="67">
        <v>99.221599999999995</v>
      </c>
      <c r="L922" s="67">
        <v>0.71930000000000005</v>
      </c>
    </row>
    <row r="923" spans="1:15" hidden="1" x14ac:dyDescent="0.25">
      <c r="A923" s="68">
        <v>45258</v>
      </c>
      <c r="B923" s="68">
        <v>45260</v>
      </c>
      <c r="C923" s="66" t="s">
        <v>112</v>
      </c>
      <c r="D923" s="66" t="s">
        <v>113</v>
      </c>
      <c r="E923" s="66" t="s">
        <v>114</v>
      </c>
      <c r="F923" s="68">
        <v>50705</v>
      </c>
      <c r="G923" s="67">
        <v>7.03</v>
      </c>
      <c r="H923" s="67">
        <v>-0.06</v>
      </c>
      <c r="I923" s="67">
        <v>7.11</v>
      </c>
      <c r="J923" s="67">
        <v>6.96</v>
      </c>
      <c r="K923" s="67">
        <v>63.475099999999998</v>
      </c>
      <c r="L923" s="67">
        <v>0.2787</v>
      </c>
    </row>
    <row r="924" spans="1:15" x14ac:dyDescent="0.25">
      <c r="A924" s="68">
        <v>45258</v>
      </c>
      <c r="B924" s="68">
        <v>45260</v>
      </c>
      <c r="C924" s="66" t="s">
        <v>115</v>
      </c>
      <c r="D924" s="66" t="s">
        <v>116</v>
      </c>
      <c r="E924" s="66" t="s">
        <v>117</v>
      </c>
      <c r="F924" s="68">
        <v>51616</v>
      </c>
      <c r="G924" s="67">
        <v>7.01</v>
      </c>
      <c r="H924" s="67">
        <v>-0.06</v>
      </c>
      <c r="I924" s="67">
        <v>7.08</v>
      </c>
      <c r="J924" s="67">
        <v>6.93</v>
      </c>
      <c r="K924" s="67">
        <v>60.395200000000003</v>
      </c>
      <c r="L924" s="67">
        <v>1.7950999999999999</v>
      </c>
    </row>
    <row r="925" spans="1:15" hidden="1" x14ac:dyDescent="0.25">
      <c r="A925" s="68">
        <v>45258</v>
      </c>
      <c r="B925" s="68">
        <v>45260</v>
      </c>
      <c r="C925" s="66" t="s">
        <v>127</v>
      </c>
      <c r="D925" s="66" t="s">
        <v>4</v>
      </c>
      <c r="E925" s="66" t="s">
        <v>8</v>
      </c>
      <c r="F925" s="68">
        <v>48542</v>
      </c>
      <c r="G925" s="67">
        <v>6.95</v>
      </c>
      <c r="H925" s="67">
        <v>-0.06</v>
      </c>
      <c r="I925" s="67">
        <v>7.03</v>
      </c>
      <c r="J925" s="67">
        <v>6.88</v>
      </c>
      <c r="K925" s="67">
        <v>85.6327</v>
      </c>
      <c r="L925" s="67">
        <v>7.7899999999999997E-2</v>
      </c>
    </row>
    <row r="926" spans="1:15" hidden="1" x14ac:dyDescent="0.25">
      <c r="A926" s="68">
        <v>45258</v>
      </c>
      <c r="B926" s="68">
        <v>45260</v>
      </c>
      <c r="C926" s="66" t="s">
        <v>121</v>
      </c>
      <c r="D926" s="66" t="s">
        <v>122</v>
      </c>
      <c r="E926" s="66" t="s">
        <v>123</v>
      </c>
      <c r="F926" s="68">
        <v>46316</v>
      </c>
      <c r="G926" s="67">
        <v>7.62</v>
      </c>
      <c r="H926" s="67">
        <v>-0.03</v>
      </c>
      <c r="I926" s="67">
        <v>7.69</v>
      </c>
      <c r="J926" s="67">
        <v>7.55</v>
      </c>
      <c r="K926" s="67">
        <v>104.6874</v>
      </c>
      <c r="L926" s="67">
        <v>1.0383</v>
      </c>
    </row>
    <row r="927" spans="1:15" hidden="1" x14ac:dyDescent="0.25">
      <c r="A927" s="68">
        <v>45258</v>
      </c>
      <c r="B927" s="68">
        <v>45260</v>
      </c>
      <c r="C927" s="66" t="s">
        <v>130</v>
      </c>
      <c r="D927" s="66" t="s">
        <v>142</v>
      </c>
      <c r="E927" s="66" t="s">
        <v>143</v>
      </c>
      <c r="F927" s="68">
        <v>45469</v>
      </c>
      <c r="G927" s="67">
        <v>8.15</v>
      </c>
      <c r="H927" s="67">
        <v>-0.05</v>
      </c>
      <c r="I927" s="67">
        <v>8.3000000000000007</v>
      </c>
      <c r="J927" s="67">
        <v>8</v>
      </c>
      <c r="K927" s="67">
        <v>95.482799999999997</v>
      </c>
      <c r="L927" s="67">
        <v>0</v>
      </c>
    </row>
    <row r="928" spans="1:15" hidden="1" x14ac:dyDescent="0.25">
      <c r="A928" s="68">
        <v>45258</v>
      </c>
      <c r="B928" s="68">
        <v>45260</v>
      </c>
      <c r="C928" s="66" t="s">
        <v>124</v>
      </c>
      <c r="D928" s="66" t="s">
        <v>148</v>
      </c>
      <c r="E928" s="66" t="s">
        <v>149</v>
      </c>
      <c r="F928" s="68">
        <v>45371</v>
      </c>
      <c r="G928" s="67">
        <v>7.63</v>
      </c>
      <c r="H928" s="67">
        <v>-0.15</v>
      </c>
      <c r="I928" s="67">
        <v>7.78</v>
      </c>
      <c r="J928" s="67">
        <v>7.49</v>
      </c>
      <c r="K928" s="67">
        <v>97.700400000000002</v>
      </c>
      <c r="L928" s="67">
        <v>0</v>
      </c>
      <c r="O928" s="76"/>
    </row>
    <row r="929" spans="1:15" hidden="1" x14ac:dyDescent="0.25">
      <c r="A929" s="68">
        <v>45258</v>
      </c>
      <c r="B929" s="68">
        <v>45260</v>
      </c>
      <c r="C929" s="66" t="s">
        <v>133</v>
      </c>
      <c r="D929" s="66" t="s">
        <v>136</v>
      </c>
      <c r="E929" s="66" t="s">
        <v>137</v>
      </c>
      <c r="F929" s="68">
        <v>45595</v>
      </c>
      <c r="G929" s="67">
        <v>8.07</v>
      </c>
      <c r="H929" s="67">
        <v>-0.02</v>
      </c>
      <c r="I929" s="67">
        <v>8.2200000000000006</v>
      </c>
      <c r="J929" s="67">
        <v>7.93</v>
      </c>
      <c r="K929" s="67">
        <v>93.012699999999995</v>
      </c>
      <c r="L929" s="67">
        <v>0</v>
      </c>
    </row>
    <row r="930" spans="1:15" hidden="1" x14ac:dyDescent="0.25">
      <c r="A930" s="68">
        <v>45257</v>
      </c>
      <c r="B930" s="68">
        <v>45259</v>
      </c>
      <c r="C930" s="66" t="s">
        <v>118</v>
      </c>
      <c r="D930" s="66" t="s">
        <v>2</v>
      </c>
      <c r="E930" s="66" t="s">
        <v>6</v>
      </c>
      <c r="F930" s="68">
        <v>47048</v>
      </c>
      <c r="G930" s="67">
        <v>6.96</v>
      </c>
      <c r="H930" s="67">
        <v>-0.06</v>
      </c>
      <c r="I930" s="67">
        <v>7.04</v>
      </c>
      <c r="J930" s="67">
        <v>6.89</v>
      </c>
      <c r="K930" s="67">
        <v>99.13</v>
      </c>
      <c r="L930" s="67">
        <v>0.70079999999999998</v>
      </c>
    </row>
    <row r="931" spans="1:15" hidden="1" x14ac:dyDescent="0.25">
      <c r="A931" s="68">
        <v>45257</v>
      </c>
      <c r="B931" s="68">
        <v>45259</v>
      </c>
      <c r="C931" s="66" t="s">
        <v>112</v>
      </c>
      <c r="D931" s="66" t="s">
        <v>113</v>
      </c>
      <c r="E931" s="66" t="s">
        <v>114</v>
      </c>
      <c r="F931" s="68">
        <v>50705</v>
      </c>
      <c r="G931" s="67">
        <v>7.09</v>
      </c>
      <c r="H931" s="67">
        <v>-0.04</v>
      </c>
      <c r="I931" s="67">
        <v>7.16</v>
      </c>
      <c r="J931" s="67">
        <v>7.02</v>
      </c>
      <c r="K931" s="67">
        <v>63.081600000000002</v>
      </c>
      <c r="L931" s="67">
        <v>0.27050000000000002</v>
      </c>
    </row>
    <row r="932" spans="1:15" x14ac:dyDescent="0.25">
      <c r="A932" s="68">
        <v>45257</v>
      </c>
      <c r="B932" s="68">
        <v>45259</v>
      </c>
      <c r="C932" s="66" t="s">
        <v>115</v>
      </c>
      <c r="D932" s="66" t="s">
        <v>116</v>
      </c>
      <c r="E932" s="66" t="s">
        <v>117</v>
      </c>
      <c r="F932" s="68">
        <v>51616</v>
      </c>
      <c r="G932" s="67">
        <v>7.07</v>
      </c>
      <c r="H932" s="67">
        <v>-0.05</v>
      </c>
      <c r="I932" s="67">
        <v>7.15</v>
      </c>
      <c r="J932" s="67">
        <v>7</v>
      </c>
      <c r="K932" s="67">
        <v>59.922800000000002</v>
      </c>
      <c r="L932" s="67">
        <v>1.7868999999999999</v>
      </c>
    </row>
    <row r="933" spans="1:15" hidden="1" x14ac:dyDescent="0.25">
      <c r="A933" s="68">
        <v>45257</v>
      </c>
      <c r="B933" s="68">
        <v>45259</v>
      </c>
      <c r="C933" s="66" t="s">
        <v>127</v>
      </c>
      <c r="D933" s="66" t="s">
        <v>4</v>
      </c>
      <c r="E933" s="66" t="s">
        <v>8</v>
      </c>
      <c r="F933" s="68">
        <v>48542</v>
      </c>
      <c r="G933" s="67">
        <v>7.01</v>
      </c>
      <c r="H933" s="67">
        <v>-0.05</v>
      </c>
      <c r="I933" s="67">
        <v>7.09</v>
      </c>
      <c r="J933" s="67">
        <v>6.94</v>
      </c>
      <c r="K933" s="67">
        <v>85.293199999999999</v>
      </c>
      <c r="L933" s="67">
        <v>6.4899999999999999E-2</v>
      </c>
    </row>
    <row r="934" spans="1:15" hidden="1" x14ac:dyDescent="0.25">
      <c r="A934" s="68">
        <v>45257</v>
      </c>
      <c r="B934" s="68">
        <v>45259</v>
      </c>
      <c r="C934" s="66" t="s">
        <v>121</v>
      </c>
      <c r="D934" s="66" t="s">
        <v>122</v>
      </c>
      <c r="E934" s="66" t="s">
        <v>123</v>
      </c>
      <c r="F934" s="68">
        <v>46316</v>
      </c>
      <c r="G934" s="67">
        <v>7.65</v>
      </c>
      <c r="H934" s="67">
        <v>-7.0000000000000007E-2</v>
      </c>
      <c r="I934" s="67">
        <v>7.72</v>
      </c>
      <c r="J934" s="67">
        <v>7.57</v>
      </c>
      <c r="K934" s="67">
        <v>104.61969999999999</v>
      </c>
      <c r="L934" s="67">
        <v>1.0123</v>
      </c>
    </row>
    <row r="935" spans="1:15" hidden="1" x14ac:dyDescent="0.25">
      <c r="A935" s="68">
        <v>45257</v>
      </c>
      <c r="B935" s="68">
        <v>45259</v>
      </c>
      <c r="C935" s="66" t="s">
        <v>130</v>
      </c>
      <c r="D935" s="66" t="s">
        <v>142</v>
      </c>
      <c r="E935" s="66" t="s">
        <v>143</v>
      </c>
      <c r="F935" s="68">
        <v>45469</v>
      </c>
      <c r="G935" s="67">
        <v>8.1999999999999993</v>
      </c>
      <c r="H935" s="67">
        <v>0</v>
      </c>
      <c r="I935" s="67">
        <v>8.35</v>
      </c>
      <c r="J935" s="67">
        <v>8.0500000000000007</v>
      </c>
      <c r="K935" s="67">
        <v>95.436499999999995</v>
      </c>
      <c r="L935" s="67">
        <v>0</v>
      </c>
    </row>
    <row r="936" spans="1:15" hidden="1" x14ac:dyDescent="0.25">
      <c r="A936" s="68">
        <v>45257</v>
      </c>
      <c r="B936" s="68">
        <v>45259</v>
      </c>
      <c r="C936" s="66" t="s">
        <v>124</v>
      </c>
      <c r="D936" s="66" t="s">
        <v>148</v>
      </c>
      <c r="E936" s="66" t="s">
        <v>149</v>
      </c>
      <c r="F936" s="68">
        <v>45371</v>
      </c>
      <c r="G936" s="67">
        <v>7.78</v>
      </c>
      <c r="H936" s="67">
        <v>-0.02</v>
      </c>
      <c r="I936" s="67">
        <v>7.93</v>
      </c>
      <c r="J936" s="67">
        <v>7.64</v>
      </c>
      <c r="K936" s="67">
        <v>97.636200000000002</v>
      </c>
      <c r="L936" s="67">
        <v>0</v>
      </c>
      <c r="O936" s="76"/>
    </row>
    <row r="937" spans="1:15" hidden="1" x14ac:dyDescent="0.25">
      <c r="A937" s="68">
        <v>45257</v>
      </c>
      <c r="B937" s="68">
        <v>45259</v>
      </c>
      <c r="C937" s="66" t="s">
        <v>133</v>
      </c>
      <c r="D937" s="66" t="s">
        <v>136</v>
      </c>
      <c r="E937" s="66" t="s">
        <v>137</v>
      </c>
      <c r="F937" s="68">
        <v>45595</v>
      </c>
      <c r="G937" s="67">
        <v>8.09</v>
      </c>
      <c r="H937" s="67">
        <v>0</v>
      </c>
      <c r="I937" s="67">
        <v>8.24</v>
      </c>
      <c r="J937" s="67">
        <v>7.95</v>
      </c>
      <c r="K937" s="67">
        <v>92.977199999999996</v>
      </c>
      <c r="L937" s="67">
        <v>0</v>
      </c>
    </row>
    <row r="938" spans="1:15" hidden="1" x14ac:dyDescent="0.25">
      <c r="A938" s="68">
        <v>45254</v>
      </c>
      <c r="B938" s="68">
        <v>45258</v>
      </c>
      <c r="C938" s="66" t="s">
        <v>118</v>
      </c>
      <c r="D938" s="66" t="s">
        <v>2</v>
      </c>
      <c r="E938" s="66" t="s">
        <v>6</v>
      </c>
      <c r="F938" s="68">
        <v>47048</v>
      </c>
      <c r="G938" s="67">
        <v>7.02</v>
      </c>
      <c r="H938" s="67">
        <v>0.12</v>
      </c>
      <c r="I938" s="67">
        <v>7.1</v>
      </c>
      <c r="J938" s="67">
        <v>6.95</v>
      </c>
      <c r="K938" s="67">
        <v>98.878100000000003</v>
      </c>
      <c r="L938" s="67">
        <v>0.68240000000000001</v>
      </c>
    </row>
    <row r="939" spans="1:15" hidden="1" x14ac:dyDescent="0.25">
      <c r="A939" s="68">
        <v>45254</v>
      </c>
      <c r="B939" s="68">
        <v>45258</v>
      </c>
      <c r="C939" s="66" t="s">
        <v>112</v>
      </c>
      <c r="D939" s="66" t="s">
        <v>113</v>
      </c>
      <c r="E939" s="66" t="s">
        <v>114</v>
      </c>
      <c r="F939" s="68">
        <v>50705</v>
      </c>
      <c r="G939" s="67">
        <v>7.13</v>
      </c>
      <c r="H939" s="67">
        <v>0.05</v>
      </c>
      <c r="I939" s="67">
        <v>7.2</v>
      </c>
      <c r="J939" s="67">
        <v>7.06</v>
      </c>
      <c r="K939" s="67">
        <v>62.8078</v>
      </c>
      <c r="L939" s="67">
        <v>0.26229999999999998</v>
      </c>
    </row>
    <row r="940" spans="1:15" x14ac:dyDescent="0.25">
      <c r="A940" s="68">
        <v>45254</v>
      </c>
      <c r="B940" s="68">
        <v>45258</v>
      </c>
      <c r="C940" s="66" t="s">
        <v>115</v>
      </c>
      <c r="D940" s="66" t="s">
        <v>116</v>
      </c>
      <c r="E940" s="66" t="s">
        <v>117</v>
      </c>
      <c r="F940" s="68">
        <v>51616</v>
      </c>
      <c r="G940" s="67">
        <v>7.12</v>
      </c>
      <c r="H940" s="67">
        <v>0.05</v>
      </c>
      <c r="I940" s="67">
        <v>7.19</v>
      </c>
      <c r="J940" s="67">
        <v>7.05</v>
      </c>
      <c r="K940" s="67">
        <v>59.591999999999999</v>
      </c>
      <c r="L940" s="67">
        <v>1.7786999999999999</v>
      </c>
    </row>
    <row r="941" spans="1:15" hidden="1" x14ac:dyDescent="0.25">
      <c r="A941" s="68">
        <v>45254</v>
      </c>
      <c r="B941" s="68">
        <v>45258</v>
      </c>
      <c r="C941" s="66" t="s">
        <v>127</v>
      </c>
      <c r="D941" s="66" t="s">
        <v>4</v>
      </c>
      <c r="E941" s="66" t="s">
        <v>8</v>
      </c>
      <c r="F941" s="68">
        <v>48542</v>
      </c>
      <c r="G941" s="67">
        <v>7.06</v>
      </c>
      <c r="H941" s="67">
        <v>0.09</v>
      </c>
      <c r="I941" s="67">
        <v>7.13</v>
      </c>
      <c r="J941" s="67">
        <v>6.98</v>
      </c>
      <c r="K941" s="67">
        <v>85.017799999999994</v>
      </c>
      <c r="L941" s="67">
        <v>5.1900000000000002E-2</v>
      </c>
    </row>
    <row r="942" spans="1:15" hidden="1" x14ac:dyDescent="0.25">
      <c r="A942" s="68">
        <v>45254</v>
      </c>
      <c r="B942" s="68">
        <v>45258</v>
      </c>
      <c r="C942" s="66" t="s">
        <v>121</v>
      </c>
      <c r="D942" s="66" t="s">
        <v>122</v>
      </c>
      <c r="E942" s="66" t="s">
        <v>123</v>
      </c>
      <c r="F942" s="68">
        <v>46316</v>
      </c>
      <c r="G942" s="67">
        <v>7.72</v>
      </c>
      <c r="H942" s="67">
        <v>0.08</v>
      </c>
      <c r="I942" s="67">
        <v>7.8</v>
      </c>
      <c r="J942" s="67">
        <v>7.65</v>
      </c>
      <c r="K942" s="67">
        <v>104.4325</v>
      </c>
      <c r="L942" s="67">
        <v>0.98629999999999995</v>
      </c>
    </row>
    <row r="943" spans="1:15" hidden="1" x14ac:dyDescent="0.25">
      <c r="A943" s="68">
        <v>45254</v>
      </c>
      <c r="B943" s="68">
        <v>45258</v>
      </c>
      <c r="C943" s="66" t="s">
        <v>130</v>
      </c>
      <c r="D943" s="66" t="s">
        <v>142</v>
      </c>
      <c r="E943" s="66" t="s">
        <v>143</v>
      </c>
      <c r="F943" s="68">
        <v>45469</v>
      </c>
      <c r="G943" s="67">
        <v>8.1999999999999993</v>
      </c>
      <c r="H943" s="67">
        <v>0.01</v>
      </c>
      <c r="I943" s="67">
        <v>8.35</v>
      </c>
      <c r="J943" s="67">
        <v>8.0500000000000007</v>
      </c>
      <c r="K943" s="67">
        <v>95.415700000000001</v>
      </c>
      <c r="L943" s="67">
        <v>0</v>
      </c>
    </row>
    <row r="944" spans="1:15" hidden="1" x14ac:dyDescent="0.25">
      <c r="A944" s="68">
        <v>45254</v>
      </c>
      <c r="B944" s="68">
        <v>45258</v>
      </c>
      <c r="C944" s="66" t="s">
        <v>124</v>
      </c>
      <c r="D944" s="66" t="s">
        <v>148</v>
      </c>
      <c r="E944" s="66" t="s">
        <v>149</v>
      </c>
      <c r="F944" s="68">
        <v>45371</v>
      </c>
      <c r="G944" s="67">
        <v>7.8</v>
      </c>
      <c r="H944" s="67">
        <v>-0.03</v>
      </c>
      <c r="I944" s="67">
        <v>7.94</v>
      </c>
      <c r="J944" s="67">
        <v>7.65</v>
      </c>
      <c r="K944" s="67">
        <v>97.611699999999999</v>
      </c>
      <c r="L944" s="67">
        <v>0</v>
      </c>
      <c r="O944" s="76"/>
    </row>
    <row r="945" spans="1:15" hidden="1" x14ac:dyDescent="0.25">
      <c r="A945" s="68">
        <v>45254</v>
      </c>
      <c r="B945" s="68">
        <v>45258</v>
      </c>
      <c r="C945" s="66" t="s">
        <v>133</v>
      </c>
      <c r="D945" s="66" t="s">
        <v>136</v>
      </c>
      <c r="E945" s="66" t="s">
        <v>137</v>
      </c>
      <c r="F945" s="68">
        <v>45595</v>
      </c>
      <c r="G945" s="67">
        <v>8.09</v>
      </c>
      <c r="H945" s="67">
        <v>0</v>
      </c>
      <c r="I945" s="67">
        <v>8.23</v>
      </c>
      <c r="J945" s="67">
        <v>7.95</v>
      </c>
      <c r="K945" s="67">
        <v>92.960999999999999</v>
      </c>
      <c r="L945" s="67">
        <v>0</v>
      </c>
    </row>
    <row r="946" spans="1:15" hidden="1" x14ac:dyDescent="0.25">
      <c r="A946" s="68">
        <v>45253</v>
      </c>
      <c r="B946" s="68">
        <v>45257</v>
      </c>
      <c r="C946" s="66" t="s">
        <v>118</v>
      </c>
      <c r="D946" s="66" t="s">
        <v>2</v>
      </c>
      <c r="E946" s="66" t="s">
        <v>6</v>
      </c>
      <c r="F946" s="68">
        <v>47048</v>
      </c>
      <c r="G946" s="67">
        <v>6.9</v>
      </c>
      <c r="H946" s="67">
        <v>0.14000000000000001</v>
      </c>
      <c r="I946" s="67">
        <v>6.98</v>
      </c>
      <c r="J946" s="67">
        <v>6.83</v>
      </c>
      <c r="K946" s="67">
        <v>99.355800000000002</v>
      </c>
      <c r="L946" s="67">
        <v>0.66390000000000005</v>
      </c>
    </row>
    <row r="947" spans="1:15" hidden="1" x14ac:dyDescent="0.25">
      <c r="A947" s="68">
        <v>45253</v>
      </c>
      <c r="B947" s="68">
        <v>45257</v>
      </c>
      <c r="C947" s="66" t="s">
        <v>112</v>
      </c>
      <c r="D947" s="66" t="s">
        <v>113</v>
      </c>
      <c r="E947" s="66" t="s">
        <v>114</v>
      </c>
      <c r="F947" s="68">
        <v>50705</v>
      </c>
      <c r="G947" s="67">
        <v>7.08</v>
      </c>
      <c r="H947" s="67">
        <v>0.15</v>
      </c>
      <c r="I947" s="67">
        <v>7.15</v>
      </c>
      <c r="J947" s="67">
        <v>7</v>
      </c>
      <c r="K947" s="67">
        <v>63.160699999999999</v>
      </c>
      <c r="L947" s="67">
        <v>0.25409999999999999</v>
      </c>
    </row>
    <row r="948" spans="1:15" x14ac:dyDescent="0.25">
      <c r="A948" s="68">
        <v>45253</v>
      </c>
      <c r="B948" s="68">
        <v>45257</v>
      </c>
      <c r="C948" s="66" t="s">
        <v>115</v>
      </c>
      <c r="D948" s="66" t="s">
        <v>116</v>
      </c>
      <c r="E948" s="66" t="s">
        <v>117</v>
      </c>
      <c r="F948" s="68">
        <v>51616</v>
      </c>
      <c r="G948" s="67">
        <v>7.07</v>
      </c>
      <c r="H948" s="67">
        <v>0.14000000000000001</v>
      </c>
      <c r="I948" s="67">
        <v>7.14</v>
      </c>
      <c r="J948" s="67">
        <v>7</v>
      </c>
      <c r="K948" s="67">
        <v>59.936300000000003</v>
      </c>
      <c r="L948" s="67">
        <v>1.7705</v>
      </c>
    </row>
    <row r="949" spans="1:15" hidden="1" x14ac:dyDescent="0.25">
      <c r="A949" s="68">
        <v>45253</v>
      </c>
      <c r="B949" s="68">
        <v>45257</v>
      </c>
      <c r="C949" s="66" t="s">
        <v>127</v>
      </c>
      <c r="D949" s="66" t="s">
        <v>4</v>
      </c>
      <c r="E949" s="66" t="s">
        <v>8</v>
      </c>
      <c r="F949" s="68">
        <v>48542</v>
      </c>
      <c r="G949" s="67">
        <v>6.97</v>
      </c>
      <c r="H949" s="67">
        <v>0.16</v>
      </c>
      <c r="I949" s="67">
        <v>7.04</v>
      </c>
      <c r="J949" s="67">
        <v>6.89</v>
      </c>
      <c r="K949" s="67">
        <v>85.535899999999998</v>
      </c>
      <c r="L949" s="67">
        <v>3.8899999999999997E-2</v>
      </c>
    </row>
    <row r="950" spans="1:15" hidden="1" x14ac:dyDescent="0.25">
      <c r="A950" s="68">
        <v>45253</v>
      </c>
      <c r="B950" s="68">
        <v>45257</v>
      </c>
      <c r="C950" s="66" t="s">
        <v>121</v>
      </c>
      <c r="D950" s="66" t="s">
        <v>122</v>
      </c>
      <c r="E950" s="66" t="s">
        <v>123</v>
      </c>
      <c r="F950" s="68">
        <v>46316</v>
      </c>
      <c r="G950" s="67">
        <v>7.64</v>
      </c>
      <c r="H950" s="67">
        <v>0.2</v>
      </c>
      <c r="I950" s="67">
        <v>7.71</v>
      </c>
      <c r="J950" s="67">
        <v>7.56</v>
      </c>
      <c r="K950" s="67">
        <v>104.6589</v>
      </c>
      <c r="L950" s="67">
        <v>0.96040000000000003</v>
      </c>
    </row>
    <row r="951" spans="1:15" hidden="1" x14ac:dyDescent="0.25">
      <c r="A951" s="68">
        <v>45253</v>
      </c>
      <c r="B951" s="68">
        <v>45257</v>
      </c>
      <c r="C951" s="66" t="s">
        <v>130</v>
      </c>
      <c r="D951" s="66" t="s">
        <v>142</v>
      </c>
      <c r="E951" s="66" t="s">
        <v>143</v>
      </c>
      <c r="F951" s="68">
        <v>45469</v>
      </c>
      <c r="G951" s="67">
        <v>8.19</v>
      </c>
      <c r="H951" s="67">
        <v>-0.01</v>
      </c>
      <c r="I951" s="67">
        <v>8.34</v>
      </c>
      <c r="J951" s="67">
        <v>8.0399999999999991</v>
      </c>
      <c r="K951" s="67">
        <v>95.398600000000002</v>
      </c>
      <c r="L951" s="67">
        <v>0</v>
      </c>
    </row>
    <row r="952" spans="1:15" hidden="1" x14ac:dyDescent="0.25">
      <c r="A952" s="68">
        <v>45253</v>
      </c>
      <c r="B952" s="68">
        <v>45257</v>
      </c>
      <c r="C952" s="66" t="s">
        <v>124</v>
      </c>
      <c r="D952" s="66" t="s">
        <v>148</v>
      </c>
      <c r="E952" s="66" t="s">
        <v>149</v>
      </c>
      <c r="F952" s="68">
        <v>45371</v>
      </c>
      <c r="G952" s="67">
        <v>7.83</v>
      </c>
      <c r="H952" s="67">
        <v>0</v>
      </c>
      <c r="I952" s="67">
        <v>7.97</v>
      </c>
      <c r="J952" s="67">
        <v>7.69</v>
      </c>
      <c r="K952" s="67">
        <v>97.580799999999996</v>
      </c>
      <c r="L952" s="67">
        <v>0</v>
      </c>
      <c r="O952" s="76"/>
    </row>
    <row r="953" spans="1:15" hidden="1" x14ac:dyDescent="0.25">
      <c r="A953" s="68">
        <v>45253</v>
      </c>
      <c r="B953" s="68">
        <v>45257</v>
      </c>
      <c r="C953" s="66" t="s">
        <v>133</v>
      </c>
      <c r="D953" s="66" t="s">
        <v>136</v>
      </c>
      <c r="E953" s="66" t="s">
        <v>137</v>
      </c>
      <c r="F953" s="68">
        <v>45595</v>
      </c>
      <c r="G953" s="67">
        <v>8.09</v>
      </c>
      <c r="H953" s="67">
        <v>-0.05</v>
      </c>
      <c r="I953" s="67">
        <v>8.23</v>
      </c>
      <c r="J953" s="67">
        <v>7.95</v>
      </c>
      <c r="K953" s="67">
        <v>92.94</v>
      </c>
      <c r="L953" s="67">
        <v>0</v>
      </c>
    </row>
    <row r="954" spans="1:15" hidden="1" x14ac:dyDescent="0.25">
      <c r="A954" s="68">
        <v>45252</v>
      </c>
      <c r="B954" s="68">
        <v>45254</v>
      </c>
      <c r="C954" s="66" t="s">
        <v>118</v>
      </c>
      <c r="D954" s="66" t="s">
        <v>2</v>
      </c>
      <c r="E954" s="66" t="s">
        <v>6</v>
      </c>
      <c r="F954" s="68">
        <v>47048</v>
      </c>
      <c r="G954" s="67">
        <v>6.76</v>
      </c>
      <c r="H954" s="67">
        <v>0.18</v>
      </c>
      <c r="I954" s="67">
        <v>6.84</v>
      </c>
      <c r="J954" s="67">
        <v>6.69</v>
      </c>
      <c r="K954" s="67">
        <v>99.923199999999994</v>
      </c>
      <c r="L954" s="67">
        <v>0.60860000000000003</v>
      </c>
    </row>
    <row r="955" spans="1:15" hidden="1" x14ac:dyDescent="0.25">
      <c r="A955" s="68">
        <v>45252</v>
      </c>
      <c r="B955" s="68">
        <v>45254</v>
      </c>
      <c r="C955" s="66" t="s">
        <v>112</v>
      </c>
      <c r="D955" s="66" t="s">
        <v>113</v>
      </c>
      <c r="E955" s="66" t="s">
        <v>114</v>
      </c>
      <c r="F955" s="68">
        <v>50705</v>
      </c>
      <c r="G955" s="67">
        <v>6.93</v>
      </c>
      <c r="H955" s="67">
        <v>0.14000000000000001</v>
      </c>
      <c r="I955" s="67">
        <v>7.01</v>
      </c>
      <c r="J955" s="67">
        <v>6.86</v>
      </c>
      <c r="K955" s="67">
        <v>64.142099999999999</v>
      </c>
      <c r="L955" s="67">
        <v>0.22950000000000001</v>
      </c>
    </row>
    <row r="956" spans="1:15" x14ac:dyDescent="0.25">
      <c r="A956" s="68">
        <v>45252</v>
      </c>
      <c r="B956" s="68">
        <v>45254</v>
      </c>
      <c r="C956" s="66" t="s">
        <v>115</v>
      </c>
      <c r="D956" s="66" t="s">
        <v>116</v>
      </c>
      <c r="E956" s="66" t="s">
        <v>117</v>
      </c>
      <c r="F956" s="68">
        <v>51616</v>
      </c>
      <c r="G956" s="67">
        <v>6.93</v>
      </c>
      <c r="H956" s="67">
        <v>0.14000000000000001</v>
      </c>
      <c r="I956" s="67">
        <v>7.01</v>
      </c>
      <c r="J956" s="67">
        <v>6.86</v>
      </c>
      <c r="K956" s="67">
        <v>60.908200000000001</v>
      </c>
      <c r="L956" s="67">
        <v>1.7459</v>
      </c>
    </row>
    <row r="957" spans="1:15" hidden="1" x14ac:dyDescent="0.25">
      <c r="A957" s="68">
        <v>45252</v>
      </c>
      <c r="B957" s="68">
        <v>45254</v>
      </c>
      <c r="C957" s="66" t="s">
        <v>127</v>
      </c>
      <c r="D957" s="66" t="s">
        <v>4</v>
      </c>
      <c r="E957" s="66" t="s">
        <v>8</v>
      </c>
      <c r="F957" s="68">
        <v>48542</v>
      </c>
      <c r="G957" s="67">
        <v>6.81</v>
      </c>
      <c r="H957" s="67">
        <v>0.16</v>
      </c>
      <c r="I957" s="67">
        <v>6.88</v>
      </c>
      <c r="J957" s="67">
        <v>6.74</v>
      </c>
      <c r="K957" s="67">
        <v>86.473100000000002</v>
      </c>
      <c r="L957" s="67">
        <v>0</v>
      </c>
    </row>
    <row r="958" spans="1:15" hidden="1" x14ac:dyDescent="0.25">
      <c r="A958" s="68">
        <v>45252</v>
      </c>
      <c r="B958" s="68">
        <v>45254</v>
      </c>
      <c r="C958" s="66" t="s">
        <v>121</v>
      </c>
      <c r="D958" s="66" t="s">
        <v>122</v>
      </c>
      <c r="E958" s="66" t="s">
        <v>123</v>
      </c>
      <c r="F958" s="68">
        <v>46316</v>
      </c>
      <c r="G958" s="67">
        <v>7.44</v>
      </c>
      <c r="H958" s="67">
        <v>0.12</v>
      </c>
      <c r="I958" s="67">
        <v>7.51</v>
      </c>
      <c r="J958" s="67">
        <v>7.36</v>
      </c>
      <c r="K958" s="67">
        <v>105.19289999999999</v>
      </c>
      <c r="L958" s="67">
        <v>0.88249999999999995</v>
      </c>
    </row>
    <row r="959" spans="1:15" hidden="1" x14ac:dyDescent="0.25">
      <c r="A959" s="68">
        <v>45252</v>
      </c>
      <c r="B959" s="68">
        <v>45254</v>
      </c>
      <c r="C959" s="66" t="s">
        <v>130</v>
      </c>
      <c r="D959" s="66" t="s">
        <v>142</v>
      </c>
      <c r="E959" s="66" t="s">
        <v>143</v>
      </c>
      <c r="F959" s="68">
        <v>45469</v>
      </c>
      <c r="G959" s="67">
        <v>8.1999999999999993</v>
      </c>
      <c r="H959" s="67">
        <v>-0.14000000000000001</v>
      </c>
      <c r="I959" s="67">
        <v>8.35</v>
      </c>
      <c r="J959" s="67">
        <v>8.0500000000000007</v>
      </c>
      <c r="K959" s="67">
        <v>95.329899999999995</v>
      </c>
      <c r="L959" s="67">
        <v>0</v>
      </c>
    </row>
    <row r="960" spans="1:15" hidden="1" x14ac:dyDescent="0.25">
      <c r="A960" s="68">
        <v>45252</v>
      </c>
      <c r="B960" s="68">
        <v>45254</v>
      </c>
      <c r="C960" s="66" t="s">
        <v>124</v>
      </c>
      <c r="D960" s="66" t="s">
        <v>148</v>
      </c>
      <c r="E960" s="66" t="s">
        <v>149</v>
      </c>
      <c r="F960" s="68">
        <v>45371</v>
      </c>
      <c r="G960" s="67">
        <v>7.83</v>
      </c>
      <c r="H960" s="67">
        <v>-7.0000000000000007E-2</v>
      </c>
      <c r="I960" s="67">
        <v>7.97</v>
      </c>
      <c r="J960" s="67">
        <v>7.68</v>
      </c>
      <c r="K960" s="67">
        <v>97.519099999999995</v>
      </c>
      <c r="L960" s="67">
        <v>0</v>
      </c>
      <c r="O960" s="76"/>
    </row>
    <row r="961" spans="1:15" hidden="1" x14ac:dyDescent="0.25">
      <c r="A961" s="68">
        <v>45252</v>
      </c>
      <c r="B961" s="68">
        <v>45254</v>
      </c>
      <c r="C961" s="66" t="s">
        <v>133</v>
      </c>
      <c r="D961" s="66" t="s">
        <v>136</v>
      </c>
      <c r="E961" s="66" t="s">
        <v>137</v>
      </c>
      <c r="F961" s="68">
        <v>45595</v>
      </c>
      <c r="G961" s="67">
        <v>8.14</v>
      </c>
      <c r="H961" s="67">
        <v>-0.03</v>
      </c>
      <c r="I961" s="67">
        <v>8.2899999999999991</v>
      </c>
      <c r="J961" s="67">
        <v>8</v>
      </c>
      <c r="K961" s="67">
        <v>92.840900000000005</v>
      </c>
      <c r="L961" s="67">
        <v>0</v>
      </c>
    </row>
    <row r="962" spans="1:15" hidden="1" x14ac:dyDescent="0.25">
      <c r="A962" s="68">
        <v>45251</v>
      </c>
      <c r="B962" s="68">
        <v>45253</v>
      </c>
      <c r="C962" s="66" t="s">
        <v>118</v>
      </c>
      <c r="D962" s="66" t="s">
        <v>2</v>
      </c>
      <c r="E962" s="66" t="s">
        <v>6</v>
      </c>
      <c r="F962" s="68">
        <v>47048</v>
      </c>
      <c r="G962" s="67">
        <v>6.58</v>
      </c>
      <c r="H962" s="67">
        <v>-0.2</v>
      </c>
      <c r="I962" s="67">
        <v>6.66</v>
      </c>
      <c r="J962" s="67">
        <v>6.51</v>
      </c>
      <c r="K962" s="67">
        <v>100.65900000000001</v>
      </c>
      <c r="L962" s="67">
        <v>0.59019999999999995</v>
      </c>
    </row>
    <row r="963" spans="1:15" hidden="1" x14ac:dyDescent="0.25">
      <c r="A963" s="68">
        <v>45251</v>
      </c>
      <c r="B963" s="68">
        <v>45253</v>
      </c>
      <c r="C963" s="66" t="s">
        <v>112</v>
      </c>
      <c r="D963" s="66" t="s">
        <v>113</v>
      </c>
      <c r="E963" s="66" t="s">
        <v>114</v>
      </c>
      <c r="F963" s="68">
        <v>50705</v>
      </c>
      <c r="G963" s="67">
        <v>6.79</v>
      </c>
      <c r="H963" s="67">
        <v>-0.18</v>
      </c>
      <c r="I963" s="67">
        <v>6.86</v>
      </c>
      <c r="J963" s="67">
        <v>6.71</v>
      </c>
      <c r="K963" s="67">
        <v>65.150700000000001</v>
      </c>
      <c r="L963" s="67">
        <v>0.2213</v>
      </c>
    </row>
    <row r="964" spans="1:15" x14ac:dyDescent="0.25">
      <c r="A964" s="68">
        <v>45251</v>
      </c>
      <c r="B964" s="68">
        <v>45253</v>
      </c>
      <c r="C964" s="66" t="s">
        <v>115</v>
      </c>
      <c r="D964" s="66" t="s">
        <v>116</v>
      </c>
      <c r="E964" s="66" t="s">
        <v>117</v>
      </c>
      <c r="F964" s="68">
        <v>51616</v>
      </c>
      <c r="G964" s="67">
        <v>6.79</v>
      </c>
      <c r="H964" s="67">
        <v>-0.17</v>
      </c>
      <c r="I964" s="67">
        <v>6.87</v>
      </c>
      <c r="J964" s="67">
        <v>6.72</v>
      </c>
      <c r="K964" s="67">
        <v>61.920999999999999</v>
      </c>
      <c r="L964" s="67">
        <v>1.7377</v>
      </c>
    </row>
    <row r="965" spans="1:15" hidden="1" x14ac:dyDescent="0.25">
      <c r="A965" s="68">
        <v>45251</v>
      </c>
      <c r="B965" s="68">
        <v>45253</v>
      </c>
      <c r="C965" s="66" t="s">
        <v>127</v>
      </c>
      <c r="D965" s="66" t="s">
        <v>4</v>
      </c>
      <c r="E965" s="66" t="s">
        <v>8</v>
      </c>
      <c r="F965" s="68">
        <v>48542</v>
      </c>
      <c r="G965" s="67">
        <v>6.65</v>
      </c>
      <c r="H965" s="67">
        <v>-0.19</v>
      </c>
      <c r="I965" s="67">
        <v>6.73</v>
      </c>
      <c r="J965" s="67">
        <v>6.58</v>
      </c>
      <c r="K965" s="67">
        <v>87.416399999999996</v>
      </c>
      <c r="L965" s="67">
        <v>0</v>
      </c>
    </row>
    <row r="966" spans="1:15" hidden="1" x14ac:dyDescent="0.25">
      <c r="A966" s="68">
        <v>45251</v>
      </c>
      <c r="B966" s="68">
        <v>45253</v>
      </c>
      <c r="C966" s="66" t="s">
        <v>121</v>
      </c>
      <c r="D966" s="66" t="s">
        <v>122</v>
      </c>
      <c r="E966" s="66" t="s">
        <v>123</v>
      </c>
      <c r="F966" s="68">
        <v>46316</v>
      </c>
      <c r="G966" s="67">
        <v>7.32</v>
      </c>
      <c r="H966" s="67">
        <v>-0.1</v>
      </c>
      <c r="I966" s="67">
        <v>7.39</v>
      </c>
      <c r="J966" s="67">
        <v>7.25</v>
      </c>
      <c r="K966" s="67">
        <v>105.5068</v>
      </c>
      <c r="L966" s="67">
        <v>0.85660000000000003</v>
      </c>
    </row>
    <row r="967" spans="1:15" hidden="1" x14ac:dyDescent="0.25">
      <c r="A967" s="68">
        <v>45251</v>
      </c>
      <c r="B967" s="68">
        <v>45253</v>
      </c>
      <c r="C967" s="66" t="s">
        <v>130</v>
      </c>
      <c r="D967" s="66" t="s">
        <v>142</v>
      </c>
      <c r="E967" s="66" t="s">
        <v>143</v>
      </c>
      <c r="F967" s="68">
        <v>45469</v>
      </c>
      <c r="G967" s="67">
        <v>8.34</v>
      </c>
      <c r="H967" s="67">
        <v>0.03</v>
      </c>
      <c r="I967" s="67">
        <v>8.49</v>
      </c>
      <c r="J967" s="67">
        <v>8.19</v>
      </c>
      <c r="K967" s="67">
        <v>95.234099999999998</v>
      </c>
      <c r="L967" s="67">
        <v>0</v>
      </c>
    </row>
    <row r="968" spans="1:15" hidden="1" x14ac:dyDescent="0.25">
      <c r="A968" s="68">
        <v>45251</v>
      </c>
      <c r="B968" s="68">
        <v>45253</v>
      </c>
      <c r="C968" s="66" t="s">
        <v>124</v>
      </c>
      <c r="D968" s="66" t="s">
        <v>148</v>
      </c>
      <c r="E968" s="66" t="s">
        <v>149</v>
      </c>
      <c r="F968" s="68">
        <v>45371</v>
      </c>
      <c r="G968" s="67">
        <v>7.9</v>
      </c>
      <c r="H968" s="67">
        <v>-0.05</v>
      </c>
      <c r="I968" s="67">
        <v>8.0500000000000007</v>
      </c>
      <c r="J968" s="67">
        <v>7.76</v>
      </c>
      <c r="K968" s="67">
        <v>97.474699999999999</v>
      </c>
      <c r="L968" s="67">
        <v>0</v>
      </c>
      <c r="O968" s="76"/>
    </row>
    <row r="969" spans="1:15" hidden="1" x14ac:dyDescent="0.25">
      <c r="A969" s="68">
        <v>45251</v>
      </c>
      <c r="B969" s="68">
        <v>45253</v>
      </c>
      <c r="C969" s="66" t="s">
        <v>133</v>
      </c>
      <c r="D969" s="66" t="s">
        <v>136</v>
      </c>
      <c r="E969" s="66" t="s">
        <v>137</v>
      </c>
      <c r="F969" s="68">
        <v>45595</v>
      </c>
      <c r="G969" s="67">
        <v>8.17</v>
      </c>
      <c r="H969" s="67">
        <v>-0.01</v>
      </c>
      <c r="I969" s="67">
        <v>8.32</v>
      </c>
      <c r="J969" s="67">
        <v>8.0299999999999994</v>
      </c>
      <c r="K969" s="67">
        <v>92.795199999999994</v>
      </c>
      <c r="L969" s="67">
        <v>0</v>
      </c>
    </row>
    <row r="970" spans="1:15" hidden="1" x14ac:dyDescent="0.25">
      <c r="A970" s="68">
        <v>45250</v>
      </c>
      <c r="B970" s="68">
        <v>45252</v>
      </c>
      <c r="C970" s="66" t="s">
        <v>118</v>
      </c>
      <c r="D970" s="66" t="s">
        <v>2</v>
      </c>
      <c r="E970" s="66" t="s">
        <v>6</v>
      </c>
      <c r="F970" s="68">
        <v>47048</v>
      </c>
      <c r="G970" s="67">
        <v>6.78</v>
      </c>
      <c r="H970" s="67">
        <v>-0.01</v>
      </c>
      <c r="I970" s="67">
        <v>6.85</v>
      </c>
      <c r="J970" s="67">
        <v>6.7</v>
      </c>
      <c r="K970" s="67">
        <v>99.880600000000001</v>
      </c>
      <c r="L970" s="67">
        <v>0.57169999999999999</v>
      </c>
    </row>
    <row r="971" spans="1:15" hidden="1" x14ac:dyDescent="0.25">
      <c r="A971" s="68">
        <v>45250</v>
      </c>
      <c r="B971" s="68">
        <v>45252</v>
      </c>
      <c r="C971" s="66" t="s">
        <v>112</v>
      </c>
      <c r="D971" s="66" t="s">
        <v>113</v>
      </c>
      <c r="E971" s="66" t="s">
        <v>114</v>
      </c>
      <c r="F971" s="68">
        <v>50705</v>
      </c>
      <c r="G971" s="67">
        <v>6.97</v>
      </c>
      <c r="H971" s="67">
        <v>0.01</v>
      </c>
      <c r="I971" s="67">
        <v>7.04</v>
      </c>
      <c r="J971" s="67">
        <v>6.89</v>
      </c>
      <c r="K971" s="67">
        <v>63.8904</v>
      </c>
      <c r="L971" s="67">
        <v>0.21310000000000001</v>
      </c>
    </row>
    <row r="972" spans="1:15" x14ac:dyDescent="0.25">
      <c r="A972" s="68">
        <v>45250</v>
      </c>
      <c r="B972" s="68">
        <v>45252</v>
      </c>
      <c r="C972" s="66" t="s">
        <v>115</v>
      </c>
      <c r="D972" s="66" t="s">
        <v>116</v>
      </c>
      <c r="E972" s="66" t="s">
        <v>117</v>
      </c>
      <c r="F972" s="68">
        <v>51616</v>
      </c>
      <c r="G972" s="67">
        <v>6.96</v>
      </c>
      <c r="H972" s="67">
        <v>0.01</v>
      </c>
      <c r="I972" s="67">
        <v>7.04</v>
      </c>
      <c r="J972" s="67">
        <v>6.89</v>
      </c>
      <c r="K972" s="67">
        <v>60.668799999999997</v>
      </c>
      <c r="L972" s="67">
        <v>1.7295</v>
      </c>
    </row>
    <row r="973" spans="1:15" hidden="1" x14ac:dyDescent="0.25">
      <c r="A973" s="68">
        <v>45250</v>
      </c>
      <c r="B973" s="68">
        <v>45252</v>
      </c>
      <c r="C973" s="66" t="s">
        <v>127</v>
      </c>
      <c r="D973" s="66" t="s">
        <v>4</v>
      </c>
      <c r="E973" s="66" t="s">
        <v>8</v>
      </c>
      <c r="F973" s="68">
        <v>48542</v>
      </c>
      <c r="G973" s="67">
        <v>6.84</v>
      </c>
      <c r="H973" s="67">
        <v>-0.01</v>
      </c>
      <c r="I973" s="67">
        <v>6.92</v>
      </c>
      <c r="J973" s="67">
        <v>6.77</v>
      </c>
      <c r="K973" s="67">
        <v>86.263099999999994</v>
      </c>
      <c r="L973" s="67">
        <v>4.7240000000000002</v>
      </c>
    </row>
    <row r="974" spans="1:15" hidden="1" x14ac:dyDescent="0.25">
      <c r="A974" s="68">
        <v>45250</v>
      </c>
      <c r="B974" s="68">
        <v>45252</v>
      </c>
      <c r="C974" s="66" t="s">
        <v>121</v>
      </c>
      <c r="D974" s="66" t="s">
        <v>122</v>
      </c>
      <c r="E974" s="66" t="s">
        <v>123</v>
      </c>
      <c r="F974" s="68">
        <v>46316</v>
      </c>
      <c r="G974" s="67">
        <v>7.42</v>
      </c>
      <c r="H974" s="67">
        <v>0.01</v>
      </c>
      <c r="I974" s="67">
        <v>7.49</v>
      </c>
      <c r="J974" s="67">
        <v>7.34</v>
      </c>
      <c r="K974" s="67">
        <v>105.2597</v>
      </c>
      <c r="L974" s="67">
        <v>0.8306</v>
      </c>
    </row>
    <row r="975" spans="1:15" hidden="1" x14ac:dyDescent="0.25">
      <c r="A975" s="68">
        <v>45250</v>
      </c>
      <c r="B975" s="68">
        <v>45252</v>
      </c>
      <c r="C975" s="66" t="s">
        <v>124</v>
      </c>
      <c r="D975" s="66" t="s">
        <v>150</v>
      </c>
      <c r="E975" s="66" t="s">
        <v>151</v>
      </c>
      <c r="F975" s="68">
        <v>45343</v>
      </c>
      <c r="G975" s="67">
        <v>7.95</v>
      </c>
      <c r="H975" s="67">
        <v>-0.01</v>
      </c>
      <c r="I975" s="67">
        <v>8.1</v>
      </c>
      <c r="J975" s="67">
        <v>7.8</v>
      </c>
      <c r="K975" s="67">
        <v>98.029600000000002</v>
      </c>
      <c r="L975" s="67">
        <v>0</v>
      </c>
      <c r="O975" s="76"/>
    </row>
    <row r="976" spans="1:15" hidden="1" x14ac:dyDescent="0.25">
      <c r="A976" s="68">
        <v>45250</v>
      </c>
      <c r="B976" s="68">
        <v>45252</v>
      </c>
      <c r="C976" s="66" t="s">
        <v>130</v>
      </c>
      <c r="D976" s="66" t="s">
        <v>142</v>
      </c>
      <c r="E976" s="66" t="s">
        <v>143</v>
      </c>
      <c r="F976" s="68">
        <v>45469</v>
      </c>
      <c r="G976" s="67">
        <v>8.31</v>
      </c>
      <c r="H976" s="67">
        <v>0</v>
      </c>
      <c r="I976" s="67">
        <v>8.4600000000000009</v>
      </c>
      <c r="J976" s="67">
        <v>8.16</v>
      </c>
      <c r="K976" s="67">
        <v>95.230800000000002</v>
      </c>
      <c r="L976" s="67">
        <v>0</v>
      </c>
    </row>
    <row r="977" spans="1:15" hidden="1" x14ac:dyDescent="0.25">
      <c r="A977" s="68">
        <v>45250</v>
      </c>
      <c r="B977" s="68">
        <v>45252</v>
      </c>
      <c r="C977" s="66" t="s">
        <v>133</v>
      </c>
      <c r="D977" s="66" t="s">
        <v>136</v>
      </c>
      <c r="E977" s="66" t="s">
        <v>137</v>
      </c>
      <c r="F977" s="68">
        <v>45595</v>
      </c>
      <c r="G977" s="67">
        <v>8.18</v>
      </c>
      <c r="H977" s="67">
        <v>0</v>
      </c>
      <c r="I977" s="67">
        <v>8.32</v>
      </c>
      <c r="J977" s="67">
        <v>8.0299999999999994</v>
      </c>
      <c r="K977" s="67">
        <v>92.772400000000005</v>
      </c>
      <c r="L977" s="67">
        <v>0</v>
      </c>
    </row>
    <row r="978" spans="1:15" hidden="1" x14ac:dyDescent="0.25">
      <c r="A978" s="68">
        <v>45247</v>
      </c>
      <c r="B978" s="68">
        <v>45251</v>
      </c>
      <c r="C978" s="66" t="s">
        <v>118</v>
      </c>
      <c r="D978" s="66" t="s">
        <v>2</v>
      </c>
      <c r="E978" s="66" t="s">
        <v>6</v>
      </c>
      <c r="F978" s="68">
        <v>47048</v>
      </c>
      <c r="G978" s="67">
        <v>6.79</v>
      </c>
      <c r="H978" s="67">
        <v>-7.0000000000000007E-2</v>
      </c>
      <c r="I978" s="67">
        <v>6.87</v>
      </c>
      <c r="J978" s="67">
        <v>6.72</v>
      </c>
      <c r="K978" s="67">
        <v>99.805499999999995</v>
      </c>
      <c r="L978" s="67">
        <v>0.55330000000000001</v>
      </c>
    </row>
    <row r="979" spans="1:15" hidden="1" x14ac:dyDescent="0.25">
      <c r="A979" s="68">
        <v>45247</v>
      </c>
      <c r="B979" s="68">
        <v>45251</v>
      </c>
      <c r="C979" s="66" t="s">
        <v>112</v>
      </c>
      <c r="D979" s="66" t="s">
        <v>113</v>
      </c>
      <c r="E979" s="66" t="s">
        <v>114</v>
      </c>
      <c r="F979" s="68">
        <v>50705</v>
      </c>
      <c r="G979" s="67">
        <v>6.96</v>
      </c>
      <c r="H979" s="67">
        <v>-0.03</v>
      </c>
      <c r="I979" s="67">
        <v>7.03</v>
      </c>
      <c r="J979" s="67">
        <v>6.88</v>
      </c>
      <c r="K979" s="67">
        <v>63.9602</v>
      </c>
      <c r="L979" s="67">
        <v>0.2049</v>
      </c>
    </row>
    <row r="980" spans="1:15" x14ac:dyDescent="0.25">
      <c r="A980" s="68">
        <v>45247</v>
      </c>
      <c r="B980" s="68">
        <v>45251</v>
      </c>
      <c r="C980" s="66" t="s">
        <v>115</v>
      </c>
      <c r="D980" s="66" t="s">
        <v>116</v>
      </c>
      <c r="E980" s="66" t="s">
        <v>117</v>
      </c>
      <c r="F980" s="68">
        <v>51616</v>
      </c>
      <c r="G980" s="67">
        <v>6.95</v>
      </c>
      <c r="H980" s="67">
        <v>-0.03</v>
      </c>
      <c r="I980" s="67">
        <v>7.02</v>
      </c>
      <c r="J980" s="67">
        <v>6.87</v>
      </c>
      <c r="K980" s="67">
        <v>60.788499999999999</v>
      </c>
      <c r="L980" s="67">
        <v>1.7213000000000001</v>
      </c>
    </row>
    <row r="981" spans="1:15" hidden="1" x14ac:dyDescent="0.25">
      <c r="A981" s="68">
        <v>45247</v>
      </c>
      <c r="B981" s="68">
        <v>45251</v>
      </c>
      <c r="C981" s="66" t="s">
        <v>127</v>
      </c>
      <c r="D981" s="66" t="s">
        <v>4</v>
      </c>
      <c r="E981" s="66" t="s">
        <v>8</v>
      </c>
      <c r="F981" s="68">
        <v>48542</v>
      </c>
      <c r="G981" s="67">
        <v>6.85</v>
      </c>
      <c r="H981" s="67">
        <v>-0.08</v>
      </c>
      <c r="I981" s="67">
        <v>6.92</v>
      </c>
      <c r="J981" s="67">
        <v>6.77</v>
      </c>
      <c r="K981" s="67">
        <v>86.248999999999995</v>
      </c>
      <c r="L981" s="67">
        <v>4.7110000000000003</v>
      </c>
    </row>
    <row r="982" spans="1:15" hidden="1" x14ac:dyDescent="0.25">
      <c r="A982" s="68">
        <v>45247</v>
      </c>
      <c r="B982" s="68">
        <v>45251</v>
      </c>
      <c r="C982" s="66" t="s">
        <v>121</v>
      </c>
      <c r="D982" s="66" t="s">
        <v>122</v>
      </c>
      <c r="E982" s="66" t="s">
        <v>123</v>
      </c>
      <c r="F982" s="68">
        <v>46316</v>
      </c>
      <c r="G982" s="67">
        <v>7.41</v>
      </c>
      <c r="H982" s="67">
        <v>-0.08</v>
      </c>
      <c r="I982" s="67">
        <v>7.49</v>
      </c>
      <c r="J982" s="67">
        <v>7.34</v>
      </c>
      <c r="K982" s="67">
        <v>105.2715</v>
      </c>
      <c r="L982" s="67">
        <v>0.80459999999999998</v>
      </c>
    </row>
    <row r="983" spans="1:15" hidden="1" x14ac:dyDescent="0.25">
      <c r="A983" s="68">
        <v>45247</v>
      </c>
      <c r="B983" s="68">
        <v>45251</v>
      </c>
      <c r="C983" s="66" t="s">
        <v>124</v>
      </c>
      <c r="D983" s="66" t="s">
        <v>150</v>
      </c>
      <c r="E983" s="66" t="s">
        <v>151</v>
      </c>
      <c r="F983" s="68">
        <v>45343</v>
      </c>
      <c r="G983" s="67">
        <v>7.96</v>
      </c>
      <c r="H983" s="67">
        <v>0.01</v>
      </c>
      <c r="I983" s="67">
        <v>8.11</v>
      </c>
      <c r="J983" s="67">
        <v>7.81</v>
      </c>
      <c r="K983" s="67">
        <v>98.006399999999999</v>
      </c>
      <c r="L983" s="67">
        <v>0</v>
      </c>
      <c r="O983" s="76"/>
    </row>
    <row r="984" spans="1:15" hidden="1" x14ac:dyDescent="0.25">
      <c r="A984" s="68">
        <v>45247</v>
      </c>
      <c r="B984" s="68">
        <v>45251</v>
      </c>
      <c r="C984" s="66" t="s">
        <v>130</v>
      </c>
      <c r="D984" s="66" t="s">
        <v>142</v>
      </c>
      <c r="E984" s="66" t="s">
        <v>143</v>
      </c>
      <c r="F984" s="68">
        <v>45469</v>
      </c>
      <c r="G984" s="67">
        <v>8.31</v>
      </c>
      <c r="H984" s="67">
        <v>0</v>
      </c>
      <c r="I984" s="67">
        <v>8.4600000000000009</v>
      </c>
      <c r="J984" s="67">
        <v>8.16</v>
      </c>
      <c r="K984" s="67">
        <v>95.208600000000004</v>
      </c>
      <c r="L984" s="67">
        <v>0</v>
      </c>
    </row>
    <row r="985" spans="1:15" hidden="1" x14ac:dyDescent="0.25">
      <c r="A985" s="68">
        <v>45247</v>
      </c>
      <c r="B985" s="68">
        <v>45251</v>
      </c>
      <c r="C985" s="66" t="s">
        <v>133</v>
      </c>
      <c r="D985" s="66" t="s">
        <v>136</v>
      </c>
      <c r="E985" s="66" t="s">
        <v>137</v>
      </c>
      <c r="F985" s="68">
        <v>45595</v>
      </c>
      <c r="G985" s="67">
        <v>8.18</v>
      </c>
      <c r="H985" s="67">
        <v>-0.02</v>
      </c>
      <c r="I985" s="67">
        <v>8.32</v>
      </c>
      <c r="J985" s="67">
        <v>8.0299999999999994</v>
      </c>
      <c r="K985" s="67">
        <v>92.754499999999993</v>
      </c>
      <c r="L985" s="67">
        <v>0</v>
      </c>
    </row>
    <row r="986" spans="1:15" hidden="1" x14ac:dyDescent="0.25">
      <c r="A986" s="68">
        <v>45246</v>
      </c>
      <c r="B986" s="68">
        <v>45250</v>
      </c>
      <c r="C986" s="66" t="s">
        <v>118</v>
      </c>
      <c r="D986" s="66" t="s">
        <v>2</v>
      </c>
      <c r="E986" s="66" t="s">
        <v>6</v>
      </c>
      <c r="F986" s="68">
        <v>47048</v>
      </c>
      <c r="G986" s="67">
        <v>6.86</v>
      </c>
      <c r="H986" s="67">
        <v>-0.11</v>
      </c>
      <c r="I986" s="67">
        <v>6.93</v>
      </c>
      <c r="J986" s="67">
        <v>6.78</v>
      </c>
      <c r="K986" s="67">
        <v>99.546300000000002</v>
      </c>
      <c r="L986" s="67">
        <v>0.53480000000000005</v>
      </c>
    </row>
    <row r="987" spans="1:15" hidden="1" x14ac:dyDescent="0.25">
      <c r="A987" s="68">
        <v>45246</v>
      </c>
      <c r="B987" s="68">
        <v>45250</v>
      </c>
      <c r="C987" s="66" t="s">
        <v>112</v>
      </c>
      <c r="D987" s="66" t="s">
        <v>113</v>
      </c>
      <c r="E987" s="66" t="s">
        <v>114</v>
      </c>
      <c r="F987" s="68">
        <v>50705</v>
      </c>
      <c r="G987" s="67">
        <v>6.99</v>
      </c>
      <c r="H987" s="67">
        <v>-0.11</v>
      </c>
      <c r="I987" s="67">
        <v>7.07</v>
      </c>
      <c r="J987" s="67">
        <v>6.92</v>
      </c>
      <c r="K987" s="67">
        <v>63.6995</v>
      </c>
      <c r="L987" s="67">
        <v>0.19670000000000001</v>
      </c>
    </row>
    <row r="988" spans="1:15" x14ac:dyDescent="0.25">
      <c r="A988" s="68">
        <v>45246</v>
      </c>
      <c r="B988" s="68">
        <v>45250</v>
      </c>
      <c r="C988" s="66" t="s">
        <v>115</v>
      </c>
      <c r="D988" s="66" t="s">
        <v>116</v>
      </c>
      <c r="E988" s="66" t="s">
        <v>117</v>
      </c>
      <c r="F988" s="68">
        <v>51616</v>
      </c>
      <c r="G988" s="67">
        <v>6.98</v>
      </c>
      <c r="H988" s="67">
        <v>-0.11</v>
      </c>
      <c r="I988" s="67">
        <v>7.05</v>
      </c>
      <c r="J988" s="67">
        <v>6.9</v>
      </c>
      <c r="K988" s="67">
        <v>60.582799999999999</v>
      </c>
      <c r="L988" s="67">
        <v>1.7131000000000001</v>
      </c>
    </row>
    <row r="989" spans="1:15" hidden="1" x14ac:dyDescent="0.25">
      <c r="A989" s="68">
        <v>45246</v>
      </c>
      <c r="B989" s="68">
        <v>45250</v>
      </c>
      <c r="C989" s="66" t="s">
        <v>127</v>
      </c>
      <c r="D989" s="66" t="s">
        <v>4</v>
      </c>
      <c r="E989" s="66" t="s">
        <v>8</v>
      </c>
      <c r="F989" s="68">
        <v>48542</v>
      </c>
      <c r="G989" s="67">
        <v>6.93</v>
      </c>
      <c r="H989" s="67">
        <v>-0.1</v>
      </c>
      <c r="I989" s="67">
        <v>7</v>
      </c>
      <c r="J989" s="67">
        <v>6.85</v>
      </c>
      <c r="K989" s="67">
        <v>85.763800000000003</v>
      </c>
      <c r="L989" s="67">
        <v>4.6978999999999997</v>
      </c>
    </row>
    <row r="990" spans="1:15" hidden="1" x14ac:dyDescent="0.25">
      <c r="A990" s="68">
        <v>45246</v>
      </c>
      <c r="B990" s="68">
        <v>45250</v>
      </c>
      <c r="C990" s="66" t="s">
        <v>121</v>
      </c>
      <c r="D990" s="66" t="s">
        <v>122</v>
      </c>
      <c r="E990" s="66" t="s">
        <v>123</v>
      </c>
      <c r="F990" s="68">
        <v>46316</v>
      </c>
      <c r="G990" s="67">
        <v>7.49</v>
      </c>
      <c r="H990" s="67">
        <v>-0.12</v>
      </c>
      <c r="I990" s="67">
        <v>7.57</v>
      </c>
      <c r="J990" s="67">
        <v>7.42</v>
      </c>
      <c r="K990" s="67">
        <v>105.06829999999999</v>
      </c>
      <c r="L990" s="67">
        <v>0.77869999999999995</v>
      </c>
    </row>
    <row r="991" spans="1:15" hidden="1" x14ac:dyDescent="0.25">
      <c r="A991" s="68">
        <v>45246</v>
      </c>
      <c r="B991" s="68">
        <v>45250</v>
      </c>
      <c r="C991" s="66" t="s">
        <v>124</v>
      </c>
      <c r="D991" s="66" t="s">
        <v>150</v>
      </c>
      <c r="E991" s="66" t="s">
        <v>151</v>
      </c>
      <c r="F991" s="68">
        <v>45343</v>
      </c>
      <c r="G991" s="67">
        <v>7.95</v>
      </c>
      <c r="H991" s="67">
        <v>-0.01</v>
      </c>
      <c r="I991" s="67">
        <v>8.1</v>
      </c>
      <c r="J991" s="67">
        <v>7.8</v>
      </c>
      <c r="K991" s="67">
        <v>97.988200000000006</v>
      </c>
      <c r="L991" s="67">
        <v>0</v>
      </c>
      <c r="O991" s="76"/>
    </row>
    <row r="992" spans="1:15" hidden="1" x14ac:dyDescent="0.25">
      <c r="A992" s="68">
        <v>45246</v>
      </c>
      <c r="B992" s="68">
        <v>45250</v>
      </c>
      <c r="C992" s="66" t="s">
        <v>130</v>
      </c>
      <c r="D992" s="66" t="s">
        <v>142</v>
      </c>
      <c r="E992" s="66" t="s">
        <v>143</v>
      </c>
      <c r="F992" s="68">
        <v>45469</v>
      </c>
      <c r="G992" s="67">
        <v>8.31</v>
      </c>
      <c r="H992" s="67">
        <v>0</v>
      </c>
      <c r="I992" s="67">
        <v>8.4600000000000009</v>
      </c>
      <c r="J992" s="67">
        <v>8.16</v>
      </c>
      <c r="K992" s="67">
        <v>95.189899999999994</v>
      </c>
      <c r="L992" s="67">
        <v>0</v>
      </c>
    </row>
    <row r="993" spans="1:15" hidden="1" x14ac:dyDescent="0.25">
      <c r="A993" s="68">
        <v>45246</v>
      </c>
      <c r="B993" s="68">
        <v>45250</v>
      </c>
      <c r="C993" s="66" t="s">
        <v>133</v>
      </c>
      <c r="D993" s="66" t="s">
        <v>136</v>
      </c>
      <c r="E993" s="66" t="s">
        <v>137</v>
      </c>
      <c r="F993" s="68">
        <v>45595</v>
      </c>
      <c r="G993" s="67">
        <v>8.1999999999999993</v>
      </c>
      <c r="H993" s="67">
        <v>-0.02</v>
      </c>
      <c r="I993" s="67">
        <v>8.35</v>
      </c>
      <c r="J993" s="67">
        <v>8.06</v>
      </c>
      <c r="K993" s="67">
        <v>92.7119</v>
      </c>
      <c r="L993" s="67">
        <v>0</v>
      </c>
    </row>
    <row r="994" spans="1:15" hidden="1" x14ac:dyDescent="0.25">
      <c r="A994" s="68">
        <v>45245</v>
      </c>
      <c r="B994" s="68">
        <v>45247</v>
      </c>
      <c r="C994" s="66" t="s">
        <v>118</v>
      </c>
      <c r="D994" s="66" t="s">
        <v>2</v>
      </c>
      <c r="E994" s="66" t="s">
        <v>6</v>
      </c>
      <c r="F994" s="68">
        <v>47048</v>
      </c>
      <c r="G994" s="67">
        <v>6.97</v>
      </c>
      <c r="H994" s="67">
        <v>-0.18</v>
      </c>
      <c r="I994" s="67">
        <v>7.05</v>
      </c>
      <c r="J994" s="67">
        <v>6.9</v>
      </c>
      <c r="K994" s="67">
        <v>99.082300000000004</v>
      </c>
      <c r="L994" s="67">
        <v>0.47949999999999998</v>
      </c>
    </row>
    <row r="995" spans="1:15" hidden="1" x14ac:dyDescent="0.25">
      <c r="A995" s="68">
        <v>45245</v>
      </c>
      <c r="B995" s="68">
        <v>45247</v>
      </c>
      <c r="C995" s="66" t="s">
        <v>112</v>
      </c>
      <c r="D995" s="66" t="s">
        <v>113</v>
      </c>
      <c r="E995" s="66" t="s">
        <v>114</v>
      </c>
      <c r="F995" s="68">
        <v>50705</v>
      </c>
      <c r="G995" s="67">
        <v>7.1</v>
      </c>
      <c r="H995" s="67">
        <v>-0.12</v>
      </c>
      <c r="I995" s="67">
        <v>7.17</v>
      </c>
      <c r="J995" s="67">
        <v>7.02</v>
      </c>
      <c r="K995" s="67">
        <v>62.999499999999998</v>
      </c>
      <c r="L995" s="67">
        <v>0.1721</v>
      </c>
    </row>
    <row r="996" spans="1:15" x14ac:dyDescent="0.25">
      <c r="A996" s="68">
        <v>45245</v>
      </c>
      <c r="B996" s="68">
        <v>45247</v>
      </c>
      <c r="C996" s="66" t="s">
        <v>115</v>
      </c>
      <c r="D996" s="66" t="s">
        <v>116</v>
      </c>
      <c r="E996" s="66" t="s">
        <v>117</v>
      </c>
      <c r="F996" s="68">
        <v>51616</v>
      </c>
      <c r="G996" s="67">
        <v>7.09</v>
      </c>
      <c r="H996" s="67">
        <v>-0.13</v>
      </c>
      <c r="I996" s="67">
        <v>7.17</v>
      </c>
      <c r="J996" s="67">
        <v>7.02</v>
      </c>
      <c r="K996" s="67">
        <v>59.7577</v>
      </c>
      <c r="L996" s="67">
        <v>1.6884999999999999</v>
      </c>
    </row>
    <row r="997" spans="1:15" hidden="1" x14ac:dyDescent="0.25">
      <c r="A997" s="68">
        <v>45245</v>
      </c>
      <c r="B997" s="68">
        <v>45247</v>
      </c>
      <c r="C997" s="66" t="s">
        <v>127</v>
      </c>
      <c r="D997" s="66" t="s">
        <v>4</v>
      </c>
      <c r="E997" s="66" t="s">
        <v>8</v>
      </c>
      <c r="F997" s="68">
        <v>48542</v>
      </c>
      <c r="G997" s="67">
        <v>7.03</v>
      </c>
      <c r="H997" s="67">
        <v>-0.16</v>
      </c>
      <c r="I997" s="67">
        <v>7.1</v>
      </c>
      <c r="J997" s="67">
        <v>6.96</v>
      </c>
      <c r="K997" s="67">
        <v>85.143900000000002</v>
      </c>
      <c r="L997" s="67">
        <v>4.6589</v>
      </c>
    </row>
    <row r="998" spans="1:15" hidden="1" x14ac:dyDescent="0.25">
      <c r="A998" s="68">
        <v>45245</v>
      </c>
      <c r="B998" s="68">
        <v>45247</v>
      </c>
      <c r="C998" s="66" t="s">
        <v>121</v>
      </c>
      <c r="D998" s="66" t="s">
        <v>122</v>
      </c>
      <c r="E998" s="66" t="s">
        <v>123</v>
      </c>
      <c r="F998" s="68">
        <v>46316</v>
      </c>
      <c r="G998" s="67">
        <v>7.61</v>
      </c>
      <c r="H998" s="67">
        <v>-0.11</v>
      </c>
      <c r="I998" s="67">
        <v>7.69</v>
      </c>
      <c r="J998" s="67">
        <v>7.54</v>
      </c>
      <c r="K998" s="67">
        <v>104.76819999999999</v>
      </c>
      <c r="L998" s="67">
        <v>0.70079999999999998</v>
      </c>
    </row>
    <row r="999" spans="1:15" hidden="1" x14ac:dyDescent="0.25">
      <c r="A999" s="68">
        <v>45245</v>
      </c>
      <c r="B999" s="68">
        <v>45247</v>
      </c>
      <c r="C999" s="66" t="s">
        <v>124</v>
      </c>
      <c r="D999" s="66" t="s">
        <v>150</v>
      </c>
      <c r="E999" s="66" t="s">
        <v>151</v>
      </c>
      <c r="F999" s="68">
        <v>45343</v>
      </c>
      <c r="G999" s="67">
        <v>7.96</v>
      </c>
      <c r="H999" s="67">
        <v>0</v>
      </c>
      <c r="I999" s="67">
        <v>8.11</v>
      </c>
      <c r="J999" s="67">
        <v>7.81</v>
      </c>
      <c r="K999" s="67">
        <v>97.921499999999995</v>
      </c>
      <c r="L999" s="67">
        <v>0</v>
      </c>
      <c r="O999" s="76"/>
    </row>
    <row r="1000" spans="1:15" hidden="1" x14ac:dyDescent="0.25">
      <c r="A1000" s="68">
        <v>45245</v>
      </c>
      <c r="B1000" s="68">
        <v>45247</v>
      </c>
      <c r="C1000" s="66" t="s">
        <v>130</v>
      </c>
      <c r="D1000" s="66" t="s">
        <v>142</v>
      </c>
      <c r="E1000" s="66" t="s">
        <v>143</v>
      </c>
      <c r="F1000" s="68">
        <v>45469</v>
      </c>
      <c r="G1000" s="67">
        <v>8.31</v>
      </c>
      <c r="H1000" s="67">
        <v>-0.04</v>
      </c>
      <c r="I1000" s="67">
        <v>8.4600000000000009</v>
      </c>
      <c r="J1000" s="67">
        <v>8.16</v>
      </c>
      <c r="K1000" s="67">
        <v>95.127799999999993</v>
      </c>
      <c r="L1000" s="67">
        <v>0</v>
      </c>
    </row>
    <row r="1001" spans="1:15" hidden="1" x14ac:dyDescent="0.25">
      <c r="A1001" s="68">
        <v>45245</v>
      </c>
      <c r="B1001" s="68">
        <v>45247</v>
      </c>
      <c r="C1001" s="66" t="s">
        <v>133</v>
      </c>
      <c r="D1001" s="66" t="s">
        <v>136</v>
      </c>
      <c r="E1001" s="66" t="s">
        <v>137</v>
      </c>
      <c r="F1001" s="68">
        <v>45595</v>
      </c>
      <c r="G1001" s="67">
        <v>8.2200000000000006</v>
      </c>
      <c r="H1001" s="67">
        <v>-0.03</v>
      </c>
      <c r="I1001" s="67">
        <v>8.3699999999999992</v>
      </c>
      <c r="J1001" s="67">
        <v>8.07</v>
      </c>
      <c r="K1001" s="67">
        <v>92.639799999999994</v>
      </c>
      <c r="L1001" s="67">
        <v>0</v>
      </c>
    </row>
    <row r="1002" spans="1:15" hidden="1" x14ac:dyDescent="0.25">
      <c r="A1002" s="68">
        <v>45244</v>
      </c>
      <c r="B1002" s="68">
        <v>45246</v>
      </c>
      <c r="C1002" s="66" t="s">
        <v>118</v>
      </c>
      <c r="D1002" s="66" t="s">
        <v>2</v>
      </c>
      <c r="E1002" s="66" t="s">
        <v>6</v>
      </c>
      <c r="F1002" s="68">
        <v>47048</v>
      </c>
      <c r="G1002" s="67">
        <v>7.15</v>
      </c>
      <c r="H1002" s="67">
        <v>0</v>
      </c>
      <c r="I1002" s="67">
        <v>7.23</v>
      </c>
      <c r="J1002" s="67">
        <v>7.08</v>
      </c>
      <c r="K1002" s="67">
        <v>98.365499999999997</v>
      </c>
      <c r="L1002" s="67">
        <v>0.46110000000000001</v>
      </c>
    </row>
    <row r="1003" spans="1:15" hidden="1" x14ac:dyDescent="0.25">
      <c r="A1003" s="68">
        <v>45244</v>
      </c>
      <c r="B1003" s="68">
        <v>45246</v>
      </c>
      <c r="C1003" s="66" t="s">
        <v>112</v>
      </c>
      <c r="D1003" s="66" t="s">
        <v>113</v>
      </c>
      <c r="E1003" s="66" t="s">
        <v>114</v>
      </c>
      <c r="F1003" s="68">
        <v>50705</v>
      </c>
      <c r="G1003" s="67">
        <v>7.22</v>
      </c>
      <c r="H1003" s="67">
        <v>-0.02</v>
      </c>
      <c r="I1003" s="67">
        <v>7.3</v>
      </c>
      <c r="J1003" s="67">
        <v>7.15</v>
      </c>
      <c r="K1003" s="67">
        <v>62.149799999999999</v>
      </c>
      <c r="L1003" s="67">
        <v>0.16389999999999999</v>
      </c>
    </row>
    <row r="1004" spans="1:15" x14ac:dyDescent="0.25">
      <c r="A1004" s="68">
        <v>45244</v>
      </c>
      <c r="B1004" s="68">
        <v>45246</v>
      </c>
      <c r="C1004" s="66" t="s">
        <v>115</v>
      </c>
      <c r="D1004" s="66" t="s">
        <v>116</v>
      </c>
      <c r="E1004" s="66" t="s">
        <v>117</v>
      </c>
      <c r="F1004" s="68">
        <v>51616</v>
      </c>
      <c r="G1004" s="67">
        <v>7.22</v>
      </c>
      <c r="H1004" s="67">
        <v>-0.01</v>
      </c>
      <c r="I1004" s="67">
        <v>7.29</v>
      </c>
      <c r="J1004" s="67">
        <v>7.14</v>
      </c>
      <c r="K1004" s="67">
        <v>58.891599999999997</v>
      </c>
      <c r="L1004" s="67">
        <v>1.6802999999999999</v>
      </c>
    </row>
    <row r="1005" spans="1:15" hidden="1" x14ac:dyDescent="0.25">
      <c r="A1005" s="68">
        <v>45244</v>
      </c>
      <c r="B1005" s="68">
        <v>45246</v>
      </c>
      <c r="C1005" s="66" t="s">
        <v>127</v>
      </c>
      <c r="D1005" s="66" t="s">
        <v>4</v>
      </c>
      <c r="E1005" s="66" t="s">
        <v>8</v>
      </c>
      <c r="F1005" s="68">
        <v>48542</v>
      </c>
      <c r="G1005" s="67">
        <v>7.19</v>
      </c>
      <c r="H1005" s="67">
        <v>0</v>
      </c>
      <c r="I1005" s="67">
        <v>7.27</v>
      </c>
      <c r="J1005" s="67">
        <v>7.12</v>
      </c>
      <c r="K1005" s="67">
        <v>84.188299999999998</v>
      </c>
      <c r="L1005" s="67">
        <v>4.6459000000000001</v>
      </c>
    </row>
    <row r="1006" spans="1:15" hidden="1" x14ac:dyDescent="0.25">
      <c r="A1006" s="68">
        <v>45244</v>
      </c>
      <c r="B1006" s="68">
        <v>45246</v>
      </c>
      <c r="C1006" s="66" t="s">
        <v>121</v>
      </c>
      <c r="D1006" s="66" t="s">
        <v>122</v>
      </c>
      <c r="E1006" s="66" t="s">
        <v>123</v>
      </c>
      <c r="F1006" s="68">
        <v>46316</v>
      </c>
      <c r="G1006" s="67">
        <v>7.72</v>
      </c>
      <c r="H1006" s="67">
        <v>-0.02</v>
      </c>
      <c r="I1006" s="67">
        <v>7.79</v>
      </c>
      <c r="J1006" s="67">
        <v>7.64</v>
      </c>
      <c r="K1006" s="67">
        <v>104.4956</v>
      </c>
      <c r="L1006" s="67">
        <v>0.67490000000000006</v>
      </c>
    </row>
    <row r="1007" spans="1:15" hidden="1" x14ac:dyDescent="0.25">
      <c r="A1007" s="68">
        <v>45244</v>
      </c>
      <c r="B1007" s="68">
        <v>45246</v>
      </c>
      <c r="C1007" s="66" t="s">
        <v>124</v>
      </c>
      <c r="D1007" s="66" t="s">
        <v>150</v>
      </c>
      <c r="E1007" s="66" t="s">
        <v>151</v>
      </c>
      <c r="F1007" s="68">
        <v>45343</v>
      </c>
      <c r="G1007" s="67">
        <v>7.96</v>
      </c>
      <c r="H1007" s="67">
        <v>-0.09</v>
      </c>
      <c r="I1007" s="67">
        <v>8.11</v>
      </c>
      <c r="J1007" s="67">
        <v>7.81</v>
      </c>
      <c r="K1007" s="67">
        <v>97.899299999999997</v>
      </c>
      <c r="L1007" s="67">
        <v>0</v>
      </c>
      <c r="O1007" s="76"/>
    </row>
    <row r="1008" spans="1:15" hidden="1" x14ac:dyDescent="0.25">
      <c r="A1008" s="68">
        <v>45244</v>
      </c>
      <c r="B1008" s="68">
        <v>45246</v>
      </c>
      <c r="C1008" s="66" t="s">
        <v>130</v>
      </c>
      <c r="D1008" s="66" t="s">
        <v>142</v>
      </c>
      <c r="E1008" s="66" t="s">
        <v>143</v>
      </c>
      <c r="F1008" s="68">
        <v>45469</v>
      </c>
      <c r="G1008" s="67">
        <v>8.35</v>
      </c>
      <c r="H1008" s="67">
        <v>-0.01</v>
      </c>
      <c r="I1008" s="67">
        <v>8.5</v>
      </c>
      <c r="J1008" s="67">
        <v>8.1999999999999993</v>
      </c>
      <c r="K1008" s="67">
        <v>95.080699999999993</v>
      </c>
      <c r="L1008" s="67">
        <v>0</v>
      </c>
    </row>
    <row r="1009" spans="1:15" hidden="1" x14ac:dyDescent="0.25">
      <c r="A1009" s="68">
        <v>45244</v>
      </c>
      <c r="B1009" s="68">
        <v>45246</v>
      </c>
      <c r="C1009" s="66" t="s">
        <v>133</v>
      </c>
      <c r="D1009" s="66" t="s">
        <v>136</v>
      </c>
      <c r="E1009" s="66" t="s">
        <v>137</v>
      </c>
      <c r="F1009" s="68">
        <v>45595</v>
      </c>
      <c r="G1009" s="67">
        <v>8.25</v>
      </c>
      <c r="H1009" s="67">
        <v>-0.12</v>
      </c>
      <c r="I1009" s="67">
        <v>8.4</v>
      </c>
      <c r="J1009" s="67">
        <v>8.1</v>
      </c>
      <c r="K1009" s="67">
        <v>92.593900000000005</v>
      </c>
      <c r="L1009" s="67">
        <v>0</v>
      </c>
    </row>
    <row r="1010" spans="1:15" hidden="1" x14ac:dyDescent="0.25">
      <c r="A1010" s="68">
        <v>45243</v>
      </c>
      <c r="B1010" s="68">
        <v>45245</v>
      </c>
      <c r="C1010" s="66" t="s">
        <v>118</v>
      </c>
      <c r="D1010" s="66" t="s">
        <v>2</v>
      </c>
      <c r="E1010" s="66" t="s">
        <v>6</v>
      </c>
      <c r="F1010" s="68">
        <v>47048</v>
      </c>
      <c r="G1010" s="67">
        <v>7.15</v>
      </c>
      <c r="H1010" s="67">
        <v>0.05</v>
      </c>
      <c r="I1010" s="67">
        <v>7.22</v>
      </c>
      <c r="J1010" s="67">
        <v>7.07</v>
      </c>
      <c r="K1010" s="67">
        <v>98.391000000000005</v>
      </c>
      <c r="L1010" s="67">
        <v>0.44259999999999999</v>
      </c>
    </row>
    <row r="1011" spans="1:15" hidden="1" x14ac:dyDescent="0.25">
      <c r="A1011" s="68">
        <v>45243</v>
      </c>
      <c r="B1011" s="68">
        <v>45245</v>
      </c>
      <c r="C1011" s="66" t="s">
        <v>112</v>
      </c>
      <c r="D1011" s="66" t="s">
        <v>113</v>
      </c>
      <c r="E1011" s="66" t="s">
        <v>114</v>
      </c>
      <c r="F1011" s="68">
        <v>50705</v>
      </c>
      <c r="G1011" s="67">
        <v>7.24</v>
      </c>
      <c r="H1011" s="67">
        <v>0.04</v>
      </c>
      <c r="I1011" s="67">
        <v>7.31</v>
      </c>
      <c r="J1011" s="67">
        <v>7.16</v>
      </c>
      <c r="K1011" s="67">
        <v>62.056699999999999</v>
      </c>
      <c r="L1011" s="67">
        <v>0.15570000000000001</v>
      </c>
    </row>
    <row r="1012" spans="1:15" x14ac:dyDescent="0.25">
      <c r="A1012" s="68">
        <v>45243</v>
      </c>
      <c r="B1012" s="68">
        <v>45245</v>
      </c>
      <c r="C1012" s="66" t="s">
        <v>115</v>
      </c>
      <c r="D1012" s="66" t="s">
        <v>116</v>
      </c>
      <c r="E1012" s="66" t="s">
        <v>117</v>
      </c>
      <c r="F1012" s="68">
        <v>51616</v>
      </c>
      <c r="G1012" s="67">
        <v>7.23</v>
      </c>
      <c r="H1012" s="67">
        <v>0.05</v>
      </c>
      <c r="I1012" s="67">
        <v>7.3</v>
      </c>
      <c r="J1012" s="67">
        <v>7.15</v>
      </c>
      <c r="K1012" s="67">
        <v>58.817100000000003</v>
      </c>
      <c r="L1012" s="67">
        <v>1.6720999999999999</v>
      </c>
    </row>
    <row r="1013" spans="1:15" hidden="1" x14ac:dyDescent="0.25">
      <c r="A1013" s="68">
        <v>45243</v>
      </c>
      <c r="B1013" s="68">
        <v>45245</v>
      </c>
      <c r="C1013" s="66" t="s">
        <v>127</v>
      </c>
      <c r="D1013" s="66" t="s">
        <v>4</v>
      </c>
      <c r="E1013" s="66" t="s">
        <v>8</v>
      </c>
      <c r="F1013" s="68">
        <v>48542</v>
      </c>
      <c r="G1013" s="67">
        <v>7.19</v>
      </c>
      <c r="H1013" s="67">
        <v>0.05</v>
      </c>
      <c r="I1013" s="67">
        <v>7.26</v>
      </c>
      <c r="J1013" s="67">
        <v>7.11</v>
      </c>
      <c r="K1013" s="67">
        <v>84.223799999999997</v>
      </c>
      <c r="L1013" s="67">
        <v>4.6329000000000002</v>
      </c>
    </row>
    <row r="1014" spans="1:15" hidden="1" x14ac:dyDescent="0.25">
      <c r="A1014" s="68">
        <v>45243</v>
      </c>
      <c r="B1014" s="68">
        <v>45245</v>
      </c>
      <c r="C1014" s="66" t="s">
        <v>121</v>
      </c>
      <c r="D1014" s="66" t="s">
        <v>122</v>
      </c>
      <c r="E1014" s="66" t="s">
        <v>123</v>
      </c>
      <c r="F1014" s="68">
        <v>46316</v>
      </c>
      <c r="G1014" s="67">
        <v>7.74</v>
      </c>
      <c r="H1014" s="67">
        <v>0.03</v>
      </c>
      <c r="I1014" s="67">
        <v>7.81</v>
      </c>
      <c r="J1014" s="67">
        <v>7.66</v>
      </c>
      <c r="K1014" s="67">
        <v>104.45529999999999</v>
      </c>
      <c r="L1014" s="67">
        <v>0.64890000000000003</v>
      </c>
    </row>
    <row r="1015" spans="1:15" hidden="1" x14ac:dyDescent="0.25">
      <c r="A1015" s="68">
        <v>45243</v>
      </c>
      <c r="B1015" s="68">
        <v>45245</v>
      </c>
      <c r="C1015" s="66" t="s">
        <v>124</v>
      </c>
      <c r="D1015" s="66" t="s">
        <v>150</v>
      </c>
      <c r="E1015" s="66" t="s">
        <v>151</v>
      </c>
      <c r="F1015" s="68">
        <v>45343</v>
      </c>
      <c r="G1015" s="67">
        <v>8.0500000000000007</v>
      </c>
      <c r="H1015" s="67">
        <v>-0.04</v>
      </c>
      <c r="I1015" s="67">
        <v>8.1999999999999993</v>
      </c>
      <c r="J1015" s="67">
        <v>7.9</v>
      </c>
      <c r="K1015" s="67">
        <v>97.855099999999993</v>
      </c>
      <c r="L1015" s="67">
        <v>0</v>
      </c>
      <c r="O1015" s="76"/>
    </row>
    <row r="1016" spans="1:15" hidden="1" x14ac:dyDescent="0.25">
      <c r="A1016" s="68">
        <v>45243</v>
      </c>
      <c r="B1016" s="68">
        <v>45245</v>
      </c>
      <c r="C1016" s="66" t="s">
        <v>130</v>
      </c>
      <c r="D1016" s="66" t="s">
        <v>142</v>
      </c>
      <c r="E1016" s="66" t="s">
        <v>143</v>
      </c>
      <c r="F1016" s="68">
        <v>45469</v>
      </c>
      <c r="G1016" s="67">
        <v>8.36</v>
      </c>
      <c r="H1016" s="67">
        <v>-0.04</v>
      </c>
      <c r="I1016" s="67">
        <v>8.51</v>
      </c>
      <c r="J1016" s="67">
        <v>8.2100000000000009</v>
      </c>
      <c r="K1016" s="67">
        <v>95.055099999999996</v>
      </c>
      <c r="L1016" s="67">
        <v>0</v>
      </c>
    </row>
    <row r="1017" spans="1:15" hidden="1" x14ac:dyDescent="0.25">
      <c r="A1017" s="68">
        <v>45243</v>
      </c>
      <c r="B1017" s="68">
        <v>45245</v>
      </c>
      <c r="C1017" s="66" t="s">
        <v>133</v>
      </c>
      <c r="D1017" s="66" t="s">
        <v>136</v>
      </c>
      <c r="E1017" s="66" t="s">
        <v>137</v>
      </c>
      <c r="F1017" s="68">
        <v>45595</v>
      </c>
      <c r="G1017" s="67">
        <v>8.3699999999999992</v>
      </c>
      <c r="H1017" s="67">
        <v>0</v>
      </c>
      <c r="I1017" s="67">
        <v>8.52</v>
      </c>
      <c r="J1017" s="67">
        <v>8.2200000000000006</v>
      </c>
      <c r="K1017" s="67">
        <v>92.471699999999998</v>
      </c>
      <c r="L1017" s="67">
        <v>0</v>
      </c>
    </row>
    <row r="1018" spans="1:15" hidden="1" x14ac:dyDescent="0.25">
      <c r="A1018" s="68">
        <v>45240</v>
      </c>
      <c r="B1018" s="68">
        <v>45244</v>
      </c>
      <c r="C1018" s="66" t="s">
        <v>118</v>
      </c>
      <c r="D1018" s="66" t="s">
        <v>2</v>
      </c>
      <c r="E1018" s="66" t="s">
        <v>6</v>
      </c>
      <c r="F1018" s="68">
        <v>47048</v>
      </c>
      <c r="G1018" s="67">
        <v>7.1</v>
      </c>
      <c r="H1018" s="67">
        <v>-0.06</v>
      </c>
      <c r="I1018" s="67">
        <v>7.17</v>
      </c>
      <c r="J1018" s="67">
        <v>7.02</v>
      </c>
      <c r="K1018" s="67">
        <v>98.576700000000002</v>
      </c>
      <c r="L1018" s="67">
        <v>0.42420000000000002</v>
      </c>
    </row>
    <row r="1019" spans="1:15" hidden="1" x14ac:dyDescent="0.25">
      <c r="A1019" s="68">
        <v>45240</v>
      </c>
      <c r="B1019" s="68">
        <v>45244</v>
      </c>
      <c r="C1019" s="66" t="s">
        <v>112</v>
      </c>
      <c r="D1019" s="66" t="s">
        <v>113</v>
      </c>
      <c r="E1019" s="66" t="s">
        <v>114</v>
      </c>
      <c r="F1019" s="68">
        <v>50705</v>
      </c>
      <c r="G1019" s="67">
        <v>7.2</v>
      </c>
      <c r="H1019" s="67">
        <v>-0.01</v>
      </c>
      <c r="I1019" s="67">
        <v>7.28</v>
      </c>
      <c r="J1019" s="67">
        <v>7.13</v>
      </c>
      <c r="K1019" s="67">
        <v>62.291200000000003</v>
      </c>
      <c r="L1019" s="67">
        <v>0.14749999999999999</v>
      </c>
    </row>
    <row r="1020" spans="1:15" x14ac:dyDescent="0.25">
      <c r="A1020" s="68">
        <v>45240</v>
      </c>
      <c r="B1020" s="68">
        <v>45244</v>
      </c>
      <c r="C1020" s="66" t="s">
        <v>115</v>
      </c>
      <c r="D1020" s="66" t="s">
        <v>116</v>
      </c>
      <c r="E1020" s="66" t="s">
        <v>117</v>
      </c>
      <c r="F1020" s="68">
        <v>51616</v>
      </c>
      <c r="G1020" s="67">
        <v>7.18</v>
      </c>
      <c r="H1020" s="67">
        <v>-0.03</v>
      </c>
      <c r="I1020" s="67">
        <v>7.26</v>
      </c>
      <c r="J1020" s="67">
        <v>7.11</v>
      </c>
      <c r="K1020" s="67">
        <v>59.094299999999997</v>
      </c>
      <c r="L1020" s="67">
        <v>1.6638999999999999</v>
      </c>
    </row>
    <row r="1021" spans="1:15" hidden="1" x14ac:dyDescent="0.25">
      <c r="A1021" s="68">
        <v>45240</v>
      </c>
      <c r="B1021" s="68">
        <v>45244</v>
      </c>
      <c r="C1021" s="66" t="s">
        <v>127</v>
      </c>
      <c r="D1021" s="66" t="s">
        <v>4</v>
      </c>
      <c r="E1021" s="66" t="s">
        <v>8</v>
      </c>
      <c r="F1021" s="68">
        <v>48542</v>
      </c>
      <c r="G1021" s="67">
        <v>7.14</v>
      </c>
      <c r="H1021" s="67">
        <v>-0.02</v>
      </c>
      <c r="I1021" s="67">
        <v>7.21</v>
      </c>
      <c r="J1021" s="67">
        <v>7.06</v>
      </c>
      <c r="K1021" s="67">
        <v>84.498599999999996</v>
      </c>
      <c r="L1021" s="67">
        <v>4.6199000000000003</v>
      </c>
    </row>
    <row r="1022" spans="1:15" hidden="1" x14ac:dyDescent="0.25">
      <c r="A1022" s="68">
        <v>45240</v>
      </c>
      <c r="B1022" s="68">
        <v>45244</v>
      </c>
      <c r="C1022" s="66" t="s">
        <v>121</v>
      </c>
      <c r="D1022" s="66" t="s">
        <v>122</v>
      </c>
      <c r="E1022" s="66" t="s">
        <v>123</v>
      </c>
      <c r="F1022" s="68">
        <v>46316</v>
      </c>
      <c r="G1022" s="67">
        <v>7.71</v>
      </c>
      <c r="H1022" s="67">
        <v>-0.08</v>
      </c>
      <c r="I1022" s="67">
        <v>7.78</v>
      </c>
      <c r="J1022" s="67">
        <v>7.63</v>
      </c>
      <c r="K1022" s="67">
        <v>104.5348</v>
      </c>
      <c r="L1022" s="67">
        <v>0.623</v>
      </c>
    </row>
    <row r="1023" spans="1:15" hidden="1" x14ac:dyDescent="0.25">
      <c r="A1023" s="68">
        <v>45240</v>
      </c>
      <c r="B1023" s="68">
        <v>45244</v>
      </c>
      <c r="C1023" s="66" t="s">
        <v>124</v>
      </c>
      <c r="D1023" s="66" t="s">
        <v>150</v>
      </c>
      <c r="E1023" s="66" t="s">
        <v>151</v>
      </c>
      <c r="F1023" s="68">
        <v>45343</v>
      </c>
      <c r="G1023" s="67">
        <v>8.09</v>
      </c>
      <c r="H1023" s="67">
        <v>-0.01</v>
      </c>
      <c r="I1023" s="67">
        <v>8.24</v>
      </c>
      <c r="J1023" s="67">
        <v>7.94</v>
      </c>
      <c r="K1023" s="67">
        <v>97.822699999999998</v>
      </c>
      <c r="L1023" s="67">
        <v>0</v>
      </c>
      <c r="O1023" s="76"/>
    </row>
    <row r="1024" spans="1:15" hidden="1" x14ac:dyDescent="0.25">
      <c r="A1024" s="68">
        <v>45240</v>
      </c>
      <c r="B1024" s="68">
        <v>45244</v>
      </c>
      <c r="C1024" s="66" t="s">
        <v>130</v>
      </c>
      <c r="D1024" s="66" t="s">
        <v>142</v>
      </c>
      <c r="E1024" s="66" t="s">
        <v>143</v>
      </c>
      <c r="F1024" s="68">
        <v>45469</v>
      </c>
      <c r="G1024" s="67">
        <v>8.4</v>
      </c>
      <c r="H1024" s="67">
        <v>-0.02</v>
      </c>
      <c r="I1024" s="67">
        <v>8.5500000000000007</v>
      </c>
      <c r="J1024" s="67">
        <v>8.25</v>
      </c>
      <c r="K1024" s="67">
        <v>95.013400000000004</v>
      </c>
      <c r="L1024" s="67">
        <v>0</v>
      </c>
    </row>
    <row r="1025" spans="1:15" hidden="1" x14ac:dyDescent="0.25">
      <c r="A1025" s="68">
        <v>45240</v>
      </c>
      <c r="B1025" s="68">
        <v>45244</v>
      </c>
      <c r="C1025" s="66" t="s">
        <v>133</v>
      </c>
      <c r="D1025" s="66" t="s">
        <v>136</v>
      </c>
      <c r="E1025" s="66" t="s">
        <v>137</v>
      </c>
      <c r="F1025" s="68">
        <v>45595</v>
      </c>
      <c r="G1025" s="67">
        <v>8.3699999999999992</v>
      </c>
      <c r="H1025" s="67">
        <v>-7.0000000000000007E-2</v>
      </c>
      <c r="I1025" s="67">
        <v>8.51</v>
      </c>
      <c r="J1025" s="67">
        <v>8.2200000000000006</v>
      </c>
      <c r="K1025" s="67">
        <v>92.457700000000003</v>
      </c>
      <c r="L1025" s="67">
        <v>0</v>
      </c>
    </row>
    <row r="1026" spans="1:15" hidden="1" x14ac:dyDescent="0.25">
      <c r="A1026" s="68">
        <v>45239</v>
      </c>
      <c r="B1026" s="68">
        <v>45243</v>
      </c>
      <c r="C1026" s="66" t="s">
        <v>118</v>
      </c>
      <c r="D1026" s="66" t="s">
        <v>2</v>
      </c>
      <c r="E1026" s="66" t="s">
        <v>6</v>
      </c>
      <c r="F1026" s="68">
        <v>47048</v>
      </c>
      <c r="G1026" s="67">
        <v>7.16</v>
      </c>
      <c r="H1026" s="67">
        <v>0.02</v>
      </c>
      <c r="I1026" s="67">
        <v>7.23</v>
      </c>
      <c r="J1026" s="67">
        <v>7.08</v>
      </c>
      <c r="K1026" s="67">
        <v>98.344800000000006</v>
      </c>
      <c r="L1026" s="67">
        <v>0.40570000000000001</v>
      </c>
    </row>
    <row r="1027" spans="1:15" hidden="1" x14ac:dyDescent="0.25">
      <c r="A1027" s="68">
        <v>45239</v>
      </c>
      <c r="B1027" s="68">
        <v>45243</v>
      </c>
      <c r="C1027" s="66" t="s">
        <v>112</v>
      </c>
      <c r="D1027" s="66" t="s">
        <v>113</v>
      </c>
      <c r="E1027" s="66" t="s">
        <v>114</v>
      </c>
      <c r="F1027" s="68">
        <v>50705</v>
      </c>
      <c r="G1027" s="67">
        <v>7.21</v>
      </c>
      <c r="H1027" s="67">
        <v>-0.01</v>
      </c>
      <c r="I1027" s="67">
        <v>7.28</v>
      </c>
      <c r="J1027" s="67">
        <v>7.14</v>
      </c>
      <c r="K1027" s="67">
        <v>62.223700000000001</v>
      </c>
      <c r="L1027" s="67">
        <v>0.13930000000000001</v>
      </c>
    </row>
    <row r="1028" spans="1:15" x14ac:dyDescent="0.25">
      <c r="A1028" s="68">
        <v>45239</v>
      </c>
      <c r="B1028" s="68">
        <v>45243</v>
      </c>
      <c r="C1028" s="66" t="s">
        <v>115</v>
      </c>
      <c r="D1028" s="66" t="s">
        <v>116</v>
      </c>
      <c r="E1028" s="66" t="s">
        <v>117</v>
      </c>
      <c r="F1028" s="68">
        <v>51616</v>
      </c>
      <c r="G1028" s="67">
        <v>7.21</v>
      </c>
      <c r="H1028" s="67">
        <v>-0.01</v>
      </c>
      <c r="I1028" s="67">
        <v>7.28</v>
      </c>
      <c r="J1028" s="67">
        <v>7.13</v>
      </c>
      <c r="K1028" s="67">
        <v>58.950499999999998</v>
      </c>
      <c r="L1028" s="67">
        <v>1.6556999999999999</v>
      </c>
    </row>
    <row r="1029" spans="1:15" hidden="1" x14ac:dyDescent="0.25">
      <c r="A1029" s="68">
        <v>45239</v>
      </c>
      <c r="B1029" s="68">
        <v>45243</v>
      </c>
      <c r="C1029" s="66" t="s">
        <v>127</v>
      </c>
      <c r="D1029" s="66" t="s">
        <v>4</v>
      </c>
      <c r="E1029" s="66" t="s">
        <v>8</v>
      </c>
      <c r="F1029" s="68">
        <v>48542</v>
      </c>
      <c r="G1029" s="67">
        <v>7.16</v>
      </c>
      <c r="H1029" s="67">
        <v>0.01</v>
      </c>
      <c r="I1029" s="67">
        <v>7.24</v>
      </c>
      <c r="J1029" s="67">
        <v>7.09</v>
      </c>
      <c r="K1029" s="67">
        <v>84.346999999999994</v>
      </c>
      <c r="L1029" s="67">
        <v>4.6067999999999998</v>
      </c>
    </row>
    <row r="1030" spans="1:15" hidden="1" x14ac:dyDescent="0.25">
      <c r="A1030" s="68">
        <v>45239</v>
      </c>
      <c r="B1030" s="68">
        <v>45243</v>
      </c>
      <c r="C1030" s="66" t="s">
        <v>121</v>
      </c>
      <c r="D1030" s="66" t="s">
        <v>122</v>
      </c>
      <c r="E1030" s="66" t="s">
        <v>123</v>
      </c>
      <c r="F1030" s="68">
        <v>46316</v>
      </c>
      <c r="G1030" s="67">
        <v>7.79</v>
      </c>
      <c r="H1030" s="67">
        <v>-0.01</v>
      </c>
      <c r="I1030" s="67">
        <v>7.87</v>
      </c>
      <c r="J1030" s="67">
        <v>7.72</v>
      </c>
      <c r="K1030" s="67">
        <v>104.309</v>
      </c>
      <c r="L1030" s="67">
        <v>0.59699999999999998</v>
      </c>
    </row>
    <row r="1031" spans="1:15" hidden="1" x14ac:dyDescent="0.25">
      <c r="A1031" s="68">
        <v>45239</v>
      </c>
      <c r="B1031" s="68">
        <v>45243</v>
      </c>
      <c r="C1031" s="66" t="s">
        <v>124</v>
      </c>
      <c r="D1031" s="66" t="s">
        <v>150</v>
      </c>
      <c r="E1031" s="66" t="s">
        <v>151</v>
      </c>
      <c r="F1031" s="68">
        <v>45343</v>
      </c>
      <c r="G1031" s="67">
        <v>8.1</v>
      </c>
      <c r="H1031" s="67">
        <v>0</v>
      </c>
      <c r="I1031" s="67">
        <v>8.25</v>
      </c>
      <c r="J1031" s="67">
        <v>7.95</v>
      </c>
      <c r="K1031" s="67">
        <v>97.799599999999998</v>
      </c>
      <c r="L1031" s="67">
        <v>0</v>
      </c>
      <c r="O1031" s="76"/>
    </row>
    <row r="1032" spans="1:15" hidden="1" x14ac:dyDescent="0.25">
      <c r="A1032" s="68">
        <v>45239</v>
      </c>
      <c r="B1032" s="68">
        <v>45243</v>
      </c>
      <c r="C1032" s="66" t="s">
        <v>130</v>
      </c>
      <c r="D1032" s="66" t="s">
        <v>142</v>
      </c>
      <c r="E1032" s="66" t="s">
        <v>143</v>
      </c>
      <c r="F1032" s="68">
        <v>45469</v>
      </c>
      <c r="G1032" s="67">
        <v>8.42</v>
      </c>
      <c r="H1032" s="67">
        <v>-0.01</v>
      </c>
      <c r="I1032" s="67">
        <v>8.57</v>
      </c>
      <c r="J1032" s="67">
        <v>8.27</v>
      </c>
      <c r="K1032" s="67">
        <v>94.979200000000006</v>
      </c>
      <c r="L1032" s="67">
        <v>0</v>
      </c>
    </row>
    <row r="1033" spans="1:15" hidden="1" x14ac:dyDescent="0.25">
      <c r="A1033" s="68">
        <v>45239</v>
      </c>
      <c r="B1033" s="68">
        <v>45243</v>
      </c>
      <c r="C1033" s="66" t="s">
        <v>133</v>
      </c>
      <c r="D1033" s="66" t="s">
        <v>136</v>
      </c>
      <c r="E1033" s="66" t="s">
        <v>137</v>
      </c>
      <c r="F1033" s="68">
        <v>45595</v>
      </c>
      <c r="G1033" s="67">
        <v>8.44</v>
      </c>
      <c r="H1033" s="67">
        <v>0.02</v>
      </c>
      <c r="I1033" s="67">
        <v>8.59</v>
      </c>
      <c r="J1033" s="67">
        <v>8.3000000000000007</v>
      </c>
      <c r="K1033" s="67">
        <v>92.373500000000007</v>
      </c>
      <c r="L1033" s="67">
        <v>0</v>
      </c>
    </row>
    <row r="1034" spans="1:15" hidden="1" x14ac:dyDescent="0.25">
      <c r="A1034" s="68">
        <v>45238</v>
      </c>
      <c r="B1034" s="68">
        <v>45240</v>
      </c>
      <c r="C1034" s="66" t="s">
        <v>118</v>
      </c>
      <c r="D1034" s="66" t="s">
        <v>2</v>
      </c>
      <c r="E1034" s="66" t="s">
        <v>6</v>
      </c>
      <c r="F1034" s="68">
        <v>47048</v>
      </c>
      <c r="G1034" s="67">
        <v>7.14</v>
      </c>
      <c r="H1034" s="67">
        <v>-0.04</v>
      </c>
      <c r="I1034" s="67">
        <v>7.22</v>
      </c>
      <c r="J1034" s="67">
        <v>7.07</v>
      </c>
      <c r="K1034" s="67">
        <v>98.408600000000007</v>
      </c>
      <c r="L1034" s="67">
        <v>0.35039999999999999</v>
      </c>
    </row>
    <row r="1035" spans="1:15" hidden="1" x14ac:dyDescent="0.25">
      <c r="A1035" s="68">
        <v>45238</v>
      </c>
      <c r="B1035" s="68">
        <v>45240</v>
      </c>
      <c r="C1035" s="66" t="s">
        <v>112</v>
      </c>
      <c r="D1035" s="66" t="s">
        <v>113</v>
      </c>
      <c r="E1035" s="66" t="s">
        <v>114</v>
      </c>
      <c r="F1035" s="68">
        <v>50705</v>
      </c>
      <c r="G1035" s="67">
        <v>7.22</v>
      </c>
      <c r="H1035" s="67">
        <v>-0.03</v>
      </c>
      <c r="I1035" s="67">
        <v>7.29</v>
      </c>
      <c r="J1035" s="67">
        <v>7.14</v>
      </c>
      <c r="K1035" s="67">
        <v>62.165399999999998</v>
      </c>
      <c r="L1035" s="67">
        <v>0.1148</v>
      </c>
    </row>
    <row r="1036" spans="1:15" x14ac:dyDescent="0.25">
      <c r="A1036" s="68">
        <v>45238</v>
      </c>
      <c r="B1036" s="68">
        <v>45240</v>
      </c>
      <c r="C1036" s="66" t="s">
        <v>115</v>
      </c>
      <c r="D1036" s="66" t="s">
        <v>116</v>
      </c>
      <c r="E1036" s="66" t="s">
        <v>117</v>
      </c>
      <c r="F1036" s="68">
        <v>51616</v>
      </c>
      <c r="G1036" s="67">
        <v>7.22</v>
      </c>
      <c r="H1036" s="67">
        <v>-0.02</v>
      </c>
      <c r="I1036" s="67">
        <v>7.29</v>
      </c>
      <c r="J1036" s="67">
        <v>7.15</v>
      </c>
      <c r="K1036" s="67">
        <v>58.847099999999998</v>
      </c>
      <c r="L1036" s="67">
        <v>1.6311</v>
      </c>
    </row>
    <row r="1037" spans="1:15" hidden="1" x14ac:dyDescent="0.25">
      <c r="A1037" s="68">
        <v>45238</v>
      </c>
      <c r="B1037" s="68">
        <v>45240</v>
      </c>
      <c r="C1037" s="66" t="s">
        <v>127</v>
      </c>
      <c r="D1037" s="66" t="s">
        <v>4</v>
      </c>
      <c r="E1037" s="66" t="s">
        <v>8</v>
      </c>
      <c r="F1037" s="68">
        <v>48542</v>
      </c>
      <c r="G1037" s="67">
        <v>7.15</v>
      </c>
      <c r="H1037" s="67">
        <v>-0.03</v>
      </c>
      <c r="I1037" s="67">
        <v>7.22</v>
      </c>
      <c r="J1037" s="67">
        <v>7.08</v>
      </c>
      <c r="K1037" s="67">
        <v>84.410399999999996</v>
      </c>
      <c r="L1037" s="67">
        <v>4.5678000000000001</v>
      </c>
    </row>
    <row r="1038" spans="1:15" hidden="1" x14ac:dyDescent="0.25">
      <c r="A1038" s="68">
        <v>45238</v>
      </c>
      <c r="B1038" s="68">
        <v>45240</v>
      </c>
      <c r="C1038" s="66" t="s">
        <v>121</v>
      </c>
      <c r="D1038" s="66" t="s">
        <v>122</v>
      </c>
      <c r="E1038" s="66" t="s">
        <v>123</v>
      </c>
      <c r="F1038" s="68">
        <v>46316</v>
      </c>
      <c r="G1038" s="67">
        <v>7.8</v>
      </c>
      <c r="H1038" s="67">
        <v>-0.06</v>
      </c>
      <c r="I1038" s="67">
        <v>7.88</v>
      </c>
      <c r="J1038" s="67">
        <v>7.73</v>
      </c>
      <c r="K1038" s="67">
        <v>104.30370000000001</v>
      </c>
      <c r="L1038" s="67">
        <v>0.51910000000000001</v>
      </c>
    </row>
    <row r="1039" spans="1:15" hidden="1" x14ac:dyDescent="0.25">
      <c r="A1039" s="68">
        <v>45238</v>
      </c>
      <c r="B1039" s="68">
        <v>45240</v>
      </c>
      <c r="C1039" s="66" t="s">
        <v>124</v>
      </c>
      <c r="D1039" s="66" t="s">
        <v>150</v>
      </c>
      <c r="E1039" s="66" t="s">
        <v>151</v>
      </c>
      <c r="F1039" s="68">
        <v>45343</v>
      </c>
      <c r="G1039" s="67">
        <v>8.1</v>
      </c>
      <c r="H1039" s="67">
        <v>0.06</v>
      </c>
      <c r="I1039" s="67">
        <v>8.25</v>
      </c>
      <c r="J1039" s="67">
        <v>7.95</v>
      </c>
      <c r="K1039" s="67">
        <v>97.733900000000006</v>
      </c>
      <c r="L1039" s="67">
        <v>0</v>
      </c>
      <c r="O1039" s="76"/>
    </row>
    <row r="1040" spans="1:15" hidden="1" x14ac:dyDescent="0.25">
      <c r="A1040" s="68">
        <v>45238</v>
      </c>
      <c r="B1040" s="68">
        <v>45240</v>
      </c>
      <c r="C1040" s="66" t="s">
        <v>130</v>
      </c>
      <c r="D1040" s="66" t="s">
        <v>142</v>
      </c>
      <c r="E1040" s="66" t="s">
        <v>143</v>
      </c>
      <c r="F1040" s="68">
        <v>45469</v>
      </c>
      <c r="G1040" s="67">
        <v>8.43</v>
      </c>
      <c r="H1040" s="67">
        <v>0.13</v>
      </c>
      <c r="I1040" s="67">
        <v>8.58</v>
      </c>
      <c r="J1040" s="67">
        <v>8.2799999999999994</v>
      </c>
      <c r="K1040" s="67">
        <v>94.911900000000003</v>
      </c>
      <c r="L1040" s="67">
        <v>0</v>
      </c>
    </row>
    <row r="1041" spans="1:15" hidden="1" x14ac:dyDescent="0.25">
      <c r="A1041" s="68">
        <v>45238</v>
      </c>
      <c r="B1041" s="68">
        <v>45240</v>
      </c>
      <c r="C1041" s="66" t="s">
        <v>133</v>
      </c>
      <c r="D1041" s="66" t="s">
        <v>136</v>
      </c>
      <c r="E1041" s="66" t="s">
        <v>137</v>
      </c>
      <c r="F1041" s="68">
        <v>45595</v>
      </c>
      <c r="G1041" s="67">
        <v>8.42</v>
      </c>
      <c r="H1041" s="67">
        <v>0.01</v>
      </c>
      <c r="I1041" s="67">
        <v>8.57</v>
      </c>
      <c r="J1041" s="67">
        <v>8.27</v>
      </c>
      <c r="K1041" s="67">
        <v>92.333699999999993</v>
      </c>
      <c r="L1041" s="67">
        <v>0</v>
      </c>
    </row>
    <row r="1042" spans="1:15" hidden="1" x14ac:dyDescent="0.25">
      <c r="A1042" s="68">
        <v>45237</v>
      </c>
      <c r="B1042" s="68">
        <v>45239</v>
      </c>
      <c r="C1042" s="66" t="s">
        <v>118</v>
      </c>
      <c r="D1042" s="66" t="s">
        <v>2</v>
      </c>
      <c r="E1042" s="66" t="s">
        <v>6</v>
      </c>
      <c r="F1042" s="68">
        <v>47048</v>
      </c>
      <c r="G1042" s="67">
        <v>7.18</v>
      </c>
      <c r="H1042" s="67">
        <v>0</v>
      </c>
      <c r="I1042" s="67">
        <v>7.25</v>
      </c>
      <c r="J1042" s="67">
        <v>7.1</v>
      </c>
      <c r="K1042" s="67">
        <v>98.268199999999993</v>
      </c>
      <c r="L1042" s="67">
        <v>0.33200000000000002</v>
      </c>
    </row>
    <row r="1043" spans="1:15" hidden="1" x14ac:dyDescent="0.25">
      <c r="A1043" s="68">
        <v>45237</v>
      </c>
      <c r="B1043" s="68">
        <v>45239</v>
      </c>
      <c r="C1043" s="66" t="s">
        <v>112</v>
      </c>
      <c r="D1043" s="66" t="s">
        <v>113</v>
      </c>
      <c r="E1043" s="66" t="s">
        <v>114</v>
      </c>
      <c r="F1043" s="68">
        <v>50705</v>
      </c>
      <c r="G1043" s="67">
        <v>7.25</v>
      </c>
      <c r="H1043" s="67">
        <v>0.03</v>
      </c>
      <c r="I1043" s="67">
        <v>7.32</v>
      </c>
      <c r="J1043" s="67">
        <v>7.17</v>
      </c>
      <c r="K1043" s="67">
        <v>61.9758</v>
      </c>
      <c r="L1043" s="67">
        <v>0.1066</v>
      </c>
    </row>
    <row r="1044" spans="1:15" x14ac:dyDescent="0.25">
      <c r="A1044" s="68">
        <v>45237</v>
      </c>
      <c r="B1044" s="68">
        <v>45239</v>
      </c>
      <c r="C1044" s="66" t="s">
        <v>115</v>
      </c>
      <c r="D1044" s="66" t="s">
        <v>116</v>
      </c>
      <c r="E1044" s="66" t="s">
        <v>117</v>
      </c>
      <c r="F1044" s="68">
        <v>51616</v>
      </c>
      <c r="G1044" s="67">
        <v>7.24</v>
      </c>
      <c r="H1044" s="67">
        <v>0.02</v>
      </c>
      <c r="I1044" s="67">
        <v>7.32</v>
      </c>
      <c r="J1044" s="67">
        <v>7.17</v>
      </c>
      <c r="K1044" s="67">
        <v>58.689399999999999</v>
      </c>
      <c r="L1044" s="67">
        <v>1.623</v>
      </c>
    </row>
    <row r="1045" spans="1:15" hidden="1" x14ac:dyDescent="0.25">
      <c r="A1045" s="68">
        <v>45237</v>
      </c>
      <c r="B1045" s="68">
        <v>45239</v>
      </c>
      <c r="C1045" s="66" t="s">
        <v>127</v>
      </c>
      <c r="D1045" s="66" t="s">
        <v>4</v>
      </c>
      <c r="E1045" s="66" t="s">
        <v>8</v>
      </c>
      <c r="F1045" s="68">
        <v>48542</v>
      </c>
      <c r="G1045" s="67">
        <v>7.18</v>
      </c>
      <c r="H1045" s="67">
        <v>0.03</v>
      </c>
      <c r="I1045" s="67">
        <v>7.25</v>
      </c>
      <c r="J1045" s="67">
        <v>7.1</v>
      </c>
      <c r="K1045" s="67">
        <v>84.242199999999997</v>
      </c>
      <c r="L1045" s="67">
        <v>4.5548000000000002</v>
      </c>
    </row>
    <row r="1046" spans="1:15" hidden="1" x14ac:dyDescent="0.25">
      <c r="A1046" s="68">
        <v>45237</v>
      </c>
      <c r="B1046" s="68">
        <v>45239</v>
      </c>
      <c r="C1046" s="66" t="s">
        <v>121</v>
      </c>
      <c r="D1046" s="66" t="s">
        <v>122</v>
      </c>
      <c r="E1046" s="66" t="s">
        <v>123</v>
      </c>
      <c r="F1046" s="68">
        <v>46316</v>
      </c>
      <c r="G1046" s="67">
        <v>7.86</v>
      </c>
      <c r="H1046" s="67">
        <v>-0.02</v>
      </c>
      <c r="I1046" s="67">
        <v>7.93</v>
      </c>
      <c r="J1046" s="67">
        <v>7.78</v>
      </c>
      <c r="K1046" s="67">
        <v>104.15730000000001</v>
      </c>
      <c r="L1046" s="67">
        <v>0.49320000000000003</v>
      </c>
    </row>
    <row r="1047" spans="1:15" hidden="1" x14ac:dyDescent="0.25">
      <c r="A1047" s="68">
        <v>45237</v>
      </c>
      <c r="B1047" s="68">
        <v>45239</v>
      </c>
      <c r="C1047" s="66" t="s">
        <v>124</v>
      </c>
      <c r="D1047" s="66" t="s">
        <v>150</v>
      </c>
      <c r="E1047" s="66" t="s">
        <v>151</v>
      </c>
      <c r="F1047" s="68">
        <v>45343</v>
      </c>
      <c r="G1047" s="67">
        <v>8.0399999999999991</v>
      </c>
      <c r="H1047" s="67">
        <v>0</v>
      </c>
      <c r="I1047" s="67">
        <v>8.19</v>
      </c>
      <c r="J1047" s="67">
        <v>7.89</v>
      </c>
      <c r="K1047" s="67">
        <v>97.730599999999995</v>
      </c>
      <c r="L1047" s="67">
        <v>0</v>
      </c>
      <c r="O1047" s="76"/>
    </row>
    <row r="1048" spans="1:15" hidden="1" x14ac:dyDescent="0.25">
      <c r="A1048" s="68">
        <v>45237</v>
      </c>
      <c r="B1048" s="68">
        <v>45239</v>
      </c>
      <c r="C1048" s="66" t="s">
        <v>130</v>
      </c>
      <c r="D1048" s="66" t="s">
        <v>142</v>
      </c>
      <c r="E1048" s="66" t="s">
        <v>143</v>
      </c>
      <c r="F1048" s="68">
        <v>45469</v>
      </c>
      <c r="G1048" s="67">
        <v>8.3000000000000007</v>
      </c>
      <c r="H1048" s="67">
        <v>0.01</v>
      </c>
      <c r="I1048" s="67">
        <v>8.4499999999999993</v>
      </c>
      <c r="J1048" s="67">
        <v>8.15</v>
      </c>
      <c r="K1048" s="67">
        <v>94.965599999999995</v>
      </c>
      <c r="L1048" s="67">
        <v>0</v>
      </c>
    </row>
    <row r="1049" spans="1:15" hidden="1" x14ac:dyDescent="0.25">
      <c r="A1049" s="68">
        <v>45237</v>
      </c>
      <c r="B1049" s="68">
        <v>45239</v>
      </c>
      <c r="C1049" s="66" t="s">
        <v>133</v>
      </c>
      <c r="D1049" s="66" t="s">
        <v>136</v>
      </c>
      <c r="E1049" s="66" t="s">
        <v>137</v>
      </c>
      <c r="F1049" s="68">
        <v>45595</v>
      </c>
      <c r="G1049" s="67">
        <v>8.41</v>
      </c>
      <c r="H1049" s="67">
        <v>0.21</v>
      </c>
      <c r="I1049" s="67">
        <v>8.56</v>
      </c>
      <c r="J1049" s="67">
        <v>8.26</v>
      </c>
      <c r="K1049" s="67">
        <v>92.322199999999995</v>
      </c>
      <c r="L1049" s="67">
        <v>0</v>
      </c>
    </row>
    <row r="1050" spans="1:15" hidden="1" x14ac:dyDescent="0.25">
      <c r="A1050" s="68">
        <v>45236</v>
      </c>
      <c r="B1050" s="68">
        <v>45238</v>
      </c>
      <c r="C1050" s="66" t="s">
        <v>118</v>
      </c>
      <c r="D1050" s="66" t="s">
        <v>2</v>
      </c>
      <c r="E1050" s="66" t="s">
        <v>6</v>
      </c>
      <c r="F1050" s="68">
        <v>47048</v>
      </c>
      <c r="G1050" s="67">
        <v>7.18</v>
      </c>
      <c r="H1050" s="67">
        <v>7.0000000000000007E-2</v>
      </c>
      <c r="I1050" s="67">
        <v>7.26</v>
      </c>
      <c r="J1050" s="67">
        <v>7.11</v>
      </c>
      <c r="K1050" s="67">
        <v>98.246600000000001</v>
      </c>
      <c r="L1050" s="67">
        <v>0.3135</v>
      </c>
    </row>
    <row r="1051" spans="1:15" hidden="1" x14ac:dyDescent="0.25">
      <c r="A1051" s="68">
        <v>45236</v>
      </c>
      <c r="B1051" s="68">
        <v>45238</v>
      </c>
      <c r="C1051" s="66" t="s">
        <v>112</v>
      </c>
      <c r="D1051" s="66" t="s">
        <v>113</v>
      </c>
      <c r="E1051" s="66" t="s">
        <v>114</v>
      </c>
      <c r="F1051" s="68">
        <v>50705</v>
      </c>
      <c r="G1051" s="67">
        <v>7.22</v>
      </c>
      <c r="H1051" s="67">
        <v>0.12</v>
      </c>
      <c r="I1051" s="67">
        <v>7.29</v>
      </c>
      <c r="J1051" s="67">
        <v>7.15</v>
      </c>
      <c r="K1051" s="67">
        <v>62.1417</v>
      </c>
      <c r="L1051" s="67">
        <v>9.8400000000000001E-2</v>
      </c>
    </row>
    <row r="1052" spans="1:15" x14ac:dyDescent="0.25">
      <c r="A1052" s="68">
        <v>45236</v>
      </c>
      <c r="B1052" s="68">
        <v>45238</v>
      </c>
      <c r="C1052" s="66" t="s">
        <v>115</v>
      </c>
      <c r="D1052" s="66" t="s">
        <v>116</v>
      </c>
      <c r="E1052" s="66" t="s">
        <v>117</v>
      </c>
      <c r="F1052" s="68">
        <v>51616</v>
      </c>
      <c r="G1052" s="67">
        <v>7.22</v>
      </c>
      <c r="H1052" s="67">
        <v>0.11</v>
      </c>
      <c r="I1052" s="67">
        <v>7.29</v>
      </c>
      <c r="J1052" s="67">
        <v>7.14</v>
      </c>
      <c r="K1052" s="67">
        <v>58.838000000000001</v>
      </c>
      <c r="L1052" s="67">
        <v>1.6148</v>
      </c>
    </row>
    <row r="1053" spans="1:15" hidden="1" x14ac:dyDescent="0.25">
      <c r="A1053" s="68">
        <v>45236</v>
      </c>
      <c r="B1053" s="68">
        <v>45238</v>
      </c>
      <c r="C1053" s="66" t="s">
        <v>127</v>
      </c>
      <c r="D1053" s="66" t="s">
        <v>4</v>
      </c>
      <c r="E1053" s="66" t="s">
        <v>8</v>
      </c>
      <c r="F1053" s="68">
        <v>48542</v>
      </c>
      <c r="G1053" s="67">
        <v>7.15</v>
      </c>
      <c r="H1053" s="67">
        <v>0.08</v>
      </c>
      <c r="I1053" s="67">
        <v>7.23</v>
      </c>
      <c r="J1053" s="67">
        <v>7.08</v>
      </c>
      <c r="K1053" s="67">
        <v>84.379800000000003</v>
      </c>
      <c r="L1053" s="67">
        <v>4.5418000000000003</v>
      </c>
    </row>
    <row r="1054" spans="1:15" hidden="1" x14ac:dyDescent="0.25">
      <c r="A1054" s="68">
        <v>45236</v>
      </c>
      <c r="B1054" s="68">
        <v>45238</v>
      </c>
      <c r="C1054" s="66" t="s">
        <v>121</v>
      </c>
      <c r="D1054" s="66" t="s">
        <v>122</v>
      </c>
      <c r="E1054" s="66" t="s">
        <v>123</v>
      </c>
      <c r="F1054" s="68">
        <v>46316</v>
      </c>
      <c r="G1054" s="67">
        <v>7.88</v>
      </c>
      <c r="H1054" s="67">
        <v>0.08</v>
      </c>
      <c r="I1054" s="67">
        <v>7.96</v>
      </c>
      <c r="J1054" s="67">
        <v>7.81</v>
      </c>
      <c r="K1054" s="67">
        <v>104.09610000000001</v>
      </c>
      <c r="L1054" s="67">
        <v>0.4672</v>
      </c>
    </row>
    <row r="1055" spans="1:15" hidden="1" x14ac:dyDescent="0.25">
      <c r="A1055" s="68">
        <v>45236</v>
      </c>
      <c r="B1055" s="68">
        <v>45238</v>
      </c>
      <c r="C1055" s="66" t="s">
        <v>124</v>
      </c>
      <c r="D1055" s="66" t="s">
        <v>150</v>
      </c>
      <c r="E1055" s="66" t="s">
        <v>151</v>
      </c>
      <c r="F1055" s="68">
        <v>45343</v>
      </c>
      <c r="G1055" s="67">
        <v>8.0399999999999991</v>
      </c>
      <c r="H1055" s="67">
        <v>-0.01</v>
      </c>
      <c r="I1055" s="67">
        <v>8.19</v>
      </c>
      <c r="J1055" s="67">
        <v>7.89</v>
      </c>
      <c r="K1055" s="67">
        <v>97.7102</v>
      </c>
      <c r="L1055" s="67">
        <v>0</v>
      </c>
      <c r="O1055" s="76"/>
    </row>
    <row r="1056" spans="1:15" hidden="1" x14ac:dyDescent="0.25">
      <c r="A1056" s="68">
        <v>45236</v>
      </c>
      <c r="B1056" s="68">
        <v>45238</v>
      </c>
      <c r="C1056" s="66" t="s">
        <v>130</v>
      </c>
      <c r="D1056" s="66" t="s">
        <v>142</v>
      </c>
      <c r="E1056" s="66" t="s">
        <v>143</v>
      </c>
      <c r="F1056" s="68">
        <v>45469</v>
      </c>
      <c r="G1056" s="67">
        <v>8.2899999999999991</v>
      </c>
      <c r="H1056" s="67">
        <v>0.04</v>
      </c>
      <c r="I1056" s="67">
        <v>8.44</v>
      </c>
      <c r="J1056" s="67">
        <v>8.14</v>
      </c>
      <c r="K1056" s="67">
        <v>94.952299999999994</v>
      </c>
      <c r="L1056" s="67">
        <v>0</v>
      </c>
    </row>
    <row r="1057" spans="1:15" hidden="1" x14ac:dyDescent="0.25">
      <c r="A1057" s="68">
        <v>45236</v>
      </c>
      <c r="B1057" s="68">
        <v>45238</v>
      </c>
      <c r="C1057" s="66" t="s">
        <v>133</v>
      </c>
      <c r="D1057" s="66" t="s">
        <v>136</v>
      </c>
      <c r="E1057" s="66" t="s">
        <v>137</v>
      </c>
      <c r="F1057" s="68">
        <v>45595</v>
      </c>
      <c r="G1057" s="67">
        <v>8.1999999999999993</v>
      </c>
      <c r="H1057" s="67">
        <v>0</v>
      </c>
      <c r="I1057" s="67">
        <v>8.35</v>
      </c>
      <c r="J1057" s="67">
        <v>8.0500000000000007</v>
      </c>
      <c r="K1057" s="67">
        <v>92.48</v>
      </c>
      <c r="L1057" s="67">
        <v>0</v>
      </c>
    </row>
    <row r="1058" spans="1:15" hidden="1" x14ac:dyDescent="0.25">
      <c r="A1058" s="68">
        <v>45233</v>
      </c>
      <c r="B1058" s="68">
        <v>45237</v>
      </c>
      <c r="C1058" s="66" t="s">
        <v>118</v>
      </c>
      <c r="D1058" s="66" t="s">
        <v>2</v>
      </c>
      <c r="E1058" s="66" t="s">
        <v>6</v>
      </c>
      <c r="F1058" s="68">
        <v>47048</v>
      </c>
      <c r="G1058" s="67">
        <v>7.11</v>
      </c>
      <c r="H1058" s="67">
        <v>-0.18</v>
      </c>
      <c r="I1058" s="67">
        <v>7.18</v>
      </c>
      <c r="J1058" s="67">
        <v>7.04</v>
      </c>
      <c r="K1058" s="67">
        <v>98.531499999999994</v>
      </c>
      <c r="L1058" s="67">
        <v>0.29509999999999997</v>
      </c>
    </row>
    <row r="1059" spans="1:15" hidden="1" x14ac:dyDescent="0.25">
      <c r="A1059" s="68">
        <v>45233</v>
      </c>
      <c r="B1059" s="68">
        <v>45237</v>
      </c>
      <c r="C1059" s="66" t="s">
        <v>112</v>
      </c>
      <c r="D1059" s="66" t="s">
        <v>113</v>
      </c>
      <c r="E1059" s="66" t="s">
        <v>114</v>
      </c>
      <c r="F1059" s="68">
        <v>50705</v>
      </c>
      <c r="G1059" s="67">
        <v>7.1</v>
      </c>
      <c r="H1059" s="67">
        <v>-0.21</v>
      </c>
      <c r="I1059" s="67">
        <v>7.18</v>
      </c>
      <c r="J1059" s="67">
        <v>7.03</v>
      </c>
      <c r="K1059" s="67">
        <v>62.917700000000004</v>
      </c>
      <c r="L1059" s="67">
        <v>9.0200000000000002E-2</v>
      </c>
    </row>
    <row r="1060" spans="1:15" x14ac:dyDescent="0.25">
      <c r="A1060" s="68">
        <v>45233</v>
      </c>
      <c r="B1060" s="68">
        <v>45237</v>
      </c>
      <c r="C1060" s="66" t="s">
        <v>115</v>
      </c>
      <c r="D1060" s="66" t="s">
        <v>116</v>
      </c>
      <c r="E1060" s="66" t="s">
        <v>117</v>
      </c>
      <c r="F1060" s="68">
        <v>51616</v>
      </c>
      <c r="G1060" s="67">
        <v>7.11</v>
      </c>
      <c r="H1060" s="67">
        <v>-0.21</v>
      </c>
      <c r="I1060" s="67">
        <v>7.18</v>
      </c>
      <c r="J1060" s="67">
        <v>7.03</v>
      </c>
      <c r="K1060" s="67">
        <v>59.619700000000002</v>
      </c>
      <c r="L1060" s="67">
        <v>1.6066</v>
      </c>
    </row>
    <row r="1061" spans="1:15" hidden="1" x14ac:dyDescent="0.25">
      <c r="A1061" s="68">
        <v>45233</v>
      </c>
      <c r="B1061" s="68">
        <v>45237</v>
      </c>
      <c r="C1061" s="66" t="s">
        <v>127</v>
      </c>
      <c r="D1061" s="66" t="s">
        <v>4</v>
      </c>
      <c r="E1061" s="66" t="s">
        <v>8</v>
      </c>
      <c r="F1061" s="68">
        <v>48542</v>
      </c>
      <c r="G1061" s="67">
        <v>7.07</v>
      </c>
      <c r="H1061" s="67">
        <v>-0.22</v>
      </c>
      <c r="I1061" s="67">
        <v>7.15</v>
      </c>
      <c r="J1061" s="67">
        <v>7</v>
      </c>
      <c r="K1061" s="67">
        <v>84.865200000000002</v>
      </c>
      <c r="L1061" s="67">
        <v>4.5288000000000004</v>
      </c>
    </row>
    <row r="1062" spans="1:15" hidden="1" x14ac:dyDescent="0.25">
      <c r="A1062" s="68">
        <v>45233</v>
      </c>
      <c r="B1062" s="68">
        <v>45237</v>
      </c>
      <c r="C1062" s="66" t="s">
        <v>121</v>
      </c>
      <c r="D1062" s="66" t="s">
        <v>122</v>
      </c>
      <c r="E1062" s="66" t="s">
        <v>123</v>
      </c>
      <c r="F1062" s="68">
        <v>46316</v>
      </c>
      <c r="G1062" s="67">
        <v>7.8</v>
      </c>
      <c r="H1062" s="67">
        <v>-0.18</v>
      </c>
      <c r="I1062" s="67">
        <v>7.87</v>
      </c>
      <c r="J1062" s="67">
        <v>7.73</v>
      </c>
      <c r="K1062" s="67">
        <v>104.32170000000001</v>
      </c>
      <c r="L1062" s="67">
        <v>0.44130000000000003</v>
      </c>
    </row>
    <row r="1063" spans="1:15" hidden="1" x14ac:dyDescent="0.25">
      <c r="A1063" s="68">
        <v>45233</v>
      </c>
      <c r="B1063" s="68">
        <v>45237</v>
      </c>
      <c r="C1063" s="66" t="s">
        <v>124</v>
      </c>
      <c r="D1063" s="66" t="s">
        <v>150</v>
      </c>
      <c r="E1063" s="66" t="s">
        <v>151</v>
      </c>
      <c r="F1063" s="68">
        <v>45343</v>
      </c>
      <c r="G1063" s="67">
        <v>8.0500000000000007</v>
      </c>
      <c r="H1063" s="67">
        <v>0.04</v>
      </c>
      <c r="I1063" s="67">
        <v>8.1999999999999993</v>
      </c>
      <c r="J1063" s="67">
        <v>7.9</v>
      </c>
      <c r="K1063" s="67">
        <v>97.685299999999998</v>
      </c>
      <c r="L1063" s="67">
        <v>0</v>
      </c>
      <c r="O1063" s="76"/>
    </row>
    <row r="1064" spans="1:15" hidden="1" x14ac:dyDescent="0.25">
      <c r="A1064" s="68">
        <v>45233</v>
      </c>
      <c r="B1064" s="68">
        <v>45237</v>
      </c>
      <c r="C1064" s="66" t="s">
        <v>130</v>
      </c>
      <c r="D1064" s="66" t="s">
        <v>142</v>
      </c>
      <c r="E1064" s="66" t="s">
        <v>143</v>
      </c>
      <c r="F1064" s="68">
        <v>45469</v>
      </c>
      <c r="G1064" s="67">
        <v>8.25</v>
      </c>
      <c r="H1064" s="67">
        <v>0.01</v>
      </c>
      <c r="I1064" s="67">
        <v>8.4</v>
      </c>
      <c r="J1064" s="67">
        <v>8.1</v>
      </c>
      <c r="K1064" s="67">
        <v>94.950599999999994</v>
      </c>
      <c r="L1064" s="67">
        <v>0</v>
      </c>
    </row>
    <row r="1065" spans="1:15" hidden="1" x14ac:dyDescent="0.25">
      <c r="A1065" s="68">
        <v>45233</v>
      </c>
      <c r="B1065" s="68">
        <v>45237</v>
      </c>
      <c r="C1065" s="66" t="s">
        <v>133</v>
      </c>
      <c r="D1065" s="66" t="s">
        <v>136</v>
      </c>
      <c r="E1065" s="66" t="s">
        <v>137</v>
      </c>
      <c r="F1065" s="68">
        <v>45595</v>
      </c>
      <c r="G1065" s="67">
        <v>8.1999999999999993</v>
      </c>
      <c r="H1065" s="67">
        <v>-0.01</v>
      </c>
      <c r="I1065" s="67">
        <v>8.35</v>
      </c>
      <c r="J1065" s="67">
        <v>8.0500000000000007</v>
      </c>
      <c r="K1065" s="67">
        <v>92.463999999999999</v>
      </c>
      <c r="L1065" s="67">
        <v>0</v>
      </c>
    </row>
    <row r="1066" spans="1:15" hidden="1" x14ac:dyDescent="0.25">
      <c r="A1066" s="68">
        <v>45232</v>
      </c>
      <c r="B1066" s="68">
        <v>45236</v>
      </c>
      <c r="C1066" s="66" t="s">
        <v>118</v>
      </c>
      <c r="D1066" s="66" t="s">
        <v>2</v>
      </c>
      <c r="E1066" s="66" t="s">
        <v>6</v>
      </c>
      <c r="F1066" s="68">
        <v>47048</v>
      </c>
      <c r="G1066" s="67">
        <v>7.29</v>
      </c>
      <c r="H1066" s="67">
        <v>-0.19</v>
      </c>
      <c r="I1066" s="67">
        <v>7.36</v>
      </c>
      <c r="J1066" s="67">
        <v>7.21</v>
      </c>
      <c r="K1066" s="67">
        <v>97.818600000000004</v>
      </c>
      <c r="L1066" s="67">
        <v>0.27660000000000001</v>
      </c>
    </row>
    <row r="1067" spans="1:15" hidden="1" x14ac:dyDescent="0.25">
      <c r="A1067" s="68">
        <v>45232</v>
      </c>
      <c r="B1067" s="68">
        <v>45236</v>
      </c>
      <c r="C1067" s="66" t="s">
        <v>112</v>
      </c>
      <c r="D1067" s="66" t="s">
        <v>113</v>
      </c>
      <c r="E1067" s="66" t="s">
        <v>114</v>
      </c>
      <c r="F1067" s="68">
        <v>50705</v>
      </c>
      <c r="G1067" s="67">
        <v>7.31</v>
      </c>
      <c r="H1067" s="67">
        <v>-0.18</v>
      </c>
      <c r="I1067" s="67">
        <v>7.39</v>
      </c>
      <c r="J1067" s="67">
        <v>7.24</v>
      </c>
      <c r="K1067" s="67">
        <v>61.516199999999998</v>
      </c>
      <c r="L1067" s="67">
        <v>8.2000000000000003E-2</v>
      </c>
    </row>
    <row r="1068" spans="1:15" x14ac:dyDescent="0.25">
      <c r="A1068" s="68">
        <v>45232</v>
      </c>
      <c r="B1068" s="68">
        <v>45236</v>
      </c>
      <c r="C1068" s="66" t="s">
        <v>115</v>
      </c>
      <c r="D1068" s="66" t="s">
        <v>116</v>
      </c>
      <c r="E1068" s="66" t="s">
        <v>117</v>
      </c>
      <c r="F1068" s="68">
        <v>51616</v>
      </c>
      <c r="G1068" s="67">
        <v>7.32</v>
      </c>
      <c r="H1068" s="67">
        <v>-0.18</v>
      </c>
      <c r="I1068" s="67">
        <v>7.4</v>
      </c>
      <c r="J1068" s="67">
        <v>7.25</v>
      </c>
      <c r="K1068" s="67">
        <v>58.121099999999998</v>
      </c>
      <c r="L1068" s="67">
        <v>1.5984</v>
      </c>
    </row>
    <row r="1069" spans="1:15" hidden="1" x14ac:dyDescent="0.25">
      <c r="A1069" s="68">
        <v>45232</v>
      </c>
      <c r="B1069" s="68">
        <v>45236</v>
      </c>
      <c r="C1069" s="66" t="s">
        <v>127</v>
      </c>
      <c r="D1069" s="66" t="s">
        <v>4</v>
      </c>
      <c r="E1069" s="66" t="s">
        <v>8</v>
      </c>
      <c r="F1069" s="68">
        <v>48542</v>
      </c>
      <c r="G1069" s="67">
        <v>7.29</v>
      </c>
      <c r="H1069" s="67">
        <v>-0.19</v>
      </c>
      <c r="I1069" s="67">
        <v>7.37</v>
      </c>
      <c r="J1069" s="67">
        <v>7.22</v>
      </c>
      <c r="K1069" s="67">
        <v>83.565200000000004</v>
      </c>
      <c r="L1069" s="67">
        <v>4.5157999999999996</v>
      </c>
    </row>
    <row r="1070" spans="1:15" hidden="1" x14ac:dyDescent="0.25">
      <c r="A1070" s="68">
        <v>45232</v>
      </c>
      <c r="B1070" s="68">
        <v>45236</v>
      </c>
      <c r="C1070" s="66" t="s">
        <v>121</v>
      </c>
      <c r="D1070" s="66" t="s">
        <v>122</v>
      </c>
      <c r="E1070" s="66" t="s">
        <v>123</v>
      </c>
      <c r="F1070" s="68">
        <v>46316</v>
      </c>
      <c r="G1070" s="67">
        <v>7.98</v>
      </c>
      <c r="H1070" s="67">
        <v>-0.17</v>
      </c>
      <c r="I1070" s="67">
        <v>8.0500000000000007</v>
      </c>
      <c r="J1070" s="67">
        <v>7.9</v>
      </c>
      <c r="K1070" s="67">
        <v>103.857</v>
      </c>
      <c r="L1070" s="67">
        <v>0.4153</v>
      </c>
    </row>
    <row r="1071" spans="1:15" hidden="1" x14ac:dyDescent="0.25">
      <c r="A1071" s="68">
        <v>45232</v>
      </c>
      <c r="B1071" s="68">
        <v>45236</v>
      </c>
      <c r="C1071" s="66" t="s">
        <v>124</v>
      </c>
      <c r="D1071" s="66" t="s">
        <v>150</v>
      </c>
      <c r="E1071" s="66" t="s">
        <v>151</v>
      </c>
      <c r="F1071" s="68">
        <v>45343</v>
      </c>
      <c r="G1071" s="67">
        <v>8.01</v>
      </c>
      <c r="H1071" s="67">
        <v>-0.03</v>
      </c>
      <c r="I1071" s="67">
        <v>8.16</v>
      </c>
      <c r="J1071" s="67">
        <v>7.86</v>
      </c>
      <c r="K1071" s="67">
        <v>97.673500000000004</v>
      </c>
      <c r="L1071" s="67">
        <v>0</v>
      </c>
      <c r="O1071" s="76"/>
    </row>
    <row r="1072" spans="1:15" hidden="1" x14ac:dyDescent="0.25">
      <c r="A1072" s="68">
        <v>45232</v>
      </c>
      <c r="B1072" s="68">
        <v>45236</v>
      </c>
      <c r="C1072" s="66" t="s">
        <v>130</v>
      </c>
      <c r="D1072" s="66" t="s">
        <v>142</v>
      </c>
      <c r="E1072" s="66" t="s">
        <v>143</v>
      </c>
      <c r="F1072" s="68">
        <v>45469</v>
      </c>
      <c r="G1072" s="67">
        <v>8.24</v>
      </c>
      <c r="H1072" s="67">
        <v>0.26</v>
      </c>
      <c r="I1072" s="67">
        <v>8.39</v>
      </c>
      <c r="J1072" s="67">
        <v>8.09</v>
      </c>
      <c r="K1072" s="67">
        <v>94.936499999999995</v>
      </c>
      <c r="L1072" s="67">
        <v>0</v>
      </c>
    </row>
    <row r="1073" spans="1:15" hidden="1" x14ac:dyDescent="0.25">
      <c r="A1073" s="68">
        <v>45232</v>
      </c>
      <c r="B1073" s="68">
        <v>45236</v>
      </c>
      <c r="C1073" s="66" t="s">
        <v>133</v>
      </c>
      <c r="D1073" s="66" t="s">
        <v>136</v>
      </c>
      <c r="E1073" s="66" t="s">
        <v>137</v>
      </c>
      <c r="F1073" s="68">
        <v>45595</v>
      </c>
      <c r="G1073" s="67">
        <v>8.2100000000000009</v>
      </c>
      <c r="H1073" s="67">
        <v>0.22</v>
      </c>
      <c r="I1073" s="67">
        <v>8.36</v>
      </c>
      <c r="J1073" s="67">
        <v>8.06</v>
      </c>
      <c r="K1073" s="67">
        <v>92.434299999999993</v>
      </c>
      <c r="L1073" s="67">
        <v>0</v>
      </c>
    </row>
    <row r="1074" spans="1:15" hidden="1" x14ac:dyDescent="0.25">
      <c r="A1074" s="68">
        <v>45230</v>
      </c>
      <c r="B1074" s="68">
        <v>45233</v>
      </c>
      <c r="C1074" s="66" t="s">
        <v>118</v>
      </c>
      <c r="D1074" s="66" t="s">
        <v>2</v>
      </c>
      <c r="E1074" s="66" t="s">
        <v>6</v>
      </c>
      <c r="F1074" s="68">
        <v>47048</v>
      </c>
      <c r="G1074" s="67">
        <v>7.48</v>
      </c>
      <c r="H1074" s="67">
        <v>-0.12</v>
      </c>
      <c r="I1074" s="67">
        <v>7.56</v>
      </c>
      <c r="J1074" s="67">
        <v>7.41</v>
      </c>
      <c r="K1074" s="67">
        <v>97.048400000000001</v>
      </c>
      <c r="L1074" s="67">
        <v>0.2213</v>
      </c>
    </row>
    <row r="1075" spans="1:15" hidden="1" x14ac:dyDescent="0.25">
      <c r="A1075" s="68">
        <v>45230</v>
      </c>
      <c r="B1075" s="68">
        <v>45233</v>
      </c>
      <c r="C1075" s="66" t="s">
        <v>112</v>
      </c>
      <c r="D1075" s="66" t="s">
        <v>113</v>
      </c>
      <c r="E1075" s="66" t="s">
        <v>114</v>
      </c>
      <c r="F1075" s="68">
        <v>50705</v>
      </c>
      <c r="G1075" s="67">
        <v>7.49</v>
      </c>
      <c r="H1075" s="67">
        <v>-0.1</v>
      </c>
      <c r="I1075" s="67">
        <v>7.57</v>
      </c>
      <c r="J1075" s="67">
        <v>7.42</v>
      </c>
      <c r="K1075" s="67">
        <v>60.356400000000001</v>
      </c>
      <c r="L1075" s="67">
        <v>5.74E-2</v>
      </c>
    </row>
    <row r="1076" spans="1:15" x14ac:dyDescent="0.25">
      <c r="A1076" s="68">
        <v>45230</v>
      </c>
      <c r="B1076" s="68">
        <v>45233</v>
      </c>
      <c r="C1076" s="66" t="s">
        <v>115</v>
      </c>
      <c r="D1076" s="66" t="s">
        <v>116</v>
      </c>
      <c r="E1076" s="66" t="s">
        <v>117</v>
      </c>
      <c r="F1076" s="68">
        <v>51616</v>
      </c>
      <c r="G1076" s="67">
        <v>7.5</v>
      </c>
      <c r="H1076" s="67">
        <v>-0.1</v>
      </c>
      <c r="I1076" s="67">
        <v>7.58</v>
      </c>
      <c r="J1076" s="67">
        <v>7.43</v>
      </c>
      <c r="K1076" s="67">
        <v>56.908799999999999</v>
      </c>
      <c r="L1076" s="67">
        <v>1.5738000000000001</v>
      </c>
    </row>
    <row r="1077" spans="1:15" hidden="1" x14ac:dyDescent="0.25">
      <c r="A1077" s="68">
        <v>45230</v>
      </c>
      <c r="B1077" s="68">
        <v>45233</v>
      </c>
      <c r="C1077" s="66" t="s">
        <v>127</v>
      </c>
      <c r="D1077" s="66" t="s">
        <v>4</v>
      </c>
      <c r="E1077" s="66" t="s">
        <v>8</v>
      </c>
      <c r="F1077" s="68">
        <v>48542</v>
      </c>
      <c r="G1077" s="67">
        <v>7.48</v>
      </c>
      <c r="H1077" s="67">
        <v>-0.11</v>
      </c>
      <c r="I1077" s="67">
        <v>7.55</v>
      </c>
      <c r="J1077" s="67">
        <v>7.41</v>
      </c>
      <c r="K1077" s="67">
        <v>82.481999999999999</v>
      </c>
      <c r="L1077" s="67">
        <v>4.4767000000000001</v>
      </c>
    </row>
    <row r="1078" spans="1:15" hidden="1" x14ac:dyDescent="0.25">
      <c r="A1078" s="68">
        <v>45230</v>
      </c>
      <c r="B1078" s="68">
        <v>45233</v>
      </c>
      <c r="C1078" s="66" t="s">
        <v>121</v>
      </c>
      <c r="D1078" s="66" t="s">
        <v>122</v>
      </c>
      <c r="E1078" s="66" t="s">
        <v>123</v>
      </c>
      <c r="F1078" s="68">
        <v>46316</v>
      </c>
      <c r="G1078" s="67">
        <v>8.15</v>
      </c>
      <c r="H1078" s="67">
        <v>-0.17</v>
      </c>
      <c r="I1078" s="67">
        <v>8.23</v>
      </c>
      <c r="J1078" s="67">
        <v>8.08</v>
      </c>
      <c r="K1078" s="67">
        <v>103.4135</v>
      </c>
      <c r="L1078" s="67">
        <v>0.33739999999999998</v>
      </c>
    </row>
    <row r="1079" spans="1:15" hidden="1" x14ac:dyDescent="0.25">
      <c r="A1079" s="68">
        <v>45230</v>
      </c>
      <c r="B1079" s="68">
        <v>45233</v>
      </c>
      <c r="C1079" s="66" t="s">
        <v>124</v>
      </c>
      <c r="D1079" s="66" t="s">
        <v>150</v>
      </c>
      <c r="E1079" s="66" t="s">
        <v>151</v>
      </c>
      <c r="F1079" s="68">
        <v>45343</v>
      </c>
      <c r="G1079" s="67">
        <v>8.0399999999999991</v>
      </c>
      <c r="H1079" s="67">
        <v>0.21</v>
      </c>
      <c r="I1079" s="67">
        <v>8.19</v>
      </c>
      <c r="J1079" s="67">
        <v>7.89</v>
      </c>
      <c r="K1079" s="67">
        <v>97.601699999999994</v>
      </c>
      <c r="L1079" s="67">
        <v>0</v>
      </c>
      <c r="O1079" s="76"/>
    </row>
    <row r="1080" spans="1:15" hidden="1" x14ac:dyDescent="0.25">
      <c r="A1080" s="68">
        <v>45230</v>
      </c>
      <c r="B1080" s="68">
        <v>45233</v>
      </c>
      <c r="C1080" s="66" t="s">
        <v>130</v>
      </c>
      <c r="D1080" s="66" t="s">
        <v>148</v>
      </c>
      <c r="E1080" s="66" t="s">
        <v>149</v>
      </c>
      <c r="F1080" s="68">
        <v>45371</v>
      </c>
      <c r="G1080" s="67">
        <v>7.98</v>
      </c>
      <c r="H1080" s="67">
        <v>-0.01</v>
      </c>
      <c r="I1080" s="67">
        <v>8.1300000000000008</v>
      </c>
      <c r="J1080" s="67">
        <v>7.83</v>
      </c>
      <c r="K1080" s="67">
        <v>97.031099999999995</v>
      </c>
      <c r="L1080" s="67">
        <v>0</v>
      </c>
    </row>
    <row r="1081" spans="1:15" hidden="1" x14ac:dyDescent="0.25">
      <c r="A1081" s="68">
        <v>45230</v>
      </c>
      <c r="B1081" s="68">
        <v>45233</v>
      </c>
      <c r="C1081" s="66" t="s">
        <v>133</v>
      </c>
      <c r="D1081" s="66" t="s">
        <v>125</v>
      </c>
      <c r="E1081" s="66" t="s">
        <v>126</v>
      </c>
      <c r="F1081" s="68">
        <v>45525</v>
      </c>
      <c r="G1081" s="67">
        <v>7.99</v>
      </c>
      <c r="H1081" s="67">
        <v>7.0000000000000007E-2</v>
      </c>
      <c r="I1081" s="67">
        <v>8.14</v>
      </c>
      <c r="J1081" s="67">
        <v>7.84</v>
      </c>
      <c r="K1081" s="67">
        <v>93.916600000000003</v>
      </c>
      <c r="L1081" s="67">
        <v>0</v>
      </c>
    </row>
    <row r="1082" spans="1:15" hidden="1" x14ac:dyDescent="0.25">
      <c r="A1082" s="68">
        <v>45229</v>
      </c>
      <c r="B1082" s="68">
        <v>45232</v>
      </c>
      <c r="C1082" s="66" t="s">
        <v>118</v>
      </c>
      <c r="D1082" s="66" t="s">
        <v>2</v>
      </c>
      <c r="E1082" s="66" t="s">
        <v>6</v>
      </c>
      <c r="F1082" s="68">
        <v>47048</v>
      </c>
      <c r="G1082" s="67">
        <v>7.6</v>
      </c>
      <c r="H1082" s="67">
        <v>0.03</v>
      </c>
      <c r="I1082" s="67">
        <v>7.67</v>
      </c>
      <c r="J1082" s="67">
        <v>7.52</v>
      </c>
      <c r="K1082" s="67">
        <v>96.593299999999999</v>
      </c>
      <c r="L1082" s="67">
        <v>0.2029</v>
      </c>
    </row>
    <row r="1083" spans="1:15" hidden="1" x14ac:dyDescent="0.25">
      <c r="A1083" s="68">
        <v>45229</v>
      </c>
      <c r="B1083" s="68">
        <v>45232</v>
      </c>
      <c r="C1083" s="66" t="s">
        <v>112</v>
      </c>
      <c r="D1083" s="66" t="s">
        <v>113</v>
      </c>
      <c r="E1083" s="66" t="s">
        <v>114</v>
      </c>
      <c r="F1083" s="68">
        <v>50705</v>
      </c>
      <c r="G1083" s="67">
        <v>7.59</v>
      </c>
      <c r="H1083" s="67">
        <v>0.04</v>
      </c>
      <c r="I1083" s="67">
        <v>7.67</v>
      </c>
      <c r="J1083" s="67">
        <v>7.52</v>
      </c>
      <c r="K1083" s="67">
        <v>59.720399999999998</v>
      </c>
      <c r="L1083" s="67">
        <v>4.9200000000000001E-2</v>
      </c>
    </row>
    <row r="1084" spans="1:15" x14ac:dyDescent="0.25">
      <c r="A1084" s="68">
        <v>45229</v>
      </c>
      <c r="B1084" s="68">
        <v>45232</v>
      </c>
      <c r="C1084" s="66" t="s">
        <v>115</v>
      </c>
      <c r="D1084" s="66" t="s">
        <v>116</v>
      </c>
      <c r="E1084" s="66" t="s">
        <v>117</v>
      </c>
      <c r="F1084" s="68">
        <v>51616</v>
      </c>
      <c r="G1084" s="67">
        <v>7.6</v>
      </c>
      <c r="H1084" s="67">
        <v>0.05</v>
      </c>
      <c r="I1084" s="67">
        <v>7.67</v>
      </c>
      <c r="J1084" s="67">
        <v>7.53</v>
      </c>
      <c r="K1084" s="67">
        <v>56.2821</v>
      </c>
      <c r="L1084" s="67">
        <v>1.5656000000000001</v>
      </c>
    </row>
    <row r="1085" spans="1:15" hidden="1" x14ac:dyDescent="0.25">
      <c r="A1085" s="68">
        <v>45229</v>
      </c>
      <c r="B1085" s="68">
        <v>45232</v>
      </c>
      <c r="C1085" s="66" t="s">
        <v>127</v>
      </c>
      <c r="D1085" s="66" t="s">
        <v>4</v>
      </c>
      <c r="E1085" s="66" t="s">
        <v>8</v>
      </c>
      <c r="F1085" s="68">
        <v>48542</v>
      </c>
      <c r="G1085" s="67">
        <v>7.59</v>
      </c>
      <c r="H1085" s="67">
        <v>0.02</v>
      </c>
      <c r="I1085" s="67">
        <v>7.66</v>
      </c>
      <c r="J1085" s="67">
        <v>7.51</v>
      </c>
      <c r="K1085" s="67">
        <v>81.874600000000001</v>
      </c>
      <c r="L1085" s="67">
        <v>4.4637000000000002</v>
      </c>
    </row>
    <row r="1086" spans="1:15" hidden="1" x14ac:dyDescent="0.25">
      <c r="A1086" s="68">
        <v>45229</v>
      </c>
      <c r="B1086" s="68">
        <v>45232</v>
      </c>
      <c r="C1086" s="66" t="s">
        <v>121</v>
      </c>
      <c r="D1086" s="66" t="s">
        <v>122</v>
      </c>
      <c r="E1086" s="66" t="s">
        <v>123</v>
      </c>
      <c r="F1086" s="68">
        <v>46316</v>
      </c>
      <c r="G1086" s="67">
        <v>8.32</v>
      </c>
      <c r="H1086" s="67">
        <v>-0.04</v>
      </c>
      <c r="I1086" s="67">
        <v>8.39</v>
      </c>
      <c r="J1086" s="67">
        <v>8.24</v>
      </c>
      <c r="K1086" s="67">
        <v>102.98909999999999</v>
      </c>
      <c r="L1086" s="67">
        <v>0.3115</v>
      </c>
    </row>
    <row r="1087" spans="1:15" hidden="1" x14ac:dyDescent="0.25">
      <c r="A1087" s="68">
        <v>45229</v>
      </c>
      <c r="B1087" s="68">
        <v>45232</v>
      </c>
      <c r="C1087" s="66" t="s">
        <v>124</v>
      </c>
      <c r="D1087" s="66" t="s">
        <v>150</v>
      </c>
      <c r="E1087" s="66" t="s">
        <v>151</v>
      </c>
      <c r="F1087" s="68">
        <v>45343</v>
      </c>
      <c r="G1087" s="67">
        <v>7.83</v>
      </c>
      <c r="H1087" s="67">
        <v>0.02</v>
      </c>
      <c r="I1087" s="67">
        <v>7.98</v>
      </c>
      <c r="J1087" s="67">
        <v>7.68</v>
      </c>
      <c r="K1087" s="67">
        <v>97.642700000000005</v>
      </c>
      <c r="L1087" s="67">
        <v>0</v>
      </c>
      <c r="O1087" s="76"/>
    </row>
    <row r="1088" spans="1:15" hidden="1" x14ac:dyDescent="0.25">
      <c r="A1088" s="68">
        <v>45229</v>
      </c>
      <c r="B1088" s="68">
        <v>45232</v>
      </c>
      <c r="C1088" s="66" t="s">
        <v>130</v>
      </c>
      <c r="D1088" s="66" t="s">
        <v>148</v>
      </c>
      <c r="E1088" s="66" t="s">
        <v>149</v>
      </c>
      <c r="F1088" s="68">
        <v>45371</v>
      </c>
      <c r="G1088" s="67">
        <v>7.99</v>
      </c>
      <c r="H1088" s="67">
        <v>-0.01</v>
      </c>
      <c r="I1088" s="67">
        <v>8.14</v>
      </c>
      <c r="J1088" s="67">
        <v>7.84</v>
      </c>
      <c r="K1088" s="67">
        <v>97.007400000000004</v>
      </c>
      <c r="L1088" s="67">
        <v>0</v>
      </c>
    </row>
    <row r="1089" spans="1:15" hidden="1" x14ac:dyDescent="0.25">
      <c r="A1089" s="68">
        <v>45229</v>
      </c>
      <c r="B1089" s="68">
        <v>45232</v>
      </c>
      <c r="C1089" s="66" t="s">
        <v>133</v>
      </c>
      <c r="D1089" s="66" t="s">
        <v>125</v>
      </c>
      <c r="E1089" s="66" t="s">
        <v>126</v>
      </c>
      <c r="F1089" s="68">
        <v>45525</v>
      </c>
      <c r="G1089" s="67">
        <v>7.92</v>
      </c>
      <c r="H1089" s="67">
        <v>-0.14000000000000001</v>
      </c>
      <c r="I1089" s="67">
        <v>8.07</v>
      </c>
      <c r="J1089" s="67">
        <v>7.77</v>
      </c>
      <c r="K1089" s="67">
        <v>93.944599999999994</v>
      </c>
      <c r="L1089" s="67">
        <v>0</v>
      </c>
    </row>
    <row r="1090" spans="1:15" hidden="1" x14ac:dyDescent="0.25">
      <c r="A1090" s="68">
        <v>45226</v>
      </c>
      <c r="B1090" s="68">
        <v>45230</v>
      </c>
      <c r="C1090" s="66" t="s">
        <v>118</v>
      </c>
      <c r="D1090" s="66" t="s">
        <v>2</v>
      </c>
      <c r="E1090" s="66" t="s">
        <v>6</v>
      </c>
      <c r="F1090" s="68">
        <v>47048</v>
      </c>
      <c r="G1090" s="67">
        <v>7.57</v>
      </c>
      <c r="H1090" s="67">
        <v>-0.2</v>
      </c>
      <c r="I1090" s="67">
        <v>7.65</v>
      </c>
      <c r="J1090" s="67">
        <v>7.5</v>
      </c>
      <c r="K1090" s="67">
        <v>96.679900000000004</v>
      </c>
      <c r="L1090" s="67">
        <v>0.16600000000000001</v>
      </c>
    </row>
    <row r="1091" spans="1:15" hidden="1" x14ac:dyDescent="0.25">
      <c r="A1091" s="68">
        <v>45226</v>
      </c>
      <c r="B1091" s="68">
        <v>45230</v>
      </c>
      <c r="C1091" s="66" t="s">
        <v>112</v>
      </c>
      <c r="D1091" s="66" t="s">
        <v>113</v>
      </c>
      <c r="E1091" s="66" t="s">
        <v>114</v>
      </c>
      <c r="F1091" s="68">
        <v>50705</v>
      </c>
      <c r="G1091" s="67">
        <v>7.55</v>
      </c>
      <c r="H1091" s="67">
        <v>-0.15</v>
      </c>
      <c r="I1091" s="67">
        <v>7.62</v>
      </c>
      <c r="J1091" s="67">
        <v>7.47</v>
      </c>
      <c r="K1091" s="67">
        <v>60.0032</v>
      </c>
      <c r="L1091" s="67">
        <v>3.2800000000000003E-2</v>
      </c>
    </row>
    <row r="1092" spans="1:15" x14ac:dyDescent="0.25">
      <c r="A1092" s="68">
        <v>45226</v>
      </c>
      <c r="B1092" s="68">
        <v>45230</v>
      </c>
      <c r="C1092" s="66" t="s">
        <v>115</v>
      </c>
      <c r="D1092" s="66" t="s">
        <v>116</v>
      </c>
      <c r="E1092" s="66" t="s">
        <v>117</v>
      </c>
      <c r="F1092" s="68">
        <v>51616</v>
      </c>
      <c r="G1092" s="67">
        <v>7.55</v>
      </c>
      <c r="H1092" s="67">
        <v>-0.15</v>
      </c>
      <c r="I1092" s="67">
        <v>7.63</v>
      </c>
      <c r="J1092" s="67">
        <v>7.48</v>
      </c>
      <c r="K1092" s="67">
        <v>56.568399999999997</v>
      </c>
      <c r="L1092" s="67">
        <v>1.5491999999999999</v>
      </c>
    </row>
    <row r="1093" spans="1:15" hidden="1" x14ac:dyDescent="0.25">
      <c r="A1093" s="68">
        <v>45226</v>
      </c>
      <c r="B1093" s="68">
        <v>45230</v>
      </c>
      <c r="C1093" s="66" t="s">
        <v>127</v>
      </c>
      <c r="D1093" s="66" t="s">
        <v>4</v>
      </c>
      <c r="E1093" s="66" t="s">
        <v>8</v>
      </c>
      <c r="F1093" s="68">
        <v>48542</v>
      </c>
      <c r="G1093" s="67">
        <v>7.57</v>
      </c>
      <c r="H1093" s="67">
        <v>-0.15</v>
      </c>
      <c r="I1093" s="67">
        <v>7.65</v>
      </c>
      <c r="J1093" s="67">
        <v>7.5</v>
      </c>
      <c r="K1093" s="67">
        <v>81.958500000000001</v>
      </c>
      <c r="L1093" s="67">
        <v>4.4377000000000004</v>
      </c>
    </row>
    <row r="1094" spans="1:15" hidden="1" x14ac:dyDescent="0.25">
      <c r="A1094" s="68">
        <v>45226</v>
      </c>
      <c r="B1094" s="68">
        <v>45230</v>
      </c>
      <c r="C1094" s="66" t="s">
        <v>121</v>
      </c>
      <c r="D1094" s="66" t="s">
        <v>122</v>
      </c>
      <c r="E1094" s="66" t="s">
        <v>123</v>
      </c>
      <c r="F1094" s="68">
        <v>46316</v>
      </c>
      <c r="G1094" s="67">
        <v>8.36</v>
      </c>
      <c r="H1094" s="67">
        <v>-0.12</v>
      </c>
      <c r="I1094" s="67">
        <v>8.43</v>
      </c>
      <c r="J1094" s="67">
        <v>8.2899999999999991</v>
      </c>
      <c r="K1094" s="67">
        <v>102.8921</v>
      </c>
      <c r="L1094" s="67">
        <v>0.2596</v>
      </c>
    </row>
    <row r="1095" spans="1:15" hidden="1" x14ac:dyDescent="0.25">
      <c r="A1095" s="68">
        <v>45226</v>
      </c>
      <c r="B1095" s="68">
        <v>45230</v>
      </c>
      <c r="C1095" s="66" t="s">
        <v>124</v>
      </c>
      <c r="D1095" s="66" t="s">
        <v>150</v>
      </c>
      <c r="E1095" s="66" t="s">
        <v>151</v>
      </c>
      <c r="F1095" s="68">
        <v>45343</v>
      </c>
      <c r="G1095" s="67">
        <v>7.81</v>
      </c>
      <c r="H1095" s="67">
        <v>0.02</v>
      </c>
      <c r="I1095" s="67">
        <v>7.96</v>
      </c>
      <c r="J1095" s="67">
        <v>7.66</v>
      </c>
      <c r="K1095" s="67">
        <v>97.605999999999995</v>
      </c>
      <c r="L1095" s="67">
        <v>0</v>
      </c>
      <c r="O1095" s="76"/>
    </row>
    <row r="1096" spans="1:15" hidden="1" x14ac:dyDescent="0.25">
      <c r="A1096" s="68">
        <v>45226</v>
      </c>
      <c r="B1096" s="68">
        <v>45230</v>
      </c>
      <c r="C1096" s="66" t="s">
        <v>130</v>
      </c>
      <c r="D1096" s="66" t="s">
        <v>148</v>
      </c>
      <c r="E1096" s="66" t="s">
        <v>149</v>
      </c>
      <c r="F1096" s="68">
        <v>45371</v>
      </c>
      <c r="G1096" s="67">
        <v>8</v>
      </c>
      <c r="H1096" s="67">
        <v>0.23</v>
      </c>
      <c r="I1096" s="67">
        <v>8.15</v>
      </c>
      <c r="J1096" s="67">
        <v>7.85</v>
      </c>
      <c r="K1096" s="67">
        <v>96.9619</v>
      </c>
      <c r="L1096" s="67">
        <v>0</v>
      </c>
    </row>
    <row r="1097" spans="1:15" hidden="1" x14ac:dyDescent="0.25">
      <c r="A1097" s="68">
        <v>45226</v>
      </c>
      <c r="B1097" s="68">
        <v>45230</v>
      </c>
      <c r="C1097" s="66" t="s">
        <v>133</v>
      </c>
      <c r="D1097" s="66" t="s">
        <v>125</v>
      </c>
      <c r="E1097" s="66" t="s">
        <v>126</v>
      </c>
      <c r="F1097" s="68">
        <v>45525</v>
      </c>
      <c r="G1097" s="67">
        <v>8.06</v>
      </c>
      <c r="H1097" s="67">
        <v>0.24</v>
      </c>
      <c r="I1097" s="67">
        <v>8.2100000000000009</v>
      </c>
      <c r="J1097" s="67">
        <v>7.91</v>
      </c>
      <c r="K1097" s="67">
        <v>93.8018</v>
      </c>
      <c r="L1097" s="67">
        <v>0</v>
      </c>
    </row>
    <row r="1098" spans="1:15" hidden="1" x14ac:dyDescent="0.25">
      <c r="A1098" s="68">
        <v>45225</v>
      </c>
      <c r="B1098" s="68">
        <v>45229</v>
      </c>
      <c r="C1098" s="66" t="s">
        <v>118</v>
      </c>
      <c r="D1098" s="66" t="s">
        <v>2</v>
      </c>
      <c r="E1098" s="66" t="s">
        <v>6</v>
      </c>
      <c r="F1098" s="68">
        <v>47048</v>
      </c>
      <c r="G1098" s="67">
        <v>7.77</v>
      </c>
      <c r="H1098" s="67">
        <v>0.03</v>
      </c>
      <c r="I1098" s="67">
        <v>7.85</v>
      </c>
      <c r="J1098" s="67">
        <v>7.7</v>
      </c>
      <c r="K1098" s="67">
        <v>95.894599999999997</v>
      </c>
      <c r="L1098" s="67">
        <v>0.14749999999999999</v>
      </c>
    </row>
    <row r="1099" spans="1:15" hidden="1" x14ac:dyDescent="0.25">
      <c r="A1099" s="68">
        <v>45225</v>
      </c>
      <c r="B1099" s="68">
        <v>45229</v>
      </c>
      <c r="C1099" s="66" t="s">
        <v>112</v>
      </c>
      <c r="D1099" s="66" t="s">
        <v>113</v>
      </c>
      <c r="E1099" s="66" t="s">
        <v>114</v>
      </c>
      <c r="F1099" s="68">
        <v>50705</v>
      </c>
      <c r="G1099" s="67">
        <v>7.7</v>
      </c>
      <c r="H1099" s="67">
        <v>0.09</v>
      </c>
      <c r="I1099" s="67">
        <v>7.78</v>
      </c>
      <c r="J1099" s="67">
        <v>7.63</v>
      </c>
      <c r="K1099" s="67">
        <v>59.018999999999998</v>
      </c>
      <c r="L1099" s="67">
        <v>2.46E-2</v>
      </c>
    </row>
    <row r="1100" spans="1:15" x14ac:dyDescent="0.25">
      <c r="A1100" s="68">
        <v>45225</v>
      </c>
      <c r="B1100" s="68">
        <v>45229</v>
      </c>
      <c r="C1100" s="66" t="s">
        <v>115</v>
      </c>
      <c r="D1100" s="66" t="s">
        <v>116</v>
      </c>
      <c r="E1100" s="66" t="s">
        <v>117</v>
      </c>
      <c r="F1100" s="68">
        <v>51616</v>
      </c>
      <c r="G1100" s="67">
        <v>7.7</v>
      </c>
      <c r="H1100" s="67">
        <v>0.09</v>
      </c>
      <c r="I1100" s="67">
        <v>7.77</v>
      </c>
      <c r="J1100" s="67">
        <v>7.62</v>
      </c>
      <c r="K1100" s="67">
        <v>55.643999999999998</v>
      </c>
      <c r="L1100" s="67">
        <v>1.5409999999999999</v>
      </c>
    </row>
    <row r="1101" spans="1:15" hidden="1" x14ac:dyDescent="0.25">
      <c r="A1101" s="68">
        <v>45225</v>
      </c>
      <c r="B1101" s="68">
        <v>45229</v>
      </c>
      <c r="C1101" s="66" t="s">
        <v>127</v>
      </c>
      <c r="D1101" s="66" t="s">
        <v>4</v>
      </c>
      <c r="E1101" s="66" t="s">
        <v>8</v>
      </c>
      <c r="F1101" s="68">
        <v>48542</v>
      </c>
      <c r="G1101" s="67">
        <v>7.72</v>
      </c>
      <c r="H1101" s="67">
        <v>0.06</v>
      </c>
      <c r="I1101" s="67">
        <v>7.79</v>
      </c>
      <c r="J1101" s="67">
        <v>7.64</v>
      </c>
      <c r="K1101" s="67">
        <v>81.144499999999994</v>
      </c>
      <c r="L1101" s="67">
        <v>4.4246999999999996</v>
      </c>
    </row>
    <row r="1102" spans="1:15" hidden="1" x14ac:dyDescent="0.25">
      <c r="A1102" s="68">
        <v>45225</v>
      </c>
      <c r="B1102" s="68">
        <v>45229</v>
      </c>
      <c r="C1102" s="66" t="s">
        <v>121</v>
      </c>
      <c r="D1102" s="66" t="s">
        <v>122</v>
      </c>
      <c r="E1102" s="66" t="s">
        <v>123</v>
      </c>
      <c r="F1102" s="68">
        <v>46316</v>
      </c>
      <c r="G1102" s="67">
        <v>8.48</v>
      </c>
      <c r="H1102" s="67">
        <v>0.02</v>
      </c>
      <c r="I1102" s="67">
        <v>8.56</v>
      </c>
      <c r="J1102" s="67">
        <v>8.41</v>
      </c>
      <c r="K1102" s="67">
        <v>102.5774</v>
      </c>
      <c r="L1102" s="67">
        <v>0.2336</v>
      </c>
    </row>
    <row r="1103" spans="1:15" hidden="1" x14ac:dyDescent="0.25">
      <c r="A1103" s="68">
        <v>45225</v>
      </c>
      <c r="B1103" s="68">
        <v>45229</v>
      </c>
      <c r="C1103" s="66" t="s">
        <v>124</v>
      </c>
      <c r="D1103" s="66" t="s">
        <v>150</v>
      </c>
      <c r="E1103" s="66" t="s">
        <v>151</v>
      </c>
      <c r="F1103" s="68">
        <v>45343</v>
      </c>
      <c r="G1103" s="67">
        <v>7.79</v>
      </c>
      <c r="H1103" s="67">
        <v>-0.04</v>
      </c>
      <c r="I1103" s="67">
        <v>7.94</v>
      </c>
      <c r="J1103" s="67">
        <v>7.64</v>
      </c>
      <c r="K1103" s="67">
        <v>97.593800000000002</v>
      </c>
      <c r="L1103" s="67">
        <v>0</v>
      </c>
      <c r="O1103" s="76"/>
    </row>
    <row r="1104" spans="1:15" hidden="1" x14ac:dyDescent="0.25">
      <c r="A1104" s="68">
        <v>45225</v>
      </c>
      <c r="B1104" s="68">
        <v>45229</v>
      </c>
      <c r="C1104" s="66" t="s">
        <v>130</v>
      </c>
      <c r="D1104" s="66" t="s">
        <v>148</v>
      </c>
      <c r="E1104" s="66" t="s">
        <v>149</v>
      </c>
      <c r="F1104" s="68">
        <v>45371</v>
      </c>
      <c r="G1104" s="67">
        <v>7.77</v>
      </c>
      <c r="H1104" s="67">
        <v>0.02</v>
      </c>
      <c r="I1104" s="67">
        <v>7.92</v>
      </c>
      <c r="J1104" s="67">
        <v>7.62</v>
      </c>
      <c r="K1104" s="67">
        <v>97.026399999999995</v>
      </c>
      <c r="L1104" s="67">
        <v>0</v>
      </c>
    </row>
    <row r="1105" spans="1:15" hidden="1" x14ac:dyDescent="0.25">
      <c r="A1105" s="68">
        <v>45225</v>
      </c>
      <c r="B1105" s="68">
        <v>45229</v>
      </c>
      <c r="C1105" s="66" t="s">
        <v>133</v>
      </c>
      <c r="D1105" s="66" t="s">
        <v>125</v>
      </c>
      <c r="E1105" s="66" t="s">
        <v>126</v>
      </c>
      <c r="F1105" s="68">
        <v>45525</v>
      </c>
      <c r="G1105" s="67">
        <v>7.82</v>
      </c>
      <c r="H1105" s="67">
        <v>0</v>
      </c>
      <c r="I1105" s="67">
        <v>7.97</v>
      </c>
      <c r="J1105" s="67">
        <v>7.67</v>
      </c>
      <c r="K1105" s="67">
        <v>93.957400000000007</v>
      </c>
      <c r="L1105" s="67">
        <v>0</v>
      </c>
    </row>
    <row r="1106" spans="1:15" hidden="1" x14ac:dyDescent="0.25">
      <c r="A1106" s="68">
        <v>45224</v>
      </c>
      <c r="B1106" s="68">
        <v>45226</v>
      </c>
      <c r="C1106" s="66" t="s">
        <v>118</v>
      </c>
      <c r="D1106" s="66" t="s">
        <v>2</v>
      </c>
      <c r="E1106" s="66" t="s">
        <v>6</v>
      </c>
      <c r="F1106" s="68">
        <v>47048</v>
      </c>
      <c r="G1106" s="67">
        <v>7.74</v>
      </c>
      <c r="H1106" s="67">
        <v>0.04</v>
      </c>
      <c r="I1106" s="67">
        <v>7.81</v>
      </c>
      <c r="J1106" s="67">
        <v>7.66</v>
      </c>
      <c r="K1106" s="67">
        <v>96.033199999999994</v>
      </c>
      <c r="L1106" s="67">
        <v>9.2200000000000004E-2</v>
      </c>
    </row>
    <row r="1107" spans="1:15" hidden="1" x14ac:dyDescent="0.25">
      <c r="A1107" s="68">
        <v>45224</v>
      </c>
      <c r="B1107" s="68">
        <v>45226</v>
      </c>
      <c r="C1107" s="66" t="s">
        <v>112</v>
      </c>
      <c r="D1107" s="66" t="s">
        <v>113</v>
      </c>
      <c r="E1107" s="66" t="s">
        <v>114</v>
      </c>
      <c r="F1107" s="68">
        <v>50705</v>
      </c>
      <c r="G1107" s="67">
        <v>7.61</v>
      </c>
      <c r="H1107" s="67">
        <v>0.04</v>
      </c>
      <c r="I1107" s="67">
        <v>7.69</v>
      </c>
      <c r="J1107" s="67">
        <v>7.54</v>
      </c>
      <c r="K1107" s="67">
        <v>59.565800000000003</v>
      </c>
      <c r="L1107" s="67">
        <v>0</v>
      </c>
    </row>
    <row r="1108" spans="1:15" x14ac:dyDescent="0.25">
      <c r="A1108" s="68">
        <v>45224</v>
      </c>
      <c r="B1108" s="68">
        <v>45226</v>
      </c>
      <c r="C1108" s="66" t="s">
        <v>115</v>
      </c>
      <c r="D1108" s="66" t="s">
        <v>116</v>
      </c>
      <c r="E1108" s="66" t="s">
        <v>117</v>
      </c>
      <c r="F1108" s="68">
        <v>51616</v>
      </c>
      <c r="G1108" s="67">
        <v>7.61</v>
      </c>
      <c r="H1108" s="67">
        <v>0.03</v>
      </c>
      <c r="I1108" s="67">
        <v>7.69</v>
      </c>
      <c r="J1108" s="67">
        <v>7.54</v>
      </c>
      <c r="K1108" s="67">
        <v>56.157800000000002</v>
      </c>
      <c r="L1108" s="67">
        <v>1.5164</v>
      </c>
    </row>
    <row r="1109" spans="1:15" hidden="1" x14ac:dyDescent="0.25">
      <c r="A1109" s="68">
        <v>45224</v>
      </c>
      <c r="B1109" s="68">
        <v>45226</v>
      </c>
      <c r="C1109" s="66" t="s">
        <v>127</v>
      </c>
      <c r="D1109" s="66" t="s">
        <v>4</v>
      </c>
      <c r="E1109" s="66" t="s">
        <v>8</v>
      </c>
      <c r="F1109" s="68">
        <v>48542</v>
      </c>
      <c r="G1109" s="67">
        <v>7.66</v>
      </c>
      <c r="H1109" s="67">
        <v>0.05</v>
      </c>
      <c r="I1109" s="67">
        <v>7.74</v>
      </c>
      <c r="J1109" s="67">
        <v>7.59</v>
      </c>
      <c r="K1109" s="67">
        <v>81.426199999999994</v>
      </c>
      <c r="L1109" s="67">
        <v>4.3856000000000002</v>
      </c>
    </row>
    <row r="1110" spans="1:15" hidden="1" x14ac:dyDescent="0.25">
      <c r="A1110" s="68">
        <v>45224</v>
      </c>
      <c r="B1110" s="68">
        <v>45226</v>
      </c>
      <c r="C1110" s="66" t="s">
        <v>121</v>
      </c>
      <c r="D1110" s="66" t="s">
        <v>122</v>
      </c>
      <c r="E1110" s="66" t="s">
        <v>123</v>
      </c>
      <c r="F1110" s="68">
        <v>46316</v>
      </c>
      <c r="G1110" s="67">
        <v>8.4600000000000009</v>
      </c>
      <c r="H1110" s="67">
        <v>-0.01</v>
      </c>
      <c r="I1110" s="67">
        <v>8.5299999999999994</v>
      </c>
      <c r="J1110" s="67">
        <v>8.3800000000000008</v>
      </c>
      <c r="K1110" s="67">
        <v>102.64870000000001</v>
      </c>
      <c r="L1110" s="67">
        <v>0.15570000000000001</v>
      </c>
    </row>
    <row r="1111" spans="1:15" hidden="1" x14ac:dyDescent="0.25">
      <c r="A1111" s="68">
        <v>45224</v>
      </c>
      <c r="B1111" s="68">
        <v>45226</v>
      </c>
      <c r="C1111" s="66" t="s">
        <v>124</v>
      </c>
      <c r="D1111" s="66" t="s">
        <v>150</v>
      </c>
      <c r="E1111" s="66" t="s">
        <v>151</v>
      </c>
      <c r="F1111" s="68">
        <v>45343</v>
      </c>
      <c r="G1111" s="67">
        <v>7.83</v>
      </c>
      <c r="H1111" s="67">
        <v>0.03</v>
      </c>
      <c r="I1111" s="67">
        <v>7.98</v>
      </c>
      <c r="J1111" s="67">
        <v>7.68</v>
      </c>
      <c r="K1111" s="67">
        <v>97.518500000000003</v>
      </c>
      <c r="L1111" s="67">
        <v>0</v>
      </c>
      <c r="O1111" s="76"/>
    </row>
    <row r="1112" spans="1:15" hidden="1" x14ac:dyDescent="0.25">
      <c r="A1112" s="68">
        <v>45224</v>
      </c>
      <c r="B1112" s="68">
        <v>45226</v>
      </c>
      <c r="C1112" s="66" t="s">
        <v>130</v>
      </c>
      <c r="D1112" s="66" t="s">
        <v>148</v>
      </c>
      <c r="E1112" s="66" t="s">
        <v>149</v>
      </c>
      <c r="F1112" s="68">
        <v>45371</v>
      </c>
      <c r="G1112" s="67">
        <v>7.75</v>
      </c>
      <c r="H1112" s="67">
        <v>0</v>
      </c>
      <c r="I1112" s="67">
        <v>7.9</v>
      </c>
      <c r="J1112" s="67">
        <v>7.61</v>
      </c>
      <c r="K1112" s="67">
        <v>96.971500000000006</v>
      </c>
      <c r="L1112" s="67">
        <v>0</v>
      </c>
    </row>
    <row r="1113" spans="1:15" hidden="1" x14ac:dyDescent="0.25">
      <c r="A1113" s="68">
        <v>45224</v>
      </c>
      <c r="B1113" s="68">
        <v>45226</v>
      </c>
      <c r="C1113" s="66" t="s">
        <v>133</v>
      </c>
      <c r="D1113" s="66" t="s">
        <v>125</v>
      </c>
      <c r="E1113" s="66" t="s">
        <v>126</v>
      </c>
      <c r="F1113" s="68">
        <v>45525</v>
      </c>
      <c r="G1113" s="67">
        <v>7.82</v>
      </c>
      <c r="H1113" s="67">
        <v>-0.01</v>
      </c>
      <c r="I1113" s="67">
        <v>7.97</v>
      </c>
      <c r="J1113" s="67">
        <v>7.67</v>
      </c>
      <c r="K1113" s="67">
        <v>93.899900000000002</v>
      </c>
      <c r="L1113" s="67">
        <v>0</v>
      </c>
    </row>
    <row r="1114" spans="1:15" hidden="1" x14ac:dyDescent="0.25">
      <c r="A1114" s="68">
        <v>45223</v>
      </c>
      <c r="B1114" s="68">
        <v>45225</v>
      </c>
      <c r="C1114" s="66" t="s">
        <v>118</v>
      </c>
      <c r="D1114" s="66" t="s">
        <v>2</v>
      </c>
      <c r="E1114" s="66" t="s">
        <v>6</v>
      </c>
      <c r="F1114" s="68">
        <v>47048</v>
      </c>
      <c r="G1114" s="67">
        <v>7.7</v>
      </c>
      <c r="H1114" s="67">
        <v>0</v>
      </c>
      <c r="I1114" s="67">
        <v>7.77</v>
      </c>
      <c r="J1114" s="67">
        <v>7.62</v>
      </c>
      <c r="K1114" s="67">
        <v>96.199700000000007</v>
      </c>
      <c r="L1114" s="67">
        <v>7.3800000000000004E-2</v>
      </c>
    </row>
    <row r="1115" spans="1:15" hidden="1" x14ac:dyDescent="0.25">
      <c r="A1115" s="68">
        <v>45223</v>
      </c>
      <c r="B1115" s="68">
        <v>45225</v>
      </c>
      <c r="C1115" s="66" t="s">
        <v>112</v>
      </c>
      <c r="D1115" s="66" t="s">
        <v>113</v>
      </c>
      <c r="E1115" s="66" t="s">
        <v>114</v>
      </c>
      <c r="F1115" s="68">
        <v>50705</v>
      </c>
      <c r="G1115" s="67">
        <v>7.57</v>
      </c>
      <c r="H1115" s="67">
        <v>-0.02</v>
      </c>
      <c r="I1115" s="67">
        <v>7.65</v>
      </c>
      <c r="J1115" s="67">
        <v>7.5</v>
      </c>
      <c r="K1115" s="67">
        <v>59.815600000000003</v>
      </c>
      <c r="L1115" s="67">
        <v>0</v>
      </c>
    </row>
    <row r="1116" spans="1:15" x14ac:dyDescent="0.25">
      <c r="A1116" s="68">
        <v>45223</v>
      </c>
      <c r="B1116" s="68">
        <v>45225</v>
      </c>
      <c r="C1116" s="66" t="s">
        <v>115</v>
      </c>
      <c r="D1116" s="66" t="s">
        <v>116</v>
      </c>
      <c r="E1116" s="66" t="s">
        <v>117</v>
      </c>
      <c r="F1116" s="68">
        <v>51616</v>
      </c>
      <c r="G1116" s="67">
        <v>7.58</v>
      </c>
      <c r="H1116" s="67">
        <v>-0.03</v>
      </c>
      <c r="I1116" s="67">
        <v>7.65</v>
      </c>
      <c r="J1116" s="67">
        <v>7.5</v>
      </c>
      <c r="K1116" s="67">
        <v>56.400199999999998</v>
      </c>
      <c r="L1116" s="67">
        <v>1.5082</v>
      </c>
    </row>
    <row r="1117" spans="1:15" hidden="1" x14ac:dyDescent="0.25">
      <c r="A1117" s="68">
        <v>45223</v>
      </c>
      <c r="B1117" s="68">
        <v>45225</v>
      </c>
      <c r="C1117" s="66" t="s">
        <v>127</v>
      </c>
      <c r="D1117" s="66" t="s">
        <v>4</v>
      </c>
      <c r="E1117" s="66" t="s">
        <v>8</v>
      </c>
      <c r="F1117" s="68">
        <v>48542</v>
      </c>
      <c r="G1117" s="67">
        <v>7.61</v>
      </c>
      <c r="H1117" s="67">
        <v>-0.03</v>
      </c>
      <c r="I1117" s="67">
        <v>7.69</v>
      </c>
      <c r="J1117" s="67">
        <v>7.54</v>
      </c>
      <c r="K1117" s="67">
        <v>81.7102</v>
      </c>
      <c r="L1117" s="67">
        <v>4.3726000000000003</v>
      </c>
    </row>
    <row r="1118" spans="1:15" hidden="1" x14ac:dyDescent="0.25">
      <c r="A1118" s="68">
        <v>45223</v>
      </c>
      <c r="B1118" s="68">
        <v>45225</v>
      </c>
      <c r="C1118" s="66" t="s">
        <v>121</v>
      </c>
      <c r="D1118" s="66" t="s">
        <v>122</v>
      </c>
      <c r="E1118" s="66" t="s">
        <v>123</v>
      </c>
      <c r="F1118" s="68">
        <v>46316</v>
      </c>
      <c r="G1118" s="67">
        <v>8.4700000000000006</v>
      </c>
      <c r="H1118" s="67">
        <v>0.01</v>
      </c>
      <c r="I1118" s="67">
        <v>8.5500000000000007</v>
      </c>
      <c r="J1118" s="67">
        <v>8.4</v>
      </c>
      <c r="K1118" s="67">
        <v>102.6138</v>
      </c>
      <c r="L1118" s="67">
        <v>0.1298</v>
      </c>
    </row>
    <row r="1119" spans="1:15" hidden="1" x14ac:dyDescent="0.25">
      <c r="A1119" s="68">
        <v>45223</v>
      </c>
      <c r="B1119" s="68">
        <v>45225</v>
      </c>
      <c r="C1119" s="66" t="s">
        <v>124</v>
      </c>
      <c r="D1119" s="66" t="s">
        <v>150</v>
      </c>
      <c r="E1119" s="66" t="s">
        <v>151</v>
      </c>
      <c r="F1119" s="68">
        <v>45343</v>
      </c>
      <c r="G1119" s="67">
        <v>7.8</v>
      </c>
      <c r="H1119" s="67">
        <v>0.97</v>
      </c>
      <c r="I1119" s="67">
        <v>7.95</v>
      </c>
      <c r="J1119" s="67">
        <v>7.65</v>
      </c>
      <c r="K1119" s="67">
        <v>97.507099999999994</v>
      </c>
      <c r="L1119" s="67">
        <v>0</v>
      </c>
      <c r="O1119" s="76"/>
    </row>
    <row r="1120" spans="1:15" hidden="1" x14ac:dyDescent="0.25">
      <c r="A1120" s="68">
        <v>45223</v>
      </c>
      <c r="B1120" s="68">
        <v>45225</v>
      </c>
      <c r="C1120" s="66" t="s">
        <v>130</v>
      </c>
      <c r="D1120" s="66" t="s">
        <v>148</v>
      </c>
      <c r="E1120" s="66" t="s">
        <v>149</v>
      </c>
      <c r="F1120" s="68">
        <v>45371</v>
      </c>
      <c r="G1120" s="67">
        <v>7.75</v>
      </c>
      <c r="H1120" s="67">
        <v>0.01</v>
      </c>
      <c r="I1120" s="67">
        <v>7.9</v>
      </c>
      <c r="J1120" s="67">
        <v>7.61</v>
      </c>
      <c r="K1120" s="67">
        <v>96.9512</v>
      </c>
      <c r="L1120" s="67">
        <v>0</v>
      </c>
    </row>
    <row r="1121" spans="1:15" hidden="1" x14ac:dyDescent="0.25">
      <c r="A1121" s="68">
        <v>45223</v>
      </c>
      <c r="B1121" s="68">
        <v>45225</v>
      </c>
      <c r="C1121" s="66" t="s">
        <v>133</v>
      </c>
      <c r="D1121" s="66" t="s">
        <v>125</v>
      </c>
      <c r="E1121" s="66" t="s">
        <v>126</v>
      </c>
      <c r="F1121" s="68">
        <v>45525</v>
      </c>
      <c r="G1121" s="67">
        <v>7.83</v>
      </c>
      <c r="H1121" s="67">
        <v>-0.01</v>
      </c>
      <c r="I1121" s="67">
        <v>7.98</v>
      </c>
      <c r="J1121" s="67">
        <v>7.68</v>
      </c>
      <c r="K1121" s="67">
        <v>93.877799999999993</v>
      </c>
      <c r="L1121" s="67">
        <v>0</v>
      </c>
    </row>
    <row r="1122" spans="1:15" hidden="1" x14ac:dyDescent="0.25">
      <c r="A1122" s="68">
        <v>45219</v>
      </c>
      <c r="B1122" s="68">
        <v>45224</v>
      </c>
      <c r="C1122" s="66" t="s">
        <v>118</v>
      </c>
      <c r="D1122" s="66" t="s">
        <v>2</v>
      </c>
      <c r="E1122" s="66" t="s">
        <v>6</v>
      </c>
      <c r="F1122" s="68">
        <v>47048</v>
      </c>
      <c r="G1122" s="67">
        <v>7.7</v>
      </c>
      <c r="H1122" s="67">
        <v>0.01</v>
      </c>
      <c r="I1122" s="67">
        <v>7.77</v>
      </c>
      <c r="J1122" s="67">
        <v>7.62</v>
      </c>
      <c r="K1122" s="67">
        <v>96.195999999999998</v>
      </c>
      <c r="L1122" s="67">
        <v>5.5300000000000002E-2</v>
      </c>
    </row>
    <row r="1123" spans="1:15" hidden="1" x14ac:dyDescent="0.25">
      <c r="A1123" s="68">
        <v>45219</v>
      </c>
      <c r="B1123" s="68">
        <v>45224</v>
      </c>
      <c r="C1123" s="66" t="s">
        <v>112</v>
      </c>
      <c r="D1123" s="66" t="s">
        <v>113</v>
      </c>
      <c r="E1123" s="66" t="s">
        <v>114</v>
      </c>
      <c r="F1123" s="68">
        <v>50705</v>
      </c>
      <c r="G1123" s="67">
        <v>7.59</v>
      </c>
      <c r="H1123" s="67">
        <v>-0.01</v>
      </c>
      <c r="I1123" s="67">
        <v>7.67</v>
      </c>
      <c r="J1123" s="67">
        <v>7.52</v>
      </c>
      <c r="K1123" s="67">
        <v>59.673499999999997</v>
      </c>
      <c r="L1123" s="67">
        <v>2.9836</v>
      </c>
    </row>
    <row r="1124" spans="1:15" x14ac:dyDescent="0.25">
      <c r="A1124" s="68">
        <v>45219</v>
      </c>
      <c r="B1124" s="68">
        <v>45224</v>
      </c>
      <c r="C1124" s="66" t="s">
        <v>115</v>
      </c>
      <c r="D1124" s="66" t="s">
        <v>116</v>
      </c>
      <c r="E1124" s="66" t="s">
        <v>117</v>
      </c>
      <c r="F1124" s="68">
        <v>51616</v>
      </c>
      <c r="G1124" s="67">
        <v>7.61</v>
      </c>
      <c r="H1124" s="67">
        <v>0</v>
      </c>
      <c r="I1124" s="67">
        <v>7.69</v>
      </c>
      <c r="J1124" s="67">
        <v>7.54</v>
      </c>
      <c r="K1124" s="67">
        <v>56.174199999999999</v>
      </c>
      <c r="L1124" s="67">
        <v>1.5</v>
      </c>
    </row>
    <row r="1125" spans="1:15" hidden="1" x14ac:dyDescent="0.25">
      <c r="A1125" s="68">
        <v>45219</v>
      </c>
      <c r="B1125" s="68">
        <v>45224</v>
      </c>
      <c r="C1125" s="66" t="s">
        <v>127</v>
      </c>
      <c r="D1125" s="66" t="s">
        <v>4</v>
      </c>
      <c r="E1125" s="66" t="s">
        <v>8</v>
      </c>
      <c r="F1125" s="68">
        <v>48542</v>
      </c>
      <c r="G1125" s="67">
        <v>7.64</v>
      </c>
      <c r="H1125" s="67">
        <v>0</v>
      </c>
      <c r="I1125" s="67">
        <v>7.71</v>
      </c>
      <c r="J1125" s="67">
        <v>7.56</v>
      </c>
      <c r="K1125" s="67">
        <v>81.561499999999995</v>
      </c>
      <c r="L1125" s="67">
        <v>4.3596000000000004</v>
      </c>
    </row>
    <row r="1126" spans="1:15" hidden="1" x14ac:dyDescent="0.25">
      <c r="A1126" s="68">
        <v>45219</v>
      </c>
      <c r="B1126" s="68">
        <v>45224</v>
      </c>
      <c r="C1126" s="66" t="s">
        <v>121</v>
      </c>
      <c r="D1126" s="66" t="s">
        <v>122</v>
      </c>
      <c r="E1126" s="66" t="s">
        <v>123</v>
      </c>
      <c r="F1126" s="68">
        <v>46316</v>
      </c>
      <c r="G1126" s="67">
        <v>8.4600000000000009</v>
      </c>
      <c r="H1126" s="67">
        <v>-0.01</v>
      </c>
      <c r="I1126" s="67">
        <v>8.5299999999999994</v>
      </c>
      <c r="J1126" s="67">
        <v>8.3800000000000008</v>
      </c>
      <c r="K1126" s="67">
        <v>102.65779999999999</v>
      </c>
      <c r="L1126" s="67">
        <v>0.1038</v>
      </c>
    </row>
    <row r="1127" spans="1:15" hidden="1" x14ac:dyDescent="0.25">
      <c r="A1127" s="68">
        <v>45219</v>
      </c>
      <c r="B1127" s="68">
        <v>45224</v>
      </c>
      <c r="C1127" s="66" t="s">
        <v>124</v>
      </c>
      <c r="D1127" s="66" t="s">
        <v>152</v>
      </c>
      <c r="E1127" s="66" t="s">
        <v>153</v>
      </c>
      <c r="F1127" s="68">
        <v>45315</v>
      </c>
      <c r="G1127" s="67">
        <v>6.83</v>
      </c>
      <c r="H1127" s="67">
        <v>0.02</v>
      </c>
      <c r="I1127" s="67">
        <v>6.98</v>
      </c>
      <c r="J1127" s="67">
        <v>6.68</v>
      </c>
      <c r="K1127" s="67">
        <v>98.303399999999996</v>
      </c>
      <c r="L1127" s="67">
        <v>0</v>
      </c>
      <c r="O1127" s="76"/>
    </row>
    <row r="1128" spans="1:15" hidden="1" x14ac:dyDescent="0.25">
      <c r="A1128" s="68">
        <v>45219</v>
      </c>
      <c r="B1128" s="68">
        <v>45224</v>
      </c>
      <c r="C1128" s="66" t="s">
        <v>130</v>
      </c>
      <c r="D1128" s="66" t="s">
        <v>148</v>
      </c>
      <c r="E1128" s="66" t="s">
        <v>149</v>
      </c>
      <c r="F1128" s="68">
        <v>45371</v>
      </c>
      <c r="G1128" s="67">
        <v>7.74</v>
      </c>
      <c r="H1128" s="67">
        <v>-0.01</v>
      </c>
      <c r="I1128" s="67">
        <v>7.89</v>
      </c>
      <c r="J1128" s="67">
        <v>7.6</v>
      </c>
      <c r="K1128" s="67">
        <v>96.934799999999996</v>
      </c>
      <c r="L1128" s="67">
        <v>0</v>
      </c>
    </row>
    <row r="1129" spans="1:15" hidden="1" x14ac:dyDescent="0.25">
      <c r="A1129" s="68">
        <v>45219</v>
      </c>
      <c r="B1129" s="68">
        <v>45224</v>
      </c>
      <c r="C1129" s="66" t="s">
        <v>133</v>
      </c>
      <c r="D1129" s="66" t="s">
        <v>125</v>
      </c>
      <c r="E1129" s="66" t="s">
        <v>126</v>
      </c>
      <c r="F1129" s="68">
        <v>45525</v>
      </c>
      <c r="G1129" s="67">
        <v>7.84</v>
      </c>
      <c r="H1129" s="67">
        <v>-0.03</v>
      </c>
      <c r="I1129" s="67">
        <v>7.99</v>
      </c>
      <c r="J1129" s="67">
        <v>7.69</v>
      </c>
      <c r="K1129" s="67">
        <v>93.851299999999995</v>
      </c>
      <c r="L1129" s="67">
        <v>0</v>
      </c>
    </row>
    <row r="1130" spans="1:15" hidden="1" x14ac:dyDescent="0.25">
      <c r="A1130" s="68">
        <v>45218</v>
      </c>
      <c r="B1130" s="68">
        <v>45223</v>
      </c>
      <c r="C1130" s="66" t="s">
        <v>118</v>
      </c>
      <c r="D1130" s="66" t="s">
        <v>2</v>
      </c>
      <c r="E1130" s="66" t="s">
        <v>6</v>
      </c>
      <c r="F1130" s="68">
        <v>47048</v>
      </c>
      <c r="G1130" s="67">
        <v>7.69</v>
      </c>
      <c r="H1130" s="67">
        <v>0.17</v>
      </c>
      <c r="I1130" s="67">
        <v>7.77</v>
      </c>
      <c r="J1130" s="67">
        <v>7.62</v>
      </c>
      <c r="K1130" s="67">
        <v>96.203299999999999</v>
      </c>
      <c r="L1130" s="67">
        <v>3.6900000000000002E-2</v>
      </c>
    </row>
    <row r="1131" spans="1:15" hidden="1" x14ac:dyDescent="0.25">
      <c r="A1131" s="68">
        <v>45218</v>
      </c>
      <c r="B1131" s="68">
        <v>45223</v>
      </c>
      <c r="C1131" s="66" t="s">
        <v>112</v>
      </c>
      <c r="D1131" s="66" t="s">
        <v>113</v>
      </c>
      <c r="E1131" s="66" t="s">
        <v>114</v>
      </c>
      <c r="F1131" s="68">
        <v>50705</v>
      </c>
      <c r="G1131" s="67">
        <v>7.6</v>
      </c>
      <c r="H1131" s="67">
        <v>0.17</v>
      </c>
      <c r="I1131" s="67">
        <v>7.68</v>
      </c>
      <c r="J1131" s="67">
        <v>7.53</v>
      </c>
      <c r="K1131" s="67">
        <v>59.633400000000002</v>
      </c>
      <c r="L1131" s="67">
        <v>2.9752999999999998</v>
      </c>
    </row>
    <row r="1132" spans="1:15" x14ac:dyDescent="0.25">
      <c r="A1132" s="68">
        <v>45218</v>
      </c>
      <c r="B1132" s="68">
        <v>45223</v>
      </c>
      <c r="C1132" s="66" t="s">
        <v>115</v>
      </c>
      <c r="D1132" s="66" t="s">
        <v>116</v>
      </c>
      <c r="E1132" s="66" t="s">
        <v>117</v>
      </c>
      <c r="F1132" s="68">
        <v>51616</v>
      </c>
      <c r="G1132" s="67">
        <v>7.61</v>
      </c>
      <c r="H1132" s="67">
        <v>0.17</v>
      </c>
      <c r="I1132" s="67">
        <v>7.69</v>
      </c>
      <c r="J1132" s="67">
        <v>7.54</v>
      </c>
      <c r="K1132" s="67">
        <v>56.175400000000003</v>
      </c>
      <c r="L1132" s="67">
        <v>1.4918</v>
      </c>
    </row>
    <row r="1133" spans="1:15" hidden="1" x14ac:dyDescent="0.25">
      <c r="A1133" s="68">
        <v>45218</v>
      </c>
      <c r="B1133" s="68">
        <v>45223</v>
      </c>
      <c r="C1133" s="66" t="s">
        <v>127</v>
      </c>
      <c r="D1133" s="66" t="s">
        <v>4</v>
      </c>
      <c r="E1133" s="66" t="s">
        <v>8</v>
      </c>
      <c r="F1133" s="68">
        <v>48542</v>
      </c>
      <c r="G1133" s="67">
        <v>7.64</v>
      </c>
      <c r="H1133" s="67">
        <v>0.16</v>
      </c>
      <c r="I1133" s="67">
        <v>7.71</v>
      </c>
      <c r="J1133" s="67">
        <v>7.56</v>
      </c>
      <c r="K1133" s="67">
        <v>81.545199999999994</v>
      </c>
      <c r="L1133" s="67">
        <v>4.3465999999999996</v>
      </c>
    </row>
    <row r="1134" spans="1:15" hidden="1" x14ac:dyDescent="0.25">
      <c r="A1134" s="68">
        <v>45218</v>
      </c>
      <c r="B1134" s="68">
        <v>45223</v>
      </c>
      <c r="C1134" s="66" t="s">
        <v>121</v>
      </c>
      <c r="D1134" s="66" t="s">
        <v>122</v>
      </c>
      <c r="E1134" s="66" t="s">
        <v>123</v>
      </c>
      <c r="F1134" s="68">
        <v>46316</v>
      </c>
      <c r="G1134" s="67">
        <v>8.4700000000000006</v>
      </c>
      <c r="H1134" s="67">
        <v>0.16</v>
      </c>
      <c r="I1134" s="67">
        <v>8.5500000000000007</v>
      </c>
      <c r="J1134" s="67">
        <v>8.4</v>
      </c>
      <c r="K1134" s="67">
        <v>102.62009999999999</v>
      </c>
      <c r="L1134" s="67">
        <v>7.7899999999999997E-2</v>
      </c>
    </row>
    <row r="1135" spans="1:15" hidden="1" x14ac:dyDescent="0.25">
      <c r="A1135" s="68">
        <v>45218</v>
      </c>
      <c r="B1135" s="68">
        <v>45223</v>
      </c>
      <c r="C1135" s="66" t="s">
        <v>124</v>
      </c>
      <c r="D1135" s="66" t="s">
        <v>152</v>
      </c>
      <c r="E1135" s="66" t="s">
        <v>153</v>
      </c>
      <c r="F1135" s="68">
        <v>45315</v>
      </c>
      <c r="G1135" s="67">
        <v>6.81</v>
      </c>
      <c r="H1135" s="67">
        <v>-0.04</v>
      </c>
      <c r="I1135" s="67">
        <v>6.96</v>
      </c>
      <c r="J1135" s="67">
        <v>6.66</v>
      </c>
      <c r="K1135" s="67">
        <v>98.289000000000001</v>
      </c>
      <c r="L1135" s="67">
        <v>0</v>
      </c>
      <c r="O1135" s="76"/>
    </row>
    <row r="1136" spans="1:15" hidden="1" x14ac:dyDescent="0.25">
      <c r="A1136" s="68">
        <v>45218</v>
      </c>
      <c r="B1136" s="68">
        <v>45223</v>
      </c>
      <c r="C1136" s="66" t="s">
        <v>130</v>
      </c>
      <c r="D1136" s="66" t="s">
        <v>148</v>
      </c>
      <c r="E1136" s="66" t="s">
        <v>149</v>
      </c>
      <c r="F1136" s="68">
        <v>45371</v>
      </c>
      <c r="G1136" s="67">
        <v>7.75</v>
      </c>
      <c r="H1136" s="67">
        <v>-0.03</v>
      </c>
      <c r="I1136" s="67">
        <v>7.9</v>
      </c>
      <c r="J1136" s="67">
        <v>7.61</v>
      </c>
      <c r="K1136" s="67">
        <v>96.910799999999995</v>
      </c>
      <c r="L1136" s="67">
        <v>0</v>
      </c>
    </row>
    <row r="1137" spans="1:15" hidden="1" x14ac:dyDescent="0.25">
      <c r="A1137" s="68">
        <v>45218</v>
      </c>
      <c r="B1137" s="68">
        <v>45223</v>
      </c>
      <c r="C1137" s="66" t="s">
        <v>133</v>
      </c>
      <c r="D1137" s="66" t="s">
        <v>125</v>
      </c>
      <c r="E1137" s="66" t="s">
        <v>126</v>
      </c>
      <c r="F1137" s="68">
        <v>45525</v>
      </c>
      <c r="G1137" s="67">
        <v>7.87</v>
      </c>
      <c r="H1137" s="67">
        <v>-0.01</v>
      </c>
      <c r="I1137" s="67">
        <v>8.02</v>
      </c>
      <c r="J1137" s="67">
        <v>7.72</v>
      </c>
      <c r="K1137" s="67">
        <v>93.805499999999995</v>
      </c>
      <c r="L1137" s="67">
        <v>0</v>
      </c>
    </row>
    <row r="1138" spans="1:15" hidden="1" x14ac:dyDescent="0.25">
      <c r="A1138" s="68">
        <v>45217</v>
      </c>
      <c r="B1138" s="68">
        <v>45219</v>
      </c>
      <c r="C1138" s="66" t="s">
        <v>118</v>
      </c>
      <c r="D1138" s="66" t="s">
        <v>2</v>
      </c>
      <c r="E1138" s="66" t="s">
        <v>6</v>
      </c>
      <c r="F1138" s="68">
        <v>47048</v>
      </c>
      <c r="G1138" s="67">
        <v>7.52</v>
      </c>
      <c r="H1138" s="67">
        <v>0.1</v>
      </c>
      <c r="I1138" s="67">
        <v>7.59</v>
      </c>
      <c r="J1138" s="67">
        <v>7.44</v>
      </c>
      <c r="K1138" s="67">
        <v>96.868300000000005</v>
      </c>
      <c r="L1138" s="67">
        <v>0</v>
      </c>
    </row>
    <row r="1139" spans="1:15" hidden="1" x14ac:dyDescent="0.25">
      <c r="A1139" s="68">
        <v>45217</v>
      </c>
      <c r="B1139" s="68">
        <v>45219</v>
      </c>
      <c r="C1139" s="66" t="s">
        <v>112</v>
      </c>
      <c r="D1139" s="66" t="s">
        <v>113</v>
      </c>
      <c r="E1139" s="66" t="s">
        <v>114</v>
      </c>
      <c r="F1139" s="68">
        <v>50705</v>
      </c>
      <c r="G1139" s="67">
        <v>7.43</v>
      </c>
      <c r="H1139" s="67">
        <v>0.12</v>
      </c>
      <c r="I1139" s="67">
        <v>7.5</v>
      </c>
      <c r="J1139" s="67">
        <v>7.36</v>
      </c>
      <c r="K1139" s="67">
        <v>60.707000000000001</v>
      </c>
      <c r="L1139" s="67">
        <v>2.9424999999999999</v>
      </c>
    </row>
    <row r="1140" spans="1:15" x14ac:dyDescent="0.25">
      <c r="A1140" s="68">
        <v>45217</v>
      </c>
      <c r="B1140" s="68">
        <v>45219</v>
      </c>
      <c r="C1140" s="66" t="s">
        <v>115</v>
      </c>
      <c r="D1140" s="66" t="s">
        <v>116</v>
      </c>
      <c r="E1140" s="66" t="s">
        <v>117</v>
      </c>
      <c r="F1140" s="68">
        <v>51616</v>
      </c>
      <c r="G1140" s="67">
        <v>7.44</v>
      </c>
      <c r="H1140" s="67">
        <v>0.13</v>
      </c>
      <c r="I1140" s="67">
        <v>7.51</v>
      </c>
      <c r="J1140" s="67">
        <v>7.36</v>
      </c>
      <c r="K1140" s="67">
        <v>57.313499999999998</v>
      </c>
      <c r="L1140" s="67">
        <v>1.4590000000000001</v>
      </c>
    </row>
    <row r="1141" spans="1:15" hidden="1" x14ac:dyDescent="0.25">
      <c r="A1141" s="68">
        <v>45217</v>
      </c>
      <c r="B1141" s="68">
        <v>45219</v>
      </c>
      <c r="C1141" s="66" t="s">
        <v>127</v>
      </c>
      <c r="D1141" s="66" t="s">
        <v>4</v>
      </c>
      <c r="E1141" s="66" t="s">
        <v>8</v>
      </c>
      <c r="F1141" s="68">
        <v>48542</v>
      </c>
      <c r="G1141" s="67">
        <v>7.48</v>
      </c>
      <c r="H1141" s="67">
        <v>0.12</v>
      </c>
      <c r="I1141" s="67">
        <v>7.55</v>
      </c>
      <c r="J1141" s="67">
        <v>7.41</v>
      </c>
      <c r="K1141" s="67">
        <v>82.426000000000002</v>
      </c>
      <c r="L1141" s="67">
        <v>4.2945000000000002</v>
      </c>
    </row>
    <row r="1142" spans="1:15" hidden="1" x14ac:dyDescent="0.25">
      <c r="A1142" s="68">
        <v>45217</v>
      </c>
      <c r="B1142" s="68">
        <v>45219</v>
      </c>
      <c r="C1142" s="66" t="s">
        <v>121</v>
      </c>
      <c r="D1142" s="66" t="s">
        <v>122</v>
      </c>
      <c r="E1142" s="66" t="s">
        <v>123</v>
      </c>
      <c r="F1142" s="68">
        <v>46316</v>
      </c>
      <c r="G1142" s="67">
        <v>8.31</v>
      </c>
      <c r="H1142" s="67">
        <v>0.06</v>
      </c>
      <c r="I1142" s="67">
        <v>8.39</v>
      </c>
      <c r="J1142" s="67">
        <v>8.24</v>
      </c>
      <c r="K1142" s="67">
        <v>103.0162</v>
      </c>
      <c r="L1142" s="67">
        <v>0</v>
      </c>
    </row>
    <row r="1143" spans="1:15" hidden="1" x14ac:dyDescent="0.25">
      <c r="A1143" s="68">
        <v>45217</v>
      </c>
      <c r="B1143" s="68">
        <v>45219</v>
      </c>
      <c r="C1143" s="66" t="s">
        <v>124</v>
      </c>
      <c r="D1143" s="66" t="s">
        <v>152</v>
      </c>
      <c r="E1143" s="66" t="s">
        <v>153</v>
      </c>
      <c r="F1143" s="68">
        <v>45315</v>
      </c>
      <c r="G1143" s="67">
        <v>6.85</v>
      </c>
      <c r="H1143" s="67">
        <v>-0.1</v>
      </c>
      <c r="I1143" s="67">
        <v>7</v>
      </c>
      <c r="J1143" s="67">
        <v>6.7</v>
      </c>
      <c r="K1143" s="67">
        <v>98.205600000000004</v>
      </c>
      <c r="L1143" s="67">
        <v>0</v>
      </c>
      <c r="O1143" s="76"/>
    </row>
    <row r="1144" spans="1:15" hidden="1" x14ac:dyDescent="0.25">
      <c r="A1144" s="68">
        <v>45217</v>
      </c>
      <c r="B1144" s="68">
        <v>45219</v>
      </c>
      <c r="C1144" s="66" t="s">
        <v>130</v>
      </c>
      <c r="D1144" s="66" t="s">
        <v>148</v>
      </c>
      <c r="E1144" s="66" t="s">
        <v>149</v>
      </c>
      <c r="F1144" s="68">
        <v>45371</v>
      </c>
      <c r="G1144" s="67">
        <v>7.78</v>
      </c>
      <c r="H1144" s="67">
        <v>-0.22</v>
      </c>
      <c r="I1144" s="67">
        <v>7.92</v>
      </c>
      <c r="J1144" s="67">
        <v>7.63</v>
      </c>
      <c r="K1144" s="67">
        <v>96.821200000000005</v>
      </c>
      <c r="L1144" s="67">
        <v>0</v>
      </c>
    </row>
    <row r="1145" spans="1:15" hidden="1" x14ac:dyDescent="0.25">
      <c r="A1145" s="68">
        <v>45217</v>
      </c>
      <c r="B1145" s="68">
        <v>45219</v>
      </c>
      <c r="C1145" s="66" t="s">
        <v>133</v>
      </c>
      <c r="D1145" s="66" t="s">
        <v>125</v>
      </c>
      <c r="E1145" s="66" t="s">
        <v>126</v>
      </c>
      <c r="F1145" s="68">
        <v>45525</v>
      </c>
      <c r="G1145" s="67">
        <v>7.88</v>
      </c>
      <c r="H1145" s="67">
        <v>-0.49</v>
      </c>
      <c r="I1145" s="67">
        <v>8.0299999999999994</v>
      </c>
      <c r="J1145" s="67">
        <v>7.73</v>
      </c>
      <c r="K1145" s="67">
        <v>93.7256</v>
      </c>
      <c r="L1145" s="67">
        <v>0</v>
      </c>
    </row>
    <row r="1146" spans="1:15" hidden="1" x14ac:dyDescent="0.25">
      <c r="A1146" s="68">
        <v>45216</v>
      </c>
      <c r="B1146" s="68">
        <v>45218</v>
      </c>
      <c r="C1146" s="66" t="s">
        <v>118</v>
      </c>
      <c r="D1146" s="66" t="s">
        <v>2</v>
      </c>
      <c r="E1146" s="66" t="s">
        <v>6</v>
      </c>
      <c r="F1146" s="68">
        <v>47048</v>
      </c>
      <c r="G1146" s="67">
        <v>7.42</v>
      </c>
      <c r="H1146" s="67">
        <v>-0.02</v>
      </c>
      <c r="I1146" s="67">
        <v>7.49</v>
      </c>
      <c r="J1146" s="67">
        <v>7.35</v>
      </c>
      <c r="K1146" s="67">
        <v>97.281300000000002</v>
      </c>
      <c r="L1146" s="67">
        <v>6.6944999999999997</v>
      </c>
    </row>
    <row r="1147" spans="1:15" hidden="1" x14ac:dyDescent="0.25">
      <c r="A1147" s="68">
        <v>45216</v>
      </c>
      <c r="B1147" s="68">
        <v>45218</v>
      </c>
      <c r="C1147" s="66" t="s">
        <v>112</v>
      </c>
      <c r="D1147" s="66" t="s">
        <v>113</v>
      </c>
      <c r="E1147" s="66" t="s">
        <v>114</v>
      </c>
      <c r="F1147" s="68">
        <v>50705</v>
      </c>
      <c r="G1147" s="67">
        <v>7.31</v>
      </c>
      <c r="H1147" s="67">
        <v>-0.02</v>
      </c>
      <c r="I1147" s="67">
        <v>7.38</v>
      </c>
      <c r="J1147" s="67">
        <v>7.23</v>
      </c>
      <c r="K1147" s="67">
        <v>61.491700000000002</v>
      </c>
      <c r="L1147" s="67">
        <v>2.9342000000000001</v>
      </c>
    </row>
    <row r="1148" spans="1:15" x14ac:dyDescent="0.25">
      <c r="A1148" s="68">
        <v>45216</v>
      </c>
      <c r="B1148" s="68">
        <v>45218</v>
      </c>
      <c r="C1148" s="66" t="s">
        <v>115</v>
      </c>
      <c r="D1148" s="66" t="s">
        <v>116</v>
      </c>
      <c r="E1148" s="66" t="s">
        <v>117</v>
      </c>
      <c r="F1148" s="68">
        <v>51616</v>
      </c>
      <c r="G1148" s="67">
        <v>7.31</v>
      </c>
      <c r="H1148" s="67">
        <v>-0.02</v>
      </c>
      <c r="I1148" s="67">
        <v>7.38</v>
      </c>
      <c r="J1148" s="67">
        <v>7.24</v>
      </c>
      <c r="K1148" s="67">
        <v>58.154899999999998</v>
      </c>
      <c r="L1148" s="67">
        <v>1.4508000000000001</v>
      </c>
    </row>
    <row r="1149" spans="1:15" hidden="1" x14ac:dyDescent="0.25">
      <c r="A1149" s="68">
        <v>45216</v>
      </c>
      <c r="B1149" s="68">
        <v>45218</v>
      </c>
      <c r="C1149" s="66" t="s">
        <v>127</v>
      </c>
      <c r="D1149" s="66" t="s">
        <v>4</v>
      </c>
      <c r="E1149" s="66" t="s">
        <v>8</v>
      </c>
      <c r="F1149" s="68">
        <v>48542</v>
      </c>
      <c r="G1149" s="67">
        <v>7.36</v>
      </c>
      <c r="H1149" s="67">
        <v>0</v>
      </c>
      <c r="I1149" s="67">
        <v>7.44</v>
      </c>
      <c r="J1149" s="67">
        <v>7.29</v>
      </c>
      <c r="K1149" s="67">
        <v>83.081599999999995</v>
      </c>
      <c r="L1149" s="67">
        <v>4.2815000000000003</v>
      </c>
    </row>
    <row r="1150" spans="1:15" hidden="1" x14ac:dyDescent="0.25">
      <c r="A1150" s="68">
        <v>45216</v>
      </c>
      <c r="B1150" s="68">
        <v>45218</v>
      </c>
      <c r="C1150" s="66" t="s">
        <v>121</v>
      </c>
      <c r="D1150" s="66" t="s">
        <v>122</v>
      </c>
      <c r="E1150" s="66" t="s">
        <v>123</v>
      </c>
      <c r="F1150" s="68">
        <v>46316</v>
      </c>
      <c r="G1150" s="67">
        <v>8.25</v>
      </c>
      <c r="H1150" s="67">
        <v>-0.04</v>
      </c>
      <c r="I1150" s="67">
        <v>8.33</v>
      </c>
      <c r="J1150" s="67">
        <v>8.18</v>
      </c>
      <c r="K1150" s="67">
        <v>103.20310000000001</v>
      </c>
      <c r="L1150" s="67">
        <v>7.1315</v>
      </c>
    </row>
    <row r="1151" spans="1:15" hidden="1" x14ac:dyDescent="0.25">
      <c r="A1151" s="68">
        <v>45216</v>
      </c>
      <c r="B1151" s="68">
        <v>45218</v>
      </c>
      <c r="C1151" s="66" t="s">
        <v>124</v>
      </c>
      <c r="D1151" s="66" t="s">
        <v>152</v>
      </c>
      <c r="E1151" s="66" t="s">
        <v>153</v>
      </c>
      <c r="F1151" s="68">
        <v>45315</v>
      </c>
      <c r="G1151" s="67">
        <v>6.95</v>
      </c>
      <c r="H1151" s="67">
        <v>-0.63</v>
      </c>
      <c r="I1151" s="67">
        <v>7.1</v>
      </c>
      <c r="J1151" s="67">
        <v>6.8</v>
      </c>
      <c r="K1151" s="67">
        <v>98.160799999999995</v>
      </c>
      <c r="L1151" s="67">
        <v>0</v>
      </c>
      <c r="O1151" s="76"/>
    </row>
    <row r="1152" spans="1:15" hidden="1" x14ac:dyDescent="0.25">
      <c r="A1152" s="68">
        <v>45216</v>
      </c>
      <c r="B1152" s="68">
        <v>45218</v>
      </c>
      <c r="C1152" s="66" t="s">
        <v>130</v>
      </c>
      <c r="D1152" s="66" t="s">
        <v>148</v>
      </c>
      <c r="E1152" s="66" t="s">
        <v>149</v>
      </c>
      <c r="F1152" s="68">
        <v>45371</v>
      </c>
      <c r="G1152" s="67">
        <v>8</v>
      </c>
      <c r="H1152" s="67">
        <v>-0.48</v>
      </c>
      <c r="I1152" s="67">
        <v>8.15</v>
      </c>
      <c r="J1152" s="67">
        <v>7.85</v>
      </c>
      <c r="K1152" s="67">
        <v>96.711100000000002</v>
      </c>
      <c r="L1152" s="67">
        <v>0</v>
      </c>
    </row>
    <row r="1153" spans="1:15" hidden="1" x14ac:dyDescent="0.25">
      <c r="A1153" s="68">
        <v>45216</v>
      </c>
      <c r="B1153" s="68">
        <v>45218</v>
      </c>
      <c r="C1153" s="66" t="s">
        <v>133</v>
      </c>
      <c r="D1153" s="66" t="s">
        <v>125</v>
      </c>
      <c r="E1153" s="66" t="s">
        <v>126</v>
      </c>
      <c r="F1153" s="68">
        <v>45525</v>
      </c>
      <c r="G1153" s="67">
        <v>8.3699999999999992</v>
      </c>
      <c r="H1153" s="67">
        <v>-0.1</v>
      </c>
      <c r="I1153" s="67">
        <v>8.52</v>
      </c>
      <c r="J1153" s="67">
        <v>8.2200000000000006</v>
      </c>
      <c r="K1153" s="67">
        <v>93.340500000000006</v>
      </c>
      <c r="L1153" s="67">
        <v>0</v>
      </c>
    </row>
    <row r="1154" spans="1:15" hidden="1" x14ac:dyDescent="0.25">
      <c r="A1154" s="68">
        <v>45215</v>
      </c>
      <c r="B1154" s="68">
        <v>45217</v>
      </c>
      <c r="C1154" s="66" t="s">
        <v>118</v>
      </c>
      <c r="D1154" s="66" t="s">
        <v>2</v>
      </c>
      <c r="E1154" s="66" t="s">
        <v>6</v>
      </c>
      <c r="F1154" s="68">
        <v>47048</v>
      </c>
      <c r="G1154" s="67">
        <v>7.44</v>
      </c>
      <c r="H1154" s="67">
        <v>0.05</v>
      </c>
      <c r="I1154" s="67">
        <v>7.51</v>
      </c>
      <c r="J1154" s="67">
        <v>7.37</v>
      </c>
      <c r="K1154" s="67">
        <v>97.199600000000004</v>
      </c>
      <c r="L1154" s="67">
        <v>6.6760000000000002</v>
      </c>
    </row>
    <row r="1155" spans="1:15" hidden="1" x14ac:dyDescent="0.25">
      <c r="A1155" s="68">
        <v>45215</v>
      </c>
      <c r="B1155" s="68">
        <v>45217</v>
      </c>
      <c r="C1155" s="66" t="s">
        <v>112</v>
      </c>
      <c r="D1155" s="66" t="s">
        <v>113</v>
      </c>
      <c r="E1155" s="66" t="s">
        <v>114</v>
      </c>
      <c r="F1155" s="68">
        <v>50705</v>
      </c>
      <c r="G1155" s="67">
        <v>7.33</v>
      </c>
      <c r="H1155" s="67">
        <v>0.04</v>
      </c>
      <c r="I1155" s="67">
        <v>7.41</v>
      </c>
      <c r="J1155" s="67">
        <v>7.26</v>
      </c>
      <c r="K1155" s="67">
        <v>61.322099999999999</v>
      </c>
      <c r="L1155" s="67">
        <v>2.9260000000000002</v>
      </c>
    </row>
    <row r="1156" spans="1:15" x14ac:dyDescent="0.25">
      <c r="A1156" s="68">
        <v>45215</v>
      </c>
      <c r="B1156" s="68">
        <v>45217</v>
      </c>
      <c r="C1156" s="66" t="s">
        <v>115</v>
      </c>
      <c r="D1156" s="66" t="s">
        <v>116</v>
      </c>
      <c r="E1156" s="66" t="s">
        <v>117</v>
      </c>
      <c r="F1156" s="68">
        <v>51616</v>
      </c>
      <c r="G1156" s="67">
        <v>7.33</v>
      </c>
      <c r="H1156" s="67">
        <v>0.03</v>
      </c>
      <c r="I1156" s="67">
        <v>7.41</v>
      </c>
      <c r="J1156" s="67">
        <v>7.26</v>
      </c>
      <c r="K1156" s="67">
        <v>58.003999999999998</v>
      </c>
      <c r="L1156" s="67">
        <v>1.4426000000000001</v>
      </c>
    </row>
    <row r="1157" spans="1:15" hidden="1" x14ac:dyDescent="0.25">
      <c r="A1157" s="68">
        <v>45215</v>
      </c>
      <c r="B1157" s="68">
        <v>45217</v>
      </c>
      <c r="C1157" s="66" t="s">
        <v>127</v>
      </c>
      <c r="D1157" s="66" t="s">
        <v>4</v>
      </c>
      <c r="E1157" s="66" t="s">
        <v>8</v>
      </c>
      <c r="F1157" s="68">
        <v>48542</v>
      </c>
      <c r="G1157" s="67">
        <v>7.36</v>
      </c>
      <c r="H1157" s="67">
        <v>0.01</v>
      </c>
      <c r="I1157" s="67">
        <v>7.44</v>
      </c>
      <c r="J1157" s="67">
        <v>7.29</v>
      </c>
      <c r="K1157" s="67">
        <v>83.083799999999997</v>
      </c>
      <c r="L1157" s="67">
        <v>4.2685000000000004</v>
      </c>
    </row>
    <row r="1158" spans="1:15" hidden="1" x14ac:dyDescent="0.25">
      <c r="A1158" s="68">
        <v>45215</v>
      </c>
      <c r="B1158" s="68">
        <v>45217</v>
      </c>
      <c r="C1158" s="66" t="s">
        <v>121</v>
      </c>
      <c r="D1158" s="66" t="s">
        <v>122</v>
      </c>
      <c r="E1158" s="66" t="s">
        <v>123</v>
      </c>
      <c r="F1158" s="68">
        <v>46316</v>
      </c>
      <c r="G1158" s="67">
        <v>8.2899999999999991</v>
      </c>
      <c r="H1158" s="67">
        <v>0.04</v>
      </c>
      <c r="I1158" s="67">
        <v>8.3699999999999992</v>
      </c>
      <c r="J1158" s="67">
        <v>8.2200000000000006</v>
      </c>
      <c r="K1158" s="67">
        <v>103.0934</v>
      </c>
      <c r="L1158" s="67">
        <v>7.1055000000000001</v>
      </c>
    </row>
    <row r="1159" spans="1:15" hidden="1" x14ac:dyDescent="0.25">
      <c r="A1159" s="68">
        <v>45215</v>
      </c>
      <c r="B1159" s="68">
        <v>45217</v>
      </c>
      <c r="C1159" s="66" t="s">
        <v>124</v>
      </c>
      <c r="D1159" s="66" t="s">
        <v>152</v>
      </c>
      <c r="E1159" s="66" t="s">
        <v>153</v>
      </c>
      <c r="F1159" s="68">
        <v>45315</v>
      </c>
      <c r="G1159" s="67">
        <v>7.58</v>
      </c>
      <c r="H1159" s="67">
        <v>-0.02</v>
      </c>
      <c r="I1159" s="67">
        <v>7.73</v>
      </c>
      <c r="J1159" s="67">
        <v>7.43</v>
      </c>
      <c r="K1159" s="67">
        <v>97.9773</v>
      </c>
      <c r="L1159" s="67">
        <v>0</v>
      </c>
      <c r="O1159" s="76"/>
    </row>
    <row r="1160" spans="1:15" hidden="1" x14ac:dyDescent="0.25">
      <c r="A1160" s="68">
        <v>45215</v>
      </c>
      <c r="B1160" s="68">
        <v>45217</v>
      </c>
      <c r="C1160" s="66" t="s">
        <v>130</v>
      </c>
      <c r="D1160" s="66" t="s">
        <v>148</v>
      </c>
      <c r="E1160" s="66" t="s">
        <v>149</v>
      </c>
      <c r="F1160" s="68">
        <v>45371</v>
      </c>
      <c r="G1160" s="67">
        <v>8.48</v>
      </c>
      <c r="H1160" s="67">
        <v>0</v>
      </c>
      <c r="I1160" s="67">
        <v>8.6300000000000008</v>
      </c>
      <c r="J1160" s="67">
        <v>8.33</v>
      </c>
      <c r="K1160" s="67">
        <v>96.498699999999999</v>
      </c>
      <c r="L1160" s="67">
        <v>0</v>
      </c>
    </row>
    <row r="1161" spans="1:15" hidden="1" x14ac:dyDescent="0.25">
      <c r="A1161" s="68">
        <v>45215</v>
      </c>
      <c r="B1161" s="68">
        <v>45217</v>
      </c>
      <c r="C1161" s="66" t="s">
        <v>133</v>
      </c>
      <c r="D1161" s="66" t="s">
        <v>125</v>
      </c>
      <c r="E1161" s="66" t="s">
        <v>126</v>
      </c>
      <c r="F1161" s="68">
        <v>45525</v>
      </c>
      <c r="G1161" s="67">
        <v>8.4700000000000006</v>
      </c>
      <c r="H1161" s="67">
        <v>-0.01</v>
      </c>
      <c r="I1161" s="67">
        <v>8.6199999999999992</v>
      </c>
      <c r="J1161" s="67">
        <v>8.33</v>
      </c>
      <c r="K1161" s="67">
        <v>93.241399999999999</v>
      </c>
      <c r="L1161" s="67">
        <v>0</v>
      </c>
    </row>
    <row r="1162" spans="1:15" hidden="1" x14ac:dyDescent="0.25">
      <c r="A1162" s="68">
        <v>45212</v>
      </c>
      <c r="B1162" s="68">
        <v>45216</v>
      </c>
      <c r="C1162" s="66" t="s">
        <v>118</v>
      </c>
      <c r="D1162" s="66" t="s">
        <v>2</v>
      </c>
      <c r="E1162" s="66" t="s">
        <v>6</v>
      </c>
      <c r="F1162" s="68">
        <v>47048</v>
      </c>
      <c r="G1162" s="67">
        <v>7.39</v>
      </c>
      <c r="H1162" s="67">
        <v>0.21</v>
      </c>
      <c r="I1162" s="67">
        <v>7.47</v>
      </c>
      <c r="J1162" s="67">
        <v>7.32</v>
      </c>
      <c r="K1162" s="67">
        <v>97.376000000000005</v>
      </c>
      <c r="L1162" s="67">
        <v>6.6574999999999998</v>
      </c>
    </row>
    <row r="1163" spans="1:15" hidden="1" x14ac:dyDescent="0.25">
      <c r="A1163" s="68">
        <v>45212</v>
      </c>
      <c r="B1163" s="68">
        <v>45216</v>
      </c>
      <c r="C1163" s="66" t="s">
        <v>112</v>
      </c>
      <c r="D1163" s="66" t="s">
        <v>113</v>
      </c>
      <c r="E1163" s="66" t="s">
        <v>114</v>
      </c>
      <c r="F1163" s="68">
        <v>50705</v>
      </c>
      <c r="G1163" s="67">
        <v>7.29</v>
      </c>
      <c r="H1163" s="67">
        <v>0.12</v>
      </c>
      <c r="I1163" s="67">
        <v>7.37</v>
      </c>
      <c r="J1163" s="67">
        <v>7.22</v>
      </c>
      <c r="K1163" s="67">
        <v>61.5627</v>
      </c>
      <c r="L1163" s="67">
        <v>2.9178000000000002</v>
      </c>
    </row>
    <row r="1164" spans="1:15" x14ac:dyDescent="0.25">
      <c r="A1164" s="68">
        <v>45212</v>
      </c>
      <c r="B1164" s="68">
        <v>45216</v>
      </c>
      <c r="C1164" s="66" t="s">
        <v>115</v>
      </c>
      <c r="D1164" s="66" t="s">
        <v>116</v>
      </c>
      <c r="E1164" s="66" t="s">
        <v>117</v>
      </c>
      <c r="F1164" s="68">
        <v>51616</v>
      </c>
      <c r="G1164" s="67">
        <v>7.3</v>
      </c>
      <c r="H1164" s="67">
        <v>0.14000000000000001</v>
      </c>
      <c r="I1164" s="67">
        <v>7.38</v>
      </c>
      <c r="J1164" s="67">
        <v>7.23</v>
      </c>
      <c r="K1164" s="67">
        <v>58.184699999999999</v>
      </c>
      <c r="L1164" s="67">
        <v>1.4343999999999999</v>
      </c>
    </row>
    <row r="1165" spans="1:15" hidden="1" x14ac:dyDescent="0.25">
      <c r="A1165" s="68">
        <v>45212</v>
      </c>
      <c r="B1165" s="68">
        <v>45216</v>
      </c>
      <c r="C1165" s="66" t="s">
        <v>127</v>
      </c>
      <c r="D1165" s="66" t="s">
        <v>4</v>
      </c>
      <c r="E1165" s="66" t="s">
        <v>8</v>
      </c>
      <c r="F1165" s="68">
        <v>48542</v>
      </c>
      <c r="G1165" s="67">
        <v>7.35</v>
      </c>
      <c r="H1165" s="67">
        <v>0.18</v>
      </c>
      <c r="I1165" s="67">
        <v>7.42</v>
      </c>
      <c r="J1165" s="67">
        <v>7.27</v>
      </c>
      <c r="K1165" s="67">
        <v>83.177800000000005</v>
      </c>
      <c r="L1165" s="67">
        <v>4.2554999999999996</v>
      </c>
    </row>
    <row r="1166" spans="1:15" hidden="1" x14ac:dyDescent="0.25">
      <c r="A1166" s="68">
        <v>45212</v>
      </c>
      <c r="B1166" s="68">
        <v>45216</v>
      </c>
      <c r="C1166" s="66" t="s">
        <v>121</v>
      </c>
      <c r="D1166" s="66" t="s">
        <v>122</v>
      </c>
      <c r="E1166" s="66" t="s">
        <v>123</v>
      </c>
      <c r="F1166" s="68">
        <v>46316</v>
      </c>
      <c r="G1166" s="67">
        <v>8.25</v>
      </c>
      <c r="H1166" s="67">
        <v>0.23</v>
      </c>
      <c r="I1166" s="67">
        <v>8.32</v>
      </c>
      <c r="J1166" s="67">
        <v>8.17</v>
      </c>
      <c r="K1166" s="67">
        <v>103.21380000000001</v>
      </c>
      <c r="L1166" s="67">
        <v>7.0795000000000003</v>
      </c>
    </row>
    <row r="1167" spans="1:15" hidden="1" x14ac:dyDescent="0.25">
      <c r="A1167" s="68">
        <v>45212</v>
      </c>
      <c r="B1167" s="68">
        <v>45216</v>
      </c>
      <c r="C1167" s="66" t="s">
        <v>124</v>
      </c>
      <c r="D1167" s="66" t="s">
        <v>152</v>
      </c>
      <c r="E1167" s="66" t="s">
        <v>153</v>
      </c>
      <c r="F1167" s="68">
        <v>45315</v>
      </c>
      <c r="G1167" s="67">
        <v>7.6</v>
      </c>
      <c r="H1167" s="67">
        <v>-0.47</v>
      </c>
      <c r="I1167" s="67">
        <v>7.74</v>
      </c>
      <c r="J1167" s="67">
        <v>7.45</v>
      </c>
      <c r="K1167" s="67">
        <v>97.9542</v>
      </c>
      <c r="L1167" s="67">
        <v>0</v>
      </c>
      <c r="O1167" s="76"/>
    </row>
    <row r="1168" spans="1:15" hidden="1" x14ac:dyDescent="0.25">
      <c r="A1168" s="68">
        <v>45212</v>
      </c>
      <c r="B1168" s="68">
        <v>45216</v>
      </c>
      <c r="C1168" s="66" t="s">
        <v>130</v>
      </c>
      <c r="D1168" s="66" t="s">
        <v>148</v>
      </c>
      <c r="E1168" s="66" t="s">
        <v>149</v>
      </c>
      <c r="F1168" s="68">
        <v>45371</v>
      </c>
      <c r="G1168" s="67">
        <v>8.48</v>
      </c>
      <c r="H1168" s="67">
        <v>-0.01</v>
      </c>
      <c r="I1168" s="67">
        <v>8.6300000000000008</v>
      </c>
      <c r="J1168" s="67">
        <v>8.33</v>
      </c>
      <c r="K1168" s="67">
        <v>96.476799999999997</v>
      </c>
      <c r="L1168" s="67">
        <v>0</v>
      </c>
    </row>
    <row r="1169" spans="1:15" hidden="1" x14ac:dyDescent="0.25">
      <c r="A1169" s="68">
        <v>45212</v>
      </c>
      <c r="B1169" s="68">
        <v>45216</v>
      </c>
      <c r="C1169" s="66" t="s">
        <v>133</v>
      </c>
      <c r="D1169" s="66" t="s">
        <v>125</v>
      </c>
      <c r="E1169" s="66" t="s">
        <v>126</v>
      </c>
      <c r="F1169" s="68">
        <v>45525</v>
      </c>
      <c r="G1169" s="67">
        <v>8.48</v>
      </c>
      <c r="H1169" s="67">
        <v>-0.04</v>
      </c>
      <c r="I1169" s="67">
        <v>8.6300000000000008</v>
      </c>
      <c r="J1169" s="67">
        <v>8.34</v>
      </c>
      <c r="K1169" s="67">
        <v>93.214699999999993</v>
      </c>
      <c r="L1169" s="67">
        <v>0</v>
      </c>
    </row>
    <row r="1170" spans="1:15" hidden="1" x14ac:dyDescent="0.25">
      <c r="A1170" s="68">
        <v>45211</v>
      </c>
      <c r="B1170" s="68">
        <v>45215</v>
      </c>
      <c r="C1170" s="66" t="s">
        <v>118</v>
      </c>
      <c r="D1170" s="66" t="s">
        <v>2</v>
      </c>
      <c r="E1170" s="66" t="s">
        <v>6</v>
      </c>
      <c r="F1170" s="68">
        <v>47048</v>
      </c>
      <c r="G1170" s="67">
        <v>7.18</v>
      </c>
      <c r="H1170" s="67">
        <v>-0.13</v>
      </c>
      <c r="I1170" s="67">
        <v>7.25</v>
      </c>
      <c r="J1170" s="67">
        <v>7.1</v>
      </c>
      <c r="K1170" s="67">
        <v>98.241799999999998</v>
      </c>
      <c r="L1170" s="67">
        <v>6.6390000000000002</v>
      </c>
    </row>
    <row r="1171" spans="1:15" hidden="1" x14ac:dyDescent="0.25">
      <c r="A1171" s="68">
        <v>45211</v>
      </c>
      <c r="B1171" s="68">
        <v>45215</v>
      </c>
      <c r="C1171" s="66" t="s">
        <v>112</v>
      </c>
      <c r="D1171" s="66" t="s">
        <v>113</v>
      </c>
      <c r="E1171" s="66" t="s">
        <v>114</v>
      </c>
      <c r="F1171" s="68">
        <v>50705</v>
      </c>
      <c r="G1171" s="67">
        <v>7.17</v>
      </c>
      <c r="H1171" s="67">
        <v>-0.04</v>
      </c>
      <c r="I1171" s="67">
        <v>7.25</v>
      </c>
      <c r="J1171" s="67">
        <v>7.1</v>
      </c>
      <c r="K1171" s="67">
        <v>62.369199999999999</v>
      </c>
      <c r="L1171" s="67">
        <v>2.9096000000000002</v>
      </c>
    </row>
    <row r="1172" spans="1:15" x14ac:dyDescent="0.25">
      <c r="A1172" s="68">
        <v>45211</v>
      </c>
      <c r="B1172" s="68">
        <v>45215</v>
      </c>
      <c r="C1172" s="66" t="s">
        <v>115</v>
      </c>
      <c r="D1172" s="66" t="s">
        <v>116</v>
      </c>
      <c r="E1172" s="66" t="s">
        <v>117</v>
      </c>
      <c r="F1172" s="68">
        <v>51616</v>
      </c>
      <c r="G1172" s="67">
        <v>7.16</v>
      </c>
      <c r="H1172" s="67">
        <v>-0.05</v>
      </c>
      <c r="I1172" s="67">
        <v>7.24</v>
      </c>
      <c r="J1172" s="67">
        <v>7.09</v>
      </c>
      <c r="K1172" s="67">
        <v>59.152299999999997</v>
      </c>
      <c r="L1172" s="67">
        <v>1.4261999999999999</v>
      </c>
    </row>
    <row r="1173" spans="1:15" hidden="1" x14ac:dyDescent="0.25">
      <c r="A1173" s="68">
        <v>45211</v>
      </c>
      <c r="B1173" s="68">
        <v>45215</v>
      </c>
      <c r="C1173" s="66" t="s">
        <v>127</v>
      </c>
      <c r="D1173" s="66" t="s">
        <v>4</v>
      </c>
      <c r="E1173" s="66" t="s">
        <v>8</v>
      </c>
      <c r="F1173" s="68">
        <v>48542</v>
      </c>
      <c r="G1173" s="67">
        <v>7.17</v>
      </c>
      <c r="H1173" s="67">
        <v>-0.1</v>
      </c>
      <c r="I1173" s="67">
        <v>7.24</v>
      </c>
      <c r="J1173" s="67">
        <v>7.09</v>
      </c>
      <c r="K1173" s="67">
        <v>84.209199999999996</v>
      </c>
      <c r="L1173" s="67">
        <v>4.2424999999999997</v>
      </c>
    </row>
    <row r="1174" spans="1:15" hidden="1" x14ac:dyDescent="0.25">
      <c r="A1174" s="68">
        <v>45211</v>
      </c>
      <c r="B1174" s="68">
        <v>45215</v>
      </c>
      <c r="C1174" s="66" t="s">
        <v>121</v>
      </c>
      <c r="D1174" s="66" t="s">
        <v>122</v>
      </c>
      <c r="E1174" s="66" t="s">
        <v>123</v>
      </c>
      <c r="F1174" s="68">
        <v>46316</v>
      </c>
      <c r="G1174" s="67">
        <v>8.02</v>
      </c>
      <c r="H1174" s="67">
        <v>-0.14000000000000001</v>
      </c>
      <c r="I1174" s="67">
        <v>8.09</v>
      </c>
      <c r="J1174" s="67">
        <v>7.94</v>
      </c>
      <c r="K1174" s="67">
        <v>103.82899999999999</v>
      </c>
      <c r="L1174" s="67">
        <v>7.0533999999999999</v>
      </c>
    </row>
    <row r="1175" spans="1:15" hidden="1" x14ac:dyDescent="0.25">
      <c r="A1175" s="68">
        <v>45211</v>
      </c>
      <c r="B1175" s="68">
        <v>45215</v>
      </c>
      <c r="C1175" s="66" t="s">
        <v>124</v>
      </c>
      <c r="D1175" s="66" t="s">
        <v>152</v>
      </c>
      <c r="E1175" s="66" t="s">
        <v>153</v>
      </c>
      <c r="F1175" s="68">
        <v>45315</v>
      </c>
      <c r="G1175" s="67">
        <v>8.07</v>
      </c>
      <c r="H1175" s="67">
        <v>0.04</v>
      </c>
      <c r="I1175" s="67">
        <v>8.2100000000000009</v>
      </c>
      <c r="J1175" s="67">
        <v>7.92</v>
      </c>
      <c r="K1175" s="67">
        <v>97.808300000000003</v>
      </c>
      <c r="L1175" s="67">
        <v>0</v>
      </c>
      <c r="O1175" s="76"/>
    </row>
    <row r="1176" spans="1:15" hidden="1" x14ac:dyDescent="0.25">
      <c r="A1176" s="68">
        <v>45211</v>
      </c>
      <c r="B1176" s="68">
        <v>45215</v>
      </c>
      <c r="C1176" s="66" t="s">
        <v>130</v>
      </c>
      <c r="D1176" s="66" t="s">
        <v>148</v>
      </c>
      <c r="E1176" s="66" t="s">
        <v>149</v>
      </c>
      <c r="F1176" s="68">
        <v>45371</v>
      </c>
      <c r="G1176" s="67">
        <v>8.49</v>
      </c>
      <c r="H1176" s="67">
        <v>0.01</v>
      </c>
      <c r="I1176" s="67">
        <v>8.64</v>
      </c>
      <c r="J1176" s="67">
        <v>8.34</v>
      </c>
      <c r="K1176" s="67">
        <v>96.4512</v>
      </c>
      <c r="L1176" s="67">
        <v>0</v>
      </c>
    </row>
    <row r="1177" spans="1:15" hidden="1" x14ac:dyDescent="0.25">
      <c r="A1177" s="68">
        <v>45211</v>
      </c>
      <c r="B1177" s="68">
        <v>45215</v>
      </c>
      <c r="C1177" s="66" t="s">
        <v>133</v>
      </c>
      <c r="D1177" s="66" t="s">
        <v>125</v>
      </c>
      <c r="E1177" s="66" t="s">
        <v>126</v>
      </c>
      <c r="F1177" s="68">
        <v>45525</v>
      </c>
      <c r="G1177" s="67">
        <v>8.52</v>
      </c>
      <c r="H1177" s="67">
        <v>0.01</v>
      </c>
      <c r="I1177" s="67">
        <v>8.66</v>
      </c>
      <c r="J1177" s="67">
        <v>8.3699999999999992</v>
      </c>
      <c r="K1177" s="67">
        <v>93.166799999999995</v>
      </c>
      <c r="L1177" s="67">
        <v>0</v>
      </c>
    </row>
    <row r="1178" spans="1:15" hidden="1" x14ac:dyDescent="0.25">
      <c r="A1178" s="68">
        <v>45210</v>
      </c>
      <c r="B1178" s="68">
        <v>45212</v>
      </c>
      <c r="C1178" s="66" t="s">
        <v>118</v>
      </c>
      <c r="D1178" s="66" t="s">
        <v>2</v>
      </c>
      <c r="E1178" s="66" t="s">
        <v>6</v>
      </c>
      <c r="F1178" s="68">
        <v>47048</v>
      </c>
      <c r="G1178" s="67">
        <v>7.31</v>
      </c>
      <c r="H1178" s="67">
        <v>-0.26</v>
      </c>
      <c r="I1178" s="67">
        <v>7.39</v>
      </c>
      <c r="J1178" s="67">
        <v>7.24</v>
      </c>
      <c r="K1178" s="67">
        <v>97.703299999999999</v>
      </c>
      <c r="L1178" s="67">
        <v>6.5835999999999997</v>
      </c>
    </row>
    <row r="1179" spans="1:15" hidden="1" x14ac:dyDescent="0.25">
      <c r="A1179" s="68">
        <v>45210</v>
      </c>
      <c r="B1179" s="68">
        <v>45212</v>
      </c>
      <c r="C1179" s="66" t="s">
        <v>112</v>
      </c>
      <c r="D1179" s="66" t="s">
        <v>113</v>
      </c>
      <c r="E1179" s="66" t="s">
        <v>114</v>
      </c>
      <c r="F1179" s="68">
        <v>50705</v>
      </c>
      <c r="G1179" s="67">
        <v>7.21</v>
      </c>
      <c r="H1179" s="67">
        <v>-0.13</v>
      </c>
      <c r="I1179" s="67">
        <v>7.28</v>
      </c>
      <c r="J1179" s="67">
        <v>7.13</v>
      </c>
      <c r="K1179" s="67">
        <v>62.108199999999997</v>
      </c>
      <c r="L1179" s="67">
        <v>2.8849</v>
      </c>
    </row>
    <row r="1180" spans="1:15" x14ac:dyDescent="0.25">
      <c r="A1180" s="68">
        <v>45210</v>
      </c>
      <c r="B1180" s="68">
        <v>45212</v>
      </c>
      <c r="C1180" s="66" t="s">
        <v>115</v>
      </c>
      <c r="D1180" s="66" t="s">
        <v>116</v>
      </c>
      <c r="E1180" s="66" t="s">
        <v>117</v>
      </c>
      <c r="F1180" s="68">
        <v>51616</v>
      </c>
      <c r="G1180" s="67">
        <v>7.21</v>
      </c>
      <c r="H1180" s="67">
        <v>-0.13</v>
      </c>
      <c r="I1180" s="67">
        <v>7.28</v>
      </c>
      <c r="J1180" s="67">
        <v>7.13</v>
      </c>
      <c r="K1180" s="67">
        <v>58.835299999999997</v>
      </c>
      <c r="L1180" s="67">
        <v>1.4016</v>
      </c>
    </row>
    <row r="1181" spans="1:15" hidden="1" x14ac:dyDescent="0.25">
      <c r="A1181" s="68">
        <v>45210</v>
      </c>
      <c r="B1181" s="68">
        <v>45212</v>
      </c>
      <c r="C1181" s="66" t="s">
        <v>127</v>
      </c>
      <c r="D1181" s="66" t="s">
        <v>4</v>
      </c>
      <c r="E1181" s="66" t="s">
        <v>8</v>
      </c>
      <c r="F1181" s="68">
        <v>48542</v>
      </c>
      <c r="G1181" s="67">
        <v>7.27</v>
      </c>
      <c r="H1181" s="67">
        <v>-0.19</v>
      </c>
      <c r="I1181" s="67">
        <v>7.35</v>
      </c>
      <c r="J1181" s="67">
        <v>7.2</v>
      </c>
      <c r="K1181" s="67">
        <v>83.600200000000001</v>
      </c>
      <c r="L1181" s="67">
        <v>4.2034000000000002</v>
      </c>
    </row>
    <row r="1182" spans="1:15" hidden="1" x14ac:dyDescent="0.25">
      <c r="A1182" s="68">
        <v>45210</v>
      </c>
      <c r="B1182" s="68">
        <v>45212</v>
      </c>
      <c r="C1182" s="66" t="s">
        <v>121</v>
      </c>
      <c r="D1182" s="66" t="s">
        <v>122</v>
      </c>
      <c r="E1182" s="66" t="s">
        <v>123</v>
      </c>
      <c r="F1182" s="68">
        <v>46316</v>
      </c>
      <c r="G1182" s="67">
        <v>8.16</v>
      </c>
      <c r="H1182" s="67">
        <v>-0.2</v>
      </c>
      <c r="I1182" s="67">
        <v>8.23</v>
      </c>
      <c r="J1182" s="67">
        <v>8.09</v>
      </c>
      <c r="K1182" s="67">
        <v>103.45829999999999</v>
      </c>
      <c r="L1182" s="67">
        <v>6.9752999999999998</v>
      </c>
    </row>
    <row r="1183" spans="1:15" hidden="1" x14ac:dyDescent="0.25">
      <c r="A1183" s="68">
        <v>45210</v>
      </c>
      <c r="B1183" s="68">
        <v>45212</v>
      </c>
      <c r="C1183" s="66" t="s">
        <v>124</v>
      </c>
      <c r="D1183" s="66" t="s">
        <v>152</v>
      </c>
      <c r="E1183" s="66" t="s">
        <v>153</v>
      </c>
      <c r="F1183" s="68">
        <v>45315</v>
      </c>
      <c r="G1183" s="67">
        <v>8.0299999999999994</v>
      </c>
      <c r="H1183" s="67">
        <v>-0.04</v>
      </c>
      <c r="I1183" s="67">
        <v>8.18</v>
      </c>
      <c r="J1183" s="67">
        <v>7.88</v>
      </c>
      <c r="K1183" s="67">
        <v>97.753100000000003</v>
      </c>
      <c r="L1183" s="67">
        <v>0</v>
      </c>
      <c r="O1183" s="76"/>
    </row>
    <row r="1184" spans="1:15" hidden="1" x14ac:dyDescent="0.25">
      <c r="A1184" s="68">
        <v>45210</v>
      </c>
      <c r="B1184" s="68">
        <v>45212</v>
      </c>
      <c r="C1184" s="66" t="s">
        <v>130</v>
      </c>
      <c r="D1184" s="66" t="s">
        <v>148</v>
      </c>
      <c r="E1184" s="66" t="s">
        <v>149</v>
      </c>
      <c r="F1184" s="68">
        <v>45371</v>
      </c>
      <c r="G1184" s="67">
        <v>8.48</v>
      </c>
      <c r="H1184" s="67">
        <v>-0.02</v>
      </c>
      <c r="I1184" s="67">
        <v>8.6300000000000008</v>
      </c>
      <c r="J1184" s="67">
        <v>8.33</v>
      </c>
      <c r="K1184" s="67">
        <v>96.389499999999998</v>
      </c>
      <c r="L1184" s="67">
        <v>0</v>
      </c>
    </row>
    <row r="1185" spans="1:15" hidden="1" x14ac:dyDescent="0.25">
      <c r="A1185" s="68">
        <v>45210</v>
      </c>
      <c r="B1185" s="68">
        <v>45212</v>
      </c>
      <c r="C1185" s="66" t="s">
        <v>133</v>
      </c>
      <c r="D1185" s="66" t="s">
        <v>125</v>
      </c>
      <c r="E1185" s="66" t="s">
        <v>126</v>
      </c>
      <c r="F1185" s="68">
        <v>45525</v>
      </c>
      <c r="G1185" s="67">
        <v>8.51</v>
      </c>
      <c r="H1185" s="67">
        <v>0</v>
      </c>
      <c r="I1185" s="67">
        <v>8.66</v>
      </c>
      <c r="J1185" s="67">
        <v>8.36</v>
      </c>
      <c r="K1185" s="67">
        <v>93.114699999999999</v>
      </c>
      <c r="L1185" s="67">
        <v>0</v>
      </c>
    </row>
    <row r="1186" spans="1:15" hidden="1" x14ac:dyDescent="0.25">
      <c r="A1186" s="68">
        <v>45209</v>
      </c>
      <c r="B1186" s="68">
        <v>45211</v>
      </c>
      <c r="C1186" s="66" t="s">
        <v>118</v>
      </c>
      <c r="D1186" s="66" t="s">
        <v>2</v>
      </c>
      <c r="E1186" s="66" t="s">
        <v>6</v>
      </c>
      <c r="F1186" s="68">
        <v>47048</v>
      </c>
      <c r="G1186" s="67">
        <v>7.57</v>
      </c>
      <c r="H1186" s="67">
        <v>-0.37</v>
      </c>
      <c r="I1186" s="67">
        <v>7.64</v>
      </c>
      <c r="J1186" s="67">
        <v>7.49</v>
      </c>
      <c r="K1186" s="67">
        <v>96.671700000000001</v>
      </c>
      <c r="L1186" s="67">
        <v>6.5651000000000002</v>
      </c>
    </row>
    <row r="1187" spans="1:15" hidden="1" x14ac:dyDescent="0.25">
      <c r="A1187" s="68">
        <v>45209</v>
      </c>
      <c r="B1187" s="68">
        <v>45211</v>
      </c>
      <c r="C1187" s="66" t="s">
        <v>112</v>
      </c>
      <c r="D1187" s="66" t="s">
        <v>113</v>
      </c>
      <c r="E1187" s="66" t="s">
        <v>114</v>
      </c>
      <c r="F1187" s="68">
        <v>50705</v>
      </c>
      <c r="G1187" s="67">
        <v>7.34</v>
      </c>
      <c r="H1187" s="67">
        <v>-0.27</v>
      </c>
      <c r="I1187" s="67">
        <v>7.42</v>
      </c>
      <c r="J1187" s="67">
        <v>7.27</v>
      </c>
      <c r="K1187" s="67">
        <v>61.243299999999998</v>
      </c>
      <c r="L1187" s="67">
        <v>2.8767</v>
      </c>
    </row>
    <row r="1188" spans="1:15" x14ac:dyDescent="0.25">
      <c r="A1188" s="68">
        <v>45209</v>
      </c>
      <c r="B1188" s="68">
        <v>45211</v>
      </c>
      <c r="C1188" s="66" t="s">
        <v>115</v>
      </c>
      <c r="D1188" s="66" t="s">
        <v>116</v>
      </c>
      <c r="E1188" s="66" t="s">
        <v>117</v>
      </c>
      <c r="F1188" s="68">
        <v>51616</v>
      </c>
      <c r="G1188" s="67">
        <v>7.34</v>
      </c>
      <c r="H1188" s="67">
        <v>-0.27</v>
      </c>
      <c r="I1188" s="67">
        <v>7.41</v>
      </c>
      <c r="J1188" s="67">
        <v>7.26</v>
      </c>
      <c r="K1188" s="67">
        <v>57.940899999999999</v>
      </c>
      <c r="L1188" s="67">
        <v>1.3934</v>
      </c>
    </row>
    <row r="1189" spans="1:15" hidden="1" x14ac:dyDescent="0.25">
      <c r="A1189" s="68">
        <v>45209</v>
      </c>
      <c r="B1189" s="68">
        <v>45211</v>
      </c>
      <c r="C1189" s="66" t="s">
        <v>127</v>
      </c>
      <c r="D1189" s="66" t="s">
        <v>4</v>
      </c>
      <c r="E1189" s="66" t="s">
        <v>8</v>
      </c>
      <c r="F1189" s="68">
        <v>48542</v>
      </c>
      <c r="G1189" s="67">
        <v>7.46</v>
      </c>
      <c r="H1189" s="67">
        <v>-0.28999999999999998</v>
      </c>
      <c r="I1189" s="67">
        <v>7.53</v>
      </c>
      <c r="J1189" s="67">
        <v>7.38</v>
      </c>
      <c r="K1189" s="67">
        <v>82.517399999999995</v>
      </c>
      <c r="L1189" s="67">
        <v>4.1904000000000003</v>
      </c>
    </row>
    <row r="1190" spans="1:15" hidden="1" x14ac:dyDescent="0.25">
      <c r="A1190" s="68">
        <v>45209</v>
      </c>
      <c r="B1190" s="68">
        <v>45211</v>
      </c>
      <c r="C1190" s="66" t="s">
        <v>121</v>
      </c>
      <c r="D1190" s="66" t="s">
        <v>122</v>
      </c>
      <c r="E1190" s="66" t="s">
        <v>123</v>
      </c>
      <c r="F1190" s="68">
        <v>46316</v>
      </c>
      <c r="G1190" s="67">
        <v>8.36</v>
      </c>
      <c r="H1190" s="67">
        <v>-0.3</v>
      </c>
      <c r="I1190" s="67">
        <v>8.44</v>
      </c>
      <c r="J1190" s="67">
        <v>8.2899999999999991</v>
      </c>
      <c r="K1190" s="67">
        <v>102.9199</v>
      </c>
      <c r="L1190" s="67">
        <v>6.9493</v>
      </c>
    </row>
    <row r="1191" spans="1:15" hidden="1" x14ac:dyDescent="0.25">
      <c r="A1191" s="68">
        <v>45209</v>
      </c>
      <c r="B1191" s="68">
        <v>45211</v>
      </c>
      <c r="C1191" s="66" t="s">
        <v>124</v>
      </c>
      <c r="D1191" s="66" t="s">
        <v>152</v>
      </c>
      <c r="E1191" s="66" t="s">
        <v>153</v>
      </c>
      <c r="F1191" s="68">
        <v>45315</v>
      </c>
      <c r="G1191" s="67">
        <v>8.07</v>
      </c>
      <c r="H1191" s="67">
        <v>-0.05</v>
      </c>
      <c r="I1191" s="67">
        <v>8.2200000000000006</v>
      </c>
      <c r="J1191" s="67">
        <v>7.92</v>
      </c>
      <c r="K1191" s="67">
        <v>97.721299999999999</v>
      </c>
      <c r="L1191" s="67">
        <v>0</v>
      </c>
      <c r="O1191" s="76"/>
    </row>
    <row r="1192" spans="1:15" hidden="1" x14ac:dyDescent="0.25">
      <c r="A1192" s="68">
        <v>45209</v>
      </c>
      <c r="B1192" s="68">
        <v>45211</v>
      </c>
      <c r="C1192" s="66" t="s">
        <v>130</v>
      </c>
      <c r="D1192" s="66" t="s">
        <v>148</v>
      </c>
      <c r="E1192" s="66" t="s">
        <v>149</v>
      </c>
      <c r="F1192" s="68">
        <v>45371</v>
      </c>
      <c r="G1192" s="67">
        <v>8.5</v>
      </c>
      <c r="H1192" s="67">
        <v>-0.01</v>
      </c>
      <c r="I1192" s="67">
        <v>8.65</v>
      </c>
      <c r="J1192" s="67">
        <v>8.35</v>
      </c>
      <c r="K1192" s="67">
        <v>96.358999999999995</v>
      </c>
      <c r="L1192" s="67">
        <v>0</v>
      </c>
    </row>
    <row r="1193" spans="1:15" hidden="1" x14ac:dyDescent="0.25">
      <c r="A1193" s="68">
        <v>45209</v>
      </c>
      <c r="B1193" s="68">
        <v>45211</v>
      </c>
      <c r="C1193" s="66" t="s">
        <v>133</v>
      </c>
      <c r="D1193" s="66" t="s">
        <v>125</v>
      </c>
      <c r="E1193" s="66" t="s">
        <v>126</v>
      </c>
      <c r="F1193" s="68">
        <v>45525</v>
      </c>
      <c r="G1193" s="67">
        <v>8.51</v>
      </c>
      <c r="H1193" s="67">
        <v>-0.02</v>
      </c>
      <c r="I1193" s="67">
        <v>8.66</v>
      </c>
      <c r="J1193" s="67">
        <v>8.36</v>
      </c>
      <c r="K1193" s="67">
        <v>93.087999999999994</v>
      </c>
      <c r="L1193" s="67">
        <v>0</v>
      </c>
    </row>
    <row r="1194" spans="1:15" hidden="1" x14ac:dyDescent="0.25">
      <c r="A1194" s="68">
        <v>45208</v>
      </c>
      <c r="B1194" s="68">
        <v>45210</v>
      </c>
      <c r="C1194" s="66" t="s">
        <v>118</v>
      </c>
      <c r="D1194" s="66" t="s">
        <v>2</v>
      </c>
      <c r="E1194" s="66" t="s">
        <v>6</v>
      </c>
      <c r="F1194" s="68">
        <v>47048</v>
      </c>
      <c r="G1194" s="67">
        <v>7.94</v>
      </c>
      <c r="H1194" s="67">
        <v>0.08</v>
      </c>
      <c r="I1194" s="67">
        <v>8.02</v>
      </c>
      <c r="J1194" s="67">
        <v>7.87</v>
      </c>
      <c r="K1194" s="67">
        <v>95.203699999999998</v>
      </c>
      <c r="L1194" s="67">
        <v>6.5465999999999998</v>
      </c>
    </row>
    <row r="1195" spans="1:15" hidden="1" x14ac:dyDescent="0.25">
      <c r="A1195" s="68">
        <v>45208</v>
      </c>
      <c r="B1195" s="68">
        <v>45210</v>
      </c>
      <c r="C1195" s="66" t="s">
        <v>112</v>
      </c>
      <c r="D1195" s="66" t="s">
        <v>113</v>
      </c>
      <c r="E1195" s="66" t="s">
        <v>114</v>
      </c>
      <c r="F1195" s="68">
        <v>50705</v>
      </c>
      <c r="G1195" s="67">
        <v>7.61</v>
      </c>
      <c r="H1195" s="67">
        <v>0.03</v>
      </c>
      <c r="I1195" s="67">
        <v>7.69</v>
      </c>
      <c r="J1195" s="67">
        <v>7.54</v>
      </c>
      <c r="K1195" s="67">
        <v>59.512099999999997</v>
      </c>
      <c r="L1195" s="67">
        <v>2.8685</v>
      </c>
    </row>
    <row r="1196" spans="1:15" x14ac:dyDescent="0.25">
      <c r="A1196" s="68">
        <v>45208</v>
      </c>
      <c r="B1196" s="68">
        <v>45210</v>
      </c>
      <c r="C1196" s="66" t="s">
        <v>115</v>
      </c>
      <c r="D1196" s="66" t="s">
        <v>116</v>
      </c>
      <c r="E1196" s="66" t="s">
        <v>117</v>
      </c>
      <c r="F1196" s="68">
        <v>51616</v>
      </c>
      <c r="G1196" s="67">
        <v>7.61</v>
      </c>
      <c r="H1196" s="67">
        <v>0.03</v>
      </c>
      <c r="I1196" s="67">
        <v>7.69</v>
      </c>
      <c r="J1196" s="67">
        <v>7.54</v>
      </c>
      <c r="K1196" s="67">
        <v>56.1297</v>
      </c>
      <c r="L1196" s="67">
        <v>1.3852</v>
      </c>
    </row>
    <row r="1197" spans="1:15" hidden="1" x14ac:dyDescent="0.25">
      <c r="A1197" s="68">
        <v>45208</v>
      </c>
      <c r="B1197" s="68">
        <v>45210</v>
      </c>
      <c r="C1197" s="66" t="s">
        <v>127</v>
      </c>
      <c r="D1197" s="66" t="s">
        <v>4</v>
      </c>
      <c r="E1197" s="66" t="s">
        <v>8</v>
      </c>
      <c r="F1197" s="68">
        <v>48542</v>
      </c>
      <c r="G1197" s="67">
        <v>7.75</v>
      </c>
      <c r="H1197" s="67">
        <v>0.05</v>
      </c>
      <c r="I1197" s="67">
        <v>7.82</v>
      </c>
      <c r="J1197" s="67">
        <v>7.68</v>
      </c>
      <c r="K1197" s="67">
        <v>80.868200000000002</v>
      </c>
      <c r="L1197" s="67">
        <v>4.1773999999999996</v>
      </c>
    </row>
    <row r="1198" spans="1:15" hidden="1" x14ac:dyDescent="0.25">
      <c r="A1198" s="68">
        <v>45208</v>
      </c>
      <c r="B1198" s="68">
        <v>45210</v>
      </c>
      <c r="C1198" s="66" t="s">
        <v>121</v>
      </c>
      <c r="D1198" s="66" t="s">
        <v>122</v>
      </c>
      <c r="E1198" s="66" t="s">
        <v>123</v>
      </c>
      <c r="F1198" s="68">
        <v>46316</v>
      </c>
      <c r="G1198" s="67">
        <v>8.66</v>
      </c>
      <c r="H1198" s="67">
        <v>0.11</v>
      </c>
      <c r="I1198" s="67">
        <v>8.73</v>
      </c>
      <c r="J1198" s="67">
        <v>8.59</v>
      </c>
      <c r="K1198" s="67">
        <v>102.14960000000001</v>
      </c>
      <c r="L1198" s="67">
        <v>6.9233000000000002</v>
      </c>
    </row>
    <row r="1199" spans="1:15" hidden="1" x14ac:dyDescent="0.25">
      <c r="A1199" s="68">
        <v>45208</v>
      </c>
      <c r="B1199" s="68">
        <v>45210</v>
      </c>
      <c r="C1199" s="66" t="s">
        <v>124</v>
      </c>
      <c r="D1199" s="66" t="s">
        <v>152</v>
      </c>
      <c r="E1199" s="66" t="s">
        <v>153</v>
      </c>
      <c r="F1199" s="68">
        <v>45315</v>
      </c>
      <c r="G1199" s="67">
        <v>8.1199999999999992</v>
      </c>
      <c r="H1199" s="67">
        <v>0.01</v>
      </c>
      <c r="I1199" s="67">
        <v>8.26</v>
      </c>
      <c r="J1199" s="67">
        <v>7.97</v>
      </c>
      <c r="K1199" s="67">
        <v>97.686800000000005</v>
      </c>
      <c r="L1199" s="67">
        <v>0</v>
      </c>
      <c r="O1199" s="76"/>
    </row>
    <row r="1200" spans="1:15" hidden="1" x14ac:dyDescent="0.25">
      <c r="A1200" s="68">
        <v>45208</v>
      </c>
      <c r="B1200" s="68">
        <v>45210</v>
      </c>
      <c r="C1200" s="66" t="s">
        <v>130</v>
      </c>
      <c r="D1200" s="66" t="s">
        <v>148</v>
      </c>
      <c r="E1200" s="66" t="s">
        <v>149</v>
      </c>
      <c r="F1200" s="68">
        <v>45371</v>
      </c>
      <c r="G1200" s="67">
        <v>8.51</v>
      </c>
      <c r="H1200" s="67">
        <v>0.01</v>
      </c>
      <c r="I1200" s="67">
        <v>8.66</v>
      </c>
      <c r="J1200" s="67">
        <v>8.36</v>
      </c>
      <c r="K1200" s="67">
        <v>96.333299999999994</v>
      </c>
      <c r="L1200" s="67">
        <v>0</v>
      </c>
    </row>
    <row r="1201" spans="1:15" hidden="1" x14ac:dyDescent="0.25">
      <c r="A1201" s="68">
        <v>45208</v>
      </c>
      <c r="B1201" s="68">
        <v>45210</v>
      </c>
      <c r="C1201" s="66" t="s">
        <v>133</v>
      </c>
      <c r="D1201" s="66" t="s">
        <v>125</v>
      </c>
      <c r="E1201" s="66" t="s">
        <v>126</v>
      </c>
      <c r="F1201" s="68">
        <v>45525</v>
      </c>
      <c r="G1201" s="67">
        <v>8.5299999999999994</v>
      </c>
      <c r="H1201" s="67">
        <v>0</v>
      </c>
      <c r="I1201" s="67">
        <v>8.68</v>
      </c>
      <c r="J1201" s="67">
        <v>8.3800000000000008</v>
      </c>
      <c r="K1201" s="67">
        <v>93.058599999999998</v>
      </c>
      <c r="L1201" s="67">
        <v>0</v>
      </c>
    </row>
    <row r="1202" spans="1:15" hidden="1" x14ac:dyDescent="0.25">
      <c r="A1202" s="68">
        <v>45205</v>
      </c>
      <c r="B1202" s="68">
        <v>45209</v>
      </c>
      <c r="C1202" s="66" t="s">
        <v>118</v>
      </c>
      <c r="D1202" s="66" t="s">
        <v>2</v>
      </c>
      <c r="E1202" s="66" t="s">
        <v>6</v>
      </c>
      <c r="F1202" s="68">
        <v>47048</v>
      </c>
      <c r="G1202" s="67">
        <v>7.86</v>
      </c>
      <c r="H1202" s="67">
        <v>0.02</v>
      </c>
      <c r="I1202" s="67">
        <v>7.93</v>
      </c>
      <c r="J1202" s="67">
        <v>7.78</v>
      </c>
      <c r="K1202" s="67">
        <v>95.539599999999993</v>
      </c>
      <c r="L1202" s="67">
        <v>6.5281000000000002</v>
      </c>
    </row>
    <row r="1203" spans="1:15" hidden="1" x14ac:dyDescent="0.25">
      <c r="A1203" s="68">
        <v>45205</v>
      </c>
      <c r="B1203" s="68">
        <v>45209</v>
      </c>
      <c r="C1203" s="66" t="s">
        <v>112</v>
      </c>
      <c r="D1203" s="66" t="s">
        <v>113</v>
      </c>
      <c r="E1203" s="66" t="s">
        <v>114</v>
      </c>
      <c r="F1203" s="68">
        <v>50705</v>
      </c>
      <c r="G1203" s="67">
        <v>7.58</v>
      </c>
      <c r="H1203" s="67">
        <v>0</v>
      </c>
      <c r="I1203" s="67">
        <v>7.66</v>
      </c>
      <c r="J1203" s="67">
        <v>7.51</v>
      </c>
      <c r="K1203" s="67">
        <v>59.687199999999997</v>
      </c>
      <c r="L1203" s="67">
        <v>2.8603000000000001</v>
      </c>
    </row>
    <row r="1204" spans="1:15" x14ac:dyDescent="0.25">
      <c r="A1204" s="68">
        <v>45205</v>
      </c>
      <c r="B1204" s="68">
        <v>45209</v>
      </c>
      <c r="C1204" s="66" t="s">
        <v>115</v>
      </c>
      <c r="D1204" s="66" t="s">
        <v>116</v>
      </c>
      <c r="E1204" s="66" t="s">
        <v>117</v>
      </c>
      <c r="F1204" s="68">
        <v>51616</v>
      </c>
      <c r="G1204" s="67">
        <v>7.58</v>
      </c>
      <c r="H1204" s="67">
        <v>0</v>
      </c>
      <c r="I1204" s="67">
        <v>7.66</v>
      </c>
      <c r="J1204" s="67">
        <v>7.51</v>
      </c>
      <c r="K1204" s="67">
        <v>56.307200000000002</v>
      </c>
      <c r="L1204" s="67">
        <v>1.377</v>
      </c>
    </row>
    <row r="1205" spans="1:15" hidden="1" x14ac:dyDescent="0.25">
      <c r="A1205" s="68">
        <v>45205</v>
      </c>
      <c r="B1205" s="68">
        <v>45209</v>
      </c>
      <c r="C1205" s="66" t="s">
        <v>127</v>
      </c>
      <c r="D1205" s="66" t="s">
        <v>4</v>
      </c>
      <c r="E1205" s="66" t="s">
        <v>8</v>
      </c>
      <c r="F1205" s="68">
        <v>48542</v>
      </c>
      <c r="G1205" s="67">
        <v>7.7</v>
      </c>
      <c r="H1205" s="67">
        <v>0</v>
      </c>
      <c r="I1205" s="67">
        <v>7.78</v>
      </c>
      <c r="J1205" s="67">
        <v>7.63</v>
      </c>
      <c r="K1205" s="67">
        <v>81.118799999999993</v>
      </c>
      <c r="L1205" s="67">
        <v>4.1643999999999997</v>
      </c>
    </row>
    <row r="1206" spans="1:15" hidden="1" x14ac:dyDescent="0.25">
      <c r="A1206" s="68">
        <v>45205</v>
      </c>
      <c r="B1206" s="68">
        <v>45209</v>
      </c>
      <c r="C1206" s="66" t="s">
        <v>121</v>
      </c>
      <c r="D1206" s="66" t="s">
        <v>122</v>
      </c>
      <c r="E1206" s="66" t="s">
        <v>123</v>
      </c>
      <c r="F1206" s="68">
        <v>46316</v>
      </c>
      <c r="G1206" s="67">
        <v>8.5500000000000007</v>
      </c>
      <c r="H1206" s="67">
        <v>0</v>
      </c>
      <c r="I1206" s="67">
        <v>8.6199999999999992</v>
      </c>
      <c r="J1206" s="67">
        <v>8.4700000000000006</v>
      </c>
      <c r="K1206" s="67">
        <v>102.44580000000001</v>
      </c>
      <c r="L1206" s="67">
        <v>6.8973000000000004</v>
      </c>
    </row>
    <row r="1207" spans="1:15" hidden="1" x14ac:dyDescent="0.25">
      <c r="A1207" s="68">
        <v>45205</v>
      </c>
      <c r="B1207" s="68">
        <v>45209</v>
      </c>
      <c r="C1207" s="66" t="s">
        <v>124</v>
      </c>
      <c r="D1207" s="66" t="s">
        <v>152</v>
      </c>
      <c r="E1207" s="66" t="s">
        <v>153</v>
      </c>
      <c r="F1207" s="68">
        <v>45315</v>
      </c>
      <c r="G1207" s="67">
        <v>8.11</v>
      </c>
      <c r="H1207" s="67">
        <v>0</v>
      </c>
      <c r="I1207" s="67">
        <v>8.26</v>
      </c>
      <c r="J1207" s="67">
        <v>7.96</v>
      </c>
      <c r="K1207" s="67">
        <v>97.668000000000006</v>
      </c>
      <c r="L1207" s="67">
        <v>0</v>
      </c>
      <c r="O1207" s="76"/>
    </row>
    <row r="1208" spans="1:15" hidden="1" x14ac:dyDescent="0.25">
      <c r="A1208" s="68">
        <v>45205</v>
      </c>
      <c r="B1208" s="68">
        <v>45209</v>
      </c>
      <c r="C1208" s="66" t="s">
        <v>130</v>
      </c>
      <c r="D1208" s="66" t="s">
        <v>148</v>
      </c>
      <c r="E1208" s="66" t="s">
        <v>149</v>
      </c>
      <c r="F1208" s="68">
        <v>45371</v>
      </c>
      <c r="G1208" s="67">
        <v>8.5</v>
      </c>
      <c r="H1208" s="67">
        <v>-0.01</v>
      </c>
      <c r="I1208" s="67">
        <v>8.65</v>
      </c>
      <c r="J1208" s="67">
        <v>8.36</v>
      </c>
      <c r="K1208" s="67">
        <v>96.314300000000003</v>
      </c>
      <c r="L1208" s="67">
        <v>0</v>
      </c>
    </row>
    <row r="1209" spans="1:15" hidden="1" x14ac:dyDescent="0.25">
      <c r="A1209" s="68">
        <v>45205</v>
      </c>
      <c r="B1209" s="68">
        <v>45209</v>
      </c>
      <c r="C1209" s="66" t="s">
        <v>133</v>
      </c>
      <c r="D1209" s="66" t="s">
        <v>125</v>
      </c>
      <c r="E1209" s="66" t="s">
        <v>126</v>
      </c>
      <c r="F1209" s="68">
        <v>45525</v>
      </c>
      <c r="G1209" s="67">
        <v>8.5299999999999994</v>
      </c>
      <c r="H1209" s="67">
        <v>-0.1</v>
      </c>
      <c r="I1209" s="67">
        <v>8.68</v>
      </c>
      <c r="J1209" s="67">
        <v>8.3800000000000008</v>
      </c>
      <c r="K1209" s="67">
        <v>93.035499999999999</v>
      </c>
      <c r="L1209" s="67">
        <v>0</v>
      </c>
    </row>
    <row r="1210" spans="1:15" hidden="1" x14ac:dyDescent="0.25">
      <c r="A1210" s="68">
        <v>45204</v>
      </c>
      <c r="B1210" s="68">
        <v>45208</v>
      </c>
      <c r="C1210" s="66" t="s">
        <v>118</v>
      </c>
      <c r="D1210" s="66" t="s">
        <v>2</v>
      </c>
      <c r="E1210" s="66" t="s">
        <v>6</v>
      </c>
      <c r="F1210" s="68">
        <v>47048</v>
      </c>
      <c r="G1210" s="67">
        <v>7.84</v>
      </c>
      <c r="H1210" s="67">
        <v>0.06</v>
      </c>
      <c r="I1210" s="67">
        <v>7.91</v>
      </c>
      <c r="J1210" s="67">
        <v>7.77</v>
      </c>
      <c r="K1210" s="67">
        <v>95.595699999999994</v>
      </c>
      <c r="L1210" s="67">
        <v>6.5095999999999998</v>
      </c>
    </row>
    <row r="1211" spans="1:15" hidden="1" x14ac:dyDescent="0.25">
      <c r="A1211" s="68">
        <v>45204</v>
      </c>
      <c r="B1211" s="68">
        <v>45208</v>
      </c>
      <c r="C1211" s="66" t="s">
        <v>112</v>
      </c>
      <c r="D1211" s="66" t="s">
        <v>113</v>
      </c>
      <c r="E1211" s="66" t="s">
        <v>114</v>
      </c>
      <c r="F1211" s="68">
        <v>50705</v>
      </c>
      <c r="G1211" s="67">
        <v>7.58</v>
      </c>
      <c r="H1211" s="67">
        <v>0.08</v>
      </c>
      <c r="I1211" s="67">
        <v>7.66</v>
      </c>
      <c r="J1211" s="67">
        <v>7.51</v>
      </c>
      <c r="K1211" s="67">
        <v>59.673900000000003</v>
      </c>
      <c r="L1211" s="67">
        <v>2.8521000000000001</v>
      </c>
    </row>
    <row r="1212" spans="1:15" x14ac:dyDescent="0.25">
      <c r="A1212" s="68">
        <v>45204</v>
      </c>
      <c r="B1212" s="68">
        <v>45208</v>
      </c>
      <c r="C1212" s="66" t="s">
        <v>115</v>
      </c>
      <c r="D1212" s="66" t="s">
        <v>116</v>
      </c>
      <c r="E1212" s="66" t="s">
        <v>117</v>
      </c>
      <c r="F1212" s="68">
        <v>51616</v>
      </c>
      <c r="G1212" s="67">
        <v>7.58</v>
      </c>
      <c r="H1212" s="67">
        <v>0.08</v>
      </c>
      <c r="I1212" s="67">
        <v>7.65</v>
      </c>
      <c r="J1212" s="67">
        <v>7.51</v>
      </c>
      <c r="K1212" s="67">
        <v>56.3247</v>
      </c>
      <c r="L1212" s="67">
        <v>1.3689</v>
      </c>
    </row>
    <row r="1213" spans="1:15" hidden="1" x14ac:dyDescent="0.25">
      <c r="A1213" s="68">
        <v>45204</v>
      </c>
      <c r="B1213" s="68">
        <v>45208</v>
      </c>
      <c r="C1213" s="66" t="s">
        <v>127</v>
      </c>
      <c r="D1213" s="66" t="s">
        <v>4</v>
      </c>
      <c r="E1213" s="66" t="s">
        <v>8</v>
      </c>
      <c r="F1213" s="68">
        <v>48542</v>
      </c>
      <c r="G1213" s="67">
        <v>7.7</v>
      </c>
      <c r="H1213" s="67">
        <v>0.1</v>
      </c>
      <c r="I1213" s="67">
        <v>7.77</v>
      </c>
      <c r="J1213" s="67">
        <v>7.62</v>
      </c>
      <c r="K1213" s="67">
        <v>81.166399999999996</v>
      </c>
      <c r="L1213" s="67">
        <v>4.1513999999999998</v>
      </c>
    </row>
    <row r="1214" spans="1:15" hidden="1" x14ac:dyDescent="0.25">
      <c r="A1214" s="68">
        <v>45204</v>
      </c>
      <c r="B1214" s="68">
        <v>45208</v>
      </c>
      <c r="C1214" s="66" t="s">
        <v>121</v>
      </c>
      <c r="D1214" s="66" t="s">
        <v>122</v>
      </c>
      <c r="E1214" s="66" t="s">
        <v>123</v>
      </c>
      <c r="F1214" s="68">
        <v>46316</v>
      </c>
      <c r="G1214" s="67">
        <v>8.5500000000000007</v>
      </c>
      <c r="H1214" s="67">
        <v>7.0000000000000007E-2</v>
      </c>
      <c r="I1214" s="67">
        <v>8.6199999999999992</v>
      </c>
      <c r="J1214" s="67">
        <v>8.4700000000000006</v>
      </c>
      <c r="K1214" s="67">
        <v>102.4511</v>
      </c>
      <c r="L1214" s="67">
        <v>6.8712</v>
      </c>
    </row>
    <row r="1215" spans="1:15" hidden="1" x14ac:dyDescent="0.25">
      <c r="A1215" s="68">
        <v>45204</v>
      </c>
      <c r="B1215" s="68">
        <v>45208</v>
      </c>
      <c r="C1215" s="66" t="s">
        <v>124</v>
      </c>
      <c r="D1215" s="66" t="s">
        <v>152</v>
      </c>
      <c r="E1215" s="66" t="s">
        <v>153</v>
      </c>
      <c r="F1215" s="68">
        <v>45315</v>
      </c>
      <c r="G1215" s="67">
        <v>8.11</v>
      </c>
      <c r="H1215" s="67">
        <v>-0.02</v>
      </c>
      <c r="I1215" s="67">
        <v>8.25</v>
      </c>
      <c r="J1215" s="67">
        <v>7.96</v>
      </c>
      <c r="K1215" s="67">
        <v>97.647499999999994</v>
      </c>
      <c r="L1215" s="67">
        <v>0</v>
      </c>
      <c r="O1215" s="76"/>
    </row>
    <row r="1216" spans="1:15" hidden="1" x14ac:dyDescent="0.25">
      <c r="A1216" s="68">
        <v>45204</v>
      </c>
      <c r="B1216" s="68">
        <v>45208</v>
      </c>
      <c r="C1216" s="66" t="s">
        <v>130</v>
      </c>
      <c r="D1216" s="66" t="s">
        <v>148</v>
      </c>
      <c r="E1216" s="66" t="s">
        <v>149</v>
      </c>
      <c r="F1216" s="68">
        <v>45371</v>
      </c>
      <c r="G1216" s="67">
        <v>8.51</v>
      </c>
      <c r="H1216" s="67">
        <v>0</v>
      </c>
      <c r="I1216" s="67">
        <v>8.66</v>
      </c>
      <c r="J1216" s="67">
        <v>8.36</v>
      </c>
      <c r="K1216" s="67">
        <v>96.289900000000003</v>
      </c>
      <c r="L1216" s="67">
        <v>0</v>
      </c>
    </row>
    <row r="1217" spans="1:15" hidden="1" x14ac:dyDescent="0.25">
      <c r="A1217" s="68">
        <v>45204</v>
      </c>
      <c r="B1217" s="68">
        <v>45208</v>
      </c>
      <c r="C1217" s="66" t="s">
        <v>133</v>
      </c>
      <c r="D1217" s="66" t="s">
        <v>125</v>
      </c>
      <c r="E1217" s="66" t="s">
        <v>126</v>
      </c>
      <c r="F1217" s="68">
        <v>45525</v>
      </c>
      <c r="G1217" s="67">
        <v>8.6300000000000008</v>
      </c>
      <c r="H1217" s="67">
        <v>0</v>
      </c>
      <c r="I1217" s="67">
        <v>8.7799999999999994</v>
      </c>
      <c r="J1217" s="67">
        <v>8.48</v>
      </c>
      <c r="K1217" s="67">
        <v>92.941500000000005</v>
      </c>
      <c r="L1217" s="67">
        <v>0</v>
      </c>
    </row>
    <row r="1218" spans="1:15" hidden="1" x14ac:dyDescent="0.25">
      <c r="A1218" s="68">
        <v>45203</v>
      </c>
      <c r="B1218" s="68">
        <v>45205</v>
      </c>
      <c r="C1218" s="66" t="s">
        <v>118</v>
      </c>
      <c r="D1218" s="66" t="s">
        <v>2</v>
      </c>
      <c r="E1218" s="66" t="s">
        <v>6</v>
      </c>
      <c r="F1218" s="68">
        <v>47048</v>
      </c>
      <c r="G1218" s="67">
        <v>7.78</v>
      </c>
      <c r="H1218" s="67">
        <v>0.09</v>
      </c>
      <c r="I1218" s="67">
        <v>7.85</v>
      </c>
      <c r="J1218" s="67">
        <v>7.71</v>
      </c>
      <c r="K1218" s="67">
        <v>95.834900000000005</v>
      </c>
      <c r="L1218" s="67">
        <v>6.4541000000000004</v>
      </c>
    </row>
    <row r="1219" spans="1:15" hidden="1" x14ac:dyDescent="0.25">
      <c r="A1219" s="68">
        <v>45203</v>
      </c>
      <c r="B1219" s="68">
        <v>45205</v>
      </c>
      <c r="C1219" s="66" t="s">
        <v>112</v>
      </c>
      <c r="D1219" s="66" t="s">
        <v>113</v>
      </c>
      <c r="E1219" s="66" t="s">
        <v>114</v>
      </c>
      <c r="F1219" s="68">
        <v>50705</v>
      </c>
      <c r="G1219" s="67">
        <v>7.5</v>
      </c>
      <c r="H1219" s="67">
        <v>0.1</v>
      </c>
      <c r="I1219" s="67">
        <v>7.57</v>
      </c>
      <c r="J1219" s="67">
        <v>7.43</v>
      </c>
      <c r="K1219" s="67">
        <v>60.197000000000003</v>
      </c>
      <c r="L1219" s="67">
        <v>2.8273999999999999</v>
      </c>
    </row>
    <row r="1220" spans="1:15" x14ac:dyDescent="0.25">
      <c r="A1220" s="68">
        <v>45203</v>
      </c>
      <c r="B1220" s="68">
        <v>45205</v>
      </c>
      <c r="C1220" s="66" t="s">
        <v>115</v>
      </c>
      <c r="D1220" s="66" t="s">
        <v>116</v>
      </c>
      <c r="E1220" s="66" t="s">
        <v>117</v>
      </c>
      <c r="F1220" s="68">
        <v>51616</v>
      </c>
      <c r="G1220" s="67">
        <v>7.5</v>
      </c>
      <c r="H1220" s="67">
        <v>0.1</v>
      </c>
      <c r="I1220" s="67">
        <v>7.57</v>
      </c>
      <c r="J1220" s="67">
        <v>7.43</v>
      </c>
      <c r="K1220" s="67">
        <v>56.855400000000003</v>
      </c>
      <c r="L1220" s="67">
        <v>1.3443000000000001</v>
      </c>
    </row>
    <row r="1221" spans="1:15" hidden="1" x14ac:dyDescent="0.25">
      <c r="A1221" s="68">
        <v>45203</v>
      </c>
      <c r="B1221" s="68">
        <v>45205</v>
      </c>
      <c r="C1221" s="66" t="s">
        <v>127</v>
      </c>
      <c r="D1221" s="66" t="s">
        <v>4</v>
      </c>
      <c r="E1221" s="66" t="s">
        <v>8</v>
      </c>
      <c r="F1221" s="68">
        <v>48542</v>
      </c>
      <c r="G1221" s="67">
        <v>7.6</v>
      </c>
      <c r="H1221" s="67">
        <v>0.09</v>
      </c>
      <c r="I1221" s="67">
        <v>7.67</v>
      </c>
      <c r="J1221" s="67">
        <v>7.53</v>
      </c>
      <c r="K1221" s="67">
        <v>81.695700000000002</v>
      </c>
      <c r="L1221" s="67">
        <v>4.1123000000000003</v>
      </c>
    </row>
    <row r="1222" spans="1:15" hidden="1" x14ac:dyDescent="0.25">
      <c r="A1222" s="68">
        <v>45203</v>
      </c>
      <c r="B1222" s="68">
        <v>45205</v>
      </c>
      <c r="C1222" s="66" t="s">
        <v>121</v>
      </c>
      <c r="D1222" s="66" t="s">
        <v>122</v>
      </c>
      <c r="E1222" s="66" t="s">
        <v>123</v>
      </c>
      <c r="F1222" s="68">
        <v>46316</v>
      </c>
      <c r="G1222" s="67">
        <v>8.48</v>
      </c>
      <c r="H1222" s="67">
        <v>0.09</v>
      </c>
      <c r="I1222" s="67">
        <v>8.5500000000000007</v>
      </c>
      <c r="J1222" s="67">
        <v>8.41</v>
      </c>
      <c r="K1222" s="67">
        <v>102.62649999999999</v>
      </c>
      <c r="L1222" s="67">
        <v>6.7931999999999997</v>
      </c>
    </row>
    <row r="1223" spans="1:15" hidden="1" x14ac:dyDescent="0.25">
      <c r="A1223" s="68">
        <v>45203</v>
      </c>
      <c r="B1223" s="68">
        <v>45205</v>
      </c>
      <c r="C1223" s="66" t="s">
        <v>124</v>
      </c>
      <c r="D1223" s="66" t="s">
        <v>152</v>
      </c>
      <c r="E1223" s="66" t="s">
        <v>153</v>
      </c>
      <c r="F1223" s="68">
        <v>45315</v>
      </c>
      <c r="G1223" s="67">
        <v>8.1300000000000008</v>
      </c>
      <c r="H1223" s="67">
        <v>-0.02</v>
      </c>
      <c r="I1223" s="67">
        <v>8.27</v>
      </c>
      <c r="J1223" s="67">
        <v>7.98</v>
      </c>
      <c r="K1223" s="67">
        <v>97.576999999999998</v>
      </c>
      <c r="L1223" s="67">
        <v>0</v>
      </c>
      <c r="O1223" s="76"/>
    </row>
    <row r="1224" spans="1:15" hidden="1" x14ac:dyDescent="0.25">
      <c r="A1224" s="68">
        <v>45203</v>
      </c>
      <c r="B1224" s="68">
        <v>45205</v>
      </c>
      <c r="C1224" s="66" t="s">
        <v>130</v>
      </c>
      <c r="D1224" s="66" t="s">
        <v>148</v>
      </c>
      <c r="E1224" s="66" t="s">
        <v>149</v>
      </c>
      <c r="F1224" s="68">
        <v>45371</v>
      </c>
      <c r="G1224" s="67">
        <v>8.51</v>
      </c>
      <c r="H1224" s="67">
        <v>-0.02</v>
      </c>
      <c r="I1224" s="67">
        <v>8.66</v>
      </c>
      <c r="J1224" s="67">
        <v>8.3699999999999992</v>
      </c>
      <c r="K1224" s="67">
        <v>96.222399999999993</v>
      </c>
      <c r="L1224" s="67">
        <v>0</v>
      </c>
    </row>
    <row r="1225" spans="1:15" hidden="1" x14ac:dyDescent="0.25">
      <c r="A1225" s="68">
        <v>45203</v>
      </c>
      <c r="B1225" s="68">
        <v>45205</v>
      </c>
      <c r="C1225" s="66" t="s">
        <v>133</v>
      </c>
      <c r="D1225" s="66" t="s">
        <v>125</v>
      </c>
      <c r="E1225" s="66" t="s">
        <v>126</v>
      </c>
      <c r="F1225" s="68">
        <v>45525</v>
      </c>
      <c r="G1225" s="67">
        <v>8.6300000000000008</v>
      </c>
      <c r="H1225" s="67">
        <v>-0.05</v>
      </c>
      <c r="I1225" s="67">
        <v>8.7799999999999994</v>
      </c>
      <c r="J1225" s="67">
        <v>8.48</v>
      </c>
      <c r="K1225" s="67">
        <v>92.875600000000006</v>
      </c>
      <c r="L1225" s="67">
        <v>0</v>
      </c>
    </row>
    <row r="1226" spans="1:15" hidden="1" x14ac:dyDescent="0.25">
      <c r="A1226" s="68">
        <v>45202</v>
      </c>
      <c r="B1226" s="68">
        <v>45204</v>
      </c>
      <c r="C1226" s="66" t="s">
        <v>118</v>
      </c>
      <c r="D1226" s="66" t="s">
        <v>2</v>
      </c>
      <c r="E1226" s="66" t="s">
        <v>6</v>
      </c>
      <c r="F1226" s="68">
        <v>47048</v>
      </c>
      <c r="G1226" s="67">
        <v>7.69</v>
      </c>
      <c r="H1226" s="67">
        <v>0.13</v>
      </c>
      <c r="I1226" s="67">
        <v>7.77</v>
      </c>
      <c r="J1226" s="67">
        <v>7.62</v>
      </c>
      <c r="K1226" s="67">
        <v>96.158000000000001</v>
      </c>
      <c r="L1226" s="67">
        <v>6.4356</v>
      </c>
    </row>
    <row r="1227" spans="1:15" hidden="1" x14ac:dyDescent="0.25">
      <c r="A1227" s="68">
        <v>45202</v>
      </c>
      <c r="B1227" s="68">
        <v>45204</v>
      </c>
      <c r="C1227" s="66" t="s">
        <v>112</v>
      </c>
      <c r="D1227" s="66" t="s">
        <v>113</v>
      </c>
      <c r="E1227" s="66" t="s">
        <v>114</v>
      </c>
      <c r="F1227" s="68">
        <v>50705</v>
      </c>
      <c r="G1227" s="67">
        <v>7.4</v>
      </c>
      <c r="H1227" s="67">
        <v>0.08</v>
      </c>
      <c r="I1227" s="67">
        <v>7.48</v>
      </c>
      <c r="J1227" s="67">
        <v>7.33</v>
      </c>
      <c r="K1227" s="67">
        <v>60.806399999999996</v>
      </c>
      <c r="L1227" s="67">
        <v>2.8191999999999999</v>
      </c>
    </row>
    <row r="1228" spans="1:15" x14ac:dyDescent="0.25">
      <c r="A1228" s="68">
        <v>45202</v>
      </c>
      <c r="B1228" s="68">
        <v>45204</v>
      </c>
      <c r="C1228" s="66" t="s">
        <v>115</v>
      </c>
      <c r="D1228" s="66" t="s">
        <v>116</v>
      </c>
      <c r="E1228" s="66" t="s">
        <v>117</v>
      </c>
      <c r="F1228" s="68">
        <v>51616</v>
      </c>
      <c r="G1228" s="67">
        <v>7.4</v>
      </c>
      <c r="H1228" s="67">
        <v>0.09</v>
      </c>
      <c r="I1228" s="67">
        <v>7.48</v>
      </c>
      <c r="J1228" s="67">
        <v>7.33</v>
      </c>
      <c r="K1228" s="67">
        <v>57.480800000000002</v>
      </c>
      <c r="L1228" s="67">
        <v>1.3361000000000001</v>
      </c>
    </row>
    <row r="1229" spans="1:15" hidden="1" x14ac:dyDescent="0.25">
      <c r="A1229" s="68">
        <v>45202</v>
      </c>
      <c r="B1229" s="68">
        <v>45204</v>
      </c>
      <c r="C1229" s="66" t="s">
        <v>127</v>
      </c>
      <c r="D1229" s="66" t="s">
        <v>4</v>
      </c>
      <c r="E1229" s="66" t="s">
        <v>8</v>
      </c>
      <c r="F1229" s="68">
        <v>48542</v>
      </c>
      <c r="G1229" s="67">
        <v>7.51</v>
      </c>
      <c r="H1229" s="67">
        <v>0.1</v>
      </c>
      <c r="I1229" s="67">
        <v>7.59</v>
      </c>
      <c r="J1229" s="67">
        <v>7.44</v>
      </c>
      <c r="K1229" s="67">
        <v>82.175299999999993</v>
      </c>
      <c r="L1229" s="67">
        <v>4.0993000000000004</v>
      </c>
    </row>
    <row r="1230" spans="1:15" hidden="1" x14ac:dyDescent="0.25">
      <c r="A1230" s="68">
        <v>45202</v>
      </c>
      <c r="B1230" s="68">
        <v>45204</v>
      </c>
      <c r="C1230" s="66" t="s">
        <v>121</v>
      </c>
      <c r="D1230" s="66" t="s">
        <v>122</v>
      </c>
      <c r="E1230" s="66" t="s">
        <v>123</v>
      </c>
      <c r="F1230" s="68">
        <v>46316</v>
      </c>
      <c r="G1230" s="67">
        <v>8.39</v>
      </c>
      <c r="H1230" s="67">
        <v>0.11</v>
      </c>
      <c r="I1230" s="67">
        <v>8.4700000000000006</v>
      </c>
      <c r="J1230" s="67">
        <v>8.32</v>
      </c>
      <c r="K1230" s="67">
        <v>102.8574</v>
      </c>
      <c r="L1230" s="67">
        <v>6.7671000000000001</v>
      </c>
    </row>
    <row r="1231" spans="1:15" hidden="1" x14ac:dyDescent="0.25">
      <c r="A1231" s="68">
        <v>45202</v>
      </c>
      <c r="B1231" s="68">
        <v>45204</v>
      </c>
      <c r="C1231" s="66" t="s">
        <v>124</v>
      </c>
      <c r="D1231" s="66" t="s">
        <v>152</v>
      </c>
      <c r="E1231" s="66" t="s">
        <v>153</v>
      </c>
      <c r="F1231" s="68">
        <v>45315</v>
      </c>
      <c r="G1231" s="67">
        <v>8.15</v>
      </c>
      <c r="H1231" s="67">
        <v>0</v>
      </c>
      <c r="I1231" s="67">
        <v>8.2899999999999991</v>
      </c>
      <c r="J1231" s="67">
        <v>8</v>
      </c>
      <c r="K1231" s="67">
        <v>97.549599999999998</v>
      </c>
      <c r="L1231" s="67">
        <v>0</v>
      </c>
      <c r="O1231" s="76"/>
    </row>
    <row r="1232" spans="1:15" hidden="1" x14ac:dyDescent="0.25">
      <c r="A1232" s="68">
        <v>45202</v>
      </c>
      <c r="B1232" s="68">
        <v>45204</v>
      </c>
      <c r="C1232" s="66" t="s">
        <v>130</v>
      </c>
      <c r="D1232" s="66" t="s">
        <v>148</v>
      </c>
      <c r="E1232" s="66" t="s">
        <v>149</v>
      </c>
      <c r="F1232" s="68">
        <v>45371</v>
      </c>
      <c r="G1232" s="67">
        <v>8.5299999999999994</v>
      </c>
      <c r="H1232" s="67">
        <v>-0.01</v>
      </c>
      <c r="I1232" s="67">
        <v>8.68</v>
      </c>
      <c r="J1232" s="67">
        <v>8.3800000000000008</v>
      </c>
      <c r="K1232" s="67">
        <v>96.192899999999995</v>
      </c>
      <c r="L1232" s="67">
        <v>0</v>
      </c>
    </row>
    <row r="1233" spans="1:15" hidden="1" x14ac:dyDescent="0.25">
      <c r="A1233" s="68">
        <v>45202</v>
      </c>
      <c r="B1233" s="68">
        <v>45204</v>
      </c>
      <c r="C1233" s="66" t="s">
        <v>133</v>
      </c>
      <c r="D1233" s="66" t="s">
        <v>125</v>
      </c>
      <c r="E1233" s="66" t="s">
        <v>126</v>
      </c>
      <c r="F1233" s="68">
        <v>45525</v>
      </c>
      <c r="G1233" s="67">
        <v>8.68</v>
      </c>
      <c r="H1233" s="67">
        <v>-7.0000000000000007E-2</v>
      </c>
      <c r="I1233" s="67">
        <v>8.83</v>
      </c>
      <c r="J1233" s="67">
        <v>8.5299999999999994</v>
      </c>
      <c r="K1233" s="67">
        <v>92.819599999999994</v>
      </c>
      <c r="L1233" s="67">
        <v>0</v>
      </c>
    </row>
    <row r="1234" spans="1:15" hidden="1" x14ac:dyDescent="0.25">
      <c r="A1234" s="68">
        <v>45201</v>
      </c>
      <c r="B1234" s="68">
        <v>45203</v>
      </c>
      <c r="C1234" s="66" t="s">
        <v>118</v>
      </c>
      <c r="D1234" s="66" t="s">
        <v>2</v>
      </c>
      <c r="E1234" s="66" t="s">
        <v>6</v>
      </c>
      <c r="F1234" s="68">
        <v>47048</v>
      </c>
      <c r="G1234" s="67">
        <v>7.56</v>
      </c>
      <c r="H1234" s="67">
        <v>0.02</v>
      </c>
      <c r="I1234" s="67">
        <v>7.63</v>
      </c>
      <c r="J1234" s="67">
        <v>7.49</v>
      </c>
      <c r="K1234" s="67">
        <v>96.690299999999993</v>
      </c>
      <c r="L1234" s="67">
        <v>6.4170999999999996</v>
      </c>
    </row>
    <row r="1235" spans="1:15" hidden="1" x14ac:dyDescent="0.25">
      <c r="A1235" s="68">
        <v>45201</v>
      </c>
      <c r="B1235" s="68">
        <v>45203</v>
      </c>
      <c r="C1235" s="66" t="s">
        <v>112</v>
      </c>
      <c r="D1235" s="66" t="s">
        <v>113</v>
      </c>
      <c r="E1235" s="66" t="s">
        <v>114</v>
      </c>
      <c r="F1235" s="68">
        <v>50705</v>
      </c>
      <c r="G1235" s="67">
        <v>7.32</v>
      </c>
      <c r="H1235" s="67">
        <v>0</v>
      </c>
      <c r="I1235" s="67">
        <v>7.39</v>
      </c>
      <c r="J1235" s="67">
        <v>7.25</v>
      </c>
      <c r="K1235" s="67">
        <v>61.339599999999997</v>
      </c>
      <c r="L1235" s="67">
        <v>2.8109999999999999</v>
      </c>
    </row>
    <row r="1236" spans="1:15" x14ac:dyDescent="0.25">
      <c r="A1236" s="68">
        <v>45201</v>
      </c>
      <c r="B1236" s="68">
        <v>45203</v>
      </c>
      <c r="C1236" s="66" t="s">
        <v>115</v>
      </c>
      <c r="D1236" s="66" t="s">
        <v>116</v>
      </c>
      <c r="E1236" s="66" t="s">
        <v>117</v>
      </c>
      <c r="F1236" s="68">
        <v>51616</v>
      </c>
      <c r="G1236" s="67">
        <v>7.31</v>
      </c>
      <c r="H1236" s="67">
        <v>0</v>
      </c>
      <c r="I1236" s="67">
        <v>7.39</v>
      </c>
      <c r="J1236" s="67">
        <v>7.24</v>
      </c>
      <c r="K1236" s="67">
        <v>58.079900000000002</v>
      </c>
      <c r="L1236" s="67">
        <v>1.3279000000000001</v>
      </c>
    </row>
    <row r="1237" spans="1:15" hidden="1" x14ac:dyDescent="0.25">
      <c r="A1237" s="68">
        <v>45201</v>
      </c>
      <c r="B1237" s="68">
        <v>45203</v>
      </c>
      <c r="C1237" s="66" t="s">
        <v>127</v>
      </c>
      <c r="D1237" s="66" t="s">
        <v>4</v>
      </c>
      <c r="E1237" s="66" t="s">
        <v>8</v>
      </c>
      <c r="F1237" s="68">
        <v>48542</v>
      </c>
      <c r="G1237" s="67">
        <v>7.41</v>
      </c>
      <c r="H1237" s="67">
        <v>0.01</v>
      </c>
      <c r="I1237" s="67">
        <v>7.48</v>
      </c>
      <c r="J1237" s="67">
        <v>7.34</v>
      </c>
      <c r="K1237" s="67">
        <v>82.763199999999998</v>
      </c>
      <c r="L1237" s="67">
        <v>4.0862999999999996</v>
      </c>
    </row>
    <row r="1238" spans="1:15" hidden="1" x14ac:dyDescent="0.25">
      <c r="A1238" s="68">
        <v>45201</v>
      </c>
      <c r="B1238" s="68">
        <v>45203</v>
      </c>
      <c r="C1238" s="66" t="s">
        <v>121</v>
      </c>
      <c r="D1238" s="66" t="s">
        <v>122</v>
      </c>
      <c r="E1238" s="66" t="s">
        <v>123</v>
      </c>
      <c r="F1238" s="68">
        <v>46316</v>
      </c>
      <c r="G1238" s="67">
        <v>8.2799999999999994</v>
      </c>
      <c r="H1238" s="67">
        <v>0</v>
      </c>
      <c r="I1238" s="67">
        <v>8.36</v>
      </c>
      <c r="J1238" s="67">
        <v>8.2100000000000009</v>
      </c>
      <c r="K1238" s="67">
        <v>103.1472</v>
      </c>
      <c r="L1238" s="67">
        <v>6.7411000000000003</v>
      </c>
    </row>
    <row r="1239" spans="1:15" hidden="1" x14ac:dyDescent="0.25">
      <c r="A1239" s="68">
        <v>45201</v>
      </c>
      <c r="B1239" s="68">
        <v>45203</v>
      </c>
      <c r="C1239" s="66" t="s">
        <v>124</v>
      </c>
      <c r="D1239" s="66" t="s">
        <v>152</v>
      </c>
      <c r="E1239" s="66" t="s">
        <v>153</v>
      </c>
      <c r="F1239" s="68">
        <v>45315</v>
      </c>
      <c r="G1239" s="67">
        <v>8.15</v>
      </c>
      <c r="H1239" s="67">
        <v>-0.02</v>
      </c>
      <c r="I1239" s="67">
        <v>8.3000000000000007</v>
      </c>
      <c r="J1239" s="67">
        <v>8</v>
      </c>
      <c r="K1239" s="67">
        <v>97.527199999999993</v>
      </c>
      <c r="L1239" s="67">
        <v>0</v>
      </c>
      <c r="O1239" s="76"/>
    </row>
    <row r="1240" spans="1:15" hidden="1" x14ac:dyDescent="0.25">
      <c r="A1240" s="68">
        <v>45201</v>
      </c>
      <c r="B1240" s="68">
        <v>45203</v>
      </c>
      <c r="C1240" s="66" t="s">
        <v>130</v>
      </c>
      <c r="D1240" s="66" t="s">
        <v>148</v>
      </c>
      <c r="E1240" s="66" t="s">
        <v>149</v>
      </c>
      <c r="F1240" s="68">
        <v>45371</v>
      </c>
      <c r="G1240" s="67">
        <v>8.5399999999999991</v>
      </c>
      <c r="H1240" s="67">
        <v>0</v>
      </c>
      <c r="I1240" s="67">
        <v>8.69</v>
      </c>
      <c r="J1240" s="67">
        <v>8.39</v>
      </c>
      <c r="K1240" s="67">
        <v>96.167500000000004</v>
      </c>
      <c r="L1240" s="67">
        <v>0</v>
      </c>
    </row>
    <row r="1241" spans="1:15" hidden="1" x14ac:dyDescent="0.25">
      <c r="A1241" s="68">
        <v>45201</v>
      </c>
      <c r="B1241" s="68">
        <v>45203</v>
      </c>
      <c r="C1241" s="66" t="s">
        <v>133</v>
      </c>
      <c r="D1241" s="66" t="s">
        <v>125</v>
      </c>
      <c r="E1241" s="66" t="s">
        <v>126</v>
      </c>
      <c r="F1241" s="68">
        <v>45525</v>
      </c>
      <c r="G1241" s="67">
        <v>8.75</v>
      </c>
      <c r="H1241" s="67">
        <v>0.06</v>
      </c>
      <c r="I1241" s="67">
        <v>8.9</v>
      </c>
      <c r="J1241" s="67">
        <v>8.6</v>
      </c>
      <c r="K1241" s="67">
        <v>92.741799999999998</v>
      </c>
      <c r="L1241" s="67">
        <v>0</v>
      </c>
    </row>
    <row r="1242" spans="1:15" hidden="1" x14ac:dyDescent="0.25">
      <c r="A1242" s="68">
        <v>45198</v>
      </c>
      <c r="B1242" s="68">
        <v>45202</v>
      </c>
      <c r="C1242" s="66" t="s">
        <v>118</v>
      </c>
      <c r="D1242" s="66" t="s">
        <v>2</v>
      </c>
      <c r="E1242" s="66" t="s">
        <v>6</v>
      </c>
      <c r="F1242" s="68">
        <v>47048</v>
      </c>
      <c r="G1242" s="67">
        <v>7.54</v>
      </c>
      <c r="H1242" s="67">
        <v>-0.17</v>
      </c>
      <c r="I1242" s="67">
        <v>7.62</v>
      </c>
      <c r="J1242" s="67">
        <v>7.47</v>
      </c>
      <c r="K1242" s="67">
        <v>96.752700000000004</v>
      </c>
      <c r="L1242" s="67">
        <v>6.3986000000000001</v>
      </c>
    </row>
    <row r="1243" spans="1:15" hidden="1" x14ac:dyDescent="0.25">
      <c r="A1243" s="68">
        <v>45198</v>
      </c>
      <c r="B1243" s="68">
        <v>45202</v>
      </c>
      <c r="C1243" s="66" t="s">
        <v>112</v>
      </c>
      <c r="D1243" s="66" t="s">
        <v>113</v>
      </c>
      <c r="E1243" s="66" t="s">
        <v>114</v>
      </c>
      <c r="F1243" s="68">
        <v>50705</v>
      </c>
      <c r="G1243" s="67">
        <v>7.32</v>
      </c>
      <c r="H1243" s="67">
        <v>-0.18</v>
      </c>
      <c r="I1243" s="67">
        <v>7.39</v>
      </c>
      <c r="J1243" s="67">
        <v>7.24</v>
      </c>
      <c r="K1243" s="67">
        <v>61.363399999999999</v>
      </c>
      <c r="L1243" s="67">
        <v>2.8027000000000002</v>
      </c>
    </row>
    <row r="1244" spans="1:15" x14ac:dyDescent="0.25">
      <c r="A1244" s="68">
        <v>45198</v>
      </c>
      <c r="B1244" s="68">
        <v>45202</v>
      </c>
      <c r="C1244" s="66" t="s">
        <v>115</v>
      </c>
      <c r="D1244" s="66" t="s">
        <v>116</v>
      </c>
      <c r="E1244" s="66" t="s">
        <v>117</v>
      </c>
      <c r="F1244" s="68">
        <v>51616</v>
      </c>
      <c r="G1244" s="67">
        <v>7.31</v>
      </c>
      <c r="H1244" s="67">
        <v>-0.15</v>
      </c>
      <c r="I1244" s="67">
        <v>7.38</v>
      </c>
      <c r="J1244" s="67">
        <v>7.23</v>
      </c>
      <c r="K1244" s="67">
        <v>58.118499999999997</v>
      </c>
      <c r="L1244" s="67">
        <v>1.3197000000000001</v>
      </c>
    </row>
    <row r="1245" spans="1:15" hidden="1" x14ac:dyDescent="0.25">
      <c r="A1245" s="68">
        <v>45198</v>
      </c>
      <c r="B1245" s="68">
        <v>45202</v>
      </c>
      <c r="C1245" s="66" t="s">
        <v>127</v>
      </c>
      <c r="D1245" s="66" t="s">
        <v>4</v>
      </c>
      <c r="E1245" s="66" t="s">
        <v>8</v>
      </c>
      <c r="F1245" s="68">
        <v>48542</v>
      </c>
      <c r="G1245" s="67">
        <v>7.4</v>
      </c>
      <c r="H1245" s="67">
        <v>-0.17</v>
      </c>
      <c r="I1245" s="67">
        <v>7.48</v>
      </c>
      <c r="J1245" s="67">
        <v>7.33</v>
      </c>
      <c r="K1245" s="67">
        <v>82.810299999999998</v>
      </c>
      <c r="L1245" s="67">
        <v>4.0732999999999997</v>
      </c>
    </row>
    <row r="1246" spans="1:15" hidden="1" x14ac:dyDescent="0.25">
      <c r="A1246" s="68">
        <v>45198</v>
      </c>
      <c r="B1246" s="68">
        <v>45202</v>
      </c>
      <c r="C1246" s="66" t="s">
        <v>121</v>
      </c>
      <c r="D1246" s="66" t="s">
        <v>122</v>
      </c>
      <c r="E1246" s="66" t="s">
        <v>123</v>
      </c>
      <c r="F1246" s="68">
        <v>46316</v>
      </c>
      <c r="G1246" s="67">
        <v>8.2799999999999994</v>
      </c>
      <c r="H1246" s="67">
        <v>-0.18</v>
      </c>
      <c r="I1246" s="67">
        <v>8.35</v>
      </c>
      <c r="J1246" s="67">
        <v>8.2100000000000009</v>
      </c>
      <c r="K1246" s="67">
        <v>103.1649</v>
      </c>
      <c r="L1246" s="67">
        <v>6.7150999999999996</v>
      </c>
    </row>
    <row r="1247" spans="1:15" hidden="1" x14ac:dyDescent="0.25">
      <c r="A1247" s="68">
        <v>45198</v>
      </c>
      <c r="B1247" s="68">
        <v>45202</v>
      </c>
      <c r="C1247" s="66" t="s">
        <v>124</v>
      </c>
      <c r="D1247" s="66" t="s">
        <v>152</v>
      </c>
      <c r="E1247" s="66" t="s">
        <v>153</v>
      </c>
      <c r="F1247" s="68">
        <v>45315</v>
      </c>
      <c r="G1247" s="67">
        <v>8.17</v>
      </c>
      <c r="H1247" s="67">
        <v>0.18</v>
      </c>
      <c r="I1247" s="67">
        <v>8.32</v>
      </c>
      <c r="J1247" s="67">
        <v>8.02</v>
      </c>
      <c r="K1247" s="67">
        <v>97.499700000000004</v>
      </c>
      <c r="L1247" s="67">
        <v>0</v>
      </c>
      <c r="O1247" s="76"/>
    </row>
    <row r="1248" spans="1:15" hidden="1" x14ac:dyDescent="0.25">
      <c r="A1248" s="68">
        <v>45198</v>
      </c>
      <c r="B1248" s="68">
        <v>45202</v>
      </c>
      <c r="C1248" s="66" t="s">
        <v>130</v>
      </c>
      <c r="D1248" s="66" t="s">
        <v>148</v>
      </c>
      <c r="E1248" s="66" t="s">
        <v>149</v>
      </c>
      <c r="F1248" s="68">
        <v>45371</v>
      </c>
      <c r="G1248" s="67">
        <v>8.5399999999999991</v>
      </c>
      <c r="H1248" s="67">
        <v>0</v>
      </c>
      <c r="I1248" s="67">
        <v>8.69</v>
      </c>
      <c r="J1248" s="67">
        <v>8.4</v>
      </c>
      <c r="K1248" s="67">
        <v>96.144000000000005</v>
      </c>
      <c r="L1248" s="67">
        <v>0</v>
      </c>
    </row>
    <row r="1249" spans="1:15" hidden="1" x14ac:dyDescent="0.25">
      <c r="A1249" s="68">
        <v>45198</v>
      </c>
      <c r="B1249" s="68">
        <v>45202</v>
      </c>
      <c r="C1249" s="66" t="s">
        <v>133</v>
      </c>
      <c r="D1249" s="66" t="s">
        <v>125</v>
      </c>
      <c r="E1249" s="66" t="s">
        <v>126</v>
      </c>
      <c r="F1249" s="68">
        <v>45525</v>
      </c>
      <c r="G1249" s="67">
        <v>8.69</v>
      </c>
      <c r="H1249" s="67">
        <v>0.04</v>
      </c>
      <c r="I1249" s="67">
        <v>8.84</v>
      </c>
      <c r="J1249" s="67">
        <v>8.5399999999999991</v>
      </c>
      <c r="K1249" s="67">
        <v>92.771100000000004</v>
      </c>
      <c r="L1249" s="67">
        <v>0</v>
      </c>
    </row>
    <row r="1250" spans="1:15" hidden="1" x14ac:dyDescent="0.25">
      <c r="A1250" s="68">
        <v>45197</v>
      </c>
      <c r="B1250" s="68">
        <v>45201</v>
      </c>
      <c r="C1250" s="66" t="s">
        <v>118</v>
      </c>
      <c r="D1250" s="66" t="s">
        <v>2</v>
      </c>
      <c r="E1250" s="66" t="s">
        <v>6</v>
      </c>
      <c r="F1250" s="68">
        <v>47048</v>
      </c>
      <c r="G1250" s="67">
        <v>7.71</v>
      </c>
      <c r="H1250" s="67">
        <v>0.33</v>
      </c>
      <c r="I1250" s="67">
        <v>7.79</v>
      </c>
      <c r="J1250" s="67">
        <v>7.64</v>
      </c>
      <c r="K1250" s="67">
        <v>96.086600000000004</v>
      </c>
      <c r="L1250" s="67">
        <v>6.3800999999999997</v>
      </c>
    </row>
    <row r="1251" spans="1:15" hidden="1" x14ac:dyDescent="0.25">
      <c r="A1251" s="68">
        <v>45197</v>
      </c>
      <c r="B1251" s="68">
        <v>45201</v>
      </c>
      <c r="C1251" s="66" t="s">
        <v>112</v>
      </c>
      <c r="D1251" s="66" t="s">
        <v>113</v>
      </c>
      <c r="E1251" s="66" t="s">
        <v>114</v>
      </c>
      <c r="F1251" s="68">
        <v>50705</v>
      </c>
      <c r="G1251" s="67">
        <v>7.5</v>
      </c>
      <c r="H1251" s="67">
        <v>0.3</v>
      </c>
      <c r="I1251" s="67">
        <v>7.57</v>
      </c>
      <c r="J1251" s="67">
        <v>7.42</v>
      </c>
      <c r="K1251" s="67">
        <v>60.202399999999997</v>
      </c>
      <c r="L1251" s="67">
        <v>2.7945000000000002</v>
      </c>
    </row>
    <row r="1252" spans="1:15" x14ac:dyDescent="0.25">
      <c r="A1252" s="68">
        <v>45197</v>
      </c>
      <c r="B1252" s="68">
        <v>45201</v>
      </c>
      <c r="C1252" s="66" t="s">
        <v>115</v>
      </c>
      <c r="D1252" s="66" t="s">
        <v>116</v>
      </c>
      <c r="E1252" s="66" t="s">
        <v>117</v>
      </c>
      <c r="F1252" s="68">
        <v>51616</v>
      </c>
      <c r="G1252" s="67">
        <v>7.46</v>
      </c>
      <c r="H1252" s="67">
        <v>0.31</v>
      </c>
      <c r="I1252" s="67">
        <v>7.54</v>
      </c>
      <c r="J1252" s="67">
        <v>7.39</v>
      </c>
      <c r="K1252" s="67">
        <v>57.081899999999997</v>
      </c>
      <c r="L1252" s="67">
        <v>1.3115000000000001</v>
      </c>
    </row>
    <row r="1253" spans="1:15" hidden="1" x14ac:dyDescent="0.25">
      <c r="A1253" s="68">
        <v>45197</v>
      </c>
      <c r="B1253" s="68">
        <v>45201</v>
      </c>
      <c r="C1253" s="66" t="s">
        <v>127</v>
      </c>
      <c r="D1253" s="66" t="s">
        <v>4</v>
      </c>
      <c r="E1253" s="66" t="s">
        <v>8</v>
      </c>
      <c r="F1253" s="68">
        <v>48542</v>
      </c>
      <c r="G1253" s="67">
        <v>7.57</v>
      </c>
      <c r="H1253" s="67">
        <v>0.28000000000000003</v>
      </c>
      <c r="I1253" s="67">
        <v>7.65</v>
      </c>
      <c r="J1253" s="67">
        <v>7.5</v>
      </c>
      <c r="K1253" s="67">
        <v>81.837699999999998</v>
      </c>
      <c r="L1253" s="67">
        <v>4.0602999999999998</v>
      </c>
    </row>
    <row r="1254" spans="1:15" hidden="1" x14ac:dyDescent="0.25">
      <c r="A1254" s="68">
        <v>45197</v>
      </c>
      <c r="B1254" s="68">
        <v>45201</v>
      </c>
      <c r="C1254" s="66" t="s">
        <v>121</v>
      </c>
      <c r="D1254" s="66" t="s">
        <v>122</v>
      </c>
      <c r="E1254" s="66" t="s">
        <v>123</v>
      </c>
      <c r="F1254" s="68">
        <v>46316</v>
      </c>
      <c r="G1254" s="67">
        <v>8.4600000000000009</v>
      </c>
      <c r="H1254" s="67">
        <v>0.28000000000000003</v>
      </c>
      <c r="I1254" s="67">
        <v>8.5399999999999991</v>
      </c>
      <c r="J1254" s="67">
        <v>8.39</v>
      </c>
      <c r="K1254" s="67">
        <v>102.67400000000001</v>
      </c>
      <c r="L1254" s="67">
        <v>6.6890000000000001</v>
      </c>
    </row>
    <row r="1255" spans="1:15" hidden="1" x14ac:dyDescent="0.25">
      <c r="A1255" s="68">
        <v>45197</v>
      </c>
      <c r="B1255" s="68">
        <v>45201</v>
      </c>
      <c r="C1255" s="66" t="s">
        <v>124</v>
      </c>
      <c r="D1255" s="66" t="s">
        <v>152</v>
      </c>
      <c r="E1255" s="66" t="s">
        <v>153</v>
      </c>
      <c r="F1255" s="68">
        <v>45315</v>
      </c>
      <c r="G1255" s="67">
        <v>7.99</v>
      </c>
      <c r="H1255" s="67">
        <v>0.01</v>
      </c>
      <c r="I1255" s="67">
        <v>8.14</v>
      </c>
      <c r="J1255" s="67">
        <v>7.84</v>
      </c>
      <c r="K1255" s="67">
        <v>97.533799999999999</v>
      </c>
      <c r="L1255" s="67">
        <v>0</v>
      </c>
      <c r="O1255" s="76"/>
    </row>
    <row r="1256" spans="1:15" hidden="1" x14ac:dyDescent="0.25">
      <c r="A1256" s="68">
        <v>45197</v>
      </c>
      <c r="B1256" s="68">
        <v>45201</v>
      </c>
      <c r="C1256" s="66" t="s">
        <v>130</v>
      </c>
      <c r="D1256" s="66" t="s">
        <v>148</v>
      </c>
      <c r="E1256" s="66" t="s">
        <v>149</v>
      </c>
      <c r="F1256" s="68">
        <v>45371</v>
      </c>
      <c r="G1256" s="67">
        <v>8.5399999999999991</v>
      </c>
      <c r="H1256" s="67">
        <v>-0.03</v>
      </c>
      <c r="I1256" s="67">
        <v>8.68</v>
      </c>
      <c r="J1256" s="67">
        <v>8.39</v>
      </c>
      <c r="K1256" s="67">
        <v>96.125799999999998</v>
      </c>
      <c r="L1256" s="67">
        <v>0</v>
      </c>
    </row>
    <row r="1257" spans="1:15" hidden="1" x14ac:dyDescent="0.25">
      <c r="A1257" s="68">
        <v>45197</v>
      </c>
      <c r="B1257" s="68">
        <v>45201</v>
      </c>
      <c r="C1257" s="66" t="s">
        <v>133</v>
      </c>
      <c r="D1257" s="66" t="s">
        <v>125</v>
      </c>
      <c r="E1257" s="66" t="s">
        <v>126</v>
      </c>
      <c r="F1257" s="68">
        <v>45525</v>
      </c>
      <c r="G1257" s="67">
        <v>8.65</v>
      </c>
      <c r="H1257" s="67">
        <v>-0.01</v>
      </c>
      <c r="I1257" s="67">
        <v>8.8000000000000007</v>
      </c>
      <c r="J1257" s="67">
        <v>8.5</v>
      </c>
      <c r="K1257" s="67">
        <v>92.7774</v>
      </c>
      <c r="L1257" s="67">
        <v>0</v>
      </c>
    </row>
    <row r="1258" spans="1:15" hidden="1" x14ac:dyDescent="0.25">
      <c r="A1258" s="68">
        <v>45196</v>
      </c>
      <c r="B1258" s="68">
        <v>45198</v>
      </c>
      <c r="C1258" s="66" t="s">
        <v>118</v>
      </c>
      <c r="D1258" s="66" t="s">
        <v>2</v>
      </c>
      <c r="E1258" s="66" t="s">
        <v>6</v>
      </c>
      <c r="F1258" s="68">
        <v>47048</v>
      </c>
      <c r="G1258" s="67">
        <v>7.38</v>
      </c>
      <c r="H1258" s="67">
        <v>0.22</v>
      </c>
      <c r="I1258" s="67">
        <v>7.46</v>
      </c>
      <c r="J1258" s="67">
        <v>7.31</v>
      </c>
      <c r="K1258" s="67">
        <v>97.391599999999997</v>
      </c>
      <c r="L1258" s="67">
        <v>6.3247</v>
      </c>
    </row>
    <row r="1259" spans="1:15" hidden="1" x14ac:dyDescent="0.25">
      <c r="A1259" s="68">
        <v>45196</v>
      </c>
      <c r="B1259" s="68">
        <v>45198</v>
      </c>
      <c r="C1259" s="66" t="s">
        <v>112</v>
      </c>
      <c r="D1259" s="66" t="s">
        <v>113</v>
      </c>
      <c r="E1259" s="66" t="s">
        <v>114</v>
      </c>
      <c r="F1259" s="68">
        <v>50705</v>
      </c>
      <c r="G1259" s="67">
        <v>7.2</v>
      </c>
      <c r="H1259" s="67">
        <v>0.14000000000000001</v>
      </c>
      <c r="I1259" s="67">
        <v>7.27</v>
      </c>
      <c r="J1259" s="67">
        <v>7.12</v>
      </c>
      <c r="K1259" s="67">
        <v>62.127600000000001</v>
      </c>
      <c r="L1259" s="67">
        <v>2.7698999999999998</v>
      </c>
    </row>
    <row r="1260" spans="1:15" x14ac:dyDescent="0.25">
      <c r="A1260" s="68">
        <v>45196</v>
      </c>
      <c r="B1260" s="68">
        <v>45198</v>
      </c>
      <c r="C1260" s="66" t="s">
        <v>115</v>
      </c>
      <c r="D1260" s="66" t="s">
        <v>116</v>
      </c>
      <c r="E1260" s="66" t="s">
        <v>117</v>
      </c>
      <c r="F1260" s="68">
        <v>51616</v>
      </c>
      <c r="G1260" s="67">
        <v>7.15</v>
      </c>
      <c r="H1260" s="67">
        <v>0.13</v>
      </c>
      <c r="I1260" s="67">
        <v>7.22</v>
      </c>
      <c r="J1260" s="67">
        <v>7.08</v>
      </c>
      <c r="K1260" s="67">
        <v>59.173999999999999</v>
      </c>
      <c r="L1260" s="67">
        <v>1.2868999999999999</v>
      </c>
    </row>
    <row r="1261" spans="1:15" hidden="1" x14ac:dyDescent="0.25">
      <c r="A1261" s="68">
        <v>45196</v>
      </c>
      <c r="B1261" s="68">
        <v>45198</v>
      </c>
      <c r="C1261" s="66" t="s">
        <v>127</v>
      </c>
      <c r="D1261" s="66" t="s">
        <v>4</v>
      </c>
      <c r="E1261" s="66" t="s">
        <v>8</v>
      </c>
      <c r="F1261" s="68">
        <v>48542</v>
      </c>
      <c r="G1261" s="67">
        <v>7.29</v>
      </c>
      <c r="H1261" s="67">
        <v>0.13</v>
      </c>
      <c r="I1261" s="67">
        <v>7.37</v>
      </c>
      <c r="J1261" s="67">
        <v>7.22</v>
      </c>
      <c r="K1261" s="67">
        <v>83.428299999999993</v>
      </c>
      <c r="L1261" s="67">
        <v>4.0212000000000003</v>
      </c>
    </row>
    <row r="1262" spans="1:15" hidden="1" x14ac:dyDescent="0.25">
      <c r="A1262" s="68">
        <v>45196</v>
      </c>
      <c r="B1262" s="68">
        <v>45198</v>
      </c>
      <c r="C1262" s="66" t="s">
        <v>121</v>
      </c>
      <c r="D1262" s="66" t="s">
        <v>122</v>
      </c>
      <c r="E1262" s="66" t="s">
        <v>123</v>
      </c>
      <c r="F1262" s="68">
        <v>46316</v>
      </c>
      <c r="G1262" s="67">
        <v>8.18</v>
      </c>
      <c r="H1262" s="67">
        <v>0.17</v>
      </c>
      <c r="I1262" s="67">
        <v>8.25</v>
      </c>
      <c r="J1262" s="67">
        <v>8.1</v>
      </c>
      <c r="K1262" s="67">
        <v>103.4449</v>
      </c>
      <c r="L1262" s="67">
        <v>6.6109999999999998</v>
      </c>
    </row>
    <row r="1263" spans="1:15" hidden="1" x14ac:dyDescent="0.25">
      <c r="A1263" s="68">
        <v>45196</v>
      </c>
      <c r="B1263" s="68">
        <v>45198</v>
      </c>
      <c r="C1263" s="66" t="s">
        <v>124</v>
      </c>
      <c r="D1263" s="66" t="s">
        <v>152</v>
      </c>
      <c r="E1263" s="66" t="s">
        <v>153</v>
      </c>
      <c r="F1263" s="68">
        <v>45315</v>
      </c>
      <c r="G1263" s="67">
        <v>7.98</v>
      </c>
      <c r="H1263" s="67">
        <v>0.2</v>
      </c>
      <c r="I1263" s="67">
        <v>8.1300000000000008</v>
      </c>
      <c r="J1263" s="67">
        <v>7.84</v>
      </c>
      <c r="K1263" s="67">
        <v>97.4709</v>
      </c>
      <c r="L1263" s="67">
        <v>0</v>
      </c>
      <c r="O1263" s="76"/>
    </row>
    <row r="1264" spans="1:15" hidden="1" x14ac:dyDescent="0.25">
      <c r="A1264" s="68">
        <v>45196</v>
      </c>
      <c r="B1264" s="68">
        <v>45198</v>
      </c>
      <c r="C1264" s="66" t="s">
        <v>130</v>
      </c>
      <c r="D1264" s="66" t="s">
        <v>148</v>
      </c>
      <c r="E1264" s="66" t="s">
        <v>149</v>
      </c>
      <c r="F1264" s="68">
        <v>45371</v>
      </c>
      <c r="G1264" s="67">
        <v>8.57</v>
      </c>
      <c r="H1264" s="67">
        <v>-0.04</v>
      </c>
      <c r="I1264" s="67">
        <v>8.7200000000000006</v>
      </c>
      <c r="J1264" s="67">
        <v>8.42</v>
      </c>
      <c r="K1264" s="67">
        <v>96.043700000000001</v>
      </c>
      <c r="L1264" s="67">
        <v>0</v>
      </c>
    </row>
    <row r="1265" spans="1:15" hidden="1" x14ac:dyDescent="0.25">
      <c r="A1265" s="68">
        <v>45196</v>
      </c>
      <c r="B1265" s="68">
        <v>45198</v>
      </c>
      <c r="C1265" s="66" t="s">
        <v>133</v>
      </c>
      <c r="D1265" s="66" t="s">
        <v>125</v>
      </c>
      <c r="E1265" s="66" t="s">
        <v>126</v>
      </c>
      <c r="F1265" s="68">
        <v>45525</v>
      </c>
      <c r="G1265" s="67">
        <v>8.66</v>
      </c>
      <c r="H1265" s="67">
        <v>0</v>
      </c>
      <c r="I1265" s="67">
        <v>8.81</v>
      </c>
      <c r="J1265" s="67">
        <v>8.51</v>
      </c>
      <c r="K1265" s="67">
        <v>92.709199999999996</v>
      </c>
      <c r="L1265" s="67">
        <v>0</v>
      </c>
    </row>
    <row r="1266" spans="1:15" hidden="1" x14ac:dyDescent="0.25">
      <c r="A1266" s="68">
        <v>45195</v>
      </c>
      <c r="B1266" s="68">
        <v>45197</v>
      </c>
      <c r="C1266" s="66" t="s">
        <v>118</v>
      </c>
      <c r="D1266" s="66" t="s">
        <v>2</v>
      </c>
      <c r="E1266" s="66" t="s">
        <v>6</v>
      </c>
      <c r="F1266" s="68">
        <v>47048</v>
      </c>
      <c r="G1266" s="67">
        <v>7.16</v>
      </c>
      <c r="H1266" s="67">
        <v>0.13</v>
      </c>
      <c r="I1266" s="67">
        <v>7.23</v>
      </c>
      <c r="J1266" s="67">
        <v>7.08</v>
      </c>
      <c r="K1266" s="67">
        <v>98.309899999999999</v>
      </c>
      <c r="L1266" s="67">
        <v>6.3061999999999996</v>
      </c>
    </row>
    <row r="1267" spans="1:15" hidden="1" x14ac:dyDescent="0.25">
      <c r="A1267" s="68">
        <v>45195</v>
      </c>
      <c r="B1267" s="68">
        <v>45197</v>
      </c>
      <c r="C1267" s="66" t="s">
        <v>112</v>
      </c>
      <c r="D1267" s="66" t="s">
        <v>113</v>
      </c>
      <c r="E1267" s="66" t="s">
        <v>114</v>
      </c>
      <c r="F1267" s="68">
        <v>50705</v>
      </c>
      <c r="G1267" s="67">
        <v>7.06</v>
      </c>
      <c r="H1267" s="67">
        <v>7.0000000000000007E-2</v>
      </c>
      <c r="I1267" s="67">
        <v>7.14</v>
      </c>
      <c r="J1267" s="67">
        <v>6.99</v>
      </c>
      <c r="K1267" s="67">
        <v>63.013599999999997</v>
      </c>
      <c r="L1267" s="67">
        <v>2.7616000000000001</v>
      </c>
    </row>
    <row r="1268" spans="1:15" x14ac:dyDescent="0.25">
      <c r="A1268" s="68">
        <v>45195</v>
      </c>
      <c r="B1268" s="68">
        <v>45197</v>
      </c>
      <c r="C1268" s="66" t="s">
        <v>115</v>
      </c>
      <c r="D1268" s="66" t="s">
        <v>116</v>
      </c>
      <c r="E1268" s="66" t="s">
        <v>117</v>
      </c>
      <c r="F1268" s="68">
        <v>51616</v>
      </c>
      <c r="G1268" s="67">
        <v>7.02</v>
      </c>
      <c r="H1268" s="67">
        <v>0.06</v>
      </c>
      <c r="I1268" s="67">
        <v>7.1</v>
      </c>
      <c r="J1268" s="67">
        <v>6.95</v>
      </c>
      <c r="K1268" s="67">
        <v>60.061500000000002</v>
      </c>
      <c r="L1268" s="67">
        <v>1.2786999999999999</v>
      </c>
    </row>
    <row r="1269" spans="1:15" hidden="1" x14ac:dyDescent="0.25">
      <c r="A1269" s="68">
        <v>45195</v>
      </c>
      <c r="B1269" s="68">
        <v>45197</v>
      </c>
      <c r="C1269" s="66" t="s">
        <v>127</v>
      </c>
      <c r="D1269" s="66" t="s">
        <v>4</v>
      </c>
      <c r="E1269" s="66" t="s">
        <v>8</v>
      </c>
      <c r="F1269" s="68">
        <v>48542</v>
      </c>
      <c r="G1269" s="67">
        <v>7.16</v>
      </c>
      <c r="H1269" s="67">
        <v>0.09</v>
      </c>
      <c r="I1269" s="67">
        <v>7.23</v>
      </c>
      <c r="J1269" s="67">
        <v>7.08</v>
      </c>
      <c r="K1269" s="67">
        <v>84.209100000000007</v>
      </c>
      <c r="L1269" s="67">
        <v>4.0082000000000004</v>
      </c>
    </row>
    <row r="1270" spans="1:15" hidden="1" x14ac:dyDescent="0.25">
      <c r="A1270" s="68">
        <v>45195</v>
      </c>
      <c r="B1270" s="68">
        <v>45197</v>
      </c>
      <c r="C1270" s="66" t="s">
        <v>121</v>
      </c>
      <c r="D1270" s="66" t="s">
        <v>122</v>
      </c>
      <c r="E1270" s="66" t="s">
        <v>123</v>
      </c>
      <c r="F1270" s="68">
        <v>46316</v>
      </c>
      <c r="G1270" s="67">
        <v>8.01</v>
      </c>
      <c r="H1270" s="67">
        <v>0.06</v>
      </c>
      <c r="I1270" s="67">
        <v>8.09</v>
      </c>
      <c r="J1270" s="67">
        <v>7.94</v>
      </c>
      <c r="K1270" s="67">
        <v>103.8901</v>
      </c>
      <c r="L1270" s="67">
        <v>6.5849000000000002</v>
      </c>
    </row>
    <row r="1271" spans="1:15" hidden="1" x14ac:dyDescent="0.25">
      <c r="A1271" s="68">
        <v>45195</v>
      </c>
      <c r="B1271" s="68">
        <v>45197</v>
      </c>
      <c r="C1271" s="66" t="s">
        <v>124</v>
      </c>
      <c r="D1271" s="66" t="s">
        <v>152</v>
      </c>
      <c r="E1271" s="66" t="s">
        <v>153</v>
      </c>
      <c r="F1271" s="68">
        <v>45315</v>
      </c>
      <c r="G1271" s="67">
        <v>7.78</v>
      </c>
      <c r="H1271" s="67">
        <v>0.79</v>
      </c>
      <c r="I1271" s="67">
        <v>7.93</v>
      </c>
      <c r="J1271" s="67">
        <v>7.63</v>
      </c>
      <c r="K1271" s="67">
        <v>97.514600000000002</v>
      </c>
      <c r="L1271" s="67">
        <v>0</v>
      </c>
      <c r="O1271" s="76"/>
    </row>
    <row r="1272" spans="1:15" hidden="1" x14ac:dyDescent="0.25">
      <c r="A1272" s="68">
        <v>45195</v>
      </c>
      <c r="B1272" s="68">
        <v>45197</v>
      </c>
      <c r="C1272" s="66" t="s">
        <v>130</v>
      </c>
      <c r="D1272" s="66" t="s">
        <v>148</v>
      </c>
      <c r="E1272" s="66" t="s">
        <v>149</v>
      </c>
      <c r="F1272" s="68">
        <v>45371</v>
      </c>
      <c r="G1272" s="67">
        <v>8.61</v>
      </c>
      <c r="H1272" s="67">
        <v>0.21</v>
      </c>
      <c r="I1272" s="67">
        <v>8.76</v>
      </c>
      <c r="J1272" s="67">
        <v>8.4600000000000009</v>
      </c>
      <c r="K1272" s="67">
        <v>96.004800000000003</v>
      </c>
      <c r="L1272" s="67">
        <v>0</v>
      </c>
    </row>
    <row r="1273" spans="1:15" hidden="1" x14ac:dyDescent="0.25">
      <c r="A1273" s="68">
        <v>45195</v>
      </c>
      <c r="B1273" s="68">
        <v>45197</v>
      </c>
      <c r="C1273" s="66" t="s">
        <v>133</v>
      </c>
      <c r="D1273" s="66" t="s">
        <v>125</v>
      </c>
      <c r="E1273" s="66" t="s">
        <v>126</v>
      </c>
      <c r="F1273" s="68">
        <v>45525</v>
      </c>
      <c r="G1273" s="67">
        <v>8.66</v>
      </c>
      <c r="H1273" s="67">
        <v>0.17</v>
      </c>
      <c r="I1273" s="67">
        <v>8.81</v>
      </c>
      <c r="J1273" s="67">
        <v>8.51</v>
      </c>
      <c r="K1273" s="67">
        <v>92.688500000000005</v>
      </c>
      <c r="L1273" s="67">
        <v>0</v>
      </c>
    </row>
    <row r="1274" spans="1:15" hidden="1" x14ac:dyDescent="0.25">
      <c r="A1274" s="68">
        <v>45194</v>
      </c>
      <c r="B1274" s="68">
        <v>45196</v>
      </c>
      <c r="C1274" s="66" t="s">
        <v>118</v>
      </c>
      <c r="D1274" s="66" t="s">
        <v>2</v>
      </c>
      <c r="E1274" s="66" t="s">
        <v>6</v>
      </c>
      <c r="F1274" s="68">
        <v>47048</v>
      </c>
      <c r="G1274" s="67">
        <v>7.03</v>
      </c>
      <c r="H1274" s="67">
        <v>0.03</v>
      </c>
      <c r="I1274" s="67">
        <v>7.11</v>
      </c>
      <c r="J1274" s="67">
        <v>6.96</v>
      </c>
      <c r="K1274" s="67">
        <v>98.806399999999996</v>
      </c>
      <c r="L1274" s="67">
        <v>6.2877000000000001</v>
      </c>
    </row>
    <row r="1275" spans="1:15" hidden="1" x14ac:dyDescent="0.25">
      <c r="A1275" s="68">
        <v>45194</v>
      </c>
      <c r="B1275" s="68">
        <v>45196</v>
      </c>
      <c r="C1275" s="66" t="s">
        <v>112</v>
      </c>
      <c r="D1275" s="66" t="s">
        <v>113</v>
      </c>
      <c r="E1275" s="66" t="s">
        <v>114</v>
      </c>
      <c r="F1275" s="68">
        <v>50705</v>
      </c>
      <c r="G1275" s="67">
        <v>6.99</v>
      </c>
      <c r="H1275" s="67">
        <v>0.05</v>
      </c>
      <c r="I1275" s="67">
        <v>7.06</v>
      </c>
      <c r="J1275" s="67">
        <v>6.92</v>
      </c>
      <c r="K1275" s="67">
        <v>63.519100000000002</v>
      </c>
      <c r="L1275" s="67">
        <v>2.7534000000000001</v>
      </c>
    </row>
    <row r="1276" spans="1:15" x14ac:dyDescent="0.25">
      <c r="A1276" s="68">
        <v>45194</v>
      </c>
      <c r="B1276" s="68">
        <v>45196</v>
      </c>
      <c r="C1276" s="66" t="s">
        <v>115</v>
      </c>
      <c r="D1276" s="66" t="s">
        <v>116</v>
      </c>
      <c r="E1276" s="66" t="s">
        <v>117</v>
      </c>
      <c r="F1276" s="68">
        <v>51616</v>
      </c>
      <c r="G1276" s="67">
        <v>6.96</v>
      </c>
      <c r="H1276" s="67">
        <v>0.06</v>
      </c>
      <c r="I1276" s="67">
        <v>7.03</v>
      </c>
      <c r="J1276" s="67">
        <v>6.88</v>
      </c>
      <c r="K1276" s="67">
        <v>60.534500000000001</v>
      </c>
      <c r="L1276" s="67">
        <v>1.2705</v>
      </c>
    </row>
    <row r="1277" spans="1:15" hidden="1" x14ac:dyDescent="0.25">
      <c r="A1277" s="68">
        <v>45194</v>
      </c>
      <c r="B1277" s="68">
        <v>45196</v>
      </c>
      <c r="C1277" s="66" t="s">
        <v>127</v>
      </c>
      <c r="D1277" s="66" t="s">
        <v>4</v>
      </c>
      <c r="E1277" s="66" t="s">
        <v>8</v>
      </c>
      <c r="F1277" s="68">
        <v>48542</v>
      </c>
      <c r="G1277" s="67">
        <v>7.07</v>
      </c>
      <c r="H1277" s="67">
        <v>0.04</v>
      </c>
      <c r="I1277" s="67">
        <v>7.15</v>
      </c>
      <c r="J1277" s="67">
        <v>7</v>
      </c>
      <c r="K1277" s="67">
        <v>84.694400000000002</v>
      </c>
      <c r="L1277" s="67">
        <v>3.9952000000000001</v>
      </c>
    </row>
    <row r="1278" spans="1:15" hidden="1" x14ac:dyDescent="0.25">
      <c r="A1278" s="68">
        <v>45194</v>
      </c>
      <c r="B1278" s="68">
        <v>45196</v>
      </c>
      <c r="C1278" s="66" t="s">
        <v>124</v>
      </c>
      <c r="D1278" s="66" t="s">
        <v>154</v>
      </c>
      <c r="E1278" s="66" t="s">
        <v>155</v>
      </c>
      <c r="F1278" s="68">
        <v>45287</v>
      </c>
      <c r="G1278" s="67">
        <v>6.99</v>
      </c>
      <c r="H1278" s="67">
        <v>-0.31</v>
      </c>
      <c r="I1278" s="67">
        <v>7.14</v>
      </c>
      <c r="J1278" s="67">
        <v>6.84</v>
      </c>
      <c r="K1278" s="67">
        <v>98.264300000000006</v>
      </c>
      <c r="L1278" s="67">
        <v>0</v>
      </c>
      <c r="O1278" s="76"/>
    </row>
    <row r="1279" spans="1:15" hidden="1" x14ac:dyDescent="0.25">
      <c r="A1279" s="68">
        <v>45194</v>
      </c>
      <c r="B1279" s="68">
        <v>45196</v>
      </c>
      <c r="C1279" s="66" t="s">
        <v>121</v>
      </c>
      <c r="D1279" s="66" t="s">
        <v>122</v>
      </c>
      <c r="E1279" s="66" t="s">
        <v>123</v>
      </c>
      <c r="F1279" s="68">
        <v>46316</v>
      </c>
      <c r="G1279" s="67">
        <v>7.95</v>
      </c>
      <c r="H1279" s="67">
        <v>0.03</v>
      </c>
      <c r="I1279" s="67">
        <v>8.02</v>
      </c>
      <c r="J1279" s="67">
        <v>7.87</v>
      </c>
      <c r="K1279" s="67">
        <v>104.07429999999999</v>
      </c>
      <c r="L1279" s="67">
        <v>6.5589000000000004</v>
      </c>
    </row>
    <row r="1280" spans="1:15" hidden="1" x14ac:dyDescent="0.25">
      <c r="A1280" s="68">
        <v>45194</v>
      </c>
      <c r="B1280" s="68">
        <v>45196</v>
      </c>
      <c r="C1280" s="66" t="s">
        <v>130</v>
      </c>
      <c r="D1280" s="66" t="s">
        <v>148</v>
      </c>
      <c r="E1280" s="66" t="s">
        <v>149</v>
      </c>
      <c r="F1280" s="68">
        <v>45371</v>
      </c>
      <c r="G1280" s="67">
        <v>8.4</v>
      </c>
      <c r="H1280" s="67">
        <v>-0.28000000000000003</v>
      </c>
      <c r="I1280" s="67">
        <v>8.5500000000000007</v>
      </c>
      <c r="J1280" s="67">
        <v>8.26</v>
      </c>
      <c r="K1280" s="67">
        <v>96.075100000000006</v>
      </c>
      <c r="L1280" s="67">
        <v>0</v>
      </c>
    </row>
    <row r="1281" spans="1:15" hidden="1" x14ac:dyDescent="0.25">
      <c r="A1281" s="68">
        <v>45194</v>
      </c>
      <c r="B1281" s="68">
        <v>45196</v>
      </c>
      <c r="C1281" s="66" t="s">
        <v>133</v>
      </c>
      <c r="D1281" s="66" t="s">
        <v>125</v>
      </c>
      <c r="E1281" s="66" t="s">
        <v>126</v>
      </c>
      <c r="F1281" s="68">
        <v>45525</v>
      </c>
      <c r="G1281" s="67">
        <v>8.49</v>
      </c>
      <c r="H1281" s="67">
        <v>-0.21</v>
      </c>
      <c r="I1281" s="67">
        <v>8.64</v>
      </c>
      <c r="J1281" s="67">
        <v>8.34</v>
      </c>
      <c r="K1281" s="67">
        <v>92.802599999999998</v>
      </c>
      <c r="L1281" s="67">
        <v>0</v>
      </c>
    </row>
    <row r="1282" spans="1:15" hidden="1" x14ac:dyDescent="0.25">
      <c r="A1282" s="68">
        <v>45191</v>
      </c>
      <c r="B1282" s="68">
        <v>45195</v>
      </c>
      <c r="C1282" s="66" t="s">
        <v>118</v>
      </c>
      <c r="D1282" s="66" t="s">
        <v>2</v>
      </c>
      <c r="E1282" s="66" t="s">
        <v>6</v>
      </c>
      <c r="F1282" s="68">
        <v>47048</v>
      </c>
      <c r="G1282" s="67">
        <v>7</v>
      </c>
      <c r="H1282" s="67">
        <v>-0.06</v>
      </c>
      <c r="I1282" s="67">
        <v>7.07</v>
      </c>
      <c r="J1282" s="67">
        <v>6.93</v>
      </c>
      <c r="K1282" s="67">
        <v>98.949799999999996</v>
      </c>
      <c r="L1282" s="67">
        <v>6.2691999999999997</v>
      </c>
    </row>
    <row r="1283" spans="1:15" hidden="1" x14ac:dyDescent="0.25">
      <c r="A1283" s="68">
        <v>45191</v>
      </c>
      <c r="B1283" s="68">
        <v>45195</v>
      </c>
      <c r="C1283" s="66" t="s">
        <v>112</v>
      </c>
      <c r="D1283" s="66" t="s">
        <v>113</v>
      </c>
      <c r="E1283" s="66" t="s">
        <v>114</v>
      </c>
      <c r="F1283" s="68">
        <v>50705</v>
      </c>
      <c r="G1283" s="67">
        <v>6.94</v>
      </c>
      <c r="H1283" s="67">
        <v>0.01</v>
      </c>
      <c r="I1283" s="67">
        <v>7.01</v>
      </c>
      <c r="J1283" s="67">
        <v>6.86</v>
      </c>
      <c r="K1283" s="67">
        <v>63.869599999999998</v>
      </c>
      <c r="L1283" s="67">
        <v>2.7452000000000001</v>
      </c>
    </row>
    <row r="1284" spans="1:15" x14ac:dyDescent="0.25">
      <c r="A1284" s="68">
        <v>45191</v>
      </c>
      <c r="B1284" s="68">
        <v>45195</v>
      </c>
      <c r="C1284" s="66" t="s">
        <v>115</v>
      </c>
      <c r="D1284" s="66" t="s">
        <v>116</v>
      </c>
      <c r="E1284" s="66" t="s">
        <v>117</v>
      </c>
      <c r="F1284" s="68">
        <v>51616</v>
      </c>
      <c r="G1284" s="67">
        <v>6.9</v>
      </c>
      <c r="H1284" s="67">
        <v>-0.01</v>
      </c>
      <c r="I1284" s="67">
        <v>6.98</v>
      </c>
      <c r="J1284" s="67">
        <v>6.83</v>
      </c>
      <c r="K1284" s="67">
        <v>60.932899999999997</v>
      </c>
      <c r="L1284" s="67">
        <v>1.2623</v>
      </c>
    </row>
    <row r="1285" spans="1:15" hidden="1" x14ac:dyDescent="0.25">
      <c r="A1285" s="68">
        <v>45191</v>
      </c>
      <c r="B1285" s="68">
        <v>45195</v>
      </c>
      <c r="C1285" s="66" t="s">
        <v>127</v>
      </c>
      <c r="D1285" s="66" t="s">
        <v>4</v>
      </c>
      <c r="E1285" s="66" t="s">
        <v>8</v>
      </c>
      <c r="F1285" s="68">
        <v>48542</v>
      </c>
      <c r="G1285" s="67">
        <v>7.03</v>
      </c>
      <c r="H1285" s="67">
        <v>-0.03</v>
      </c>
      <c r="I1285" s="67">
        <v>7.1</v>
      </c>
      <c r="J1285" s="67">
        <v>6.96</v>
      </c>
      <c r="K1285" s="67">
        <v>84.953999999999994</v>
      </c>
      <c r="L1285" s="67">
        <v>3.9822000000000002</v>
      </c>
    </row>
    <row r="1286" spans="1:15" hidden="1" x14ac:dyDescent="0.25">
      <c r="A1286" s="68">
        <v>45191</v>
      </c>
      <c r="B1286" s="68">
        <v>45195</v>
      </c>
      <c r="C1286" s="66" t="s">
        <v>124</v>
      </c>
      <c r="D1286" s="66" t="s">
        <v>154</v>
      </c>
      <c r="E1286" s="66" t="s">
        <v>155</v>
      </c>
      <c r="F1286" s="68">
        <v>45287</v>
      </c>
      <c r="G1286" s="67">
        <v>7.3</v>
      </c>
      <c r="H1286" s="67">
        <v>-1.29</v>
      </c>
      <c r="I1286" s="67">
        <v>7.45</v>
      </c>
      <c r="J1286" s="67">
        <v>7.15</v>
      </c>
      <c r="K1286" s="67">
        <v>98.168700000000001</v>
      </c>
      <c r="L1286" s="67">
        <v>0</v>
      </c>
      <c r="O1286" s="76"/>
    </row>
    <row r="1287" spans="1:15" hidden="1" x14ac:dyDescent="0.25">
      <c r="A1287" s="68">
        <v>45191</v>
      </c>
      <c r="B1287" s="68">
        <v>45195</v>
      </c>
      <c r="C1287" s="66" t="s">
        <v>121</v>
      </c>
      <c r="D1287" s="66" t="s">
        <v>122</v>
      </c>
      <c r="E1287" s="66" t="s">
        <v>123</v>
      </c>
      <c r="F1287" s="68">
        <v>46316</v>
      </c>
      <c r="G1287" s="67">
        <v>7.92</v>
      </c>
      <c r="H1287" s="67">
        <v>-0.13</v>
      </c>
      <c r="I1287" s="67">
        <v>8</v>
      </c>
      <c r="J1287" s="67">
        <v>7.85</v>
      </c>
      <c r="K1287" s="67">
        <v>104.1375</v>
      </c>
      <c r="L1287" s="67">
        <v>6.5328999999999997</v>
      </c>
    </row>
    <row r="1288" spans="1:15" hidden="1" x14ac:dyDescent="0.25">
      <c r="A1288" s="68">
        <v>45191</v>
      </c>
      <c r="B1288" s="68">
        <v>45195</v>
      </c>
      <c r="C1288" s="66" t="s">
        <v>130</v>
      </c>
      <c r="D1288" s="66" t="s">
        <v>148</v>
      </c>
      <c r="E1288" s="66" t="s">
        <v>149</v>
      </c>
      <c r="F1288" s="68">
        <v>45371</v>
      </c>
      <c r="G1288" s="67">
        <v>8.68</v>
      </c>
      <c r="H1288" s="67">
        <v>-0.31</v>
      </c>
      <c r="I1288" s="67">
        <v>8.83</v>
      </c>
      <c r="J1288" s="67">
        <v>8.5399999999999991</v>
      </c>
      <c r="K1288" s="67">
        <v>95.927599999999998</v>
      </c>
      <c r="L1288" s="67">
        <v>0</v>
      </c>
    </row>
    <row r="1289" spans="1:15" hidden="1" x14ac:dyDescent="0.25">
      <c r="A1289" s="68">
        <v>45191</v>
      </c>
      <c r="B1289" s="68">
        <v>45195</v>
      </c>
      <c r="C1289" s="66" t="s">
        <v>133</v>
      </c>
      <c r="D1289" s="66" t="s">
        <v>125</v>
      </c>
      <c r="E1289" s="66" t="s">
        <v>126</v>
      </c>
      <c r="F1289" s="68">
        <v>45525</v>
      </c>
      <c r="G1289" s="67">
        <v>8.6999999999999993</v>
      </c>
      <c r="H1289" s="67">
        <v>-0.15</v>
      </c>
      <c r="I1289" s="67">
        <v>8.85</v>
      </c>
      <c r="J1289" s="67">
        <v>8.5500000000000007</v>
      </c>
      <c r="K1289" s="67">
        <v>92.618200000000002</v>
      </c>
      <c r="L1289" s="67">
        <v>0</v>
      </c>
    </row>
    <row r="1290" spans="1:15" hidden="1" x14ac:dyDescent="0.25">
      <c r="A1290" s="68">
        <v>45190</v>
      </c>
      <c r="B1290" s="68">
        <v>45194</v>
      </c>
      <c r="C1290" s="66" t="s">
        <v>118</v>
      </c>
      <c r="D1290" s="66" t="s">
        <v>2</v>
      </c>
      <c r="E1290" s="66" t="s">
        <v>6</v>
      </c>
      <c r="F1290" s="68">
        <v>47048</v>
      </c>
      <c r="G1290" s="67">
        <v>7.06</v>
      </c>
      <c r="H1290" s="67">
        <v>0.08</v>
      </c>
      <c r="I1290" s="67">
        <v>7.13</v>
      </c>
      <c r="J1290" s="67">
        <v>6.99</v>
      </c>
      <c r="K1290" s="67">
        <v>98.7</v>
      </c>
      <c r="L1290" s="67">
        <v>6.2507000000000001</v>
      </c>
    </row>
    <row r="1291" spans="1:15" hidden="1" x14ac:dyDescent="0.25">
      <c r="A1291" s="68">
        <v>45190</v>
      </c>
      <c r="B1291" s="68">
        <v>45194</v>
      </c>
      <c r="C1291" s="66" t="s">
        <v>112</v>
      </c>
      <c r="D1291" s="66" t="s">
        <v>113</v>
      </c>
      <c r="E1291" s="66" t="s">
        <v>114</v>
      </c>
      <c r="F1291" s="68">
        <v>50705</v>
      </c>
      <c r="G1291" s="67">
        <v>6.93</v>
      </c>
      <c r="H1291" s="67">
        <v>0.1</v>
      </c>
      <c r="I1291" s="67">
        <v>7.01</v>
      </c>
      <c r="J1291" s="67">
        <v>6.86</v>
      </c>
      <c r="K1291" s="67">
        <v>63.900399999999998</v>
      </c>
      <c r="L1291" s="67">
        <v>2.7370000000000001</v>
      </c>
    </row>
    <row r="1292" spans="1:15" x14ac:dyDescent="0.25">
      <c r="A1292" s="68">
        <v>45190</v>
      </c>
      <c r="B1292" s="68">
        <v>45194</v>
      </c>
      <c r="C1292" s="66" t="s">
        <v>115</v>
      </c>
      <c r="D1292" s="66" t="s">
        <v>116</v>
      </c>
      <c r="E1292" s="66" t="s">
        <v>117</v>
      </c>
      <c r="F1292" s="68">
        <v>51616</v>
      </c>
      <c r="G1292" s="67">
        <v>6.91</v>
      </c>
      <c r="H1292" s="67">
        <v>0.1</v>
      </c>
      <c r="I1292" s="67">
        <v>6.98</v>
      </c>
      <c r="J1292" s="67">
        <v>6.84</v>
      </c>
      <c r="K1292" s="67">
        <v>60.877699999999997</v>
      </c>
      <c r="L1292" s="67">
        <v>1.2541</v>
      </c>
    </row>
    <row r="1293" spans="1:15" hidden="1" x14ac:dyDescent="0.25">
      <c r="A1293" s="68">
        <v>45190</v>
      </c>
      <c r="B1293" s="68">
        <v>45194</v>
      </c>
      <c r="C1293" s="66" t="s">
        <v>127</v>
      </c>
      <c r="D1293" s="66" t="s">
        <v>4</v>
      </c>
      <c r="E1293" s="66" t="s">
        <v>8</v>
      </c>
      <c r="F1293" s="68">
        <v>48542</v>
      </c>
      <c r="G1293" s="67">
        <v>7.06</v>
      </c>
      <c r="H1293" s="67">
        <v>0.1</v>
      </c>
      <c r="I1293" s="67">
        <v>7.13</v>
      </c>
      <c r="J1293" s="67">
        <v>6.98</v>
      </c>
      <c r="K1293" s="67">
        <v>84.784599999999998</v>
      </c>
      <c r="L1293" s="67">
        <v>3.9691999999999998</v>
      </c>
    </row>
    <row r="1294" spans="1:15" hidden="1" x14ac:dyDescent="0.25">
      <c r="A1294" s="68">
        <v>45190</v>
      </c>
      <c r="B1294" s="68">
        <v>45194</v>
      </c>
      <c r="C1294" s="66" t="s">
        <v>124</v>
      </c>
      <c r="D1294" s="66" t="s">
        <v>154</v>
      </c>
      <c r="E1294" s="66" t="s">
        <v>155</v>
      </c>
      <c r="F1294" s="68">
        <v>45287</v>
      </c>
      <c r="G1294" s="67">
        <v>8.59</v>
      </c>
      <c r="H1294" s="67">
        <v>-0.1</v>
      </c>
      <c r="I1294" s="67">
        <v>8.74</v>
      </c>
      <c r="J1294" s="67">
        <v>8.44</v>
      </c>
      <c r="K1294" s="67">
        <v>97.829700000000003</v>
      </c>
      <c r="L1294" s="67">
        <v>0</v>
      </c>
      <c r="O1294" s="76"/>
    </row>
    <row r="1295" spans="1:15" hidden="1" x14ac:dyDescent="0.25">
      <c r="A1295" s="68">
        <v>45190</v>
      </c>
      <c r="B1295" s="68">
        <v>45194</v>
      </c>
      <c r="C1295" s="66" t="s">
        <v>121</v>
      </c>
      <c r="D1295" s="66" t="s">
        <v>122</v>
      </c>
      <c r="E1295" s="66" t="s">
        <v>123</v>
      </c>
      <c r="F1295" s="68">
        <v>46316</v>
      </c>
      <c r="G1295" s="67">
        <v>8.0500000000000007</v>
      </c>
      <c r="H1295" s="67">
        <v>0.09</v>
      </c>
      <c r="I1295" s="67">
        <v>8.1300000000000008</v>
      </c>
      <c r="J1295" s="67">
        <v>7.98</v>
      </c>
      <c r="K1295" s="67">
        <v>103.78440000000001</v>
      </c>
      <c r="L1295" s="67">
        <v>6.5068000000000001</v>
      </c>
    </row>
    <row r="1296" spans="1:15" hidden="1" x14ac:dyDescent="0.25">
      <c r="A1296" s="68">
        <v>45190</v>
      </c>
      <c r="B1296" s="68">
        <v>45194</v>
      </c>
      <c r="C1296" s="66" t="s">
        <v>130</v>
      </c>
      <c r="D1296" s="66" t="s">
        <v>148</v>
      </c>
      <c r="E1296" s="66" t="s">
        <v>149</v>
      </c>
      <c r="F1296" s="68">
        <v>45371</v>
      </c>
      <c r="G1296" s="67">
        <v>8.99</v>
      </c>
      <c r="H1296" s="67">
        <v>-7.0000000000000007E-2</v>
      </c>
      <c r="I1296" s="67">
        <v>9.14</v>
      </c>
      <c r="J1296" s="67">
        <v>8.84</v>
      </c>
      <c r="K1296" s="67">
        <v>95.768000000000001</v>
      </c>
      <c r="L1296" s="67">
        <v>0</v>
      </c>
    </row>
    <row r="1297" spans="1:15" hidden="1" x14ac:dyDescent="0.25">
      <c r="A1297" s="68">
        <v>45190</v>
      </c>
      <c r="B1297" s="68">
        <v>45194</v>
      </c>
      <c r="C1297" s="66" t="s">
        <v>133</v>
      </c>
      <c r="D1297" s="66" t="s">
        <v>125</v>
      </c>
      <c r="E1297" s="66" t="s">
        <v>126</v>
      </c>
      <c r="F1297" s="68">
        <v>45525</v>
      </c>
      <c r="G1297" s="67">
        <v>8.85</v>
      </c>
      <c r="H1297" s="67">
        <v>-7.0000000000000007E-2</v>
      </c>
      <c r="I1297" s="67">
        <v>9</v>
      </c>
      <c r="J1297" s="67">
        <v>8.6999999999999993</v>
      </c>
      <c r="K1297" s="67">
        <v>92.474100000000007</v>
      </c>
      <c r="L1297" s="67">
        <v>0</v>
      </c>
    </row>
    <row r="1298" spans="1:15" hidden="1" x14ac:dyDescent="0.25">
      <c r="A1298" s="68">
        <v>45189</v>
      </c>
      <c r="B1298" s="68">
        <v>45191</v>
      </c>
      <c r="C1298" s="66" t="s">
        <v>118</v>
      </c>
      <c r="D1298" s="66" t="s">
        <v>2</v>
      </c>
      <c r="E1298" s="66" t="s">
        <v>6</v>
      </c>
      <c r="F1298" s="68">
        <v>47048</v>
      </c>
      <c r="G1298" s="67">
        <v>6.98</v>
      </c>
      <c r="H1298" s="67">
        <v>0</v>
      </c>
      <c r="I1298" s="67">
        <v>7.06</v>
      </c>
      <c r="J1298" s="67">
        <v>6.91</v>
      </c>
      <c r="K1298" s="67">
        <v>99.022400000000005</v>
      </c>
      <c r="L1298" s="67">
        <v>6.1951999999999998</v>
      </c>
    </row>
    <row r="1299" spans="1:15" hidden="1" x14ac:dyDescent="0.25">
      <c r="A1299" s="68">
        <v>45189</v>
      </c>
      <c r="B1299" s="68">
        <v>45191</v>
      </c>
      <c r="C1299" s="66" t="s">
        <v>112</v>
      </c>
      <c r="D1299" s="66" t="s">
        <v>113</v>
      </c>
      <c r="E1299" s="66" t="s">
        <v>114</v>
      </c>
      <c r="F1299" s="68">
        <v>50705</v>
      </c>
      <c r="G1299" s="67">
        <v>6.83</v>
      </c>
      <c r="H1299" s="67">
        <v>0.09</v>
      </c>
      <c r="I1299" s="67">
        <v>6.9</v>
      </c>
      <c r="J1299" s="67">
        <v>6.75</v>
      </c>
      <c r="K1299" s="67">
        <v>64.614099999999993</v>
      </c>
      <c r="L1299" s="67">
        <v>2.7122999999999999</v>
      </c>
    </row>
    <row r="1300" spans="1:15" x14ac:dyDescent="0.25">
      <c r="A1300" s="68">
        <v>45189</v>
      </c>
      <c r="B1300" s="68">
        <v>45191</v>
      </c>
      <c r="C1300" s="66" t="s">
        <v>115</v>
      </c>
      <c r="D1300" s="66" t="s">
        <v>116</v>
      </c>
      <c r="E1300" s="66" t="s">
        <v>117</v>
      </c>
      <c r="F1300" s="68">
        <v>51616</v>
      </c>
      <c r="G1300" s="67">
        <v>6.81</v>
      </c>
      <c r="H1300" s="67">
        <v>0.1</v>
      </c>
      <c r="I1300" s="67">
        <v>6.89</v>
      </c>
      <c r="J1300" s="67">
        <v>6.74</v>
      </c>
      <c r="K1300" s="67">
        <v>61.575200000000002</v>
      </c>
      <c r="L1300" s="67">
        <v>1.2295</v>
      </c>
    </row>
    <row r="1301" spans="1:15" hidden="1" x14ac:dyDescent="0.25">
      <c r="A1301" s="68">
        <v>45189</v>
      </c>
      <c r="B1301" s="68">
        <v>45191</v>
      </c>
      <c r="C1301" s="66" t="s">
        <v>127</v>
      </c>
      <c r="D1301" s="66" t="s">
        <v>4</v>
      </c>
      <c r="E1301" s="66" t="s">
        <v>8</v>
      </c>
      <c r="F1301" s="68">
        <v>48542</v>
      </c>
      <c r="G1301" s="67">
        <v>6.96</v>
      </c>
      <c r="H1301" s="67">
        <v>0.1</v>
      </c>
      <c r="I1301" s="67">
        <v>7.03</v>
      </c>
      <c r="J1301" s="67">
        <v>6.88</v>
      </c>
      <c r="K1301" s="67">
        <v>85.376599999999996</v>
      </c>
      <c r="L1301" s="67">
        <v>3.9300999999999999</v>
      </c>
    </row>
    <row r="1302" spans="1:15" hidden="1" x14ac:dyDescent="0.25">
      <c r="A1302" s="68">
        <v>45189</v>
      </c>
      <c r="B1302" s="68">
        <v>45191</v>
      </c>
      <c r="C1302" s="66" t="s">
        <v>124</v>
      </c>
      <c r="D1302" s="66" t="s">
        <v>154</v>
      </c>
      <c r="E1302" s="66" t="s">
        <v>155</v>
      </c>
      <c r="F1302" s="68">
        <v>45287</v>
      </c>
      <c r="G1302" s="67">
        <v>8.69</v>
      </c>
      <c r="H1302" s="67">
        <v>0.01</v>
      </c>
      <c r="I1302" s="67">
        <v>8.84</v>
      </c>
      <c r="J1302" s="67">
        <v>8.5399999999999991</v>
      </c>
      <c r="K1302" s="67">
        <v>97.735699999999994</v>
      </c>
      <c r="L1302" s="67">
        <v>0</v>
      </c>
      <c r="O1302" s="76"/>
    </row>
    <row r="1303" spans="1:15" hidden="1" x14ac:dyDescent="0.25">
      <c r="A1303" s="68">
        <v>45189</v>
      </c>
      <c r="B1303" s="68">
        <v>45191</v>
      </c>
      <c r="C1303" s="66" t="s">
        <v>121</v>
      </c>
      <c r="D1303" s="66" t="s">
        <v>122</v>
      </c>
      <c r="E1303" s="66" t="s">
        <v>123</v>
      </c>
      <c r="F1303" s="68">
        <v>46316</v>
      </c>
      <c r="G1303" s="67">
        <v>7.96</v>
      </c>
      <c r="H1303" s="67">
        <v>-0.04</v>
      </c>
      <c r="I1303" s="67">
        <v>8.0399999999999991</v>
      </c>
      <c r="J1303" s="67">
        <v>7.89</v>
      </c>
      <c r="K1303" s="67">
        <v>104.03619999999999</v>
      </c>
      <c r="L1303" s="67">
        <v>6.4287999999999998</v>
      </c>
    </row>
    <row r="1304" spans="1:15" hidden="1" x14ac:dyDescent="0.25">
      <c r="A1304" s="68">
        <v>45189</v>
      </c>
      <c r="B1304" s="68">
        <v>45191</v>
      </c>
      <c r="C1304" s="66" t="s">
        <v>130</v>
      </c>
      <c r="D1304" s="66" t="s">
        <v>148</v>
      </c>
      <c r="E1304" s="66" t="s">
        <v>149</v>
      </c>
      <c r="F1304" s="68">
        <v>45371</v>
      </c>
      <c r="G1304" s="67">
        <v>9.06</v>
      </c>
      <c r="H1304" s="67">
        <v>-0.09</v>
      </c>
      <c r="I1304" s="67">
        <v>9.2100000000000009</v>
      </c>
      <c r="J1304" s="67">
        <v>8.91</v>
      </c>
      <c r="K1304" s="67">
        <v>95.665499999999994</v>
      </c>
      <c r="L1304" s="67">
        <v>0</v>
      </c>
    </row>
    <row r="1305" spans="1:15" hidden="1" x14ac:dyDescent="0.25">
      <c r="A1305" s="68">
        <v>45189</v>
      </c>
      <c r="B1305" s="68">
        <v>45191</v>
      </c>
      <c r="C1305" s="66" t="s">
        <v>133</v>
      </c>
      <c r="D1305" s="66" t="s">
        <v>125</v>
      </c>
      <c r="E1305" s="66" t="s">
        <v>126</v>
      </c>
      <c r="F1305" s="68">
        <v>45525</v>
      </c>
      <c r="G1305" s="67">
        <v>8.92</v>
      </c>
      <c r="H1305" s="67">
        <v>-0.03</v>
      </c>
      <c r="I1305" s="67">
        <v>9.07</v>
      </c>
      <c r="J1305" s="67">
        <v>8.77</v>
      </c>
      <c r="K1305" s="67">
        <v>92.355599999999995</v>
      </c>
      <c r="L1305" s="67">
        <v>0</v>
      </c>
    </row>
    <row r="1306" spans="1:15" hidden="1" x14ac:dyDescent="0.25">
      <c r="A1306" s="68">
        <v>45188</v>
      </c>
      <c r="B1306" s="68">
        <v>45190</v>
      </c>
      <c r="C1306" s="66" t="s">
        <v>118</v>
      </c>
      <c r="D1306" s="66" t="s">
        <v>2</v>
      </c>
      <c r="E1306" s="66" t="s">
        <v>6</v>
      </c>
      <c r="F1306" s="68">
        <v>47048</v>
      </c>
      <c r="G1306" s="67">
        <v>6.98</v>
      </c>
      <c r="H1306" s="67">
        <v>-0.06</v>
      </c>
      <c r="I1306" s="67">
        <v>7.06</v>
      </c>
      <c r="J1306" s="67">
        <v>6.91</v>
      </c>
      <c r="K1306" s="67">
        <v>99.006699999999995</v>
      </c>
      <c r="L1306" s="67">
        <v>6.1767000000000003</v>
      </c>
    </row>
    <row r="1307" spans="1:15" hidden="1" x14ac:dyDescent="0.25">
      <c r="A1307" s="68">
        <v>45188</v>
      </c>
      <c r="B1307" s="68">
        <v>45190</v>
      </c>
      <c r="C1307" s="66" t="s">
        <v>112</v>
      </c>
      <c r="D1307" s="66" t="s">
        <v>113</v>
      </c>
      <c r="E1307" s="66" t="s">
        <v>114</v>
      </c>
      <c r="F1307" s="68">
        <v>50705</v>
      </c>
      <c r="G1307" s="67">
        <v>6.74</v>
      </c>
      <c r="H1307" s="67">
        <v>-0.05</v>
      </c>
      <c r="I1307" s="67">
        <v>6.81</v>
      </c>
      <c r="J1307" s="67">
        <v>6.66</v>
      </c>
      <c r="K1307" s="67">
        <v>65.242699999999999</v>
      </c>
      <c r="L1307" s="67">
        <v>2.7040999999999999</v>
      </c>
    </row>
    <row r="1308" spans="1:15" x14ac:dyDescent="0.25">
      <c r="A1308" s="68">
        <v>45188</v>
      </c>
      <c r="B1308" s="68">
        <v>45190</v>
      </c>
      <c r="C1308" s="66" t="s">
        <v>115</v>
      </c>
      <c r="D1308" s="66" t="s">
        <v>116</v>
      </c>
      <c r="E1308" s="66" t="s">
        <v>117</v>
      </c>
      <c r="F1308" s="68">
        <v>51616</v>
      </c>
      <c r="G1308" s="67">
        <v>6.71</v>
      </c>
      <c r="H1308" s="67">
        <v>-0.06</v>
      </c>
      <c r="I1308" s="67">
        <v>6.78</v>
      </c>
      <c r="J1308" s="67">
        <v>6.63</v>
      </c>
      <c r="K1308" s="67">
        <v>62.348100000000002</v>
      </c>
      <c r="L1308" s="67">
        <v>1.2213000000000001</v>
      </c>
    </row>
    <row r="1309" spans="1:15" hidden="1" x14ac:dyDescent="0.25">
      <c r="A1309" s="68">
        <v>45188</v>
      </c>
      <c r="B1309" s="68">
        <v>45190</v>
      </c>
      <c r="C1309" s="66" t="s">
        <v>127</v>
      </c>
      <c r="D1309" s="66" t="s">
        <v>4</v>
      </c>
      <c r="E1309" s="66" t="s">
        <v>8</v>
      </c>
      <c r="F1309" s="68">
        <v>48542</v>
      </c>
      <c r="G1309" s="67">
        <v>6.86</v>
      </c>
      <c r="H1309" s="67">
        <v>-0.04</v>
      </c>
      <c r="I1309" s="67">
        <v>6.93</v>
      </c>
      <c r="J1309" s="67">
        <v>6.79</v>
      </c>
      <c r="K1309" s="67">
        <v>85.959900000000005</v>
      </c>
      <c r="L1309" s="67">
        <v>3.9171</v>
      </c>
    </row>
    <row r="1310" spans="1:15" hidden="1" x14ac:dyDescent="0.25">
      <c r="A1310" s="68">
        <v>45188</v>
      </c>
      <c r="B1310" s="68">
        <v>45190</v>
      </c>
      <c r="C1310" s="66" t="s">
        <v>124</v>
      </c>
      <c r="D1310" s="66" t="s">
        <v>154</v>
      </c>
      <c r="E1310" s="66" t="s">
        <v>155</v>
      </c>
      <c r="F1310" s="68">
        <v>45287</v>
      </c>
      <c r="G1310" s="67">
        <v>8.68</v>
      </c>
      <c r="H1310" s="67">
        <v>-0.6</v>
      </c>
      <c r="I1310" s="67">
        <v>8.83</v>
      </c>
      <c r="J1310" s="67">
        <v>8.5299999999999994</v>
      </c>
      <c r="K1310" s="67">
        <v>97.714100000000002</v>
      </c>
      <c r="L1310" s="67">
        <v>0</v>
      </c>
      <c r="O1310" s="76"/>
    </row>
    <row r="1311" spans="1:15" hidden="1" x14ac:dyDescent="0.25">
      <c r="A1311" s="68">
        <v>45188</v>
      </c>
      <c r="B1311" s="68">
        <v>45190</v>
      </c>
      <c r="C1311" s="66" t="s">
        <v>121</v>
      </c>
      <c r="D1311" s="66" t="s">
        <v>122</v>
      </c>
      <c r="E1311" s="66" t="s">
        <v>123</v>
      </c>
      <c r="F1311" s="68">
        <v>46316</v>
      </c>
      <c r="G1311" s="67">
        <v>8</v>
      </c>
      <c r="H1311" s="67">
        <v>-0.08</v>
      </c>
      <c r="I1311" s="67">
        <v>8.08</v>
      </c>
      <c r="J1311" s="67">
        <v>7.93</v>
      </c>
      <c r="K1311" s="67">
        <v>103.9353</v>
      </c>
      <c r="L1311" s="67">
        <v>6.4027000000000003</v>
      </c>
    </row>
    <row r="1312" spans="1:15" hidden="1" x14ac:dyDescent="0.25">
      <c r="A1312" s="68">
        <v>45188</v>
      </c>
      <c r="B1312" s="68">
        <v>45190</v>
      </c>
      <c r="C1312" s="66" t="s">
        <v>130</v>
      </c>
      <c r="D1312" s="66" t="s">
        <v>148</v>
      </c>
      <c r="E1312" s="66" t="s">
        <v>149</v>
      </c>
      <c r="F1312" s="68">
        <v>45371</v>
      </c>
      <c r="G1312" s="67">
        <v>9.15</v>
      </c>
      <c r="H1312" s="67">
        <v>-0.17</v>
      </c>
      <c r="I1312" s="67">
        <v>9.3000000000000007</v>
      </c>
      <c r="J1312" s="67">
        <v>9.01</v>
      </c>
      <c r="K1312" s="67">
        <v>95.600800000000007</v>
      </c>
      <c r="L1312" s="67">
        <v>0</v>
      </c>
    </row>
    <row r="1313" spans="1:15" hidden="1" x14ac:dyDescent="0.25">
      <c r="A1313" s="68">
        <v>45188</v>
      </c>
      <c r="B1313" s="68">
        <v>45190</v>
      </c>
      <c r="C1313" s="66" t="s">
        <v>133</v>
      </c>
      <c r="D1313" s="66" t="s">
        <v>125</v>
      </c>
      <c r="E1313" s="66" t="s">
        <v>126</v>
      </c>
      <c r="F1313" s="68">
        <v>45525</v>
      </c>
      <c r="G1313" s="67">
        <v>8.9499999999999993</v>
      </c>
      <c r="H1313" s="67">
        <v>-0.21</v>
      </c>
      <c r="I1313" s="67">
        <v>9.1</v>
      </c>
      <c r="J1313" s="67">
        <v>8.8000000000000007</v>
      </c>
      <c r="K1313" s="67">
        <v>92.315200000000004</v>
      </c>
      <c r="L1313" s="67">
        <v>0</v>
      </c>
    </row>
    <row r="1314" spans="1:15" hidden="1" x14ac:dyDescent="0.25">
      <c r="A1314" s="68">
        <v>45187</v>
      </c>
      <c r="B1314" s="68">
        <v>45189</v>
      </c>
      <c r="C1314" s="66" t="s">
        <v>118</v>
      </c>
      <c r="D1314" s="66" t="s">
        <v>2</v>
      </c>
      <c r="E1314" s="66" t="s">
        <v>6</v>
      </c>
      <c r="F1314" s="68">
        <v>47048</v>
      </c>
      <c r="G1314" s="67">
        <v>7.04</v>
      </c>
      <c r="H1314" s="67">
        <v>0.01</v>
      </c>
      <c r="I1314" s="67">
        <v>7.11</v>
      </c>
      <c r="J1314" s="67">
        <v>6.96</v>
      </c>
      <c r="K1314" s="67">
        <v>98.787199999999999</v>
      </c>
      <c r="L1314" s="67">
        <v>6.1581999999999999</v>
      </c>
    </row>
    <row r="1315" spans="1:15" hidden="1" x14ac:dyDescent="0.25">
      <c r="A1315" s="68">
        <v>45187</v>
      </c>
      <c r="B1315" s="68">
        <v>45189</v>
      </c>
      <c r="C1315" s="66" t="s">
        <v>112</v>
      </c>
      <c r="D1315" s="66" t="s">
        <v>113</v>
      </c>
      <c r="E1315" s="66" t="s">
        <v>114</v>
      </c>
      <c r="F1315" s="68">
        <v>50705</v>
      </c>
      <c r="G1315" s="67">
        <v>6.79</v>
      </c>
      <c r="H1315" s="67">
        <v>-0.04</v>
      </c>
      <c r="I1315" s="67">
        <v>6.87</v>
      </c>
      <c r="J1315" s="67">
        <v>6.72</v>
      </c>
      <c r="K1315" s="67">
        <v>64.841300000000004</v>
      </c>
      <c r="L1315" s="67">
        <v>2.6959</v>
      </c>
    </row>
    <row r="1316" spans="1:15" x14ac:dyDescent="0.25">
      <c r="A1316" s="68">
        <v>45187</v>
      </c>
      <c r="B1316" s="68">
        <v>45189</v>
      </c>
      <c r="C1316" s="66" t="s">
        <v>115</v>
      </c>
      <c r="D1316" s="66" t="s">
        <v>116</v>
      </c>
      <c r="E1316" s="66" t="s">
        <v>117</v>
      </c>
      <c r="F1316" s="68">
        <v>51616</v>
      </c>
      <c r="G1316" s="67">
        <v>6.77</v>
      </c>
      <c r="H1316" s="67">
        <v>-0.03</v>
      </c>
      <c r="I1316" s="67">
        <v>6.84</v>
      </c>
      <c r="J1316" s="67">
        <v>6.69</v>
      </c>
      <c r="K1316" s="67">
        <v>61.907899999999998</v>
      </c>
      <c r="L1316" s="67">
        <v>1.2131000000000001</v>
      </c>
    </row>
    <row r="1317" spans="1:15" hidden="1" x14ac:dyDescent="0.25">
      <c r="A1317" s="68">
        <v>45187</v>
      </c>
      <c r="B1317" s="68">
        <v>45189</v>
      </c>
      <c r="C1317" s="66" t="s">
        <v>127</v>
      </c>
      <c r="D1317" s="66" t="s">
        <v>4</v>
      </c>
      <c r="E1317" s="66" t="s">
        <v>8</v>
      </c>
      <c r="F1317" s="68">
        <v>48542</v>
      </c>
      <c r="G1317" s="67">
        <v>6.9</v>
      </c>
      <c r="H1317" s="67">
        <v>-0.03</v>
      </c>
      <c r="I1317" s="67">
        <v>6.98</v>
      </c>
      <c r="J1317" s="67">
        <v>6.83</v>
      </c>
      <c r="K1317" s="67">
        <v>85.689400000000006</v>
      </c>
      <c r="L1317" s="67">
        <v>3.9041000000000001</v>
      </c>
    </row>
    <row r="1318" spans="1:15" hidden="1" x14ac:dyDescent="0.25">
      <c r="A1318" s="68">
        <v>45187</v>
      </c>
      <c r="B1318" s="68">
        <v>45189</v>
      </c>
      <c r="C1318" s="66" t="s">
        <v>124</v>
      </c>
      <c r="D1318" s="66" t="s">
        <v>154</v>
      </c>
      <c r="E1318" s="66" t="s">
        <v>155</v>
      </c>
      <c r="F1318" s="68">
        <v>45287</v>
      </c>
      <c r="G1318" s="67">
        <v>9.2799999999999994</v>
      </c>
      <c r="H1318" s="67">
        <v>-0.04</v>
      </c>
      <c r="I1318" s="67">
        <v>9.43</v>
      </c>
      <c r="J1318" s="67">
        <v>9.14</v>
      </c>
      <c r="K1318" s="67">
        <v>97.535899999999998</v>
      </c>
      <c r="L1318" s="67">
        <v>0</v>
      </c>
      <c r="O1318" s="76"/>
    </row>
    <row r="1319" spans="1:15" hidden="1" x14ac:dyDescent="0.25">
      <c r="A1319" s="68">
        <v>45187</v>
      </c>
      <c r="B1319" s="68">
        <v>45189</v>
      </c>
      <c r="C1319" s="66" t="s">
        <v>121</v>
      </c>
      <c r="D1319" s="66" t="s">
        <v>122</v>
      </c>
      <c r="E1319" s="66" t="s">
        <v>123</v>
      </c>
      <c r="F1319" s="68">
        <v>46316</v>
      </c>
      <c r="G1319" s="67">
        <v>8.08</v>
      </c>
      <c r="H1319" s="67">
        <v>0</v>
      </c>
      <c r="I1319" s="67">
        <v>8.15</v>
      </c>
      <c r="J1319" s="67">
        <v>8</v>
      </c>
      <c r="K1319" s="67">
        <v>103.7385</v>
      </c>
      <c r="L1319" s="67">
        <v>6.3766999999999996</v>
      </c>
    </row>
    <row r="1320" spans="1:15" hidden="1" x14ac:dyDescent="0.25">
      <c r="A1320" s="68">
        <v>45187</v>
      </c>
      <c r="B1320" s="68">
        <v>45189</v>
      </c>
      <c r="C1320" s="66" t="s">
        <v>130</v>
      </c>
      <c r="D1320" s="66" t="s">
        <v>148</v>
      </c>
      <c r="E1320" s="66" t="s">
        <v>149</v>
      </c>
      <c r="F1320" s="68">
        <v>45371</v>
      </c>
      <c r="G1320" s="67">
        <v>9.32</v>
      </c>
      <c r="H1320" s="67">
        <v>0</v>
      </c>
      <c r="I1320" s="67">
        <v>9.4600000000000009</v>
      </c>
      <c r="J1320" s="67">
        <v>9.17</v>
      </c>
      <c r="K1320" s="67">
        <v>95.502200000000002</v>
      </c>
      <c r="L1320" s="67">
        <v>0</v>
      </c>
    </row>
    <row r="1321" spans="1:15" hidden="1" x14ac:dyDescent="0.25">
      <c r="A1321" s="68">
        <v>45187</v>
      </c>
      <c r="B1321" s="68">
        <v>45189</v>
      </c>
      <c r="C1321" s="66" t="s">
        <v>133</v>
      </c>
      <c r="D1321" s="66" t="s">
        <v>125</v>
      </c>
      <c r="E1321" s="66" t="s">
        <v>126</v>
      </c>
      <c r="F1321" s="68">
        <v>45525</v>
      </c>
      <c r="G1321" s="67">
        <v>9.16</v>
      </c>
      <c r="H1321" s="67">
        <v>-0.02</v>
      </c>
      <c r="I1321" s="67">
        <v>9.31</v>
      </c>
      <c r="J1321" s="67">
        <v>9.01</v>
      </c>
      <c r="K1321" s="67">
        <v>92.128200000000007</v>
      </c>
      <c r="L1321" s="67">
        <v>0</v>
      </c>
    </row>
    <row r="1322" spans="1:15" hidden="1" x14ac:dyDescent="0.25">
      <c r="A1322" s="68">
        <v>45184</v>
      </c>
      <c r="B1322" s="68">
        <v>45188</v>
      </c>
      <c r="C1322" s="66" t="s">
        <v>118</v>
      </c>
      <c r="D1322" s="66" t="s">
        <v>2</v>
      </c>
      <c r="E1322" s="66" t="s">
        <v>6</v>
      </c>
      <c r="F1322" s="68">
        <v>47048</v>
      </c>
      <c r="G1322" s="67">
        <v>7.03</v>
      </c>
      <c r="H1322" s="67">
        <v>0.1</v>
      </c>
      <c r="I1322" s="67">
        <v>7.11</v>
      </c>
      <c r="J1322" s="67">
        <v>6.96</v>
      </c>
      <c r="K1322" s="67">
        <v>98.802400000000006</v>
      </c>
      <c r="L1322" s="67">
        <v>6.1397000000000004</v>
      </c>
    </row>
    <row r="1323" spans="1:15" hidden="1" x14ac:dyDescent="0.25">
      <c r="A1323" s="68">
        <v>45184</v>
      </c>
      <c r="B1323" s="68">
        <v>45188</v>
      </c>
      <c r="C1323" s="66" t="s">
        <v>112</v>
      </c>
      <c r="D1323" s="66" t="s">
        <v>113</v>
      </c>
      <c r="E1323" s="66" t="s">
        <v>114</v>
      </c>
      <c r="F1323" s="68">
        <v>50705</v>
      </c>
      <c r="G1323" s="67">
        <v>6.83</v>
      </c>
      <c r="H1323" s="67">
        <v>0.1</v>
      </c>
      <c r="I1323" s="67">
        <v>6.9</v>
      </c>
      <c r="J1323" s="67">
        <v>6.75</v>
      </c>
      <c r="K1323" s="67">
        <v>64.604699999999994</v>
      </c>
      <c r="L1323" s="67">
        <v>2.6877</v>
      </c>
    </row>
    <row r="1324" spans="1:15" x14ac:dyDescent="0.25">
      <c r="A1324" s="68">
        <v>45184</v>
      </c>
      <c r="B1324" s="68">
        <v>45188</v>
      </c>
      <c r="C1324" s="66" t="s">
        <v>115</v>
      </c>
      <c r="D1324" s="66" t="s">
        <v>116</v>
      </c>
      <c r="E1324" s="66" t="s">
        <v>117</v>
      </c>
      <c r="F1324" s="68">
        <v>51616</v>
      </c>
      <c r="G1324" s="67">
        <v>6.8</v>
      </c>
      <c r="H1324" s="67">
        <v>0.09</v>
      </c>
      <c r="I1324" s="67">
        <v>6.88</v>
      </c>
      <c r="J1324" s="67">
        <v>6.73</v>
      </c>
      <c r="K1324" s="67">
        <v>61.631300000000003</v>
      </c>
      <c r="L1324" s="67">
        <v>1.2049000000000001</v>
      </c>
    </row>
    <row r="1325" spans="1:15" hidden="1" x14ac:dyDescent="0.25">
      <c r="A1325" s="68">
        <v>45184</v>
      </c>
      <c r="B1325" s="68">
        <v>45188</v>
      </c>
      <c r="C1325" s="66" t="s">
        <v>127</v>
      </c>
      <c r="D1325" s="66" t="s">
        <v>4</v>
      </c>
      <c r="E1325" s="66" t="s">
        <v>8</v>
      </c>
      <c r="F1325" s="68">
        <v>48542</v>
      </c>
      <c r="G1325" s="67">
        <v>6.93</v>
      </c>
      <c r="H1325" s="67">
        <v>0.1</v>
      </c>
      <c r="I1325" s="67">
        <v>7</v>
      </c>
      <c r="J1325" s="67">
        <v>6.85</v>
      </c>
      <c r="K1325" s="67">
        <v>85.550700000000006</v>
      </c>
      <c r="L1325" s="67">
        <v>3.8910999999999998</v>
      </c>
    </row>
    <row r="1326" spans="1:15" hidden="1" x14ac:dyDescent="0.25">
      <c r="A1326" s="68">
        <v>45184</v>
      </c>
      <c r="B1326" s="68">
        <v>45188</v>
      </c>
      <c r="C1326" s="66" t="s">
        <v>124</v>
      </c>
      <c r="D1326" s="66" t="s">
        <v>154</v>
      </c>
      <c r="E1326" s="66" t="s">
        <v>155</v>
      </c>
      <c r="F1326" s="68">
        <v>45287</v>
      </c>
      <c r="G1326" s="67">
        <v>9.32</v>
      </c>
      <c r="H1326" s="67">
        <v>0</v>
      </c>
      <c r="I1326" s="67">
        <v>9.4700000000000006</v>
      </c>
      <c r="J1326" s="67">
        <v>9.17</v>
      </c>
      <c r="K1326" s="67">
        <v>97.502399999999994</v>
      </c>
      <c r="L1326" s="67">
        <v>0</v>
      </c>
      <c r="O1326" s="76"/>
    </row>
    <row r="1327" spans="1:15" hidden="1" x14ac:dyDescent="0.25">
      <c r="A1327" s="68">
        <v>45184</v>
      </c>
      <c r="B1327" s="68">
        <v>45188</v>
      </c>
      <c r="C1327" s="66" t="s">
        <v>121</v>
      </c>
      <c r="D1327" s="66" t="s">
        <v>122</v>
      </c>
      <c r="E1327" s="66" t="s">
        <v>123</v>
      </c>
      <c r="F1327" s="68">
        <v>46316</v>
      </c>
      <c r="G1327" s="67">
        <v>8.08</v>
      </c>
      <c r="H1327" s="67">
        <v>0.15</v>
      </c>
      <c r="I1327" s="67">
        <v>8.15</v>
      </c>
      <c r="J1327" s="67">
        <v>8</v>
      </c>
      <c r="K1327" s="67">
        <v>103.73909999999999</v>
      </c>
      <c r="L1327" s="67">
        <v>6.3506999999999998</v>
      </c>
    </row>
    <row r="1328" spans="1:15" hidden="1" x14ac:dyDescent="0.25">
      <c r="A1328" s="68">
        <v>45184</v>
      </c>
      <c r="B1328" s="68">
        <v>45188</v>
      </c>
      <c r="C1328" s="66" t="s">
        <v>130</v>
      </c>
      <c r="D1328" s="66" t="s">
        <v>148</v>
      </c>
      <c r="E1328" s="66" t="s">
        <v>149</v>
      </c>
      <c r="F1328" s="68">
        <v>45371</v>
      </c>
      <c r="G1328" s="67">
        <v>9.32</v>
      </c>
      <c r="H1328" s="67">
        <v>-0.01</v>
      </c>
      <c r="I1328" s="67">
        <v>9.4700000000000006</v>
      </c>
      <c r="J1328" s="67">
        <v>9.18</v>
      </c>
      <c r="K1328" s="67">
        <v>95.474800000000002</v>
      </c>
      <c r="L1328" s="67">
        <v>0</v>
      </c>
    </row>
    <row r="1329" spans="1:15" hidden="1" x14ac:dyDescent="0.25">
      <c r="A1329" s="68">
        <v>45184</v>
      </c>
      <c r="B1329" s="68">
        <v>45188</v>
      </c>
      <c r="C1329" s="66" t="s">
        <v>133</v>
      </c>
      <c r="D1329" s="66" t="s">
        <v>125</v>
      </c>
      <c r="E1329" s="66" t="s">
        <v>126</v>
      </c>
      <c r="F1329" s="68">
        <v>45525</v>
      </c>
      <c r="G1329" s="67">
        <v>9.18</v>
      </c>
      <c r="H1329" s="67">
        <v>0</v>
      </c>
      <c r="I1329" s="67">
        <v>9.33</v>
      </c>
      <c r="J1329" s="67">
        <v>9.0299999999999994</v>
      </c>
      <c r="K1329" s="67">
        <v>92.088099999999997</v>
      </c>
      <c r="L1329" s="67">
        <v>0</v>
      </c>
    </row>
    <row r="1330" spans="1:15" hidden="1" x14ac:dyDescent="0.25">
      <c r="A1330" s="68">
        <v>45183</v>
      </c>
      <c r="B1330" s="68">
        <v>45187</v>
      </c>
      <c r="C1330" s="66" t="s">
        <v>118</v>
      </c>
      <c r="D1330" s="66" t="s">
        <v>2</v>
      </c>
      <c r="E1330" s="66" t="s">
        <v>6</v>
      </c>
      <c r="F1330" s="68">
        <v>47048</v>
      </c>
      <c r="G1330" s="67">
        <v>6.93</v>
      </c>
      <c r="H1330" s="67">
        <v>-0.16</v>
      </c>
      <c r="I1330" s="67">
        <v>7.01</v>
      </c>
      <c r="J1330" s="67">
        <v>6.86</v>
      </c>
      <c r="K1330" s="67">
        <v>99.220100000000002</v>
      </c>
      <c r="L1330" s="67">
        <v>6.1212</v>
      </c>
    </row>
    <row r="1331" spans="1:15" hidden="1" x14ac:dyDescent="0.25">
      <c r="A1331" s="68">
        <v>45183</v>
      </c>
      <c r="B1331" s="68">
        <v>45187</v>
      </c>
      <c r="C1331" s="66" t="s">
        <v>112</v>
      </c>
      <c r="D1331" s="66" t="s">
        <v>113</v>
      </c>
      <c r="E1331" s="66" t="s">
        <v>114</v>
      </c>
      <c r="F1331" s="68">
        <v>50705</v>
      </c>
      <c r="G1331" s="67">
        <v>6.73</v>
      </c>
      <c r="H1331" s="67">
        <v>-0.18</v>
      </c>
      <c r="I1331" s="67">
        <v>6.81</v>
      </c>
      <c r="J1331" s="67">
        <v>6.66</v>
      </c>
      <c r="K1331" s="67">
        <v>65.286600000000007</v>
      </c>
      <c r="L1331" s="67">
        <v>2.6795</v>
      </c>
    </row>
    <row r="1332" spans="1:15" x14ac:dyDescent="0.25">
      <c r="A1332" s="68">
        <v>45183</v>
      </c>
      <c r="B1332" s="68">
        <v>45187</v>
      </c>
      <c r="C1332" s="66" t="s">
        <v>115</v>
      </c>
      <c r="D1332" s="66" t="s">
        <v>116</v>
      </c>
      <c r="E1332" s="66" t="s">
        <v>117</v>
      </c>
      <c r="F1332" s="68">
        <v>51616</v>
      </c>
      <c r="G1332" s="67">
        <v>6.71</v>
      </c>
      <c r="H1332" s="67">
        <v>-0.17</v>
      </c>
      <c r="I1332" s="67">
        <v>6.78</v>
      </c>
      <c r="J1332" s="67">
        <v>6.63</v>
      </c>
      <c r="K1332" s="67">
        <v>62.3523</v>
      </c>
      <c r="L1332" s="67">
        <v>1.1967000000000001</v>
      </c>
    </row>
    <row r="1333" spans="1:15" hidden="1" x14ac:dyDescent="0.25">
      <c r="A1333" s="68">
        <v>45183</v>
      </c>
      <c r="B1333" s="68">
        <v>45187</v>
      </c>
      <c r="C1333" s="66" t="s">
        <v>127</v>
      </c>
      <c r="D1333" s="66" t="s">
        <v>4</v>
      </c>
      <c r="E1333" s="66" t="s">
        <v>8</v>
      </c>
      <c r="F1333" s="68">
        <v>48542</v>
      </c>
      <c r="G1333" s="67">
        <v>6.83</v>
      </c>
      <c r="H1333" s="67">
        <v>-0.17</v>
      </c>
      <c r="I1333" s="67">
        <v>6.9</v>
      </c>
      <c r="J1333" s="67">
        <v>6.75</v>
      </c>
      <c r="K1333" s="67">
        <v>86.153199999999998</v>
      </c>
      <c r="L1333" s="67">
        <v>3.8780999999999999</v>
      </c>
    </row>
    <row r="1334" spans="1:15" hidden="1" x14ac:dyDescent="0.25">
      <c r="A1334" s="68">
        <v>45183</v>
      </c>
      <c r="B1334" s="68">
        <v>45187</v>
      </c>
      <c r="C1334" s="66" t="s">
        <v>124</v>
      </c>
      <c r="D1334" s="66" t="s">
        <v>154</v>
      </c>
      <c r="E1334" s="66" t="s">
        <v>155</v>
      </c>
      <c r="F1334" s="68">
        <v>45287</v>
      </c>
      <c r="G1334" s="67">
        <v>9.32</v>
      </c>
      <c r="H1334" s="67">
        <v>-0.01</v>
      </c>
      <c r="I1334" s="67">
        <v>9.4700000000000006</v>
      </c>
      <c r="J1334" s="67">
        <v>9.17</v>
      </c>
      <c r="K1334" s="67">
        <v>97.477800000000002</v>
      </c>
      <c r="L1334" s="67">
        <v>0</v>
      </c>
      <c r="O1334" s="76"/>
    </row>
    <row r="1335" spans="1:15" hidden="1" x14ac:dyDescent="0.25">
      <c r="A1335" s="68">
        <v>45183</v>
      </c>
      <c r="B1335" s="68">
        <v>45187</v>
      </c>
      <c r="C1335" s="66" t="s">
        <v>121</v>
      </c>
      <c r="D1335" s="66" t="s">
        <v>122</v>
      </c>
      <c r="E1335" s="66" t="s">
        <v>123</v>
      </c>
      <c r="F1335" s="68">
        <v>46316</v>
      </c>
      <c r="G1335" s="67">
        <v>7.93</v>
      </c>
      <c r="H1335" s="67">
        <v>-0.14000000000000001</v>
      </c>
      <c r="I1335" s="67">
        <v>8</v>
      </c>
      <c r="J1335" s="67">
        <v>7.85</v>
      </c>
      <c r="K1335" s="67">
        <v>104.1508</v>
      </c>
      <c r="L1335" s="67">
        <v>6.3247</v>
      </c>
    </row>
    <row r="1336" spans="1:15" hidden="1" x14ac:dyDescent="0.25">
      <c r="A1336" s="68">
        <v>45183</v>
      </c>
      <c r="B1336" s="68">
        <v>45187</v>
      </c>
      <c r="C1336" s="66" t="s">
        <v>130</v>
      </c>
      <c r="D1336" s="66" t="s">
        <v>148</v>
      </c>
      <c r="E1336" s="66" t="s">
        <v>149</v>
      </c>
      <c r="F1336" s="68">
        <v>45371</v>
      </c>
      <c r="G1336" s="67">
        <v>9.33</v>
      </c>
      <c r="H1336" s="67">
        <v>-0.05</v>
      </c>
      <c r="I1336" s="67">
        <v>9.4700000000000006</v>
      </c>
      <c r="J1336" s="67">
        <v>9.18</v>
      </c>
      <c r="K1336" s="67">
        <v>95.450299999999999</v>
      </c>
      <c r="L1336" s="67">
        <v>0</v>
      </c>
    </row>
    <row r="1337" spans="1:15" hidden="1" x14ac:dyDescent="0.25">
      <c r="A1337" s="68">
        <v>45183</v>
      </c>
      <c r="B1337" s="68">
        <v>45187</v>
      </c>
      <c r="C1337" s="66" t="s">
        <v>133</v>
      </c>
      <c r="D1337" s="66" t="s">
        <v>125</v>
      </c>
      <c r="E1337" s="66" t="s">
        <v>126</v>
      </c>
      <c r="F1337" s="68">
        <v>45525</v>
      </c>
      <c r="G1337" s="67">
        <v>9.18</v>
      </c>
      <c r="H1337" s="67">
        <v>-0.05</v>
      </c>
      <c r="I1337" s="67">
        <v>9.33</v>
      </c>
      <c r="J1337" s="67">
        <v>9.0299999999999994</v>
      </c>
      <c r="K1337" s="67">
        <v>92.065100000000001</v>
      </c>
      <c r="L1337" s="67">
        <v>0</v>
      </c>
    </row>
    <row r="1338" spans="1:15" hidden="1" x14ac:dyDescent="0.25">
      <c r="A1338" s="68">
        <v>45182</v>
      </c>
      <c r="B1338" s="68">
        <v>45184</v>
      </c>
      <c r="C1338" s="66" t="s">
        <v>118</v>
      </c>
      <c r="D1338" s="66" t="s">
        <v>2</v>
      </c>
      <c r="E1338" s="66" t="s">
        <v>6</v>
      </c>
      <c r="F1338" s="68">
        <v>47048</v>
      </c>
      <c r="G1338" s="67">
        <v>7.09</v>
      </c>
      <c r="H1338" s="67">
        <v>0.09</v>
      </c>
      <c r="I1338" s="67">
        <v>7.17</v>
      </c>
      <c r="J1338" s="67">
        <v>7.02</v>
      </c>
      <c r="K1338" s="67">
        <v>98.548900000000003</v>
      </c>
      <c r="L1338" s="67">
        <v>6.0658000000000003</v>
      </c>
    </row>
    <row r="1339" spans="1:15" hidden="1" x14ac:dyDescent="0.25">
      <c r="A1339" s="68">
        <v>45182</v>
      </c>
      <c r="B1339" s="68">
        <v>45184</v>
      </c>
      <c r="C1339" s="66" t="s">
        <v>112</v>
      </c>
      <c r="D1339" s="66" t="s">
        <v>113</v>
      </c>
      <c r="E1339" s="66" t="s">
        <v>114</v>
      </c>
      <c r="F1339" s="68">
        <v>50705</v>
      </c>
      <c r="G1339" s="67">
        <v>6.91</v>
      </c>
      <c r="H1339" s="67">
        <v>7.0000000000000007E-2</v>
      </c>
      <c r="I1339" s="67">
        <v>6.99</v>
      </c>
      <c r="J1339" s="67">
        <v>6.84</v>
      </c>
      <c r="K1339" s="67">
        <v>63.995899999999999</v>
      </c>
      <c r="L1339" s="67">
        <v>2.6547999999999998</v>
      </c>
    </row>
    <row r="1340" spans="1:15" x14ac:dyDescent="0.25">
      <c r="A1340" s="68">
        <v>45182</v>
      </c>
      <c r="B1340" s="68">
        <v>45184</v>
      </c>
      <c r="C1340" s="66" t="s">
        <v>115</v>
      </c>
      <c r="D1340" s="66" t="s">
        <v>116</v>
      </c>
      <c r="E1340" s="66" t="s">
        <v>117</v>
      </c>
      <c r="F1340" s="68">
        <v>51616</v>
      </c>
      <c r="G1340" s="67">
        <v>6.88</v>
      </c>
      <c r="H1340" s="67">
        <v>7.0000000000000007E-2</v>
      </c>
      <c r="I1340" s="67">
        <v>6.96</v>
      </c>
      <c r="J1340" s="67">
        <v>6.81</v>
      </c>
      <c r="K1340" s="67">
        <v>61.037599999999998</v>
      </c>
      <c r="L1340" s="67">
        <v>1.1720999999999999</v>
      </c>
    </row>
    <row r="1341" spans="1:15" hidden="1" x14ac:dyDescent="0.25">
      <c r="A1341" s="68">
        <v>45182</v>
      </c>
      <c r="B1341" s="68">
        <v>45184</v>
      </c>
      <c r="C1341" s="66" t="s">
        <v>127</v>
      </c>
      <c r="D1341" s="66" t="s">
        <v>4</v>
      </c>
      <c r="E1341" s="66" t="s">
        <v>8</v>
      </c>
      <c r="F1341" s="68">
        <v>48542</v>
      </c>
      <c r="G1341" s="67">
        <v>7</v>
      </c>
      <c r="H1341" s="67">
        <v>0.02</v>
      </c>
      <c r="I1341" s="67">
        <v>7.08</v>
      </c>
      <c r="J1341" s="67">
        <v>6.93</v>
      </c>
      <c r="K1341" s="67">
        <v>85.074700000000007</v>
      </c>
      <c r="L1341" s="67">
        <v>3.839</v>
      </c>
    </row>
    <row r="1342" spans="1:15" hidden="1" x14ac:dyDescent="0.25">
      <c r="A1342" s="68">
        <v>45182</v>
      </c>
      <c r="B1342" s="68">
        <v>45184</v>
      </c>
      <c r="C1342" s="66" t="s">
        <v>124</v>
      </c>
      <c r="D1342" s="66" t="s">
        <v>154</v>
      </c>
      <c r="E1342" s="66" t="s">
        <v>155</v>
      </c>
      <c r="F1342" s="68">
        <v>45287</v>
      </c>
      <c r="G1342" s="67">
        <v>9.33</v>
      </c>
      <c r="H1342" s="67">
        <v>0.01</v>
      </c>
      <c r="I1342" s="67">
        <v>9.48</v>
      </c>
      <c r="J1342" s="67">
        <v>9.19</v>
      </c>
      <c r="K1342" s="67">
        <v>97.399799999999999</v>
      </c>
      <c r="L1342" s="67">
        <v>0</v>
      </c>
      <c r="O1342" s="76"/>
    </row>
    <row r="1343" spans="1:15" hidden="1" x14ac:dyDescent="0.25">
      <c r="A1343" s="68">
        <v>45182</v>
      </c>
      <c r="B1343" s="68">
        <v>45184</v>
      </c>
      <c r="C1343" s="66" t="s">
        <v>121</v>
      </c>
      <c r="D1343" s="66" t="s">
        <v>122</v>
      </c>
      <c r="E1343" s="66" t="s">
        <v>123</v>
      </c>
      <c r="F1343" s="68">
        <v>46316</v>
      </c>
      <c r="G1343" s="67">
        <v>8.07</v>
      </c>
      <c r="H1343" s="67">
        <v>0.08</v>
      </c>
      <c r="I1343" s="67">
        <v>8.15</v>
      </c>
      <c r="J1343" s="67">
        <v>8</v>
      </c>
      <c r="K1343" s="67">
        <v>103.7641</v>
      </c>
      <c r="L1343" s="67">
        <v>6.2465999999999999</v>
      </c>
    </row>
    <row r="1344" spans="1:15" hidden="1" x14ac:dyDescent="0.25">
      <c r="A1344" s="68">
        <v>45182</v>
      </c>
      <c r="B1344" s="68">
        <v>45184</v>
      </c>
      <c r="C1344" s="66" t="s">
        <v>130</v>
      </c>
      <c r="D1344" s="66" t="s">
        <v>148</v>
      </c>
      <c r="E1344" s="66" t="s">
        <v>149</v>
      </c>
      <c r="F1344" s="68">
        <v>45371</v>
      </c>
      <c r="G1344" s="67">
        <v>9.3800000000000008</v>
      </c>
      <c r="H1344" s="67">
        <v>-0.02</v>
      </c>
      <c r="I1344" s="67">
        <v>9.52</v>
      </c>
      <c r="J1344" s="67">
        <v>9.23</v>
      </c>
      <c r="K1344" s="67">
        <v>95.355900000000005</v>
      </c>
      <c r="L1344" s="67">
        <v>0</v>
      </c>
    </row>
    <row r="1345" spans="1:15" hidden="1" x14ac:dyDescent="0.25">
      <c r="A1345" s="68">
        <v>45182</v>
      </c>
      <c r="B1345" s="68">
        <v>45184</v>
      </c>
      <c r="C1345" s="66" t="s">
        <v>133</v>
      </c>
      <c r="D1345" s="66" t="s">
        <v>125</v>
      </c>
      <c r="E1345" s="66" t="s">
        <v>126</v>
      </c>
      <c r="F1345" s="68">
        <v>45525</v>
      </c>
      <c r="G1345" s="67">
        <v>9.23</v>
      </c>
      <c r="H1345" s="67">
        <v>-0.02</v>
      </c>
      <c r="I1345" s="67">
        <v>9.3800000000000008</v>
      </c>
      <c r="J1345" s="67">
        <v>9.08</v>
      </c>
      <c r="K1345" s="67">
        <v>91.960300000000004</v>
      </c>
      <c r="L1345" s="67">
        <v>0</v>
      </c>
    </row>
    <row r="1346" spans="1:15" hidden="1" x14ac:dyDescent="0.25">
      <c r="A1346" s="68">
        <v>45181</v>
      </c>
      <c r="B1346" s="68">
        <v>45183</v>
      </c>
      <c r="C1346" s="66" t="s">
        <v>118</v>
      </c>
      <c r="D1346" s="66" t="s">
        <v>2</v>
      </c>
      <c r="E1346" s="66" t="s">
        <v>6</v>
      </c>
      <c r="F1346" s="68">
        <v>47048</v>
      </c>
      <c r="G1346" s="67">
        <v>7</v>
      </c>
      <c r="H1346" s="67">
        <v>-0.01</v>
      </c>
      <c r="I1346" s="67">
        <v>7.08</v>
      </c>
      <c r="J1346" s="67">
        <v>6.93</v>
      </c>
      <c r="K1346" s="67">
        <v>98.918499999999995</v>
      </c>
      <c r="L1346" s="67">
        <v>6.0472999999999999</v>
      </c>
    </row>
    <row r="1347" spans="1:15" hidden="1" x14ac:dyDescent="0.25">
      <c r="A1347" s="68">
        <v>45181</v>
      </c>
      <c r="B1347" s="68">
        <v>45183</v>
      </c>
      <c r="C1347" s="66" t="s">
        <v>112</v>
      </c>
      <c r="D1347" s="66" t="s">
        <v>113</v>
      </c>
      <c r="E1347" s="66" t="s">
        <v>114</v>
      </c>
      <c r="F1347" s="68">
        <v>50705</v>
      </c>
      <c r="G1347" s="67">
        <v>6.84</v>
      </c>
      <c r="H1347" s="67">
        <v>-0.15</v>
      </c>
      <c r="I1347" s="67">
        <v>6.91</v>
      </c>
      <c r="J1347" s="67">
        <v>6.76</v>
      </c>
      <c r="K1347" s="67">
        <v>64.505499999999998</v>
      </c>
      <c r="L1347" s="67">
        <v>2.6465999999999998</v>
      </c>
    </row>
    <row r="1348" spans="1:15" x14ac:dyDescent="0.25">
      <c r="A1348" s="68">
        <v>45181</v>
      </c>
      <c r="B1348" s="68">
        <v>45183</v>
      </c>
      <c r="C1348" s="66" t="s">
        <v>115</v>
      </c>
      <c r="D1348" s="66" t="s">
        <v>116</v>
      </c>
      <c r="E1348" s="66" t="s">
        <v>117</v>
      </c>
      <c r="F1348" s="68">
        <v>51616</v>
      </c>
      <c r="G1348" s="67">
        <v>6.81</v>
      </c>
      <c r="H1348" s="67">
        <v>-0.16</v>
      </c>
      <c r="I1348" s="67">
        <v>6.89</v>
      </c>
      <c r="J1348" s="67">
        <v>6.74</v>
      </c>
      <c r="K1348" s="67">
        <v>61.542499999999997</v>
      </c>
      <c r="L1348" s="67">
        <v>1.1638999999999999</v>
      </c>
    </row>
    <row r="1349" spans="1:15" hidden="1" x14ac:dyDescent="0.25">
      <c r="A1349" s="68">
        <v>45181</v>
      </c>
      <c r="B1349" s="68">
        <v>45183</v>
      </c>
      <c r="C1349" s="66" t="s">
        <v>127</v>
      </c>
      <c r="D1349" s="66" t="s">
        <v>4</v>
      </c>
      <c r="E1349" s="66" t="s">
        <v>8</v>
      </c>
      <c r="F1349" s="68">
        <v>48542</v>
      </c>
      <c r="G1349" s="67">
        <v>6.98</v>
      </c>
      <c r="H1349" s="67">
        <v>-0.04</v>
      </c>
      <c r="I1349" s="67">
        <v>7.06</v>
      </c>
      <c r="J1349" s="67">
        <v>6.91</v>
      </c>
      <c r="K1349" s="67">
        <v>85.190899999999999</v>
      </c>
      <c r="L1349" s="67">
        <v>3.8260000000000001</v>
      </c>
    </row>
    <row r="1350" spans="1:15" hidden="1" x14ac:dyDescent="0.25">
      <c r="A1350" s="68">
        <v>45181</v>
      </c>
      <c r="B1350" s="68">
        <v>45183</v>
      </c>
      <c r="C1350" s="66" t="s">
        <v>124</v>
      </c>
      <c r="D1350" s="66" t="s">
        <v>154</v>
      </c>
      <c r="E1350" s="66" t="s">
        <v>155</v>
      </c>
      <c r="F1350" s="68">
        <v>45287</v>
      </c>
      <c r="G1350" s="67">
        <v>9.32</v>
      </c>
      <c r="H1350" s="67">
        <v>0</v>
      </c>
      <c r="I1350" s="67">
        <v>9.4700000000000006</v>
      </c>
      <c r="J1350" s="67">
        <v>9.18</v>
      </c>
      <c r="K1350" s="67">
        <v>97.377499999999998</v>
      </c>
      <c r="L1350" s="67">
        <v>0</v>
      </c>
      <c r="O1350" s="76"/>
    </row>
    <row r="1351" spans="1:15" hidden="1" x14ac:dyDescent="0.25">
      <c r="A1351" s="68">
        <v>45181</v>
      </c>
      <c r="B1351" s="68">
        <v>45183</v>
      </c>
      <c r="C1351" s="66" t="s">
        <v>121</v>
      </c>
      <c r="D1351" s="66" t="s">
        <v>122</v>
      </c>
      <c r="E1351" s="66" t="s">
        <v>123</v>
      </c>
      <c r="F1351" s="68">
        <v>46316</v>
      </c>
      <c r="G1351" s="67">
        <v>7.99</v>
      </c>
      <c r="H1351" s="67">
        <v>0.01</v>
      </c>
      <c r="I1351" s="67">
        <v>8.06</v>
      </c>
      <c r="J1351" s="67">
        <v>7.92</v>
      </c>
      <c r="K1351" s="67">
        <v>103.9888</v>
      </c>
      <c r="L1351" s="67">
        <v>6.2205000000000004</v>
      </c>
    </row>
    <row r="1352" spans="1:15" hidden="1" x14ac:dyDescent="0.25">
      <c r="A1352" s="68">
        <v>45181</v>
      </c>
      <c r="B1352" s="68">
        <v>45183</v>
      </c>
      <c r="C1352" s="66" t="s">
        <v>130</v>
      </c>
      <c r="D1352" s="66" t="s">
        <v>148</v>
      </c>
      <c r="E1352" s="66" t="s">
        <v>149</v>
      </c>
      <c r="F1352" s="68">
        <v>45371</v>
      </c>
      <c r="G1352" s="67">
        <v>9.4</v>
      </c>
      <c r="H1352" s="67">
        <v>-0.03</v>
      </c>
      <c r="I1352" s="67">
        <v>9.5399999999999991</v>
      </c>
      <c r="J1352" s="67">
        <v>9.25</v>
      </c>
      <c r="K1352" s="67">
        <v>95.322800000000001</v>
      </c>
      <c r="L1352" s="67">
        <v>0</v>
      </c>
    </row>
    <row r="1353" spans="1:15" hidden="1" x14ac:dyDescent="0.25">
      <c r="A1353" s="68">
        <v>45181</v>
      </c>
      <c r="B1353" s="68">
        <v>45183</v>
      </c>
      <c r="C1353" s="66" t="s">
        <v>133</v>
      </c>
      <c r="D1353" s="66" t="s">
        <v>125</v>
      </c>
      <c r="E1353" s="66" t="s">
        <v>126</v>
      </c>
      <c r="F1353" s="68">
        <v>45525</v>
      </c>
      <c r="G1353" s="67">
        <v>9.25</v>
      </c>
      <c r="H1353" s="67">
        <v>0</v>
      </c>
      <c r="I1353" s="67">
        <v>9.4</v>
      </c>
      <c r="J1353" s="67">
        <v>9.1</v>
      </c>
      <c r="K1353" s="67">
        <v>91.919300000000007</v>
      </c>
      <c r="L1353" s="67">
        <v>0</v>
      </c>
    </row>
    <row r="1354" spans="1:15" hidden="1" x14ac:dyDescent="0.25">
      <c r="A1354" s="68">
        <v>45180</v>
      </c>
      <c r="B1354" s="68">
        <v>45182</v>
      </c>
      <c r="C1354" s="66" t="s">
        <v>118</v>
      </c>
      <c r="D1354" s="66" t="s">
        <v>2</v>
      </c>
      <c r="E1354" s="66" t="s">
        <v>6</v>
      </c>
      <c r="F1354" s="68">
        <v>47048</v>
      </c>
      <c r="G1354" s="67">
        <v>7.01</v>
      </c>
      <c r="H1354" s="67">
        <v>0.06</v>
      </c>
      <c r="I1354" s="67">
        <v>7.08</v>
      </c>
      <c r="J1354" s="67">
        <v>6.94</v>
      </c>
      <c r="K1354" s="67">
        <v>98.899699999999996</v>
      </c>
      <c r="L1354" s="67">
        <v>6.0288000000000004</v>
      </c>
    </row>
    <row r="1355" spans="1:15" hidden="1" x14ac:dyDescent="0.25">
      <c r="A1355" s="68">
        <v>45180</v>
      </c>
      <c r="B1355" s="68">
        <v>45182</v>
      </c>
      <c r="C1355" s="66" t="s">
        <v>112</v>
      </c>
      <c r="D1355" s="66" t="s">
        <v>113</v>
      </c>
      <c r="E1355" s="66" t="s">
        <v>114</v>
      </c>
      <c r="F1355" s="68">
        <v>50705</v>
      </c>
      <c r="G1355" s="67">
        <v>6.99</v>
      </c>
      <c r="H1355" s="67">
        <v>0.06</v>
      </c>
      <c r="I1355" s="67">
        <v>7.07</v>
      </c>
      <c r="J1355" s="67">
        <v>6.92</v>
      </c>
      <c r="K1355" s="67">
        <v>63.448</v>
      </c>
      <c r="L1355" s="67">
        <v>2.6383999999999999</v>
      </c>
    </row>
    <row r="1356" spans="1:15" x14ac:dyDescent="0.25">
      <c r="A1356" s="68">
        <v>45180</v>
      </c>
      <c r="B1356" s="68">
        <v>45182</v>
      </c>
      <c r="C1356" s="66" t="s">
        <v>115</v>
      </c>
      <c r="D1356" s="66" t="s">
        <v>116</v>
      </c>
      <c r="E1356" s="66" t="s">
        <v>117</v>
      </c>
      <c r="F1356" s="68">
        <v>51616</v>
      </c>
      <c r="G1356" s="67">
        <v>6.97</v>
      </c>
      <c r="H1356" s="67">
        <v>0.06</v>
      </c>
      <c r="I1356" s="67">
        <v>7.05</v>
      </c>
      <c r="J1356" s="67">
        <v>6.9</v>
      </c>
      <c r="K1356" s="67">
        <v>60.393300000000004</v>
      </c>
      <c r="L1356" s="67">
        <v>1.1556999999999999</v>
      </c>
    </row>
    <row r="1357" spans="1:15" hidden="1" x14ac:dyDescent="0.25">
      <c r="A1357" s="68">
        <v>45180</v>
      </c>
      <c r="B1357" s="68">
        <v>45182</v>
      </c>
      <c r="C1357" s="66" t="s">
        <v>127</v>
      </c>
      <c r="D1357" s="66" t="s">
        <v>4</v>
      </c>
      <c r="E1357" s="66" t="s">
        <v>8</v>
      </c>
      <c r="F1357" s="68">
        <v>48542</v>
      </c>
      <c r="G1357" s="67">
        <v>7.02</v>
      </c>
      <c r="H1357" s="67">
        <v>0.06</v>
      </c>
      <c r="I1357" s="67">
        <v>7.09</v>
      </c>
      <c r="J1357" s="67">
        <v>6.95</v>
      </c>
      <c r="K1357" s="67">
        <v>84.963300000000004</v>
      </c>
      <c r="L1357" s="67">
        <v>3.8130000000000002</v>
      </c>
    </row>
    <row r="1358" spans="1:15" hidden="1" x14ac:dyDescent="0.25">
      <c r="A1358" s="68">
        <v>45180</v>
      </c>
      <c r="B1358" s="68">
        <v>45182</v>
      </c>
      <c r="C1358" s="66" t="s">
        <v>124</v>
      </c>
      <c r="D1358" s="66" t="s">
        <v>154</v>
      </c>
      <c r="E1358" s="66" t="s">
        <v>155</v>
      </c>
      <c r="F1358" s="68">
        <v>45287</v>
      </c>
      <c r="G1358" s="67">
        <v>9.32</v>
      </c>
      <c r="H1358" s="67">
        <v>0</v>
      </c>
      <c r="I1358" s="67">
        <v>9.4700000000000006</v>
      </c>
      <c r="J1358" s="67">
        <v>9.17</v>
      </c>
      <c r="K1358" s="67">
        <v>97.354100000000003</v>
      </c>
      <c r="L1358" s="67">
        <v>0</v>
      </c>
      <c r="O1358" s="76"/>
    </row>
    <row r="1359" spans="1:15" hidden="1" x14ac:dyDescent="0.25">
      <c r="A1359" s="68">
        <v>45180</v>
      </c>
      <c r="B1359" s="68">
        <v>45182</v>
      </c>
      <c r="C1359" s="66" t="s">
        <v>121</v>
      </c>
      <c r="D1359" s="66" t="s">
        <v>122</v>
      </c>
      <c r="E1359" s="66" t="s">
        <v>123</v>
      </c>
      <c r="F1359" s="68">
        <v>46316</v>
      </c>
      <c r="G1359" s="67">
        <v>7.98</v>
      </c>
      <c r="H1359" s="67">
        <v>0.05</v>
      </c>
      <c r="I1359" s="67">
        <v>8.0500000000000007</v>
      </c>
      <c r="J1359" s="67">
        <v>7.91</v>
      </c>
      <c r="K1359" s="67">
        <v>104.0228</v>
      </c>
      <c r="L1359" s="67">
        <v>6.1944999999999997</v>
      </c>
    </row>
    <row r="1360" spans="1:15" hidden="1" x14ac:dyDescent="0.25">
      <c r="A1360" s="68">
        <v>45180</v>
      </c>
      <c r="B1360" s="68">
        <v>45182</v>
      </c>
      <c r="C1360" s="66" t="s">
        <v>130</v>
      </c>
      <c r="D1360" s="66" t="s">
        <v>148</v>
      </c>
      <c r="E1360" s="66" t="s">
        <v>149</v>
      </c>
      <c r="F1360" s="68">
        <v>45371</v>
      </c>
      <c r="G1360" s="67">
        <v>9.43</v>
      </c>
      <c r="H1360" s="67">
        <v>0</v>
      </c>
      <c r="I1360" s="67">
        <v>9.58</v>
      </c>
      <c r="J1360" s="67">
        <v>9.2799999999999994</v>
      </c>
      <c r="K1360" s="67">
        <v>95.282399999999996</v>
      </c>
      <c r="L1360" s="67">
        <v>0</v>
      </c>
    </row>
    <row r="1361" spans="1:15" hidden="1" x14ac:dyDescent="0.25">
      <c r="A1361" s="68">
        <v>45180</v>
      </c>
      <c r="B1361" s="68">
        <v>45182</v>
      </c>
      <c r="C1361" s="66" t="s">
        <v>133</v>
      </c>
      <c r="D1361" s="66" t="s">
        <v>125</v>
      </c>
      <c r="E1361" s="66" t="s">
        <v>126</v>
      </c>
      <c r="F1361" s="68">
        <v>45525</v>
      </c>
      <c r="G1361" s="67">
        <v>9.25</v>
      </c>
      <c r="H1361" s="67">
        <v>-0.01</v>
      </c>
      <c r="I1361" s="67">
        <v>9.4</v>
      </c>
      <c r="J1361" s="67">
        <v>9.1</v>
      </c>
      <c r="K1361" s="67">
        <v>91.897599999999997</v>
      </c>
      <c r="L1361" s="67">
        <v>0</v>
      </c>
    </row>
    <row r="1362" spans="1:15" hidden="1" x14ac:dyDescent="0.25">
      <c r="A1362" s="68">
        <v>45177</v>
      </c>
      <c r="B1362" s="68">
        <v>45181</v>
      </c>
      <c r="C1362" s="66" t="s">
        <v>118</v>
      </c>
      <c r="D1362" s="66" t="s">
        <v>2</v>
      </c>
      <c r="E1362" s="66" t="s">
        <v>6</v>
      </c>
      <c r="F1362" s="68">
        <v>47048</v>
      </c>
      <c r="G1362" s="67">
        <v>6.95</v>
      </c>
      <c r="H1362" s="67">
        <v>-0.17</v>
      </c>
      <c r="I1362" s="67">
        <v>7.02</v>
      </c>
      <c r="J1362" s="67">
        <v>6.87</v>
      </c>
      <c r="K1362" s="67">
        <v>99.161299999999997</v>
      </c>
      <c r="L1362" s="67">
        <v>6.0103</v>
      </c>
    </row>
    <row r="1363" spans="1:15" hidden="1" x14ac:dyDescent="0.25">
      <c r="A1363" s="68">
        <v>45177</v>
      </c>
      <c r="B1363" s="68">
        <v>45181</v>
      </c>
      <c r="C1363" s="66" t="s">
        <v>112</v>
      </c>
      <c r="D1363" s="66" t="s">
        <v>113</v>
      </c>
      <c r="E1363" s="66" t="s">
        <v>114</v>
      </c>
      <c r="F1363" s="68">
        <v>50705</v>
      </c>
      <c r="G1363" s="67">
        <v>6.93</v>
      </c>
      <c r="H1363" s="67">
        <v>-0.21</v>
      </c>
      <c r="I1363" s="67">
        <v>7.01</v>
      </c>
      <c r="J1363" s="67">
        <v>6.86</v>
      </c>
      <c r="K1363" s="67">
        <v>63.847099999999998</v>
      </c>
      <c r="L1363" s="67">
        <v>2.6301000000000001</v>
      </c>
    </row>
    <row r="1364" spans="1:15" x14ac:dyDescent="0.25">
      <c r="A1364" s="68">
        <v>45177</v>
      </c>
      <c r="B1364" s="68">
        <v>45181</v>
      </c>
      <c r="C1364" s="66" t="s">
        <v>115</v>
      </c>
      <c r="D1364" s="66" t="s">
        <v>116</v>
      </c>
      <c r="E1364" s="66" t="s">
        <v>117</v>
      </c>
      <c r="F1364" s="68">
        <v>51616</v>
      </c>
      <c r="G1364" s="67">
        <v>6.91</v>
      </c>
      <c r="H1364" s="67">
        <v>-0.2</v>
      </c>
      <c r="I1364" s="67">
        <v>6.98</v>
      </c>
      <c r="J1364" s="67">
        <v>6.83</v>
      </c>
      <c r="K1364" s="67">
        <v>60.856900000000003</v>
      </c>
      <c r="L1364" s="67">
        <v>1.1475</v>
      </c>
    </row>
    <row r="1365" spans="1:15" hidden="1" x14ac:dyDescent="0.25">
      <c r="A1365" s="68">
        <v>45177</v>
      </c>
      <c r="B1365" s="68">
        <v>45181</v>
      </c>
      <c r="C1365" s="66" t="s">
        <v>127</v>
      </c>
      <c r="D1365" s="66" t="s">
        <v>4</v>
      </c>
      <c r="E1365" s="66" t="s">
        <v>8</v>
      </c>
      <c r="F1365" s="68">
        <v>48542</v>
      </c>
      <c r="G1365" s="67">
        <v>6.96</v>
      </c>
      <c r="H1365" s="67">
        <v>-0.16</v>
      </c>
      <c r="I1365" s="67">
        <v>7.03</v>
      </c>
      <c r="J1365" s="67">
        <v>6.88</v>
      </c>
      <c r="K1365" s="67">
        <v>85.331699999999998</v>
      </c>
      <c r="L1365" s="67">
        <v>3.8</v>
      </c>
    </row>
    <row r="1366" spans="1:15" hidden="1" x14ac:dyDescent="0.25">
      <c r="A1366" s="68">
        <v>45177</v>
      </c>
      <c r="B1366" s="68">
        <v>45181</v>
      </c>
      <c r="C1366" s="66" t="s">
        <v>124</v>
      </c>
      <c r="D1366" s="66" t="s">
        <v>154</v>
      </c>
      <c r="E1366" s="66" t="s">
        <v>155</v>
      </c>
      <c r="F1366" s="68">
        <v>45287</v>
      </c>
      <c r="G1366" s="67">
        <v>9.32</v>
      </c>
      <c r="H1366" s="67">
        <v>0.01</v>
      </c>
      <c r="I1366" s="67">
        <v>9.4700000000000006</v>
      </c>
      <c r="J1366" s="67">
        <v>9.17</v>
      </c>
      <c r="K1366" s="67">
        <v>97.329599999999999</v>
      </c>
      <c r="L1366" s="67">
        <v>0</v>
      </c>
      <c r="O1366" s="76"/>
    </row>
    <row r="1367" spans="1:15" hidden="1" x14ac:dyDescent="0.25">
      <c r="A1367" s="68">
        <v>45177</v>
      </c>
      <c r="B1367" s="68">
        <v>45181</v>
      </c>
      <c r="C1367" s="66" t="s">
        <v>121</v>
      </c>
      <c r="D1367" s="66" t="s">
        <v>122</v>
      </c>
      <c r="E1367" s="66" t="s">
        <v>123</v>
      </c>
      <c r="F1367" s="68">
        <v>46316</v>
      </c>
      <c r="G1367" s="67">
        <v>7.93</v>
      </c>
      <c r="H1367" s="67">
        <v>-0.19</v>
      </c>
      <c r="I1367" s="67">
        <v>8</v>
      </c>
      <c r="J1367" s="67">
        <v>7.85</v>
      </c>
      <c r="K1367" s="67">
        <v>104.1656</v>
      </c>
      <c r="L1367" s="67">
        <v>6.1684999999999999</v>
      </c>
    </row>
    <row r="1368" spans="1:15" hidden="1" x14ac:dyDescent="0.25">
      <c r="A1368" s="68">
        <v>45177</v>
      </c>
      <c r="B1368" s="68">
        <v>45181</v>
      </c>
      <c r="C1368" s="66" t="s">
        <v>130</v>
      </c>
      <c r="D1368" s="66" t="s">
        <v>148</v>
      </c>
      <c r="E1368" s="66" t="s">
        <v>149</v>
      </c>
      <c r="F1368" s="68">
        <v>45371</v>
      </c>
      <c r="G1368" s="67">
        <v>9.43</v>
      </c>
      <c r="H1368" s="67">
        <v>-0.03</v>
      </c>
      <c r="I1368" s="67">
        <v>9.58</v>
      </c>
      <c r="J1368" s="67">
        <v>9.2799999999999994</v>
      </c>
      <c r="K1368" s="67">
        <v>95.259600000000006</v>
      </c>
      <c r="L1368" s="67">
        <v>0</v>
      </c>
    </row>
    <row r="1369" spans="1:15" hidden="1" x14ac:dyDescent="0.25">
      <c r="A1369" s="68">
        <v>45177</v>
      </c>
      <c r="B1369" s="68">
        <v>45181</v>
      </c>
      <c r="C1369" s="66" t="s">
        <v>133</v>
      </c>
      <c r="D1369" s="66" t="s">
        <v>125</v>
      </c>
      <c r="E1369" s="66" t="s">
        <v>126</v>
      </c>
      <c r="F1369" s="68">
        <v>45525</v>
      </c>
      <c r="G1369" s="67">
        <v>9.26</v>
      </c>
      <c r="H1369" s="67">
        <v>0.01</v>
      </c>
      <c r="I1369" s="67">
        <v>9.4</v>
      </c>
      <c r="J1369" s="67">
        <v>9.11</v>
      </c>
      <c r="K1369" s="67">
        <v>91.875100000000003</v>
      </c>
      <c r="L1369" s="67">
        <v>0</v>
      </c>
    </row>
    <row r="1370" spans="1:15" hidden="1" x14ac:dyDescent="0.25">
      <c r="A1370" s="68">
        <v>45176</v>
      </c>
      <c r="B1370" s="68">
        <v>45180</v>
      </c>
      <c r="C1370" s="66" t="s">
        <v>118</v>
      </c>
      <c r="D1370" s="66" t="s">
        <v>2</v>
      </c>
      <c r="E1370" s="66" t="s">
        <v>6</v>
      </c>
      <c r="F1370" s="68">
        <v>47048</v>
      </c>
      <c r="G1370" s="67">
        <v>7.12</v>
      </c>
      <c r="H1370" s="67">
        <v>-0.14000000000000001</v>
      </c>
      <c r="I1370" s="67">
        <v>7.19</v>
      </c>
      <c r="J1370" s="67">
        <v>7.04</v>
      </c>
      <c r="K1370" s="67">
        <v>98.452600000000004</v>
      </c>
      <c r="L1370" s="67">
        <v>5.9917999999999996</v>
      </c>
    </row>
    <row r="1371" spans="1:15" hidden="1" x14ac:dyDescent="0.25">
      <c r="A1371" s="68">
        <v>45176</v>
      </c>
      <c r="B1371" s="68">
        <v>45180</v>
      </c>
      <c r="C1371" s="66" t="s">
        <v>112</v>
      </c>
      <c r="D1371" s="66" t="s">
        <v>113</v>
      </c>
      <c r="E1371" s="66" t="s">
        <v>114</v>
      </c>
      <c r="F1371" s="68">
        <v>50705</v>
      </c>
      <c r="G1371" s="67">
        <v>7.14</v>
      </c>
      <c r="H1371" s="67">
        <v>-0.1</v>
      </c>
      <c r="I1371" s="67">
        <v>7.21</v>
      </c>
      <c r="J1371" s="67">
        <v>7.06</v>
      </c>
      <c r="K1371" s="67">
        <v>62.4527</v>
      </c>
      <c r="L1371" s="67">
        <v>2.6219000000000001</v>
      </c>
    </row>
    <row r="1372" spans="1:15" x14ac:dyDescent="0.25">
      <c r="A1372" s="68">
        <v>45176</v>
      </c>
      <c r="B1372" s="68">
        <v>45180</v>
      </c>
      <c r="C1372" s="66" t="s">
        <v>115</v>
      </c>
      <c r="D1372" s="66" t="s">
        <v>116</v>
      </c>
      <c r="E1372" s="66" t="s">
        <v>117</v>
      </c>
      <c r="F1372" s="68">
        <v>51616</v>
      </c>
      <c r="G1372" s="67">
        <v>7.11</v>
      </c>
      <c r="H1372" s="67">
        <v>-0.11</v>
      </c>
      <c r="I1372" s="67">
        <v>7.18</v>
      </c>
      <c r="J1372" s="67">
        <v>7.03</v>
      </c>
      <c r="K1372" s="67">
        <v>59.427500000000002</v>
      </c>
      <c r="L1372" s="67">
        <v>1.1393</v>
      </c>
    </row>
    <row r="1373" spans="1:15" hidden="1" x14ac:dyDescent="0.25">
      <c r="A1373" s="68">
        <v>45176</v>
      </c>
      <c r="B1373" s="68">
        <v>45180</v>
      </c>
      <c r="C1373" s="66" t="s">
        <v>127</v>
      </c>
      <c r="D1373" s="66" t="s">
        <v>4</v>
      </c>
      <c r="E1373" s="66" t="s">
        <v>8</v>
      </c>
      <c r="F1373" s="68">
        <v>48542</v>
      </c>
      <c r="G1373" s="67">
        <v>7.12</v>
      </c>
      <c r="H1373" s="67">
        <v>-0.12</v>
      </c>
      <c r="I1373" s="67">
        <v>7.19</v>
      </c>
      <c r="J1373" s="67">
        <v>7.04</v>
      </c>
      <c r="K1373" s="67">
        <v>84.382400000000004</v>
      </c>
      <c r="L1373" s="67">
        <v>3.7869999999999999</v>
      </c>
    </row>
    <row r="1374" spans="1:15" hidden="1" x14ac:dyDescent="0.25">
      <c r="A1374" s="68">
        <v>45176</v>
      </c>
      <c r="B1374" s="68">
        <v>45180</v>
      </c>
      <c r="C1374" s="66" t="s">
        <v>124</v>
      </c>
      <c r="D1374" s="66" t="s">
        <v>154</v>
      </c>
      <c r="E1374" s="66" t="s">
        <v>155</v>
      </c>
      <c r="F1374" s="68">
        <v>45287</v>
      </c>
      <c r="G1374" s="67">
        <v>9.31</v>
      </c>
      <c r="H1374" s="67">
        <v>-0.01</v>
      </c>
      <c r="I1374" s="67">
        <v>9.4600000000000009</v>
      </c>
      <c r="J1374" s="67">
        <v>9.16</v>
      </c>
      <c r="K1374" s="67">
        <v>97.308800000000005</v>
      </c>
      <c r="L1374" s="67">
        <v>0</v>
      </c>
      <c r="O1374" s="76"/>
    </row>
    <row r="1375" spans="1:15" hidden="1" x14ac:dyDescent="0.25">
      <c r="A1375" s="68">
        <v>45176</v>
      </c>
      <c r="B1375" s="68">
        <v>45180</v>
      </c>
      <c r="C1375" s="66" t="s">
        <v>121</v>
      </c>
      <c r="D1375" s="66" t="s">
        <v>122</v>
      </c>
      <c r="E1375" s="66" t="s">
        <v>123</v>
      </c>
      <c r="F1375" s="68">
        <v>46316</v>
      </c>
      <c r="G1375" s="67">
        <v>8.1199999999999992</v>
      </c>
      <c r="H1375" s="67">
        <v>-0.13</v>
      </c>
      <c r="I1375" s="67">
        <v>8.19</v>
      </c>
      <c r="J1375" s="67">
        <v>8.0399999999999991</v>
      </c>
      <c r="K1375" s="67">
        <v>103.6557</v>
      </c>
      <c r="L1375" s="67">
        <v>6.1425000000000001</v>
      </c>
    </row>
    <row r="1376" spans="1:15" hidden="1" x14ac:dyDescent="0.25">
      <c r="A1376" s="68">
        <v>45176</v>
      </c>
      <c r="B1376" s="68">
        <v>45180</v>
      </c>
      <c r="C1376" s="66" t="s">
        <v>130</v>
      </c>
      <c r="D1376" s="66" t="s">
        <v>148</v>
      </c>
      <c r="E1376" s="66" t="s">
        <v>149</v>
      </c>
      <c r="F1376" s="68">
        <v>45371</v>
      </c>
      <c r="G1376" s="67">
        <v>9.4600000000000009</v>
      </c>
      <c r="H1376" s="67">
        <v>0</v>
      </c>
      <c r="I1376" s="67">
        <v>9.61</v>
      </c>
      <c r="J1376" s="67">
        <v>9.31</v>
      </c>
      <c r="K1376" s="67">
        <v>95.221400000000003</v>
      </c>
      <c r="L1376" s="67">
        <v>0</v>
      </c>
    </row>
    <row r="1377" spans="1:15" hidden="1" x14ac:dyDescent="0.25">
      <c r="A1377" s="68">
        <v>45176</v>
      </c>
      <c r="B1377" s="68">
        <v>45180</v>
      </c>
      <c r="C1377" s="66" t="s">
        <v>133</v>
      </c>
      <c r="D1377" s="66" t="s">
        <v>125</v>
      </c>
      <c r="E1377" s="66" t="s">
        <v>126</v>
      </c>
      <c r="F1377" s="68">
        <v>45525</v>
      </c>
      <c r="G1377" s="67">
        <v>9.25</v>
      </c>
      <c r="H1377" s="67">
        <v>-0.01</v>
      </c>
      <c r="I1377" s="67">
        <v>9.4</v>
      </c>
      <c r="J1377" s="67">
        <v>9.1</v>
      </c>
      <c r="K1377" s="67">
        <v>91.855000000000004</v>
      </c>
      <c r="L1377" s="67">
        <v>0</v>
      </c>
    </row>
    <row r="1378" spans="1:15" hidden="1" x14ac:dyDescent="0.25">
      <c r="A1378" s="68">
        <v>45175</v>
      </c>
      <c r="B1378" s="68">
        <v>45177</v>
      </c>
      <c r="C1378" s="66" t="s">
        <v>118</v>
      </c>
      <c r="D1378" s="66" t="s">
        <v>2</v>
      </c>
      <c r="E1378" s="66" t="s">
        <v>6</v>
      </c>
      <c r="F1378" s="68">
        <v>47048</v>
      </c>
      <c r="G1378" s="67">
        <v>7.26</v>
      </c>
      <c r="H1378" s="67">
        <v>0</v>
      </c>
      <c r="I1378" s="67">
        <v>7.33</v>
      </c>
      <c r="J1378" s="67">
        <v>7.19</v>
      </c>
      <c r="K1378" s="67">
        <v>97.854100000000003</v>
      </c>
      <c r="L1378" s="67">
        <v>5.9363000000000001</v>
      </c>
    </row>
    <row r="1379" spans="1:15" hidden="1" x14ac:dyDescent="0.25">
      <c r="A1379" s="68">
        <v>45175</v>
      </c>
      <c r="B1379" s="68">
        <v>45177</v>
      </c>
      <c r="C1379" s="66" t="s">
        <v>112</v>
      </c>
      <c r="D1379" s="66" t="s">
        <v>113</v>
      </c>
      <c r="E1379" s="66" t="s">
        <v>114</v>
      </c>
      <c r="F1379" s="68">
        <v>50705</v>
      </c>
      <c r="G1379" s="67">
        <v>7.24</v>
      </c>
      <c r="H1379" s="67">
        <v>0.02</v>
      </c>
      <c r="I1379" s="67">
        <v>7.31</v>
      </c>
      <c r="J1379" s="67">
        <v>7.17</v>
      </c>
      <c r="K1379" s="67">
        <v>61.745600000000003</v>
      </c>
      <c r="L1379" s="67">
        <v>2.5973000000000002</v>
      </c>
    </row>
    <row r="1380" spans="1:15" x14ac:dyDescent="0.25">
      <c r="A1380" s="68">
        <v>45175</v>
      </c>
      <c r="B1380" s="68">
        <v>45177</v>
      </c>
      <c r="C1380" s="66" t="s">
        <v>115</v>
      </c>
      <c r="D1380" s="66" t="s">
        <v>116</v>
      </c>
      <c r="E1380" s="66" t="s">
        <v>117</v>
      </c>
      <c r="F1380" s="68">
        <v>51616</v>
      </c>
      <c r="G1380" s="67">
        <v>7.22</v>
      </c>
      <c r="H1380" s="67">
        <v>0.01</v>
      </c>
      <c r="I1380" s="67">
        <v>7.29</v>
      </c>
      <c r="J1380" s="67">
        <v>7.15</v>
      </c>
      <c r="K1380" s="67">
        <v>58.642099999999999</v>
      </c>
      <c r="L1380" s="67">
        <v>1.1148</v>
      </c>
    </row>
    <row r="1381" spans="1:15" hidden="1" x14ac:dyDescent="0.25">
      <c r="A1381" s="68">
        <v>45175</v>
      </c>
      <c r="B1381" s="68">
        <v>45177</v>
      </c>
      <c r="C1381" s="66" t="s">
        <v>127</v>
      </c>
      <c r="D1381" s="66" t="s">
        <v>4</v>
      </c>
      <c r="E1381" s="66" t="s">
        <v>8</v>
      </c>
      <c r="F1381" s="68">
        <v>48542</v>
      </c>
      <c r="G1381" s="67">
        <v>7.24</v>
      </c>
      <c r="H1381" s="67">
        <v>0.02</v>
      </c>
      <c r="I1381" s="67">
        <v>7.31</v>
      </c>
      <c r="J1381" s="67">
        <v>7.17</v>
      </c>
      <c r="K1381" s="67">
        <v>83.646699999999996</v>
      </c>
      <c r="L1381" s="67">
        <v>3.7479</v>
      </c>
    </row>
    <row r="1382" spans="1:15" hidden="1" x14ac:dyDescent="0.25">
      <c r="A1382" s="68">
        <v>45175</v>
      </c>
      <c r="B1382" s="68">
        <v>45177</v>
      </c>
      <c r="C1382" s="66" t="s">
        <v>124</v>
      </c>
      <c r="D1382" s="66" t="s">
        <v>154</v>
      </c>
      <c r="E1382" s="66" t="s">
        <v>155</v>
      </c>
      <c r="F1382" s="68">
        <v>45287</v>
      </c>
      <c r="G1382" s="67">
        <v>9.32</v>
      </c>
      <c r="H1382" s="67">
        <v>0.01</v>
      </c>
      <c r="I1382" s="67">
        <v>9.4700000000000006</v>
      </c>
      <c r="J1382" s="67">
        <v>9.17</v>
      </c>
      <c r="K1382" s="67">
        <v>97.2316</v>
      </c>
      <c r="L1382" s="67">
        <v>0</v>
      </c>
      <c r="O1382" s="76"/>
    </row>
    <row r="1383" spans="1:15" hidden="1" x14ac:dyDescent="0.25">
      <c r="A1383" s="68">
        <v>45175</v>
      </c>
      <c r="B1383" s="68">
        <v>45177</v>
      </c>
      <c r="C1383" s="66" t="s">
        <v>121</v>
      </c>
      <c r="D1383" s="66" t="s">
        <v>122</v>
      </c>
      <c r="E1383" s="66" t="s">
        <v>123</v>
      </c>
      <c r="F1383" s="68">
        <v>46316</v>
      </c>
      <c r="G1383" s="67">
        <v>8.25</v>
      </c>
      <c r="H1383" s="67">
        <v>0.01</v>
      </c>
      <c r="I1383" s="67">
        <v>8.33</v>
      </c>
      <c r="J1383" s="67">
        <v>8.18</v>
      </c>
      <c r="K1383" s="67">
        <v>103.2919</v>
      </c>
      <c r="L1383" s="67">
        <v>6.0644</v>
      </c>
    </row>
    <row r="1384" spans="1:15" hidden="1" x14ac:dyDescent="0.25">
      <c r="A1384" s="68">
        <v>45175</v>
      </c>
      <c r="B1384" s="68">
        <v>45177</v>
      </c>
      <c r="C1384" s="66" t="s">
        <v>130</v>
      </c>
      <c r="D1384" s="66" t="s">
        <v>148</v>
      </c>
      <c r="E1384" s="66" t="s">
        <v>149</v>
      </c>
      <c r="F1384" s="68">
        <v>45371</v>
      </c>
      <c r="G1384" s="67">
        <v>9.4600000000000009</v>
      </c>
      <c r="H1384" s="67">
        <v>-0.01</v>
      </c>
      <c r="I1384" s="67">
        <v>9.61</v>
      </c>
      <c r="J1384" s="67">
        <v>9.31</v>
      </c>
      <c r="K1384" s="67">
        <v>95.148499999999999</v>
      </c>
      <c r="L1384" s="67">
        <v>0</v>
      </c>
    </row>
    <row r="1385" spans="1:15" hidden="1" x14ac:dyDescent="0.25">
      <c r="A1385" s="68">
        <v>45175</v>
      </c>
      <c r="B1385" s="68">
        <v>45177</v>
      </c>
      <c r="C1385" s="66" t="s">
        <v>133</v>
      </c>
      <c r="D1385" s="66" t="s">
        <v>125</v>
      </c>
      <c r="E1385" s="66" t="s">
        <v>126</v>
      </c>
      <c r="F1385" s="68">
        <v>45525</v>
      </c>
      <c r="G1385" s="67">
        <v>9.26</v>
      </c>
      <c r="H1385" s="67">
        <v>0.01</v>
      </c>
      <c r="I1385" s="67">
        <v>9.41</v>
      </c>
      <c r="J1385" s="67">
        <v>9.11</v>
      </c>
      <c r="K1385" s="67">
        <v>91.787499999999994</v>
      </c>
      <c r="L1385" s="67">
        <v>0</v>
      </c>
    </row>
    <row r="1386" spans="1:15" hidden="1" x14ac:dyDescent="0.25">
      <c r="A1386" s="68">
        <v>45174</v>
      </c>
      <c r="B1386" s="68">
        <v>45176</v>
      </c>
      <c r="C1386" s="66" t="s">
        <v>118</v>
      </c>
      <c r="D1386" s="66" t="s">
        <v>2</v>
      </c>
      <c r="E1386" s="66" t="s">
        <v>6</v>
      </c>
      <c r="F1386" s="68">
        <v>47048</v>
      </c>
      <c r="G1386" s="67">
        <v>7.26</v>
      </c>
      <c r="H1386" s="67">
        <v>0.03</v>
      </c>
      <c r="I1386" s="67">
        <v>7.34</v>
      </c>
      <c r="J1386" s="67">
        <v>7.19</v>
      </c>
      <c r="K1386" s="67">
        <v>97.840999999999994</v>
      </c>
      <c r="L1386" s="67">
        <v>5.9177999999999997</v>
      </c>
    </row>
    <row r="1387" spans="1:15" hidden="1" x14ac:dyDescent="0.25">
      <c r="A1387" s="68">
        <v>45174</v>
      </c>
      <c r="B1387" s="68">
        <v>45176</v>
      </c>
      <c r="C1387" s="66" t="s">
        <v>112</v>
      </c>
      <c r="D1387" s="66" t="s">
        <v>113</v>
      </c>
      <c r="E1387" s="66" t="s">
        <v>114</v>
      </c>
      <c r="F1387" s="68">
        <v>50705</v>
      </c>
      <c r="G1387" s="67">
        <v>7.22</v>
      </c>
      <c r="H1387" s="67">
        <v>0.1</v>
      </c>
      <c r="I1387" s="67">
        <v>7.3</v>
      </c>
      <c r="J1387" s="67">
        <v>7.15</v>
      </c>
      <c r="K1387" s="67">
        <v>61.871299999999998</v>
      </c>
      <c r="L1387" s="67">
        <v>2.589</v>
      </c>
    </row>
    <row r="1388" spans="1:15" x14ac:dyDescent="0.25">
      <c r="A1388" s="68">
        <v>45174</v>
      </c>
      <c r="B1388" s="68">
        <v>45176</v>
      </c>
      <c r="C1388" s="66" t="s">
        <v>115</v>
      </c>
      <c r="D1388" s="66" t="s">
        <v>116</v>
      </c>
      <c r="E1388" s="66" t="s">
        <v>117</v>
      </c>
      <c r="F1388" s="68">
        <v>51616</v>
      </c>
      <c r="G1388" s="67">
        <v>7.21</v>
      </c>
      <c r="H1388" s="67">
        <v>0.11</v>
      </c>
      <c r="I1388" s="67">
        <v>7.28</v>
      </c>
      <c r="J1388" s="67">
        <v>7.13</v>
      </c>
      <c r="K1388" s="67">
        <v>58.727600000000002</v>
      </c>
      <c r="L1388" s="67">
        <v>1.1066</v>
      </c>
    </row>
    <row r="1389" spans="1:15" hidden="1" x14ac:dyDescent="0.25">
      <c r="A1389" s="68">
        <v>45174</v>
      </c>
      <c r="B1389" s="68">
        <v>45176</v>
      </c>
      <c r="C1389" s="66" t="s">
        <v>127</v>
      </c>
      <c r="D1389" s="66" t="s">
        <v>4</v>
      </c>
      <c r="E1389" s="66" t="s">
        <v>8</v>
      </c>
      <c r="F1389" s="68">
        <v>48542</v>
      </c>
      <c r="G1389" s="67">
        <v>7.22</v>
      </c>
      <c r="H1389" s="67">
        <v>0.14000000000000001</v>
      </c>
      <c r="I1389" s="67">
        <v>7.29</v>
      </c>
      <c r="J1389" s="67">
        <v>7.15</v>
      </c>
      <c r="K1389" s="67">
        <v>83.755799999999994</v>
      </c>
      <c r="L1389" s="67">
        <v>3.7349000000000001</v>
      </c>
    </row>
    <row r="1390" spans="1:15" hidden="1" x14ac:dyDescent="0.25">
      <c r="A1390" s="68">
        <v>45174</v>
      </c>
      <c r="B1390" s="68">
        <v>45176</v>
      </c>
      <c r="C1390" s="66" t="s">
        <v>124</v>
      </c>
      <c r="D1390" s="66" t="s">
        <v>154</v>
      </c>
      <c r="E1390" s="66" t="s">
        <v>155</v>
      </c>
      <c r="F1390" s="68">
        <v>45287</v>
      </c>
      <c r="G1390" s="67">
        <v>9.31</v>
      </c>
      <c r="H1390" s="67">
        <v>-0.01</v>
      </c>
      <c r="I1390" s="67">
        <v>9.4600000000000009</v>
      </c>
      <c r="J1390" s="67">
        <v>9.16</v>
      </c>
      <c r="K1390" s="67">
        <v>97.210099999999997</v>
      </c>
      <c r="L1390" s="67">
        <v>0</v>
      </c>
      <c r="O1390" s="76"/>
    </row>
    <row r="1391" spans="1:15" hidden="1" x14ac:dyDescent="0.25">
      <c r="A1391" s="68">
        <v>45174</v>
      </c>
      <c r="B1391" s="68">
        <v>45176</v>
      </c>
      <c r="C1391" s="66" t="s">
        <v>121</v>
      </c>
      <c r="D1391" s="66" t="s">
        <v>122</v>
      </c>
      <c r="E1391" s="66" t="s">
        <v>123</v>
      </c>
      <c r="F1391" s="68">
        <v>46316</v>
      </c>
      <c r="G1391" s="67">
        <v>8.24</v>
      </c>
      <c r="H1391" s="67">
        <v>0.05</v>
      </c>
      <c r="I1391" s="67">
        <v>8.31</v>
      </c>
      <c r="J1391" s="67">
        <v>8.17</v>
      </c>
      <c r="K1391" s="67">
        <v>103.33</v>
      </c>
      <c r="L1391" s="67">
        <v>6.0384000000000002</v>
      </c>
    </row>
    <row r="1392" spans="1:15" hidden="1" x14ac:dyDescent="0.25">
      <c r="A1392" s="68">
        <v>45174</v>
      </c>
      <c r="B1392" s="68">
        <v>45176</v>
      </c>
      <c r="C1392" s="66" t="s">
        <v>130</v>
      </c>
      <c r="D1392" s="66" t="s">
        <v>148</v>
      </c>
      <c r="E1392" s="66" t="s">
        <v>149</v>
      </c>
      <c r="F1392" s="68">
        <v>45371</v>
      </c>
      <c r="G1392" s="67">
        <v>9.4700000000000006</v>
      </c>
      <c r="H1392" s="67">
        <v>-0.02</v>
      </c>
      <c r="I1392" s="67">
        <v>9.6199999999999992</v>
      </c>
      <c r="J1392" s="67">
        <v>9.32</v>
      </c>
      <c r="K1392" s="67">
        <v>95.121799999999993</v>
      </c>
      <c r="L1392" s="67">
        <v>0</v>
      </c>
    </row>
    <row r="1393" spans="1:15" hidden="1" x14ac:dyDescent="0.25">
      <c r="A1393" s="68">
        <v>45174</v>
      </c>
      <c r="B1393" s="68">
        <v>45176</v>
      </c>
      <c r="C1393" s="66" t="s">
        <v>133</v>
      </c>
      <c r="D1393" s="66" t="s">
        <v>125</v>
      </c>
      <c r="E1393" s="66" t="s">
        <v>126</v>
      </c>
      <c r="F1393" s="68">
        <v>45525</v>
      </c>
      <c r="G1393" s="67">
        <v>9.25</v>
      </c>
      <c r="H1393" s="67">
        <v>0.01</v>
      </c>
      <c r="I1393" s="67">
        <v>9.4</v>
      </c>
      <c r="J1393" s="67">
        <v>9.1</v>
      </c>
      <c r="K1393" s="67">
        <v>91.772400000000005</v>
      </c>
      <c r="L1393" s="67">
        <v>0</v>
      </c>
    </row>
    <row r="1394" spans="1:15" hidden="1" x14ac:dyDescent="0.25">
      <c r="A1394" s="68">
        <v>45173</v>
      </c>
      <c r="B1394" s="68">
        <v>45175</v>
      </c>
      <c r="C1394" s="66" t="s">
        <v>118</v>
      </c>
      <c r="D1394" s="66" t="s">
        <v>2</v>
      </c>
      <c r="E1394" s="66" t="s">
        <v>6</v>
      </c>
      <c r="F1394" s="68">
        <v>47048</v>
      </c>
      <c r="G1394" s="67">
        <v>7.23</v>
      </c>
      <c r="H1394" s="67">
        <v>7.0000000000000007E-2</v>
      </c>
      <c r="I1394" s="67">
        <v>7.3</v>
      </c>
      <c r="J1394" s="67">
        <v>7.15</v>
      </c>
      <c r="K1394" s="67">
        <v>97.996600000000001</v>
      </c>
      <c r="L1394" s="67">
        <v>5.8993000000000002</v>
      </c>
    </row>
    <row r="1395" spans="1:15" hidden="1" x14ac:dyDescent="0.25">
      <c r="A1395" s="68">
        <v>45173</v>
      </c>
      <c r="B1395" s="68">
        <v>45175</v>
      </c>
      <c r="C1395" s="66" t="s">
        <v>112</v>
      </c>
      <c r="D1395" s="66" t="s">
        <v>113</v>
      </c>
      <c r="E1395" s="66" t="s">
        <v>114</v>
      </c>
      <c r="F1395" s="68">
        <v>50705</v>
      </c>
      <c r="G1395" s="67">
        <v>7.12</v>
      </c>
      <c r="H1395" s="67">
        <v>0.04</v>
      </c>
      <c r="I1395" s="67">
        <v>7.2</v>
      </c>
      <c r="J1395" s="67">
        <v>7.05</v>
      </c>
      <c r="K1395" s="67">
        <v>62.527000000000001</v>
      </c>
      <c r="L1395" s="67">
        <v>2.5808</v>
      </c>
    </row>
    <row r="1396" spans="1:15" x14ac:dyDescent="0.25">
      <c r="A1396" s="68">
        <v>45173</v>
      </c>
      <c r="B1396" s="68">
        <v>45175</v>
      </c>
      <c r="C1396" s="66" t="s">
        <v>115</v>
      </c>
      <c r="D1396" s="66" t="s">
        <v>116</v>
      </c>
      <c r="E1396" s="66" t="s">
        <v>117</v>
      </c>
      <c r="F1396" s="68">
        <v>51616</v>
      </c>
      <c r="G1396" s="67">
        <v>7.1</v>
      </c>
      <c r="H1396" s="67">
        <v>0.06</v>
      </c>
      <c r="I1396" s="67">
        <v>7.18</v>
      </c>
      <c r="J1396" s="67">
        <v>7.03</v>
      </c>
      <c r="K1396" s="67">
        <v>59.442700000000002</v>
      </c>
      <c r="L1396" s="67">
        <v>1.0984</v>
      </c>
    </row>
    <row r="1397" spans="1:15" hidden="1" x14ac:dyDescent="0.25">
      <c r="A1397" s="68">
        <v>45173</v>
      </c>
      <c r="B1397" s="68">
        <v>45175</v>
      </c>
      <c r="C1397" s="66" t="s">
        <v>127</v>
      </c>
      <c r="D1397" s="66" t="s">
        <v>4</v>
      </c>
      <c r="E1397" s="66" t="s">
        <v>8</v>
      </c>
      <c r="F1397" s="68">
        <v>48542</v>
      </c>
      <c r="G1397" s="67">
        <v>7.08</v>
      </c>
      <c r="H1397" s="67">
        <v>0.03</v>
      </c>
      <c r="I1397" s="67">
        <v>7.15</v>
      </c>
      <c r="J1397" s="67">
        <v>7.01</v>
      </c>
      <c r="K1397" s="67">
        <v>84.577200000000005</v>
      </c>
      <c r="L1397" s="67">
        <v>3.7219000000000002</v>
      </c>
    </row>
    <row r="1398" spans="1:15" hidden="1" x14ac:dyDescent="0.25">
      <c r="A1398" s="68">
        <v>45173</v>
      </c>
      <c r="B1398" s="68">
        <v>45175</v>
      </c>
      <c r="C1398" s="66" t="s">
        <v>124</v>
      </c>
      <c r="D1398" s="66" t="s">
        <v>154</v>
      </c>
      <c r="E1398" s="66" t="s">
        <v>155</v>
      </c>
      <c r="F1398" s="68">
        <v>45287</v>
      </c>
      <c r="G1398" s="67">
        <v>9.32</v>
      </c>
      <c r="H1398" s="67">
        <v>0.02</v>
      </c>
      <c r="I1398" s="67">
        <v>9.4700000000000006</v>
      </c>
      <c r="J1398" s="67">
        <v>9.17</v>
      </c>
      <c r="K1398" s="67">
        <v>97.182199999999995</v>
      </c>
      <c r="L1398" s="67">
        <v>0</v>
      </c>
      <c r="O1398" s="76"/>
    </row>
    <row r="1399" spans="1:15" hidden="1" x14ac:dyDescent="0.25">
      <c r="A1399" s="68">
        <v>45173</v>
      </c>
      <c r="B1399" s="68">
        <v>45175</v>
      </c>
      <c r="C1399" s="66" t="s">
        <v>121</v>
      </c>
      <c r="D1399" s="66" t="s">
        <v>122</v>
      </c>
      <c r="E1399" s="66" t="s">
        <v>123</v>
      </c>
      <c r="F1399" s="68">
        <v>46316</v>
      </c>
      <c r="G1399" s="67">
        <v>8.19</v>
      </c>
      <c r="H1399" s="67">
        <v>-0.01</v>
      </c>
      <c r="I1399" s="67">
        <v>8.26</v>
      </c>
      <c r="J1399" s="67">
        <v>8.11</v>
      </c>
      <c r="K1399" s="67">
        <v>103.4746</v>
      </c>
      <c r="L1399" s="67">
        <v>6.0122999999999998</v>
      </c>
    </row>
    <row r="1400" spans="1:15" hidden="1" x14ac:dyDescent="0.25">
      <c r="A1400" s="68">
        <v>45173</v>
      </c>
      <c r="B1400" s="68">
        <v>45175</v>
      </c>
      <c r="C1400" s="66" t="s">
        <v>130</v>
      </c>
      <c r="D1400" s="66" t="s">
        <v>148</v>
      </c>
      <c r="E1400" s="66" t="s">
        <v>149</v>
      </c>
      <c r="F1400" s="68">
        <v>45371</v>
      </c>
      <c r="G1400" s="67">
        <v>9.49</v>
      </c>
      <c r="H1400" s="67">
        <v>0.02</v>
      </c>
      <c r="I1400" s="67">
        <v>9.6300000000000008</v>
      </c>
      <c r="J1400" s="67">
        <v>9.34</v>
      </c>
      <c r="K1400" s="67">
        <v>95.089600000000004</v>
      </c>
      <c r="L1400" s="67">
        <v>0</v>
      </c>
    </row>
    <row r="1401" spans="1:15" hidden="1" x14ac:dyDescent="0.25">
      <c r="A1401" s="68">
        <v>45173</v>
      </c>
      <c r="B1401" s="68">
        <v>45175</v>
      </c>
      <c r="C1401" s="66" t="s">
        <v>133</v>
      </c>
      <c r="D1401" s="66" t="s">
        <v>125</v>
      </c>
      <c r="E1401" s="66" t="s">
        <v>126</v>
      </c>
      <c r="F1401" s="68">
        <v>45525</v>
      </c>
      <c r="G1401" s="67">
        <v>9.24</v>
      </c>
      <c r="H1401" s="67">
        <v>0.01</v>
      </c>
      <c r="I1401" s="67">
        <v>9.39</v>
      </c>
      <c r="J1401" s="67">
        <v>9.09</v>
      </c>
      <c r="K1401" s="67">
        <v>91.757300000000001</v>
      </c>
      <c r="L1401" s="67">
        <v>0</v>
      </c>
    </row>
    <row r="1402" spans="1:15" hidden="1" x14ac:dyDescent="0.25">
      <c r="A1402" s="68">
        <v>45170</v>
      </c>
      <c r="B1402" s="68">
        <v>45174</v>
      </c>
      <c r="C1402" s="66" t="s">
        <v>118</v>
      </c>
      <c r="D1402" s="66" t="s">
        <v>2</v>
      </c>
      <c r="E1402" s="66" t="s">
        <v>6</v>
      </c>
      <c r="F1402" s="68">
        <v>47048</v>
      </c>
      <c r="G1402" s="67">
        <v>7.16</v>
      </c>
      <c r="H1402" s="67">
        <v>-0.02</v>
      </c>
      <c r="I1402" s="67">
        <v>7.23</v>
      </c>
      <c r="J1402" s="67">
        <v>7.08</v>
      </c>
      <c r="K1402" s="67">
        <v>98.278700000000001</v>
      </c>
      <c r="L1402" s="67">
        <v>5.8807999999999998</v>
      </c>
    </row>
    <row r="1403" spans="1:15" hidden="1" x14ac:dyDescent="0.25">
      <c r="A1403" s="68">
        <v>45170</v>
      </c>
      <c r="B1403" s="68">
        <v>45174</v>
      </c>
      <c r="C1403" s="66" t="s">
        <v>112</v>
      </c>
      <c r="D1403" s="66" t="s">
        <v>113</v>
      </c>
      <c r="E1403" s="66" t="s">
        <v>114</v>
      </c>
      <c r="F1403" s="68">
        <v>50705</v>
      </c>
      <c r="G1403" s="67">
        <v>7.08</v>
      </c>
      <c r="H1403" s="67">
        <v>-0.01</v>
      </c>
      <c r="I1403" s="67">
        <v>7.16</v>
      </c>
      <c r="J1403" s="67">
        <v>7.01</v>
      </c>
      <c r="K1403" s="67">
        <v>62.7956</v>
      </c>
      <c r="L1403" s="67">
        <v>2.5726</v>
      </c>
    </row>
    <row r="1404" spans="1:15" x14ac:dyDescent="0.25">
      <c r="A1404" s="68">
        <v>45170</v>
      </c>
      <c r="B1404" s="68">
        <v>45174</v>
      </c>
      <c r="C1404" s="66" t="s">
        <v>115</v>
      </c>
      <c r="D1404" s="66" t="s">
        <v>116</v>
      </c>
      <c r="E1404" s="66" t="s">
        <v>117</v>
      </c>
      <c r="F1404" s="68">
        <v>51616</v>
      </c>
      <c r="G1404" s="67">
        <v>7.04</v>
      </c>
      <c r="H1404" s="67">
        <v>-0.02</v>
      </c>
      <c r="I1404" s="67">
        <v>7.11</v>
      </c>
      <c r="J1404" s="67">
        <v>6.97</v>
      </c>
      <c r="K1404" s="67">
        <v>59.8827</v>
      </c>
      <c r="L1404" s="67">
        <v>1.0902000000000001</v>
      </c>
    </row>
    <row r="1405" spans="1:15" hidden="1" x14ac:dyDescent="0.25">
      <c r="A1405" s="68">
        <v>45170</v>
      </c>
      <c r="B1405" s="68">
        <v>45174</v>
      </c>
      <c r="C1405" s="66" t="s">
        <v>127</v>
      </c>
      <c r="D1405" s="66" t="s">
        <v>4</v>
      </c>
      <c r="E1405" s="66" t="s">
        <v>8</v>
      </c>
      <c r="F1405" s="68">
        <v>48542</v>
      </c>
      <c r="G1405" s="67">
        <v>7.05</v>
      </c>
      <c r="H1405" s="67">
        <v>0.01</v>
      </c>
      <c r="I1405" s="67">
        <v>7.12</v>
      </c>
      <c r="J1405" s="67">
        <v>6.98</v>
      </c>
      <c r="K1405" s="67">
        <v>84.760800000000003</v>
      </c>
      <c r="L1405" s="67">
        <v>3.7088999999999999</v>
      </c>
    </row>
    <row r="1406" spans="1:15" hidden="1" x14ac:dyDescent="0.25">
      <c r="A1406" s="68">
        <v>45170</v>
      </c>
      <c r="B1406" s="68">
        <v>45174</v>
      </c>
      <c r="C1406" s="66" t="s">
        <v>124</v>
      </c>
      <c r="D1406" s="66" t="s">
        <v>154</v>
      </c>
      <c r="E1406" s="66" t="s">
        <v>155</v>
      </c>
      <c r="F1406" s="68">
        <v>45287</v>
      </c>
      <c r="G1406" s="67">
        <v>9.3000000000000007</v>
      </c>
      <c r="H1406" s="67">
        <v>-0.02</v>
      </c>
      <c r="I1406" s="67">
        <v>9.4499999999999993</v>
      </c>
      <c r="J1406" s="67">
        <v>9.15</v>
      </c>
      <c r="K1406" s="67">
        <v>97.163700000000006</v>
      </c>
      <c r="L1406" s="67">
        <v>0</v>
      </c>
      <c r="O1406" s="76"/>
    </row>
    <row r="1407" spans="1:15" hidden="1" x14ac:dyDescent="0.25">
      <c r="A1407" s="68">
        <v>45170</v>
      </c>
      <c r="B1407" s="68">
        <v>45174</v>
      </c>
      <c r="C1407" s="66" t="s">
        <v>121</v>
      </c>
      <c r="D1407" s="66" t="s">
        <v>122</v>
      </c>
      <c r="E1407" s="66" t="s">
        <v>123</v>
      </c>
      <c r="F1407" s="68">
        <v>46316</v>
      </c>
      <c r="G1407" s="67">
        <v>8.1999999999999993</v>
      </c>
      <c r="H1407" s="67">
        <v>0</v>
      </c>
      <c r="I1407" s="67">
        <v>8.27</v>
      </c>
      <c r="J1407" s="67">
        <v>8.1300000000000008</v>
      </c>
      <c r="K1407" s="67">
        <v>103.4452</v>
      </c>
      <c r="L1407" s="67">
        <v>5.9863</v>
      </c>
    </row>
    <row r="1408" spans="1:15" hidden="1" x14ac:dyDescent="0.25">
      <c r="A1408" s="68">
        <v>45170</v>
      </c>
      <c r="B1408" s="68">
        <v>45174</v>
      </c>
      <c r="C1408" s="66" t="s">
        <v>130</v>
      </c>
      <c r="D1408" s="66" t="s">
        <v>148</v>
      </c>
      <c r="E1408" s="66" t="s">
        <v>149</v>
      </c>
      <c r="F1408" s="68">
        <v>45371</v>
      </c>
      <c r="G1408" s="67">
        <v>9.4700000000000006</v>
      </c>
      <c r="H1408" s="67">
        <v>-0.05</v>
      </c>
      <c r="I1408" s="67">
        <v>9.6199999999999992</v>
      </c>
      <c r="J1408" s="67">
        <v>9.32</v>
      </c>
      <c r="K1408" s="67">
        <v>95.071700000000007</v>
      </c>
      <c r="L1408" s="67">
        <v>0</v>
      </c>
    </row>
    <row r="1409" spans="1:15" hidden="1" x14ac:dyDescent="0.25">
      <c r="A1409" s="68">
        <v>45170</v>
      </c>
      <c r="B1409" s="68">
        <v>45174</v>
      </c>
      <c r="C1409" s="66" t="s">
        <v>133</v>
      </c>
      <c r="D1409" s="66" t="s">
        <v>125</v>
      </c>
      <c r="E1409" s="66" t="s">
        <v>126</v>
      </c>
      <c r="F1409" s="68">
        <v>45525</v>
      </c>
      <c r="G1409" s="67">
        <v>9.23</v>
      </c>
      <c r="H1409" s="67">
        <v>-0.03</v>
      </c>
      <c r="I1409" s="67">
        <v>9.3800000000000008</v>
      </c>
      <c r="J1409" s="67">
        <v>9.08</v>
      </c>
      <c r="K1409" s="67">
        <v>91.743899999999996</v>
      </c>
      <c r="L1409" s="67">
        <v>0</v>
      </c>
    </row>
    <row r="1410" spans="1:15" hidden="1" x14ac:dyDescent="0.25">
      <c r="A1410" s="68">
        <v>45169</v>
      </c>
      <c r="B1410" s="68">
        <v>45173</v>
      </c>
      <c r="C1410" s="66" t="s">
        <v>118</v>
      </c>
      <c r="D1410" s="66" t="s">
        <v>2</v>
      </c>
      <c r="E1410" s="66" t="s">
        <v>6</v>
      </c>
      <c r="F1410" s="68">
        <v>47048</v>
      </c>
      <c r="G1410" s="67">
        <v>7.18</v>
      </c>
      <c r="H1410" s="67">
        <v>-0.09</v>
      </c>
      <c r="I1410" s="67">
        <v>7.27</v>
      </c>
      <c r="J1410" s="67">
        <v>7.08</v>
      </c>
      <c r="K1410" s="67">
        <v>98.197000000000003</v>
      </c>
      <c r="L1410" s="67">
        <v>5.8623000000000003</v>
      </c>
    </row>
    <row r="1411" spans="1:15" hidden="1" x14ac:dyDescent="0.25">
      <c r="A1411" s="68">
        <v>45169</v>
      </c>
      <c r="B1411" s="68">
        <v>45173</v>
      </c>
      <c r="C1411" s="66" t="s">
        <v>112</v>
      </c>
      <c r="D1411" s="66" t="s">
        <v>113</v>
      </c>
      <c r="E1411" s="66" t="s">
        <v>114</v>
      </c>
      <c r="F1411" s="68">
        <v>50705</v>
      </c>
      <c r="G1411" s="67">
        <v>7.09</v>
      </c>
      <c r="H1411" s="67">
        <v>-0.12</v>
      </c>
      <c r="I1411" s="67">
        <v>7.18</v>
      </c>
      <c r="J1411" s="67">
        <v>6.99</v>
      </c>
      <c r="K1411" s="67">
        <v>62.7806</v>
      </c>
      <c r="L1411" s="67">
        <v>2.5644</v>
      </c>
    </row>
    <row r="1412" spans="1:15" x14ac:dyDescent="0.25">
      <c r="A1412" s="68">
        <v>45169</v>
      </c>
      <c r="B1412" s="68">
        <v>45173</v>
      </c>
      <c r="C1412" s="66" t="s">
        <v>115</v>
      </c>
      <c r="D1412" s="66" t="s">
        <v>116</v>
      </c>
      <c r="E1412" s="66" t="s">
        <v>117</v>
      </c>
      <c r="F1412" s="68">
        <v>51616</v>
      </c>
      <c r="G1412" s="67">
        <v>7.06</v>
      </c>
      <c r="H1412" s="67">
        <v>-0.11</v>
      </c>
      <c r="I1412" s="67">
        <v>7.16</v>
      </c>
      <c r="J1412" s="67">
        <v>6.96</v>
      </c>
      <c r="K1412" s="67">
        <v>59.751300000000001</v>
      </c>
      <c r="L1412" s="67">
        <v>1.0820000000000001</v>
      </c>
    </row>
    <row r="1413" spans="1:15" hidden="1" x14ac:dyDescent="0.25">
      <c r="A1413" s="68">
        <v>45169</v>
      </c>
      <c r="B1413" s="68">
        <v>45173</v>
      </c>
      <c r="C1413" s="66" t="s">
        <v>127</v>
      </c>
      <c r="D1413" s="66" t="s">
        <v>4</v>
      </c>
      <c r="E1413" s="66" t="s">
        <v>8</v>
      </c>
      <c r="F1413" s="68">
        <v>48542</v>
      </c>
      <c r="G1413" s="67">
        <v>7.04</v>
      </c>
      <c r="H1413" s="67">
        <v>-0.09</v>
      </c>
      <c r="I1413" s="67">
        <v>7.14</v>
      </c>
      <c r="J1413" s="67">
        <v>6.94</v>
      </c>
      <c r="K1413" s="67">
        <v>84.820499999999996</v>
      </c>
      <c r="L1413" s="67">
        <v>3.6959</v>
      </c>
    </row>
    <row r="1414" spans="1:15" hidden="1" x14ac:dyDescent="0.25">
      <c r="A1414" s="68">
        <v>45169</v>
      </c>
      <c r="B1414" s="68">
        <v>45173</v>
      </c>
      <c r="C1414" s="66" t="s">
        <v>124</v>
      </c>
      <c r="D1414" s="66" t="s">
        <v>154</v>
      </c>
      <c r="E1414" s="66" t="s">
        <v>155</v>
      </c>
      <c r="F1414" s="68">
        <v>45287</v>
      </c>
      <c r="G1414" s="67">
        <v>9.32</v>
      </c>
      <c r="H1414" s="67">
        <v>-0.02</v>
      </c>
      <c r="I1414" s="67">
        <v>9.4700000000000006</v>
      </c>
      <c r="J1414" s="67">
        <v>9.17</v>
      </c>
      <c r="K1414" s="67">
        <v>97.133300000000006</v>
      </c>
      <c r="L1414" s="67">
        <v>0</v>
      </c>
      <c r="O1414" s="76"/>
    </row>
    <row r="1415" spans="1:15" hidden="1" x14ac:dyDescent="0.25">
      <c r="A1415" s="68">
        <v>45169</v>
      </c>
      <c r="B1415" s="68">
        <v>45173</v>
      </c>
      <c r="C1415" s="66" t="s">
        <v>121</v>
      </c>
      <c r="D1415" s="66" t="s">
        <v>122</v>
      </c>
      <c r="E1415" s="66" t="s">
        <v>123</v>
      </c>
      <c r="F1415" s="68">
        <v>46316</v>
      </c>
      <c r="G1415" s="67">
        <v>8.1999999999999993</v>
      </c>
      <c r="H1415" s="67">
        <v>-7.0000000000000007E-2</v>
      </c>
      <c r="I1415" s="67">
        <v>8.3000000000000007</v>
      </c>
      <c r="J1415" s="67">
        <v>8.1</v>
      </c>
      <c r="K1415" s="67">
        <v>103.4372</v>
      </c>
      <c r="L1415" s="67">
        <v>5.9603000000000002</v>
      </c>
    </row>
    <row r="1416" spans="1:15" hidden="1" x14ac:dyDescent="0.25">
      <c r="A1416" s="68">
        <v>45169</v>
      </c>
      <c r="B1416" s="68">
        <v>45173</v>
      </c>
      <c r="C1416" s="66" t="s">
        <v>130</v>
      </c>
      <c r="D1416" s="66" t="s">
        <v>148</v>
      </c>
      <c r="E1416" s="66" t="s">
        <v>149</v>
      </c>
      <c r="F1416" s="68">
        <v>45371</v>
      </c>
      <c r="G1416" s="67">
        <v>9.52</v>
      </c>
      <c r="H1416" s="67">
        <v>-0.01</v>
      </c>
      <c r="I1416" s="67">
        <v>9.67</v>
      </c>
      <c r="J1416" s="67">
        <v>9.3699999999999992</v>
      </c>
      <c r="K1416" s="67">
        <v>95.024600000000007</v>
      </c>
      <c r="L1416" s="67">
        <v>0</v>
      </c>
    </row>
    <row r="1417" spans="1:15" hidden="1" x14ac:dyDescent="0.25">
      <c r="A1417" s="68">
        <v>45169</v>
      </c>
      <c r="B1417" s="68">
        <v>45173</v>
      </c>
      <c r="C1417" s="66" t="s">
        <v>133</v>
      </c>
      <c r="D1417" s="66" t="s">
        <v>125</v>
      </c>
      <c r="E1417" s="66" t="s">
        <v>126</v>
      </c>
      <c r="F1417" s="68">
        <v>45525</v>
      </c>
      <c r="G1417" s="67">
        <v>9.26</v>
      </c>
      <c r="H1417" s="67">
        <v>0.22</v>
      </c>
      <c r="I1417" s="67">
        <v>9.41</v>
      </c>
      <c r="J1417" s="67">
        <v>9.11</v>
      </c>
      <c r="K1417" s="67">
        <v>91.697699999999998</v>
      </c>
      <c r="L1417" s="67">
        <v>0</v>
      </c>
    </row>
    <row r="1418" spans="1:15" hidden="1" x14ac:dyDescent="0.25">
      <c r="A1418" s="68">
        <v>45168</v>
      </c>
      <c r="B1418" s="68">
        <v>45170</v>
      </c>
      <c r="C1418" s="66" t="s">
        <v>118</v>
      </c>
      <c r="D1418" s="66" t="s">
        <v>2</v>
      </c>
      <c r="E1418" s="66" t="s">
        <v>6</v>
      </c>
      <c r="F1418" s="68">
        <v>47048</v>
      </c>
      <c r="G1418" s="67">
        <v>7.27</v>
      </c>
      <c r="H1418" s="67">
        <v>-0.18</v>
      </c>
      <c r="I1418" s="67">
        <v>7.37</v>
      </c>
      <c r="J1418" s="67">
        <v>7.17</v>
      </c>
      <c r="K1418" s="67">
        <v>97.796300000000002</v>
      </c>
      <c r="L1418" s="67">
        <v>5.8068</v>
      </c>
    </row>
    <row r="1419" spans="1:15" hidden="1" x14ac:dyDescent="0.25">
      <c r="A1419" s="68">
        <v>45168</v>
      </c>
      <c r="B1419" s="68">
        <v>45170</v>
      </c>
      <c r="C1419" s="66" t="s">
        <v>112</v>
      </c>
      <c r="D1419" s="66" t="s">
        <v>113</v>
      </c>
      <c r="E1419" s="66" t="s">
        <v>114</v>
      </c>
      <c r="F1419" s="68">
        <v>50705</v>
      </c>
      <c r="G1419" s="67">
        <v>7.21</v>
      </c>
      <c r="H1419" s="67">
        <v>-0.02</v>
      </c>
      <c r="I1419" s="67">
        <v>7.31</v>
      </c>
      <c r="J1419" s="67">
        <v>7.11</v>
      </c>
      <c r="K1419" s="67">
        <v>61.934199999999997</v>
      </c>
      <c r="L1419" s="67">
        <v>2.5396999999999998</v>
      </c>
    </row>
    <row r="1420" spans="1:15" x14ac:dyDescent="0.25">
      <c r="A1420" s="68">
        <v>45168</v>
      </c>
      <c r="B1420" s="68">
        <v>45170</v>
      </c>
      <c r="C1420" s="66" t="s">
        <v>115</v>
      </c>
      <c r="D1420" s="66" t="s">
        <v>116</v>
      </c>
      <c r="E1420" s="66" t="s">
        <v>117</v>
      </c>
      <c r="F1420" s="68">
        <v>51616</v>
      </c>
      <c r="G1420" s="67">
        <v>7.17</v>
      </c>
      <c r="H1420" s="67">
        <v>-0.03</v>
      </c>
      <c r="I1420" s="67">
        <v>7.26</v>
      </c>
      <c r="J1420" s="67">
        <v>7.07</v>
      </c>
      <c r="K1420" s="67">
        <v>58.990600000000001</v>
      </c>
      <c r="L1420" s="67">
        <v>1.0573999999999999</v>
      </c>
    </row>
    <row r="1421" spans="1:15" hidden="1" x14ac:dyDescent="0.25">
      <c r="A1421" s="68">
        <v>45168</v>
      </c>
      <c r="B1421" s="68">
        <v>45170</v>
      </c>
      <c r="C1421" s="66" t="s">
        <v>127</v>
      </c>
      <c r="D1421" s="66" t="s">
        <v>4</v>
      </c>
      <c r="E1421" s="66" t="s">
        <v>8</v>
      </c>
      <c r="F1421" s="68">
        <v>48542</v>
      </c>
      <c r="G1421" s="67">
        <v>7.13</v>
      </c>
      <c r="H1421" s="67">
        <v>-0.08</v>
      </c>
      <c r="I1421" s="67">
        <v>7.22</v>
      </c>
      <c r="J1421" s="67">
        <v>7.03</v>
      </c>
      <c r="K1421" s="67">
        <v>84.297700000000006</v>
      </c>
      <c r="L1421" s="67">
        <v>3.6568000000000001</v>
      </c>
    </row>
    <row r="1422" spans="1:15" hidden="1" x14ac:dyDescent="0.25">
      <c r="A1422" s="68">
        <v>45168</v>
      </c>
      <c r="B1422" s="68">
        <v>45170</v>
      </c>
      <c r="C1422" s="66" t="s">
        <v>124</v>
      </c>
      <c r="D1422" s="66" t="s">
        <v>154</v>
      </c>
      <c r="E1422" s="66" t="s">
        <v>155</v>
      </c>
      <c r="F1422" s="68">
        <v>45287</v>
      </c>
      <c r="G1422" s="67">
        <v>9.34</v>
      </c>
      <c r="H1422" s="67">
        <v>0.03</v>
      </c>
      <c r="I1422" s="67">
        <v>9.49</v>
      </c>
      <c r="J1422" s="67">
        <v>9.19</v>
      </c>
      <c r="K1422" s="67">
        <v>97.054500000000004</v>
      </c>
      <c r="L1422" s="67">
        <v>0</v>
      </c>
      <c r="O1422" s="76"/>
    </row>
    <row r="1423" spans="1:15" hidden="1" x14ac:dyDescent="0.25">
      <c r="A1423" s="68">
        <v>45168</v>
      </c>
      <c r="B1423" s="68">
        <v>45170</v>
      </c>
      <c r="C1423" s="66" t="s">
        <v>121</v>
      </c>
      <c r="D1423" s="66" t="s">
        <v>122</v>
      </c>
      <c r="E1423" s="66" t="s">
        <v>123</v>
      </c>
      <c r="F1423" s="68">
        <v>46316</v>
      </c>
      <c r="G1423" s="67">
        <v>8.27</v>
      </c>
      <c r="H1423" s="67">
        <v>-7.0000000000000007E-2</v>
      </c>
      <c r="I1423" s="67">
        <v>8.36</v>
      </c>
      <c r="J1423" s="67">
        <v>8.17</v>
      </c>
      <c r="K1423" s="67">
        <v>103.271</v>
      </c>
      <c r="L1423" s="67">
        <v>5.8822000000000001</v>
      </c>
    </row>
    <row r="1424" spans="1:15" hidden="1" x14ac:dyDescent="0.25">
      <c r="A1424" s="68">
        <v>45168</v>
      </c>
      <c r="B1424" s="68">
        <v>45170</v>
      </c>
      <c r="C1424" s="66" t="s">
        <v>130</v>
      </c>
      <c r="D1424" s="66" t="s">
        <v>148</v>
      </c>
      <c r="E1424" s="66" t="s">
        <v>149</v>
      </c>
      <c r="F1424" s="68">
        <v>45371</v>
      </c>
      <c r="G1424" s="67">
        <v>9.5299999999999994</v>
      </c>
      <c r="H1424" s="67">
        <v>-0.04</v>
      </c>
      <c r="I1424" s="67">
        <v>9.68</v>
      </c>
      <c r="J1424" s="67">
        <v>9.3800000000000008</v>
      </c>
      <c r="K1424" s="67">
        <v>94.947999999999993</v>
      </c>
      <c r="L1424" s="67">
        <v>0</v>
      </c>
    </row>
    <row r="1425" spans="1:15" hidden="1" x14ac:dyDescent="0.25">
      <c r="A1425" s="68">
        <v>45168</v>
      </c>
      <c r="B1425" s="68">
        <v>45170</v>
      </c>
      <c r="C1425" s="66" t="s">
        <v>133</v>
      </c>
      <c r="D1425" s="66" t="s">
        <v>125</v>
      </c>
      <c r="E1425" s="66" t="s">
        <v>126</v>
      </c>
      <c r="F1425" s="68">
        <v>45525</v>
      </c>
      <c r="G1425" s="67">
        <v>9.0399999999999991</v>
      </c>
      <c r="H1425" s="67">
        <v>0</v>
      </c>
      <c r="I1425" s="67">
        <v>9.19</v>
      </c>
      <c r="J1425" s="67">
        <v>8.89</v>
      </c>
      <c r="K1425" s="67">
        <v>91.815399999999997</v>
      </c>
      <c r="L1425" s="67">
        <v>0</v>
      </c>
    </row>
    <row r="1426" spans="1:15" hidden="1" x14ac:dyDescent="0.25">
      <c r="A1426" s="68">
        <v>45167</v>
      </c>
      <c r="B1426" s="68">
        <v>45169</v>
      </c>
      <c r="C1426" s="66" t="s">
        <v>118</v>
      </c>
      <c r="D1426" s="66" t="s">
        <v>2</v>
      </c>
      <c r="E1426" s="66" t="s">
        <v>6</v>
      </c>
      <c r="F1426" s="68">
        <v>47048</v>
      </c>
      <c r="G1426" s="67">
        <v>7.45</v>
      </c>
      <c r="H1426" s="67">
        <v>-0.14000000000000001</v>
      </c>
      <c r="I1426" s="67">
        <v>7.54</v>
      </c>
      <c r="J1426" s="67">
        <v>7.35</v>
      </c>
      <c r="K1426" s="67">
        <v>97.082999999999998</v>
      </c>
      <c r="L1426" s="67">
        <v>5.7884000000000002</v>
      </c>
    </row>
    <row r="1427" spans="1:15" hidden="1" x14ac:dyDescent="0.25">
      <c r="A1427" s="68">
        <v>45167</v>
      </c>
      <c r="B1427" s="68">
        <v>45169</v>
      </c>
      <c r="C1427" s="66" t="s">
        <v>112</v>
      </c>
      <c r="D1427" s="66" t="s">
        <v>113</v>
      </c>
      <c r="E1427" s="66" t="s">
        <v>114</v>
      </c>
      <c r="F1427" s="68">
        <v>50705</v>
      </c>
      <c r="G1427" s="67">
        <v>7.23</v>
      </c>
      <c r="H1427" s="67">
        <v>-7.0000000000000007E-2</v>
      </c>
      <c r="I1427" s="67">
        <v>7.33</v>
      </c>
      <c r="J1427" s="67">
        <v>7.13</v>
      </c>
      <c r="K1427" s="67">
        <v>61.790199999999999</v>
      </c>
      <c r="L1427" s="67">
        <v>2.5314999999999999</v>
      </c>
    </row>
    <row r="1428" spans="1:15" x14ac:dyDescent="0.25">
      <c r="A1428" s="68">
        <v>45167</v>
      </c>
      <c r="B1428" s="68">
        <v>45169</v>
      </c>
      <c r="C1428" s="66" t="s">
        <v>115</v>
      </c>
      <c r="D1428" s="66" t="s">
        <v>116</v>
      </c>
      <c r="E1428" s="66" t="s">
        <v>117</v>
      </c>
      <c r="F1428" s="68">
        <v>51616</v>
      </c>
      <c r="G1428" s="67">
        <v>7.2</v>
      </c>
      <c r="H1428" s="67">
        <v>-0.06</v>
      </c>
      <c r="I1428" s="67">
        <v>7.3</v>
      </c>
      <c r="J1428" s="67">
        <v>7.1</v>
      </c>
      <c r="K1428" s="67">
        <v>58.727499999999999</v>
      </c>
      <c r="L1428" s="67">
        <v>1.0491999999999999</v>
      </c>
    </row>
    <row r="1429" spans="1:15" hidden="1" x14ac:dyDescent="0.25">
      <c r="A1429" s="68">
        <v>45167</v>
      </c>
      <c r="B1429" s="68">
        <v>45169</v>
      </c>
      <c r="C1429" s="66" t="s">
        <v>127</v>
      </c>
      <c r="D1429" s="66" t="s">
        <v>4</v>
      </c>
      <c r="E1429" s="66" t="s">
        <v>8</v>
      </c>
      <c r="F1429" s="68">
        <v>48542</v>
      </c>
      <c r="G1429" s="67">
        <v>7.21</v>
      </c>
      <c r="H1429" s="67">
        <v>-0.06</v>
      </c>
      <c r="I1429" s="67">
        <v>7.31</v>
      </c>
      <c r="J1429" s="67">
        <v>7.11</v>
      </c>
      <c r="K1429" s="67">
        <v>83.809100000000001</v>
      </c>
      <c r="L1429" s="67">
        <v>3.6438000000000001</v>
      </c>
    </row>
    <row r="1430" spans="1:15" hidden="1" x14ac:dyDescent="0.25">
      <c r="A1430" s="68">
        <v>45167</v>
      </c>
      <c r="B1430" s="68">
        <v>45169</v>
      </c>
      <c r="C1430" s="66" t="s">
        <v>124</v>
      </c>
      <c r="D1430" s="66" t="s">
        <v>154</v>
      </c>
      <c r="E1430" s="66" t="s">
        <v>155</v>
      </c>
      <c r="F1430" s="68">
        <v>45287</v>
      </c>
      <c r="G1430" s="67">
        <v>9.31</v>
      </c>
      <c r="H1430" s="67">
        <v>0.06</v>
      </c>
      <c r="I1430" s="67">
        <v>9.4600000000000009</v>
      </c>
      <c r="J1430" s="67">
        <v>9.16</v>
      </c>
      <c r="K1430" s="67">
        <v>97.038799999999995</v>
      </c>
      <c r="L1430" s="67">
        <v>0</v>
      </c>
      <c r="O1430" s="76"/>
    </row>
    <row r="1431" spans="1:15" hidden="1" x14ac:dyDescent="0.25">
      <c r="A1431" s="68">
        <v>45167</v>
      </c>
      <c r="B1431" s="68">
        <v>45169</v>
      </c>
      <c r="C1431" s="66" t="s">
        <v>121</v>
      </c>
      <c r="D1431" s="66" t="s">
        <v>122</v>
      </c>
      <c r="E1431" s="66" t="s">
        <v>123</v>
      </c>
      <c r="F1431" s="68">
        <v>46316</v>
      </c>
      <c r="G1431" s="67">
        <v>8.34</v>
      </c>
      <c r="H1431" s="67">
        <v>-7.0000000000000007E-2</v>
      </c>
      <c r="I1431" s="67">
        <v>8.44</v>
      </c>
      <c r="J1431" s="67">
        <v>8.24</v>
      </c>
      <c r="K1431" s="67">
        <v>103.07729999999999</v>
      </c>
      <c r="L1431" s="67">
        <v>5.8562000000000003</v>
      </c>
    </row>
    <row r="1432" spans="1:15" hidden="1" x14ac:dyDescent="0.25">
      <c r="A1432" s="68">
        <v>45167</v>
      </c>
      <c r="B1432" s="68">
        <v>45169</v>
      </c>
      <c r="C1432" s="66" t="s">
        <v>130</v>
      </c>
      <c r="D1432" s="66" t="s">
        <v>148</v>
      </c>
      <c r="E1432" s="66" t="s">
        <v>149</v>
      </c>
      <c r="F1432" s="68">
        <v>45371</v>
      </c>
      <c r="G1432" s="67">
        <v>9.57</v>
      </c>
      <c r="H1432" s="67">
        <v>0</v>
      </c>
      <c r="I1432" s="67">
        <v>9.7200000000000006</v>
      </c>
      <c r="J1432" s="67">
        <v>9.42</v>
      </c>
      <c r="K1432" s="67">
        <v>94.903899999999993</v>
      </c>
      <c r="L1432" s="67">
        <v>0</v>
      </c>
    </row>
    <row r="1433" spans="1:15" hidden="1" x14ac:dyDescent="0.25">
      <c r="A1433" s="68">
        <v>45167</v>
      </c>
      <c r="B1433" s="68">
        <v>45169</v>
      </c>
      <c r="C1433" s="66" t="s">
        <v>133</v>
      </c>
      <c r="D1433" s="66" t="s">
        <v>125</v>
      </c>
      <c r="E1433" s="66" t="s">
        <v>126</v>
      </c>
      <c r="F1433" s="68">
        <v>45525</v>
      </c>
      <c r="G1433" s="67">
        <v>9.0399999999999991</v>
      </c>
      <c r="H1433" s="67">
        <v>-0.01</v>
      </c>
      <c r="I1433" s="67">
        <v>9.19</v>
      </c>
      <c r="J1433" s="67">
        <v>8.89</v>
      </c>
      <c r="K1433" s="67">
        <v>91.796300000000002</v>
      </c>
      <c r="L1433" s="67">
        <v>0</v>
      </c>
    </row>
    <row r="1434" spans="1:15" hidden="1" x14ac:dyDescent="0.25">
      <c r="A1434" s="68">
        <v>45166</v>
      </c>
      <c r="B1434" s="68">
        <v>45168</v>
      </c>
      <c r="C1434" s="66" t="s">
        <v>118</v>
      </c>
      <c r="D1434" s="66" t="s">
        <v>2</v>
      </c>
      <c r="E1434" s="66" t="s">
        <v>6</v>
      </c>
      <c r="F1434" s="68">
        <v>47048</v>
      </c>
      <c r="G1434" s="67">
        <v>7.59</v>
      </c>
      <c r="H1434" s="67">
        <v>-7.0000000000000007E-2</v>
      </c>
      <c r="I1434" s="67">
        <v>7.69</v>
      </c>
      <c r="J1434" s="67">
        <v>7.5</v>
      </c>
      <c r="K1434" s="67">
        <v>96.493499999999997</v>
      </c>
      <c r="L1434" s="67">
        <v>5.7698999999999998</v>
      </c>
    </row>
    <row r="1435" spans="1:15" hidden="1" x14ac:dyDescent="0.25">
      <c r="A1435" s="68">
        <v>45166</v>
      </c>
      <c r="B1435" s="68">
        <v>45168</v>
      </c>
      <c r="C1435" s="66" t="s">
        <v>112</v>
      </c>
      <c r="D1435" s="66" t="s">
        <v>113</v>
      </c>
      <c r="E1435" s="66" t="s">
        <v>114</v>
      </c>
      <c r="F1435" s="68">
        <v>50705</v>
      </c>
      <c r="G1435" s="67">
        <v>7.3</v>
      </c>
      <c r="H1435" s="67">
        <v>-0.03</v>
      </c>
      <c r="I1435" s="67">
        <v>7.39</v>
      </c>
      <c r="J1435" s="67">
        <v>7.2</v>
      </c>
      <c r="K1435" s="67">
        <v>61.3598</v>
      </c>
      <c r="L1435" s="67">
        <v>2.5232999999999999</v>
      </c>
    </row>
    <row r="1436" spans="1:15" x14ac:dyDescent="0.25">
      <c r="A1436" s="68">
        <v>45166</v>
      </c>
      <c r="B1436" s="68">
        <v>45168</v>
      </c>
      <c r="C1436" s="66" t="s">
        <v>115</v>
      </c>
      <c r="D1436" s="66" t="s">
        <v>116</v>
      </c>
      <c r="E1436" s="66" t="s">
        <v>117</v>
      </c>
      <c r="F1436" s="68">
        <v>51616</v>
      </c>
      <c r="G1436" s="67">
        <v>7.26</v>
      </c>
      <c r="H1436" s="67">
        <v>-0.03</v>
      </c>
      <c r="I1436" s="67">
        <v>7.36</v>
      </c>
      <c r="J1436" s="67">
        <v>7.16</v>
      </c>
      <c r="K1436" s="67">
        <v>58.315600000000003</v>
      </c>
      <c r="L1436" s="67">
        <v>1.0409999999999999</v>
      </c>
    </row>
    <row r="1437" spans="1:15" hidden="1" x14ac:dyDescent="0.25">
      <c r="A1437" s="68">
        <v>45166</v>
      </c>
      <c r="B1437" s="68">
        <v>45168</v>
      </c>
      <c r="C1437" s="66" t="s">
        <v>127</v>
      </c>
      <c r="D1437" s="66" t="s">
        <v>4</v>
      </c>
      <c r="E1437" s="66" t="s">
        <v>8</v>
      </c>
      <c r="F1437" s="68">
        <v>48542</v>
      </c>
      <c r="G1437" s="67">
        <v>7.27</v>
      </c>
      <c r="H1437" s="67">
        <v>-0.04</v>
      </c>
      <c r="I1437" s="67">
        <v>7.37</v>
      </c>
      <c r="J1437" s="67">
        <v>7.17</v>
      </c>
      <c r="K1437" s="67">
        <v>83.431899999999999</v>
      </c>
      <c r="L1437" s="67">
        <v>3.6307999999999998</v>
      </c>
    </row>
    <row r="1438" spans="1:15" hidden="1" x14ac:dyDescent="0.25">
      <c r="A1438" s="68">
        <v>45166</v>
      </c>
      <c r="B1438" s="68">
        <v>45168</v>
      </c>
      <c r="C1438" s="66" t="s">
        <v>121</v>
      </c>
      <c r="D1438" s="66" t="s">
        <v>122</v>
      </c>
      <c r="E1438" s="66" t="s">
        <v>123</v>
      </c>
      <c r="F1438" s="68">
        <v>46316</v>
      </c>
      <c r="G1438" s="67">
        <v>8.41</v>
      </c>
      <c r="H1438" s="67">
        <v>-0.04</v>
      </c>
      <c r="I1438" s="67">
        <v>8.51</v>
      </c>
      <c r="J1438" s="67">
        <v>8.31</v>
      </c>
      <c r="K1438" s="67">
        <v>102.87779999999999</v>
      </c>
      <c r="L1438" s="67">
        <v>5.8300999999999998</v>
      </c>
    </row>
    <row r="1439" spans="1:15" hidden="1" x14ac:dyDescent="0.25">
      <c r="A1439" s="68">
        <v>45166</v>
      </c>
      <c r="B1439" s="68">
        <v>45168</v>
      </c>
      <c r="C1439" s="66" t="s">
        <v>124</v>
      </c>
      <c r="D1439" s="66" t="s">
        <v>156</v>
      </c>
      <c r="E1439" s="66" t="s">
        <v>157</v>
      </c>
      <c r="F1439" s="68">
        <v>45259</v>
      </c>
      <c r="G1439" s="67">
        <v>9.25</v>
      </c>
      <c r="H1439" s="67">
        <v>-0.03</v>
      </c>
      <c r="I1439" s="67">
        <v>9.4</v>
      </c>
      <c r="J1439" s="67">
        <v>9.1</v>
      </c>
      <c r="K1439" s="67">
        <v>97.714799999999997</v>
      </c>
      <c r="L1439" s="67">
        <v>0</v>
      </c>
      <c r="O1439" s="76"/>
    </row>
    <row r="1440" spans="1:15" hidden="1" x14ac:dyDescent="0.25">
      <c r="A1440" s="68">
        <v>45166</v>
      </c>
      <c r="B1440" s="68">
        <v>45168</v>
      </c>
      <c r="C1440" s="66" t="s">
        <v>130</v>
      </c>
      <c r="D1440" s="66" t="s">
        <v>148</v>
      </c>
      <c r="E1440" s="66" t="s">
        <v>149</v>
      </c>
      <c r="F1440" s="68">
        <v>45371</v>
      </c>
      <c r="G1440" s="67">
        <v>9.57</v>
      </c>
      <c r="H1440" s="67">
        <v>-0.02</v>
      </c>
      <c r="I1440" s="67">
        <v>9.7200000000000006</v>
      </c>
      <c r="J1440" s="67">
        <v>9.42</v>
      </c>
      <c r="K1440" s="67">
        <v>94.88</v>
      </c>
      <c r="L1440" s="67">
        <v>0</v>
      </c>
    </row>
    <row r="1441" spans="1:15" hidden="1" x14ac:dyDescent="0.25">
      <c r="A1441" s="68">
        <v>45166</v>
      </c>
      <c r="B1441" s="68">
        <v>45168</v>
      </c>
      <c r="C1441" s="66" t="s">
        <v>133</v>
      </c>
      <c r="D1441" s="66" t="s">
        <v>125</v>
      </c>
      <c r="E1441" s="66" t="s">
        <v>126</v>
      </c>
      <c r="F1441" s="68">
        <v>45525</v>
      </c>
      <c r="G1441" s="67">
        <v>9.0500000000000007</v>
      </c>
      <c r="H1441" s="67">
        <v>-0.08</v>
      </c>
      <c r="I1441" s="67">
        <v>9.1999999999999993</v>
      </c>
      <c r="J1441" s="67">
        <v>8.9</v>
      </c>
      <c r="K1441" s="67">
        <v>91.768100000000004</v>
      </c>
      <c r="L1441" s="67">
        <v>0</v>
      </c>
    </row>
    <row r="1442" spans="1:15" hidden="1" x14ac:dyDescent="0.25">
      <c r="A1442" s="68">
        <v>45163</v>
      </c>
      <c r="B1442" s="68">
        <v>45167</v>
      </c>
      <c r="C1442" s="66" t="s">
        <v>118</v>
      </c>
      <c r="D1442" s="66" t="s">
        <v>2</v>
      </c>
      <c r="E1442" s="66" t="s">
        <v>6</v>
      </c>
      <c r="F1442" s="68">
        <v>47048</v>
      </c>
      <c r="G1442" s="67">
        <v>7.66</v>
      </c>
      <c r="H1442" s="67">
        <v>-0.03</v>
      </c>
      <c r="I1442" s="67">
        <v>7.76</v>
      </c>
      <c r="J1442" s="67">
        <v>7.56</v>
      </c>
      <c r="K1442" s="67">
        <v>96.209699999999998</v>
      </c>
      <c r="L1442" s="67">
        <v>5.7514000000000003</v>
      </c>
    </row>
    <row r="1443" spans="1:15" hidden="1" x14ac:dyDescent="0.25">
      <c r="A1443" s="68">
        <v>45163</v>
      </c>
      <c r="B1443" s="68">
        <v>45167</v>
      </c>
      <c r="C1443" s="66" t="s">
        <v>112</v>
      </c>
      <c r="D1443" s="66" t="s">
        <v>113</v>
      </c>
      <c r="E1443" s="66" t="s">
        <v>114</v>
      </c>
      <c r="F1443" s="68">
        <v>50705</v>
      </c>
      <c r="G1443" s="67">
        <v>7.33</v>
      </c>
      <c r="H1443" s="67">
        <v>-0.04</v>
      </c>
      <c r="I1443" s="67">
        <v>7.43</v>
      </c>
      <c r="J1443" s="67">
        <v>7.23</v>
      </c>
      <c r="K1443" s="67">
        <v>61.136099999999999</v>
      </c>
      <c r="L1443" s="67">
        <v>2.5150999999999999</v>
      </c>
    </row>
    <row r="1444" spans="1:15" x14ac:dyDescent="0.25">
      <c r="A1444" s="68">
        <v>45163</v>
      </c>
      <c r="B1444" s="68">
        <v>45167</v>
      </c>
      <c r="C1444" s="66" t="s">
        <v>115</v>
      </c>
      <c r="D1444" s="66" t="s">
        <v>116</v>
      </c>
      <c r="E1444" s="66" t="s">
        <v>117</v>
      </c>
      <c r="F1444" s="68">
        <v>51616</v>
      </c>
      <c r="G1444" s="67">
        <v>7.29</v>
      </c>
      <c r="H1444" s="67">
        <v>-0.04</v>
      </c>
      <c r="I1444" s="67">
        <v>7.39</v>
      </c>
      <c r="J1444" s="67">
        <v>7.19</v>
      </c>
      <c r="K1444" s="67">
        <v>58.106299999999997</v>
      </c>
      <c r="L1444" s="67">
        <v>1.0327999999999999</v>
      </c>
    </row>
    <row r="1445" spans="1:15" hidden="1" x14ac:dyDescent="0.25">
      <c r="A1445" s="68">
        <v>45163</v>
      </c>
      <c r="B1445" s="68">
        <v>45167</v>
      </c>
      <c r="C1445" s="66" t="s">
        <v>127</v>
      </c>
      <c r="D1445" s="66" t="s">
        <v>4</v>
      </c>
      <c r="E1445" s="66" t="s">
        <v>8</v>
      </c>
      <c r="F1445" s="68">
        <v>48542</v>
      </c>
      <c r="G1445" s="67">
        <v>7.31</v>
      </c>
      <c r="H1445" s="67">
        <v>-0.02</v>
      </c>
      <c r="I1445" s="67">
        <v>7.41</v>
      </c>
      <c r="J1445" s="67">
        <v>7.21</v>
      </c>
      <c r="K1445" s="67">
        <v>83.2179</v>
      </c>
      <c r="L1445" s="67">
        <v>3.6177999999999999</v>
      </c>
    </row>
    <row r="1446" spans="1:15" hidden="1" x14ac:dyDescent="0.25">
      <c r="A1446" s="68">
        <v>45163</v>
      </c>
      <c r="B1446" s="68">
        <v>45167</v>
      </c>
      <c r="C1446" s="66" t="s">
        <v>121</v>
      </c>
      <c r="D1446" s="66" t="s">
        <v>122</v>
      </c>
      <c r="E1446" s="66" t="s">
        <v>123</v>
      </c>
      <c r="F1446" s="68">
        <v>46316</v>
      </c>
      <c r="G1446" s="67">
        <v>8.4499999999999993</v>
      </c>
      <c r="H1446" s="67">
        <v>-0.03</v>
      </c>
      <c r="I1446" s="67">
        <v>8.5500000000000007</v>
      </c>
      <c r="J1446" s="67">
        <v>8.35</v>
      </c>
      <c r="K1446" s="67">
        <v>102.77119999999999</v>
      </c>
      <c r="L1446" s="67">
        <v>5.8041</v>
      </c>
    </row>
    <row r="1447" spans="1:15" hidden="1" x14ac:dyDescent="0.25">
      <c r="A1447" s="68">
        <v>45163</v>
      </c>
      <c r="B1447" s="68">
        <v>45167</v>
      </c>
      <c r="C1447" s="66" t="s">
        <v>124</v>
      </c>
      <c r="D1447" s="66" t="s">
        <v>156</v>
      </c>
      <c r="E1447" s="66" t="s">
        <v>157</v>
      </c>
      <c r="F1447" s="68">
        <v>45259</v>
      </c>
      <c r="G1447" s="67">
        <v>9.2799999999999994</v>
      </c>
      <c r="H1447" s="67">
        <v>0.03</v>
      </c>
      <c r="I1447" s="67">
        <v>9.42</v>
      </c>
      <c r="J1447" s="67">
        <v>9.1300000000000008</v>
      </c>
      <c r="K1447" s="67">
        <v>97.684700000000007</v>
      </c>
      <c r="L1447" s="67">
        <v>0</v>
      </c>
      <c r="O1447" s="76"/>
    </row>
    <row r="1448" spans="1:15" hidden="1" x14ac:dyDescent="0.25">
      <c r="A1448" s="68">
        <v>45163</v>
      </c>
      <c r="B1448" s="68">
        <v>45167</v>
      </c>
      <c r="C1448" s="66" t="s">
        <v>130</v>
      </c>
      <c r="D1448" s="66" t="s">
        <v>148</v>
      </c>
      <c r="E1448" s="66" t="s">
        <v>149</v>
      </c>
      <c r="F1448" s="68">
        <v>45371</v>
      </c>
      <c r="G1448" s="67">
        <v>9.59</v>
      </c>
      <c r="H1448" s="67">
        <v>-0.01</v>
      </c>
      <c r="I1448" s="67">
        <v>9.74</v>
      </c>
      <c r="J1448" s="67">
        <v>9.44</v>
      </c>
      <c r="K1448" s="67">
        <v>94.847399999999993</v>
      </c>
      <c r="L1448" s="67">
        <v>0</v>
      </c>
    </row>
    <row r="1449" spans="1:15" hidden="1" x14ac:dyDescent="0.25">
      <c r="A1449" s="68">
        <v>45163</v>
      </c>
      <c r="B1449" s="68">
        <v>45167</v>
      </c>
      <c r="C1449" s="66" t="s">
        <v>133</v>
      </c>
      <c r="D1449" s="66" t="s">
        <v>125</v>
      </c>
      <c r="E1449" s="66" t="s">
        <v>126</v>
      </c>
      <c r="F1449" s="68">
        <v>45525</v>
      </c>
      <c r="G1449" s="67">
        <v>9.1300000000000008</v>
      </c>
      <c r="H1449" s="67">
        <v>-0.01</v>
      </c>
      <c r="I1449" s="67">
        <v>9.2799999999999994</v>
      </c>
      <c r="J1449" s="67">
        <v>8.98</v>
      </c>
      <c r="K1449" s="67">
        <v>91.676599999999993</v>
      </c>
      <c r="L1449" s="67">
        <v>0</v>
      </c>
    </row>
    <row r="1450" spans="1:15" hidden="1" x14ac:dyDescent="0.25">
      <c r="A1450" s="68">
        <v>45162</v>
      </c>
      <c r="B1450" s="68">
        <v>45166</v>
      </c>
      <c r="C1450" s="66" t="s">
        <v>118</v>
      </c>
      <c r="D1450" s="66" t="s">
        <v>2</v>
      </c>
      <c r="E1450" s="66" t="s">
        <v>6</v>
      </c>
      <c r="F1450" s="68">
        <v>47048</v>
      </c>
      <c r="G1450" s="67">
        <v>7.69</v>
      </c>
      <c r="H1450" s="67">
        <v>-0.15</v>
      </c>
      <c r="I1450" s="67">
        <v>7.79</v>
      </c>
      <c r="J1450" s="67">
        <v>7.6</v>
      </c>
      <c r="K1450" s="67">
        <v>96.078199999999995</v>
      </c>
      <c r="L1450" s="67">
        <v>5.7328999999999999</v>
      </c>
    </row>
    <row r="1451" spans="1:15" hidden="1" x14ac:dyDescent="0.25">
      <c r="A1451" s="68">
        <v>45162</v>
      </c>
      <c r="B1451" s="68">
        <v>45166</v>
      </c>
      <c r="C1451" s="66" t="s">
        <v>112</v>
      </c>
      <c r="D1451" s="66" t="s">
        <v>113</v>
      </c>
      <c r="E1451" s="66" t="s">
        <v>114</v>
      </c>
      <c r="F1451" s="68">
        <v>50705</v>
      </c>
      <c r="G1451" s="67">
        <v>7.37</v>
      </c>
      <c r="H1451" s="67">
        <v>-0.09</v>
      </c>
      <c r="I1451" s="67">
        <v>7.47</v>
      </c>
      <c r="J1451" s="67">
        <v>7.27</v>
      </c>
      <c r="K1451" s="67">
        <v>60.876199999999997</v>
      </c>
      <c r="L1451" s="67">
        <v>2.5068000000000001</v>
      </c>
    </row>
    <row r="1452" spans="1:15" x14ac:dyDescent="0.25">
      <c r="A1452" s="68">
        <v>45162</v>
      </c>
      <c r="B1452" s="68">
        <v>45166</v>
      </c>
      <c r="C1452" s="66" t="s">
        <v>115</v>
      </c>
      <c r="D1452" s="66" t="s">
        <v>116</v>
      </c>
      <c r="E1452" s="66" t="s">
        <v>117</v>
      </c>
      <c r="F1452" s="68">
        <v>51616</v>
      </c>
      <c r="G1452" s="67">
        <v>7.33</v>
      </c>
      <c r="H1452" s="67">
        <v>-0.1</v>
      </c>
      <c r="I1452" s="67">
        <v>7.43</v>
      </c>
      <c r="J1452" s="67">
        <v>7.23</v>
      </c>
      <c r="K1452" s="67">
        <v>57.850900000000003</v>
      </c>
      <c r="L1452" s="67">
        <v>1.0246</v>
      </c>
    </row>
    <row r="1453" spans="1:15" hidden="1" x14ac:dyDescent="0.25">
      <c r="A1453" s="68">
        <v>45162</v>
      </c>
      <c r="B1453" s="68">
        <v>45166</v>
      </c>
      <c r="C1453" s="66" t="s">
        <v>127</v>
      </c>
      <c r="D1453" s="66" t="s">
        <v>4</v>
      </c>
      <c r="E1453" s="66" t="s">
        <v>8</v>
      </c>
      <c r="F1453" s="68">
        <v>48542</v>
      </c>
      <c r="G1453" s="67">
        <v>7.33</v>
      </c>
      <c r="H1453" s="67">
        <v>-0.1</v>
      </c>
      <c r="I1453" s="67">
        <v>7.43</v>
      </c>
      <c r="J1453" s="67">
        <v>7.23</v>
      </c>
      <c r="K1453" s="67">
        <v>83.076800000000006</v>
      </c>
      <c r="L1453" s="67">
        <v>3.6048</v>
      </c>
    </row>
    <row r="1454" spans="1:15" hidden="1" x14ac:dyDescent="0.25">
      <c r="A1454" s="68">
        <v>45162</v>
      </c>
      <c r="B1454" s="68">
        <v>45166</v>
      </c>
      <c r="C1454" s="66" t="s">
        <v>121</v>
      </c>
      <c r="D1454" s="66" t="s">
        <v>122</v>
      </c>
      <c r="E1454" s="66" t="s">
        <v>123</v>
      </c>
      <c r="F1454" s="68">
        <v>46316</v>
      </c>
      <c r="G1454" s="67">
        <v>8.48</v>
      </c>
      <c r="H1454" s="67">
        <v>-0.09</v>
      </c>
      <c r="I1454" s="67">
        <v>8.58</v>
      </c>
      <c r="J1454" s="67">
        <v>8.3800000000000008</v>
      </c>
      <c r="K1454" s="67">
        <v>102.6953</v>
      </c>
      <c r="L1454" s="67">
        <v>5.7781000000000002</v>
      </c>
    </row>
    <row r="1455" spans="1:15" hidden="1" x14ac:dyDescent="0.25">
      <c r="A1455" s="68">
        <v>45162</v>
      </c>
      <c r="B1455" s="68">
        <v>45166</v>
      </c>
      <c r="C1455" s="66" t="s">
        <v>124</v>
      </c>
      <c r="D1455" s="66" t="s">
        <v>156</v>
      </c>
      <c r="E1455" s="66" t="s">
        <v>157</v>
      </c>
      <c r="F1455" s="68">
        <v>45259</v>
      </c>
      <c r="G1455" s="67">
        <v>9.25</v>
      </c>
      <c r="H1455" s="67">
        <v>-7.0000000000000007E-2</v>
      </c>
      <c r="I1455" s="67">
        <v>9.4</v>
      </c>
      <c r="J1455" s="67">
        <v>9.1</v>
      </c>
      <c r="K1455" s="67">
        <v>97.665499999999994</v>
      </c>
      <c r="L1455" s="67">
        <v>0</v>
      </c>
      <c r="O1455" s="76"/>
    </row>
    <row r="1456" spans="1:15" hidden="1" x14ac:dyDescent="0.25">
      <c r="A1456" s="68">
        <v>45162</v>
      </c>
      <c r="B1456" s="68">
        <v>45166</v>
      </c>
      <c r="C1456" s="66" t="s">
        <v>130</v>
      </c>
      <c r="D1456" s="66" t="s">
        <v>148</v>
      </c>
      <c r="E1456" s="66" t="s">
        <v>149</v>
      </c>
      <c r="F1456" s="68">
        <v>45371</v>
      </c>
      <c r="G1456" s="67">
        <v>9.6</v>
      </c>
      <c r="H1456" s="67">
        <v>-0.01</v>
      </c>
      <c r="I1456" s="67">
        <v>9.75</v>
      </c>
      <c r="J1456" s="67">
        <v>9.4600000000000009</v>
      </c>
      <c r="K1456" s="67">
        <v>94.814700000000002</v>
      </c>
      <c r="L1456" s="67">
        <v>0</v>
      </c>
    </row>
    <row r="1457" spans="1:15" hidden="1" x14ac:dyDescent="0.25">
      <c r="A1457" s="68">
        <v>45162</v>
      </c>
      <c r="B1457" s="68">
        <v>45166</v>
      </c>
      <c r="C1457" s="66" t="s">
        <v>133</v>
      </c>
      <c r="D1457" s="66" t="s">
        <v>125</v>
      </c>
      <c r="E1457" s="66" t="s">
        <v>126</v>
      </c>
      <c r="F1457" s="68">
        <v>45525</v>
      </c>
      <c r="G1457" s="67">
        <v>9.14</v>
      </c>
      <c r="H1457" s="67">
        <v>-0.33</v>
      </c>
      <c r="I1457" s="67">
        <v>9.2899999999999991</v>
      </c>
      <c r="J1457" s="67">
        <v>8.99</v>
      </c>
      <c r="K1457" s="67">
        <v>91.650300000000001</v>
      </c>
      <c r="L1457" s="67">
        <v>0</v>
      </c>
    </row>
    <row r="1458" spans="1:15" hidden="1" x14ac:dyDescent="0.25">
      <c r="A1458" s="68">
        <v>45161</v>
      </c>
      <c r="B1458" s="68">
        <v>45163</v>
      </c>
      <c r="C1458" s="66" t="s">
        <v>118</v>
      </c>
      <c r="D1458" s="66" t="s">
        <v>2</v>
      </c>
      <c r="E1458" s="66" t="s">
        <v>6</v>
      </c>
      <c r="F1458" s="68">
        <v>47048</v>
      </c>
      <c r="G1458" s="67">
        <v>7.84</v>
      </c>
      <c r="H1458" s="67">
        <v>-0.17</v>
      </c>
      <c r="I1458" s="67">
        <v>7.94</v>
      </c>
      <c r="J1458" s="67">
        <v>7.75</v>
      </c>
      <c r="K1458" s="67">
        <v>95.464100000000002</v>
      </c>
      <c r="L1458" s="67">
        <v>5.6773999999999996</v>
      </c>
    </row>
    <row r="1459" spans="1:15" hidden="1" x14ac:dyDescent="0.25">
      <c r="A1459" s="68">
        <v>45161</v>
      </c>
      <c r="B1459" s="68">
        <v>45163</v>
      </c>
      <c r="C1459" s="66" t="s">
        <v>112</v>
      </c>
      <c r="D1459" s="66" t="s">
        <v>113</v>
      </c>
      <c r="E1459" s="66" t="s">
        <v>114</v>
      </c>
      <c r="F1459" s="68">
        <v>50705</v>
      </c>
      <c r="G1459" s="67">
        <v>7.46</v>
      </c>
      <c r="H1459" s="67">
        <v>-0.2</v>
      </c>
      <c r="I1459" s="67">
        <v>7.56</v>
      </c>
      <c r="J1459" s="67">
        <v>7.36</v>
      </c>
      <c r="K1459" s="67">
        <v>60.273299999999999</v>
      </c>
      <c r="L1459" s="67">
        <v>2.4822000000000002</v>
      </c>
    </row>
    <row r="1460" spans="1:15" x14ac:dyDescent="0.25">
      <c r="A1460" s="68">
        <v>45161</v>
      </c>
      <c r="B1460" s="68">
        <v>45163</v>
      </c>
      <c r="C1460" s="66" t="s">
        <v>115</v>
      </c>
      <c r="D1460" s="66" t="s">
        <v>116</v>
      </c>
      <c r="E1460" s="66" t="s">
        <v>117</v>
      </c>
      <c r="F1460" s="68">
        <v>51616</v>
      </c>
      <c r="G1460" s="67">
        <v>7.43</v>
      </c>
      <c r="H1460" s="67">
        <v>-0.19</v>
      </c>
      <c r="I1460" s="67">
        <v>7.53</v>
      </c>
      <c r="J1460" s="67">
        <v>7.33</v>
      </c>
      <c r="K1460" s="67">
        <v>57.154800000000002</v>
      </c>
      <c r="L1460" s="67">
        <v>1</v>
      </c>
    </row>
    <row r="1461" spans="1:15" hidden="1" x14ac:dyDescent="0.25">
      <c r="A1461" s="68">
        <v>45161</v>
      </c>
      <c r="B1461" s="68">
        <v>45163</v>
      </c>
      <c r="C1461" s="66" t="s">
        <v>127</v>
      </c>
      <c r="D1461" s="66" t="s">
        <v>4</v>
      </c>
      <c r="E1461" s="66" t="s">
        <v>8</v>
      </c>
      <c r="F1461" s="68">
        <v>48542</v>
      </c>
      <c r="G1461" s="67">
        <v>7.43</v>
      </c>
      <c r="H1461" s="67">
        <v>-0.18</v>
      </c>
      <c r="I1461" s="67">
        <v>7.53</v>
      </c>
      <c r="J1461" s="67">
        <v>7.33</v>
      </c>
      <c r="K1461" s="67">
        <v>82.506</v>
      </c>
      <c r="L1461" s="67">
        <v>3.5657999999999999</v>
      </c>
    </row>
    <row r="1462" spans="1:15" hidden="1" x14ac:dyDescent="0.25">
      <c r="A1462" s="68">
        <v>45161</v>
      </c>
      <c r="B1462" s="68">
        <v>45163</v>
      </c>
      <c r="C1462" s="66" t="s">
        <v>121</v>
      </c>
      <c r="D1462" s="66" t="s">
        <v>122</v>
      </c>
      <c r="E1462" s="66" t="s">
        <v>123</v>
      </c>
      <c r="F1462" s="68">
        <v>46316</v>
      </c>
      <c r="G1462" s="67">
        <v>8.57</v>
      </c>
      <c r="H1462" s="67">
        <v>-0.11</v>
      </c>
      <c r="I1462" s="67">
        <v>8.67</v>
      </c>
      <c r="J1462" s="67">
        <v>8.48</v>
      </c>
      <c r="K1462" s="67">
        <v>102.4425</v>
      </c>
      <c r="L1462" s="67">
        <v>5.7</v>
      </c>
    </row>
    <row r="1463" spans="1:15" hidden="1" x14ac:dyDescent="0.25">
      <c r="A1463" s="68">
        <v>45161</v>
      </c>
      <c r="B1463" s="68">
        <v>45163</v>
      </c>
      <c r="C1463" s="66" t="s">
        <v>124</v>
      </c>
      <c r="D1463" s="66" t="s">
        <v>156</v>
      </c>
      <c r="E1463" s="66" t="s">
        <v>157</v>
      </c>
      <c r="F1463" s="68">
        <v>45259</v>
      </c>
      <c r="G1463" s="67">
        <v>9.32</v>
      </c>
      <c r="H1463" s="67">
        <v>0.09</v>
      </c>
      <c r="I1463" s="67">
        <v>9.4700000000000006</v>
      </c>
      <c r="J1463" s="67">
        <v>9.17</v>
      </c>
      <c r="K1463" s="67">
        <v>97.575500000000005</v>
      </c>
      <c r="L1463" s="67">
        <v>0</v>
      </c>
      <c r="O1463" s="76"/>
    </row>
    <row r="1464" spans="1:15" hidden="1" x14ac:dyDescent="0.25">
      <c r="A1464" s="68">
        <v>45161</v>
      </c>
      <c r="B1464" s="68">
        <v>45163</v>
      </c>
      <c r="C1464" s="66" t="s">
        <v>130</v>
      </c>
      <c r="D1464" s="66" t="s">
        <v>148</v>
      </c>
      <c r="E1464" s="66" t="s">
        <v>149</v>
      </c>
      <c r="F1464" s="68">
        <v>45371</v>
      </c>
      <c r="G1464" s="67">
        <v>9.61</v>
      </c>
      <c r="H1464" s="67">
        <v>0.24</v>
      </c>
      <c r="I1464" s="67">
        <v>9.75</v>
      </c>
      <c r="J1464" s="67">
        <v>9.4600000000000009</v>
      </c>
      <c r="K1464" s="67">
        <v>94.741299999999995</v>
      </c>
      <c r="L1464" s="67">
        <v>0</v>
      </c>
    </row>
    <row r="1465" spans="1:15" hidden="1" x14ac:dyDescent="0.25">
      <c r="A1465" s="68">
        <v>45161</v>
      </c>
      <c r="B1465" s="68">
        <v>45163</v>
      </c>
      <c r="C1465" s="66" t="s">
        <v>133</v>
      </c>
      <c r="D1465" s="66" t="s">
        <v>125</v>
      </c>
      <c r="E1465" s="66" t="s">
        <v>126</v>
      </c>
      <c r="F1465" s="68">
        <v>45525</v>
      </c>
      <c r="G1465" s="67">
        <v>9.4700000000000006</v>
      </c>
      <c r="H1465" s="67">
        <v>0.19</v>
      </c>
      <c r="I1465" s="67">
        <v>9.6199999999999992</v>
      </c>
      <c r="J1465" s="67">
        <v>9.32</v>
      </c>
      <c r="K1465" s="67">
        <v>91.307199999999995</v>
      </c>
      <c r="L1465" s="67">
        <v>0</v>
      </c>
    </row>
    <row r="1466" spans="1:15" hidden="1" x14ac:dyDescent="0.25">
      <c r="A1466" s="68">
        <v>45160</v>
      </c>
      <c r="B1466" s="68">
        <v>45162</v>
      </c>
      <c r="C1466" s="66" t="s">
        <v>118</v>
      </c>
      <c r="D1466" s="66" t="s">
        <v>2</v>
      </c>
      <c r="E1466" s="66" t="s">
        <v>6</v>
      </c>
      <c r="F1466" s="68">
        <v>47048</v>
      </c>
      <c r="G1466" s="67">
        <v>8.01</v>
      </c>
      <c r="H1466" s="67">
        <v>0.09</v>
      </c>
      <c r="I1466" s="67">
        <v>8.1</v>
      </c>
      <c r="J1466" s="67">
        <v>7.91</v>
      </c>
      <c r="K1466" s="67">
        <v>94.819199999999995</v>
      </c>
      <c r="L1466" s="67">
        <v>5.6589</v>
      </c>
    </row>
    <row r="1467" spans="1:15" hidden="1" x14ac:dyDescent="0.25">
      <c r="A1467" s="68">
        <v>45160</v>
      </c>
      <c r="B1467" s="68">
        <v>45162</v>
      </c>
      <c r="C1467" s="66" t="s">
        <v>112</v>
      </c>
      <c r="D1467" s="66" t="s">
        <v>113</v>
      </c>
      <c r="E1467" s="66" t="s">
        <v>114</v>
      </c>
      <c r="F1467" s="68">
        <v>50705</v>
      </c>
      <c r="G1467" s="67">
        <v>7.66</v>
      </c>
      <c r="H1467" s="67">
        <v>0.03</v>
      </c>
      <c r="I1467" s="67">
        <v>7.76</v>
      </c>
      <c r="J1467" s="67">
        <v>7.56</v>
      </c>
      <c r="K1467" s="67">
        <v>59.002899999999997</v>
      </c>
      <c r="L1467" s="67">
        <v>2.4740000000000002</v>
      </c>
    </row>
    <row r="1468" spans="1:15" x14ac:dyDescent="0.25">
      <c r="A1468" s="68">
        <v>45160</v>
      </c>
      <c r="B1468" s="68">
        <v>45162</v>
      </c>
      <c r="C1468" s="66" t="s">
        <v>115</v>
      </c>
      <c r="D1468" s="66" t="s">
        <v>116</v>
      </c>
      <c r="E1468" s="66" t="s">
        <v>117</v>
      </c>
      <c r="F1468" s="68">
        <v>51616</v>
      </c>
      <c r="G1468" s="67">
        <v>7.62</v>
      </c>
      <c r="H1468" s="67">
        <v>0.01</v>
      </c>
      <c r="I1468" s="67">
        <v>7.72</v>
      </c>
      <c r="J1468" s="67">
        <v>7.53</v>
      </c>
      <c r="K1468" s="67">
        <v>55.884399999999999</v>
      </c>
      <c r="L1468" s="67">
        <v>0.99180000000000001</v>
      </c>
    </row>
    <row r="1469" spans="1:15" hidden="1" x14ac:dyDescent="0.25">
      <c r="A1469" s="68">
        <v>45160</v>
      </c>
      <c r="B1469" s="68">
        <v>45162</v>
      </c>
      <c r="C1469" s="66" t="s">
        <v>127</v>
      </c>
      <c r="D1469" s="66" t="s">
        <v>4</v>
      </c>
      <c r="E1469" s="66" t="s">
        <v>8</v>
      </c>
      <c r="F1469" s="68">
        <v>48542</v>
      </c>
      <c r="G1469" s="67">
        <v>7.61</v>
      </c>
      <c r="H1469" s="67">
        <v>0.02</v>
      </c>
      <c r="I1469" s="67">
        <v>7.7</v>
      </c>
      <c r="J1469" s="67">
        <v>7.51</v>
      </c>
      <c r="K1469" s="67">
        <v>81.472499999999997</v>
      </c>
      <c r="L1469" s="67">
        <v>3.5527000000000002</v>
      </c>
    </row>
    <row r="1470" spans="1:15" hidden="1" x14ac:dyDescent="0.25">
      <c r="A1470" s="68">
        <v>45160</v>
      </c>
      <c r="B1470" s="68">
        <v>45162</v>
      </c>
      <c r="C1470" s="66" t="s">
        <v>121</v>
      </c>
      <c r="D1470" s="66" t="s">
        <v>122</v>
      </c>
      <c r="E1470" s="66" t="s">
        <v>123</v>
      </c>
      <c r="F1470" s="68">
        <v>46316</v>
      </c>
      <c r="G1470" s="67">
        <v>8.68</v>
      </c>
      <c r="H1470" s="67">
        <v>0.01</v>
      </c>
      <c r="I1470" s="67">
        <v>8.7799999999999994</v>
      </c>
      <c r="J1470" s="67">
        <v>8.58</v>
      </c>
      <c r="K1470" s="67">
        <v>102.16119999999999</v>
      </c>
      <c r="L1470" s="67">
        <v>5.6740000000000004</v>
      </c>
    </row>
    <row r="1471" spans="1:15" hidden="1" x14ac:dyDescent="0.25">
      <c r="A1471" s="68">
        <v>45160</v>
      </c>
      <c r="B1471" s="68">
        <v>45162</v>
      </c>
      <c r="C1471" s="66" t="s">
        <v>124</v>
      </c>
      <c r="D1471" s="66" t="s">
        <v>156</v>
      </c>
      <c r="E1471" s="66" t="s">
        <v>157</v>
      </c>
      <c r="F1471" s="68">
        <v>45259</v>
      </c>
      <c r="G1471" s="67">
        <v>9.23</v>
      </c>
      <c r="H1471" s="67">
        <v>0</v>
      </c>
      <c r="I1471" s="67">
        <v>9.3800000000000008</v>
      </c>
      <c r="J1471" s="67">
        <v>9.09</v>
      </c>
      <c r="K1471" s="67">
        <v>97.572400000000002</v>
      </c>
      <c r="L1471" s="67">
        <v>0</v>
      </c>
      <c r="O1471" s="76"/>
    </row>
    <row r="1472" spans="1:15" hidden="1" x14ac:dyDescent="0.25">
      <c r="A1472" s="68">
        <v>45160</v>
      </c>
      <c r="B1472" s="68">
        <v>45162</v>
      </c>
      <c r="C1472" s="66" t="s">
        <v>133</v>
      </c>
      <c r="D1472" s="66" t="s">
        <v>142</v>
      </c>
      <c r="E1472" s="66" t="s">
        <v>143</v>
      </c>
      <c r="F1472" s="68">
        <v>45469</v>
      </c>
      <c r="G1472" s="67">
        <v>9.2799999999999994</v>
      </c>
      <c r="H1472" s="67">
        <v>0</v>
      </c>
      <c r="I1472" s="67">
        <v>9.43</v>
      </c>
      <c r="J1472" s="67">
        <v>9.1300000000000008</v>
      </c>
      <c r="K1472" s="67">
        <v>92.665300000000002</v>
      </c>
      <c r="L1472" s="67">
        <v>0</v>
      </c>
    </row>
    <row r="1473" spans="1:15" hidden="1" x14ac:dyDescent="0.25">
      <c r="A1473" s="68">
        <v>45160</v>
      </c>
      <c r="B1473" s="68">
        <v>45162</v>
      </c>
      <c r="C1473" s="66" t="s">
        <v>130</v>
      </c>
      <c r="D1473" s="66" t="s">
        <v>148</v>
      </c>
      <c r="E1473" s="66" t="s">
        <v>149</v>
      </c>
      <c r="F1473" s="68">
        <v>45371</v>
      </c>
      <c r="G1473" s="67">
        <v>9.3699999999999992</v>
      </c>
      <c r="H1473" s="67">
        <v>0</v>
      </c>
      <c r="I1473" s="67">
        <v>9.52</v>
      </c>
      <c r="J1473" s="67">
        <v>9.23</v>
      </c>
      <c r="K1473" s="67">
        <v>94.838800000000006</v>
      </c>
      <c r="L1473" s="67">
        <v>0</v>
      </c>
    </row>
    <row r="1474" spans="1:15" hidden="1" x14ac:dyDescent="0.25">
      <c r="A1474" s="68">
        <v>45159</v>
      </c>
      <c r="B1474" s="68">
        <v>45161</v>
      </c>
      <c r="C1474" s="66" t="s">
        <v>118</v>
      </c>
      <c r="D1474" s="66" t="s">
        <v>2</v>
      </c>
      <c r="E1474" s="66" t="s">
        <v>6</v>
      </c>
      <c r="F1474" s="68">
        <v>47048</v>
      </c>
      <c r="G1474" s="67">
        <v>7.92</v>
      </c>
      <c r="H1474" s="67">
        <v>0.03</v>
      </c>
      <c r="I1474" s="67">
        <v>8.02</v>
      </c>
      <c r="J1474" s="67">
        <v>7.82</v>
      </c>
      <c r="K1474" s="67">
        <v>95.159899999999993</v>
      </c>
      <c r="L1474" s="67">
        <v>5.6403999999999996</v>
      </c>
    </row>
    <row r="1475" spans="1:15" hidden="1" x14ac:dyDescent="0.25">
      <c r="A1475" s="68">
        <v>45159</v>
      </c>
      <c r="B1475" s="68">
        <v>45161</v>
      </c>
      <c r="C1475" s="66" t="s">
        <v>112</v>
      </c>
      <c r="D1475" s="66" t="s">
        <v>113</v>
      </c>
      <c r="E1475" s="66" t="s">
        <v>114</v>
      </c>
      <c r="F1475" s="68">
        <v>50705</v>
      </c>
      <c r="G1475" s="67">
        <v>7.63</v>
      </c>
      <c r="H1475" s="67">
        <v>0.03</v>
      </c>
      <c r="I1475" s="67">
        <v>7.73</v>
      </c>
      <c r="J1475" s="67">
        <v>7.53</v>
      </c>
      <c r="K1475" s="67">
        <v>59.164099999999998</v>
      </c>
      <c r="L1475" s="67">
        <v>2.4658000000000002</v>
      </c>
    </row>
    <row r="1476" spans="1:15" x14ac:dyDescent="0.25">
      <c r="A1476" s="68">
        <v>45159</v>
      </c>
      <c r="B1476" s="68">
        <v>45161</v>
      </c>
      <c r="C1476" s="66" t="s">
        <v>115</v>
      </c>
      <c r="D1476" s="66" t="s">
        <v>116</v>
      </c>
      <c r="E1476" s="66" t="s">
        <v>117</v>
      </c>
      <c r="F1476" s="68">
        <v>51616</v>
      </c>
      <c r="G1476" s="67">
        <v>7.61</v>
      </c>
      <c r="H1476" s="67">
        <v>0.03</v>
      </c>
      <c r="I1476" s="67">
        <v>7.71</v>
      </c>
      <c r="J1476" s="67">
        <v>7.51</v>
      </c>
      <c r="K1476" s="67">
        <v>55.982999999999997</v>
      </c>
      <c r="L1476" s="67">
        <v>0.98360000000000003</v>
      </c>
    </row>
    <row r="1477" spans="1:15" hidden="1" x14ac:dyDescent="0.25">
      <c r="A1477" s="68">
        <v>45159</v>
      </c>
      <c r="B1477" s="68">
        <v>45161</v>
      </c>
      <c r="C1477" s="66" t="s">
        <v>127</v>
      </c>
      <c r="D1477" s="66" t="s">
        <v>4</v>
      </c>
      <c r="E1477" s="66" t="s">
        <v>8</v>
      </c>
      <c r="F1477" s="68">
        <v>48542</v>
      </c>
      <c r="G1477" s="67">
        <v>7.59</v>
      </c>
      <c r="H1477" s="67">
        <v>0.04</v>
      </c>
      <c r="I1477" s="67">
        <v>7.69</v>
      </c>
      <c r="J1477" s="67">
        <v>7.49</v>
      </c>
      <c r="K1477" s="67">
        <v>81.561800000000005</v>
      </c>
      <c r="L1477" s="67">
        <v>3.5396999999999998</v>
      </c>
    </row>
    <row r="1478" spans="1:15" hidden="1" x14ac:dyDescent="0.25">
      <c r="A1478" s="68">
        <v>45159</v>
      </c>
      <c r="B1478" s="68">
        <v>45161</v>
      </c>
      <c r="C1478" s="66" t="s">
        <v>121</v>
      </c>
      <c r="D1478" s="66" t="s">
        <v>122</v>
      </c>
      <c r="E1478" s="66" t="s">
        <v>123</v>
      </c>
      <c r="F1478" s="68">
        <v>46316</v>
      </c>
      <c r="G1478" s="67">
        <v>8.67</v>
      </c>
      <c r="H1478" s="67">
        <v>0.03</v>
      </c>
      <c r="I1478" s="67">
        <v>8.77</v>
      </c>
      <c r="J1478" s="67">
        <v>8.57</v>
      </c>
      <c r="K1478" s="67">
        <v>102.1918</v>
      </c>
      <c r="L1478" s="67">
        <v>5.6478999999999999</v>
      </c>
    </row>
    <row r="1479" spans="1:15" hidden="1" x14ac:dyDescent="0.25">
      <c r="A1479" s="68">
        <v>45159</v>
      </c>
      <c r="B1479" s="68">
        <v>45161</v>
      </c>
      <c r="C1479" s="66" t="s">
        <v>124</v>
      </c>
      <c r="D1479" s="66" t="s">
        <v>156</v>
      </c>
      <c r="E1479" s="66" t="s">
        <v>157</v>
      </c>
      <c r="F1479" s="68">
        <v>45259</v>
      </c>
      <c r="G1479" s="67">
        <v>9.23</v>
      </c>
      <c r="H1479" s="67">
        <v>-0.05</v>
      </c>
      <c r="I1479" s="67">
        <v>9.3800000000000008</v>
      </c>
      <c r="J1479" s="67">
        <v>9.09</v>
      </c>
      <c r="K1479" s="67">
        <v>97.548000000000002</v>
      </c>
      <c r="L1479" s="67">
        <v>0</v>
      </c>
      <c r="O1479" s="76"/>
    </row>
    <row r="1480" spans="1:15" hidden="1" x14ac:dyDescent="0.25">
      <c r="A1480" s="68">
        <v>45159</v>
      </c>
      <c r="B1480" s="68">
        <v>45161</v>
      </c>
      <c r="C1480" s="66" t="s">
        <v>133</v>
      </c>
      <c r="D1480" s="66" t="s">
        <v>142</v>
      </c>
      <c r="E1480" s="66" t="s">
        <v>143</v>
      </c>
      <c r="F1480" s="68">
        <v>45469</v>
      </c>
      <c r="G1480" s="67">
        <v>9.2799999999999994</v>
      </c>
      <c r="H1480" s="67">
        <v>0.01</v>
      </c>
      <c r="I1480" s="67">
        <v>9.43</v>
      </c>
      <c r="J1480" s="67">
        <v>9.1300000000000008</v>
      </c>
      <c r="K1480" s="67">
        <v>92.644599999999997</v>
      </c>
      <c r="L1480" s="67">
        <v>0</v>
      </c>
    </row>
    <row r="1481" spans="1:15" hidden="1" x14ac:dyDescent="0.25">
      <c r="A1481" s="68">
        <v>45159</v>
      </c>
      <c r="B1481" s="68">
        <v>45161</v>
      </c>
      <c r="C1481" s="66" t="s">
        <v>130</v>
      </c>
      <c r="D1481" s="66" t="s">
        <v>148</v>
      </c>
      <c r="E1481" s="66" t="s">
        <v>149</v>
      </c>
      <c r="F1481" s="68">
        <v>45371</v>
      </c>
      <c r="G1481" s="67">
        <v>9.3699999999999992</v>
      </c>
      <c r="H1481" s="67">
        <v>-0.06</v>
      </c>
      <c r="I1481" s="67">
        <v>9.52</v>
      </c>
      <c r="J1481" s="67">
        <v>9.23</v>
      </c>
      <c r="K1481" s="67">
        <v>94.815399999999997</v>
      </c>
      <c r="L1481" s="67">
        <v>0</v>
      </c>
    </row>
    <row r="1482" spans="1:15" hidden="1" x14ac:dyDescent="0.25">
      <c r="A1482" s="68">
        <v>45156</v>
      </c>
      <c r="B1482" s="68">
        <v>45160</v>
      </c>
      <c r="C1482" s="66" t="s">
        <v>118</v>
      </c>
      <c r="D1482" s="66" t="s">
        <v>2</v>
      </c>
      <c r="E1482" s="66" t="s">
        <v>6</v>
      </c>
      <c r="F1482" s="68">
        <v>47048</v>
      </c>
      <c r="G1482" s="67">
        <v>7.89</v>
      </c>
      <c r="H1482" s="67">
        <v>-0.01</v>
      </c>
      <c r="I1482" s="67">
        <v>7.99</v>
      </c>
      <c r="J1482" s="67">
        <v>7.79</v>
      </c>
      <c r="K1482" s="67">
        <v>95.277100000000004</v>
      </c>
      <c r="L1482" s="67">
        <v>5.6219000000000001</v>
      </c>
    </row>
    <row r="1483" spans="1:15" hidden="1" x14ac:dyDescent="0.25">
      <c r="A1483" s="68">
        <v>45156</v>
      </c>
      <c r="B1483" s="68">
        <v>45160</v>
      </c>
      <c r="C1483" s="66" t="s">
        <v>112</v>
      </c>
      <c r="D1483" s="66" t="s">
        <v>113</v>
      </c>
      <c r="E1483" s="66" t="s">
        <v>114</v>
      </c>
      <c r="F1483" s="68">
        <v>50705</v>
      </c>
      <c r="G1483" s="67">
        <v>7.6</v>
      </c>
      <c r="H1483" s="67">
        <v>-0.06</v>
      </c>
      <c r="I1483" s="67">
        <v>7.7</v>
      </c>
      <c r="J1483" s="67">
        <v>7.5</v>
      </c>
      <c r="K1483" s="67">
        <v>59.357399999999998</v>
      </c>
      <c r="L1483" s="67">
        <v>2.4575</v>
      </c>
    </row>
    <row r="1484" spans="1:15" x14ac:dyDescent="0.25">
      <c r="A1484" s="68">
        <v>45156</v>
      </c>
      <c r="B1484" s="68">
        <v>45160</v>
      </c>
      <c r="C1484" s="66" t="s">
        <v>115</v>
      </c>
      <c r="D1484" s="66" t="s">
        <v>116</v>
      </c>
      <c r="E1484" s="66" t="s">
        <v>117</v>
      </c>
      <c r="F1484" s="68">
        <v>51616</v>
      </c>
      <c r="G1484" s="67">
        <v>7.58</v>
      </c>
      <c r="H1484" s="67">
        <v>-0.06</v>
      </c>
      <c r="I1484" s="67">
        <v>7.68</v>
      </c>
      <c r="J1484" s="67">
        <v>7.49</v>
      </c>
      <c r="K1484" s="67">
        <v>56.142600000000002</v>
      </c>
      <c r="L1484" s="67">
        <v>0.97540000000000004</v>
      </c>
    </row>
    <row r="1485" spans="1:15" hidden="1" x14ac:dyDescent="0.25">
      <c r="A1485" s="68">
        <v>45156</v>
      </c>
      <c r="B1485" s="68">
        <v>45160</v>
      </c>
      <c r="C1485" s="66" t="s">
        <v>127</v>
      </c>
      <c r="D1485" s="66" t="s">
        <v>4</v>
      </c>
      <c r="E1485" s="66" t="s">
        <v>8</v>
      </c>
      <c r="F1485" s="68">
        <v>48542</v>
      </c>
      <c r="G1485" s="67">
        <v>7.55</v>
      </c>
      <c r="H1485" s="67">
        <v>-0.05</v>
      </c>
      <c r="I1485" s="67">
        <v>7.65</v>
      </c>
      <c r="J1485" s="67">
        <v>7.45</v>
      </c>
      <c r="K1485" s="67">
        <v>81.788200000000003</v>
      </c>
      <c r="L1485" s="67">
        <v>3.5266999999999999</v>
      </c>
    </row>
    <row r="1486" spans="1:15" hidden="1" x14ac:dyDescent="0.25">
      <c r="A1486" s="68">
        <v>45156</v>
      </c>
      <c r="B1486" s="68">
        <v>45160</v>
      </c>
      <c r="C1486" s="66" t="s">
        <v>121</v>
      </c>
      <c r="D1486" s="66" t="s">
        <v>122</v>
      </c>
      <c r="E1486" s="66" t="s">
        <v>123</v>
      </c>
      <c r="F1486" s="68">
        <v>46316</v>
      </c>
      <c r="G1486" s="67">
        <v>8.64</v>
      </c>
      <c r="H1486" s="67">
        <v>-0.19</v>
      </c>
      <c r="I1486" s="67">
        <v>8.74</v>
      </c>
      <c r="J1486" s="67">
        <v>8.5399999999999991</v>
      </c>
      <c r="K1486" s="67">
        <v>102.2688</v>
      </c>
      <c r="L1486" s="67">
        <v>5.6219000000000001</v>
      </c>
    </row>
    <row r="1487" spans="1:15" hidden="1" x14ac:dyDescent="0.25">
      <c r="A1487" s="68">
        <v>45156</v>
      </c>
      <c r="B1487" s="68">
        <v>45160</v>
      </c>
      <c r="C1487" s="66" t="s">
        <v>124</v>
      </c>
      <c r="D1487" s="66" t="s">
        <v>156</v>
      </c>
      <c r="E1487" s="66" t="s">
        <v>157</v>
      </c>
      <c r="F1487" s="68">
        <v>45259</v>
      </c>
      <c r="G1487" s="67">
        <v>9.2799999999999994</v>
      </c>
      <c r="H1487" s="67">
        <v>0.02</v>
      </c>
      <c r="I1487" s="67">
        <v>9.42</v>
      </c>
      <c r="J1487" s="67">
        <v>9.1300000000000008</v>
      </c>
      <c r="K1487" s="67">
        <v>97.512600000000006</v>
      </c>
      <c r="L1487" s="67">
        <v>0</v>
      </c>
      <c r="O1487" s="76"/>
    </row>
    <row r="1488" spans="1:15" hidden="1" x14ac:dyDescent="0.25">
      <c r="A1488" s="68">
        <v>45156</v>
      </c>
      <c r="B1488" s="68">
        <v>45160</v>
      </c>
      <c r="C1488" s="66" t="s">
        <v>133</v>
      </c>
      <c r="D1488" s="66" t="s">
        <v>142</v>
      </c>
      <c r="E1488" s="66" t="s">
        <v>143</v>
      </c>
      <c r="F1488" s="68">
        <v>45469</v>
      </c>
      <c r="G1488" s="67">
        <v>9.27</v>
      </c>
      <c r="H1488" s="67">
        <v>-0.06</v>
      </c>
      <c r="I1488" s="67">
        <v>9.42</v>
      </c>
      <c r="J1488" s="67">
        <v>9.1199999999999992</v>
      </c>
      <c r="K1488" s="67">
        <v>92.626900000000006</v>
      </c>
      <c r="L1488" s="67">
        <v>0</v>
      </c>
    </row>
    <row r="1489" spans="1:15" hidden="1" x14ac:dyDescent="0.25">
      <c r="A1489" s="68">
        <v>45156</v>
      </c>
      <c r="B1489" s="68">
        <v>45160</v>
      </c>
      <c r="C1489" s="66" t="s">
        <v>130</v>
      </c>
      <c r="D1489" s="66" t="s">
        <v>148</v>
      </c>
      <c r="E1489" s="66" t="s">
        <v>149</v>
      </c>
      <c r="F1489" s="68">
        <v>45371</v>
      </c>
      <c r="G1489" s="67">
        <v>9.43</v>
      </c>
      <c r="H1489" s="67">
        <v>0</v>
      </c>
      <c r="I1489" s="67">
        <v>9.57</v>
      </c>
      <c r="J1489" s="67">
        <v>9.2899999999999991</v>
      </c>
      <c r="K1489" s="67">
        <v>94.763099999999994</v>
      </c>
      <c r="L1489" s="67">
        <v>0</v>
      </c>
    </row>
    <row r="1490" spans="1:15" hidden="1" x14ac:dyDescent="0.25">
      <c r="A1490" s="68">
        <v>45155</v>
      </c>
      <c r="B1490" s="68">
        <v>45159</v>
      </c>
      <c r="C1490" s="66" t="s">
        <v>118</v>
      </c>
      <c r="D1490" s="66" t="s">
        <v>2</v>
      </c>
      <c r="E1490" s="66" t="s">
        <v>6</v>
      </c>
      <c r="F1490" s="68">
        <v>47048</v>
      </c>
      <c r="G1490" s="67">
        <v>7.9</v>
      </c>
      <c r="H1490" s="67">
        <v>0.16</v>
      </c>
      <c r="I1490" s="67">
        <v>7.99</v>
      </c>
      <c r="J1490" s="67">
        <v>7.8</v>
      </c>
      <c r="K1490" s="67">
        <v>95.248800000000003</v>
      </c>
      <c r="L1490" s="67">
        <v>5.6033999999999997</v>
      </c>
    </row>
    <row r="1491" spans="1:15" hidden="1" x14ac:dyDescent="0.25">
      <c r="A1491" s="68">
        <v>45155</v>
      </c>
      <c r="B1491" s="68">
        <v>45159</v>
      </c>
      <c r="C1491" s="66" t="s">
        <v>112</v>
      </c>
      <c r="D1491" s="66" t="s">
        <v>113</v>
      </c>
      <c r="E1491" s="66" t="s">
        <v>114</v>
      </c>
      <c r="F1491" s="68">
        <v>50705</v>
      </c>
      <c r="G1491" s="67">
        <v>7.66</v>
      </c>
      <c r="H1491" s="67">
        <v>0.15</v>
      </c>
      <c r="I1491" s="67">
        <v>7.76</v>
      </c>
      <c r="J1491" s="67">
        <v>7.56</v>
      </c>
      <c r="K1491" s="67">
        <v>59.012700000000002</v>
      </c>
      <c r="L1491" s="67">
        <v>2.4493</v>
      </c>
    </row>
    <row r="1492" spans="1:15" x14ac:dyDescent="0.25">
      <c r="A1492" s="68">
        <v>45155</v>
      </c>
      <c r="B1492" s="68">
        <v>45159</v>
      </c>
      <c r="C1492" s="66" t="s">
        <v>115</v>
      </c>
      <c r="D1492" s="66" t="s">
        <v>116</v>
      </c>
      <c r="E1492" s="66" t="s">
        <v>117</v>
      </c>
      <c r="F1492" s="68">
        <v>51616</v>
      </c>
      <c r="G1492" s="67">
        <v>7.64</v>
      </c>
      <c r="H1492" s="67">
        <v>0.16</v>
      </c>
      <c r="I1492" s="67">
        <v>7.73</v>
      </c>
      <c r="J1492" s="67">
        <v>7.54</v>
      </c>
      <c r="K1492" s="67">
        <v>55.805399999999999</v>
      </c>
      <c r="L1492" s="67">
        <v>0.96719999999999995</v>
      </c>
    </row>
    <row r="1493" spans="1:15" hidden="1" x14ac:dyDescent="0.25">
      <c r="A1493" s="68">
        <v>45155</v>
      </c>
      <c r="B1493" s="68">
        <v>45159</v>
      </c>
      <c r="C1493" s="66" t="s">
        <v>127</v>
      </c>
      <c r="D1493" s="66" t="s">
        <v>4</v>
      </c>
      <c r="E1493" s="66" t="s">
        <v>8</v>
      </c>
      <c r="F1493" s="68">
        <v>48542</v>
      </c>
      <c r="G1493" s="67">
        <v>7.6</v>
      </c>
      <c r="H1493" s="67">
        <v>0.14000000000000001</v>
      </c>
      <c r="I1493" s="67">
        <v>7.7</v>
      </c>
      <c r="J1493" s="67">
        <v>7.5</v>
      </c>
      <c r="K1493" s="67">
        <v>81.509100000000004</v>
      </c>
      <c r="L1493" s="67">
        <v>3.5137</v>
      </c>
    </row>
    <row r="1494" spans="1:15" hidden="1" x14ac:dyDescent="0.25">
      <c r="A1494" s="68">
        <v>45155</v>
      </c>
      <c r="B1494" s="68">
        <v>45159</v>
      </c>
      <c r="C1494" s="66" t="s">
        <v>121</v>
      </c>
      <c r="D1494" s="66" t="s">
        <v>122</v>
      </c>
      <c r="E1494" s="66" t="s">
        <v>123</v>
      </c>
      <c r="F1494" s="68">
        <v>46316</v>
      </c>
      <c r="G1494" s="67">
        <v>8.83</v>
      </c>
      <c r="H1494" s="67">
        <v>0.06</v>
      </c>
      <c r="I1494" s="67">
        <v>8.93</v>
      </c>
      <c r="J1494" s="67">
        <v>8.73</v>
      </c>
      <c r="K1494" s="67">
        <v>101.76649999999999</v>
      </c>
      <c r="L1494" s="67">
        <v>5.5959000000000003</v>
      </c>
    </row>
    <row r="1495" spans="1:15" hidden="1" x14ac:dyDescent="0.25">
      <c r="A1495" s="68">
        <v>45155</v>
      </c>
      <c r="B1495" s="68">
        <v>45159</v>
      </c>
      <c r="C1495" s="66" t="s">
        <v>124</v>
      </c>
      <c r="D1495" s="66" t="s">
        <v>156</v>
      </c>
      <c r="E1495" s="66" t="s">
        <v>157</v>
      </c>
      <c r="F1495" s="68">
        <v>45259</v>
      </c>
      <c r="G1495" s="67">
        <v>9.26</v>
      </c>
      <c r="H1495" s="67">
        <v>0.02</v>
      </c>
      <c r="I1495" s="67">
        <v>9.41</v>
      </c>
      <c r="J1495" s="67">
        <v>9.11</v>
      </c>
      <c r="K1495" s="67">
        <v>97.4923</v>
      </c>
      <c r="L1495" s="67">
        <v>0</v>
      </c>
      <c r="O1495" s="76"/>
    </row>
    <row r="1496" spans="1:15" hidden="1" x14ac:dyDescent="0.25">
      <c r="A1496" s="68">
        <v>45155</v>
      </c>
      <c r="B1496" s="68">
        <v>45159</v>
      </c>
      <c r="C1496" s="66" t="s">
        <v>133</v>
      </c>
      <c r="D1496" s="66" t="s">
        <v>142</v>
      </c>
      <c r="E1496" s="66" t="s">
        <v>143</v>
      </c>
      <c r="F1496" s="68">
        <v>45469</v>
      </c>
      <c r="G1496" s="67">
        <v>9.33</v>
      </c>
      <c r="H1496" s="67">
        <v>0.05</v>
      </c>
      <c r="I1496" s="67">
        <v>9.48</v>
      </c>
      <c r="J1496" s="67">
        <v>9.18</v>
      </c>
      <c r="K1496" s="67">
        <v>92.565700000000007</v>
      </c>
      <c r="L1496" s="67">
        <v>0</v>
      </c>
    </row>
    <row r="1497" spans="1:15" hidden="1" x14ac:dyDescent="0.25">
      <c r="A1497" s="68">
        <v>45155</v>
      </c>
      <c r="B1497" s="68">
        <v>45159</v>
      </c>
      <c r="C1497" s="66" t="s">
        <v>130</v>
      </c>
      <c r="D1497" s="66" t="s">
        <v>148</v>
      </c>
      <c r="E1497" s="66" t="s">
        <v>149</v>
      </c>
      <c r="F1497" s="68">
        <v>45371</v>
      </c>
      <c r="G1497" s="67">
        <v>9.43</v>
      </c>
      <c r="H1497" s="67">
        <v>-0.02</v>
      </c>
      <c r="I1497" s="67">
        <v>9.58</v>
      </c>
      <c r="J1497" s="67">
        <v>9.2899999999999991</v>
      </c>
      <c r="K1497" s="67">
        <v>94.736900000000006</v>
      </c>
      <c r="L1497" s="67">
        <v>0</v>
      </c>
    </row>
    <row r="1498" spans="1:15" hidden="1" x14ac:dyDescent="0.25">
      <c r="A1498" s="68">
        <v>45154</v>
      </c>
      <c r="B1498" s="68">
        <v>45156</v>
      </c>
      <c r="C1498" s="66" t="s">
        <v>118</v>
      </c>
      <c r="D1498" s="66" t="s">
        <v>2</v>
      </c>
      <c r="E1498" s="66" t="s">
        <v>6</v>
      </c>
      <c r="F1498" s="68">
        <v>47048</v>
      </c>
      <c r="G1498" s="67">
        <v>7.74</v>
      </c>
      <c r="H1498" s="67">
        <v>-0.01</v>
      </c>
      <c r="I1498" s="67">
        <v>7.84</v>
      </c>
      <c r="J1498" s="67">
        <v>7.64</v>
      </c>
      <c r="K1498" s="67">
        <v>95.862099999999998</v>
      </c>
      <c r="L1498" s="67">
        <v>5.5479000000000003</v>
      </c>
    </row>
    <row r="1499" spans="1:15" hidden="1" x14ac:dyDescent="0.25">
      <c r="A1499" s="68">
        <v>45154</v>
      </c>
      <c r="B1499" s="68">
        <v>45156</v>
      </c>
      <c r="C1499" s="66" t="s">
        <v>112</v>
      </c>
      <c r="D1499" s="66" t="s">
        <v>113</v>
      </c>
      <c r="E1499" s="66" t="s">
        <v>114</v>
      </c>
      <c r="F1499" s="68">
        <v>50705</v>
      </c>
      <c r="G1499" s="67">
        <v>7.51</v>
      </c>
      <c r="H1499" s="67">
        <v>0.02</v>
      </c>
      <c r="I1499" s="67">
        <v>7.61</v>
      </c>
      <c r="J1499" s="67">
        <v>7.42</v>
      </c>
      <c r="K1499" s="67">
        <v>59.892600000000002</v>
      </c>
      <c r="L1499" s="67">
        <v>2.4247000000000001</v>
      </c>
    </row>
    <row r="1500" spans="1:15" x14ac:dyDescent="0.25">
      <c r="A1500" s="68">
        <v>45154</v>
      </c>
      <c r="B1500" s="68">
        <v>45156</v>
      </c>
      <c r="C1500" s="66" t="s">
        <v>115</v>
      </c>
      <c r="D1500" s="66" t="s">
        <v>116</v>
      </c>
      <c r="E1500" s="66" t="s">
        <v>117</v>
      </c>
      <c r="F1500" s="68">
        <v>51616</v>
      </c>
      <c r="G1500" s="67">
        <v>7.48</v>
      </c>
      <c r="H1500" s="67">
        <v>-0.01</v>
      </c>
      <c r="I1500" s="67">
        <v>7.58</v>
      </c>
      <c r="J1500" s="67">
        <v>7.38</v>
      </c>
      <c r="K1500" s="67">
        <v>56.8003</v>
      </c>
      <c r="L1500" s="67">
        <v>0.94259999999999999</v>
      </c>
    </row>
    <row r="1501" spans="1:15" hidden="1" x14ac:dyDescent="0.25">
      <c r="A1501" s="68">
        <v>45154</v>
      </c>
      <c r="B1501" s="68">
        <v>45156</v>
      </c>
      <c r="C1501" s="66" t="s">
        <v>127</v>
      </c>
      <c r="D1501" s="66" t="s">
        <v>4</v>
      </c>
      <c r="E1501" s="66" t="s">
        <v>8</v>
      </c>
      <c r="F1501" s="68">
        <v>48542</v>
      </c>
      <c r="G1501" s="67">
        <v>7.46</v>
      </c>
      <c r="H1501" s="67">
        <v>-0.01</v>
      </c>
      <c r="I1501" s="67">
        <v>7.56</v>
      </c>
      <c r="J1501" s="67">
        <v>7.36</v>
      </c>
      <c r="K1501" s="67">
        <v>82.283000000000001</v>
      </c>
      <c r="L1501" s="67">
        <v>3.4746999999999999</v>
      </c>
    </row>
    <row r="1502" spans="1:15" hidden="1" x14ac:dyDescent="0.25">
      <c r="A1502" s="68">
        <v>45154</v>
      </c>
      <c r="B1502" s="68">
        <v>45156</v>
      </c>
      <c r="C1502" s="66" t="s">
        <v>121</v>
      </c>
      <c r="D1502" s="66" t="s">
        <v>122</v>
      </c>
      <c r="E1502" s="66" t="s">
        <v>123</v>
      </c>
      <c r="F1502" s="68">
        <v>46316</v>
      </c>
      <c r="G1502" s="67">
        <v>8.77</v>
      </c>
      <c r="H1502" s="67">
        <v>-7.0000000000000007E-2</v>
      </c>
      <c r="I1502" s="67">
        <v>8.86</v>
      </c>
      <c r="J1502" s="67">
        <v>8.67</v>
      </c>
      <c r="K1502" s="67">
        <v>101.9353</v>
      </c>
      <c r="L1502" s="67">
        <v>5.5178000000000003</v>
      </c>
    </row>
    <row r="1503" spans="1:15" hidden="1" x14ac:dyDescent="0.25">
      <c r="A1503" s="68">
        <v>45154</v>
      </c>
      <c r="B1503" s="68">
        <v>45156</v>
      </c>
      <c r="C1503" s="66" t="s">
        <v>124</v>
      </c>
      <c r="D1503" s="66" t="s">
        <v>156</v>
      </c>
      <c r="E1503" s="66" t="s">
        <v>157</v>
      </c>
      <c r="F1503" s="68">
        <v>45259</v>
      </c>
      <c r="G1503" s="67">
        <v>9.24</v>
      </c>
      <c r="H1503" s="67">
        <v>-0.02</v>
      </c>
      <c r="I1503" s="67">
        <v>9.39</v>
      </c>
      <c r="J1503" s="67">
        <v>9.09</v>
      </c>
      <c r="K1503" s="67">
        <v>97.424700000000001</v>
      </c>
      <c r="L1503" s="67">
        <v>0</v>
      </c>
      <c r="O1503" s="76"/>
    </row>
    <row r="1504" spans="1:15" hidden="1" x14ac:dyDescent="0.25">
      <c r="A1504" s="68">
        <v>45154</v>
      </c>
      <c r="B1504" s="68">
        <v>45156</v>
      </c>
      <c r="C1504" s="66" t="s">
        <v>133</v>
      </c>
      <c r="D1504" s="66" t="s">
        <v>142</v>
      </c>
      <c r="E1504" s="66" t="s">
        <v>143</v>
      </c>
      <c r="F1504" s="68">
        <v>45469</v>
      </c>
      <c r="G1504" s="67">
        <v>9.2799999999999994</v>
      </c>
      <c r="H1504" s="67">
        <v>-0.06</v>
      </c>
      <c r="I1504" s="67">
        <v>9.43</v>
      </c>
      <c r="J1504" s="67">
        <v>9.1300000000000008</v>
      </c>
      <c r="K1504" s="67">
        <v>92.5334</v>
      </c>
      <c r="L1504" s="67">
        <v>0</v>
      </c>
    </row>
    <row r="1505" spans="1:15" hidden="1" x14ac:dyDescent="0.25">
      <c r="A1505" s="68">
        <v>45154</v>
      </c>
      <c r="B1505" s="68">
        <v>45156</v>
      </c>
      <c r="C1505" s="66" t="s">
        <v>130</v>
      </c>
      <c r="D1505" s="66" t="s">
        <v>148</v>
      </c>
      <c r="E1505" s="66" t="s">
        <v>149</v>
      </c>
      <c r="F1505" s="68">
        <v>45371</v>
      </c>
      <c r="G1505" s="67">
        <v>9.4499999999999993</v>
      </c>
      <c r="H1505" s="67">
        <v>0.11</v>
      </c>
      <c r="I1505" s="67">
        <v>9.6</v>
      </c>
      <c r="J1505" s="67">
        <v>9.3000000000000007</v>
      </c>
      <c r="K1505" s="67">
        <v>94.657799999999995</v>
      </c>
      <c r="L1505" s="67">
        <v>0</v>
      </c>
    </row>
    <row r="1506" spans="1:15" hidden="1" x14ac:dyDescent="0.25">
      <c r="A1506" s="68">
        <v>45153</v>
      </c>
      <c r="B1506" s="68">
        <v>45155</v>
      </c>
      <c r="C1506" s="66" t="s">
        <v>118</v>
      </c>
      <c r="D1506" s="66" t="s">
        <v>2</v>
      </c>
      <c r="E1506" s="66" t="s">
        <v>6</v>
      </c>
      <c r="F1506" s="68">
        <v>47048</v>
      </c>
      <c r="G1506" s="67">
        <v>7.75</v>
      </c>
      <c r="H1506" s="67">
        <v>0.12</v>
      </c>
      <c r="I1506" s="67">
        <v>7.85</v>
      </c>
      <c r="J1506" s="67">
        <v>7.65</v>
      </c>
      <c r="K1506" s="67">
        <v>95.836699999999993</v>
      </c>
      <c r="L1506" s="67">
        <v>5.5294999999999996</v>
      </c>
    </row>
    <row r="1507" spans="1:15" hidden="1" x14ac:dyDescent="0.25">
      <c r="A1507" s="68">
        <v>45153</v>
      </c>
      <c r="B1507" s="68">
        <v>45155</v>
      </c>
      <c r="C1507" s="66" t="s">
        <v>112</v>
      </c>
      <c r="D1507" s="66" t="s">
        <v>113</v>
      </c>
      <c r="E1507" s="66" t="s">
        <v>114</v>
      </c>
      <c r="F1507" s="68">
        <v>50705</v>
      </c>
      <c r="G1507" s="67">
        <v>7.49</v>
      </c>
      <c r="H1507" s="67">
        <v>0.12</v>
      </c>
      <c r="I1507" s="67">
        <v>7.59</v>
      </c>
      <c r="J1507" s="67">
        <v>7.39</v>
      </c>
      <c r="K1507" s="67">
        <v>60.050600000000003</v>
      </c>
      <c r="L1507" s="67">
        <v>2.4163999999999999</v>
      </c>
    </row>
    <row r="1508" spans="1:15" x14ac:dyDescent="0.25">
      <c r="A1508" s="68">
        <v>45153</v>
      </c>
      <c r="B1508" s="68">
        <v>45155</v>
      </c>
      <c r="C1508" s="66" t="s">
        <v>115</v>
      </c>
      <c r="D1508" s="66" t="s">
        <v>116</v>
      </c>
      <c r="E1508" s="66" t="s">
        <v>117</v>
      </c>
      <c r="F1508" s="68">
        <v>51616</v>
      </c>
      <c r="G1508" s="67">
        <v>7.49</v>
      </c>
      <c r="H1508" s="67">
        <v>0.14000000000000001</v>
      </c>
      <c r="I1508" s="67">
        <v>7.59</v>
      </c>
      <c r="J1508" s="67">
        <v>7.39</v>
      </c>
      <c r="K1508" s="67">
        <v>56.738</v>
      </c>
      <c r="L1508" s="67">
        <v>0.93440000000000001</v>
      </c>
    </row>
    <row r="1509" spans="1:15" hidden="1" x14ac:dyDescent="0.25">
      <c r="A1509" s="68">
        <v>45153</v>
      </c>
      <c r="B1509" s="68">
        <v>45155</v>
      </c>
      <c r="C1509" s="66" t="s">
        <v>127</v>
      </c>
      <c r="D1509" s="66" t="s">
        <v>4</v>
      </c>
      <c r="E1509" s="66" t="s">
        <v>8</v>
      </c>
      <c r="F1509" s="68">
        <v>48542</v>
      </c>
      <c r="G1509" s="67">
        <v>7.47</v>
      </c>
      <c r="H1509" s="67">
        <v>0.13</v>
      </c>
      <c r="I1509" s="67">
        <v>7.57</v>
      </c>
      <c r="J1509" s="67">
        <v>7.37</v>
      </c>
      <c r="K1509" s="67">
        <v>82.235900000000001</v>
      </c>
      <c r="L1509" s="67">
        <v>3.4615999999999998</v>
      </c>
    </row>
    <row r="1510" spans="1:15" hidden="1" x14ac:dyDescent="0.25">
      <c r="A1510" s="68">
        <v>45153</v>
      </c>
      <c r="B1510" s="68">
        <v>45155</v>
      </c>
      <c r="C1510" s="66" t="s">
        <v>121</v>
      </c>
      <c r="D1510" s="66" t="s">
        <v>122</v>
      </c>
      <c r="E1510" s="66" t="s">
        <v>123</v>
      </c>
      <c r="F1510" s="68">
        <v>46316</v>
      </c>
      <c r="G1510" s="67">
        <v>8.84</v>
      </c>
      <c r="H1510" s="67">
        <v>0.02</v>
      </c>
      <c r="I1510" s="67">
        <v>8.94</v>
      </c>
      <c r="J1510" s="67">
        <v>8.75</v>
      </c>
      <c r="K1510" s="67">
        <v>101.7218</v>
      </c>
      <c r="L1510" s="67">
        <v>5.4917999999999996</v>
      </c>
    </row>
    <row r="1511" spans="1:15" hidden="1" x14ac:dyDescent="0.25">
      <c r="A1511" s="68">
        <v>45153</v>
      </c>
      <c r="B1511" s="68">
        <v>45155</v>
      </c>
      <c r="C1511" s="66" t="s">
        <v>124</v>
      </c>
      <c r="D1511" s="66" t="s">
        <v>156</v>
      </c>
      <c r="E1511" s="66" t="s">
        <v>157</v>
      </c>
      <c r="F1511" s="68">
        <v>45259</v>
      </c>
      <c r="G1511" s="67">
        <v>9.26</v>
      </c>
      <c r="H1511" s="67">
        <v>-0.44</v>
      </c>
      <c r="I1511" s="67">
        <v>9.41</v>
      </c>
      <c r="J1511" s="67">
        <v>9.11</v>
      </c>
      <c r="K1511" s="67">
        <v>97.394599999999997</v>
      </c>
      <c r="L1511" s="67">
        <v>0</v>
      </c>
      <c r="O1511" s="76"/>
    </row>
    <row r="1512" spans="1:15" hidden="1" x14ac:dyDescent="0.25">
      <c r="A1512" s="68">
        <v>45153</v>
      </c>
      <c r="B1512" s="68">
        <v>45155</v>
      </c>
      <c r="C1512" s="66" t="s">
        <v>130</v>
      </c>
      <c r="D1512" s="66" t="s">
        <v>152</v>
      </c>
      <c r="E1512" s="66" t="s">
        <v>153</v>
      </c>
      <c r="F1512" s="68">
        <v>45315</v>
      </c>
      <c r="G1512" s="67">
        <v>9.34</v>
      </c>
      <c r="H1512" s="67">
        <v>-0.38</v>
      </c>
      <c r="I1512" s="67">
        <v>9.48</v>
      </c>
      <c r="J1512" s="67">
        <v>9.1999999999999993</v>
      </c>
      <c r="K1512" s="67">
        <v>96.013199999999998</v>
      </c>
      <c r="L1512" s="67">
        <v>0</v>
      </c>
    </row>
    <row r="1513" spans="1:15" hidden="1" x14ac:dyDescent="0.25">
      <c r="A1513" s="68">
        <v>45153</v>
      </c>
      <c r="B1513" s="68">
        <v>45155</v>
      </c>
      <c r="C1513" s="66" t="s">
        <v>133</v>
      </c>
      <c r="D1513" s="66" t="s">
        <v>142</v>
      </c>
      <c r="E1513" s="66" t="s">
        <v>143</v>
      </c>
      <c r="F1513" s="68">
        <v>45469</v>
      </c>
      <c r="G1513" s="67">
        <v>9.34</v>
      </c>
      <c r="H1513" s="67">
        <v>-0.69</v>
      </c>
      <c r="I1513" s="67">
        <v>9.49</v>
      </c>
      <c r="J1513" s="67">
        <v>9.19</v>
      </c>
      <c r="K1513" s="67">
        <v>92.469499999999996</v>
      </c>
      <c r="L1513" s="67">
        <v>0</v>
      </c>
    </row>
    <row r="1514" spans="1:15" hidden="1" x14ac:dyDescent="0.25">
      <c r="A1514" s="68">
        <v>45152</v>
      </c>
      <c r="B1514" s="68">
        <v>45154</v>
      </c>
      <c r="C1514" s="66" t="s">
        <v>118</v>
      </c>
      <c r="D1514" s="66" t="s">
        <v>2</v>
      </c>
      <c r="E1514" s="66" t="s">
        <v>6</v>
      </c>
      <c r="F1514" s="68">
        <v>47048</v>
      </c>
      <c r="G1514" s="67">
        <v>7.63</v>
      </c>
      <c r="H1514" s="67">
        <v>-0.08</v>
      </c>
      <c r="I1514" s="67">
        <v>7.73</v>
      </c>
      <c r="J1514" s="67">
        <v>7.54</v>
      </c>
      <c r="K1514" s="67">
        <v>96.289599999999993</v>
      </c>
      <c r="L1514" s="67">
        <v>5.5110000000000001</v>
      </c>
    </row>
    <row r="1515" spans="1:15" hidden="1" x14ac:dyDescent="0.25">
      <c r="A1515" s="68">
        <v>45152</v>
      </c>
      <c r="B1515" s="68">
        <v>45154</v>
      </c>
      <c r="C1515" s="66" t="s">
        <v>112</v>
      </c>
      <c r="D1515" s="66" t="s">
        <v>113</v>
      </c>
      <c r="E1515" s="66" t="s">
        <v>114</v>
      </c>
      <c r="F1515" s="68">
        <v>50705</v>
      </c>
      <c r="G1515" s="67">
        <v>7.37</v>
      </c>
      <c r="H1515" s="67">
        <v>-0.05</v>
      </c>
      <c r="I1515" s="67">
        <v>7.47</v>
      </c>
      <c r="J1515" s="67">
        <v>7.27</v>
      </c>
      <c r="K1515" s="67">
        <v>60.8277</v>
      </c>
      <c r="L1515" s="67">
        <v>2.4081999999999999</v>
      </c>
    </row>
    <row r="1516" spans="1:15" x14ac:dyDescent="0.25">
      <c r="A1516" s="68">
        <v>45152</v>
      </c>
      <c r="B1516" s="68">
        <v>45154</v>
      </c>
      <c r="C1516" s="66" t="s">
        <v>115</v>
      </c>
      <c r="D1516" s="66" t="s">
        <v>116</v>
      </c>
      <c r="E1516" s="66" t="s">
        <v>117</v>
      </c>
      <c r="F1516" s="68">
        <v>51616</v>
      </c>
      <c r="G1516" s="67">
        <v>7.35</v>
      </c>
      <c r="H1516" s="67">
        <v>-0.06</v>
      </c>
      <c r="I1516" s="67">
        <v>7.45</v>
      </c>
      <c r="J1516" s="67">
        <v>7.25</v>
      </c>
      <c r="K1516" s="67">
        <v>57.667999999999999</v>
      </c>
      <c r="L1516" s="67">
        <v>0.92620000000000002</v>
      </c>
    </row>
    <row r="1517" spans="1:15" hidden="1" x14ac:dyDescent="0.25">
      <c r="A1517" s="68">
        <v>45152</v>
      </c>
      <c r="B1517" s="68">
        <v>45154</v>
      </c>
      <c r="C1517" s="66" t="s">
        <v>127</v>
      </c>
      <c r="D1517" s="66" t="s">
        <v>4</v>
      </c>
      <c r="E1517" s="66" t="s">
        <v>8</v>
      </c>
      <c r="F1517" s="68">
        <v>48542</v>
      </c>
      <c r="G1517" s="67">
        <v>7.34</v>
      </c>
      <c r="H1517" s="67">
        <v>-0.04</v>
      </c>
      <c r="I1517" s="67">
        <v>7.44</v>
      </c>
      <c r="J1517" s="67">
        <v>7.24</v>
      </c>
      <c r="K1517" s="67">
        <v>82.970699999999994</v>
      </c>
      <c r="L1517" s="67">
        <v>3.4485999999999999</v>
      </c>
    </row>
    <row r="1518" spans="1:15" hidden="1" x14ac:dyDescent="0.25">
      <c r="A1518" s="68">
        <v>45152</v>
      </c>
      <c r="B1518" s="68">
        <v>45154</v>
      </c>
      <c r="C1518" s="66" t="s">
        <v>121</v>
      </c>
      <c r="D1518" s="66" t="s">
        <v>122</v>
      </c>
      <c r="E1518" s="66" t="s">
        <v>123</v>
      </c>
      <c r="F1518" s="68">
        <v>46316</v>
      </c>
      <c r="G1518" s="67">
        <v>8.82</v>
      </c>
      <c r="H1518" s="67">
        <v>-0.12</v>
      </c>
      <c r="I1518" s="67">
        <v>8.92</v>
      </c>
      <c r="J1518" s="67">
        <v>8.7200000000000006</v>
      </c>
      <c r="K1518" s="67">
        <v>101.79649999999999</v>
      </c>
      <c r="L1518" s="67">
        <v>5.4657999999999998</v>
      </c>
    </row>
    <row r="1519" spans="1:15" hidden="1" x14ac:dyDescent="0.25">
      <c r="A1519" s="68">
        <v>45152</v>
      </c>
      <c r="B1519" s="68">
        <v>45154</v>
      </c>
      <c r="C1519" s="66" t="s">
        <v>124</v>
      </c>
      <c r="D1519" s="66" t="s">
        <v>156</v>
      </c>
      <c r="E1519" s="66" t="s">
        <v>157</v>
      </c>
      <c r="F1519" s="68">
        <v>45259</v>
      </c>
      <c r="G1519" s="67">
        <v>9.6999999999999993</v>
      </c>
      <c r="H1519" s="67">
        <v>-0.03</v>
      </c>
      <c r="I1519" s="67">
        <v>9.85</v>
      </c>
      <c r="J1519" s="67">
        <v>9.5500000000000007</v>
      </c>
      <c r="K1519" s="67">
        <v>97.248099999999994</v>
      </c>
      <c r="L1519" s="67">
        <v>0</v>
      </c>
      <c r="O1519" s="76"/>
    </row>
    <row r="1520" spans="1:15" hidden="1" x14ac:dyDescent="0.25">
      <c r="A1520" s="68">
        <v>45152</v>
      </c>
      <c r="B1520" s="68">
        <v>45154</v>
      </c>
      <c r="C1520" s="66" t="s">
        <v>130</v>
      </c>
      <c r="D1520" s="66" t="s">
        <v>152</v>
      </c>
      <c r="E1520" s="66" t="s">
        <v>153</v>
      </c>
      <c r="F1520" s="68">
        <v>45315</v>
      </c>
      <c r="G1520" s="67">
        <v>9.7200000000000006</v>
      </c>
      <c r="H1520" s="67">
        <v>0</v>
      </c>
      <c r="I1520" s="67">
        <v>9.85</v>
      </c>
      <c r="J1520" s="67">
        <v>9.58</v>
      </c>
      <c r="K1520" s="67">
        <v>95.836200000000005</v>
      </c>
      <c r="L1520" s="67">
        <v>0</v>
      </c>
    </row>
    <row r="1521" spans="1:15" hidden="1" x14ac:dyDescent="0.25">
      <c r="A1521" s="68">
        <v>45152</v>
      </c>
      <c r="B1521" s="68">
        <v>45154</v>
      </c>
      <c r="C1521" s="66" t="s">
        <v>133</v>
      </c>
      <c r="D1521" s="66" t="s">
        <v>142</v>
      </c>
      <c r="E1521" s="66" t="s">
        <v>143</v>
      </c>
      <c r="F1521" s="68">
        <v>45469</v>
      </c>
      <c r="G1521" s="67">
        <v>10.029999999999999</v>
      </c>
      <c r="H1521" s="67">
        <v>-0.03</v>
      </c>
      <c r="I1521" s="67">
        <v>10.18</v>
      </c>
      <c r="J1521" s="67">
        <v>9.8800000000000008</v>
      </c>
      <c r="K1521" s="67">
        <v>91.934200000000004</v>
      </c>
      <c r="L1521" s="67">
        <v>0</v>
      </c>
    </row>
    <row r="1522" spans="1:15" hidden="1" x14ac:dyDescent="0.25">
      <c r="A1522" s="68">
        <v>45149</v>
      </c>
      <c r="B1522" s="68">
        <v>45153</v>
      </c>
      <c r="C1522" s="66" t="s">
        <v>118</v>
      </c>
      <c r="D1522" s="66" t="s">
        <v>2</v>
      </c>
      <c r="E1522" s="66" t="s">
        <v>6</v>
      </c>
      <c r="F1522" s="68">
        <v>47048</v>
      </c>
      <c r="G1522" s="67">
        <v>7.71</v>
      </c>
      <c r="H1522" s="67">
        <v>-0.01</v>
      </c>
      <c r="I1522" s="67">
        <v>7.81</v>
      </c>
      <c r="J1522" s="67">
        <v>7.61</v>
      </c>
      <c r="K1522" s="67">
        <v>95.975099999999998</v>
      </c>
      <c r="L1522" s="67">
        <v>5.4924999999999997</v>
      </c>
    </row>
    <row r="1523" spans="1:15" hidden="1" x14ac:dyDescent="0.25">
      <c r="A1523" s="68">
        <v>45149</v>
      </c>
      <c r="B1523" s="68">
        <v>45153</v>
      </c>
      <c r="C1523" s="66" t="s">
        <v>112</v>
      </c>
      <c r="D1523" s="66" t="s">
        <v>113</v>
      </c>
      <c r="E1523" s="66" t="s">
        <v>114</v>
      </c>
      <c r="F1523" s="68">
        <v>50705</v>
      </c>
      <c r="G1523" s="67">
        <v>7.42</v>
      </c>
      <c r="H1523" s="67">
        <v>-0.01</v>
      </c>
      <c r="I1523" s="67">
        <v>7.52</v>
      </c>
      <c r="J1523" s="67">
        <v>7.32</v>
      </c>
      <c r="K1523" s="67">
        <v>60.498899999999999</v>
      </c>
      <c r="L1523" s="67">
        <v>2.4</v>
      </c>
    </row>
    <row r="1524" spans="1:15" x14ac:dyDescent="0.25">
      <c r="A1524" s="68">
        <v>45149</v>
      </c>
      <c r="B1524" s="68">
        <v>45153</v>
      </c>
      <c r="C1524" s="66" t="s">
        <v>115</v>
      </c>
      <c r="D1524" s="66" t="s">
        <v>116</v>
      </c>
      <c r="E1524" s="66" t="s">
        <v>117</v>
      </c>
      <c r="F1524" s="68">
        <v>51616</v>
      </c>
      <c r="G1524" s="67">
        <v>7.41</v>
      </c>
      <c r="H1524" s="67">
        <v>-0.02</v>
      </c>
      <c r="I1524" s="67">
        <v>7.51</v>
      </c>
      <c r="J1524" s="67">
        <v>7.31</v>
      </c>
      <c r="K1524" s="67">
        <v>57.290199999999999</v>
      </c>
      <c r="L1524" s="67">
        <v>0.91800000000000004</v>
      </c>
    </row>
    <row r="1525" spans="1:15" hidden="1" x14ac:dyDescent="0.25">
      <c r="A1525" s="68">
        <v>45149</v>
      </c>
      <c r="B1525" s="68">
        <v>45153</v>
      </c>
      <c r="C1525" s="66" t="s">
        <v>127</v>
      </c>
      <c r="D1525" s="66" t="s">
        <v>4</v>
      </c>
      <c r="E1525" s="66" t="s">
        <v>8</v>
      </c>
      <c r="F1525" s="68">
        <v>48542</v>
      </c>
      <c r="G1525" s="67">
        <v>7.38</v>
      </c>
      <c r="H1525" s="67">
        <v>0</v>
      </c>
      <c r="I1525" s="67">
        <v>7.48</v>
      </c>
      <c r="J1525" s="67">
        <v>7.29</v>
      </c>
      <c r="K1525" s="67">
        <v>82.718000000000004</v>
      </c>
      <c r="L1525" s="67">
        <v>3.4356</v>
      </c>
    </row>
    <row r="1526" spans="1:15" hidden="1" x14ac:dyDescent="0.25">
      <c r="A1526" s="68">
        <v>45149</v>
      </c>
      <c r="B1526" s="68">
        <v>45153</v>
      </c>
      <c r="C1526" s="66" t="s">
        <v>121</v>
      </c>
      <c r="D1526" s="66" t="s">
        <v>122</v>
      </c>
      <c r="E1526" s="66" t="s">
        <v>123</v>
      </c>
      <c r="F1526" s="68">
        <v>46316</v>
      </c>
      <c r="G1526" s="67">
        <v>8.94</v>
      </c>
      <c r="H1526" s="67">
        <v>-0.01</v>
      </c>
      <c r="I1526" s="67">
        <v>9.0399999999999991</v>
      </c>
      <c r="J1526" s="67">
        <v>8.84</v>
      </c>
      <c r="K1526" s="67">
        <v>101.473</v>
      </c>
      <c r="L1526" s="67">
        <v>5.4397000000000002</v>
      </c>
    </row>
    <row r="1527" spans="1:15" hidden="1" x14ac:dyDescent="0.25">
      <c r="A1527" s="68">
        <v>45149</v>
      </c>
      <c r="B1527" s="68">
        <v>45153</v>
      </c>
      <c r="C1527" s="66" t="s">
        <v>124</v>
      </c>
      <c r="D1527" s="66" t="s">
        <v>156</v>
      </c>
      <c r="E1527" s="66" t="s">
        <v>157</v>
      </c>
      <c r="F1527" s="68">
        <v>45259</v>
      </c>
      <c r="G1527" s="67">
        <v>9.73</v>
      </c>
      <c r="H1527" s="67">
        <v>0</v>
      </c>
      <c r="I1527" s="67">
        <v>9.8800000000000008</v>
      </c>
      <c r="J1527" s="67">
        <v>9.58</v>
      </c>
      <c r="K1527" s="67">
        <v>97.214299999999994</v>
      </c>
      <c r="L1527" s="67">
        <v>0</v>
      </c>
      <c r="O1527" s="76"/>
    </row>
    <row r="1528" spans="1:15" hidden="1" x14ac:dyDescent="0.25">
      <c r="A1528" s="68">
        <v>45149</v>
      </c>
      <c r="B1528" s="68">
        <v>45153</v>
      </c>
      <c r="C1528" s="66" t="s">
        <v>130</v>
      </c>
      <c r="D1528" s="66" t="s">
        <v>152</v>
      </c>
      <c r="E1528" s="66" t="s">
        <v>153</v>
      </c>
      <c r="F1528" s="68">
        <v>45315</v>
      </c>
      <c r="G1528" s="67">
        <v>9.7200000000000006</v>
      </c>
      <c r="H1528" s="67">
        <v>0</v>
      </c>
      <c r="I1528" s="67">
        <v>9.86</v>
      </c>
      <c r="J1528" s="67">
        <v>9.58</v>
      </c>
      <c r="K1528" s="67">
        <v>95.810199999999995</v>
      </c>
      <c r="L1528" s="67">
        <v>0</v>
      </c>
    </row>
    <row r="1529" spans="1:15" hidden="1" x14ac:dyDescent="0.25">
      <c r="A1529" s="68">
        <v>45149</v>
      </c>
      <c r="B1529" s="68">
        <v>45153</v>
      </c>
      <c r="C1529" s="66" t="s">
        <v>133</v>
      </c>
      <c r="D1529" s="66" t="s">
        <v>142</v>
      </c>
      <c r="E1529" s="66" t="s">
        <v>143</v>
      </c>
      <c r="F1529" s="68">
        <v>45469</v>
      </c>
      <c r="G1529" s="67">
        <v>10.06</v>
      </c>
      <c r="H1529" s="67">
        <v>-0.02</v>
      </c>
      <c r="I1529" s="67">
        <v>10.210000000000001</v>
      </c>
      <c r="J1529" s="67">
        <v>9.91</v>
      </c>
      <c r="K1529" s="67">
        <v>91.884</v>
      </c>
      <c r="L1529" s="67">
        <v>0</v>
      </c>
    </row>
    <row r="1530" spans="1:15" hidden="1" x14ac:dyDescent="0.25">
      <c r="A1530" s="68">
        <v>45148</v>
      </c>
      <c r="B1530" s="68">
        <v>45152</v>
      </c>
      <c r="C1530" s="66" t="s">
        <v>118</v>
      </c>
      <c r="D1530" s="66" t="s">
        <v>2</v>
      </c>
      <c r="E1530" s="66" t="s">
        <v>6</v>
      </c>
      <c r="F1530" s="68">
        <v>47048</v>
      </c>
      <c r="G1530" s="67">
        <v>7.72</v>
      </c>
      <c r="H1530" s="67">
        <v>-0.03</v>
      </c>
      <c r="I1530" s="67">
        <v>7.82</v>
      </c>
      <c r="J1530" s="67">
        <v>7.62</v>
      </c>
      <c r="K1530" s="67">
        <v>95.9499</v>
      </c>
      <c r="L1530" s="67">
        <v>5.4740000000000002</v>
      </c>
    </row>
    <row r="1531" spans="1:15" hidden="1" x14ac:dyDescent="0.25">
      <c r="A1531" s="68">
        <v>45148</v>
      </c>
      <c r="B1531" s="68">
        <v>45152</v>
      </c>
      <c r="C1531" s="66" t="s">
        <v>112</v>
      </c>
      <c r="D1531" s="66" t="s">
        <v>113</v>
      </c>
      <c r="E1531" s="66" t="s">
        <v>114</v>
      </c>
      <c r="F1531" s="68">
        <v>50705</v>
      </c>
      <c r="G1531" s="67">
        <v>7.43</v>
      </c>
      <c r="H1531" s="67">
        <v>-7.0000000000000007E-2</v>
      </c>
      <c r="I1531" s="67">
        <v>7.53</v>
      </c>
      <c r="J1531" s="67">
        <v>7.33</v>
      </c>
      <c r="K1531" s="67">
        <v>60.439500000000002</v>
      </c>
      <c r="L1531" s="67">
        <v>2.3917999999999999</v>
      </c>
    </row>
    <row r="1532" spans="1:15" x14ac:dyDescent="0.25">
      <c r="A1532" s="68">
        <v>45148</v>
      </c>
      <c r="B1532" s="68">
        <v>45152</v>
      </c>
      <c r="C1532" s="66" t="s">
        <v>115</v>
      </c>
      <c r="D1532" s="66" t="s">
        <v>116</v>
      </c>
      <c r="E1532" s="66" t="s">
        <v>117</v>
      </c>
      <c r="F1532" s="68">
        <v>51616</v>
      </c>
      <c r="G1532" s="67">
        <v>7.43</v>
      </c>
      <c r="H1532" s="67">
        <v>-7.0000000000000007E-2</v>
      </c>
      <c r="I1532" s="67">
        <v>7.53</v>
      </c>
      <c r="J1532" s="67">
        <v>7.33</v>
      </c>
      <c r="K1532" s="67">
        <v>57.153300000000002</v>
      </c>
      <c r="L1532" s="67">
        <v>0.90980000000000005</v>
      </c>
    </row>
    <row r="1533" spans="1:15" hidden="1" x14ac:dyDescent="0.25">
      <c r="A1533" s="68">
        <v>45148</v>
      </c>
      <c r="B1533" s="68">
        <v>45152</v>
      </c>
      <c r="C1533" s="66" t="s">
        <v>127</v>
      </c>
      <c r="D1533" s="66" t="s">
        <v>4</v>
      </c>
      <c r="E1533" s="66" t="s">
        <v>8</v>
      </c>
      <c r="F1533" s="68">
        <v>48542</v>
      </c>
      <c r="G1533" s="67">
        <v>7.38</v>
      </c>
      <c r="H1533" s="67">
        <v>-0.08</v>
      </c>
      <c r="I1533" s="67">
        <v>7.48</v>
      </c>
      <c r="J1533" s="67">
        <v>7.28</v>
      </c>
      <c r="K1533" s="67">
        <v>82.722499999999997</v>
      </c>
      <c r="L1533" s="67">
        <v>3.4226000000000001</v>
      </c>
    </row>
    <row r="1534" spans="1:15" hidden="1" x14ac:dyDescent="0.25">
      <c r="A1534" s="68">
        <v>45148</v>
      </c>
      <c r="B1534" s="68">
        <v>45152</v>
      </c>
      <c r="C1534" s="66" t="s">
        <v>121</v>
      </c>
      <c r="D1534" s="66" t="s">
        <v>122</v>
      </c>
      <c r="E1534" s="66" t="s">
        <v>123</v>
      </c>
      <c r="F1534" s="68">
        <v>46316</v>
      </c>
      <c r="G1534" s="67">
        <v>8.9499999999999993</v>
      </c>
      <c r="H1534" s="67">
        <v>-0.01</v>
      </c>
      <c r="I1534" s="67">
        <v>9.0500000000000007</v>
      </c>
      <c r="J1534" s="67">
        <v>8.85</v>
      </c>
      <c r="K1534" s="67">
        <v>101.4508</v>
      </c>
      <c r="L1534" s="67">
        <v>5.4137000000000004</v>
      </c>
    </row>
    <row r="1535" spans="1:15" hidden="1" x14ac:dyDescent="0.25">
      <c r="A1535" s="68">
        <v>45148</v>
      </c>
      <c r="B1535" s="68">
        <v>45152</v>
      </c>
      <c r="C1535" s="66" t="s">
        <v>124</v>
      </c>
      <c r="D1535" s="66" t="s">
        <v>156</v>
      </c>
      <c r="E1535" s="66" t="s">
        <v>157</v>
      </c>
      <c r="F1535" s="68">
        <v>45259</v>
      </c>
      <c r="G1535" s="67">
        <v>9.73</v>
      </c>
      <c r="H1535" s="67">
        <v>0.01</v>
      </c>
      <c r="I1535" s="67">
        <v>9.8800000000000008</v>
      </c>
      <c r="J1535" s="67">
        <v>9.58</v>
      </c>
      <c r="K1535" s="67">
        <v>97.188800000000001</v>
      </c>
      <c r="L1535" s="67">
        <v>0</v>
      </c>
      <c r="O1535" s="76"/>
    </row>
    <row r="1536" spans="1:15" hidden="1" x14ac:dyDescent="0.25">
      <c r="A1536" s="68">
        <v>45148</v>
      </c>
      <c r="B1536" s="68">
        <v>45152</v>
      </c>
      <c r="C1536" s="66" t="s">
        <v>130</v>
      </c>
      <c r="D1536" s="66" t="s">
        <v>152</v>
      </c>
      <c r="E1536" s="66" t="s">
        <v>153</v>
      </c>
      <c r="F1536" s="68">
        <v>45315</v>
      </c>
      <c r="G1536" s="67">
        <v>9.7200000000000006</v>
      </c>
      <c r="H1536" s="67">
        <v>-0.01</v>
      </c>
      <c r="I1536" s="67">
        <v>9.86</v>
      </c>
      <c r="J1536" s="67">
        <v>9.58</v>
      </c>
      <c r="K1536" s="67">
        <v>95.784199999999998</v>
      </c>
      <c r="L1536" s="67">
        <v>0</v>
      </c>
    </row>
    <row r="1537" spans="1:15" hidden="1" x14ac:dyDescent="0.25">
      <c r="A1537" s="68">
        <v>45148</v>
      </c>
      <c r="B1537" s="68">
        <v>45152</v>
      </c>
      <c r="C1537" s="66" t="s">
        <v>133</v>
      </c>
      <c r="D1537" s="66" t="s">
        <v>142</v>
      </c>
      <c r="E1537" s="66" t="s">
        <v>143</v>
      </c>
      <c r="F1537" s="68">
        <v>45469</v>
      </c>
      <c r="G1537" s="67">
        <v>10.08</v>
      </c>
      <c r="H1537" s="67">
        <v>0</v>
      </c>
      <c r="I1537" s="67">
        <v>10.23</v>
      </c>
      <c r="J1537" s="67">
        <v>9.94</v>
      </c>
      <c r="K1537" s="67">
        <v>91.844700000000003</v>
      </c>
      <c r="L1537" s="67">
        <v>0</v>
      </c>
    </row>
    <row r="1538" spans="1:15" hidden="1" x14ac:dyDescent="0.25">
      <c r="A1538" s="68">
        <v>45147</v>
      </c>
      <c r="B1538" s="68">
        <v>45149</v>
      </c>
      <c r="C1538" s="66" t="s">
        <v>118</v>
      </c>
      <c r="D1538" s="66" t="s">
        <v>2</v>
      </c>
      <c r="E1538" s="66" t="s">
        <v>6</v>
      </c>
      <c r="F1538" s="68">
        <v>47048</v>
      </c>
      <c r="G1538" s="67">
        <v>7.75</v>
      </c>
      <c r="H1538" s="67">
        <v>0.06</v>
      </c>
      <c r="I1538" s="67">
        <v>7.85</v>
      </c>
      <c r="J1538" s="67">
        <v>7.65</v>
      </c>
      <c r="K1538" s="67">
        <v>95.816199999999995</v>
      </c>
      <c r="L1538" s="67">
        <v>5.4184999999999999</v>
      </c>
    </row>
    <row r="1539" spans="1:15" hidden="1" x14ac:dyDescent="0.25">
      <c r="A1539" s="68">
        <v>45147</v>
      </c>
      <c r="B1539" s="68">
        <v>45149</v>
      </c>
      <c r="C1539" s="66" t="s">
        <v>112</v>
      </c>
      <c r="D1539" s="66" t="s">
        <v>113</v>
      </c>
      <c r="E1539" s="66" t="s">
        <v>114</v>
      </c>
      <c r="F1539" s="68">
        <v>50705</v>
      </c>
      <c r="G1539" s="67">
        <v>7.5</v>
      </c>
      <c r="H1539" s="67">
        <v>7.0000000000000007E-2</v>
      </c>
      <c r="I1539" s="67">
        <v>7.6</v>
      </c>
      <c r="J1539" s="67">
        <v>7.4</v>
      </c>
      <c r="K1539" s="67">
        <v>59.959400000000002</v>
      </c>
      <c r="L1539" s="67">
        <v>2.3671000000000002</v>
      </c>
    </row>
    <row r="1540" spans="1:15" x14ac:dyDescent="0.25">
      <c r="A1540" s="68">
        <v>45147</v>
      </c>
      <c r="B1540" s="68">
        <v>45149</v>
      </c>
      <c r="C1540" s="66" t="s">
        <v>115</v>
      </c>
      <c r="D1540" s="66" t="s">
        <v>116</v>
      </c>
      <c r="E1540" s="66" t="s">
        <v>117</v>
      </c>
      <c r="F1540" s="68">
        <v>51616</v>
      </c>
      <c r="G1540" s="67">
        <v>7.5</v>
      </c>
      <c r="H1540" s="67">
        <v>0.09</v>
      </c>
      <c r="I1540" s="67">
        <v>7.6</v>
      </c>
      <c r="J1540" s="67">
        <v>7.4</v>
      </c>
      <c r="K1540" s="67">
        <v>56.669499999999999</v>
      </c>
      <c r="L1540" s="67">
        <v>0.88519999999999999</v>
      </c>
    </row>
    <row r="1541" spans="1:15" hidden="1" x14ac:dyDescent="0.25">
      <c r="A1541" s="68">
        <v>45147</v>
      </c>
      <c r="B1541" s="68">
        <v>45149</v>
      </c>
      <c r="C1541" s="66" t="s">
        <v>127</v>
      </c>
      <c r="D1541" s="66" t="s">
        <v>4</v>
      </c>
      <c r="E1541" s="66" t="s">
        <v>8</v>
      </c>
      <c r="F1541" s="68">
        <v>48542</v>
      </c>
      <c r="G1541" s="67">
        <v>7.46</v>
      </c>
      <c r="H1541" s="67">
        <v>7.0000000000000007E-2</v>
      </c>
      <c r="I1541" s="67">
        <v>7.55</v>
      </c>
      <c r="J1541" s="67">
        <v>7.36</v>
      </c>
      <c r="K1541" s="67">
        <v>82.288799999999995</v>
      </c>
      <c r="L1541" s="67">
        <v>3.3835999999999999</v>
      </c>
    </row>
    <row r="1542" spans="1:15" hidden="1" x14ac:dyDescent="0.25">
      <c r="A1542" s="68">
        <v>45147</v>
      </c>
      <c r="B1542" s="68">
        <v>45149</v>
      </c>
      <c r="C1542" s="66" t="s">
        <v>121</v>
      </c>
      <c r="D1542" s="66" t="s">
        <v>122</v>
      </c>
      <c r="E1542" s="66" t="s">
        <v>123</v>
      </c>
      <c r="F1542" s="68">
        <v>46316</v>
      </c>
      <c r="G1542" s="67">
        <v>8.9600000000000009</v>
      </c>
      <c r="H1542" s="67">
        <v>7.0000000000000007E-2</v>
      </c>
      <c r="I1542" s="67">
        <v>9.06</v>
      </c>
      <c r="J1542" s="67">
        <v>8.8699999999999992</v>
      </c>
      <c r="K1542" s="67">
        <v>101.4054</v>
      </c>
      <c r="L1542" s="67">
        <v>5.3356000000000003</v>
      </c>
    </row>
    <row r="1543" spans="1:15" hidden="1" x14ac:dyDescent="0.25">
      <c r="A1543" s="68">
        <v>45147</v>
      </c>
      <c r="B1543" s="68">
        <v>45149</v>
      </c>
      <c r="C1543" s="66" t="s">
        <v>124</v>
      </c>
      <c r="D1543" s="66" t="s">
        <v>156</v>
      </c>
      <c r="E1543" s="66" t="s">
        <v>157</v>
      </c>
      <c r="F1543" s="68">
        <v>45259</v>
      </c>
      <c r="G1543" s="67">
        <v>9.7200000000000006</v>
      </c>
      <c r="H1543" s="67">
        <v>-0.08</v>
      </c>
      <c r="I1543" s="67">
        <v>9.8699999999999992</v>
      </c>
      <c r="J1543" s="67">
        <v>9.57</v>
      </c>
      <c r="K1543" s="67">
        <v>97.115399999999994</v>
      </c>
      <c r="L1543" s="67">
        <v>0</v>
      </c>
      <c r="O1543" s="76"/>
    </row>
    <row r="1544" spans="1:15" hidden="1" x14ac:dyDescent="0.25">
      <c r="A1544" s="68">
        <v>45147</v>
      </c>
      <c r="B1544" s="68">
        <v>45149</v>
      </c>
      <c r="C1544" s="66" t="s">
        <v>130</v>
      </c>
      <c r="D1544" s="66" t="s">
        <v>152</v>
      </c>
      <c r="E1544" s="66" t="s">
        <v>153</v>
      </c>
      <c r="F1544" s="68">
        <v>45315</v>
      </c>
      <c r="G1544" s="67">
        <v>9.73</v>
      </c>
      <c r="H1544" s="67">
        <v>-0.12</v>
      </c>
      <c r="I1544" s="67">
        <v>9.8699999999999992</v>
      </c>
      <c r="J1544" s="67">
        <v>9.6</v>
      </c>
      <c r="K1544" s="67">
        <v>95.704800000000006</v>
      </c>
      <c r="L1544" s="67">
        <v>0</v>
      </c>
    </row>
    <row r="1545" spans="1:15" hidden="1" x14ac:dyDescent="0.25">
      <c r="A1545" s="68">
        <v>45147</v>
      </c>
      <c r="B1545" s="68">
        <v>45149</v>
      </c>
      <c r="C1545" s="66" t="s">
        <v>133</v>
      </c>
      <c r="D1545" s="66" t="s">
        <v>142</v>
      </c>
      <c r="E1545" s="66" t="s">
        <v>143</v>
      </c>
      <c r="F1545" s="68">
        <v>45469</v>
      </c>
      <c r="G1545" s="67">
        <v>10.08</v>
      </c>
      <c r="H1545" s="67">
        <v>0</v>
      </c>
      <c r="I1545" s="67">
        <v>10.23</v>
      </c>
      <c r="J1545" s="67">
        <v>9.94</v>
      </c>
      <c r="K1545" s="67">
        <v>91.775099999999995</v>
      </c>
      <c r="L1545" s="67">
        <v>0</v>
      </c>
    </row>
    <row r="1546" spans="1:15" hidden="1" x14ac:dyDescent="0.25">
      <c r="A1546" s="68">
        <v>45146</v>
      </c>
      <c r="B1546" s="68">
        <v>45148</v>
      </c>
      <c r="C1546" s="66" t="s">
        <v>118</v>
      </c>
      <c r="D1546" s="66" t="s">
        <v>2</v>
      </c>
      <c r="E1546" s="66" t="s">
        <v>6</v>
      </c>
      <c r="F1546" s="68">
        <v>47048</v>
      </c>
      <c r="G1546" s="67">
        <v>7.69</v>
      </c>
      <c r="H1546" s="67">
        <v>-0.1</v>
      </c>
      <c r="I1546" s="67">
        <v>7.79</v>
      </c>
      <c r="J1546" s="67">
        <v>7.6</v>
      </c>
      <c r="K1546" s="67">
        <v>96.033900000000003</v>
      </c>
      <c r="L1546" s="67">
        <v>5.4</v>
      </c>
    </row>
    <row r="1547" spans="1:15" hidden="1" x14ac:dyDescent="0.25">
      <c r="A1547" s="68">
        <v>45146</v>
      </c>
      <c r="B1547" s="68">
        <v>45148</v>
      </c>
      <c r="C1547" s="66" t="s">
        <v>112</v>
      </c>
      <c r="D1547" s="66" t="s">
        <v>113</v>
      </c>
      <c r="E1547" s="66" t="s">
        <v>114</v>
      </c>
      <c r="F1547" s="68">
        <v>50705</v>
      </c>
      <c r="G1547" s="67">
        <v>7.43</v>
      </c>
      <c r="H1547" s="67">
        <v>-0.09</v>
      </c>
      <c r="I1547" s="67">
        <v>7.53</v>
      </c>
      <c r="J1547" s="67">
        <v>7.33</v>
      </c>
      <c r="K1547" s="67">
        <v>60.427700000000002</v>
      </c>
      <c r="L1547" s="67">
        <v>2.3589000000000002</v>
      </c>
    </row>
    <row r="1548" spans="1:15" x14ac:dyDescent="0.25">
      <c r="A1548" s="68">
        <v>45146</v>
      </c>
      <c r="B1548" s="68">
        <v>45148</v>
      </c>
      <c r="C1548" s="66" t="s">
        <v>115</v>
      </c>
      <c r="D1548" s="66" t="s">
        <v>116</v>
      </c>
      <c r="E1548" s="66" t="s">
        <v>117</v>
      </c>
      <c r="F1548" s="68">
        <v>51616</v>
      </c>
      <c r="G1548" s="67">
        <v>7.41</v>
      </c>
      <c r="H1548" s="67">
        <v>-0.09</v>
      </c>
      <c r="I1548" s="67">
        <v>7.51</v>
      </c>
      <c r="J1548" s="67">
        <v>7.31</v>
      </c>
      <c r="K1548" s="67">
        <v>57.245699999999999</v>
      </c>
      <c r="L1548" s="67">
        <v>0.877</v>
      </c>
    </row>
    <row r="1549" spans="1:15" hidden="1" x14ac:dyDescent="0.25">
      <c r="A1549" s="68">
        <v>45146</v>
      </c>
      <c r="B1549" s="68">
        <v>45148</v>
      </c>
      <c r="C1549" s="66" t="s">
        <v>127</v>
      </c>
      <c r="D1549" s="66" t="s">
        <v>4</v>
      </c>
      <c r="E1549" s="66" t="s">
        <v>8</v>
      </c>
      <c r="F1549" s="68">
        <v>48542</v>
      </c>
      <c r="G1549" s="67">
        <v>7.39</v>
      </c>
      <c r="H1549" s="67">
        <v>-0.09</v>
      </c>
      <c r="I1549" s="67">
        <v>7.49</v>
      </c>
      <c r="J1549" s="67">
        <v>7.29</v>
      </c>
      <c r="K1549" s="67">
        <v>82.686599999999999</v>
      </c>
      <c r="L1549" s="67">
        <v>3.3704999999999998</v>
      </c>
    </row>
    <row r="1550" spans="1:15" hidden="1" x14ac:dyDescent="0.25">
      <c r="A1550" s="68">
        <v>45146</v>
      </c>
      <c r="B1550" s="68">
        <v>45148</v>
      </c>
      <c r="C1550" s="66" t="s">
        <v>121</v>
      </c>
      <c r="D1550" s="66" t="s">
        <v>122</v>
      </c>
      <c r="E1550" s="66" t="s">
        <v>123</v>
      </c>
      <c r="F1550" s="68">
        <v>46316</v>
      </c>
      <c r="G1550" s="67">
        <v>8.89</v>
      </c>
      <c r="H1550" s="67">
        <v>-0.11</v>
      </c>
      <c r="I1550" s="67">
        <v>8.99</v>
      </c>
      <c r="J1550" s="67">
        <v>8.7899999999999991</v>
      </c>
      <c r="K1550" s="67">
        <v>101.598</v>
      </c>
      <c r="L1550" s="67">
        <v>5.3095999999999997</v>
      </c>
    </row>
    <row r="1551" spans="1:15" hidden="1" x14ac:dyDescent="0.25">
      <c r="A1551" s="68">
        <v>45146</v>
      </c>
      <c r="B1551" s="68">
        <v>45148</v>
      </c>
      <c r="C1551" s="66" t="s">
        <v>124</v>
      </c>
      <c r="D1551" s="66" t="s">
        <v>156</v>
      </c>
      <c r="E1551" s="66" t="s">
        <v>157</v>
      </c>
      <c r="F1551" s="68">
        <v>45259</v>
      </c>
      <c r="G1551" s="67">
        <v>9.8000000000000007</v>
      </c>
      <c r="H1551" s="67">
        <v>-0.01</v>
      </c>
      <c r="I1551" s="67">
        <v>9.9499999999999993</v>
      </c>
      <c r="J1551" s="67">
        <v>9.65</v>
      </c>
      <c r="K1551" s="67">
        <v>97.066999999999993</v>
      </c>
      <c r="L1551" s="67">
        <v>0</v>
      </c>
      <c r="O1551" s="76"/>
    </row>
    <row r="1552" spans="1:15" hidden="1" x14ac:dyDescent="0.25">
      <c r="A1552" s="68">
        <v>45146</v>
      </c>
      <c r="B1552" s="68">
        <v>45148</v>
      </c>
      <c r="C1552" s="66" t="s">
        <v>130</v>
      </c>
      <c r="D1552" s="66" t="s">
        <v>152</v>
      </c>
      <c r="E1552" s="66" t="s">
        <v>153</v>
      </c>
      <c r="F1552" s="68">
        <v>45315</v>
      </c>
      <c r="G1552" s="67">
        <v>9.85</v>
      </c>
      <c r="H1552" s="67">
        <v>-0.02</v>
      </c>
      <c r="I1552" s="67">
        <v>9.99</v>
      </c>
      <c r="J1552" s="67">
        <v>9.7100000000000009</v>
      </c>
      <c r="K1552" s="67">
        <v>95.63</v>
      </c>
      <c r="L1552" s="67">
        <v>0</v>
      </c>
    </row>
    <row r="1553" spans="1:15" hidden="1" x14ac:dyDescent="0.25">
      <c r="A1553" s="68">
        <v>45146</v>
      </c>
      <c r="B1553" s="68">
        <v>45148</v>
      </c>
      <c r="C1553" s="66" t="s">
        <v>133</v>
      </c>
      <c r="D1553" s="66" t="s">
        <v>142</v>
      </c>
      <c r="E1553" s="66" t="s">
        <v>143</v>
      </c>
      <c r="F1553" s="68">
        <v>45469</v>
      </c>
      <c r="G1553" s="67">
        <v>10.08</v>
      </c>
      <c r="H1553" s="67">
        <v>0</v>
      </c>
      <c r="I1553" s="67">
        <v>10.23</v>
      </c>
      <c r="J1553" s="67">
        <v>9.93</v>
      </c>
      <c r="K1553" s="67">
        <v>91.753399999999999</v>
      </c>
      <c r="L1553" s="67">
        <v>0</v>
      </c>
    </row>
    <row r="1554" spans="1:15" hidden="1" x14ac:dyDescent="0.25">
      <c r="A1554" s="68">
        <v>45145</v>
      </c>
      <c r="B1554" s="68">
        <v>45147</v>
      </c>
      <c r="C1554" s="66" t="s">
        <v>118</v>
      </c>
      <c r="D1554" s="66" t="s">
        <v>2</v>
      </c>
      <c r="E1554" s="66" t="s">
        <v>6</v>
      </c>
      <c r="F1554" s="68">
        <v>47048</v>
      </c>
      <c r="G1554" s="67">
        <v>7.79</v>
      </c>
      <c r="H1554" s="67">
        <v>-0.08</v>
      </c>
      <c r="I1554" s="67">
        <v>7.89</v>
      </c>
      <c r="J1554" s="67">
        <v>7.7</v>
      </c>
      <c r="K1554" s="67">
        <v>95.627200000000002</v>
      </c>
      <c r="L1554" s="67">
        <v>5.3815</v>
      </c>
    </row>
    <row r="1555" spans="1:15" hidden="1" x14ac:dyDescent="0.25">
      <c r="A1555" s="68">
        <v>45145</v>
      </c>
      <c r="B1555" s="68">
        <v>45147</v>
      </c>
      <c r="C1555" s="66" t="s">
        <v>112</v>
      </c>
      <c r="D1555" s="66" t="s">
        <v>113</v>
      </c>
      <c r="E1555" s="66" t="s">
        <v>114</v>
      </c>
      <c r="F1555" s="68">
        <v>50705</v>
      </c>
      <c r="G1555" s="67">
        <v>7.52</v>
      </c>
      <c r="H1555" s="67">
        <v>-0.05</v>
      </c>
      <c r="I1555" s="67">
        <v>7.62</v>
      </c>
      <c r="J1555" s="67">
        <v>7.42</v>
      </c>
      <c r="K1555" s="67">
        <v>59.823599999999999</v>
      </c>
      <c r="L1555" s="67">
        <v>2.3506999999999998</v>
      </c>
    </row>
    <row r="1556" spans="1:15" x14ac:dyDescent="0.25">
      <c r="A1556" s="68">
        <v>45145</v>
      </c>
      <c r="B1556" s="68">
        <v>45147</v>
      </c>
      <c r="C1556" s="66" t="s">
        <v>115</v>
      </c>
      <c r="D1556" s="66" t="s">
        <v>116</v>
      </c>
      <c r="E1556" s="66" t="s">
        <v>117</v>
      </c>
      <c r="F1556" s="68">
        <v>51616</v>
      </c>
      <c r="G1556" s="67">
        <v>7.5</v>
      </c>
      <c r="H1556" s="67">
        <v>-0.08</v>
      </c>
      <c r="I1556" s="67">
        <v>7.59</v>
      </c>
      <c r="J1556" s="67">
        <v>7.4</v>
      </c>
      <c r="K1556" s="67">
        <v>56.681899999999999</v>
      </c>
      <c r="L1556" s="67">
        <v>0.86890000000000001</v>
      </c>
    </row>
    <row r="1557" spans="1:15" hidden="1" x14ac:dyDescent="0.25">
      <c r="A1557" s="68">
        <v>45145</v>
      </c>
      <c r="B1557" s="68">
        <v>45147</v>
      </c>
      <c r="C1557" s="66" t="s">
        <v>127</v>
      </c>
      <c r="D1557" s="66" t="s">
        <v>4</v>
      </c>
      <c r="E1557" s="66" t="s">
        <v>8</v>
      </c>
      <c r="F1557" s="68">
        <v>48542</v>
      </c>
      <c r="G1557" s="67">
        <v>7.48</v>
      </c>
      <c r="H1557" s="67">
        <v>-0.1</v>
      </c>
      <c r="I1557" s="67">
        <v>7.58</v>
      </c>
      <c r="J1557" s="67">
        <v>7.38</v>
      </c>
      <c r="K1557" s="67">
        <v>82.120400000000004</v>
      </c>
      <c r="L1557" s="67">
        <v>3.3574999999999999</v>
      </c>
    </row>
    <row r="1558" spans="1:15" hidden="1" x14ac:dyDescent="0.25">
      <c r="A1558" s="68">
        <v>45145</v>
      </c>
      <c r="B1558" s="68">
        <v>45147</v>
      </c>
      <c r="C1558" s="66" t="s">
        <v>121</v>
      </c>
      <c r="D1558" s="66" t="s">
        <v>122</v>
      </c>
      <c r="E1558" s="66" t="s">
        <v>123</v>
      </c>
      <c r="F1558" s="68">
        <v>46316</v>
      </c>
      <c r="G1558" s="67">
        <v>9</v>
      </c>
      <c r="H1558" s="67">
        <v>-0.05</v>
      </c>
      <c r="I1558" s="67">
        <v>9.1</v>
      </c>
      <c r="J1558" s="67">
        <v>8.9</v>
      </c>
      <c r="K1558" s="67">
        <v>101.3143</v>
      </c>
      <c r="L1558" s="67">
        <v>5.2835999999999999</v>
      </c>
    </row>
    <row r="1559" spans="1:15" hidden="1" x14ac:dyDescent="0.25">
      <c r="A1559" s="68">
        <v>45145</v>
      </c>
      <c r="B1559" s="68">
        <v>45147</v>
      </c>
      <c r="C1559" s="66" t="s">
        <v>124</v>
      </c>
      <c r="D1559" s="66" t="s">
        <v>156</v>
      </c>
      <c r="E1559" s="66" t="s">
        <v>157</v>
      </c>
      <c r="F1559" s="68">
        <v>45259</v>
      </c>
      <c r="G1559" s="67">
        <v>9.81</v>
      </c>
      <c r="H1559" s="67">
        <v>-0.01</v>
      </c>
      <c r="I1559" s="67">
        <v>9.9600000000000009</v>
      </c>
      <c r="J1559" s="67">
        <v>9.66</v>
      </c>
      <c r="K1559" s="67">
        <v>97.039100000000005</v>
      </c>
      <c r="L1559" s="67">
        <v>0</v>
      </c>
      <c r="O1559" s="76"/>
    </row>
    <row r="1560" spans="1:15" hidden="1" x14ac:dyDescent="0.25">
      <c r="A1560" s="68">
        <v>45145</v>
      </c>
      <c r="B1560" s="68">
        <v>45147</v>
      </c>
      <c r="C1560" s="66" t="s">
        <v>130</v>
      </c>
      <c r="D1560" s="66" t="s">
        <v>152</v>
      </c>
      <c r="E1560" s="66" t="s">
        <v>153</v>
      </c>
      <c r="F1560" s="68">
        <v>45315</v>
      </c>
      <c r="G1560" s="67">
        <v>9.8699999999999992</v>
      </c>
      <c r="H1560" s="67">
        <v>-0.01</v>
      </c>
      <c r="I1560" s="67">
        <v>10.01</v>
      </c>
      <c r="J1560" s="67">
        <v>9.73</v>
      </c>
      <c r="K1560" s="67">
        <v>95.597300000000004</v>
      </c>
      <c r="L1560" s="67">
        <v>0</v>
      </c>
    </row>
    <row r="1561" spans="1:15" hidden="1" x14ac:dyDescent="0.25">
      <c r="A1561" s="68">
        <v>45145</v>
      </c>
      <c r="B1561" s="68">
        <v>45147</v>
      </c>
      <c r="C1561" s="66" t="s">
        <v>133</v>
      </c>
      <c r="D1561" s="66" t="s">
        <v>142</v>
      </c>
      <c r="E1561" s="66" t="s">
        <v>143</v>
      </c>
      <c r="F1561" s="68">
        <v>45469</v>
      </c>
      <c r="G1561" s="67">
        <v>10.08</v>
      </c>
      <c r="H1561" s="67">
        <v>0</v>
      </c>
      <c r="I1561" s="67">
        <v>10.220000000000001</v>
      </c>
      <c r="J1561" s="67">
        <v>9.93</v>
      </c>
      <c r="K1561" s="67">
        <v>91.733000000000004</v>
      </c>
      <c r="L1561" s="67">
        <v>0</v>
      </c>
    </row>
    <row r="1562" spans="1:15" hidden="1" x14ac:dyDescent="0.25">
      <c r="A1562" s="68">
        <v>45142</v>
      </c>
      <c r="B1562" s="68">
        <v>45146</v>
      </c>
      <c r="C1562" s="66" t="s">
        <v>118</v>
      </c>
      <c r="D1562" s="66" t="s">
        <v>2</v>
      </c>
      <c r="E1562" s="66" t="s">
        <v>6</v>
      </c>
      <c r="F1562" s="68">
        <v>47048</v>
      </c>
      <c r="G1562" s="67">
        <v>7.87</v>
      </c>
      <c r="H1562" s="67">
        <v>0.11</v>
      </c>
      <c r="I1562" s="67">
        <v>7.97</v>
      </c>
      <c r="J1562" s="67">
        <v>7.77</v>
      </c>
      <c r="K1562" s="67">
        <v>95.3142</v>
      </c>
      <c r="L1562" s="67">
        <v>5.3630000000000004</v>
      </c>
    </row>
    <row r="1563" spans="1:15" hidden="1" x14ac:dyDescent="0.25">
      <c r="A1563" s="68">
        <v>45142</v>
      </c>
      <c r="B1563" s="68">
        <v>45146</v>
      </c>
      <c r="C1563" s="66" t="s">
        <v>112</v>
      </c>
      <c r="D1563" s="66" t="s">
        <v>113</v>
      </c>
      <c r="E1563" s="66" t="s">
        <v>114</v>
      </c>
      <c r="F1563" s="68">
        <v>50705</v>
      </c>
      <c r="G1563" s="67">
        <v>7.57</v>
      </c>
      <c r="H1563" s="67">
        <v>0.11</v>
      </c>
      <c r="I1563" s="67">
        <v>7.67</v>
      </c>
      <c r="J1563" s="67">
        <v>7.47</v>
      </c>
      <c r="K1563" s="67">
        <v>59.511000000000003</v>
      </c>
      <c r="L1563" s="67">
        <v>2.3424999999999998</v>
      </c>
    </row>
    <row r="1564" spans="1:15" x14ac:dyDescent="0.25">
      <c r="A1564" s="68">
        <v>45142</v>
      </c>
      <c r="B1564" s="68">
        <v>45146</v>
      </c>
      <c r="C1564" s="66" t="s">
        <v>115</v>
      </c>
      <c r="D1564" s="66" t="s">
        <v>116</v>
      </c>
      <c r="E1564" s="66" t="s">
        <v>117</v>
      </c>
      <c r="F1564" s="68">
        <v>51616</v>
      </c>
      <c r="G1564" s="67">
        <v>7.58</v>
      </c>
      <c r="H1564" s="67">
        <v>0.08</v>
      </c>
      <c r="I1564" s="67">
        <v>7.68</v>
      </c>
      <c r="J1564" s="67">
        <v>7.48</v>
      </c>
      <c r="K1564" s="67">
        <v>56.106900000000003</v>
      </c>
      <c r="L1564" s="67">
        <v>0.86070000000000002</v>
      </c>
    </row>
    <row r="1565" spans="1:15" hidden="1" x14ac:dyDescent="0.25">
      <c r="A1565" s="68">
        <v>45142</v>
      </c>
      <c r="B1565" s="68">
        <v>45146</v>
      </c>
      <c r="C1565" s="66" t="s">
        <v>127</v>
      </c>
      <c r="D1565" s="66" t="s">
        <v>4</v>
      </c>
      <c r="E1565" s="66" t="s">
        <v>8</v>
      </c>
      <c r="F1565" s="68">
        <v>48542</v>
      </c>
      <c r="G1565" s="67">
        <v>7.58</v>
      </c>
      <c r="H1565" s="67">
        <v>0.1</v>
      </c>
      <c r="I1565" s="67">
        <v>7.68</v>
      </c>
      <c r="J1565" s="67">
        <v>7.48</v>
      </c>
      <c r="K1565" s="67">
        <v>81.566999999999993</v>
      </c>
      <c r="L1565" s="67">
        <v>3.3445</v>
      </c>
    </row>
    <row r="1566" spans="1:15" hidden="1" x14ac:dyDescent="0.25">
      <c r="A1566" s="68">
        <v>45142</v>
      </c>
      <c r="B1566" s="68">
        <v>45146</v>
      </c>
      <c r="C1566" s="66" t="s">
        <v>121</v>
      </c>
      <c r="D1566" s="66" t="s">
        <v>122</v>
      </c>
      <c r="E1566" s="66" t="s">
        <v>123</v>
      </c>
      <c r="F1566" s="68">
        <v>46316</v>
      </c>
      <c r="G1566" s="67">
        <v>9.0500000000000007</v>
      </c>
      <c r="H1566" s="67">
        <v>0.03</v>
      </c>
      <c r="I1566" s="67">
        <v>9.15</v>
      </c>
      <c r="J1566" s="67">
        <v>8.9600000000000009</v>
      </c>
      <c r="K1566" s="67">
        <v>101.1626</v>
      </c>
      <c r="L1566" s="67">
        <v>5.2575000000000003</v>
      </c>
    </row>
    <row r="1567" spans="1:15" hidden="1" x14ac:dyDescent="0.25">
      <c r="A1567" s="68">
        <v>45142</v>
      </c>
      <c r="B1567" s="68">
        <v>45146</v>
      </c>
      <c r="C1567" s="66" t="s">
        <v>124</v>
      </c>
      <c r="D1567" s="66" t="s">
        <v>156</v>
      </c>
      <c r="E1567" s="66" t="s">
        <v>157</v>
      </c>
      <c r="F1567" s="68">
        <v>45259</v>
      </c>
      <c r="G1567" s="67">
        <v>9.82</v>
      </c>
      <c r="H1567" s="67">
        <v>0.03</v>
      </c>
      <c r="I1567" s="67">
        <v>9.9700000000000006</v>
      </c>
      <c r="J1567" s="67">
        <v>9.67</v>
      </c>
      <c r="K1567" s="67">
        <v>97.009200000000007</v>
      </c>
      <c r="L1567" s="67">
        <v>0</v>
      </c>
      <c r="O1567" s="76"/>
    </row>
    <row r="1568" spans="1:15" hidden="1" x14ac:dyDescent="0.25">
      <c r="A1568" s="68">
        <v>45142</v>
      </c>
      <c r="B1568" s="68">
        <v>45146</v>
      </c>
      <c r="C1568" s="66" t="s">
        <v>130</v>
      </c>
      <c r="D1568" s="66" t="s">
        <v>152</v>
      </c>
      <c r="E1568" s="66" t="s">
        <v>153</v>
      </c>
      <c r="F1568" s="68">
        <v>45315</v>
      </c>
      <c r="G1568" s="67">
        <v>9.8800000000000008</v>
      </c>
      <c r="H1568" s="67">
        <v>0.01</v>
      </c>
      <c r="I1568" s="67">
        <v>10.01</v>
      </c>
      <c r="J1568" s="67">
        <v>9.74</v>
      </c>
      <c r="K1568" s="67">
        <v>95.568799999999996</v>
      </c>
      <c r="L1568" s="67">
        <v>0</v>
      </c>
    </row>
    <row r="1569" spans="1:15" hidden="1" x14ac:dyDescent="0.25">
      <c r="A1569" s="68">
        <v>45142</v>
      </c>
      <c r="B1569" s="68">
        <v>45146</v>
      </c>
      <c r="C1569" s="66" t="s">
        <v>133</v>
      </c>
      <c r="D1569" s="66" t="s">
        <v>142</v>
      </c>
      <c r="E1569" s="66" t="s">
        <v>143</v>
      </c>
      <c r="F1569" s="68">
        <v>45469</v>
      </c>
      <c r="G1569" s="67">
        <v>10.08</v>
      </c>
      <c r="H1569" s="67">
        <v>0.01</v>
      </c>
      <c r="I1569" s="67">
        <v>10.23</v>
      </c>
      <c r="J1569" s="67">
        <v>9.93</v>
      </c>
      <c r="K1569" s="67">
        <v>91.706999999999994</v>
      </c>
      <c r="L1569" s="67">
        <v>0</v>
      </c>
    </row>
    <row r="1570" spans="1:15" hidden="1" x14ac:dyDescent="0.25">
      <c r="A1570" s="68">
        <v>45141</v>
      </c>
      <c r="B1570" s="68">
        <v>45145</v>
      </c>
      <c r="C1570" s="66" t="s">
        <v>118</v>
      </c>
      <c r="D1570" s="66" t="s">
        <v>2</v>
      </c>
      <c r="E1570" s="66" t="s">
        <v>6</v>
      </c>
      <c r="F1570" s="68">
        <v>47048</v>
      </c>
      <c r="G1570" s="67">
        <v>7.76</v>
      </c>
      <c r="H1570" s="67">
        <v>0.08</v>
      </c>
      <c r="I1570" s="67">
        <v>7.86</v>
      </c>
      <c r="J1570" s="67">
        <v>7.66</v>
      </c>
      <c r="K1570" s="67">
        <v>95.764099999999999</v>
      </c>
      <c r="L1570" s="67">
        <v>5.3445</v>
      </c>
    </row>
    <row r="1571" spans="1:15" hidden="1" x14ac:dyDescent="0.25">
      <c r="A1571" s="68">
        <v>45141</v>
      </c>
      <c r="B1571" s="68">
        <v>45145</v>
      </c>
      <c r="C1571" s="66" t="s">
        <v>112</v>
      </c>
      <c r="D1571" s="66" t="s">
        <v>113</v>
      </c>
      <c r="E1571" s="66" t="s">
        <v>114</v>
      </c>
      <c r="F1571" s="68">
        <v>50705</v>
      </c>
      <c r="G1571" s="67">
        <v>7.46</v>
      </c>
      <c r="H1571" s="67">
        <v>0.12</v>
      </c>
      <c r="I1571" s="67">
        <v>7.56</v>
      </c>
      <c r="J1571" s="67">
        <v>7.36</v>
      </c>
      <c r="K1571" s="67">
        <v>60.206000000000003</v>
      </c>
      <c r="L1571" s="67">
        <v>2.3342000000000001</v>
      </c>
    </row>
    <row r="1572" spans="1:15" x14ac:dyDescent="0.25">
      <c r="A1572" s="68">
        <v>45141</v>
      </c>
      <c r="B1572" s="68">
        <v>45145</v>
      </c>
      <c r="C1572" s="66" t="s">
        <v>115</v>
      </c>
      <c r="D1572" s="66" t="s">
        <v>116</v>
      </c>
      <c r="E1572" s="66" t="s">
        <v>117</v>
      </c>
      <c r="F1572" s="68">
        <v>51616</v>
      </c>
      <c r="G1572" s="67">
        <v>7.5</v>
      </c>
      <c r="H1572" s="67">
        <v>0.11</v>
      </c>
      <c r="I1572" s="67">
        <v>7.59</v>
      </c>
      <c r="J1572" s="67">
        <v>7.4</v>
      </c>
      <c r="K1572" s="67">
        <v>56.677900000000001</v>
      </c>
      <c r="L1572" s="67">
        <v>0.85250000000000004</v>
      </c>
    </row>
    <row r="1573" spans="1:15" hidden="1" x14ac:dyDescent="0.25">
      <c r="A1573" s="68">
        <v>45141</v>
      </c>
      <c r="B1573" s="68">
        <v>45145</v>
      </c>
      <c r="C1573" s="66" t="s">
        <v>127</v>
      </c>
      <c r="D1573" s="66" t="s">
        <v>4</v>
      </c>
      <c r="E1573" s="66" t="s">
        <v>8</v>
      </c>
      <c r="F1573" s="68">
        <v>48542</v>
      </c>
      <c r="G1573" s="67">
        <v>7.48</v>
      </c>
      <c r="H1573" s="67">
        <v>0.11</v>
      </c>
      <c r="I1573" s="67">
        <v>7.58</v>
      </c>
      <c r="J1573" s="67">
        <v>7.38</v>
      </c>
      <c r="K1573" s="67">
        <v>82.139399999999995</v>
      </c>
      <c r="L1573" s="67">
        <v>3.3315000000000001</v>
      </c>
    </row>
    <row r="1574" spans="1:15" hidden="1" x14ac:dyDescent="0.25">
      <c r="A1574" s="68">
        <v>45141</v>
      </c>
      <c r="B1574" s="68">
        <v>45145</v>
      </c>
      <c r="C1574" s="66" t="s">
        <v>121</v>
      </c>
      <c r="D1574" s="66" t="s">
        <v>122</v>
      </c>
      <c r="E1574" s="66" t="s">
        <v>123</v>
      </c>
      <c r="F1574" s="68">
        <v>46316</v>
      </c>
      <c r="G1574" s="67">
        <v>9.02</v>
      </c>
      <c r="H1574" s="67">
        <v>0.06</v>
      </c>
      <c r="I1574" s="67">
        <v>9.1199999999999992</v>
      </c>
      <c r="J1574" s="67">
        <v>8.92</v>
      </c>
      <c r="K1574" s="67">
        <v>101.25230000000001</v>
      </c>
      <c r="L1574" s="67">
        <v>5.2314999999999996</v>
      </c>
    </row>
    <row r="1575" spans="1:15" hidden="1" x14ac:dyDescent="0.25">
      <c r="A1575" s="68">
        <v>45141</v>
      </c>
      <c r="B1575" s="68">
        <v>45145</v>
      </c>
      <c r="C1575" s="66" t="s">
        <v>124</v>
      </c>
      <c r="D1575" s="66" t="s">
        <v>156</v>
      </c>
      <c r="E1575" s="66" t="s">
        <v>157</v>
      </c>
      <c r="F1575" s="68">
        <v>45259</v>
      </c>
      <c r="G1575" s="67">
        <v>9.7899999999999991</v>
      </c>
      <c r="H1575" s="67">
        <v>-0.01</v>
      </c>
      <c r="I1575" s="67">
        <v>9.94</v>
      </c>
      <c r="J1575" s="67">
        <v>9.65</v>
      </c>
      <c r="K1575" s="67">
        <v>96.991900000000001</v>
      </c>
      <c r="L1575" s="67">
        <v>0</v>
      </c>
      <c r="O1575" s="76"/>
    </row>
    <row r="1576" spans="1:15" hidden="1" x14ac:dyDescent="0.25">
      <c r="A1576" s="68">
        <v>45141</v>
      </c>
      <c r="B1576" s="68">
        <v>45145</v>
      </c>
      <c r="C1576" s="66" t="s">
        <v>130</v>
      </c>
      <c r="D1576" s="66" t="s">
        <v>152</v>
      </c>
      <c r="E1576" s="66" t="s">
        <v>153</v>
      </c>
      <c r="F1576" s="68">
        <v>45315</v>
      </c>
      <c r="G1576" s="67">
        <v>9.8699999999999992</v>
      </c>
      <c r="H1576" s="67">
        <v>-0.03</v>
      </c>
      <c r="I1576" s="67">
        <v>10.01</v>
      </c>
      <c r="J1576" s="67">
        <v>9.73</v>
      </c>
      <c r="K1576" s="67">
        <v>95.546400000000006</v>
      </c>
      <c r="L1576" s="67">
        <v>0</v>
      </c>
    </row>
    <row r="1577" spans="1:15" hidden="1" x14ac:dyDescent="0.25">
      <c r="A1577" s="68">
        <v>45141</v>
      </c>
      <c r="B1577" s="68">
        <v>45145</v>
      </c>
      <c r="C1577" s="66" t="s">
        <v>133</v>
      </c>
      <c r="D1577" s="66" t="s">
        <v>142</v>
      </c>
      <c r="E1577" s="66" t="s">
        <v>143</v>
      </c>
      <c r="F1577" s="68">
        <v>45469</v>
      </c>
      <c r="G1577" s="67">
        <v>10.07</v>
      </c>
      <c r="H1577" s="67">
        <v>0.02</v>
      </c>
      <c r="I1577" s="67">
        <v>10.220000000000001</v>
      </c>
      <c r="J1577" s="67">
        <v>9.92</v>
      </c>
      <c r="K1577" s="67">
        <v>91.6935</v>
      </c>
      <c r="L1577" s="67">
        <v>0</v>
      </c>
    </row>
    <row r="1578" spans="1:15" hidden="1" x14ac:dyDescent="0.25">
      <c r="A1578" s="68">
        <v>45140</v>
      </c>
      <c r="B1578" s="68">
        <v>45142</v>
      </c>
      <c r="C1578" s="66" t="s">
        <v>118</v>
      </c>
      <c r="D1578" s="66" t="s">
        <v>2</v>
      </c>
      <c r="E1578" s="66" t="s">
        <v>6</v>
      </c>
      <c r="F1578" s="68">
        <v>47048</v>
      </c>
      <c r="G1578" s="67">
        <v>7.68</v>
      </c>
      <c r="H1578" s="67">
        <v>-0.02</v>
      </c>
      <c r="I1578" s="67">
        <v>7.78</v>
      </c>
      <c r="J1578" s="67">
        <v>7.58</v>
      </c>
      <c r="K1578" s="67">
        <v>96.070700000000002</v>
      </c>
      <c r="L1578" s="67">
        <v>5.2889999999999997</v>
      </c>
    </row>
    <row r="1579" spans="1:15" hidden="1" x14ac:dyDescent="0.25">
      <c r="A1579" s="68">
        <v>45140</v>
      </c>
      <c r="B1579" s="68">
        <v>45142</v>
      </c>
      <c r="C1579" s="66" t="s">
        <v>112</v>
      </c>
      <c r="D1579" s="66" t="s">
        <v>113</v>
      </c>
      <c r="E1579" s="66" t="s">
        <v>114</v>
      </c>
      <c r="F1579" s="68">
        <v>50705</v>
      </c>
      <c r="G1579" s="67">
        <v>7.34</v>
      </c>
      <c r="H1579" s="67">
        <v>-0.03</v>
      </c>
      <c r="I1579" s="67">
        <v>7.44</v>
      </c>
      <c r="J1579" s="67">
        <v>7.24</v>
      </c>
      <c r="K1579" s="67">
        <v>60.945500000000003</v>
      </c>
      <c r="L1579" s="67">
        <v>2.3096000000000001</v>
      </c>
    </row>
    <row r="1580" spans="1:15" x14ac:dyDescent="0.25">
      <c r="A1580" s="68">
        <v>45140</v>
      </c>
      <c r="B1580" s="68">
        <v>45142</v>
      </c>
      <c r="C1580" s="66" t="s">
        <v>115</v>
      </c>
      <c r="D1580" s="66" t="s">
        <v>116</v>
      </c>
      <c r="E1580" s="66" t="s">
        <v>117</v>
      </c>
      <c r="F1580" s="68">
        <v>51616</v>
      </c>
      <c r="G1580" s="67">
        <v>7.39</v>
      </c>
      <c r="H1580" s="67">
        <v>-0.03</v>
      </c>
      <c r="I1580" s="67">
        <v>7.49</v>
      </c>
      <c r="J1580" s="67">
        <v>7.29</v>
      </c>
      <c r="K1580" s="67">
        <v>57.365600000000001</v>
      </c>
      <c r="L1580" s="67">
        <v>0.82789999999999997</v>
      </c>
    </row>
    <row r="1581" spans="1:15" hidden="1" x14ac:dyDescent="0.25">
      <c r="A1581" s="68">
        <v>45140</v>
      </c>
      <c r="B1581" s="68">
        <v>45142</v>
      </c>
      <c r="C1581" s="66" t="s">
        <v>127</v>
      </c>
      <c r="D1581" s="66" t="s">
        <v>4</v>
      </c>
      <c r="E1581" s="66" t="s">
        <v>8</v>
      </c>
      <c r="F1581" s="68">
        <v>48542</v>
      </c>
      <c r="G1581" s="67">
        <v>7.37</v>
      </c>
      <c r="H1581" s="67">
        <v>-0.03</v>
      </c>
      <c r="I1581" s="67">
        <v>7.47</v>
      </c>
      <c r="J1581" s="67">
        <v>7.27</v>
      </c>
      <c r="K1581" s="67">
        <v>82.7637</v>
      </c>
      <c r="L1581" s="67">
        <v>3.2925</v>
      </c>
    </row>
    <row r="1582" spans="1:15" hidden="1" x14ac:dyDescent="0.25">
      <c r="A1582" s="68">
        <v>45140</v>
      </c>
      <c r="B1582" s="68">
        <v>45142</v>
      </c>
      <c r="C1582" s="66" t="s">
        <v>121</v>
      </c>
      <c r="D1582" s="66" t="s">
        <v>122</v>
      </c>
      <c r="E1582" s="66" t="s">
        <v>123</v>
      </c>
      <c r="F1582" s="68">
        <v>46316</v>
      </c>
      <c r="G1582" s="67">
        <v>8.9600000000000009</v>
      </c>
      <c r="H1582" s="67">
        <v>-0.02</v>
      </c>
      <c r="I1582" s="67">
        <v>9.06</v>
      </c>
      <c r="J1582" s="67">
        <v>8.86</v>
      </c>
      <c r="K1582" s="67">
        <v>101.4158</v>
      </c>
      <c r="L1582" s="67">
        <v>5.1534000000000004</v>
      </c>
    </row>
    <row r="1583" spans="1:15" hidden="1" x14ac:dyDescent="0.25">
      <c r="A1583" s="68">
        <v>45140</v>
      </c>
      <c r="B1583" s="68">
        <v>45142</v>
      </c>
      <c r="C1583" s="66" t="s">
        <v>124</v>
      </c>
      <c r="D1583" s="66" t="s">
        <v>156</v>
      </c>
      <c r="E1583" s="66" t="s">
        <v>157</v>
      </c>
      <c r="F1583" s="68">
        <v>45259</v>
      </c>
      <c r="G1583" s="67">
        <v>9.8000000000000007</v>
      </c>
      <c r="H1583" s="67">
        <v>0</v>
      </c>
      <c r="I1583" s="67">
        <v>9.9499999999999993</v>
      </c>
      <c r="J1583" s="67">
        <v>9.66</v>
      </c>
      <c r="K1583" s="67">
        <v>96.912099999999995</v>
      </c>
      <c r="L1583" s="67">
        <v>0</v>
      </c>
      <c r="O1583" s="76"/>
    </row>
    <row r="1584" spans="1:15" hidden="1" x14ac:dyDescent="0.25">
      <c r="A1584" s="68">
        <v>45140</v>
      </c>
      <c r="B1584" s="68">
        <v>45142</v>
      </c>
      <c r="C1584" s="66" t="s">
        <v>130</v>
      </c>
      <c r="D1584" s="66" t="s">
        <v>152</v>
      </c>
      <c r="E1584" s="66" t="s">
        <v>153</v>
      </c>
      <c r="F1584" s="68">
        <v>45315</v>
      </c>
      <c r="G1584" s="67">
        <v>9.9</v>
      </c>
      <c r="H1584" s="67">
        <v>0.03</v>
      </c>
      <c r="I1584" s="67">
        <v>10.029999999999999</v>
      </c>
      <c r="J1584" s="67">
        <v>9.76</v>
      </c>
      <c r="K1584" s="67">
        <v>95.459900000000005</v>
      </c>
      <c r="L1584" s="67">
        <v>0</v>
      </c>
    </row>
    <row r="1585" spans="1:15" hidden="1" x14ac:dyDescent="0.25">
      <c r="A1585" s="68">
        <v>45140</v>
      </c>
      <c r="B1585" s="68">
        <v>45142</v>
      </c>
      <c r="C1585" s="66" t="s">
        <v>133</v>
      </c>
      <c r="D1585" s="66" t="s">
        <v>142</v>
      </c>
      <c r="E1585" s="66" t="s">
        <v>143</v>
      </c>
      <c r="F1585" s="68">
        <v>45469</v>
      </c>
      <c r="G1585" s="67">
        <v>10.050000000000001</v>
      </c>
      <c r="H1585" s="67">
        <v>-0.01</v>
      </c>
      <c r="I1585" s="67">
        <v>10.199999999999999</v>
      </c>
      <c r="J1585" s="67">
        <v>9.9</v>
      </c>
      <c r="K1585" s="67">
        <v>91.635099999999994</v>
      </c>
      <c r="L1585" s="67">
        <v>0</v>
      </c>
    </row>
    <row r="1586" spans="1:15" hidden="1" x14ac:dyDescent="0.25">
      <c r="A1586" s="68">
        <v>45139</v>
      </c>
      <c r="B1586" s="68">
        <v>45141</v>
      </c>
      <c r="C1586" s="66" t="s">
        <v>118</v>
      </c>
      <c r="D1586" s="66" t="s">
        <v>2</v>
      </c>
      <c r="E1586" s="66" t="s">
        <v>6</v>
      </c>
      <c r="F1586" s="68">
        <v>47048</v>
      </c>
      <c r="G1586" s="67">
        <v>7.7</v>
      </c>
      <c r="H1586" s="67">
        <v>0.11</v>
      </c>
      <c r="I1586" s="67">
        <v>7.8</v>
      </c>
      <c r="J1586" s="67">
        <v>7.6</v>
      </c>
      <c r="K1586" s="67">
        <v>95.998900000000006</v>
      </c>
      <c r="L1586" s="67">
        <v>5.2705000000000002</v>
      </c>
    </row>
    <row r="1587" spans="1:15" hidden="1" x14ac:dyDescent="0.25">
      <c r="A1587" s="68">
        <v>45139</v>
      </c>
      <c r="B1587" s="68">
        <v>45141</v>
      </c>
      <c r="C1587" s="66" t="s">
        <v>112</v>
      </c>
      <c r="D1587" s="66" t="s">
        <v>113</v>
      </c>
      <c r="E1587" s="66" t="s">
        <v>114</v>
      </c>
      <c r="F1587" s="68">
        <v>50705</v>
      </c>
      <c r="G1587" s="67">
        <v>7.37</v>
      </c>
      <c r="H1587" s="67">
        <v>0.13</v>
      </c>
      <c r="I1587" s="67">
        <v>7.47</v>
      </c>
      <c r="J1587" s="67">
        <v>7.27</v>
      </c>
      <c r="K1587" s="67">
        <v>60.783099999999997</v>
      </c>
      <c r="L1587" s="67">
        <v>2.3014000000000001</v>
      </c>
    </row>
    <row r="1588" spans="1:15" x14ac:dyDescent="0.25">
      <c r="A1588" s="68">
        <v>45139</v>
      </c>
      <c r="B1588" s="68">
        <v>45141</v>
      </c>
      <c r="C1588" s="66" t="s">
        <v>115</v>
      </c>
      <c r="D1588" s="66" t="s">
        <v>116</v>
      </c>
      <c r="E1588" s="66" t="s">
        <v>117</v>
      </c>
      <c r="F1588" s="68">
        <v>51616</v>
      </c>
      <c r="G1588" s="67">
        <v>7.42</v>
      </c>
      <c r="H1588" s="67">
        <v>0.15</v>
      </c>
      <c r="I1588" s="67">
        <v>7.51</v>
      </c>
      <c r="J1588" s="67">
        <v>7.32</v>
      </c>
      <c r="K1588" s="67">
        <v>57.194899999999997</v>
      </c>
      <c r="L1588" s="67">
        <v>0.81969999999999998</v>
      </c>
    </row>
    <row r="1589" spans="1:15" hidden="1" x14ac:dyDescent="0.25">
      <c r="A1589" s="68">
        <v>45139</v>
      </c>
      <c r="B1589" s="68">
        <v>45141</v>
      </c>
      <c r="C1589" s="66" t="s">
        <v>127</v>
      </c>
      <c r="D1589" s="66" t="s">
        <v>4</v>
      </c>
      <c r="E1589" s="66" t="s">
        <v>8</v>
      </c>
      <c r="F1589" s="68">
        <v>48542</v>
      </c>
      <c r="G1589" s="67">
        <v>7.4</v>
      </c>
      <c r="H1589" s="67">
        <v>0.14000000000000001</v>
      </c>
      <c r="I1589" s="67">
        <v>7.5</v>
      </c>
      <c r="J1589" s="67">
        <v>7.3</v>
      </c>
      <c r="K1589" s="67">
        <v>82.601900000000001</v>
      </c>
      <c r="L1589" s="67">
        <v>3.2795000000000001</v>
      </c>
    </row>
    <row r="1590" spans="1:15" hidden="1" x14ac:dyDescent="0.25">
      <c r="A1590" s="68">
        <v>45139</v>
      </c>
      <c r="B1590" s="68">
        <v>45141</v>
      </c>
      <c r="C1590" s="66" t="s">
        <v>121</v>
      </c>
      <c r="D1590" s="66" t="s">
        <v>122</v>
      </c>
      <c r="E1590" s="66" t="s">
        <v>123</v>
      </c>
      <c r="F1590" s="68">
        <v>46316</v>
      </c>
      <c r="G1590" s="67">
        <v>8.98</v>
      </c>
      <c r="H1590" s="67">
        <v>0.1</v>
      </c>
      <c r="I1590" s="67">
        <v>9.08</v>
      </c>
      <c r="J1590" s="67">
        <v>8.8800000000000008</v>
      </c>
      <c r="K1590" s="67">
        <v>101.3653</v>
      </c>
      <c r="L1590" s="67">
        <v>5.1273999999999997</v>
      </c>
    </row>
    <row r="1591" spans="1:15" hidden="1" x14ac:dyDescent="0.25">
      <c r="A1591" s="68">
        <v>45139</v>
      </c>
      <c r="B1591" s="68">
        <v>45141</v>
      </c>
      <c r="C1591" s="66" t="s">
        <v>124</v>
      </c>
      <c r="D1591" s="66" t="s">
        <v>156</v>
      </c>
      <c r="E1591" s="66" t="s">
        <v>157</v>
      </c>
      <c r="F1591" s="68">
        <v>45259</v>
      </c>
      <c r="G1591" s="67">
        <v>9.8000000000000007</v>
      </c>
      <c r="H1591" s="67">
        <v>-0.02</v>
      </c>
      <c r="I1591" s="67">
        <v>9.9499999999999993</v>
      </c>
      <c r="J1591" s="67">
        <v>9.65</v>
      </c>
      <c r="K1591" s="67">
        <v>96.888400000000004</v>
      </c>
      <c r="L1591" s="67">
        <v>0</v>
      </c>
      <c r="O1591" s="76"/>
    </row>
    <row r="1592" spans="1:15" hidden="1" x14ac:dyDescent="0.25">
      <c r="A1592" s="68">
        <v>45139</v>
      </c>
      <c r="B1592" s="68">
        <v>45141</v>
      </c>
      <c r="C1592" s="66" t="s">
        <v>130</v>
      </c>
      <c r="D1592" s="66" t="s">
        <v>152</v>
      </c>
      <c r="E1592" s="66" t="s">
        <v>153</v>
      </c>
      <c r="F1592" s="68">
        <v>45315</v>
      </c>
      <c r="G1592" s="67">
        <v>9.8699999999999992</v>
      </c>
      <c r="H1592" s="67">
        <v>0</v>
      </c>
      <c r="I1592" s="67">
        <v>10.01</v>
      </c>
      <c r="J1592" s="67">
        <v>9.73</v>
      </c>
      <c r="K1592" s="67">
        <v>95.446799999999996</v>
      </c>
      <c r="L1592" s="67">
        <v>0</v>
      </c>
    </row>
    <row r="1593" spans="1:15" hidden="1" x14ac:dyDescent="0.25">
      <c r="A1593" s="68">
        <v>45139</v>
      </c>
      <c r="B1593" s="68">
        <v>45141</v>
      </c>
      <c r="C1593" s="66" t="s">
        <v>133</v>
      </c>
      <c r="D1593" s="66" t="s">
        <v>142</v>
      </c>
      <c r="E1593" s="66" t="s">
        <v>143</v>
      </c>
      <c r="F1593" s="68">
        <v>45469</v>
      </c>
      <c r="G1593" s="67">
        <v>10.06</v>
      </c>
      <c r="H1593" s="67">
        <v>0</v>
      </c>
      <c r="I1593" s="67">
        <v>10.210000000000001</v>
      </c>
      <c r="J1593" s="67">
        <v>9.91</v>
      </c>
      <c r="K1593" s="67">
        <v>91.605500000000006</v>
      </c>
      <c r="L1593" s="67">
        <v>0</v>
      </c>
    </row>
    <row r="1594" spans="1:15" hidden="1" x14ac:dyDescent="0.25">
      <c r="A1594" s="68">
        <v>45138</v>
      </c>
      <c r="B1594" s="68">
        <v>45140</v>
      </c>
      <c r="C1594" s="66" t="s">
        <v>118</v>
      </c>
      <c r="D1594" s="66" t="s">
        <v>2</v>
      </c>
      <c r="E1594" s="66" t="s">
        <v>6</v>
      </c>
      <c r="F1594" s="68">
        <v>47048</v>
      </c>
      <c r="G1594" s="67">
        <v>7.59</v>
      </c>
      <c r="H1594" s="67">
        <v>0.01</v>
      </c>
      <c r="I1594" s="67">
        <v>7.71</v>
      </c>
      <c r="J1594" s="67">
        <v>7.47</v>
      </c>
      <c r="K1594" s="67">
        <v>96.451999999999998</v>
      </c>
      <c r="L1594" s="67">
        <v>5.2521000000000004</v>
      </c>
    </row>
    <row r="1595" spans="1:15" hidden="1" x14ac:dyDescent="0.25">
      <c r="A1595" s="68">
        <v>45138</v>
      </c>
      <c r="B1595" s="68">
        <v>45140</v>
      </c>
      <c r="C1595" s="66" t="s">
        <v>112</v>
      </c>
      <c r="D1595" s="66" t="s">
        <v>113</v>
      </c>
      <c r="E1595" s="66" t="s">
        <v>114</v>
      </c>
      <c r="F1595" s="68">
        <v>50705</v>
      </c>
      <c r="G1595" s="67">
        <v>7.24</v>
      </c>
      <c r="H1595" s="67">
        <v>0.02</v>
      </c>
      <c r="I1595" s="67">
        <v>7.36</v>
      </c>
      <c r="J1595" s="67">
        <v>7.12</v>
      </c>
      <c r="K1595" s="67">
        <v>61.630099999999999</v>
      </c>
      <c r="L1595" s="67">
        <v>2.2932000000000001</v>
      </c>
    </row>
    <row r="1596" spans="1:15" x14ac:dyDescent="0.25">
      <c r="A1596" s="68">
        <v>45138</v>
      </c>
      <c r="B1596" s="68">
        <v>45140</v>
      </c>
      <c r="C1596" s="66" t="s">
        <v>115</v>
      </c>
      <c r="D1596" s="66" t="s">
        <v>116</v>
      </c>
      <c r="E1596" s="66" t="s">
        <v>117</v>
      </c>
      <c r="F1596" s="68">
        <v>51616</v>
      </c>
      <c r="G1596" s="67">
        <v>7.27</v>
      </c>
      <c r="H1596" s="67">
        <v>0.03</v>
      </c>
      <c r="I1596" s="67">
        <v>7.39</v>
      </c>
      <c r="J1596" s="67">
        <v>7.15</v>
      </c>
      <c r="K1596" s="67">
        <v>58.170200000000001</v>
      </c>
      <c r="L1596" s="67">
        <v>0.8115</v>
      </c>
    </row>
    <row r="1597" spans="1:15" hidden="1" x14ac:dyDescent="0.25">
      <c r="A1597" s="68">
        <v>45138</v>
      </c>
      <c r="B1597" s="68">
        <v>45140</v>
      </c>
      <c r="C1597" s="66" t="s">
        <v>127</v>
      </c>
      <c r="D1597" s="66" t="s">
        <v>4</v>
      </c>
      <c r="E1597" s="66" t="s">
        <v>8</v>
      </c>
      <c r="F1597" s="68">
        <v>48542</v>
      </c>
      <c r="G1597" s="67">
        <v>7.26</v>
      </c>
      <c r="H1597" s="67">
        <v>0.02</v>
      </c>
      <c r="I1597" s="67">
        <v>7.38</v>
      </c>
      <c r="J1597" s="67">
        <v>7.14</v>
      </c>
      <c r="K1597" s="67">
        <v>83.387299999999996</v>
      </c>
      <c r="L1597" s="67">
        <v>3.2664</v>
      </c>
    </row>
    <row r="1598" spans="1:15" hidden="1" x14ac:dyDescent="0.25">
      <c r="A1598" s="68">
        <v>45138</v>
      </c>
      <c r="B1598" s="68">
        <v>45140</v>
      </c>
      <c r="C1598" s="66" t="s">
        <v>121</v>
      </c>
      <c r="D1598" s="66" t="s">
        <v>122</v>
      </c>
      <c r="E1598" s="66" t="s">
        <v>123</v>
      </c>
      <c r="F1598" s="68">
        <v>46316</v>
      </c>
      <c r="G1598" s="67">
        <v>8.8800000000000008</v>
      </c>
      <c r="H1598" s="67">
        <v>0</v>
      </c>
      <c r="I1598" s="67">
        <v>9</v>
      </c>
      <c r="J1598" s="67">
        <v>8.76</v>
      </c>
      <c r="K1598" s="67">
        <v>101.6499</v>
      </c>
      <c r="L1598" s="67">
        <v>5.1013999999999999</v>
      </c>
    </row>
    <row r="1599" spans="1:15" hidden="1" x14ac:dyDescent="0.25">
      <c r="A1599" s="68">
        <v>45138</v>
      </c>
      <c r="B1599" s="68">
        <v>45140</v>
      </c>
      <c r="C1599" s="66" t="s">
        <v>124</v>
      </c>
      <c r="D1599" s="66" t="s">
        <v>156</v>
      </c>
      <c r="E1599" s="66" t="s">
        <v>157</v>
      </c>
      <c r="F1599" s="68">
        <v>45259</v>
      </c>
      <c r="G1599" s="67">
        <v>9.82</v>
      </c>
      <c r="H1599" s="67">
        <v>0.02</v>
      </c>
      <c r="I1599" s="67">
        <v>9.9700000000000006</v>
      </c>
      <c r="J1599" s="67">
        <v>9.67</v>
      </c>
      <c r="K1599" s="67">
        <v>96.8566</v>
      </c>
      <c r="L1599" s="67">
        <v>0</v>
      </c>
      <c r="O1599" s="76"/>
    </row>
    <row r="1600" spans="1:15" hidden="1" x14ac:dyDescent="0.25">
      <c r="A1600" s="68">
        <v>45138</v>
      </c>
      <c r="B1600" s="68">
        <v>45140</v>
      </c>
      <c r="C1600" s="66" t="s">
        <v>130</v>
      </c>
      <c r="D1600" s="66" t="s">
        <v>152</v>
      </c>
      <c r="E1600" s="66" t="s">
        <v>153</v>
      </c>
      <c r="F1600" s="68">
        <v>45315</v>
      </c>
      <c r="G1600" s="67">
        <v>9.8699999999999992</v>
      </c>
      <c r="H1600" s="67">
        <v>0.11</v>
      </c>
      <c r="I1600" s="67">
        <v>10</v>
      </c>
      <c r="J1600" s="67">
        <v>9.73</v>
      </c>
      <c r="K1600" s="67">
        <v>95.424000000000007</v>
      </c>
      <c r="L1600" s="67">
        <v>0</v>
      </c>
    </row>
    <row r="1601" spans="1:15" hidden="1" x14ac:dyDescent="0.25">
      <c r="A1601" s="68">
        <v>45138</v>
      </c>
      <c r="B1601" s="68">
        <v>45140</v>
      </c>
      <c r="C1601" s="66" t="s">
        <v>133</v>
      </c>
      <c r="D1601" s="66" t="s">
        <v>142</v>
      </c>
      <c r="E1601" s="66" t="s">
        <v>143</v>
      </c>
      <c r="F1601" s="68">
        <v>45469</v>
      </c>
      <c r="G1601" s="67">
        <v>10.06</v>
      </c>
      <c r="H1601" s="67">
        <v>0</v>
      </c>
      <c r="I1601" s="67">
        <v>10.199999999999999</v>
      </c>
      <c r="J1601" s="67">
        <v>9.91</v>
      </c>
      <c r="K1601" s="67">
        <v>91.584400000000002</v>
      </c>
      <c r="L1601" s="67">
        <v>0</v>
      </c>
    </row>
    <row r="1602" spans="1:15" hidden="1" x14ac:dyDescent="0.25">
      <c r="A1602" s="68">
        <v>45135</v>
      </c>
      <c r="B1602" s="68">
        <v>45139</v>
      </c>
      <c r="C1602" s="66" t="s">
        <v>118</v>
      </c>
      <c r="D1602" s="66" t="s">
        <v>2</v>
      </c>
      <c r="E1602" s="66" t="s">
        <v>6</v>
      </c>
      <c r="F1602" s="68">
        <v>47048</v>
      </c>
      <c r="G1602" s="67">
        <v>7.58</v>
      </c>
      <c r="H1602" s="67">
        <v>0.01</v>
      </c>
      <c r="I1602" s="67">
        <v>7.71</v>
      </c>
      <c r="J1602" s="67">
        <v>7.46</v>
      </c>
      <c r="K1602" s="67">
        <v>96.464799999999997</v>
      </c>
      <c r="L1602" s="67">
        <v>5.2336</v>
      </c>
    </row>
    <row r="1603" spans="1:15" hidden="1" x14ac:dyDescent="0.25">
      <c r="A1603" s="68">
        <v>45135</v>
      </c>
      <c r="B1603" s="68">
        <v>45139</v>
      </c>
      <c r="C1603" s="66" t="s">
        <v>112</v>
      </c>
      <c r="D1603" s="66" t="s">
        <v>113</v>
      </c>
      <c r="E1603" s="66" t="s">
        <v>114</v>
      </c>
      <c r="F1603" s="68">
        <v>50705</v>
      </c>
      <c r="G1603" s="67">
        <v>7.22</v>
      </c>
      <c r="H1603" s="67">
        <v>0.03</v>
      </c>
      <c r="I1603" s="67">
        <v>7.34</v>
      </c>
      <c r="J1603" s="67">
        <v>7.1</v>
      </c>
      <c r="K1603" s="67">
        <v>61.752000000000002</v>
      </c>
      <c r="L1603" s="67">
        <v>2.2848999999999999</v>
      </c>
    </row>
    <row r="1604" spans="1:15" x14ac:dyDescent="0.25">
      <c r="A1604" s="68">
        <v>45135</v>
      </c>
      <c r="B1604" s="68">
        <v>45139</v>
      </c>
      <c r="C1604" s="66" t="s">
        <v>115</v>
      </c>
      <c r="D1604" s="66" t="s">
        <v>116</v>
      </c>
      <c r="E1604" s="66" t="s">
        <v>117</v>
      </c>
      <c r="F1604" s="68">
        <v>51616</v>
      </c>
      <c r="G1604" s="67">
        <v>7.24</v>
      </c>
      <c r="H1604" s="67">
        <v>0.02</v>
      </c>
      <c r="I1604" s="67">
        <v>7.37</v>
      </c>
      <c r="J1604" s="67">
        <v>7.12</v>
      </c>
      <c r="K1604" s="67">
        <v>58.366</v>
      </c>
      <c r="L1604" s="67">
        <v>0.80330000000000001</v>
      </c>
    </row>
    <row r="1605" spans="1:15" hidden="1" x14ac:dyDescent="0.25">
      <c r="A1605" s="68">
        <v>45135</v>
      </c>
      <c r="B1605" s="68">
        <v>45139</v>
      </c>
      <c r="C1605" s="66" t="s">
        <v>127</v>
      </c>
      <c r="D1605" s="66" t="s">
        <v>4</v>
      </c>
      <c r="E1605" s="66" t="s">
        <v>8</v>
      </c>
      <c r="F1605" s="68">
        <v>48542</v>
      </c>
      <c r="G1605" s="67">
        <v>7.24</v>
      </c>
      <c r="H1605" s="67">
        <v>0.03</v>
      </c>
      <c r="I1605" s="67">
        <v>7.37</v>
      </c>
      <c r="J1605" s="67">
        <v>7.12</v>
      </c>
      <c r="K1605" s="67">
        <v>83.491299999999995</v>
      </c>
      <c r="L1605" s="67">
        <v>3.2534000000000001</v>
      </c>
    </row>
    <row r="1606" spans="1:15" hidden="1" x14ac:dyDescent="0.25">
      <c r="A1606" s="68">
        <v>45135</v>
      </c>
      <c r="B1606" s="68">
        <v>45139</v>
      </c>
      <c r="C1606" s="66" t="s">
        <v>121</v>
      </c>
      <c r="D1606" s="66" t="s">
        <v>122</v>
      </c>
      <c r="E1606" s="66" t="s">
        <v>123</v>
      </c>
      <c r="F1606" s="68">
        <v>46316</v>
      </c>
      <c r="G1606" s="67">
        <v>8.8800000000000008</v>
      </c>
      <c r="H1606" s="67">
        <v>0.01</v>
      </c>
      <c r="I1606" s="67">
        <v>9.01</v>
      </c>
      <c r="J1606" s="67">
        <v>8.76</v>
      </c>
      <c r="K1606" s="67">
        <v>101.63939999999999</v>
      </c>
      <c r="L1606" s="67">
        <v>5.0753000000000004</v>
      </c>
    </row>
    <row r="1607" spans="1:15" hidden="1" x14ac:dyDescent="0.25">
      <c r="A1607" s="68">
        <v>45135</v>
      </c>
      <c r="B1607" s="68">
        <v>45139</v>
      </c>
      <c r="C1607" s="66" t="s">
        <v>124</v>
      </c>
      <c r="D1607" s="66" t="s">
        <v>156</v>
      </c>
      <c r="E1607" s="66" t="s">
        <v>157</v>
      </c>
      <c r="F1607" s="68">
        <v>45259</v>
      </c>
      <c r="G1607" s="67">
        <v>9.8000000000000007</v>
      </c>
      <c r="H1607" s="67">
        <v>0.01</v>
      </c>
      <c r="I1607" s="67">
        <v>9.9499999999999993</v>
      </c>
      <c r="J1607" s="67">
        <v>9.65</v>
      </c>
      <c r="K1607" s="67">
        <v>96.836699999999993</v>
      </c>
      <c r="L1607" s="67">
        <v>0</v>
      </c>
      <c r="O1607" s="76"/>
    </row>
    <row r="1608" spans="1:15" hidden="1" x14ac:dyDescent="0.25">
      <c r="A1608" s="68">
        <v>45135</v>
      </c>
      <c r="B1608" s="68">
        <v>45139</v>
      </c>
      <c r="C1608" s="66" t="s">
        <v>130</v>
      </c>
      <c r="D1608" s="66" t="s">
        <v>152</v>
      </c>
      <c r="E1608" s="66" t="s">
        <v>153</v>
      </c>
      <c r="F1608" s="68">
        <v>45315</v>
      </c>
      <c r="G1608" s="67">
        <v>9.76</v>
      </c>
      <c r="H1608" s="67">
        <v>-0.05</v>
      </c>
      <c r="I1608" s="67">
        <v>9.9</v>
      </c>
      <c r="J1608" s="67">
        <v>9.6199999999999992</v>
      </c>
      <c r="K1608" s="67">
        <v>95.445400000000006</v>
      </c>
      <c r="L1608" s="67">
        <v>0</v>
      </c>
    </row>
    <row r="1609" spans="1:15" hidden="1" x14ac:dyDescent="0.25">
      <c r="A1609" s="68">
        <v>45135</v>
      </c>
      <c r="B1609" s="68">
        <v>45139</v>
      </c>
      <c r="C1609" s="66" t="s">
        <v>133</v>
      </c>
      <c r="D1609" s="66" t="s">
        <v>142</v>
      </c>
      <c r="E1609" s="66" t="s">
        <v>143</v>
      </c>
      <c r="F1609" s="68">
        <v>45469</v>
      </c>
      <c r="G1609" s="67">
        <v>10.06</v>
      </c>
      <c r="H1609" s="67">
        <v>0</v>
      </c>
      <c r="I1609" s="67">
        <v>10.199999999999999</v>
      </c>
      <c r="J1609" s="67">
        <v>9.91</v>
      </c>
      <c r="K1609" s="67">
        <v>91.558599999999998</v>
      </c>
      <c r="L1609" s="67">
        <v>0</v>
      </c>
    </row>
    <row r="1610" spans="1:15" hidden="1" x14ac:dyDescent="0.25">
      <c r="A1610" s="68">
        <v>45134</v>
      </c>
      <c r="B1610" s="68">
        <v>45138</v>
      </c>
      <c r="C1610" s="66" t="s">
        <v>118</v>
      </c>
      <c r="D1610" s="66" t="s">
        <v>2</v>
      </c>
      <c r="E1610" s="66" t="s">
        <v>6</v>
      </c>
      <c r="F1610" s="68">
        <v>47048</v>
      </c>
      <c r="G1610" s="67">
        <v>7.57</v>
      </c>
      <c r="H1610" s="67">
        <v>-0.02</v>
      </c>
      <c r="I1610" s="67">
        <v>7.7</v>
      </c>
      <c r="J1610" s="67">
        <v>7.45</v>
      </c>
      <c r="K1610" s="67">
        <v>96.512699999999995</v>
      </c>
      <c r="L1610" s="67">
        <v>5.2150999999999996</v>
      </c>
    </row>
    <row r="1611" spans="1:15" hidden="1" x14ac:dyDescent="0.25">
      <c r="A1611" s="68">
        <v>45134</v>
      </c>
      <c r="B1611" s="68">
        <v>45138</v>
      </c>
      <c r="C1611" s="66" t="s">
        <v>112</v>
      </c>
      <c r="D1611" s="66" t="s">
        <v>113</v>
      </c>
      <c r="E1611" s="66" t="s">
        <v>114</v>
      </c>
      <c r="F1611" s="68">
        <v>50705</v>
      </c>
      <c r="G1611" s="67">
        <v>7.19</v>
      </c>
      <c r="H1611" s="67">
        <v>0</v>
      </c>
      <c r="I1611" s="67">
        <v>7.31</v>
      </c>
      <c r="J1611" s="67">
        <v>7.06</v>
      </c>
      <c r="K1611" s="67">
        <v>61.9619</v>
      </c>
      <c r="L1611" s="67">
        <v>2.2766999999999999</v>
      </c>
    </row>
    <row r="1612" spans="1:15" x14ac:dyDescent="0.25">
      <c r="A1612" s="68">
        <v>45134</v>
      </c>
      <c r="B1612" s="68">
        <v>45138</v>
      </c>
      <c r="C1612" s="66" t="s">
        <v>115</v>
      </c>
      <c r="D1612" s="66" t="s">
        <v>116</v>
      </c>
      <c r="E1612" s="66" t="s">
        <v>117</v>
      </c>
      <c r="F1612" s="68">
        <v>51616</v>
      </c>
      <c r="G1612" s="67">
        <v>7.22</v>
      </c>
      <c r="H1612" s="67">
        <v>-0.01</v>
      </c>
      <c r="I1612" s="67">
        <v>7.35</v>
      </c>
      <c r="J1612" s="67">
        <v>7.1</v>
      </c>
      <c r="K1612" s="67">
        <v>58.488100000000003</v>
      </c>
      <c r="L1612" s="67">
        <v>0.79510000000000003</v>
      </c>
    </row>
    <row r="1613" spans="1:15" hidden="1" x14ac:dyDescent="0.25">
      <c r="A1613" s="68">
        <v>45134</v>
      </c>
      <c r="B1613" s="68">
        <v>45138</v>
      </c>
      <c r="C1613" s="66" t="s">
        <v>127</v>
      </c>
      <c r="D1613" s="66" t="s">
        <v>4</v>
      </c>
      <c r="E1613" s="66" t="s">
        <v>8</v>
      </c>
      <c r="F1613" s="68">
        <v>48542</v>
      </c>
      <c r="G1613" s="67">
        <v>7.21</v>
      </c>
      <c r="H1613" s="67">
        <v>-0.01</v>
      </c>
      <c r="I1613" s="67">
        <v>7.34</v>
      </c>
      <c r="J1613" s="67">
        <v>7.09</v>
      </c>
      <c r="K1613" s="67">
        <v>83.656400000000005</v>
      </c>
      <c r="L1613" s="67">
        <v>3.2404000000000002</v>
      </c>
    </row>
    <row r="1614" spans="1:15" hidden="1" x14ac:dyDescent="0.25">
      <c r="A1614" s="68">
        <v>45134</v>
      </c>
      <c r="B1614" s="68">
        <v>45138</v>
      </c>
      <c r="C1614" s="66" t="s">
        <v>121</v>
      </c>
      <c r="D1614" s="66" t="s">
        <v>122</v>
      </c>
      <c r="E1614" s="66" t="s">
        <v>123</v>
      </c>
      <c r="F1614" s="68">
        <v>46316</v>
      </c>
      <c r="G1614" s="67">
        <v>8.8699999999999992</v>
      </c>
      <c r="H1614" s="67">
        <v>-0.03</v>
      </c>
      <c r="I1614" s="67">
        <v>8.99</v>
      </c>
      <c r="J1614" s="67">
        <v>8.75</v>
      </c>
      <c r="K1614" s="67">
        <v>101.6718</v>
      </c>
      <c r="L1614" s="67">
        <v>5.0492999999999997</v>
      </c>
    </row>
    <row r="1615" spans="1:15" hidden="1" x14ac:dyDescent="0.25">
      <c r="A1615" s="68">
        <v>45134</v>
      </c>
      <c r="B1615" s="68">
        <v>45138</v>
      </c>
      <c r="C1615" s="66" t="s">
        <v>124</v>
      </c>
      <c r="D1615" s="66" t="s">
        <v>156</v>
      </c>
      <c r="E1615" s="66" t="s">
        <v>157</v>
      </c>
      <c r="F1615" s="68">
        <v>45259</v>
      </c>
      <c r="G1615" s="67">
        <v>9.7899999999999991</v>
      </c>
      <c r="H1615" s="67">
        <v>0</v>
      </c>
      <c r="I1615" s="67">
        <v>9.94</v>
      </c>
      <c r="J1615" s="67">
        <v>9.64</v>
      </c>
      <c r="K1615" s="67">
        <v>96.813699999999997</v>
      </c>
      <c r="L1615" s="67">
        <v>0</v>
      </c>
      <c r="O1615" s="76"/>
    </row>
    <row r="1616" spans="1:15" hidden="1" x14ac:dyDescent="0.25">
      <c r="A1616" s="68">
        <v>45134</v>
      </c>
      <c r="B1616" s="68">
        <v>45138</v>
      </c>
      <c r="C1616" s="66" t="s">
        <v>130</v>
      </c>
      <c r="D1616" s="66" t="s">
        <v>152</v>
      </c>
      <c r="E1616" s="66" t="s">
        <v>153</v>
      </c>
      <c r="F1616" s="68">
        <v>45315</v>
      </c>
      <c r="G1616" s="67">
        <v>9.81</v>
      </c>
      <c r="H1616" s="67">
        <v>-0.08</v>
      </c>
      <c r="I1616" s="67">
        <v>9.9499999999999993</v>
      </c>
      <c r="J1616" s="67">
        <v>9.67</v>
      </c>
      <c r="K1616" s="67">
        <v>95.400099999999995</v>
      </c>
      <c r="L1616" s="67">
        <v>0</v>
      </c>
    </row>
    <row r="1617" spans="1:15" hidden="1" x14ac:dyDescent="0.25">
      <c r="A1617" s="68">
        <v>45134</v>
      </c>
      <c r="B1617" s="68">
        <v>45138</v>
      </c>
      <c r="C1617" s="66" t="s">
        <v>133</v>
      </c>
      <c r="D1617" s="66" t="s">
        <v>142</v>
      </c>
      <c r="E1617" s="66" t="s">
        <v>143</v>
      </c>
      <c r="F1617" s="68">
        <v>45469</v>
      </c>
      <c r="G1617" s="67">
        <v>10.06</v>
      </c>
      <c r="H1617" s="67">
        <v>-0.11</v>
      </c>
      <c r="I1617" s="67">
        <v>10.199999999999999</v>
      </c>
      <c r="J1617" s="67">
        <v>9.92</v>
      </c>
      <c r="K1617" s="67">
        <v>91.534899999999993</v>
      </c>
      <c r="L1617" s="67">
        <v>0</v>
      </c>
    </row>
    <row r="1618" spans="1:15" hidden="1" x14ac:dyDescent="0.25">
      <c r="A1618" s="68">
        <v>45133</v>
      </c>
      <c r="B1618" s="68">
        <v>45135</v>
      </c>
      <c r="C1618" s="66" t="s">
        <v>118</v>
      </c>
      <c r="D1618" s="66" t="s">
        <v>2</v>
      </c>
      <c r="E1618" s="66" t="s">
        <v>6</v>
      </c>
      <c r="F1618" s="68">
        <v>47048</v>
      </c>
      <c r="G1618" s="67">
        <v>7.59</v>
      </c>
      <c r="H1618" s="67">
        <v>0.03</v>
      </c>
      <c r="I1618" s="67">
        <v>7.71</v>
      </c>
      <c r="J1618" s="67">
        <v>7.46</v>
      </c>
      <c r="K1618" s="67">
        <v>96.447100000000006</v>
      </c>
      <c r="L1618" s="67">
        <v>5.1596000000000002</v>
      </c>
    </row>
    <row r="1619" spans="1:15" hidden="1" x14ac:dyDescent="0.25">
      <c r="A1619" s="68">
        <v>45133</v>
      </c>
      <c r="B1619" s="68">
        <v>45135</v>
      </c>
      <c r="C1619" s="66" t="s">
        <v>112</v>
      </c>
      <c r="D1619" s="66" t="s">
        <v>113</v>
      </c>
      <c r="E1619" s="66" t="s">
        <v>114</v>
      </c>
      <c r="F1619" s="68">
        <v>50705</v>
      </c>
      <c r="G1619" s="67">
        <v>7.19</v>
      </c>
      <c r="H1619" s="67">
        <v>0.06</v>
      </c>
      <c r="I1619" s="67">
        <v>7.32</v>
      </c>
      <c r="J1619" s="67">
        <v>7.07</v>
      </c>
      <c r="K1619" s="67">
        <v>61.916600000000003</v>
      </c>
      <c r="L1619" s="67">
        <v>2.2521</v>
      </c>
    </row>
    <row r="1620" spans="1:15" x14ac:dyDescent="0.25">
      <c r="A1620" s="68">
        <v>45133</v>
      </c>
      <c r="B1620" s="68">
        <v>45135</v>
      </c>
      <c r="C1620" s="66" t="s">
        <v>115</v>
      </c>
      <c r="D1620" s="66" t="s">
        <v>116</v>
      </c>
      <c r="E1620" s="66" t="s">
        <v>117</v>
      </c>
      <c r="F1620" s="68">
        <v>51616</v>
      </c>
      <c r="G1620" s="67">
        <v>7.23</v>
      </c>
      <c r="H1620" s="67">
        <v>7.0000000000000007E-2</v>
      </c>
      <c r="I1620" s="67">
        <v>7.35</v>
      </c>
      <c r="J1620" s="67">
        <v>7.1</v>
      </c>
      <c r="K1620" s="67">
        <v>58.454300000000003</v>
      </c>
      <c r="L1620" s="67">
        <v>0.77049999999999996</v>
      </c>
    </row>
    <row r="1621" spans="1:15" hidden="1" x14ac:dyDescent="0.25">
      <c r="A1621" s="68">
        <v>45133</v>
      </c>
      <c r="B1621" s="68">
        <v>45135</v>
      </c>
      <c r="C1621" s="66" t="s">
        <v>127</v>
      </c>
      <c r="D1621" s="66" t="s">
        <v>4</v>
      </c>
      <c r="E1621" s="66" t="s">
        <v>8</v>
      </c>
      <c r="F1621" s="68">
        <v>48542</v>
      </c>
      <c r="G1621" s="67">
        <v>7.22</v>
      </c>
      <c r="H1621" s="67">
        <v>0.05</v>
      </c>
      <c r="I1621" s="67">
        <v>7.35</v>
      </c>
      <c r="J1621" s="67">
        <v>7.1</v>
      </c>
      <c r="K1621" s="67">
        <v>83.586500000000001</v>
      </c>
      <c r="L1621" s="67">
        <v>3.2014</v>
      </c>
    </row>
    <row r="1622" spans="1:15" hidden="1" x14ac:dyDescent="0.25">
      <c r="A1622" s="68">
        <v>45133</v>
      </c>
      <c r="B1622" s="68">
        <v>45135</v>
      </c>
      <c r="C1622" s="66" t="s">
        <v>121</v>
      </c>
      <c r="D1622" s="66" t="s">
        <v>122</v>
      </c>
      <c r="E1622" s="66" t="s">
        <v>123</v>
      </c>
      <c r="F1622" s="68">
        <v>46316</v>
      </c>
      <c r="G1622" s="67">
        <v>8.9</v>
      </c>
      <c r="H1622" s="67">
        <v>0.02</v>
      </c>
      <c r="I1622" s="67">
        <v>9.0299999999999994</v>
      </c>
      <c r="J1622" s="67">
        <v>8.7799999999999994</v>
      </c>
      <c r="K1622" s="67">
        <v>101.58629999999999</v>
      </c>
      <c r="L1622" s="67">
        <v>4.9711999999999996</v>
      </c>
    </row>
    <row r="1623" spans="1:15" hidden="1" x14ac:dyDescent="0.25">
      <c r="A1623" s="68">
        <v>45133</v>
      </c>
      <c r="B1623" s="68">
        <v>45135</v>
      </c>
      <c r="C1623" s="66" t="s">
        <v>124</v>
      </c>
      <c r="D1623" s="66" t="s">
        <v>156</v>
      </c>
      <c r="E1623" s="66" t="s">
        <v>157</v>
      </c>
      <c r="F1623" s="68">
        <v>45259</v>
      </c>
      <c r="G1623" s="67">
        <v>9.7899999999999991</v>
      </c>
      <c r="H1623" s="67">
        <v>-0.37</v>
      </c>
      <c r="I1623" s="67">
        <v>9.94</v>
      </c>
      <c r="J1623" s="67">
        <v>9.64</v>
      </c>
      <c r="K1623" s="67">
        <v>96.737899999999996</v>
      </c>
      <c r="L1623" s="67">
        <v>0</v>
      </c>
      <c r="O1623" s="76"/>
    </row>
    <row r="1624" spans="1:15" hidden="1" x14ac:dyDescent="0.25">
      <c r="A1624" s="68">
        <v>45133</v>
      </c>
      <c r="B1624" s="68">
        <v>45135</v>
      </c>
      <c r="C1624" s="66" t="s">
        <v>130</v>
      </c>
      <c r="D1624" s="66" t="s">
        <v>152</v>
      </c>
      <c r="E1624" s="66" t="s">
        <v>153</v>
      </c>
      <c r="F1624" s="68">
        <v>45315</v>
      </c>
      <c r="G1624" s="67">
        <v>9.89</v>
      </c>
      <c r="H1624" s="67">
        <v>-0.3</v>
      </c>
      <c r="I1624" s="67">
        <v>10.029999999999999</v>
      </c>
      <c r="J1624" s="67">
        <v>9.75</v>
      </c>
      <c r="K1624" s="67">
        <v>95.286699999999996</v>
      </c>
      <c r="L1624" s="67">
        <v>0</v>
      </c>
    </row>
    <row r="1625" spans="1:15" hidden="1" x14ac:dyDescent="0.25">
      <c r="A1625" s="68">
        <v>45133</v>
      </c>
      <c r="B1625" s="68">
        <v>45135</v>
      </c>
      <c r="C1625" s="66" t="s">
        <v>133</v>
      </c>
      <c r="D1625" s="66" t="s">
        <v>142</v>
      </c>
      <c r="E1625" s="66" t="s">
        <v>143</v>
      </c>
      <c r="F1625" s="68">
        <v>45469</v>
      </c>
      <c r="G1625" s="67">
        <v>10.17</v>
      </c>
      <c r="H1625" s="67">
        <v>-0.11</v>
      </c>
      <c r="I1625" s="67">
        <v>10.31</v>
      </c>
      <c r="J1625" s="67">
        <v>10.02</v>
      </c>
      <c r="K1625" s="67">
        <v>91.380499999999998</v>
      </c>
      <c r="L1625" s="67">
        <v>0</v>
      </c>
    </row>
    <row r="1626" spans="1:15" hidden="1" x14ac:dyDescent="0.25">
      <c r="A1626" s="68">
        <v>45132</v>
      </c>
      <c r="B1626" s="68">
        <v>45134</v>
      </c>
      <c r="C1626" s="66" t="s">
        <v>118</v>
      </c>
      <c r="D1626" s="66" t="s">
        <v>2</v>
      </c>
      <c r="E1626" s="66" t="s">
        <v>6</v>
      </c>
      <c r="F1626" s="68">
        <v>47048</v>
      </c>
      <c r="G1626" s="67">
        <v>7.56</v>
      </c>
      <c r="H1626" s="67">
        <v>-0.01</v>
      </c>
      <c r="I1626" s="67">
        <v>7.68</v>
      </c>
      <c r="J1626" s="67">
        <v>7.44</v>
      </c>
      <c r="K1626" s="67">
        <v>96.555199999999999</v>
      </c>
      <c r="L1626" s="67">
        <v>5.1410999999999998</v>
      </c>
    </row>
    <row r="1627" spans="1:15" hidden="1" x14ac:dyDescent="0.25">
      <c r="A1627" s="68">
        <v>45132</v>
      </c>
      <c r="B1627" s="68">
        <v>45134</v>
      </c>
      <c r="C1627" s="66" t="s">
        <v>112</v>
      </c>
      <c r="D1627" s="66" t="s">
        <v>113</v>
      </c>
      <c r="E1627" s="66" t="s">
        <v>114</v>
      </c>
      <c r="F1627" s="68">
        <v>50705</v>
      </c>
      <c r="G1627" s="67">
        <v>7.13</v>
      </c>
      <c r="H1627" s="67">
        <v>0.02</v>
      </c>
      <c r="I1627" s="67">
        <v>7.25</v>
      </c>
      <c r="J1627" s="67">
        <v>7</v>
      </c>
      <c r="K1627" s="67">
        <v>62.348100000000002</v>
      </c>
      <c r="L1627" s="67">
        <v>2.2437999999999998</v>
      </c>
    </row>
    <row r="1628" spans="1:15" x14ac:dyDescent="0.25">
      <c r="A1628" s="68">
        <v>45132</v>
      </c>
      <c r="B1628" s="68">
        <v>45134</v>
      </c>
      <c r="C1628" s="66" t="s">
        <v>115</v>
      </c>
      <c r="D1628" s="66" t="s">
        <v>116</v>
      </c>
      <c r="E1628" s="66" t="s">
        <v>117</v>
      </c>
      <c r="F1628" s="68">
        <v>51616</v>
      </c>
      <c r="G1628" s="67">
        <v>7.16</v>
      </c>
      <c r="H1628" s="67">
        <v>0.02</v>
      </c>
      <c r="I1628" s="67">
        <v>7.28</v>
      </c>
      <c r="J1628" s="67">
        <v>7.04</v>
      </c>
      <c r="K1628" s="67">
        <v>58.923699999999997</v>
      </c>
      <c r="L1628" s="67">
        <v>0.76229999999999998</v>
      </c>
    </row>
    <row r="1629" spans="1:15" hidden="1" x14ac:dyDescent="0.25">
      <c r="A1629" s="68">
        <v>45132</v>
      </c>
      <c r="B1629" s="68">
        <v>45134</v>
      </c>
      <c r="C1629" s="66" t="s">
        <v>127</v>
      </c>
      <c r="D1629" s="66" t="s">
        <v>4</v>
      </c>
      <c r="E1629" s="66" t="s">
        <v>8</v>
      </c>
      <c r="F1629" s="68">
        <v>48542</v>
      </c>
      <c r="G1629" s="67">
        <v>7.17</v>
      </c>
      <c r="H1629" s="67">
        <v>0.01</v>
      </c>
      <c r="I1629" s="67">
        <v>7.29</v>
      </c>
      <c r="J1629" s="67">
        <v>7.04</v>
      </c>
      <c r="K1629" s="67">
        <v>83.934299999999993</v>
      </c>
      <c r="L1629" s="67">
        <v>3.1884000000000001</v>
      </c>
    </row>
    <row r="1630" spans="1:15" hidden="1" x14ac:dyDescent="0.25">
      <c r="A1630" s="68">
        <v>45132</v>
      </c>
      <c r="B1630" s="68">
        <v>45134</v>
      </c>
      <c r="C1630" s="66" t="s">
        <v>121</v>
      </c>
      <c r="D1630" s="66" t="s">
        <v>122</v>
      </c>
      <c r="E1630" s="66" t="s">
        <v>123</v>
      </c>
      <c r="F1630" s="68">
        <v>46316</v>
      </c>
      <c r="G1630" s="67">
        <v>8.8800000000000008</v>
      </c>
      <c r="H1630" s="67">
        <v>-0.01</v>
      </c>
      <c r="I1630" s="67">
        <v>9.01</v>
      </c>
      <c r="J1630" s="67">
        <v>8.76</v>
      </c>
      <c r="K1630" s="67">
        <v>101.64230000000001</v>
      </c>
      <c r="L1630" s="67">
        <v>4.9451999999999998</v>
      </c>
    </row>
    <row r="1631" spans="1:15" hidden="1" x14ac:dyDescent="0.25">
      <c r="A1631" s="68">
        <v>45132</v>
      </c>
      <c r="B1631" s="68">
        <v>45134</v>
      </c>
      <c r="C1631" s="66" t="s">
        <v>124</v>
      </c>
      <c r="D1631" s="66" t="s">
        <v>156</v>
      </c>
      <c r="E1631" s="66" t="s">
        <v>157</v>
      </c>
      <c r="F1631" s="68">
        <v>45259</v>
      </c>
      <c r="G1631" s="67">
        <v>10.16</v>
      </c>
      <c r="H1631" s="67">
        <v>-0.02</v>
      </c>
      <c r="I1631" s="67">
        <v>10.31</v>
      </c>
      <c r="J1631" s="67">
        <v>10.01</v>
      </c>
      <c r="K1631" s="67">
        <v>96.591899999999995</v>
      </c>
      <c r="L1631" s="67">
        <v>0</v>
      </c>
      <c r="O1631" s="76"/>
    </row>
    <row r="1632" spans="1:15" hidden="1" x14ac:dyDescent="0.25">
      <c r="A1632" s="68">
        <v>45132</v>
      </c>
      <c r="B1632" s="68">
        <v>45134</v>
      </c>
      <c r="C1632" s="66" t="s">
        <v>130</v>
      </c>
      <c r="D1632" s="66" t="s">
        <v>152</v>
      </c>
      <c r="E1632" s="66" t="s">
        <v>153</v>
      </c>
      <c r="F1632" s="68">
        <v>45315</v>
      </c>
      <c r="G1632" s="67">
        <v>10.19</v>
      </c>
      <c r="H1632" s="67">
        <v>0</v>
      </c>
      <c r="I1632" s="67">
        <v>10.33</v>
      </c>
      <c r="J1632" s="67">
        <v>10.050000000000001</v>
      </c>
      <c r="K1632" s="67">
        <v>95.126400000000004</v>
      </c>
      <c r="L1632" s="67">
        <v>0</v>
      </c>
    </row>
    <row r="1633" spans="1:15" hidden="1" x14ac:dyDescent="0.25">
      <c r="A1633" s="68">
        <v>45132</v>
      </c>
      <c r="B1633" s="68">
        <v>45134</v>
      </c>
      <c r="C1633" s="66" t="s">
        <v>133</v>
      </c>
      <c r="D1633" s="66" t="s">
        <v>142</v>
      </c>
      <c r="E1633" s="66" t="s">
        <v>143</v>
      </c>
      <c r="F1633" s="68">
        <v>45469</v>
      </c>
      <c r="G1633" s="67">
        <v>10.28</v>
      </c>
      <c r="H1633" s="67">
        <v>-0.1</v>
      </c>
      <c r="I1633" s="67">
        <v>10.43</v>
      </c>
      <c r="J1633" s="67">
        <v>10.14</v>
      </c>
      <c r="K1633" s="67">
        <v>91.267700000000005</v>
      </c>
      <c r="L1633" s="67">
        <v>0</v>
      </c>
    </row>
    <row r="1634" spans="1:15" hidden="1" x14ac:dyDescent="0.25">
      <c r="A1634" s="68">
        <v>45131</v>
      </c>
      <c r="B1634" s="68">
        <v>45133</v>
      </c>
      <c r="C1634" s="66" t="s">
        <v>118</v>
      </c>
      <c r="D1634" s="66" t="s">
        <v>2</v>
      </c>
      <c r="E1634" s="66" t="s">
        <v>6</v>
      </c>
      <c r="F1634" s="68">
        <v>47048</v>
      </c>
      <c r="G1634" s="67">
        <v>7.57</v>
      </c>
      <c r="H1634" s="67">
        <v>-0.01</v>
      </c>
      <c r="I1634" s="67">
        <v>7.69</v>
      </c>
      <c r="J1634" s="67">
        <v>7.44</v>
      </c>
      <c r="K1634" s="67">
        <v>96.521199999999993</v>
      </c>
      <c r="L1634" s="67">
        <v>5.1226000000000003</v>
      </c>
    </row>
    <row r="1635" spans="1:15" hidden="1" x14ac:dyDescent="0.25">
      <c r="A1635" s="68">
        <v>45131</v>
      </c>
      <c r="B1635" s="68">
        <v>45133</v>
      </c>
      <c r="C1635" s="66" t="s">
        <v>112</v>
      </c>
      <c r="D1635" s="66" t="s">
        <v>113</v>
      </c>
      <c r="E1635" s="66" t="s">
        <v>114</v>
      </c>
      <c r="F1635" s="68">
        <v>50705</v>
      </c>
      <c r="G1635" s="67">
        <v>7.11</v>
      </c>
      <c r="H1635" s="67">
        <v>0</v>
      </c>
      <c r="I1635" s="67">
        <v>7.23</v>
      </c>
      <c r="J1635" s="67">
        <v>6.98</v>
      </c>
      <c r="K1635" s="67">
        <v>62.485999999999997</v>
      </c>
      <c r="L1635" s="67">
        <v>2.2355999999999998</v>
      </c>
    </row>
    <row r="1636" spans="1:15" x14ac:dyDescent="0.25">
      <c r="A1636" s="68">
        <v>45131</v>
      </c>
      <c r="B1636" s="68">
        <v>45133</v>
      </c>
      <c r="C1636" s="66" t="s">
        <v>115</v>
      </c>
      <c r="D1636" s="66" t="s">
        <v>116</v>
      </c>
      <c r="E1636" s="66" t="s">
        <v>117</v>
      </c>
      <c r="F1636" s="68">
        <v>51616</v>
      </c>
      <c r="G1636" s="67">
        <v>7.14</v>
      </c>
      <c r="H1636" s="67">
        <v>0</v>
      </c>
      <c r="I1636" s="67">
        <v>7.26</v>
      </c>
      <c r="J1636" s="67">
        <v>7.02</v>
      </c>
      <c r="K1636" s="67">
        <v>59.055</v>
      </c>
      <c r="L1636" s="67">
        <v>0.75409999999999999</v>
      </c>
    </row>
    <row r="1637" spans="1:15" hidden="1" x14ac:dyDescent="0.25">
      <c r="A1637" s="68">
        <v>45131</v>
      </c>
      <c r="B1637" s="68">
        <v>45133</v>
      </c>
      <c r="C1637" s="66" t="s">
        <v>127</v>
      </c>
      <c r="D1637" s="66" t="s">
        <v>4</v>
      </c>
      <c r="E1637" s="66" t="s">
        <v>8</v>
      </c>
      <c r="F1637" s="68">
        <v>48542</v>
      </c>
      <c r="G1637" s="67">
        <v>7.16</v>
      </c>
      <c r="H1637" s="67">
        <v>0.01</v>
      </c>
      <c r="I1637" s="67">
        <v>7.28</v>
      </c>
      <c r="J1637" s="67">
        <v>7.04</v>
      </c>
      <c r="K1637" s="67">
        <v>83.969200000000001</v>
      </c>
      <c r="L1637" s="67">
        <v>3.1753</v>
      </c>
    </row>
    <row r="1638" spans="1:15" hidden="1" x14ac:dyDescent="0.25">
      <c r="A1638" s="68">
        <v>45131</v>
      </c>
      <c r="B1638" s="68">
        <v>45133</v>
      </c>
      <c r="C1638" s="66" t="s">
        <v>121</v>
      </c>
      <c r="D1638" s="66" t="s">
        <v>122</v>
      </c>
      <c r="E1638" s="66" t="s">
        <v>123</v>
      </c>
      <c r="F1638" s="68">
        <v>46316</v>
      </c>
      <c r="G1638" s="67">
        <v>8.89</v>
      </c>
      <c r="H1638" s="67">
        <v>-0.01</v>
      </c>
      <c r="I1638" s="67">
        <v>9.02</v>
      </c>
      <c r="J1638" s="67">
        <v>8.77</v>
      </c>
      <c r="K1638" s="67">
        <v>101.6199</v>
      </c>
      <c r="L1638" s="67">
        <v>4.9192</v>
      </c>
    </row>
    <row r="1639" spans="1:15" hidden="1" x14ac:dyDescent="0.25">
      <c r="A1639" s="68">
        <v>45131</v>
      </c>
      <c r="B1639" s="68">
        <v>45133</v>
      </c>
      <c r="C1639" s="66" t="s">
        <v>124</v>
      </c>
      <c r="D1639" s="66" t="s">
        <v>156</v>
      </c>
      <c r="E1639" s="66" t="s">
        <v>157</v>
      </c>
      <c r="F1639" s="68">
        <v>45259</v>
      </c>
      <c r="G1639" s="67">
        <v>10.18</v>
      </c>
      <c r="H1639" s="67">
        <v>-0.03</v>
      </c>
      <c r="I1639" s="67">
        <v>10.33</v>
      </c>
      <c r="J1639" s="67">
        <v>10.029999999999999</v>
      </c>
      <c r="K1639" s="67">
        <v>96.559299999999993</v>
      </c>
      <c r="L1639" s="67">
        <v>0</v>
      </c>
      <c r="O1639" s="76"/>
    </row>
    <row r="1640" spans="1:15" hidden="1" x14ac:dyDescent="0.25">
      <c r="A1640" s="68">
        <v>45131</v>
      </c>
      <c r="B1640" s="68">
        <v>45133</v>
      </c>
      <c r="C1640" s="66" t="s">
        <v>130</v>
      </c>
      <c r="D1640" s="66" t="s">
        <v>152</v>
      </c>
      <c r="E1640" s="66" t="s">
        <v>153</v>
      </c>
      <c r="F1640" s="68">
        <v>45315</v>
      </c>
      <c r="G1640" s="67">
        <v>10.19</v>
      </c>
      <c r="H1640" s="67">
        <v>-0.01</v>
      </c>
      <c r="I1640" s="67">
        <v>10.33</v>
      </c>
      <c r="J1640" s="67">
        <v>10.050000000000001</v>
      </c>
      <c r="K1640" s="67">
        <v>95.100899999999996</v>
      </c>
      <c r="L1640" s="67">
        <v>0</v>
      </c>
    </row>
    <row r="1641" spans="1:15" hidden="1" x14ac:dyDescent="0.25">
      <c r="A1641" s="68">
        <v>45131</v>
      </c>
      <c r="B1641" s="68">
        <v>45133</v>
      </c>
      <c r="C1641" s="66" t="s">
        <v>133</v>
      </c>
      <c r="D1641" s="66" t="s">
        <v>142</v>
      </c>
      <c r="E1641" s="66" t="s">
        <v>143</v>
      </c>
      <c r="F1641" s="68">
        <v>45469</v>
      </c>
      <c r="G1641" s="67">
        <v>10.38</v>
      </c>
      <c r="H1641" s="67">
        <v>0</v>
      </c>
      <c r="I1641" s="67">
        <v>10.52</v>
      </c>
      <c r="J1641" s="67">
        <v>10.23</v>
      </c>
      <c r="K1641" s="67">
        <v>91.168599999999998</v>
      </c>
      <c r="L1641" s="67">
        <v>0</v>
      </c>
    </row>
    <row r="1642" spans="1:15" hidden="1" x14ac:dyDescent="0.25">
      <c r="A1642" s="68">
        <v>45128</v>
      </c>
      <c r="B1642" s="68">
        <v>45132</v>
      </c>
      <c r="C1642" s="66" t="s">
        <v>118</v>
      </c>
      <c r="D1642" s="66" t="s">
        <v>2</v>
      </c>
      <c r="E1642" s="66" t="s">
        <v>6</v>
      </c>
      <c r="F1642" s="68">
        <v>47048</v>
      </c>
      <c r="G1642" s="67">
        <v>7.58</v>
      </c>
      <c r="H1642" s="67">
        <v>0.03</v>
      </c>
      <c r="I1642" s="67">
        <v>7.71</v>
      </c>
      <c r="J1642" s="67">
        <v>7.46</v>
      </c>
      <c r="K1642" s="67">
        <v>96.454800000000006</v>
      </c>
      <c r="L1642" s="67">
        <v>5.1040999999999999</v>
      </c>
    </row>
    <row r="1643" spans="1:15" hidden="1" x14ac:dyDescent="0.25">
      <c r="A1643" s="68">
        <v>45128</v>
      </c>
      <c r="B1643" s="68">
        <v>45132</v>
      </c>
      <c r="C1643" s="66" t="s">
        <v>112</v>
      </c>
      <c r="D1643" s="66" t="s">
        <v>113</v>
      </c>
      <c r="E1643" s="66" t="s">
        <v>114</v>
      </c>
      <c r="F1643" s="68">
        <v>50705</v>
      </c>
      <c r="G1643" s="67">
        <v>7.11</v>
      </c>
      <c r="H1643" s="67">
        <v>0.05</v>
      </c>
      <c r="I1643" s="67">
        <v>7.23</v>
      </c>
      <c r="J1643" s="67">
        <v>6.99</v>
      </c>
      <c r="K1643" s="67">
        <v>62.457999999999998</v>
      </c>
      <c r="L1643" s="67">
        <v>2.2273999999999998</v>
      </c>
    </row>
    <row r="1644" spans="1:15" x14ac:dyDescent="0.25">
      <c r="A1644" s="68">
        <v>45128</v>
      </c>
      <c r="B1644" s="68">
        <v>45132</v>
      </c>
      <c r="C1644" s="66" t="s">
        <v>115</v>
      </c>
      <c r="D1644" s="66" t="s">
        <v>116</v>
      </c>
      <c r="E1644" s="66" t="s">
        <v>117</v>
      </c>
      <c r="F1644" s="68">
        <v>51616</v>
      </c>
      <c r="G1644" s="67">
        <v>7.14</v>
      </c>
      <c r="H1644" s="67">
        <v>0.05</v>
      </c>
      <c r="I1644" s="67">
        <v>7.26</v>
      </c>
      <c r="J1644" s="67">
        <v>7.01</v>
      </c>
      <c r="K1644" s="67">
        <v>59.0794</v>
      </c>
      <c r="L1644" s="67">
        <v>0.74590000000000001</v>
      </c>
    </row>
    <row r="1645" spans="1:15" hidden="1" x14ac:dyDescent="0.25">
      <c r="A1645" s="68">
        <v>45128</v>
      </c>
      <c r="B1645" s="68">
        <v>45132</v>
      </c>
      <c r="C1645" s="66" t="s">
        <v>127</v>
      </c>
      <c r="D1645" s="66" t="s">
        <v>4</v>
      </c>
      <c r="E1645" s="66" t="s">
        <v>8</v>
      </c>
      <c r="F1645" s="68">
        <v>48542</v>
      </c>
      <c r="G1645" s="67">
        <v>7.15</v>
      </c>
      <c r="H1645" s="67">
        <v>0.04</v>
      </c>
      <c r="I1645" s="67">
        <v>7.28</v>
      </c>
      <c r="J1645" s="67">
        <v>7.03</v>
      </c>
      <c r="K1645" s="67">
        <v>84.012500000000003</v>
      </c>
      <c r="L1645" s="67">
        <v>3.1623000000000001</v>
      </c>
    </row>
    <row r="1646" spans="1:15" hidden="1" x14ac:dyDescent="0.25">
      <c r="A1646" s="68">
        <v>45128</v>
      </c>
      <c r="B1646" s="68">
        <v>45132</v>
      </c>
      <c r="C1646" s="66" t="s">
        <v>121</v>
      </c>
      <c r="D1646" s="66" t="s">
        <v>122</v>
      </c>
      <c r="E1646" s="66" t="s">
        <v>123</v>
      </c>
      <c r="F1646" s="68">
        <v>46316</v>
      </c>
      <c r="G1646" s="67">
        <v>8.9</v>
      </c>
      <c r="H1646" s="67">
        <v>7.0000000000000007E-2</v>
      </c>
      <c r="I1646" s="67">
        <v>9.02</v>
      </c>
      <c r="J1646" s="67">
        <v>8.77</v>
      </c>
      <c r="K1646" s="67">
        <v>101.6083</v>
      </c>
      <c r="L1646" s="67">
        <v>4.8932000000000002</v>
      </c>
    </row>
    <row r="1647" spans="1:15" hidden="1" x14ac:dyDescent="0.25">
      <c r="A1647" s="68">
        <v>45128</v>
      </c>
      <c r="B1647" s="68">
        <v>45132</v>
      </c>
      <c r="C1647" s="66" t="s">
        <v>124</v>
      </c>
      <c r="D1647" s="66" t="s">
        <v>156</v>
      </c>
      <c r="E1647" s="66" t="s">
        <v>157</v>
      </c>
      <c r="F1647" s="68">
        <v>45259</v>
      </c>
      <c r="G1647" s="67">
        <v>10.210000000000001</v>
      </c>
      <c r="H1647" s="67">
        <v>0.06</v>
      </c>
      <c r="I1647" s="67">
        <v>10.36</v>
      </c>
      <c r="J1647" s="67">
        <v>10.06</v>
      </c>
      <c r="K1647" s="67">
        <v>96.523799999999994</v>
      </c>
      <c r="L1647" s="67">
        <v>0</v>
      </c>
      <c r="O1647" s="76"/>
    </row>
    <row r="1648" spans="1:15" hidden="1" x14ac:dyDescent="0.25">
      <c r="A1648" s="68">
        <v>45128</v>
      </c>
      <c r="B1648" s="68">
        <v>45132</v>
      </c>
      <c r="C1648" s="66" t="s">
        <v>130</v>
      </c>
      <c r="D1648" s="66" t="s">
        <v>152</v>
      </c>
      <c r="E1648" s="66" t="s">
        <v>153</v>
      </c>
      <c r="F1648" s="68">
        <v>45315</v>
      </c>
      <c r="G1648" s="67">
        <v>10.199999999999999</v>
      </c>
      <c r="H1648" s="67">
        <v>0.01</v>
      </c>
      <c r="I1648" s="67">
        <v>10.34</v>
      </c>
      <c r="J1648" s="67">
        <v>10.050000000000001</v>
      </c>
      <c r="K1648" s="67">
        <v>95.071600000000004</v>
      </c>
      <c r="L1648" s="67">
        <v>0</v>
      </c>
    </row>
    <row r="1649" spans="1:15" hidden="1" x14ac:dyDescent="0.25">
      <c r="A1649" s="68">
        <v>45128</v>
      </c>
      <c r="B1649" s="68">
        <v>45132</v>
      </c>
      <c r="C1649" s="66" t="s">
        <v>133</v>
      </c>
      <c r="D1649" s="66" t="s">
        <v>142</v>
      </c>
      <c r="E1649" s="66" t="s">
        <v>143</v>
      </c>
      <c r="F1649" s="68">
        <v>45469</v>
      </c>
      <c r="G1649" s="67">
        <v>10.38</v>
      </c>
      <c r="H1649" s="67">
        <v>0.06</v>
      </c>
      <c r="I1649" s="67">
        <v>10.53</v>
      </c>
      <c r="J1649" s="67">
        <v>10.23</v>
      </c>
      <c r="K1649" s="67">
        <v>91.143100000000004</v>
      </c>
      <c r="L1649" s="67">
        <v>0</v>
      </c>
    </row>
    <row r="1650" spans="1:15" hidden="1" x14ac:dyDescent="0.25">
      <c r="A1650" s="68">
        <v>45127</v>
      </c>
      <c r="B1650" s="68">
        <v>45131</v>
      </c>
      <c r="C1650" s="66" t="s">
        <v>118</v>
      </c>
      <c r="D1650" s="66" t="s">
        <v>2</v>
      </c>
      <c r="E1650" s="66" t="s">
        <v>6</v>
      </c>
      <c r="F1650" s="68">
        <v>47048</v>
      </c>
      <c r="G1650" s="67">
        <v>7.55</v>
      </c>
      <c r="H1650" s="67">
        <v>0.16</v>
      </c>
      <c r="I1650" s="67">
        <v>7.68</v>
      </c>
      <c r="J1650" s="67">
        <v>7.43</v>
      </c>
      <c r="K1650" s="67">
        <v>96.586600000000004</v>
      </c>
      <c r="L1650" s="67">
        <v>5.0856000000000003</v>
      </c>
    </row>
    <row r="1651" spans="1:15" hidden="1" x14ac:dyDescent="0.25">
      <c r="A1651" s="68">
        <v>45127</v>
      </c>
      <c r="B1651" s="68">
        <v>45131</v>
      </c>
      <c r="C1651" s="66" t="s">
        <v>112</v>
      </c>
      <c r="D1651" s="66" t="s">
        <v>113</v>
      </c>
      <c r="E1651" s="66" t="s">
        <v>114</v>
      </c>
      <c r="F1651" s="68">
        <v>50705</v>
      </c>
      <c r="G1651" s="67">
        <v>7.06</v>
      </c>
      <c r="H1651" s="67">
        <v>0.22</v>
      </c>
      <c r="I1651" s="67">
        <v>7.18</v>
      </c>
      <c r="J1651" s="67">
        <v>6.94</v>
      </c>
      <c r="K1651" s="67">
        <v>62.785200000000003</v>
      </c>
      <c r="L1651" s="67">
        <v>2.2191999999999998</v>
      </c>
    </row>
    <row r="1652" spans="1:15" x14ac:dyDescent="0.25">
      <c r="A1652" s="68">
        <v>45127</v>
      </c>
      <c r="B1652" s="68">
        <v>45131</v>
      </c>
      <c r="C1652" s="66" t="s">
        <v>115</v>
      </c>
      <c r="D1652" s="66" t="s">
        <v>116</v>
      </c>
      <c r="E1652" s="66" t="s">
        <v>117</v>
      </c>
      <c r="F1652" s="68">
        <v>51616</v>
      </c>
      <c r="G1652" s="67">
        <v>7.09</v>
      </c>
      <c r="H1652" s="67">
        <v>0.2</v>
      </c>
      <c r="I1652" s="67">
        <v>7.22</v>
      </c>
      <c r="J1652" s="67">
        <v>6.97</v>
      </c>
      <c r="K1652" s="67">
        <v>59.389299999999999</v>
      </c>
      <c r="L1652" s="67">
        <v>0.73770000000000002</v>
      </c>
    </row>
    <row r="1653" spans="1:15" hidden="1" x14ac:dyDescent="0.25">
      <c r="A1653" s="68">
        <v>45127</v>
      </c>
      <c r="B1653" s="68">
        <v>45131</v>
      </c>
      <c r="C1653" s="66" t="s">
        <v>127</v>
      </c>
      <c r="D1653" s="66" t="s">
        <v>4</v>
      </c>
      <c r="E1653" s="66" t="s">
        <v>8</v>
      </c>
      <c r="F1653" s="68">
        <v>48542</v>
      </c>
      <c r="G1653" s="67">
        <v>7.11</v>
      </c>
      <c r="H1653" s="67">
        <v>0.22</v>
      </c>
      <c r="I1653" s="67">
        <v>7.23</v>
      </c>
      <c r="J1653" s="67">
        <v>6.98</v>
      </c>
      <c r="K1653" s="67">
        <v>84.281800000000004</v>
      </c>
      <c r="L1653" s="67">
        <v>3.1493000000000002</v>
      </c>
    </row>
    <row r="1654" spans="1:15" hidden="1" x14ac:dyDescent="0.25">
      <c r="A1654" s="68">
        <v>45127</v>
      </c>
      <c r="B1654" s="68">
        <v>45131</v>
      </c>
      <c r="C1654" s="66" t="s">
        <v>121</v>
      </c>
      <c r="D1654" s="66" t="s">
        <v>122</v>
      </c>
      <c r="E1654" s="66" t="s">
        <v>123</v>
      </c>
      <c r="F1654" s="68">
        <v>46316</v>
      </c>
      <c r="G1654" s="67">
        <v>8.83</v>
      </c>
      <c r="H1654" s="67">
        <v>0.17</v>
      </c>
      <c r="I1654" s="67">
        <v>8.9600000000000009</v>
      </c>
      <c r="J1654" s="67">
        <v>8.7100000000000009</v>
      </c>
      <c r="K1654" s="67">
        <v>101.7864</v>
      </c>
      <c r="L1654" s="67">
        <v>4.8670999999999998</v>
      </c>
    </row>
    <row r="1655" spans="1:15" hidden="1" x14ac:dyDescent="0.25">
      <c r="A1655" s="68">
        <v>45127</v>
      </c>
      <c r="B1655" s="68">
        <v>45131</v>
      </c>
      <c r="C1655" s="66" t="s">
        <v>124</v>
      </c>
      <c r="D1655" s="66" t="s">
        <v>156</v>
      </c>
      <c r="E1655" s="66" t="s">
        <v>157</v>
      </c>
      <c r="F1655" s="68">
        <v>45259</v>
      </c>
      <c r="G1655" s="67">
        <v>10.15</v>
      </c>
      <c r="H1655" s="67">
        <v>0.01</v>
      </c>
      <c r="I1655" s="67">
        <v>10.3</v>
      </c>
      <c r="J1655" s="67">
        <v>10.01</v>
      </c>
      <c r="K1655" s="67">
        <v>96.515500000000003</v>
      </c>
      <c r="L1655" s="67">
        <v>0</v>
      </c>
      <c r="O1655" s="76"/>
    </row>
    <row r="1656" spans="1:15" hidden="1" x14ac:dyDescent="0.25">
      <c r="A1656" s="68">
        <v>45127</v>
      </c>
      <c r="B1656" s="68">
        <v>45131</v>
      </c>
      <c r="C1656" s="66" t="s">
        <v>130</v>
      </c>
      <c r="D1656" s="66" t="s">
        <v>152</v>
      </c>
      <c r="E1656" s="66" t="s">
        <v>153</v>
      </c>
      <c r="F1656" s="68">
        <v>45315</v>
      </c>
      <c r="G1656" s="67">
        <v>10.19</v>
      </c>
      <c r="H1656" s="67">
        <v>0.01</v>
      </c>
      <c r="I1656" s="67">
        <v>10.33</v>
      </c>
      <c r="J1656" s="67">
        <v>10.039999999999999</v>
      </c>
      <c r="K1656" s="67">
        <v>95.051100000000005</v>
      </c>
      <c r="L1656" s="67">
        <v>0</v>
      </c>
    </row>
    <row r="1657" spans="1:15" hidden="1" x14ac:dyDescent="0.25">
      <c r="A1657" s="68">
        <v>45127</v>
      </c>
      <c r="B1657" s="68">
        <v>45131</v>
      </c>
      <c r="C1657" s="66" t="s">
        <v>133</v>
      </c>
      <c r="D1657" s="66" t="s">
        <v>142</v>
      </c>
      <c r="E1657" s="66" t="s">
        <v>143</v>
      </c>
      <c r="F1657" s="68">
        <v>45469</v>
      </c>
      <c r="G1657" s="67">
        <v>10.32</v>
      </c>
      <c r="H1657" s="67">
        <v>0.1</v>
      </c>
      <c r="I1657" s="67">
        <v>10.46</v>
      </c>
      <c r="J1657" s="67">
        <v>10.18</v>
      </c>
      <c r="K1657" s="67">
        <v>91.166799999999995</v>
      </c>
      <c r="L1657" s="67">
        <v>0</v>
      </c>
    </row>
    <row r="1658" spans="1:15" hidden="1" x14ac:dyDescent="0.25">
      <c r="A1658" s="68">
        <v>45126</v>
      </c>
      <c r="B1658" s="68">
        <v>45128</v>
      </c>
      <c r="C1658" s="66" t="s">
        <v>118</v>
      </c>
      <c r="D1658" s="66" t="s">
        <v>2</v>
      </c>
      <c r="E1658" s="66" t="s">
        <v>6</v>
      </c>
      <c r="F1658" s="68">
        <v>47048</v>
      </c>
      <c r="G1658" s="67">
        <v>7.39</v>
      </c>
      <c r="H1658" s="67">
        <v>0.02</v>
      </c>
      <c r="I1658" s="67">
        <v>7.51</v>
      </c>
      <c r="J1658" s="67">
        <v>7.26</v>
      </c>
      <c r="K1658" s="67">
        <v>97.269099999999995</v>
      </c>
      <c r="L1658" s="67">
        <v>5.0301</v>
      </c>
    </row>
    <row r="1659" spans="1:15" hidden="1" x14ac:dyDescent="0.25">
      <c r="A1659" s="68">
        <v>45126</v>
      </c>
      <c r="B1659" s="68">
        <v>45128</v>
      </c>
      <c r="C1659" s="66" t="s">
        <v>112</v>
      </c>
      <c r="D1659" s="66" t="s">
        <v>113</v>
      </c>
      <c r="E1659" s="66" t="s">
        <v>114</v>
      </c>
      <c r="F1659" s="68">
        <v>50705</v>
      </c>
      <c r="G1659" s="67">
        <v>6.84</v>
      </c>
      <c r="H1659" s="67">
        <v>0.05</v>
      </c>
      <c r="I1659" s="67">
        <v>6.96</v>
      </c>
      <c r="J1659" s="67">
        <v>6.72</v>
      </c>
      <c r="K1659" s="67">
        <v>64.306100000000001</v>
      </c>
      <c r="L1659" s="67">
        <v>2.1945000000000001</v>
      </c>
    </row>
    <row r="1660" spans="1:15" x14ac:dyDescent="0.25">
      <c r="A1660" s="68">
        <v>45126</v>
      </c>
      <c r="B1660" s="68">
        <v>45128</v>
      </c>
      <c r="C1660" s="66" t="s">
        <v>115</v>
      </c>
      <c r="D1660" s="66" t="s">
        <v>116</v>
      </c>
      <c r="E1660" s="66" t="s">
        <v>117</v>
      </c>
      <c r="F1660" s="68">
        <v>51616</v>
      </c>
      <c r="G1660" s="67">
        <v>6.89</v>
      </c>
      <c r="H1660" s="67">
        <v>0.04</v>
      </c>
      <c r="I1660" s="67">
        <v>7.01</v>
      </c>
      <c r="J1660" s="67">
        <v>6.76</v>
      </c>
      <c r="K1660" s="67">
        <v>60.841000000000001</v>
      </c>
      <c r="L1660" s="67">
        <v>0.71309999999999996</v>
      </c>
    </row>
    <row r="1661" spans="1:15" hidden="1" x14ac:dyDescent="0.25">
      <c r="A1661" s="68">
        <v>45126</v>
      </c>
      <c r="B1661" s="68">
        <v>45128</v>
      </c>
      <c r="C1661" s="66" t="s">
        <v>127</v>
      </c>
      <c r="D1661" s="66" t="s">
        <v>4</v>
      </c>
      <c r="E1661" s="66" t="s">
        <v>8</v>
      </c>
      <c r="F1661" s="68">
        <v>48542</v>
      </c>
      <c r="G1661" s="67">
        <v>6.89</v>
      </c>
      <c r="H1661" s="67">
        <v>0.04</v>
      </c>
      <c r="I1661" s="67">
        <v>7.01</v>
      </c>
      <c r="J1661" s="67">
        <v>6.76</v>
      </c>
      <c r="K1661" s="67">
        <v>85.587800000000001</v>
      </c>
      <c r="L1661" s="67">
        <v>3.1103000000000001</v>
      </c>
    </row>
    <row r="1662" spans="1:15" hidden="1" x14ac:dyDescent="0.25">
      <c r="A1662" s="68">
        <v>45126</v>
      </c>
      <c r="B1662" s="68">
        <v>45128</v>
      </c>
      <c r="C1662" s="66" t="s">
        <v>121</v>
      </c>
      <c r="D1662" s="66" t="s">
        <v>122</v>
      </c>
      <c r="E1662" s="66" t="s">
        <v>123</v>
      </c>
      <c r="F1662" s="68">
        <v>46316</v>
      </c>
      <c r="G1662" s="67">
        <v>8.66</v>
      </c>
      <c r="H1662" s="67">
        <v>-0.01</v>
      </c>
      <c r="I1662" s="67">
        <v>8.7899999999999991</v>
      </c>
      <c r="J1662" s="67">
        <v>8.5399999999999991</v>
      </c>
      <c r="K1662" s="67">
        <v>102.2594</v>
      </c>
      <c r="L1662" s="67">
        <v>4.7889999999999997</v>
      </c>
    </row>
    <row r="1663" spans="1:15" hidden="1" x14ac:dyDescent="0.25">
      <c r="A1663" s="68">
        <v>45126</v>
      </c>
      <c r="B1663" s="68">
        <v>45128</v>
      </c>
      <c r="C1663" s="66" t="s">
        <v>124</v>
      </c>
      <c r="D1663" s="66" t="s">
        <v>156</v>
      </c>
      <c r="E1663" s="66" t="s">
        <v>157</v>
      </c>
      <c r="F1663" s="68">
        <v>45259</v>
      </c>
      <c r="G1663" s="67">
        <v>10.14</v>
      </c>
      <c r="H1663" s="67">
        <v>-0.02</v>
      </c>
      <c r="I1663" s="67">
        <v>10.29</v>
      </c>
      <c r="J1663" s="67">
        <v>9.99</v>
      </c>
      <c r="K1663" s="67">
        <v>96.4405</v>
      </c>
      <c r="L1663" s="67">
        <v>0</v>
      </c>
      <c r="O1663" s="76"/>
    </row>
    <row r="1664" spans="1:15" hidden="1" x14ac:dyDescent="0.25">
      <c r="A1664" s="68">
        <v>45126</v>
      </c>
      <c r="B1664" s="68">
        <v>45128</v>
      </c>
      <c r="C1664" s="66" t="s">
        <v>130</v>
      </c>
      <c r="D1664" s="66" t="s">
        <v>152</v>
      </c>
      <c r="E1664" s="66" t="s">
        <v>153</v>
      </c>
      <c r="F1664" s="68">
        <v>45315</v>
      </c>
      <c r="G1664" s="67">
        <v>10.18</v>
      </c>
      <c r="H1664" s="67">
        <v>-0.01</v>
      </c>
      <c r="I1664" s="67">
        <v>10.33</v>
      </c>
      <c r="J1664" s="67">
        <v>10.039999999999999</v>
      </c>
      <c r="K1664" s="67">
        <v>94.976699999999994</v>
      </c>
      <c r="L1664" s="67">
        <v>0</v>
      </c>
    </row>
    <row r="1665" spans="1:15" hidden="1" x14ac:dyDescent="0.25">
      <c r="A1665" s="68">
        <v>45126</v>
      </c>
      <c r="B1665" s="68">
        <v>45128</v>
      </c>
      <c r="C1665" s="66" t="s">
        <v>133</v>
      </c>
      <c r="D1665" s="66" t="s">
        <v>142</v>
      </c>
      <c r="E1665" s="66" t="s">
        <v>143</v>
      </c>
      <c r="F1665" s="68">
        <v>45469</v>
      </c>
      <c r="G1665" s="67">
        <v>10.220000000000001</v>
      </c>
      <c r="H1665" s="67">
        <v>0.01</v>
      </c>
      <c r="I1665" s="67">
        <v>10.36</v>
      </c>
      <c r="J1665" s="67">
        <v>10.08</v>
      </c>
      <c r="K1665" s="67">
        <v>91.174000000000007</v>
      </c>
      <c r="L1665" s="67">
        <v>0</v>
      </c>
    </row>
    <row r="1666" spans="1:15" hidden="1" x14ac:dyDescent="0.25">
      <c r="A1666" s="68">
        <v>45125</v>
      </c>
      <c r="B1666" s="68">
        <v>45127</v>
      </c>
      <c r="C1666" s="66" t="s">
        <v>118</v>
      </c>
      <c r="D1666" s="66" t="s">
        <v>2</v>
      </c>
      <c r="E1666" s="66" t="s">
        <v>6</v>
      </c>
      <c r="F1666" s="68">
        <v>47048</v>
      </c>
      <c r="G1666" s="67">
        <v>7.37</v>
      </c>
      <c r="H1666" s="67">
        <v>-0.19</v>
      </c>
      <c r="I1666" s="67">
        <v>7.49</v>
      </c>
      <c r="J1666" s="67">
        <v>7.24</v>
      </c>
      <c r="K1666" s="67">
        <v>97.352400000000003</v>
      </c>
      <c r="L1666" s="67">
        <v>5.0115999999999996</v>
      </c>
    </row>
    <row r="1667" spans="1:15" hidden="1" x14ac:dyDescent="0.25">
      <c r="A1667" s="68">
        <v>45125</v>
      </c>
      <c r="B1667" s="68">
        <v>45127</v>
      </c>
      <c r="C1667" s="66" t="s">
        <v>112</v>
      </c>
      <c r="D1667" s="66" t="s">
        <v>113</v>
      </c>
      <c r="E1667" s="66" t="s">
        <v>114</v>
      </c>
      <c r="F1667" s="68">
        <v>50705</v>
      </c>
      <c r="G1667" s="67">
        <v>6.79</v>
      </c>
      <c r="H1667" s="67">
        <v>-7.0000000000000007E-2</v>
      </c>
      <c r="I1667" s="67">
        <v>6.91</v>
      </c>
      <c r="J1667" s="67">
        <v>6.66</v>
      </c>
      <c r="K1667" s="67">
        <v>64.653700000000001</v>
      </c>
      <c r="L1667" s="67">
        <v>2.1863000000000001</v>
      </c>
    </row>
    <row r="1668" spans="1:15" x14ac:dyDescent="0.25">
      <c r="A1668" s="68">
        <v>45125</v>
      </c>
      <c r="B1668" s="68">
        <v>45127</v>
      </c>
      <c r="C1668" s="66" t="s">
        <v>115</v>
      </c>
      <c r="D1668" s="66" t="s">
        <v>116</v>
      </c>
      <c r="E1668" s="66" t="s">
        <v>117</v>
      </c>
      <c r="F1668" s="68">
        <v>51616</v>
      </c>
      <c r="G1668" s="67">
        <v>6.85</v>
      </c>
      <c r="H1668" s="67">
        <v>-0.05</v>
      </c>
      <c r="I1668" s="67">
        <v>6.97</v>
      </c>
      <c r="J1668" s="67">
        <v>6.73</v>
      </c>
      <c r="K1668" s="67">
        <v>61.091099999999997</v>
      </c>
      <c r="L1668" s="67">
        <v>0.70489999999999997</v>
      </c>
    </row>
    <row r="1669" spans="1:15" hidden="1" x14ac:dyDescent="0.25">
      <c r="A1669" s="68">
        <v>45125</v>
      </c>
      <c r="B1669" s="68">
        <v>45127</v>
      </c>
      <c r="C1669" s="66" t="s">
        <v>127</v>
      </c>
      <c r="D1669" s="66" t="s">
        <v>4</v>
      </c>
      <c r="E1669" s="66" t="s">
        <v>8</v>
      </c>
      <c r="F1669" s="68">
        <v>48542</v>
      </c>
      <c r="G1669" s="67">
        <v>6.85</v>
      </c>
      <c r="H1669" s="67">
        <v>-0.12</v>
      </c>
      <c r="I1669" s="67">
        <v>6.97</v>
      </c>
      <c r="J1669" s="67">
        <v>6.73</v>
      </c>
      <c r="K1669" s="67">
        <v>85.818299999999994</v>
      </c>
      <c r="L1669" s="67">
        <v>3.0973000000000002</v>
      </c>
    </row>
    <row r="1670" spans="1:15" hidden="1" x14ac:dyDescent="0.25">
      <c r="A1670" s="68">
        <v>45125</v>
      </c>
      <c r="B1670" s="68">
        <v>45127</v>
      </c>
      <c r="C1670" s="66" t="s">
        <v>121</v>
      </c>
      <c r="D1670" s="66" t="s">
        <v>122</v>
      </c>
      <c r="E1670" s="66" t="s">
        <v>123</v>
      </c>
      <c r="F1670" s="68">
        <v>46316</v>
      </c>
      <c r="G1670" s="67">
        <v>8.67</v>
      </c>
      <c r="H1670" s="67">
        <v>-0.04</v>
      </c>
      <c r="I1670" s="67">
        <v>8.7899999999999991</v>
      </c>
      <c r="J1670" s="67">
        <v>8.5500000000000007</v>
      </c>
      <c r="K1670" s="67">
        <v>102.2462</v>
      </c>
      <c r="L1670" s="67">
        <v>4.7629999999999999</v>
      </c>
    </row>
    <row r="1671" spans="1:15" hidden="1" x14ac:dyDescent="0.25">
      <c r="A1671" s="68">
        <v>45125</v>
      </c>
      <c r="B1671" s="68">
        <v>45127</v>
      </c>
      <c r="C1671" s="66" t="s">
        <v>124</v>
      </c>
      <c r="D1671" s="66" t="s">
        <v>156</v>
      </c>
      <c r="E1671" s="66" t="s">
        <v>157</v>
      </c>
      <c r="F1671" s="68">
        <v>45259</v>
      </c>
      <c r="G1671" s="67">
        <v>10.16</v>
      </c>
      <c r="H1671" s="67">
        <v>-0.02</v>
      </c>
      <c r="I1671" s="67">
        <v>10.31</v>
      </c>
      <c r="J1671" s="67">
        <v>10.01</v>
      </c>
      <c r="K1671" s="67">
        <v>96.408500000000004</v>
      </c>
      <c r="L1671" s="67">
        <v>0</v>
      </c>
      <c r="O1671" s="76"/>
    </row>
    <row r="1672" spans="1:15" hidden="1" x14ac:dyDescent="0.25">
      <c r="A1672" s="68">
        <v>45125</v>
      </c>
      <c r="B1672" s="68">
        <v>45127</v>
      </c>
      <c r="C1672" s="66" t="s">
        <v>130</v>
      </c>
      <c r="D1672" s="66" t="s">
        <v>152</v>
      </c>
      <c r="E1672" s="66" t="s">
        <v>153</v>
      </c>
      <c r="F1672" s="68">
        <v>45315</v>
      </c>
      <c r="G1672" s="67">
        <v>10.19</v>
      </c>
      <c r="H1672" s="67">
        <v>0</v>
      </c>
      <c r="I1672" s="67">
        <v>10.33</v>
      </c>
      <c r="J1672" s="67">
        <v>10.050000000000001</v>
      </c>
      <c r="K1672" s="67">
        <v>94.947500000000005</v>
      </c>
      <c r="L1672" s="67">
        <v>0</v>
      </c>
    </row>
    <row r="1673" spans="1:15" hidden="1" x14ac:dyDescent="0.25">
      <c r="A1673" s="68">
        <v>45125</v>
      </c>
      <c r="B1673" s="68">
        <v>45127</v>
      </c>
      <c r="C1673" s="66" t="s">
        <v>133</v>
      </c>
      <c r="D1673" s="66" t="s">
        <v>142</v>
      </c>
      <c r="E1673" s="66" t="s">
        <v>143</v>
      </c>
      <c r="F1673" s="68">
        <v>45469</v>
      </c>
      <c r="G1673" s="67">
        <v>10.210000000000001</v>
      </c>
      <c r="H1673" s="67">
        <v>-0.01</v>
      </c>
      <c r="I1673" s="67">
        <v>10.35</v>
      </c>
      <c r="J1673" s="67">
        <v>10.06</v>
      </c>
      <c r="K1673" s="67">
        <v>91.161500000000004</v>
      </c>
      <c r="L1673" s="67">
        <v>0</v>
      </c>
    </row>
    <row r="1674" spans="1:15" hidden="1" x14ac:dyDescent="0.25">
      <c r="A1674" s="68">
        <v>45124</v>
      </c>
      <c r="B1674" s="68">
        <v>45126</v>
      </c>
      <c r="C1674" s="66" t="s">
        <v>118</v>
      </c>
      <c r="D1674" s="66" t="s">
        <v>2</v>
      </c>
      <c r="E1674" s="66" t="s">
        <v>6</v>
      </c>
      <c r="F1674" s="68">
        <v>47048</v>
      </c>
      <c r="G1674" s="67">
        <v>7.56</v>
      </c>
      <c r="H1674" s="67">
        <v>-0.06</v>
      </c>
      <c r="I1674" s="67">
        <v>7.69</v>
      </c>
      <c r="J1674" s="67">
        <v>7.44</v>
      </c>
      <c r="K1674" s="67">
        <v>96.534999999999997</v>
      </c>
      <c r="L1674" s="67">
        <v>4.9931999999999999</v>
      </c>
    </row>
    <row r="1675" spans="1:15" hidden="1" x14ac:dyDescent="0.25">
      <c r="A1675" s="68">
        <v>45124</v>
      </c>
      <c r="B1675" s="68">
        <v>45126</v>
      </c>
      <c r="C1675" s="66" t="s">
        <v>112</v>
      </c>
      <c r="D1675" s="66" t="s">
        <v>113</v>
      </c>
      <c r="E1675" s="66" t="s">
        <v>114</v>
      </c>
      <c r="F1675" s="68">
        <v>50705</v>
      </c>
      <c r="G1675" s="67">
        <v>6.86</v>
      </c>
      <c r="H1675" s="67">
        <v>-0.05</v>
      </c>
      <c r="I1675" s="67">
        <v>6.99</v>
      </c>
      <c r="J1675" s="67">
        <v>6.74</v>
      </c>
      <c r="K1675" s="67">
        <v>64.111000000000004</v>
      </c>
      <c r="L1675" s="67">
        <v>2.1781000000000001</v>
      </c>
    </row>
    <row r="1676" spans="1:15" x14ac:dyDescent="0.25">
      <c r="A1676" s="68">
        <v>45124</v>
      </c>
      <c r="B1676" s="68">
        <v>45126</v>
      </c>
      <c r="C1676" s="66" t="s">
        <v>115</v>
      </c>
      <c r="D1676" s="66" t="s">
        <v>116</v>
      </c>
      <c r="E1676" s="66" t="s">
        <v>117</v>
      </c>
      <c r="F1676" s="68">
        <v>51616</v>
      </c>
      <c r="G1676" s="67">
        <v>6.9</v>
      </c>
      <c r="H1676" s="67">
        <v>-0.06</v>
      </c>
      <c r="I1676" s="67">
        <v>7.03</v>
      </c>
      <c r="J1676" s="67">
        <v>6.78</v>
      </c>
      <c r="K1676" s="67">
        <v>60.7104</v>
      </c>
      <c r="L1676" s="67">
        <v>0.69669999999999999</v>
      </c>
    </row>
    <row r="1677" spans="1:15" hidden="1" x14ac:dyDescent="0.25">
      <c r="A1677" s="68">
        <v>45124</v>
      </c>
      <c r="B1677" s="68">
        <v>45126</v>
      </c>
      <c r="C1677" s="66" t="s">
        <v>127</v>
      </c>
      <c r="D1677" s="66" t="s">
        <v>4</v>
      </c>
      <c r="E1677" s="66" t="s">
        <v>8</v>
      </c>
      <c r="F1677" s="68">
        <v>48542</v>
      </c>
      <c r="G1677" s="67">
        <v>6.97</v>
      </c>
      <c r="H1677" s="67">
        <v>-0.05</v>
      </c>
      <c r="I1677" s="67">
        <v>7.1</v>
      </c>
      <c r="J1677" s="67">
        <v>6.85</v>
      </c>
      <c r="K1677" s="67">
        <v>85.0625</v>
      </c>
      <c r="L1677" s="67">
        <v>3.0842000000000001</v>
      </c>
    </row>
    <row r="1678" spans="1:15" hidden="1" x14ac:dyDescent="0.25">
      <c r="A1678" s="68">
        <v>45124</v>
      </c>
      <c r="B1678" s="68">
        <v>45126</v>
      </c>
      <c r="C1678" s="66" t="s">
        <v>124</v>
      </c>
      <c r="D1678" s="66" t="s">
        <v>158</v>
      </c>
      <c r="E1678" s="66" t="s">
        <v>159</v>
      </c>
      <c r="F1678" s="68">
        <v>45217</v>
      </c>
      <c r="G1678" s="67">
        <v>10.18</v>
      </c>
      <c r="H1678" s="67">
        <v>0</v>
      </c>
      <c r="I1678" s="67">
        <v>10.32</v>
      </c>
      <c r="J1678" s="67">
        <v>10.029999999999999</v>
      </c>
      <c r="K1678" s="67">
        <v>97.4923</v>
      </c>
      <c r="L1678" s="67">
        <v>0</v>
      </c>
      <c r="O1678" s="76"/>
    </row>
    <row r="1679" spans="1:15" hidden="1" x14ac:dyDescent="0.25">
      <c r="A1679" s="68">
        <v>45124</v>
      </c>
      <c r="B1679" s="68">
        <v>45126</v>
      </c>
      <c r="C1679" s="66" t="s">
        <v>121</v>
      </c>
      <c r="D1679" s="66" t="s">
        <v>122</v>
      </c>
      <c r="E1679" s="66" t="s">
        <v>123</v>
      </c>
      <c r="F1679" s="68">
        <v>46316</v>
      </c>
      <c r="G1679" s="67">
        <v>8.7100000000000009</v>
      </c>
      <c r="H1679" s="67">
        <v>-0.06</v>
      </c>
      <c r="I1679" s="67">
        <v>8.84</v>
      </c>
      <c r="J1679" s="67">
        <v>8.59</v>
      </c>
      <c r="K1679" s="67">
        <v>102.11969999999999</v>
      </c>
      <c r="L1679" s="67">
        <v>4.7370000000000001</v>
      </c>
    </row>
    <row r="1680" spans="1:15" hidden="1" x14ac:dyDescent="0.25">
      <c r="A1680" s="68">
        <v>45124</v>
      </c>
      <c r="B1680" s="68">
        <v>45126</v>
      </c>
      <c r="C1680" s="66" t="s">
        <v>130</v>
      </c>
      <c r="D1680" s="66" t="s">
        <v>152</v>
      </c>
      <c r="E1680" s="66" t="s">
        <v>153</v>
      </c>
      <c r="F1680" s="68">
        <v>45315</v>
      </c>
      <c r="G1680" s="67">
        <v>10.19</v>
      </c>
      <c r="H1680" s="67">
        <v>0</v>
      </c>
      <c r="I1680" s="67">
        <v>10.33</v>
      </c>
      <c r="J1680" s="67">
        <v>10.039999999999999</v>
      </c>
      <c r="K1680" s="67">
        <v>94.922899999999998</v>
      </c>
      <c r="L1680" s="67">
        <v>0</v>
      </c>
    </row>
    <row r="1681" spans="1:15" hidden="1" x14ac:dyDescent="0.25">
      <c r="A1681" s="68">
        <v>45124</v>
      </c>
      <c r="B1681" s="68">
        <v>45126</v>
      </c>
      <c r="C1681" s="66" t="s">
        <v>133</v>
      </c>
      <c r="D1681" s="66" t="s">
        <v>142</v>
      </c>
      <c r="E1681" s="66" t="s">
        <v>143</v>
      </c>
      <c r="F1681" s="68">
        <v>45469</v>
      </c>
      <c r="G1681" s="67">
        <v>10.220000000000001</v>
      </c>
      <c r="H1681" s="67">
        <v>0</v>
      </c>
      <c r="I1681" s="67">
        <v>10.36</v>
      </c>
      <c r="J1681" s="67">
        <v>10.07</v>
      </c>
      <c r="K1681" s="67">
        <v>91.130700000000004</v>
      </c>
      <c r="L1681" s="67">
        <v>0</v>
      </c>
    </row>
    <row r="1682" spans="1:15" hidden="1" x14ac:dyDescent="0.25">
      <c r="A1682" s="68">
        <v>45121</v>
      </c>
      <c r="B1682" s="68">
        <v>45125</v>
      </c>
      <c r="C1682" s="66" t="s">
        <v>118</v>
      </c>
      <c r="D1682" s="66" t="s">
        <v>2</v>
      </c>
      <c r="E1682" s="66" t="s">
        <v>6</v>
      </c>
      <c r="F1682" s="68">
        <v>47048</v>
      </c>
      <c r="G1682" s="67">
        <v>7.62</v>
      </c>
      <c r="H1682" s="67">
        <v>0</v>
      </c>
      <c r="I1682" s="67">
        <v>7.74</v>
      </c>
      <c r="J1682" s="67">
        <v>7.49</v>
      </c>
      <c r="K1682" s="67">
        <v>96.309600000000003</v>
      </c>
      <c r="L1682" s="67">
        <v>4.9747000000000003</v>
      </c>
    </row>
    <row r="1683" spans="1:15" hidden="1" x14ac:dyDescent="0.25">
      <c r="A1683" s="68">
        <v>45121</v>
      </c>
      <c r="B1683" s="68">
        <v>45125</v>
      </c>
      <c r="C1683" s="66" t="s">
        <v>112</v>
      </c>
      <c r="D1683" s="66" t="s">
        <v>113</v>
      </c>
      <c r="E1683" s="66" t="s">
        <v>114</v>
      </c>
      <c r="F1683" s="68">
        <v>50705</v>
      </c>
      <c r="G1683" s="67">
        <v>6.91</v>
      </c>
      <c r="H1683" s="67">
        <v>0.01</v>
      </c>
      <c r="I1683" s="67">
        <v>7.03</v>
      </c>
      <c r="J1683" s="67">
        <v>6.79</v>
      </c>
      <c r="K1683" s="67">
        <v>63.7866</v>
      </c>
      <c r="L1683" s="67">
        <v>2.1699000000000002</v>
      </c>
    </row>
    <row r="1684" spans="1:15" x14ac:dyDescent="0.25">
      <c r="A1684" s="68">
        <v>45121</v>
      </c>
      <c r="B1684" s="68">
        <v>45125</v>
      </c>
      <c r="C1684" s="66" t="s">
        <v>115</v>
      </c>
      <c r="D1684" s="66" t="s">
        <v>116</v>
      </c>
      <c r="E1684" s="66" t="s">
        <v>117</v>
      </c>
      <c r="F1684" s="68">
        <v>51616</v>
      </c>
      <c r="G1684" s="67">
        <v>6.96</v>
      </c>
      <c r="H1684" s="67">
        <v>0.01</v>
      </c>
      <c r="I1684" s="67">
        <v>7.08</v>
      </c>
      <c r="J1684" s="67">
        <v>6.84</v>
      </c>
      <c r="K1684" s="67">
        <v>60.321100000000001</v>
      </c>
      <c r="L1684" s="67">
        <v>0.6885</v>
      </c>
    </row>
    <row r="1685" spans="1:15" hidden="1" x14ac:dyDescent="0.25">
      <c r="A1685" s="68">
        <v>45121</v>
      </c>
      <c r="B1685" s="68">
        <v>45125</v>
      </c>
      <c r="C1685" s="66" t="s">
        <v>127</v>
      </c>
      <c r="D1685" s="66" t="s">
        <v>4</v>
      </c>
      <c r="E1685" s="66" t="s">
        <v>8</v>
      </c>
      <c r="F1685" s="68">
        <v>48542</v>
      </c>
      <c r="G1685" s="67">
        <v>7.02</v>
      </c>
      <c r="H1685" s="67">
        <v>0.01</v>
      </c>
      <c r="I1685" s="67">
        <v>7.14</v>
      </c>
      <c r="J1685" s="67">
        <v>6.9</v>
      </c>
      <c r="K1685" s="67">
        <v>84.77</v>
      </c>
      <c r="L1685" s="67">
        <v>3.0712000000000002</v>
      </c>
    </row>
    <row r="1686" spans="1:15" hidden="1" x14ac:dyDescent="0.25">
      <c r="A1686" s="68">
        <v>45121</v>
      </c>
      <c r="B1686" s="68">
        <v>45125</v>
      </c>
      <c r="C1686" s="66" t="s">
        <v>124</v>
      </c>
      <c r="D1686" s="66" t="s">
        <v>158</v>
      </c>
      <c r="E1686" s="66" t="s">
        <v>159</v>
      </c>
      <c r="F1686" s="68">
        <v>45217</v>
      </c>
      <c r="G1686" s="67">
        <v>10.18</v>
      </c>
      <c r="H1686" s="67">
        <v>0</v>
      </c>
      <c r="I1686" s="67">
        <v>10.32</v>
      </c>
      <c r="J1686" s="67">
        <v>10.039999999999999</v>
      </c>
      <c r="K1686" s="67">
        <v>97.464500000000001</v>
      </c>
      <c r="L1686" s="67">
        <v>0</v>
      </c>
      <c r="O1686" s="76"/>
    </row>
    <row r="1687" spans="1:15" hidden="1" x14ac:dyDescent="0.25">
      <c r="A1687" s="68">
        <v>45121</v>
      </c>
      <c r="B1687" s="68">
        <v>45125</v>
      </c>
      <c r="C1687" s="66" t="s">
        <v>121</v>
      </c>
      <c r="D1687" s="66" t="s">
        <v>122</v>
      </c>
      <c r="E1687" s="66" t="s">
        <v>123</v>
      </c>
      <c r="F1687" s="68">
        <v>46316</v>
      </c>
      <c r="G1687" s="67">
        <v>8.77</v>
      </c>
      <c r="H1687" s="67">
        <v>0.01</v>
      </c>
      <c r="I1687" s="67">
        <v>8.89</v>
      </c>
      <c r="J1687" s="67">
        <v>8.65</v>
      </c>
      <c r="K1687" s="67">
        <v>101.96550000000001</v>
      </c>
      <c r="L1687" s="67">
        <v>4.7110000000000003</v>
      </c>
    </row>
    <row r="1688" spans="1:15" hidden="1" x14ac:dyDescent="0.25">
      <c r="A1688" s="68">
        <v>45121</v>
      </c>
      <c r="B1688" s="68">
        <v>45125</v>
      </c>
      <c r="C1688" s="66" t="s">
        <v>130</v>
      </c>
      <c r="D1688" s="66" t="s">
        <v>152</v>
      </c>
      <c r="E1688" s="66" t="s">
        <v>153</v>
      </c>
      <c r="F1688" s="68">
        <v>45315</v>
      </c>
      <c r="G1688" s="67">
        <v>10.19</v>
      </c>
      <c r="H1688" s="67">
        <v>0</v>
      </c>
      <c r="I1688" s="67">
        <v>10.33</v>
      </c>
      <c r="J1688" s="67">
        <v>10.050000000000001</v>
      </c>
      <c r="K1688" s="67">
        <v>94.896500000000003</v>
      </c>
      <c r="L1688" s="67">
        <v>0</v>
      </c>
    </row>
    <row r="1689" spans="1:15" hidden="1" x14ac:dyDescent="0.25">
      <c r="A1689" s="68">
        <v>45121</v>
      </c>
      <c r="B1689" s="68">
        <v>45125</v>
      </c>
      <c r="C1689" s="66" t="s">
        <v>133</v>
      </c>
      <c r="D1689" s="66" t="s">
        <v>142</v>
      </c>
      <c r="E1689" s="66" t="s">
        <v>143</v>
      </c>
      <c r="F1689" s="68">
        <v>45469</v>
      </c>
      <c r="G1689" s="67">
        <v>10.220000000000001</v>
      </c>
      <c r="H1689" s="67">
        <v>0.04</v>
      </c>
      <c r="I1689" s="67">
        <v>10.37</v>
      </c>
      <c r="J1689" s="67">
        <v>10.07</v>
      </c>
      <c r="K1689" s="67">
        <v>91.102500000000006</v>
      </c>
      <c r="L1689" s="67">
        <v>0</v>
      </c>
    </row>
    <row r="1690" spans="1:15" hidden="1" x14ac:dyDescent="0.25">
      <c r="A1690" s="68">
        <v>45120</v>
      </c>
      <c r="B1690" s="68">
        <v>45124</v>
      </c>
      <c r="C1690" s="66" t="s">
        <v>118</v>
      </c>
      <c r="D1690" s="66" t="s">
        <v>2</v>
      </c>
      <c r="E1690" s="66" t="s">
        <v>6</v>
      </c>
      <c r="F1690" s="68">
        <v>47048</v>
      </c>
      <c r="G1690" s="67">
        <v>7.62</v>
      </c>
      <c r="H1690" s="67">
        <v>-0.17</v>
      </c>
      <c r="I1690" s="67">
        <v>7.74</v>
      </c>
      <c r="J1690" s="67">
        <v>7.49</v>
      </c>
      <c r="K1690" s="67">
        <v>96.303299999999993</v>
      </c>
      <c r="L1690" s="67">
        <v>4.9561999999999999</v>
      </c>
    </row>
    <row r="1691" spans="1:15" hidden="1" x14ac:dyDescent="0.25">
      <c r="A1691" s="68">
        <v>45120</v>
      </c>
      <c r="B1691" s="68">
        <v>45124</v>
      </c>
      <c r="C1691" s="66" t="s">
        <v>112</v>
      </c>
      <c r="D1691" s="66" t="s">
        <v>113</v>
      </c>
      <c r="E1691" s="66" t="s">
        <v>114</v>
      </c>
      <c r="F1691" s="68">
        <v>50705</v>
      </c>
      <c r="G1691" s="67">
        <v>6.9</v>
      </c>
      <c r="H1691" s="67">
        <v>-0.23</v>
      </c>
      <c r="I1691" s="67">
        <v>7.03</v>
      </c>
      <c r="J1691" s="67">
        <v>6.78</v>
      </c>
      <c r="K1691" s="67">
        <v>63.844799999999999</v>
      </c>
      <c r="L1691" s="67">
        <v>2.1616</v>
      </c>
    </row>
    <row r="1692" spans="1:15" x14ac:dyDescent="0.25">
      <c r="A1692" s="68">
        <v>45120</v>
      </c>
      <c r="B1692" s="68">
        <v>45124</v>
      </c>
      <c r="C1692" s="66" t="s">
        <v>115</v>
      </c>
      <c r="D1692" s="66" t="s">
        <v>116</v>
      </c>
      <c r="E1692" s="66" t="s">
        <v>117</v>
      </c>
      <c r="F1692" s="68">
        <v>51616</v>
      </c>
      <c r="G1692" s="67">
        <v>6.95</v>
      </c>
      <c r="H1692" s="67">
        <v>-0.27</v>
      </c>
      <c r="I1692" s="67">
        <v>7.07</v>
      </c>
      <c r="J1692" s="67">
        <v>6.82</v>
      </c>
      <c r="K1692" s="67">
        <v>60.402500000000003</v>
      </c>
      <c r="L1692" s="67">
        <v>0.68030000000000002</v>
      </c>
    </row>
    <row r="1693" spans="1:15" hidden="1" x14ac:dyDescent="0.25">
      <c r="A1693" s="68">
        <v>45120</v>
      </c>
      <c r="B1693" s="68">
        <v>45124</v>
      </c>
      <c r="C1693" s="66" t="s">
        <v>127</v>
      </c>
      <c r="D1693" s="66" t="s">
        <v>4</v>
      </c>
      <c r="E1693" s="66" t="s">
        <v>8</v>
      </c>
      <c r="F1693" s="68">
        <v>48542</v>
      </c>
      <c r="G1693" s="67">
        <v>7.01</v>
      </c>
      <c r="H1693" s="67">
        <v>-0.21</v>
      </c>
      <c r="I1693" s="67">
        <v>7.13</v>
      </c>
      <c r="J1693" s="67">
        <v>6.89</v>
      </c>
      <c r="K1693" s="67">
        <v>84.837800000000001</v>
      </c>
      <c r="L1693" s="67">
        <v>3.0581999999999998</v>
      </c>
    </row>
    <row r="1694" spans="1:15" hidden="1" x14ac:dyDescent="0.25">
      <c r="A1694" s="68">
        <v>45120</v>
      </c>
      <c r="B1694" s="68">
        <v>45124</v>
      </c>
      <c r="C1694" s="66" t="s">
        <v>124</v>
      </c>
      <c r="D1694" s="66" t="s">
        <v>158</v>
      </c>
      <c r="E1694" s="66" t="s">
        <v>159</v>
      </c>
      <c r="F1694" s="68">
        <v>45217</v>
      </c>
      <c r="G1694" s="67">
        <v>10.18</v>
      </c>
      <c r="H1694" s="67">
        <v>0</v>
      </c>
      <c r="I1694" s="67">
        <v>10.32</v>
      </c>
      <c r="J1694" s="67">
        <v>10.039999999999999</v>
      </c>
      <c r="K1694" s="67">
        <v>97.437600000000003</v>
      </c>
      <c r="L1694" s="67">
        <v>0</v>
      </c>
      <c r="O1694" s="76"/>
    </row>
    <row r="1695" spans="1:15" hidden="1" x14ac:dyDescent="0.25">
      <c r="A1695" s="68">
        <v>45120</v>
      </c>
      <c r="B1695" s="68">
        <v>45124</v>
      </c>
      <c r="C1695" s="66" t="s">
        <v>121</v>
      </c>
      <c r="D1695" s="66" t="s">
        <v>122</v>
      </c>
      <c r="E1695" s="66" t="s">
        <v>123</v>
      </c>
      <c r="F1695" s="68">
        <v>46316</v>
      </c>
      <c r="G1695" s="67">
        <v>8.76</v>
      </c>
      <c r="H1695" s="67">
        <v>-0.14000000000000001</v>
      </c>
      <c r="I1695" s="67">
        <v>8.8800000000000008</v>
      </c>
      <c r="J1695" s="67">
        <v>8.64</v>
      </c>
      <c r="K1695" s="67">
        <v>101.9958</v>
      </c>
      <c r="L1695" s="67">
        <v>4.6848999999999998</v>
      </c>
    </row>
    <row r="1696" spans="1:15" hidden="1" x14ac:dyDescent="0.25">
      <c r="A1696" s="68">
        <v>45120</v>
      </c>
      <c r="B1696" s="68">
        <v>45124</v>
      </c>
      <c r="C1696" s="66" t="s">
        <v>130</v>
      </c>
      <c r="D1696" s="66" t="s">
        <v>152</v>
      </c>
      <c r="E1696" s="66" t="s">
        <v>153</v>
      </c>
      <c r="F1696" s="68">
        <v>45315</v>
      </c>
      <c r="G1696" s="67">
        <v>10.19</v>
      </c>
      <c r="H1696" s="67">
        <v>0.01</v>
      </c>
      <c r="I1696" s="67">
        <v>10.33</v>
      </c>
      <c r="J1696" s="67">
        <v>10.039999999999999</v>
      </c>
      <c r="K1696" s="67">
        <v>94.872</v>
      </c>
      <c r="L1696" s="67">
        <v>0</v>
      </c>
    </row>
    <row r="1697" spans="1:15" hidden="1" x14ac:dyDescent="0.25">
      <c r="A1697" s="68">
        <v>45120</v>
      </c>
      <c r="B1697" s="68">
        <v>45124</v>
      </c>
      <c r="C1697" s="66" t="s">
        <v>133</v>
      </c>
      <c r="D1697" s="66" t="s">
        <v>142</v>
      </c>
      <c r="E1697" s="66" t="s">
        <v>143</v>
      </c>
      <c r="F1697" s="68">
        <v>45469</v>
      </c>
      <c r="G1697" s="67">
        <v>10.18</v>
      </c>
      <c r="H1697" s="67">
        <v>-0.04</v>
      </c>
      <c r="I1697" s="67">
        <v>10.33</v>
      </c>
      <c r="J1697" s="67">
        <v>10.029999999999999</v>
      </c>
      <c r="K1697" s="67">
        <v>91.109099999999998</v>
      </c>
      <c r="L1697" s="67">
        <v>0</v>
      </c>
    </row>
    <row r="1698" spans="1:15" hidden="1" x14ac:dyDescent="0.25">
      <c r="A1698" s="68">
        <v>45119</v>
      </c>
      <c r="B1698" s="68">
        <v>45121</v>
      </c>
      <c r="C1698" s="66" t="s">
        <v>118</v>
      </c>
      <c r="D1698" s="66" t="s">
        <v>2</v>
      </c>
      <c r="E1698" s="66" t="s">
        <v>6</v>
      </c>
      <c r="F1698" s="68">
        <v>47048</v>
      </c>
      <c r="G1698" s="67">
        <v>7.79</v>
      </c>
      <c r="H1698" s="67">
        <v>0.02</v>
      </c>
      <c r="I1698" s="67">
        <v>7.91</v>
      </c>
      <c r="J1698" s="67">
        <v>7.67</v>
      </c>
      <c r="K1698" s="67">
        <v>95.596299999999999</v>
      </c>
      <c r="L1698" s="67">
        <v>4.9006999999999996</v>
      </c>
    </row>
    <row r="1699" spans="1:15" hidden="1" x14ac:dyDescent="0.25">
      <c r="A1699" s="68">
        <v>45119</v>
      </c>
      <c r="B1699" s="68">
        <v>45121</v>
      </c>
      <c r="C1699" s="66" t="s">
        <v>112</v>
      </c>
      <c r="D1699" s="66" t="s">
        <v>113</v>
      </c>
      <c r="E1699" s="66" t="s">
        <v>114</v>
      </c>
      <c r="F1699" s="68">
        <v>50705</v>
      </c>
      <c r="G1699" s="67">
        <v>7.13</v>
      </c>
      <c r="H1699" s="67">
        <v>0.03</v>
      </c>
      <c r="I1699" s="67">
        <v>7.26</v>
      </c>
      <c r="J1699" s="67">
        <v>7.01</v>
      </c>
      <c r="K1699" s="67">
        <v>62.258400000000002</v>
      </c>
      <c r="L1699" s="67">
        <v>2.137</v>
      </c>
    </row>
    <row r="1700" spans="1:15" x14ac:dyDescent="0.25">
      <c r="A1700" s="68">
        <v>45119</v>
      </c>
      <c r="B1700" s="68">
        <v>45121</v>
      </c>
      <c r="C1700" s="66" t="s">
        <v>115</v>
      </c>
      <c r="D1700" s="66" t="s">
        <v>116</v>
      </c>
      <c r="E1700" s="66" t="s">
        <v>117</v>
      </c>
      <c r="F1700" s="68">
        <v>51616</v>
      </c>
      <c r="G1700" s="67">
        <v>7.22</v>
      </c>
      <c r="H1700" s="67">
        <v>0.04</v>
      </c>
      <c r="I1700" s="67">
        <v>7.34</v>
      </c>
      <c r="J1700" s="67">
        <v>7.09</v>
      </c>
      <c r="K1700" s="67">
        <v>58.4876</v>
      </c>
      <c r="L1700" s="67">
        <v>0.65569999999999995</v>
      </c>
    </row>
    <row r="1701" spans="1:15" hidden="1" x14ac:dyDescent="0.25">
      <c r="A1701" s="68">
        <v>45119</v>
      </c>
      <c r="B1701" s="68">
        <v>45121</v>
      </c>
      <c r="C1701" s="66" t="s">
        <v>127</v>
      </c>
      <c r="D1701" s="66" t="s">
        <v>4</v>
      </c>
      <c r="E1701" s="66" t="s">
        <v>8</v>
      </c>
      <c r="F1701" s="68">
        <v>48542</v>
      </c>
      <c r="G1701" s="67">
        <v>7.22</v>
      </c>
      <c r="H1701" s="67">
        <v>0.04</v>
      </c>
      <c r="I1701" s="67">
        <v>7.34</v>
      </c>
      <c r="J1701" s="67">
        <v>7.1</v>
      </c>
      <c r="K1701" s="67">
        <v>83.555899999999994</v>
      </c>
      <c r="L1701" s="67">
        <v>3.0192000000000001</v>
      </c>
    </row>
    <row r="1702" spans="1:15" hidden="1" x14ac:dyDescent="0.25">
      <c r="A1702" s="68">
        <v>45119</v>
      </c>
      <c r="B1702" s="68">
        <v>45121</v>
      </c>
      <c r="C1702" s="66" t="s">
        <v>124</v>
      </c>
      <c r="D1702" s="66" t="s">
        <v>158</v>
      </c>
      <c r="E1702" s="66" t="s">
        <v>159</v>
      </c>
      <c r="F1702" s="68">
        <v>45217</v>
      </c>
      <c r="G1702" s="67">
        <v>10.18</v>
      </c>
      <c r="H1702" s="67">
        <v>0.03</v>
      </c>
      <c r="I1702" s="67">
        <v>10.32</v>
      </c>
      <c r="J1702" s="67">
        <v>10.039999999999999</v>
      </c>
      <c r="K1702" s="67">
        <v>97.357100000000003</v>
      </c>
      <c r="L1702" s="67">
        <v>0</v>
      </c>
      <c r="O1702" s="76"/>
    </row>
    <row r="1703" spans="1:15" hidden="1" x14ac:dyDescent="0.25">
      <c r="A1703" s="68">
        <v>45119</v>
      </c>
      <c r="B1703" s="68">
        <v>45121</v>
      </c>
      <c r="C1703" s="66" t="s">
        <v>121</v>
      </c>
      <c r="D1703" s="66" t="s">
        <v>122</v>
      </c>
      <c r="E1703" s="66" t="s">
        <v>123</v>
      </c>
      <c r="F1703" s="68">
        <v>46316</v>
      </c>
      <c r="G1703" s="67">
        <v>8.9</v>
      </c>
      <c r="H1703" s="67">
        <v>0.01</v>
      </c>
      <c r="I1703" s="67">
        <v>9.02</v>
      </c>
      <c r="J1703" s="67">
        <v>8.77</v>
      </c>
      <c r="K1703" s="67">
        <v>101.61750000000001</v>
      </c>
      <c r="L1703" s="67">
        <v>4.6067999999999998</v>
      </c>
    </row>
    <row r="1704" spans="1:15" hidden="1" x14ac:dyDescent="0.25">
      <c r="A1704" s="68">
        <v>45119</v>
      </c>
      <c r="B1704" s="68">
        <v>45121</v>
      </c>
      <c r="C1704" s="66" t="s">
        <v>130</v>
      </c>
      <c r="D1704" s="66" t="s">
        <v>152</v>
      </c>
      <c r="E1704" s="66" t="s">
        <v>153</v>
      </c>
      <c r="F1704" s="68">
        <v>45315</v>
      </c>
      <c r="G1704" s="67">
        <v>10.18</v>
      </c>
      <c r="H1704" s="67">
        <v>0.04</v>
      </c>
      <c r="I1704" s="67">
        <v>10.33</v>
      </c>
      <c r="J1704" s="67">
        <v>10.039999999999999</v>
      </c>
      <c r="K1704" s="67">
        <v>94.798500000000004</v>
      </c>
      <c r="L1704" s="67">
        <v>0</v>
      </c>
    </row>
    <row r="1705" spans="1:15" hidden="1" x14ac:dyDescent="0.25">
      <c r="A1705" s="68">
        <v>45119</v>
      </c>
      <c r="B1705" s="68">
        <v>45121</v>
      </c>
      <c r="C1705" s="66" t="s">
        <v>133</v>
      </c>
      <c r="D1705" s="66" t="s">
        <v>142</v>
      </c>
      <c r="E1705" s="66" t="s">
        <v>143</v>
      </c>
      <c r="F1705" s="68">
        <v>45469</v>
      </c>
      <c r="G1705" s="67">
        <v>10.220000000000001</v>
      </c>
      <c r="H1705" s="67">
        <v>0</v>
      </c>
      <c r="I1705" s="67">
        <v>10.36</v>
      </c>
      <c r="J1705" s="67">
        <v>10.07</v>
      </c>
      <c r="K1705" s="67">
        <v>91.013099999999994</v>
      </c>
      <c r="L1705" s="67">
        <v>0</v>
      </c>
    </row>
    <row r="1706" spans="1:15" hidden="1" x14ac:dyDescent="0.25">
      <c r="A1706" s="68">
        <v>45118</v>
      </c>
      <c r="B1706" s="68">
        <v>45120</v>
      </c>
      <c r="C1706" s="66" t="s">
        <v>118</v>
      </c>
      <c r="D1706" s="66" t="s">
        <v>2</v>
      </c>
      <c r="E1706" s="66" t="s">
        <v>6</v>
      </c>
      <c r="F1706" s="68">
        <v>47048</v>
      </c>
      <c r="G1706" s="67">
        <v>7.77</v>
      </c>
      <c r="H1706" s="67">
        <v>-0.12</v>
      </c>
      <c r="I1706" s="67">
        <v>7.89</v>
      </c>
      <c r="J1706" s="67">
        <v>7.64</v>
      </c>
      <c r="K1706" s="67">
        <v>95.686000000000007</v>
      </c>
      <c r="L1706" s="67">
        <v>4.8822000000000001</v>
      </c>
    </row>
    <row r="1707" spans="1:15" hidden="1" x14ac:dyDescent="0.25">
      <c r="A1707" s="68">
        <v>45118</v>
      </c>
      <c r="B1707" s="68">
        <v>45120</v>
      </c>
      <c r="C1707" s="66" t="s">
        <v>112</v>
      </c>
      <c r="D1707" s="66" t="s">
        <v>113</v>
      </c>
      <c r="E1707" s="66" t="s">
        <v>114</v>
      </c>
      <c r="F1707" s="68">
        <v>50705</v>
      </c>
      <c r="G1707" s="67">
        <v>7.1</v>
      </c>
      <c r="H1707" s="67">
        <v>-0.08</v>
      </c>
      <c r="I1707" s="67">
        <v>7.23</v>
      </c>
      <c r="J1707" s="67">
        <v>6.98</v>
      </c>
      <c r="K1707" s="67">
        <v>62.451799999999999</v>
      </c>
      <c r="L1707" s="67">
        <v>2.1288</v>
      </c>
    </row>
    <row r="1708" spans="1:15" x14ac:dyDescent="0.25">
      <c r="A1708" s="68">
        <v>45118</v>
      </c>
      <c r="B1708" s="68">
        <v>45120</v>
      </c>
      <c r="C1708" s="66" t="s">
        <v>115</v>
      </c>
      <c r="D1708" s="66" t="s">
        <v>116</v>
      </c>
      <c r="E1708" s="66" t="s">
        <v>117</v>
      </c>
      <c r="F1708" s="68">
        <v>51616</v>
      </c>
      <c r="G1708" s="67">
        <v>7.18</v>
      </c>
      <c r="H1708" s="67">
        <v>-0.08</v>
      </c>
      <c r="I1708" s="67">
        <v>7.3</v>
      </c>
      <c r="J1708" s="67">
        <v>7.06</v>
      </c>
      <c r="K1708" s="67">
        <v>58.744100000000003</v>
      </c>
      <c r="L1708" s="67">
        <v>0.64749999999999996</v>
      </c>
    </row>
    <row r="1709" spans="1:15" hidden="1" x14ac:dyDescent="0.25">
      <c r="A1709" s="68">
        <v>45118</v>
      </c>
      <c r="B1709" s="68">
        <v>45120</v>
      </c>
      <c r="C1709" s="66" t="s">
        <v>127</v>
      </c>
      <c r="D1709" s="66" t="s">
        <v>4</v>
      </c>
      <c r="E1709" s="66" t="s">
        <v>8</v>
      </c>
      <c r="F1709" s="68">
        <v>48542</v>
      </c>
      <c r="G1709" s="67">
        <v>7.18</v>
      </c>
      <c r="H1709" s="67">
        <v>-0.12</v>
      </c>
      <c r="I1709" s="67">
        <v>7.31</v>
      </c>
      <c r="J1709" s="67">
        <v>7.06</v>
      </c>
      <c r="K1709" s="67">
        <v>83.785700000000006</v>
      </c>
      <c r="L1709" s="67">
        <v>3.0062000000000002</v>
      </c>
    </row>
    <row r="1710" spans="1:15" hidden="1" x14ac:dyDescent="0.25">
      <c r="A1710" s="68">
        <v>45118</v>
      </c>
      <c r="B1710" s="68">
        <v>45120</v>
      </c>
      <c r="C1710" s="66" t="s">
        <v>124</v>
      </c>
      <c r="D1710" s="66" t="s">
        <v>158</v>
      </c>
      <c r="E1710" s="66" t="s">
        <v>159</v>
      </c>
      <c r="F1710" s="68">
        <v>45217</v>
      </c>
      <c r="G1710" s="67">
        <v>10.15</v>
      </c>
      <c r="H1710" s="67">
        <v>-0.01</v>
      </c>
      <c r="I1710" s="67">
        <v>10.3</v>
      </c>
      <c r="J1710" s="67">
        <v>10.01</v>
      </c>
      <c r="K1710" s="67">
        <v>97.337000000000003</v>
      </c>
      <c r="L1710" s="67">
        <v>0</v>
      </c>
      <c r="O1710" s="76"/>
    </row>
    <row r="1711" spans="1:15" hidden="1" x14ac:dyDescent="0.25">
      <c r="A1711" s="68">
        <v>45118</v>
      </c>
      <c r="B1711" s="68">
        <v>45120</v>
      </c>
      <c r="C1711" s="66" t="s">
        <v>121</v>
      </c>
      <c r="D1711" s="66" t="s">
        <v>122</v>
      </c>
      <c r="E1711" s="66" t="s">
        <v>123</v>
      </c>
      <c r="F1711" s="68">
        <v>46316</v>
      </c>
      <c r="G1711" s="67">
        <v>8.89</v>
      </c>
      <c r="H1711" s="67">
        <v>-0.09</v>
      </c>
      <c r="I1711" s="67">
        <v>9.01</v>
      </c>
      <c r="J1711" s="67">
        <v>8.76</v>
      </c>
      <c r="K1711" s="67">
        <v>101.6484</v>
      </c>
      <c r="L1711" s="67">
        <v>4.5808</v>
      </c>
    </row>
    <row r="1712" spans="1:15" hidden="1" x14ac:dyDescent="0.25">
      <c r="A1712" s="68">
        <v>45118</v>
      </c>
      <c r="B1712" s="68">
        <v>45120</v>
      </c>
      <c r="C1712" s="66" t="s">
        <v>130</v>
      </c>
      <c r="D1712" s="66" t="s">
        <v>152</v>
      </c>
      <c r="E1712" s="66" t="s">
        <v>153</v>
      </c>
      <c r="F1712" s="68">
        <v>45315</v>
      </c>
      <c r="G1712" s="67">
        <v>10.14</v>
      </c>
      <c r="H1712" s="67">
        <v>-0.01</v>
      </c>
      <c r="I1712" s="67">
        <v>10.28</v>
      </c>
      <c r="J1712" s="67">
        <v>10</v>
      </c>
      <c r="K1712" s="67">
        <v>94.792100000000005</v>
      </c>
      <c r="L1712" s="67">
        <v>0</v>
      </c>
    </row>
    <row r="1713" spans="1:15" hidden="1" x14ac:dyDescent="0.25">
      <c r="A1713" s="68">
        <v>45118</v>
      </c>
      <c r="B1713" s="68">
        <v>45120</v>
      </c>
      <c r="C1713" s="66" t="s">
        <v>133</v>
      </c>
      <c r="D1713" s="66" t="s">
        <v>142</v>
      </c>
      <c r="E1713" s="66" t="s">
        <v>143</v>
      </c>
      <c r="F1713" s="68">
        <v>45469</v>
      </c>
      <c r="G1713" s="67">
        <v>10.220000000000001</v>
      </c>
      <c r="H1713" s="67">
        <v>0.14000000000000001</v>
      </c>
      <c r="I1713" s="67">
        <v>10.36</v>
      </c>
      <c r="J1713" s="67">
        <v>10.08</v>
      </c>
      <c r="K1713" s="67">
        <v>90.985600000000005</v>
      </c>
      <c r="L1713" s="67">
        <v>0</v>
      </c>
    </row>
    <row r="1714" spans="1:15" hidden="1" x14ac:dyDescent="0.25">
      <c r="A1714" s="68">
        <v>45117</v>
      </c>
      <c r="B1714" s="68">
        <v>45119</v>
      </c>
      <c r="C1714" s="66" t="s">
        <v>118</v>
      </c>
      <c r="D1714" s="66" t="s">
        <v>2</v>
      </c>
      <c r="E1714" s="66" t="s">
        <v>6</v>
      </c>
      <c r="F1714" s="68">
        <v>47048</v>
      </c>
      <c r="G1714" s="67">
        <v>7.89</v>
      </c>
      <c r="H1714" s="67">
        <v>-0.11</v>
      </c>
      <c r="I1714" s="67">
        <v>8.02</v>
      </c>
      <c r="J1714" s="67">
        <v>7.77</v>
      </c>
      <c r="K1714" s="67">
        <v>95.168700000000001</v>
      </c>
      <c r="L1714" s="67">
        <v>4.8636999999999997</v>
      </c>
    </row>
    <row r="1715" spans="1:15" hidden="1" x14ac:dyDescent="0.25">
      <c r="A1715" s="68">
        <v>45117</v>
      </c>
      <c r="B1715" s="68">
        <v>45119</v>
      </c>
      <c r="C1715" s="66" t="s">
        <v>112</v>
      </c>
      <c r="D1715" s="66" t="s">
        <v>113</v>
      </c>
      <c r="E1715" s="66" t="s">
        <v>114</v>
      </c>
      <c r="F1715" s="68">
        <v>50705</v>
      </c>
      <c r="G1715" s="67">
        <v>7.18</v>
      </c>
      <c r="H1715" s="67">
        <v>-0.16</v>
      </c>
      <c r="I1715" s="67">
        <v>7.3</v>
      </c>
      <c r="J1715" s="67">
        <v>7.06</v>
      </c>
      <c r="K1715" s="67">
        <v>61.941600000000001</v>
      </c>
      <c r="L1715" s="67">
        <v>2.1204999999999998</v>
      </c>
    </row>
    <row r="1716" spans="1:15" x14ac:dyDescent="0.25">
      <c r="A1716" s="68">
        <v>45117</v>
      </c>
      <c r="B1716" s="68">
        <v>45119</v>
      </c>
      <c r="C1716" s="66" t="s">
        <v>115</v>
      </c>
      <c r="D1716" s="66" t="s">
        <v>116</v>
      </c>
      <c r="E1716" s="66" t="s">
        <v>117</v>
      </c>
      <c r="F1716" s="68">
        <v>51616</v>
      </c>
      <c r="G1716" s="67">
        <v>7.26</v>
      </c>
      <c r="H1716" s="67">
        <v>-0.13</v>
      </c>
      <c r="I1716" s="67">
        <v>7.39</v>
      </c>
      <c r="J1716" s="67">
        <v>7.14</v>
      </c>
      <c r="K1716" s="67">
        <v>58.171900000000001</v>
      </c>
      <c r="L1716" s="67">
        <v>0.63929999999999998</v>
      </c>
    </row>
    <row r="1717" spans="1:15" hidden="1" x14ac:dyDescent="0.25">
      <c r="A1717" s="68">
        <v>45117</v>
      </c>
      <c r="B1717" s="68">
        <v>45119</v>
      </c>
      <c r="C1717" s="66" t="s">
        <v>127</v>
      </c>
      <c r="D1717" s="66" t="s">
        <v>4</v>
      </c>
      <c r="E1717" s="66" t="s">
        <v>8</v>
      </c>
      <c r="F1717" s="68">
        <v>48542</v>
      </c>
      <c r="G1717" s="67">
        <v>7.3</v>
      </c>
      <c r="H1717" s="67">
        <v>-0.12</v>
      </c>
      <c r="I1717" s="67">
        <v>7.43</v>
      </c>
      <c r="J1717" s="67">
        <v>7.18</v>
      </c>
      <c r="K1717" s="67">
        <v>83.071899999999999</v>
      </c>
      <c r="L1717" s="67">
        <v>2.9931999999999999</v>
      </c>
    </row>
    <row r="1718" spans="1:15" hidden="1" x14ac:dyDescent="0.25">
      <c r="A1718" s="68">
        <v>45117</v>
      </c>
      <c r="B1718" s="68">
        <v>45119</v>
      </c>
      <c r="C1718" s="66" t="s">
        <v>124</v>
      </c>
      <c r="D1718" s="66" t="s">
        <v>158</v>
      </c>
      <c r="E1718" s="66" t="s">
        <v>159</v>
      </c>
      <c r="F1718" s="68">
        <v>45217</v>
      </c>
      <c r="G1718" s="67">
        <v>10.16</v>
      </c>
      <c r="H1718" s="67">
        <v>0.02</v>
      </c>
      <c r="I1718" s="67">
        <v>10.3</v>
      </c>
      <c r="J1718" s="67">
        <v>10.01</v>
      </c>
      <c r="K1718" s="67">
        <v>97.309200000000004</v>
      </c>
      <c r="L1718" s="67">
        <v>0</v>
      </c>
      <c r="O1718" s="76"/>
    </row>
    <row r="1719" spans="1:15" hidden="1" x14ac:dyDescent="0.25">
      <c r="A1719" s="68">
        <v>45117</v>
      </c>
      <c r="B1719" s="68">
        <v>45119</v>
      </c>
      <c r="C1719" s="66" t="s">
        <v>121</v>
      </c>
      <c r="D1719" s="66" t="s">
        <v>122</v>
      </c>
      <c r="E1719" s="66" t="s">
        <v>123</v>
      </c>
      <c r="F1719" s="68">
        <v>46316</v>
      </c>
      <c r="G1719" s="67">
        <v>8.98</v>
      </c>
      <c r="H1719" s="67">
        <v>-0.06</v>
      </c>
      <c r="I1719" s="67">
        <v>9.11</v>
      </c>
      <c r="J1719" s="67">
        <v>8.86</v>
      </c>
      <c r="K1719" s="67">
        <v>101.38849999999999</v>
      </c>
      <c r="L1719" s="67">
        <v>4.5548000000000002</v>
      </c>
    </row>
    <row r="1720" spans="1:15" hidden="1" x14ac:dyDescent="0.25">
      <c r="A1720" s="68">
        <v>45117</v>
      </c>
      <c r="B1720" s="68">
        <v>45119</v>
      </c>
      <c r="C1720" s="66" t="s">
        <v>130</v>
      </c>
      <c r="D1720" s="66" t="s">
        <v>152</v>
      </c>
      <c r="E1720" s="66" t="s">
        <v>153</v>
      </c>
      <c r="F1720" s="68">
        <v>45315</v>
      </c>
      <c r="G1720" s="67">
        <v>10.15</v>
      </c>
      <c r="H1720" s="67">
        <v>0.14000000000000001</v>
      </c>
      <c r="I1720" s="67">
        <v>10.29</v>
      </c>
      <c r="J1720" s="67">
        <v>10.01</v>
      </c>
      <c r="K1720" s="67">
        <v>94.761899999999997</v>
      </c>
      <c r="L1720" s="67">
        <v>0</v>
      </c>
    </row>
    <row r="1721" spans="1:15" hidden="1" x14ac:dyDescent="0.25">
      <c r="A1721" s="68">
        <v>45117</v>
      </c>
      <c r="B1721" s="68">
        <v>45119</v>
      </c>
      <c r="C1721" s="66" t="s">
        <v>133</v>
      </c>
      <c r="D1721" s="66" t="s">
        <v>142</v>
      </c>
      <c r="E1721" s="66" t="s">
        <v>143</v>
      </c>
      <c r="F1721" s="68">
        <v>45469</v>
      </c>
      <c r="G1721" s="67">
        <v>10.08</v>
      </c>
      <c r="H1721" s="67">
        <v>-0.03</v>
      </c>
      <c r="I1721" s="67">
        <v>10.23</v>
      </c>
      <c r="J1721" s="67">
        <v>9.94</v>
      </c>
      <c r="K1721" s="67">
        <v>91.071600000000004</v>
      </c>
      <c r="L1721" s="67">
        <v>0</v>
      </c>
    </row>
    <row r="1722" spans="1:15" hidden="1" x14ac:dyDescent="0.25">
      <c r="A1722" s="68">
        <v>45114</v>
      </c>
      <c r="B1722" s="68">
        <v>45118</v>
      </c>
      <c r="C1722" s="66" t="s">
        <v>118</v>
      </c>
      <c r="D1722" s="66" t="s">
        <v>2</v>
      </c>
      <c r="E1722" s="66" t="s">
        <v>6</v>
      </c>
      <c r="F1722" s="68">
        <v>47048</v>
      </c>
      <c r="G1722" s="67">
        <v>8</v>
      </c>
      <c r="H1722" s="67">
        <v>0.34</v>
      </c>
      <c r="I1722" s="67">
        <v>8.1300000000000008</v>
      </c>
      <c r="J1722" s="67">
        <v>7.88</v>
      </c>
      <c r="K1722" s="67">
        <v>94.710700000000003</v>
      </c>
      <c r="L1722" s="67">
        <v>4.8452000000000002</v>
      </c>
    </row>
    <row r="1723" spans="1:15" hidden="1" x14ac:dyDescent="0.25">
      <c r="A1723" s="68">
        <v>45114</v>
      </c>
      <c r="B1723" s="68">
        <v>45118</v>
      </c>
      <c r="C1723" s="66" t="s">
        <v>112</v>
      </c>
      <c r="D1723" s="66" t="s">
        <v>113</v>
      </c>
      <c r="E1723" s="66" t="s">
        <v>114</v>
      </c>
      <c r="F1723" s="68">
        <v>50705</v>
      </c>
      <c r="G1723" s="67">
        <v>7.34</v>
      </c>
      <c r="H1723" s="67">
        <v>0.45</v>
      </c>
      <c r="I1723" s="67">
        <v>7.46</v>
      </c>
      <c r="J1723" s="67">
        <v>7.22</v>
      </c>
      <c r="K1723" s="67">
        <v>60.860599999999998</v>
      </c>
      <c r="L1723" s="67">
        <v>2.1122999999999998</v>
      </c>
    </row>
    <row r="1724" spans="1:15" x14ac:dyDescent="0.25">
      <c r="A1724" s="68">
        <v>45114</v>
      </c>
      <c r="B1724" s="68">
        <v>45118</v>
      </c>
      <c r="C1724" s="66" t="s">
        <v>115</v>
      </c>
      <c r="D1724" s="66" t="s">
        <v>116</v>
      </c>
      <c r="E1724" s="66" t="s">
        <v>117</v>
      </c>
      <c r="F1724" s="68">
        <v>51616</v>
      </c>
      <c r="G1724" s="67">
        <v>7.39</v>
      </c>
      <c r="H1724" s="67">
        <v>0.43</v>
      </c>
      <c r="I1724" s="67">
        <v>7.52</v>
      </c>
      <c r="J1724" s="67">
        <v>7.27</v>
      </c>
      <c r="K1724" s="67">
        <v>57.279400000000003</v>
      </c>
      <c r="L1724" s="67">
        <v>0.63109999999999999</v>
      </c>
    </row>
    <row r="1725" spans="1:15" hidden="1" x14ac:dyDescent="0.25">
      <c r="A1725" s="68">
        <v>45114</v>
      </c>
      <c r="B1725" s="68">
        <v>45118</v>
      </c>
      <c r="C1725" s="66" t="s">
        <v>127</v>
      </c>
      <c r="D1725" s="66" t="s">
        <v>4</v>
      </c>
      <c r="E1725" s="66" t="s">
        <v>8</v>
      </c>
      <c r="F1725" s="68">
        <v>48542</v>
      </c>
      <c r="G1725" s="67">
        <v>7.42</v>
      </c>
      <c r="H1725" s="67">
        <v>0.46</v>
      </c>
      <c r="I1725" s="67">
        <v>7.54</v>
      </c>
      <c r="J1725" s="67">
        <v>7.29</v>
      </c>
      <c r="K1725" s="67">
        <v>82.396600000000007</v>
      </c>
      <c r="L1725" s="67">
        <v>2.9801000000000002</v>
      </c>
    </row>
    <row r="1726" spans="1:15" hidden="1" x14ac:dyDescent="0.25">
      <c r="A1726" s="68">
        <v>45114</v>
      </c>
      <c r="B1726" s="68">
        <v>45118</v>
      </c>
      <c r="C1726" s="66" t="s">
        <v>124</v>
      </c>
      <c r="D1726" s="66" t="s">
        <v>158</v>
      </c>
      <c r="E1726" s="66" t="s">
        <v>159</v>
      </c>
      <c r="F1726" s="68">
        <v>45217</v>
      </c>
      <c r="G1726" s="67">
        <v>10.14</v>
      </c>
      <c r="H1726" s="67">
        <v>0.11</v>
      </c>
      <c r="I1726" s="67">
        <v>10.28</v>
      </c>
      <c r="J1726" s="67">
        <v>10</v>
      </c>
      <c r="K1726" s="67">
        <v>97.287400000000005</v>
      </c>
      <c r="L1726" s="67">
        <v>0</v>
      </c>
      <c r="O1726" s="76"/>
    </row>
    <row r="1727" spans="1:15" hidden="1" x14ac:dyDescent="0.25">
      <c r="A1727" s="68">
        <v>45114</v>
      </c>
      <c r="B1727" s="68">
        <v>45118</v>
      </c>
      <c r="C1727" s="66" t="s">
        <v>121</v>
      </c>
      <c r="D1727" s="66" t="s">
        <v>122</v>
      </c>
      <c r="E1727" s="66" t="s">
        <v>123</v>
      </c>
      <c r="F1727" s="68">
        <v>46316</v>
      </c>
      <c r="G1727" s="67">
        <v>9.0399999999999991</v>
      </c>
      <c r="H1727" s="67">
        <v>0.33</v>
      </c>
      <c r="I1727" s="67">
        <v>9.17</v>
      </c>
      <c r="J1727" s="67">
        <v>8.92</v>
      </c>
      <c r="K1727" s="67">
        <v>101.2188</v>
      </c>
      <c r="L1727" s="67">
        <v>4.5288000000000004</v>
      </c>
    </row>
    <row r="1728" spans="1:15" hidden="1" x14ac:dyDescent="0.25">
      <c r="A1728" s="68">
        <v>45114</v>
      </c>
      <c r="B1728" s="68">
        <v>45118</v>
      </c>
      <c r="C1728" s="66" t="s">
        <v>130</v>
      </c>
      <c r="D1728" s="66" t="s">
        <v>152</v>
      </c>
      <c r="E1728" s="66" t="s">
        <v>153</v>
      </c>
      <c r="F1728" s="68">
        <v>45315</v>
      </c>
      <c r="G1728" s="67">
        <v>10.01</v>
      </c>
      <c r="H1728" s="67">
        <v>-0.05</v>
      </c>
      <c r="I1728" s="67">
        <v>10.15</v>
      </c>
      <c r="J1728" s="67">
        <v>9.8699999999999992</v>
      </c>
      <c r="K1728" s="67">
        <v>94.806899999999999</v>
      </c>
      <c r="L1728" s="67">
        <v>0</v>
      </c>
    </row>
    <row r="1729" spans="1:15" hidden="1" x14ac:dyDescent="0.25">
      <c r="A1729" s="68">
        <v>45114</v>
      </c>
      <c r="B1729" s="68">
        <v>45118</v>
      </c>
      <c r="C1729" s="66" t="s">
        <v>133</v>
      </c>
      <c r="D1729" s="66" t="s">
        <v>142</v>
      </c>
      <c r="E1729" s="66" t="s">
        <v>143</v>
      </c>
      <c r="F1729" s="68">
        <v>45469</v>
      </c>
      <c r="G1729" s="67">
        <v>10.11</v>
      </c>
      <c r="H1729" s="67">
        <v>0.02</v>
      </c>
      <c r="I1729" s="67">
        <v>10.25</v>
      </c>
      <c r="J1729" s="67">
        <v>9.9600000000000009</v>
      </c>
      <c r="K1729" s="67">
        <v>91.030699999999996</v>
      </c>
      <c r="L1729" s="67">
        <v>0</v>
      </c>
    </row>
    <row r="1730" spans="1:15" hidden="1" x14ac:dyDescent="0.25">
      <c r="A1730" s="68">
        <v>45113</v>
      </c>
      <c r="B1730" s="68">
        <v>45117</v>
      </c>
      <c r="C1730" s="66" t="s">
        <v>118</v>
      </c>
      <c r="D1730" s="66" t="s">
        <v>2</v>
      </c>
      <c r="E1730" s="66" t="s">
        <v>6</v>
      </c>
      <c r="F1730" s="68">
        <v>47048</v>
      </c>
      <c r="G1730" s="67">
        <v>7.66</v>
      </c>
      <c r="H1730" s="67">
        <v>0.02</v>
      </c>
      <c r="I1730" s="67">
        <v>7.79</v>
      </c>
      <c r="J1730" s="67">
        <v>7.54</v>
      </c>
      <c r="K1730" s="67">
        <v>96.096000000000004</v>
      </c>
      <c r="L1730" s="67">
        <v>4.8266999999999998</v>
      </c>
    </row>
    <row r="1731" spans="1:15" hidden="1" x14ac:dyDescent="0.25">
      <c r="A1731" s="68">
        <v>45113</v>
      </c>
      <c r="B1731" s="68">
        <v>45117</v>
      </c>
      <c r="C1731" s="66" t="s">
        <v>112</v>
      </c>
      <c r="D1731" s="66" t="s">
        <v>113</v>
      </c>
      <c r="E1731" s="66" t="s">
        <v>114</v>
      </c>
      <c r="F1731" s="68">
        <v>50705</v>
      </c>
      <c r="G1731" s="67">
        <v>6.89</v>
      </c>
      <c r="H1731" s="67">
        <v>0.08</v>
      </c>
      <c r="I1731" s="67">
        <v>7.02</v>
      </c>
      <c r="J1731" s="67">
        <v>6.77</v>
      </c>
      <c r="K1731" s="67">
        <v>63.887300000000003</v>
      </c>
      <c r="L1731" s="67">
        <v>2.1040999999999999</v>
      </c>
    </row>
    <row r="1732" spans="1:15" x14ac:dyDescent="0.25">
      <c r="A1732" s="68">
        <v>45113</v>
      </c>
      <c r="B1732" s="68">
        <v>45117</v>
      </c>
      <c r="C1732" s="66" t="s">
        <v>115</v>
      </c>
      <c r="D1732" s="66" t="s">
        <v>116</v>
      </c>
      <c r="E1732" s="66" t="s">
        <v>117</v>
      </c>
      <c r="F1732" s="68">
        <v>51616</v>
      </c>
      <c r="G1732" s="67">
        <v>6.96</v>
      </c>
      <c r="H1732" s="67">
        <v>0.09</v>
      </c>
      <c r="I1732" s="67">
        <v>7.08</v>
      </c>
      <c r="J1732" s="67">
        <v>6.83</v>
      </c>
      <c r="K1732" s="67">
        <v>60.307000000000002</v>
      </c>
      <c r="L1732" s="67">
        <v>0.623</v>
      </c>
    </row>
    <row r="1733" spans="1:15" hidden="1" x14ac:dyDescent="0.25">
      <c r="A1733" s="68">
        <v>45113</v>
      </c>
      <c r="B1733" s="68">
        <v>45117</v>
      </c>
      <c r="C1733" s="66" t="s">
        <v>127</v>
      </c>
      <c r="D1733" s="66" t="s">
        <v>4</v>
      </c>
      <c r="E1733" s="66" t="s">
        <v>8</v>
      </c>
      <c r="F1733" s="68">
        <v>48542</v>
      </c>
      <c r="G1733" s="67">
        <v>6.96</v>
      </c>
      <c r="H1733" s="67">
        <v>0.03</v>
      </c>
      <c r="I1733" s="67">
        <v>7.09</v>
      </c>
      <c r="J1733" s="67">
        <v>6.84</v>
      </c>
      <c r="K1733" s="67">
        <v>85.102699999999999</v>
      </c>
      <c r="L1733" s="67">
        <v>2.9670999999999998</v>
      </c>
    </row>
    <row r="1734" spans="1:15" hidden="1" x14ac:dyDescent="0.25">
      <c r="A1734" s="68">
        <v>45113</v>
      </c>
      <c r="B1734" s="68">
        <v>45117</v>
      </c>
      <c r="C1734" s="66" t="s">
        <v>124</v>
      </c>
      <c r="D1734" s="66" t="s">
        <v>158</v>
      </c>
      <c r="E1734" s="66" t="s">
        <v>159</v>
      </c>
      <c r="F1734" s="68">
        <v>45217</v>
      </c>
      <c r="G1734" s="67">
        <v>10.029999999999999</v>
      </c>
      <c r="H1734" s="67">
        <v>0</v>
      </c>
      <c r="I1734" s="67">
        <v>10.17</v>
      </c>
      <c r="J1734" s="67">
        <v>9.8800000000000008</v>
      </c>
      <c r="K1734" s="67">
        <v>97.290800000000004</v>
      </c>
      <c r="L1734" s="67">
        <v>0</v>
      </c>
      <c r="O1734" s="76"/>
    </row>
    <row r="1735" spans="1:15" hidden="1" x14ac:dyDescent="0.25">
      <c r="A1735" s="68">
        <v>45113</v>
      </c>
      <c r="B1735" s="68">
        <v>45117</v>
      </c>
      <c r="C1735" s="66" t="s">
        <v>121</v>
      </c>
      <c r="D1735" s="66" t="s">
        <v>122</v>
      </c>
      <c r="E1735" s="66" t="s">
        <v>123</v>
      </c>
      <c r="F1735" s="68">
        <v>46316</v>
      </c>
      <c r="G1735" s="67">
        <v>8.7100000000000009</v>
      </c>
      <c r="H1735" s="67">
        <v>0.04</v>
      </c>
      <c r="I1735" s="67">
        <v>8.84</v>
      </c>
      <c r="J1735" s="67">
        <v>8.59</v>
      </c>
      <c r="K1735" s="67">
        <v>102.13209999999999</v>
      </c>
      <c r="L1735" s="67">
        <v>4.5026999999999999</v>
      </c>
    </row>
    <row r="1736" spans="1:15" hidden="1" x14ac:dyDescent="0.25">
      <c r="A1736" s="68">
        <v>45113</v>
      </c>
      <c r="B1736" s="68">
        <v>45117</v>
      </c>
      <c r="C1736" s="66" t="s">
        <v>130</v>
      </c>
      <c r="D1736" s="66" t="s">
        <v>152</v>
      </c>
      <c r="E1736" s="66" t="s">
        <v>153</v>
      </c>
      <c r="F1736" s="68">
        <v>45315</v>
      </c>
      <c r="G1736" s="67">
        <v>10.06</v>
      </c>
      <c r="H1736" s="67">
        <v>0.05</v>
      </c>
      <c r="I1736" s="67">
        <v>10.199999999999999</v>
      </c>
      <c r="J1736" s="67">
        <v>9.92</v>
      </c>
      <c r="K1736" s="67">
        <v>94.756699999999995</v>
      </c>
      <c r="L1736" s="67">
        <v>0</v>
      </c>
    </row>
    <row r="1737" spans="1:15" hidden="1" x14ac:dyDescent="0.25">
      <c r="A1737" s="68">
        <v>45113</v>
      </c>
      <c r="B1737" s="68">
        <v>45117</v>
      </c>
      <c r="C1737" s="66" t="s">
        <v>133</v>
      </c>
      <c r="D1737" s="66" t="s">
        <v>142</v>
      </c>
      <c r="E1737" s="66" t="s">
        <v>143</v>
      </c>
      <c r="F1737" s="68">
        <v>45469</v>
      </c>
      <c r="G1737" s="67">
        <v>10.09</v>
      </c>
      <c r="H1737" s="67">
        <v>7.0000000000000007E-2</v>
      </c>
      <c r="I1737" s="67">
        <v>10.23</v>
      </c>
      <c r="J1737" s="67">
        <v>9.94</v>
      </c>
      <c r="K1737" s="67">
        <v>91.0244</v>
      </c>
      <c r="L1737" s="67">
        <v>0</v>
      </c>
    </row>
    <row r="1738" spans="1:15" hidden="1" x14ac:dyDescent="0.25">
      <c r="A1738" s="68">
        <v>45112</v>
      </c>
      <c r="B1738" s="68">
        <v>45114</v>
      </c>
      <c r="C1738" s="66" t="s">
        <v>118</v>
      </c>
      <c r="D1738" s="66" t="s">
        <v>2</v>
      </c>
      <c r="E1738" s="66" t="s">
        <v>6</v>
      </c>
      <c r="F1738" s="68">
        <v>47048</v>
      </c>
      <c r="G1738" s="67">
        <v>7.64</v>
      </c>
      <c r="H1738" s="67">
        <v>-0.01</v>
      </c>
      <c r="I1738" s="67">
        <v>7.77</v>
      </c>
      <c r="J1738" s="67">
        <v>7.52</v>
      </c>
      <c r="K1738" s="67">
        <v>96.180199999999999</v>
      </c>
      <c r="L1738" s="67">
        <v>4.7712000000000003</v>
      </c>
    </row>
    <row r="1739" spans="1:15" hidden="1" x14ac:dyDescent="0.25">
      <c r="A1739" s="68">
        <v>45112</v>
      </c>
      <c r="B1739" s="68">
        <v>45114</v>
      </c>
      <c r="C1739" s="66" t="s">
        <v>112</v>
      </c>
      <c r="D1739" s="66" t="s">
        <v>113</v>
      </c>
      <c r="E1739" s="66" t="s">
        <v>114</v>
      </c>
      <c r="F1739" s="68">
        <v>50705</v>
      </c>
      <c r="G1739" s="67">
        <v>6.81</v>
      </c>
      <c r="H1739" s="67">
        <v>0.01</v>
      </c>
      <c r="I1739" s="67">
        <v>6.93</v>
      </c>
      <c r="J1739" s="67">
        <v>6.68</v>
      </c>
      <c r="K1739" s="67">
        <v>64.463200000000001</v>
      </c>
      <c r="L1739" s="67">
        <v>2.0794999999999999</v>
      </c>
    </row>
    <row r="1740" spans="1:15" x14ac:dyDescent="0.25">
      <c r="A1740" s="68">
        <v>45112</v>
      </c>
      <c r="B1740" s="68">
        <v>45114</v>
      </c>
      <c r="C1740" s="66" t="s">
        <v>115</v>
      </c>
      <c r="D1740" s="66" t="s">
        <v>116</v>
      </c>
      <c r="E1740" s="66" t="s">
        <v>117</v>
      </c>
      <c r="F1740" s="68">
        <v>51616</v>
      </c>
      <c r="G1740" s="67">
        <v>6.87</v>
      </c>
      <c r="H1740" s="67">
        <v>0.04</v>
      </c>
      <c r="I1740" s="67">
        <v>6.99</v>
      </c>
      <c r="J1740" s="67">
        <v>6.74</v>
      </c>
      <c r="K1740" s="67">
        <v>60.952300000000001</v>
      </c>
      <c r="L1740" s="67">
        <v>0.59840000000000004</v>
      </c>
    </row>
    <row r="1741" spans="1:15" hidden="1" x14ac:dyDescent="0.25">
      <c r="A1741" s="68">
        <v>45112</v>
      </c>
      <c r="B1741" s="68">
        <v>45114</v>
      </c>
      <c r="C1741" s="66" t="s">
        <v>127</v>
      </c>
      <c r="D1741" s="66" t="s">
        <v>4</v>
      </c>
      <c r="E1741" s="66" t="s">
        <v>8</v>
      </c>
      <c r="F1741" s="68">
        <v>48542</v>
      </c>
      <c r="G1741" s="67">
        <v>6.93</v>
      </c>
      <c r="H1741" s="67">
        <v>0</v>
      </c>
      <c r="I1741" s="67">
        <v>7.06</v>
      </c>
      <c r="J1741" s="67">
        <v>6.81</v>
      </c>
      <c r="K1741" s="67">
        <v>85.277699999999996</v>
      </c>
      <c r="L1741" s="67">
        <v>2.9281000000000001</v>
      </c>
    </row>
    <row r="1742" spans="1:15" hidden="1" x14ac:dyDescent="0.25">
      <c r="A1742" s="68">
        <v>45112</v>
      </c>
      <c r="B1742" s="68">
        <v>45114</v>
      </c>
      <c r="C1742" s="66" t="s">
        <v>124</v>
      </c>
      <c r="D1742" s="66" t="s">
        <v>158</v>
      </c>
      <c r="E1742" s="66" t="s">
        <v>159</v>
      </c>
      <c r="F1742" s="68">
        <v>45217</v>
      </c>
      <c r="G1742" s="67">
        <v>10.029999999999999</v>
      </c>
      <c r="H1742" s="67">
        <v>0</v>
      </c>
      <c r="I1742" s="67">
        <v>10.17</v>
      </c>
      <c r="J1742" s="67">
        <v>9.8800000000000008</v>
      </c>
      <c r="K1742" s="67">
        <v>97.211699999999993</v>
      </c>
      <c r="L1742" s="67">
        <v>0</v>
      </c>
      <c r="O1742" s="76"/>
    </row>
    <row r="1743" spans="1:15" hidden="1" x14ac:dyDescent="0.25">
      <c r="A1743" s="68">
        <v>45112</v>
      </c>
      <c r="B1743" s="68">
        <v>45114</v>
      </c>
      <c r="C1743" s="66" t="s">
        <v>121</v>
      </c>
      <c r="D1743" s="66" t="s">
        <v>122</v>
      </c>
      <c r="E1743" s="66" t="s">
        <v>123</v>
      </c>
      <c r="F1743" s="68">
        <v>46316</v>
      </c>
      <c r="G1743" s="67">
        <v>8.67</v>
      </c>
      <c r="H1743" s="67">
        <v>-0.04</v>
      </c>
      <c r="I1743" s="67">
        <v>8.7899999999999991</v>
      </c>
      <c r="J1743" s="67">
        <v>8.5500000000000007</v>
      </c>
      <c r="K1743" s="67">
        <v>102.258</v>
      </c>
      <c r="L1743" s="67">
        <v>4.4246999999999996</v>
      </c>
    </row>
    <row r="1744" spans="1:15" hidden="1" x14ac:dyDescent="0.25">
      <c r="A1744" s="68">
        <v>45112</v>
      </c>
      <c r="B1744" s="68">
        <v>45114</v>
      </c>
      <c r="C1744" s="66" t="s">
        <v>130</v>
      </c>
      <c r="D1744" s="66" t="s">
        <v>152</v>
      </c>
      <c r="E1744" s="66" t="s">
        <v>153</v>
      </c>
      <c r="F1744" s="68">
        <v>45315</v>
      </c>
      <c r="G1744" s="67">
        <v>10.01</v>
      </c>
      <c r="H1744" s="67">
        <v>0.02</v>
      </c>
      <c r="I1744" s="67">
        <v>10.15</v>
      </c>
      <c r="J1744" s="67">
        <v>9.86</v>
      </c>
      <c r="K1744" s="67">
        <v>94.709000000000003</v>
      </c>
      <c r="L1744" s="67">
        <v>0</v>
      </c>
    </row>
    <row r="1745" spans="1:15" hidden="1" x14ac:dyDescent="0.25">
      <c r="A1745" s="68">
        <v>45112</v>
      </c>
      <c r="B1745" s="68">
        <v>45114</v>
      </c>
      <c r="C1745" s="66" t="s">
        <v>133</v>
      </c>
      <c r="D1745" s="66" t="s">
        <v>142</v>
      </c>
      <c r="E1745" s="66" t="s">
        <v>143</v>
      </c>
      <c r="F1745" s="68">
        <v>45469</v>
      </c>
      <c r="G1745" s="67">
        <v>10.02</v>
      </c>
      <c r="H1745" s="67">
        <v>-0.04</v>
      </c>
      <c r="I1745" s="67">
        <v>10.16</v>
      </c>
      <c r="J1745" s="67">
        <v>9.8699999999999992</v>
      </c>
      <c r="K1745" s="67">
        <v>91.011899999999997</v>
      </c>
      <c r="L1745" s="67">
        <v>0</v>
      </c>
    </row>
    <row r="1746" spans="1:15" hidden="1" x14ac:dyDescent="0.25">
      <c r="A1746" s="68">
        <v>45111</v>
      </c>
      <c r="B1746" s="68">
        <v>45113</v>
      </c>
      <c r="C1746" s="66" t="s">
        <v>118</v>
      </c>
      <c r="D1746" s="66" t="s">
        <v>2</v>
      </c>
      <c r="E1746" s="66" t="s">
        <v>6</v>
      </c>
      <c r="F1746" s="68">
        <v>47048</v>
      </c>
      <c r="G1746" s="67">
        <v>7.65</v>
      </c>
      <c r="H1746" s="67">
        <v>-0.04</v>
      </c>
      <c r="I1746" s="67">
        <v>7.77</v>
      </c>
      <c r="J1746" s="67">
        <v>7.52</v>
      </c>
      <c r="K1746" s="67">
        <v>96.166499999999999</v>
      </c>
      <c r="L1746" s="67">
        <v>4.7526999999999999</v>
      </c>
    </row>
    <row r="1747" spans="1:15" hidden="1" x14ac:dyDescent="0.25">
      <c r="A1747" s="68">
        <v>45111</v>
      </c>
      <c r="B1747" s="68">
        <v>45113</v>
      </c>
      <c r="C1747" s="66" t="s">
        <v>112</v>
      </c>
      <c r="D1747" s="66" t="s">
        <v>113</v>
      </c>
      <c r="E1747" s="66" t="s">
        <v>114</v>
      </c>
      <c r="F1747" s="68">
        <v>50705</v>
      </c>
      <c r="G1747" s="67">
        <v>6.8</v>
      </c>
      <c r="H1747" s="67">
        <v>-0.03</v>
      </c>
      <c r="I1747" s="67">
        <v>6.92</v>
      </c>
      <c r="J1747" s="67">
        <v>6.67</v>
      </c>
      <c r="K1747" s="67">
        <v>64.5501</v>
      </c>
      <c r="L1747" s="67">
        <v>2.0712000000000002</v>
      </c>
    </row>
    <row r="1748" spans="1:15" x14ac:dyDescent="0.25">
      <c r="A1748" s="68">
        <v>45111</v>
      </c>
      <c r="B1748" s="68">
        <v>45113</v>
      </c>
      <c r="C1748" s="66" t="s">
        <v>115</v>
      </c>
      <c r="D1748" s="66" t="s">
        <v>116</v>
      </c>
      <c r="E1748" s="66" t="s">
        <v>117</v>
      </c>
      <c r="F1748" s="68">
        <v>51616</v>
      </c>
      <c r="G1748" s="67">
        <v>6.83</v>
      </c>
      <c r="H1748" s="67">
        <v>-0.03</v>
      </c>
      <c r="I1748" s="67">
        <v>6.95</v>
      </c>
      <c r="J1748" s="67">
        <v>6.71</v>
      </c>
      <c r="K1748" s="67">
        <v>61.210500000000003</v>
      </c>
      <c r="L1748" s="67">
        <v>0.59019999999999995</v>
      </c>
    </row>
    <row r="1749" spans="1:15" hidden="1" x14ac:dyDescent="0.25">
      <c r="A1749" s="68">
        <v>45111</v>
      </c>
      <c r="B1749" s="68">
        <v>45113</v>
      </c>
      <c r="C1749" s="66" t="s">
        <v>127</v>
      </c>
      <c r="D1749" s="66" t="s">
        <v>4</v>
      </c>
      <c r="E1749" s="66" t="s">
        <v>8</v>
      </c>
      <c r="F1749" s="68">
        <v>48542</v>
      </c>
      <c r="G1749" s="67">
        <v>6.93</v>
      </c>
      <c r="H1749" s="67">
        <v>-0.06</v>
      </c>
      <c r="I1749" s="67">
        <v>7.06</v>
      </c>
      <c r="J1749" s="67">
        <v>6.81</v>
      </c>
      <c r="K1749" s="67">
        <v>85.261399999999995</v>
      </c>
      <c r="L1749" s="67">
        <v>2.9150999999999998</v>
      </c>
    </row>
    <row r="1750" spans="1:15" hidden="1" x14ac:dyDescent="0.25">
      <c r="A1750" s="68">
        <v>45111</v>
      </c>
      <c r="B1750" s="68">
        <v>45113</v>
      </c>
      <c r="C1750" s="66" t="s">
        <v>124</v>
      </c>
      <c r="D1750" s="66" t="s">
        <v>158</v>
      </c>
      <c r="E1750" s="66" t="s">
        <v>159</v>
      </c>
      <c r="F1750" s="68">
        <v>45217</v>
      </c>
      <c r="G1750" s="67">
        <v>10.029999999999999</v>
      </c>
      <c r="H1750" s="67">
        <v>-0.01</v>
      </c>
      <c r="I1750" s="67">
        <v>10.17</v>
      </c>
      <c r="J1750" s="67">
        <v>9.89</v>
      </c>
      <c r="K1750" s="67">
        <v>97.184899999999999</v>
      </c>
      <c r="L1750" s="67">
        <v>0</v>
      </c>
      <c r="O1750" s="76"/>
    </row>
    <row r="1751" spans="1:15" hidden="1" x14ac:dyDescent="0.25">
      <c r="A1751" s="68">
        <v>45111</v>
      </c>
      <c r="B1751" s="68">
        <v>45113</v>
      </c>
      <c r="C1751" s="66" t="s">
        <v>121</v>
      </c>
      <c r="D1751" s="66" t="s">
        <v>122</v>
      </c>
      <c r="E1751" s="66" t="s">
        <v>123</v>
      </c>
      <c r="F1751" s="68">
        <v>46316</v>
      </c>
      <c r="G1751" s="67">
        <v>8.7100000000000009</v>
      </c>
      <c r="H1751" s="67">
        <v>-0.04</v>
      </c>
      <c r="I1751" s="67">
        <v>8.84</v>
      </c>
      <c r="J1751" s="67">
        <v>8.59</v>
      </c>
      <c r="K1751" s="67">
        <v>102.1426</v>
      </c>
      <c r="L1751" s="67">
        <v>4.3986000000000001</v>
      </c>
    </row>
    <row r="1752" spans="1:15" hidden="1" x14ac:dyDescent="0.25">
      <c r="A1752" s="68">
        <v>45111</v>
      </c>
      <c r="B1752" s="68">
        <v>45113</v>
      </c>
      <c r="C1752" s="66" t="s">
        <v>130</v>
      </c>
      <c r="D1752" s="66" t="s">
        <v>152</v>
      </c>
      <c r="E1752" s="66" t="s">
        <v>153</v>
      </c>
      <c r="F1752" s="68">
        <v>45315</v>
      </c>
      <c r="G1752" s="67">
        <v>9.99</v>
      </c>
      <c r="H1752" s="67">
        <v>-0.05</v>
      </c>
      <c r="I1752" s="67">
        <v>10.14</v>
      </c>
      <c r="J1752" s="67">
        <v>9.85</v>
      </c>
      <c r="K1752" s="67">
        <v>94.691100000000006</v>
      </c>
      <c r="L1752" s="67">
        <v>0</v>
      </c>
    </row>
    <row r="1753" spans="1:15" hidden="1" x14ac:dyDescent="0.25">
      <c r="A1753" s="68">
        <v>45111</v>
      </c>
      <c r="B1753" s="68">
        <v>45113</v>
      </c>
      <c r="C1753" s="66" t="s">
        <v>133</v>
      </c>
      <c r="D1753" s="66" t="s">
        <v>142</v>
      </c>
      <c r="E1753" s="66" t="s">
        <v>143</v>
      </c>
      <c r="F1753" s="68">
        <v>45469</v>
      </c>
      <c r="G1753" s="67">
        <v>10.06</v>
      </c>
      <c r="H1753" s="67">
        <v>-0.06</v>
      </c>
      <c r="I1753" s="67">
        <v>10.210000000000001</v>
      </c>
      <c r="J1753" s="67">
        <v>9.91</v>
      </c>
      <c r="K1753" s="67">
        <v>90.949600000000004</v>
      </c>
      <c r="L1753" s="67">
        <v>0</v>
      </c>
    </row>
    <row r="1754" spans="1:15" hidden="1" x14ac:dyDescent="0.25">
      <c r="A1754" s="68">
        <v>45110</v>
      </c>
      <c r="B1754" s="68">
        <v>45112</v>
      </c>
      <c r="C1754" s="66" t="s">
        <v>118</v>
      </c>
      <c r="D1754" s="66" t="s">
        <v>2</v>
      </c>
      <c r="E1754" s="66" t="s">
        <v>6</v>
      </c>
      <c r="F1754" s="68">
        <v>47048</v>
      </c>
      <c r="G1754" s="67">
        <v>7.69</v>
      </c>
      <c r="H1754" s="67">
        <v>0.04</v>
      </c>
      <c r="I1754" s="67">
        <v>7.82</v>
      </c>
      <c r="J1754" s="67">
        <v>7.57</v>
      </c>
      <c r="K1754" s="67">
        <v>95.968699999999998</v>
      </c>
      <c r="L1754" s="67">
        <v>4.7342000000000004</v>
      </c>
    </row>
    <row r="1755" spans="1:15" hidden="1" x14ac:dyDescent="0.25">
      <c r="A1755" s="68">
        <v>45110</v>
      </c>
      <c r="B1755" s="68">
        <v>45112</v>
      </c>
      <c r="C1755" s="66" t="s">
        <v>112</v>
      </c>
      <c r="D1755" s="66" t="s">
        <v>113</v>
      </c>
      <c r="E1755" s="66" t="s">
        <v>114</v>
      </c>
      <c r="F1755" s="68">
        <v>50705</v>
      </c>
      <c r="G1755" s="67">
        <v>6.83</v>
      </c>
      <c r="H1755" s="67">
        <v>0.05</v>
      </c>
      <c r="I1755" s="67">
        <v>6.96</v>
      </c>
      <c r="J1755" s="67">
        <v>6.71</v>
      </c>
      <c r="K1755" s="67">
        <v>64.272499999999994</v>
      </c>
      <c r="L1755" s="67">
        <v>2.0630000000000002</v>
      </c>
    </row>
    <row r="1756" spans="1:15" x14ac:dyDescent="0.25">
      <c r="A1756" s="68">
        <v>45110</v>
      </c>
      <c r="B1756" s="68">
        <v>45112</v>
      </c>
      <c r="C1756" s="66" t="s">
        <v>115</v>
      </c>
      <c r="D1756" s="66" t="s">
        <v>116</v>
      </c>
      <c r="E1756" s="66" t="s">
        <v>117</v>
      </c>
      <c r="F1756" s="68">
        <v>51616</v>
      </c>
      <c r="G1756" s="67">
        <v>6.86</v>
      </c>
      <c r="H1756" s="67">
        <v>0.04</v>
      </c>
      <c r="I1756" s="67">
        <v>6.99</v>
      </c>
      <c r="J1756" s="67">
        <v>6.74</v>
      </c>
      <c r="K1756" s="67">
        <v>60.967300000000002</v>
      </c>
      <c r="L1756" s="67">
        <v>0.58199999999999996</v>
      </c>
    </row>
    <row r="1757" spans="1:15" hidden="1" x14ac:dyDescent="0.25">
      <c r="A1757" s="68">
        <v>45110</v>
      </c>
      <c r="B1757" s="68">
        <v>45112</v>
      </c>
      <c r="C1757" s="66" t="s">
        <v>127</v>
      </c>
      <c r="D1757" s="66" t="s">
        <v>4</v>
      </c>
      <c r="E1757" s="66" t="s">
        <v>8</v>
      </c>
      <c r="F1757" s="68">
        <v>48542</v>
      </c>
      <c r="G1757" s="67">
        <v>6.99</v>
      </c>
      <c r="H1757" s="67">
        <v>0.01</v>
      </c>
      <c r="I1757" s="67">
        <v>7.11</v>
      </c>
      <c r="J1757" s="67">
        <v>6.86</v>
      </c>
      <c r="K1757" s="67">
        <v>84.928200000000004</v>
      </c>
      <c r="L1757" s="67">
        <v>2.9020999999999999</v>
      </c>
    </row>
    <row r="1758" spans="1:15" hidden="1" x14ac:dyDescent="0.25">
      <c r="A1758" s="68">
        <v>45110</v>
      </c>
      <c r="B1758" s="68">
        <v>45112</v>
      </c>
      <c r="C1758" s="66" t="s">
        <v>124</v>
      </c>
      <c r="D1758" s="66" t="s">
        <v>158</v>
      </c>
      <c r="E1758" s="66" t="s">
        <v>159</v>
      </c>
      <c r="F1758" s="68">
        <v>45217</v>
      </c>
      <c r="G1758" s="67">
        <v>10.039999999999999</v>
      </c>
      <c r="H1758" s="67">
        <v>0.01</v>
      </c>
      <c r="I1758" s="67">
        <v>10.18</v>
      </c>
      <c r="J1758" s="67">
        <v>9.9</v>
      </c>
      <c r="K1758" s="67">
        <v>97.155000000000001</v>
      </c>
      <c r="L1758" s="67">
        <v>0</v>
      </c>
      <c r="O1758" s="76"/>
    </row>
    <row r="1759" spans="1:15" hidden="1" x14ac:dyDescent="0.25">
      <c r="A1759" s="68">
        <v>45110</v>
      </c>
      <c r="B1759" s="68">
        <v>45112</v>
      </c>
      <c r="C1759" s="66" t="s">
        <v>121</v>
      </c>
      <c r="D1759" s="66" t="s">
        <v>122</v>
      </c>
      <c r="E1759" s="66" t="s">
        <v>123</v>
      </c>
      <c r="F1759" s="68">
        <v>46316</v>
      </c>
      <c r="G1759" s="67">
        <v>8.75</v>
      </c>
      <c r="H1759" s="67">
        <v>0.04</v>
      </c>
      <c r="I1759" s="67">
        <v>8.8800000000000008</v>
      </c>
      <c r="J1759" s="67">
        <v>8.6300000000000008</v>
      </c>
      <c r="K1759" s="67">
        <v>102.0371</v>
      </c>
      <c r="L1759" s="67">
        <v>4.3726000000000003</v>
      </c>
    </row>
    <row r="1760" spans="1:15" hidden="1" x14ac:dyDescent="0.25">
      <c r="A1760" s="68">
        <v>45110</v>
      </c>
      <c r="B1760" s="68">
        <v>45112</v>
      </c>
      <c r="C1760" s="66" t="s">
        <v>130</v>
      </c>
      <c r="D1760" s="66" t="s">
        <v>152</v>
      </c>
      <c r="E1760" s="66" t="s">
        <v>153</v>
      </c>
      <c r="F1760" s="68">
        <v>45315</v>
      </c>
      <c r="G1760" s="67">
        <v>10.039999999999999</v>
      </c>
      <c r="H1760" s="67">
        <v>0</v>
      </c>
      <c r="I1760" s="67">
        <v>10.18</v>
      </c>
      <c r="J1760" s="67">
        <v>9.89</v>
      </c>
      <c r="K1760" s="67">
        <v>94.644499999999994</v>
      </c>
      <c r="L1760" s="67">
        <v>0</v>
      </c>
    </row>
    <row r="1761" spans="1:15" hidden="1" x14ac:dyDescent="0.25">
      <c r="A1761" s="68">
        <v>45110</v>
      </c>
      <c r="B1761" s="68">
        <v>45112</v>
      </c>
      <c r="C1761" s="66" t="s">
        <v>133</v>
      </c>
      <c r="D1761" s="66" t="s">
        <v>142</v>
      </c>
      <c r="E1761" s="66" t="s">
        <v>143</v>
      </c>
      <c r="F1761" s="68">
        <v>45469</v>
      </c>
      <c r="G1761" s="67">
        <v>10.119999999999999</v>
      </c>
      <c r="H1761" s="67">
        <v>-0.34</v>
      </c>
      <c r="I1761" s="67">
        <v>10.27</v>
      </c>
      <c r="J1761" s="67">
        <v>9.9700000000000006</v>
      </c>
      <c r="K1761" s="67">
        <v>90.878200000000007</v>
      </c>
      <c r="L1761" s="67">
        <v>0</v>
      </c>
    </row>
    <row r="1762" spans="1:15" hidden="1" x14ac:dyDescent="0.25">
      <c r="A1762" s="68">
        <v>45107</v>
      </c>
      <c r="B1762" s="68">
        <v>45111</v>
      </c>
      <c r="C1762" s="66" t="s">
        <v>118</v>
      </c>
      <c r="D1762" s="66" t="s">
        <v>2</v>
      </c>
      <c r="E1762" s="66" t="s">
        <v>6</v>
      </c>
      <c r="F1762" s="68">
        <v>47048</v>
      </c>
      <c r="G1762" s="67">
        <v>7.65</v>
      </c>
      <c r="H1762" s="67">
        <v>-7.0000000000000007E-2</v>
      </c>
      <c r="I1762" s="67">
        <v>7.8</v>
      </c>
      <c r="J1762" s="67">
        <v>7.51</v>
      </c>
      <c r="K1762" s="67">
        <v>96.132499999999993</v>
      </c>
      <c r="L1762" s="67">
        <v>4.7157999999999998</v>
      </c>
    </row>
    <row r="1763" spans="1:15" hidden="1" x14ac:dyDescent="0.25">
      <c r="A1763" s="68">
        <v>45107</v>
      </c>
      <c r="B1763" s="68">
        <v>45111</v>
      </c>
      <c r="C1763" s="66" t="s">
        <v>112</v>
      </c>
      <c r="D1763" s="66" t="s">
        <v>113</v>
      </c>
      <c r="E1763" s="66" t="s">
        <v>114</v>
      </c>
      <c r="F1763" s="68">
        <v>50705</v>
      </c>
      <c r="G1763" s="67">
        <v>6.78</v>
      </c>
      <c r="H1763" s="67">
        <v>-0.04</v>
      </c>
      <c r="I1763" s="67">
        <v>6.93</v>
      </c>
      <c r="J1763" s="67">
        <v>6.64</v>
      </c>
      <c r="K1763" s="67">
        <v>64.636600000000001</v>
      </c>
      <c r="L1763" s="67">
        <v>2.0548000000000002</v>
      </c>
    </row>
    <row r="1764" spans="1:15" x14ac:dyDescent="0.25">
      <c r="A1764" s="68">
        <v>45107</v>
      </c>
      <c r="B1764" s="68">
        <v>45111</v>
      </c>
      <c r="C1764" s="66" t="s">
        <v>115</v>
      </c>
      <c r="D1764" s="66" t="s">
        <v>116</v>
      </c>
      <c r="E1764" s="66" t="s">
        <v>117</v>
      </c>
      <c r="F1764" s="68">
        <v>51616</v>
      </c>
      <c r="G1764" s="67">
        <v>6.82</v>
      </c>
      <c r="H1764" s="67">
        <v>-0.04</v>
      </c>
      <c r="I1764" s="67">
        <v>6.97</v>
      </c>
      <c r="J1764" s="67">
        <v>6.68</v>
      </c>
      <c r="K1764" s="67">
        <v>61.255299999999998</v>
      </c>
      <c r="L1764" s="67">
        <v>0.57379999999999998</v>
      </c>
    </row>
    <row r="1765" spans="1:15" hidden="1" x14ac:dyDescent="0.25">
      <c r="A1765" s="68">
        <v>45107</v>
      </c>
      <c r="B1765" s="68">
        <v>45111</v>
      </c>
      <c r="C1765" s="66" t="s">
        <v>127</v>
      </c>
      <c r="D1765" s="66" t="s">
        <v>4</v>
      </c>
      <c r="E1765" s="66" t="s">
        <v>8</v>
      </c>
      <c r="F1765" s="68">
        <v>48542</v>
      </c>
      <c r="G1765" s="67">
        <v>6.98</v>
      </c>
      <c r="H1765" s="67">
        <v>-0.05</v>
      </c>
      <c r="I1765" s="67">
        <v>7.13</v>
      </c>
      <c r="J1765" s="67">
        <v>6.84</v>
      </c>
      <c r="K1765" s="67">
        <v>84.946299999999994</v>
      </c>
      <c r="L1765" s="67">
        <v>2.8889999999999998</v>
      </c>
    </row>
    <row r="1766" spans="1:15" hidden="1" x14ac:dyDescent="0.25">
      <c r="A1766" s="68">
        <v>45107</v>
      </c>
      <c r="B1766" s="68">
        <v>45111</v>
      </c>
      <c r="C1766" s="66" t="s">
        <v>124</v>
      </c>
      <c r="D1766" s="66" t="s">
        <v>158</v>
      </c>
      <c r="E1766" s="66" t="s">
        <v>159</v>
      </c>
      <c r="F1766" s="68">
        <v>45217</v>
      </c>
      <c r="G1766" s="67">
        <v>10.029999999999999</v>
      </c>
      <c r="H1766" s="67">
        <v>-0.02</v>
      </c>
      <c r="I1766" s="67">
        <v>10.17</v>
      </c>
      <c r="J1766" s="67">
        <v>9.89</v>
      </c>
      <c r="K1766" s="67">
        <v>97.131900000000002</v>
      </c>
      <c r="L1766" s="67">
        <v>0</v>
      </c>
      <c r="O1766" s="76"/>
    </row>
    <row r="1767" spans="1:15" hidden="1" x14ac:dyDescent="0.25">
      <c r="A1767" s="68">
        <v>45107</v>
      </c>
      <c r="B1767" s="68">
        <v>45111</v>
      </c>
      <c r="C1767" s="66" t="s">
        <v>121</v>
      </c>
      <c r="D1767" s="66" t="s">
        <v>122</v>
      </c>
      <c r="E1767" s="66" t="s">
        <v>123</v>
      </c>
      <c r="F1767" s="68">
        <v>46316</v>
      </c>
      <c r="G1767" s="67">
        <v>8.7100000000000009</v>
      </c>
      <c r="H1767" s="67">
        <v>-7.0000000000000007E-2</v>
      </c>
      <c r="I1767" s="67">
        <v>8.86</v>
      </c>
      <c r="J1767" s="67">
        <v>8.56</v>
      </c>
      <c r="K1767" s="67">
        <v>102.1562</v>
      </c>
      <c r="L1767" s="67">
        <v>4.3465999999999996</v>
      </c>
    </row>
    <row r="1768" spans="1:15" hidden="1" x14ac:dyDescent="0.25">
      <c r="A1768" s="68">
        <v>45107</v>
      </c>
      <c r="B1768" s="68">
        <v>45111</v>
      </c>
      <c r="C1768" s="66" t="s">
        <v>130</v>
      </c>
      <c r="D1768" s="66" t="s">
        <v>152</v>
      </c>
      <c r="E1768" s="66" t="s">
        <v>153</v>
      </c>
      <c r="F1768" s="68">
        <v>45315</v>
      </c>
      <c r="G1768" s="67">
        <v>10.039999999999999</v>
      </c>
      <c r="H1768" s="67">
        <v>0.05</v>
      </c>
      <c r="I1768" s="67">
        <v>10.19</v>
      </c>
      <c r="J1768" s="67">
        <v>9.9</v>
      </c>
      <c r="K1768" s="67">
        <v>94.615499999999997</v>
      </c>
      <c r="L1768" s="67">
        <v>0</v>
      </c>
    </row>
    <row r="1769" spans="1:15" hidden="1" x14ac:dyDescent="0.25">
      <c r="A1769" s="68">
        <v>45107</v>
      </c>
      <c r="B1769" s="68">
        <v>45111</v>
      </c>
      <c r="C1769" s="66" t="s">
        <v>133</v>
      </c>
      <c r="D1769" s="66" t="s">
        <v>142</v>
      </c>
      <c r="E1769" s="66" t="s">
        <v>143</v>
      </c>
      <c r="F1769" s="68">
        <v>45469</v>
      </c>
      <c r="G1769" s="67">
        <v>10.46</v>
      </c>
      <c r="H1769" s="67">
        <v>0</v>
      </c>
      <c r="I1769" s="67">
        <v>10.6</v>
      </c>
      <c r="J1769" s="67">
        <v>10.31</v>
      </c>
      <c r="K1769" s="67">
        <v>90.582400000000007</v>
      </c>
      <c r="L1769" s="67">
        <v>0</v>
      </c>
    </row>
    <row r="1770" spans="1:15" hidden="1" x14ac:dyDescent="0.25">
      <c r="A1770" s="68">
        <v>45106</v>
      </c>
      <c r="B1770" s="68">
        <v>45110</v>
      </c>
      <c r="C1770" s="66" t="s">
        <v>118</v>
      </c>
      <c r="D1770" s="66" t="s">
        <v>2</v>
      </c>
      <c r="E1770" s="66" t="s">
        <v>6</v>
      </c>
      <c r="F1770" s="68">
        <v>47048</v>
      </c>
      <c r="G1770" s="67">
        <v>7.72</v>
      </c>
      <c r="H1770" s="67">
        <v>-0.04</v>
      </c>
      <c r="I1770" s="67">
        <v>7.87</v>
      </c>
      <c r="J1770" s="67">
        <v>7.57</v>
      </c>
      <c r="K1770" s="67">
        <v>95.846400000000003</v>
      </c>
      <c r="L1770" s="67">
        <v>4.6973000000000003</v>
      </c>
    </row>
    <row r="1771" spans="1:15" hidden="1" x14ac:dyDescent="0.25">
      <c r="A1771" s="68">
        <v>45106</v>
      </c>
      <c r="B1771" s="68">
        <v>45110</v>
      </c>
      <c r="C1771" s="66" t="s">
        <v>112</v>
      </c>
      <c r="D1771" s="66" t="s">
        <v>113</v>
      </c>
      <c r="E1771" s="66" t="s">
        <v>114</v>
      </c>
      <c r="F1771" s="68">
        <v>50705</v>
      </c>
      <c r="G1771" s="67">
        <v>6.82</v>
      </c>
      <c r="H1771" s="67">
        <v>0</v>
      </c>
      <c r="I1771" s="67">
        <v>6.97</v>
      </c>
      <c r="J1771" s="67">
        <v>6.67</v>
      </c>
      <c r="K1771" s="67">
        <v>64.350899999999996</v>
      </c>
      <c r="L1771" s="67">
        <v>2.0466000000000002</v>
      </c>
    </row>
    <row r="1772" spans="1:15" x14ac:dyDescent="0.25">
      <c r="A1772" s="68">
        <v>45106</v>
      </c>
      <c r="B1772" s="68">
        <v>45110</v>
      </c>
      <c r="C1772" s="66" t="s">
        <v>115</v>
      </c>
      <c r="D1772" s="66" t="s">
        <v>116</v>
      </c>
      <c r="E1772" s="66" t="s">
        <v>117</v>
      </c>
      <c r="F1772" s="68">
        <v>51616</v>
      </c>
      <c r="G1772" s="67">
        <v>6.86</v>
      </c>
      <c r="H1772" s="67">
        <v>-0.01</v>
      </c>
      <c r="I1772" s="67">
        <v>7</v>
      </c>
      <c r="J1772" s="67">
        <v>6.71</v>
      </c>
      <c r="K1772" s="67">
        <v>61.0199</v>
      </c>
      <c r="L1772" s="67">
        <v>0.56559999999999999</v>
      </c>
    </row>
    <row r="1773" spans="1:15" hidden="1" x14ac:dyDescent="0.25">
      <c r="A1773" s="68">
        <v>45106</v>
      </c>
      <c r="B1773" s="68">
        <v>45110</v>
      </c>
      <c r="C1773" s="66" t="s">
        <v>127</v>
      </c>
      <c r="D1773" s="66" t="s">
        <v>4</v>
      </c>
      <c r="E1773" s="66" t="s">
        <v>8</v>
      </c>
      <c r="F1773" s="68">
        <v>48542</v>
      </c>
      <c r="G1773" s="67">
        <v>7.03</v>
      </c>
      <c r="H1773" s="67">
        <v>-0.03</v>
      </c>
      <c r="I1773" s="67">
        <v>7.18</v>
      </c>
      <c r="J1773" s="67">
        <v>6.88</v>
      </c>
      <c r="K1773" s="67">
        <v>84.687799999999996</v>
      </c>
      <c r="L1773" s="67">
        <v>2.8759999999999999</v>
      </c>
    </row>
    <row r="1774" spans="1:15" hidden="1" x14ac:dyDescent="0.25">
      <c r="A1774" s="68">
        <v>45106</v>
      </c>
      <c r="B1774" s="68">
        <v>45110</v>
      </c>
      <c r="C1774" s="66" t="s">
        <v>124</v>
      </c>
      <c r="D1774" s="66" t="s">
        <v>158</v>
      </c>
      <c r="E1774" s="66" t="s">
        <v>159</v>
      </c>
      <c r="F1774" s="68">
        <v>45217</v>
      </c>
      <c r="G1774" s="67">
        <v>10.050000000000001</v>
      </c>
      <c r="H1774" s="67">
        <v>-0.03</v>
      </c>
      <c r="I1774" s="67">
        <v>10.19</v>
      </c>
      <c r="J1774" s="67">
        <v>9.9</v>
      </c>
      <c r="K1774" s="67">
        <v>97.100999999999999</v>
      </c>
      <c r="L1774" s="67">
        <v>0</v>
      </c>
      <c r="O1774" s="76"/>
    </row>
    <row r="1775" spans="1:15" hidden="1" x14ac:dyDescent="0.25">
      <c r="A1775" s="68">
        <v>45106</v>
      </c>
      <c r="B1775" s="68">
        <v>45110</v>
      </c>
      <c r="C1775" s="66" t="s">
        <v>121</v>
      </c>
      <c r="D1775" s="66" t="s">
        <v>122</v>
      </c>
      <c r="E1775" s="66" t="s">
        <v>123</v>
      </c>
      <c r="F1775" s="68">
        <v>46316</v>
      </c>
      <c r="G1775" s="67">
        <v>8.7799999999999994</v>
      </c>
      <c r="H1775" s="67">
        <v>0.01</v>
      </c>
      <c r="I1775" s="67">
        <v>8.93</v>
      </c>
      <c r="J1775" s="67">
        <v>8.6300000000000008</v>
      </c>
      <c r="K1775" s="67">
        <v>101.96040000000001</v>
      </c>
      <c r="L1775" s="67">
        <v>4.3205</v>
      </c>
    </row>
    <row r="1776" spans="1:15" hidden="1" x14ac:dyDescent="0.25">
      <c r="A1776" s="68">
        <v>45106</v>
      </c>
      <c r="B1776" s="68">
        <v>45110</v>
      </c>
      <c r="C1776" s="66" t="s">
        <v>130</v>
      </c>
      <c r="D1776" s="66" t="s">
        <v>152</v>
      </c>
      <c r="E1776" s="66" t="s">
        <v>153</v>
      </c>
      <c r="F1776" s="68">
        <v>45315</v>
      </c>
      <c r="G1776" s="67">
        <v>9.99</v>
      </c>
      <c r="H1776" s="67">
        <v>0</v>
      </c>
      <c r="I1776" s="67">
        <v>10.14</v>
      </c>
      <c r="J1776" s="67">
        <v>9.84</v>
      </c>
      <c r="K1776" s="67">
        <v>94.617099999999994</v>
      </c>
      <c r="L1776" s="67">
        <v>0</v>
      </c>
    </row>
    <row r="1777" spans="1:15" hidden="1" x14ac:dyDescent="0.25">
      <c r="A1777" s="68">
        <v>45106</v>
      </c>
      <c r="B1777" s="68">
        <v>45110</v>
      </c>
      <c r="C1777" s="66" t="s">
        <v>133</v>
      </c>
      <c r="D1777" s="66" t="s">
        <v>142</v>
      </c>
      <c r="E1777" s="66" t="s">
        <v>143</v>
      </c>
      <c r="F1777" s="68">
        <v>45469</v>
      </c>
      <c r="G1777" s="67">
        <v>10.46</v>
      </c>
      <c r="H1777" s="67">
        <v>-0.09</v>
      </c>
      <c r="I1777" s="67">
        <v>10.6</v>
      </c>
      <c r="J1777" s="67">
        <v>10.31</v>
      </c>
      <c r="K1777" s="67">
        <v>90.558599999999998</v>
      </c>
      <c r="L1777" s="67">
        <v>0</v>
      </c>
    </row>
    <row r="1778" spans="1:15" hidden="1" x14ac:dyDescent="0.25">
      <c r="A1778" s="68">
        <v>45105</v>
      </c>
      <c r="B1778" s="68">
        <v>45107</v>
      </c>
      <c r="C1778" s="66" t="s">
        <v>118</v>
      </c>
      <c r="D1778" s="66" t="s">
        <v>2</v>
      </c>
      <c r="E1778" s="66" t="s">
        <v>6</v>
      </c>
      <c r="F1778" s="68">
        <v>47048</v>
      </c>
      <c r="G1778" s="67">
        <v>7.76</v>
      </c>
      <c r="H1778" s="67">
        <v>0</v>
      </c>
      <c r="I1778" s="67">
        <v>7.91</v>
      </c>
      <c r="J1778" s="67">
        <v>7.61</v>
      </c>
      <c r="K1778" s="67">
        <v>95.683199999999999</v>
      </c>
      <c r="L1778" s="67">
        <v>4.6417999999999999</v>
      </c>
    </row>
    <row r="1779" spans="1:15" hidden="1" x14ac:dyDescent="0.25">
      <c r="A1779" s="68">
        <v>45105</v>
      </c>
      <c r="B1779" s="68">
        <v>45107</v>
      </c>
      <c r="C1779" s="66" t="s">
        <v>112</v>
      </c>
      <c r="D1779" s="66" t="s">
        <v>113</v>
      </c>
      <c r="E1779" s="66" t="s">
        <v>114</v>
      </c>
      <c r="F1779" s="68">
        <v>50705</v>
      </c>
      <c r="G1779" s="67">
        <v>6.82</v>
      </c>
      <c r="H1779" s="67">
        <v>0.06</v>
      </c>
      <c r="I1779" s="67">
        <v>6.97</v>
      </c>
      <c r="J1779" s="67">
        <v>6.67</v>
      </c>
      <c r="K1779" s="67">
        <v>64.347099999999998</v>
      </c>
      <c r="L1779" s="67">
        <v>2.0219</v>
      </c>
    </row>
    <row r="1780" spans="1:15" x14ac:dyDescent="0.25">
      <c r="A1780" s="68">
        <v>45105</v>
      </c>
      <c r="B1780" s="68">
        <v>45107</v>
      </c>
      <c r="C1780" s="66" t="s">
        <v>115</v>
      </c>
      <c r="D1780" s="66" t="s">
        <v>116</v>
      </c>
      <c r="E1780" s="66" t="s">
        <v>117</v>
      </c>
      <c r="F1780" s="68">
        <v>51616</v>
      </c>
      <c r="G1780" s="67">
        <v>6.87</v>
      </c>
      <c r="H1780" s="67">
        <v>0.05</v>
      </c>
      <c r="I1780" s="67">
        <v>7.02</v>
      </c>
      <c r="J1780" s="67">
        <v>6.72</v>
      </c>
      <c r="K1780" s="67">
        <v>60.924900000000001</v>
      </c>
      <c r="L1780" s="67">
        <v>0.54100000000000004</v>
      </c>
    </row>
    <row r="1781" spans="1:15" hidden="1" x14ac:dyDescent="0.25">
      <c r="A1781" s="68">
        <v>45105</v>
      </c>
      <c r="B1781" s="68">
        <v>45107</v>
      </c>
      <c r="C1781" s="66" t="s">
        <v>127</v>
      </c>
      <c r="D1781" s="66" t="s">
        <v>4</v>
      </c>
      <c r="E1781" s="66" t="s">
        <v>8</v>
      </c>
      <c r="F1781" s="68">
        <v>48542</v>
      </c>
      <c r="G1781" s="67">
        <v>7.06</v>
      </c>
      <c r="H1781" s="67">
        <v>0.02</v>
      </c>
      <c r="I1781" s="67">
        <v>7.21</v>
      </c>
      <c r="J1781" s="67">
        <v>6.91</v>
      </c>
      <c r="K1781" s="67">
        <v>84.477400000000003</v>
      </c>
      <c r="L1781" s="67">
        <v>2.8370000000000002</v>
      </c>
    </row>
    <row r="1782" spans="1:15" hidden="1" x14ac:dyDescent="0.25">
      <c r="A1782" s="68">
        <v>45105</v>
      </c>
      <c r="B1782" s="68">
        <v>45107</v>
      </c>
      <c r="C1782" s="66" t="s">
        <v>124</v>
      </c>
      <c r="D1782" s="66" t="s">
        <v>158</v>
      </c>
      <c r="E1782" s="66" t="s">
        <v>159</v>
      </c>
      <c r="F1782" s="68">
        <v>45217</v>
      </c>
      <c r="G1782" s="67">
        <v>10.08</v>
      </c>
      <c r="H1782" s="67">
        <v>-0.04</v>
      </c>
      <c r="I1782" s="67">
        <v>10.220000000000001</v>
      </c>
      <c r="J1782" s="67">
        <v>9.93</v>
      </c>
      <c r="K1782" s="67">
        <v>97.012600000000006</v>
      </c>
      <c r="L1782" s="67">
        <v>0</v>
      </c>
      <c r="O1782" s="76"/>
    </row>
    <row r="1783" spans="1:15" hidden="1" x14ac:dyDescent="0.25">
      <c r="A1783" s="68">
        <v>45105</v>
      </c>
      <c r="B1783" s="68">
        <v>45107</v>
      </c>
      <c r="C1783" s="66" t="s">
        <v>121</v>
      </c>
      <c r="D1783" s="66" t="s">
        <v>122</v>
      </c>
      <c r="E1783" s="66" t="s">
        <v>123</v>
      </c>
      <c r="F1783" s="68">
        <v>46316</v>
      </c>
      <c r="G1783" s="67">
        <v>8.77</v>
      </c>
      <c r="H1783" s="67">
        <v>-7.0000000000000007E-2</v>
      </c>
      <c r="I1783" s="67">
        <v>8.92</v>
      </c>
      <c r="J1783" s="67">
        <v>8.6199999999999992</v>
      </c>
      <c r="K1783" s="67">
        <v>101.991</v>
      </c>
      <c r="L1783" s="67">
        <v>4.2424999999999997</v>
      </c>
    </row>
    <row r="1784" spans="1:15" hidden="1" x14ac:dyDescent="0.25">
      <c r="A1784" s="68">
        <v>45105</v>
      </c>
      <c r="B1784" s="68">
        <v>45107</v>
      </c>
      <c r="C1784" s="66" t="s">
        <v>130</v>
      </c>
      <c r="D1784" s="66" t="s">
        <v>152</v>
      </c>
      <c r="E1784" s="66" t="s">
        <v>153</v>
      </c>
      <c r="F1784" s="68">
        <v>45315</v>
      </c>
      <c r="G1784" s="67">
        <v>9.99</v>
      </c>
      <c r="H1784" s="67">
        <v>-0.06</v>
      </c>
      <c r="I1784" s="67">
        <v>10.130000000000001</v>
      </c>
      <c r="J1784" s="67">
        <v>9.84</v>
      </c>
      <c r="K1784" s="67">
        <v>94.545100000000005</v>
      </c>
      <c r="L1784" s="67">
        <v>0</v>
      </c>
    </row>
    <row r="1785" spans="1:15" hidden="1" x14ac:dyDescent="0.25">
      <c r="A1785" s="68">
        <v>45105</v>
      </c>
      <c r="B1785" s="68">
        <v>45107</v>
      </c>
      <c r="C1785" s="66" t="s">
        <v>133</v>
      </c>
      <c r="D1785" s="66" t="s">
        <v>142</v>
      </c>
      <c r="E1785" s="66" t="s">
        <v>143</v>
      </c>
      <c r="F1785" s="68">
        <v>45469</v>
      </c>
      <c r="G1785" s="67">
        <v>10.55</v>
      </c>
      <c r="H1785" s="67">
        <v>-0.01</v>
      </c>
      <c r="I1785" s="67">
        <v>10.7</v>
      </c>
      <c r="J1785" s="67">
        <v>10.4</v>
      </c>
      <c r="K1785" s="67">
        <v>90.409099999999995</v>
      </c>
      <c r="L1785" s="67">
        <v>0</v>
      </c>
    </row>
    <row r="1786" spans="1:15" hidden="1" x14ac:dyDescent="0.25">
      <c r="A1786" s="68">
        <v>45104</v>
      </c>
      <c r="B1786" s="68">
        <v>45106</v>
      </c>
      <c r="C1786" s="66" t="s">
        <v>118</v>
      </c>
      <c r="D1786" s="66" t="s">
        <v>2</v>
      </c>
      <c r="E1786" s="66" t="s">
        <v>6</v>
      </c>
      <c r="F1786" s="68">
        <v>47048</v>
      </c>
      <c r="G1786" s="67">
        <v>7.76</v>
      </c>
      <c r="H1786" s="67">
        <v>-0.06</v>
      </c>
      <c r="I1786" s="67">
        <v>7.91</v>
      </c>
      <c r="J1786" s="67">
        <v>7.61</v>
      </c>
      <c r="K1786" s="67">
        <v>95.684299999999993</v>
      </c>
      <c r="L1786" s="67">
        <v>4.6233000000000004</v>
      </c>
    </row>
    <row r="1787" spans="1:15" hidden="1" x14ac:dyDescent="0.25">
      <c r="A1787" s="68">
        <v>45104</v>
      </c>
      <c r="B1787" s="68">
        <v>45106</v>
      </c>
      <c r="C1787" s="66" t="s">
        <v>112</v>
      </c>
      <c r="D1787" s="66" t="s">
        <v>113</v>
      </c>
      <c r="E1787" s="66" t="s">
        <v>114</v>
      </c>
      <c r="F1787" s="68">
        <v>50705</v>
      </c>
      <c r="G1787" s="67">
        <v>6.76</v>
      </c>
      <c r="H1787" s="67">
        <v>0.04</v>
      </c>
      <c r="I1787" s="67">
        <v>6.91</v>
      </c>
      <c r="J1787" s="67">
        <v>6.61</v>
      </c>
      <c r="K1787" s="67">
        <v>64.761200000000002</v>
      </c>
      <c r="L1787" s="67">
        <v>2.0137</v>
      </c>
    </row>
    <row r="1788" spans="1:15" x14ac:dyDescent="0.25">
      <c r="A1788" s="68">
        <v>45104</v>
      </c>
      <c r="B1788" s="68">
        <v>45106</v>
      </c>
      <c r="C1788" s="66" t="s">
        <v>115</v>
      </c>
      <c r="D1788" s="66" t="s">
        <v>116</v>
      </c>
      <c r="E1788" s="66" t="s">
        <v>117</v>
      </c>
      <c r="F1788" s="68">
        <v>51616</v>
      </c>
      <c r="G1788" s="67">
        <v>6.82</v>
      </c>
      <c r="H1788" s="67">
        <v>0.03</v>
      </c>
      <c r="I1788" s="67">
        <v>6.97</v>
      </c>
      <c r="J1788" s="67">
        <v>6.67</v>
      </c>
      <c r="K1788" s="67">
        <v>61.244599999999998</v>
      </c>
      <c r="L1788" s="67">
        <v>0.53280000000000005</v>
      </c>
    </row>
    <row r="1789" spans="1:15" hidden="1" x14ac:dyDescent="0.25">
      <c r="A1789" s="68">
        <v>45104</v>
      </c>
      <c r="B1789" s="68">
        <v>45106</v>
      </c>
      <c r="C1789" s="66" t="s">
        <v>127</v>
      </c>
      <c r="D1789" s="66" t="s">
        <v>4</v>
      </c>
      <c r="E1789" s="66" t="s">
        <v>8</v>
      </c>
      <c r="F1789" s="68">
        <v>48542</v>
      </c>
      <c r="G1789" s="67">
        <v>7.04</v>
      </c>
      <c r="H1789" s="67">
        <v>0.04</v>
      </c>
      <c r="I1789" s="67">
        <v>7.19</v>
      </c>
      <c r="J1789" s="67">
        <v>6.89</v>
      </c>
      <c r="K1789" s="67">
        <v>84.590500000000006</v>
      </c>
      <c r="L1789" s="67">
        <v>2.8239999999999998</v>
      </c>
    </row>
    <row r="1790" spans="1:15" hidden="1" x14ac:dyDescent="0.25">
      <c r="A1790" s="68">
        <v>45104</v>
      </c>
      <c r="B1790" s="68">
        <v>45106</v>
      </c>
      <c r="C1790" s="66" t="s">
        <v>124</v>
      </c>
      <c r="D1790" s="66" t="s">
        <v>158</v>
      </c>
      <c r="E1790" s="66" t="s">
        <v>159</v>
      </c>
      <c r="F1790" s="68">
        <v>45217</v>
      </c>
      <c r="G1790" s="67">
        <v>10.119999999999999</v>
      </c>
      <c r="H1790" s="67">
        <v>0.08</v>
      </c>
      <c r="I1790" s="67">
        <v>10.27</v>
      </c>
      <c r="J1790" s="67">
        <v>9.9700000000000006</v>
      </c>
      <c r="K1790" s="67">
        <v>96.973399999999998</v>
      </c>
      <c r="L1790" s="67">
        <v>0</v>
      </c>
      <c r="O1790" s="76"/>
    </row>
    <row r="1791" spans="1:15" hidden="1" x14ac:dyDescent="0.25">
      <c r="A1791" s="68">
        <v>45104</v>
      </c>
      <c r="B1791" s="68">
        <v>45106</v>
      </c>
      <c r="C1791" s="66" t="s">
        <v>121</v>
      </c>
      <c r="D1791" s="66" t="s">
        <v>122</v>
      </c>
      <c r="E1791" s="66" t="s">
        <v>123</v>
      </c>
      <c r="F1791" s="68">
        <v>46316</v>
      </c>
      <c r="G1791" s="67">
        <v>8.84</v>
      </c>
      <c r="H1791" s="67">
        <v>-0.13</v>
      </c>
      <c r="I1791" s="67">
        <v>8.99</v>
      </c>
      <c r="J1791" s="67">
        <v>8.69</v>
      </c>
      <c r="K1791" s="67">
        <v>101.7991</v>
      </c>
      <c r="L1791" s="67">
        <v>4.2164000000000001</v>
      </c>
    </row>
    <row r="1792" spans="1:15" hidden="1" x14ac:dyDescent="0.25">
      <c r="A1792" s="68">
        <v>45104</v>
      </c>
      <c r="B1792" s="68">
        <v>45106</v>
      </c>
      <c r="C1792" s="66" t="s">
        <v>133</v>
      </c>
      <c r="D1792" s="66" t="s">
        <v>146</v>
      </c>
      <c r="E1792" s="66" t="s">
        <v>147</v>
      </c>
      <c r="F1792" s="68">
        <v>45412</v>
      </c>
      <c r="G1792" s="67">
        <v>10.56</v>
      </c>
      <c r="H1792" s="67">
        <v>-0.31</v>
      </c>
      <c r="I1792" s="67">
        <v>10.71</v>
      </c>
      <c r="J1792" s="67">
        <v>10.41</v>
      </c>
      <c r="K1792" s="67">
        <v>91.766199999999998</v>
      </c>
      <c r="L1792" s="67">
        <v>0</v>
      </c>
    </row>
    <row r="1793" spans="1:15" hidden="1" x14ac:dyDescent="0.25">
      <c r="A1793" s="68">
        <v>45104</v>
      </c>
      <c r="B1793" s="68">
        <v>45106</v>
      </c>
      <c r="C1793" s="66" t="s">
        <v>130</v>
      </c>
      <c r="D1793" s="66" t="s">
        <v>152</v>
      </c>
      <c r="E1793" s="66" t="s">
        <v>153</v>
      </c>
      <c r="F1793" s="68">
        <v>45315</v>
      </c>
      <c r="G1793" s="67">
        <v>10.050000000000001</v>
      </c>
      <c r="H1793" s="67">
        <v>-7.0000000000000007E-2</v>
      </c>
      <c r="I1793" s="67">
        <v>10.199999999999999</v>
      </c>
      <c r="J1793" s="67">
        <v>9.9</v>
      </c>
      <c r="K1793" s="67">
        <v>94.487200000000001</v>
      </c>
      <c r="L1793" s="67">
        <v>0</v>
      </c>
    </row>
    <row r="1794" spans="1:15" hidden="1" x14ac:dyDescent="0.25">
      <c r="A1794" s="68">
        <v>45103</v>
      </c>
      <c r="B1794" s="68">
        <v>45105</v>
      </c>
      <c r="C1794" s="66" t="s">
        <v>118</v>
      </c>
      <c r="D1794" s="66" t="s">
        <v>2</v>
      </c>
      <c r="E1794" s="66" t="s">
        <v>6</v>
      </c>
      <c r="F1794" s="68">
        <v>47048</v>
      </c>
      <c r="G1794" s="67">
        <v>7.82</v>
      </c>
      <c r="H1794" s="67">
        <v>-0.18</v>
      </c>
      <c r="I1794" s="67">
        <v>7.97</v>
      </c>
      <c r="J1794" s="67">
        <v>7.67</v>
      </c>
      <c r="K1794" s="67">
        <v>95.437100000000001</v>
      </c>
      <c r="L1794" s="67">
        <v>4.6048</v>
      </c>
    </row>
    <row r="1795" spans="1:15" hidden="1" x14ac:dyDescent="0.25">
      <c r="A1795" s="68">
        <v>45103</v>
      </c>
      <c r="B1795" s="68">
        <v>45105</v>
      </c>
      <c r="C1795" s="66" t="s">
        <v>112</v>
      </c>
      <c r="D1795" s="66" t="s">
        <v>113</v>
      </c>
      <c r="E1795" s="66" t="s">
        <v>114</v>
      </c>
      <c r="F1795" s="68">
        <v>50705</v>
      </c>
      <c r="G1795" s="67">
        <v>6.72</v>
      </c>
      <c r="H1795" s="67">
        <v>-0.12</v>
      </c>
      <c r="I1795" s="67">
        <v>6.86</v>
      </c>
      <c r="J1795" s="67">
        <v>6.57</v>
      </c>
      <c r="K1795" s="67">
        <v>65.091099999999997</v>
      </c>
      <c r="L1795" s="67">
        <v>2.0055000000000001</v>
      </c>
    </row>
    <row r="1796" spans="1:15" x14ac:dyDescent="0.25">
      <c r="A1796" s="68">
        <v>45103</v>
      </c>
      <c r="B1796" s="68">
        <v>45105</v>
      </c>
      <c r="C1796" s="66" t="s">
        <v>115</v>
      </c>
      <c r="D1796" s="66" t="s">
        <v>116</v>
      </c>
      <c r="E1796" s="66" t="s">
        <v>117</v>
      </c>
      <c r="F1796" s="68">
        <v>51616</v>
      </c>
      <c r="G1796" s="67">
        <v>6.79</v>
      </c>
      <c r="H1796" s="67">
        <v>-0.08</v>
      </c>
      <c r="I1796" s="67">
        <v>6.93</v>
      </c>
      <c r="J1796" s="67">
        <v>6.64</v>
      </c>
      <c r="K1796" s="67">
        <v>61.524799999999999</v>
      </c>
      <c r="L1796" s="67">
        <v>0.52459999999999996</v>
      </c>
    </row>
    <row r="1797" spans="1:15" hidden="1" x14ac:dyDescent="0.25">
      <c r="A1797" s="68">
        <v>45103</v>
      </c>
      <c r="B1797" s="68">
        <v>45105</v>
      </c>
      <c r="C1797" s="66" t="s">
        <v>127</v>
      </c>
      <c r="D1797" s="66" t="s">
        <v>4</v>
      </c>
      <c r="E1797" s="66" t="s">
        <v>8</v>
      </c>
      <c r="F1797" s="68">
        <v>48542</v>
      </c>
      <c r="G1797" s="67">
        <v>7</v>
      </c>
      <c r="H1797" s="67">
        <v>-0.15</v>
      </c>
      <c r="I1797" s="67">
        <v>7.15</v>
      </c>
      <c r="J1797" s="67">
        <v>6.85</v>
      </c>
      <c r="K1797" s="67">
        <v>84.831599999999995</v>
      </c>
      <c r="L1797" s="67">
        <v>2.8109999999999999</v>
      </c>
    </row>
    <row r="1798" spans="1:15" hidden="1" x14ac:dyDescent="0.25">
      <c r="A1798" s="68">
        <v>45103</v>
      </c>
      <c r="B1798" s="68">
        <v>45105</v>
      </c>
      <c r="C1798" s="66" t="s">
        <v>124</v>
      </c>
      <c r="D1798" s="66" t="s">
        <v>158</v>
      </c>
      <c r="E1798" s="66" t="s">
        <v>159</v>
      </c>
      <c r="F1798" s="68">
        <v>45217</v>
      </c>
      <c r="G1798" s="67">
        <v>10.039999999999999</v>
      </c>
      <c r="H1798" s="67">
        <v>-1.05</v>
      </c>
      <c r="I1798" s="67">
        <v>10.18</v>
      </c>
      <c r="J1798" s="67">
        <v>9.9</v>
      </c>
      <c r="K1798" s="67">
        <v>96.971500000000006</v>
      </c>
      <c r="L1798" s="67">
        <v>0</v>
      </c>
      <c r="O1798" s="76"/>
    </row>
    <row r="1799" spans="1:15" hidden="1" x14ac:dyDescent="0.25">
      <c r="A1799" s="68">
        <v>45103</v>
      </c>
      <c r="B1799" s="68">
        <v>45105</v>
      </c>
      <c r="C1799" s="66" t="s">
        <v>121</v>
      </c>
      <c r="D1799" s="66" t="s">
        <v>122</v>
      </c>
      <c r="E1799" s="66" t="s">
        <v>123</v>
      </c>
      <c r="F1799" s="68">
        <v>46316</v>
      </c>
      <c r="G1799" s="67">
        <v>8.9700000000000006</v>
      </c>
      <c r="H1799" s="67">
        <v>-0.19</v>
      </c>
      <c r="I1799" s="67">
        <v>9.1199999999999992</v>
      </c>
      <c r="J1799" s="67">
        <v>8.82</v>
      </c>
      <c r="K1799" s="67">
        <v>101.4453</v>
      </c>
      <c r="L1799" s="67">
        <v>4.1904000000000003</v>
      </c>
    </row>
    <row r="1800" spans="1:15" hidden="1" x14ac:dyDescent="0.25">
      <c r="A1800" s="68">
        <v>45103</v>
      </c>
      <c r="B1800" s="68">
        <v>45105</v>
      </c>
      <c r="C1800" s="66" t="s">
        <v>133</v>
      </c>
      <c r="D1800" s="66" t="s">
        <v>146</v>
      </c>
      <c r="E1800" s="66" t="s">
        <v>147</v>
      </c>
      <c r="F1800" s="68">
        <v>45412</v>
      </c>
      <c r="G1800" s="67">
        <v>10.87</v>
      </c>
      <c r="H1800" s="67">
        <v>-0.43</v>
      </c>
      <c r="I1800" s="67">
        <v>11.02</v>
      </c>
      <c r="J1800" s="67">
        <v>10.73</v>
      </c>
      <c r="K1800" s="67">
        <v>91.514499999999998</v>
      </c>
      <c r="L1800" s="67">
        <v>0</v>
      </c>
    </row>
    <row r="1801" spans="1:15" hidden="1" x14ac:dyDescent="0.25">
      <c r="A1801" s="68">
        <v>45103</v>
      </c>
      <c r="B1801" s="68">
        <v>45105</v>
      </c>
      <c r="C1801" s="66" t="s">
        <v>130</v>
      </c>
      <c r="D1801" s="66" t="s">
        <v>152</v>
      </c>
      <c r="E1801" s="66" t="s">
        <v>153</v>
      </c>
      <c r="F1801" s="68">
        <v>45315</v>
      </c>
      <c r="G1801" s="67">
        <v>10.119999999999999</v>
      </c>
      <c r="H1801" s="67">
        <v>-0.18</v>
      </c>
      <c r="I1801" s="67">
        <v>10.26</v>
      </c>
      <c r="J1801" s="67">
        <v>9.98</v>
      </c>
      <c r="K1801" s="67">
        <v>94.425799999999995</v>
      </c>
      <c r="L1801" s="67">
        <v>0</v>
      </c>
    </row>
    <row r="1802" spans="1:15" hidden="1" x14ac:dyDescent="0.25">
      <c r="A1802" s="68">
        <v>45100</v>
      </c>
      <c r="B1802" s="68">
        <v>45104</v>
      </c>
      <c r="C1802" s="66" t="s">
        <v>118</v>
      </c>
      <c r="D1802" s="66" t="s">
        <v>2</v>
      </c>
      <c r="E1802" s="66" t="s">
        <v>6</v>
      </c>
      <c r="F1802" s="68">
        <v>47048</v>
      </c>
      <c r="G1802" s="67">
        <v>8</v>
      </c>
      <c r="H1802" s="67">
        <v>-7.0000000000000007E-2</v>
      </c>
      <c r="I1802" s="67">
        <v>8.15</v>
      </c>
      <c r="J1802" s="67">
        <v>7.85</v>
      </c>
      <c r="K1802" s="67">
        <v>94.7029</v>
      </c>
      <c r="L1802" s="67">
        <v>4.5862999999999996</v>
      </c>
    </row>
    <row r="1803" spans="1:15" hidden="1" x14ac:dyDescent="0.25">
      <c r="A1803" s="68">
        <v>45100</v>
      </c>
      <c r="B1803" s="68">
        <v>45104</v>
      </c>
      <c r="C1803" s="66" t="s">
        <v>112</v>
      </c>
      <c r="D1803" s="66" t="s">
        <v>113</v>
      </c>
      <c r="E1803" s="66" t="s">
        <v>114</v>
      </c>
      <c r="F1803" s="68">
        <v>50705</v>
      </c>
      <c r="G1803" s="67">
        <v>6.84</v>
      </c>
      <c r="H1803" s="67">
        <v>-0.03</v>
      </c>
      <c r="I1803" s="67">
        <v>6.99</v>
      </c>
      <c r="J1803" s="67">
        <v>6.69</v>
      </c>
      <c r="K1803" s="67">
        <v>64.222800000000007</v>
      </c>
      <c r="L1803" s="67">
        <v>1.9973000000000001</v>
      </c>
    </row>
    <row r="1804" spans="1:15" x14ac:dyDescent="0.25">
      <c r="A1804" s="68">
        <v>45100</v>
      </c>
      <c r="B1804" s="68">
        <v>45104</v>
      </c>
      <c r="C1804" s="66" t="s">
        <v>115</v>
      </c>
      <c r="D1804" s="66" t="s">
        <v>116</v>
      </c>
      <c r="E1804" s="66" t="s">
        <v>117</v>
      </c>
      <c r="F1804" s="68">
        <v>51616</v>
      </c>
      <c r="G1804" s="67">
        <v>6.87</v>
      </c>
      <c r="H1804" s="67">
        <v>-0.03</v>
      </c>
      <c r="I1804" s="67">
        <v>7.02</v>
      </c>
      <c r="J1804" s="67">
        <v>6.72</v>
      </c>
      <c r="K1804" s="67">
        <v>60.918700000000001</v>
      </c>
      <c r="L1804" s="67">
        <v>0.51639999999999997</v>
      </c>
    </row>
    <row r="1805" spans="1:15" hidden="1" x14ac:dyDescent="0.25">
      <c r="A1805" s="68">
        <v>45100</v>
      </c>
      <c r="B1805" s="68">
        <v>45104</v>
      </c>
      <c r="C1805" s="66" t="s">
        <v>127</v>
      </c>
      <c r="D1805" s="66" t="s">
        <v>4</v>
      </c>
      <c r="E1805" s="66" t="s">
        <v>8</v>
      </c>
      <c r="F1805" s="68">
        <v>48542</v>
      </c>
      <c r="G1805" s="67">
        <v>7.15</v>
      </c>
      <c r="H1805" s="67">
        <v>-0.02</v>
      </c>
      <c r="I1805" s="67">
        <v>7.3</v>
      </c>
      <c r="J1805" s="67">
        <v>7</v>
      </c>
      <c r="K1805" s="67">
        <v>83.911600000000007</v>
      </c>
      <c r="L1805" s="67">
        <v>2.7978999999999998</v>
      </c>
    </row>
    <row r="1806" spans="1:15" hidden="1" x14ac:dyDescent="0.25">
      <c r="A1806" s="68">
        <v>45100</v>
      </c>
      <c r="B1806" s="68">
        <v>45104</v>
      </c>
      <c r="C1806" s="66" t="s">
        <v>124</v>
      </c>
      <c r="D1806" s="66" t="s">
        <v>158</v>
      </c>
      <c r="E1806" s="66" t="s">
        <v>159</v>
      </c>
      <c r="F1806" s="68">
        <v>45217</v>
      </c>
      <c r="G1806" s="67">
        <v>11.09</v>
      </c>
      <c r="H1806" s="67">
        <v>-0.16</v>
      </c>
      <c r="I1806" s="67">
        <v>11.24</v>
      </c>
      <c r="J1806" s="67">
        <v>10.94</v>
      </c>
      <c r="K1806" s="67">
        <v>96.636700000000005</v>
      </c>
      <c r="L1806" s="67">
        <v>0</v>
      </c>
      <c r="O1806" s="76"/>
    </row>
    <row r="1807" spans="1:15" hidden="1" x14ac:dyDescent="0.25">
      <c r="A1807" s="68">
        <v>45100</v>
      </c>
      <c r="B1807" s="68">
        <v>45104</v>
      </c>
      <c r="C1807" s="66" t="s">
        <v>121</v>
      </c>
      <c r="D1807" s="66" t="s">
        <v>122</v>
      </c>
      <c r="E1807" s="66" t="s">
        <v>123</v>
      </c>
      <c r="F1807" s="68">
        <v>46316</v>
      </c>
      <c r="G1807" s="67">
        <v>9.16</v>
      </c>
      <c r="H1807" s="67">
        <v>-7.0000000000000007E-2</v>
      </c>
      <c r="I1807" s="67">
        <v>9.31</v>
      </c>
      <c r="J1807" s="67">
        <v>9.01</v>
      </c>
      <c r="K1807" s="67">
        <v>100.9092</v>
      </c>
      <c r="L1807" s="67">
        <v>4.1643999999999997</v>
      </c>
    </row>
    <row r="1808" spans="1:15" hidden="1" x14ac:dyDescent="0.25">
      <c r="A1808" s="68">
        <v>45100</v>
      </c>
      <c r="B1808" s="68">
        <v>45104</v>
      </c>
      <c r="C1808" s="66" t="s">
        <v>133</v>
      </c>
      <c r="D1808" s="66" t="s">
        <v>146</v>
      </c>
      <c r="E1808" s="66" t="s">
        <v>147</v>
      </c>
      <c r="F1808" s="68">
        <v>45412</v>
      </c>
      <c r="G1808" s="67">
        <v>11.3</v>
      </c>
      <c r="H1808" s="67">
        <v>-0.15</v>
      </c>
      <c r="I1808" s="67">
        <v>11.45</v>
      </c>
      <c r="J1808" s="67">
        <v>11.15</v>
      </c>
      <c r="K1808" s="67">
        <v>91.185299999999998</v>
      </c>
      <c r="L1808" s="67">
        <v>0</v>
      </c>
    </row>
    <row r="1809" spans="1:15" hidden="1" x14ac:dyDescent="0.25">
      <c r="A1809" s="68">
        <v>45100</v>
      </c>
      <c r="B1809" s="68">
        <v>45104</v>
      </c>
      <c r="C1809" s="66" t="s">
        <v>130</v>
      </c>
      <c r="D1809" s="66" t="s">
        <v>152</v>
      </c>
      <c r="E1809" s="66" t="s">
        <v>153</v>
      </c>
      <c r="F1809" s="68">
        <v>45315</v>
      </c>
      <c r="G1809" s="67">
        <v>10.3</v>
      </c>
      <c r="H1809" s="67">
        <v>0.03</v>
      </c>
      <c r="I1809" s="67">
        <v>10.44</v>
      </c>
      <c r="J1809" s="67">
        <v>10.15</v>
      </c>
      <c r="K1809" s="67">
        <v>94.307299999999998</v>
      </c>
      <c r="L1809" s="67">
        <v>0</v>
      </c>
    </row>
    <row r="1810" spans="1:15" hidden="1" x14ac:dyDescent="0.25">
      <c r="A1810" s="68">
        <v>45099</v>
      </c>
      <c r="B1810" s="68">
        <v>45103</v>
      </c>
      <c r="C1810" s="66" t="s">
        <v>118</v>
      </c>
      <c r="D1810" s="66" t="s">
        <v>2</v>
      </c>
      <c r="E1810" s="66" t="s">
        <v>6</v>
      </c>
      <c r="F1810" s="68">
        <v>47048</v>
      </c>
      <c r="G1810" s="67">
        <v>8.07</v>
      </c>
      <c r="H1810" s="67">
        <v>0.03</v>
      </c>
      <c r="I1810" s="67">
        <v>8.2200000000000006</v>
      </c>
      <c r="J1810" s="67">
        <v>7.93</v>
      </c>
      <c r="K1810" s="67">
        <v>94.390500000000003</v>
      </c>
      <c r="L1810" s="67">
        <v>4.5678000000000001</v>
      </c>
    </row>
    <row r="1811" spans="1:15" hidden="1" x14ac:dyDescent="0.25">
      <c r="A1811" s="68">
        <v>45099</v>
      </c>
      <c r="B1811" s="68">
        <v>45103</v>
      </c>
      <c r="C1811" s="66" t="s">
        <v>112</v>
      </c>
      <c r="D1811" s="66" t="s">
        <v>113</v>
      </c>
      <c r="E1811" s="66" t="s">
        <v>114</v>
      </c>
      <c r="F1811" s="68">
        <v>50705</v>
      </c>
      <c r="G1811" s="67">
        <v>6.87</v>
      </c>
      <c r="H1811" s="67">
        <v>0.03</v>
      </c>
      <c r="I1811" s="67">
        <v>7.01</v>
      </c>
      <c r="J1811" s="67">
        <v>6.72</v>
      </c>
      <c r="K1811" s="67">
        <v>64.024000000000001</v>
      </c>
      <c r="L1811" s="67">
        <v>1.9890000000000001</v>
      </c>
    </row>
    <row r="1812" spans="1:15" x14ac:dyDescent="0.25">
      <c r="A1812" s="68">
        <v>45099</v>
      </c>
      <c r="B1812" s="68">
        <v>45103</v>
      </c>
      <c r="C1812" s="66" t="s">
        <v>115</v>
      </c>
      <c r="D1812" s="66" t="s">
        <v>116</v>
      </c>
      <c r="E1812" s="66" t="s">
        <v>117</v>
      </c>
      <c r="F1812" s="68">
        <v>51616</v>
      </c>
      <c r="G1812" s="67">
        <v>6.9</v>
      </c>
      <c r="H1812" s="67">
        <v>0.04</v>
      </c>
      <c r="I1812" s="67">
        <v>7.05</v>
      </c>
      <c r="J1812" s="67">
        <v>6.75</v>
      </c>
      <c r="K1812" s="67">
        <v>60.6922</v>
      </c>
      <c r="L1812" s="67">
        <v>0.50819999999999999</v>
      </c>
    </row>
    <row r="1813" spans="1:15" hidden="1" x14ac:dyDescent="0.25">
      <c r="A1813" s="68">
        <v>45099</v>
      </c>
      <c r="B1813" s="68">
        <v>45103</v>
      </c>
      <c r="C1813" s="66" t="s">
        <v>127</v>
      </c>
      <c r="D1813" s="66" t="s">
        <v>4</v>
      </c>
      <c r="E1813" s="66" t="s">
        <v>8</v>
      </c>
      <c r="F1813" s="68">
        <v>48542</v>
      </c>
      <c r="G1813" s="67">
        <v>7.17</v>
      </c>
      <c r="H1813" s="67">
        <v>0.01</v>
      </c>
      <c r="I1813" s="67">
        <v>7.32</v>
      </c>
      <c r="J1813" s="67">
        <v>7.02</v>
      </c>
      <c r="K1813" s="67">
        <v>83.788600000000002</v>
      </c>
      <c r="L1813" s="67">
        <v>2.7848999999999999</v>
      </c>
    </row>
    <row r="1814" spans="1:15" hidden="1" x14ac:dyDescent="0.25">
      <c r="A1814" s="68">
        <v>45099</v>
      </c>
      <c r="B1814" s="68">
        <v>45103</v>
      </c>
      <c r="C1814" s="66" t="s">
        <v>124</v>
      </c>
      <c r="D1814" s="66" t="s">
        <v>158</v>
      </c>
      <c r="E1814" s="66" t="s">
        <v>159</v>
      </c>
      <c r="F1814" s="68">
        <v>45217</v>
      </c>
      <c r="G1814" s="67">
        <v>11.25</v>
      </c>
      <c r="H1814" s="67">
        <v>-1.26</v>
      </c>
      <c r="I1814" s="67">
        <v>11.4</v>
      </c>
      <c r="J1814" s="67">
        <v>11.1</v>
      </c>
      <c r="K1814" s="67">
        <v>96.560100000000006</v>
      </c>
      <c r="L1814" s="67">
        <v>0</v>
      </c>
      <c r="O1814" s="76"/>
    </row>
    <row r="1815" spans="1:15" hidden="1" x14ac:dyDescent="0.25">
      <c r="A1815" s="68">
        <v>45099</v>
      </c>
      <c r="B1815" s="68">
        <v>45103</v>
      </c>
      <c r="C1815" s="66" t="s">
        <v>121</v>
      </c>
      <c r="D1815" s="66" t="s">
        <v>122</v>
      </c>
      <c r="E1815" s="66" t="s">
        <v>123</v>
      </c>
      <c r="F1815" s="68">
        <v>46316</v>
      </c>
      <c r="G1815" s="67">
        <v>9.23</v>
      </c>
      <c r="H1815" s="67">
        <v>0</v>
      </c>
      <c r="I1815" s="67">
        <v>9.3699999999999992</v>
      </c>
      <c r="J1815" s="67">
        <v>9.08</v>
      </c>
      <c r="K1815" s="67">
        <v>100.7277</v>
      </c>
      <c r="L1815" s="67">
        <v>4.1383999999999999</v>
      </c>
    </row>
    <row r="1816" spans="1:15" hidden="1" x14ac:dyDescent="0.25">
      <c r="A1816" s="68">
        <v>45099</v>
      </c>
      <c r="B1816" s="68">
        <v>45103</v>
      </c>
      <c r="C1816" s="66" t="s">
        <v>133</v>
      </c>
      <c r="D1816" s="66" t="s">
        <v>146</v>
      </c>
      <c r="E1816" s="66" t="s">
        <v>147</v>
      </c>
      <c r="F1816" s="68">
        <v>45412</v>
      </c>
      <c r="G1816" s="67">
        <v>11.45</v>
      </c>
      <c r="H1816" s="67">
        <v>-0.32</v>
      </c>
      <c r="I1816" s="67">
        <v>11.59</v>
      </c>
      <c r="J1816" s="67">
        <v>11.3</v>
      </c>
      <c r="K1816" s="67">
        <v>91.053799999999995</v>
      </c>
      <c r="L1816" s="67">
        <v>0</v>
      </c>
    </row>
    <row r="1817" spans="1:15" hidden="1" x14ac:dyDescent="0.25">
      <c r="A1817" s="68">
        <v>45099</v>
      </c>
      <c r="B1817" s="68">
        <v>45103</v>
      </c>
      <c r="C1817" s="66" t="s">
        <v>130</v>
      </c>
      <c r="D1817" s="66" t="s">
        <v>152</v>
      </c>
      <c r="E1817" s="66" t="s">
        <v>153</v>
      </c>
      <c r="F1817" s="68">
        <v>45315</v>
      </c>
      <c r="G1817" s="67">
        <v>10.27</v>
      </c>
      <c r="H1817" s="67">
        <v>-1.43</v>
      </c>
      <c r="I1817" s="67">
        <v>10.41</v>
      </c>
      <c r="J1817" s="67">
        <v>10.119999999999999</v>
      </c>
      <c r="K1817" s="67">
        <v>94.299199999999999</v>
      </c>
      <c r="L1817" s="67">
        <v>0</v>
      </c>
    </row>
    <row r="1818" spans="1:15" hidden="1" x14ac:dyDescent="0.25">
      <c r="A1818" s="68">
        <v>45098</v>
      </c>
      <c r="B1818" s="68">
        <v>45100</v>
      </c>
      <c r="C1818" s="66" t="s">
        <v>118</v>
      </c>
      <c r="D1818" s="66" t="s">
        <v>2</v>
      </c>
      <c r="E1818" s="66" t="s">
        <v>6</v>
      </c>
      <c r="F1818" s="68">
        <v>47048</v>
      </c>
      <c r="G1818" s="67">
        <v>8.0399999999999991</v>
      </c>
      <c r="H1818" s="67">
        <v>-0.08</v>
      </c>
      <c r="I1818" s="67">
        <v>8.19</v>
      </c>
      <c r="J1818" s="67">
        <v>7.9</v>
      </c>
      <c r="K1818" s="67">
        <v>94.508899999999997</v>
      </c>
      <c r="L1818" s="67">
        <v>4.5122999999999998</v>
      </c>
    </row>
    <row r="1819" spans="1:15" hidden="1" x14ac:dyDescent="0.25">
      <c r="A1819" s="68">
        <v>45098</v>
      </c>
      <c r="B1819" s="68">
        <v>45100</v>
      </c>
      <c r="C1819" s="66" t="s">
        <v>112</v>
      </c>
      <c r="D1819" s="66" t="s">
        <v>113</v>
      </c>
      <c r="E1819" s="66" t="s">
        <v>114</v>
      </c>
      <c r="F1819" s="68">
        <v>50705</v>
      </c>
      <c r="G1819" s="67">
        <v>6.84</v>
      </c>
      <c r="H1819" s="67">
        <v>-0.04</v>
      </c>
      <c r="I1819" s="67">
        <v>6.99</v>
      </c>
      <c r="J1819" s="67">
        <v>6.69</v>
      </c>
      <c r="K1819" s="67">
        <v>64.187700000000007</v>
      </c>
      <c r="L1819" s="67">
        <v>1.9643999999999999</v>
      </c>
    </row>
    <row r="1820" spans="1:15" x14ac:dyDescent="0.25">
      <c r="A1820" s="68">
        <v>45098</v>
      </c>
      <c r="B1820" s="68">
        <v>45100</v>
      </c>
      <c r="C1820" s="66" t="s">
        <v>115</v>
      </c>
      <c r="D1820" s="66" t="s">
        <v>116</v>
      </c>
      <c r="E1820" s="66" t="s">
        <v>117</v>
      </c>
      <c r="F1820" s="68">
        <v>51616</v>
      </c>
      <c r="G1820" s="67">
        <v>6.86</v>
      </c>
      <c r="H1820" s="67">
        <v>-0.04</v>
      </c>
      <c r="I1820" s="67">
        <v>7.01</v>
      </c>
      <c r="J1820" s="67">
        <v>6.72</v>
      </c>
      <c r="K1820" s="67">
        <v>60.927700000000002</v>
      </c>
      <c r="L1820" s="67">
        <v>0.48359999999999997</v>
      </c>
    </row>
    <row r="1821" spans="1:15" hidden="1" x14ac:dyDescent="0.25">
      <c r="A1821" s="68">
        <v>45098</v>
      </c>
      <c r="B1821" s="68">
        <v>45100</v>
      </c>
      <c r="C1821" s="66" t="s">
        <v>127</v>
      </c>
      <c r="D1821" s="66" t="s">
        <v>4</v>
      </c>
      <c r="E1821" s="66" t="s">
        <v>8</v>
      </c>
      <c r="F1821" s="68">
        <v>48542</v>
      </c>
      <c r="G1821" s="67">
        <v>7.16</v>
      </c>
      <c r="H1821" s="67">
        <v>-0.05</v>
      </c>
      <c r="I1821" s="67">
        <v>7.31</v>
      </c>
      <c r="J1821" s="67">
        <v>7.02</v>
      </c>
      <c r="K1821" s="67">
        <v>83.835999999999999</v>
      </c>
      <c r="L1821" s="67">
        <v>2.7458999999999998</v>
      </c>
    </row>
    <row r="1822" spans="1:15" hidden="1" x14ac:dyDescent="0.25">
      <c r="A1822" s="68">
        <v>45098</v>
      </c>
      <c r="B1822" s="68">
        <v>45100</v>
      </c>
      <c r="C1822" s="66" t="s">
        <v>124</v>
      </c>
      <c r="D1822" s="66" t="s">
        <v>158</v>
      </c>
      <c r="E1822" s="66" t="s">
        <v>159</v>
      </c>
      <c r="F1822" s="68">
        <v>45217</v>
      </c>
      <c r="G1822" s="67">
        <v>12.51</v>
      </c>
      <c r="H1822" s="67">
        <v>-0.05</v>
      </c>
      <c r="I1822" s="67">
        <v>12.66</v>
      </c>
      <c r="J1822" s="67">
        <v>12.37</v>
      </c>
      <c r="K1822" s="67">
        <v>96.091899999999995</v>
      </c>
      <c r="L1822" s="67">
        <v>0</v>
      </c>
      <c r="O1822" s="76"/>
    </row>
    <row r="1823" spans="1:15" hidden="1" x14ac:dyDescent="0.25">
      <c r="A1823" s="68">
        <v>45098</v>
      </c>
      <c r="B1823" s="68">
        <v>45100</v>
      </c>
      <c r="C1823" s="66" t="s">
        <v>121</v>
      </c>
      <c r="D1823" s="66" t="s">
        <v>122</v>
      </c>
      <c r="E1823" s="66" t="s">
        <v>123</v>
      </c>
      <c r="F1823" s="68">
        <v>46316</v>
      </c>
      <c r="G1823" s="67">
        <v>9.23</v>
      </c>
      <c r="H1823" s="67">
        <v>-0.05</v>
      </c>
      <c r="I1823" s="67">
        <v>9.3699999999999992</v>
      </c>
      <c r="J1823" s="67">
        <v>9.08</v>
      </c>
      <c r="K1823" s="67">
        <v>100.72969999999999</v>
      </c>
      <c r="L1823" s="67">
        <v>4.0602999999999998</v>
      </c>
    </row>
    <row r="1824" spans="1:15" hidden="1" x14ac:dyDescent="0.25">
      <c r="A1824" s="68">
        <v>45098</v>
      </c>
      <c r="B1824" s="68">
        <v>45100</v>
      </c>
      <c r="C1824" s="66" t="s">
        <v>133</v>
      </c>
      <c r="D1824" s="66" t="s">
        <v>146</v>
      </c>
      <c r="E1824" s="66" t="s">
        <v>147</v>
      </c>
      <c r="F1824" s="68">
        <v>45412</v>
      </c>
      <c r="G1824" s="67">
        <v>11.77</v>
      </c>
      <c r="H1824" s="67">
        <v>0.02</v>
      </c>
      <c r="I1824" s="67">
        <v>11.92</v>
      </c>
      <c r="J1824" s="67">
        <v>11.62</v>
      </c>
      <c r="K1824" s="67">
        <v>90.746399999999994</v>
      </c>
      <c r="L1824" s="67">
        <v>0</v>
      </c>
    </row>
    <row r="1825" spans="1:15" hidden="1" x14ac:dyDescent="0.25">
      <c r="A1825" s="68">
        <v>45098</v>
      </c>
      <c r="B1825" s="68">
        <v>45100</v>
      </c>
      <c r="C1825" s="66" t="s">
        <v>130</v>
      </c>
      <c r="D1825" s="66" t="s">
        <v>152</v>
      </c>
      <c r="E1825" s="66" t="s">
        <v>153</v>
      </c>
      <c r="F1825" s="68">
        <v>45315</v>
      </c>
      <c r="G1825" s="67">
        <v>11.7</v>
      </c>
      <c r="H1825" s="67">
        <v>-0.84</v>
      </c>
      <c r="I1825" s="67">
        <v>11.85</v>
      </c>
      <c r="J1825" s="67">
        <v>11.55</v>
      </c>
      <c r="K1825" s="67">
        <v>93.468900000000005</v>
      </c>
      <c r="L1825" s="67">
        <v>0</v>
      </c>
    </row>
    <row r="1826" spans="1:15" hidden="1" x14ac:dyDescent="0.25">
      <c r="A1826" s="68">
        <v>45097</v>
      </c>
      <c r="B1826" s="68">
        <v>45099</v>
      </c>
      <c r="C1826" s="66" t="s">
        <v>118</v>
      </c>
      <c r="D1826" s="66" t="s">
        <v>2</v>
      </c>
      <c r="E1826" s="66" t="s">
        <v>6</v>
      </c>
      <c r="F1826" s="68">
        <v>47048</v>
      </c>
      <c r="G1826" s="67">
        <v>8.1199999999999992</v>
      </c>
      <c r="H1826" s="67">
        <v>-0.03</v>
      </c>
      <c r="I1826" s="67">
        <v>8.27</v>
      </c>
      <c r="J1826" s="67">
        <v>7.97</v>
      </c>
      <c r="K1826" s="67">
        <v>94.204499999999996</v>
      </c>
      <c r="L1826" s="67">
        <v>4.4938000000000002</v>
      </c>
    </row>
    <row r="1827" spans="1:15" hidden="1" x14ac:dyDescent="0.25">
      <c r="A1827" s="68">
        <v>45097</v>
      </c>
      <c r="B1827" s="68">
        <v>45099</v>
      </c>
      <c r="C1827" s="66" t="s">
        <v>112</v>
      </c>
      <c r="D1827" s="66" t="s">
        <v>113</v>
      </c>
      <c r="E1827" s="66" t="s">
        <v>114</v>
      </c>
      <c r="F1827" s="68">
        <v>50705</v>
      </c>
      <c r="G1827" s="67">
        <v>6.88</v>
      </c>
      <c r="H1827" s="67">
        <v>-0.04</v>
      </c>
      <c r="I1827" s="67">
        <v>7.03</v>
      </c>
      <c r="J1827" s="67">
        <v>6.73</v>
      </c>
      <c r="K1827" s="67">
        <v>63.8934</v>
      </c>
      <c r="L1827" s="67">
        <v>1.9561999999999999</v>
      </c>
    </row>
    <row r="1828" spans="1:15" x14ac:dyDescent="0.25">
      <c r="A1828" s="68">
        <v>45097</v>
      </c>
      <c r="B1828" s="68">
        <v>45099</v>
      </c>
      <c r="C1828" s="66" t="s">
        <v>115</v>
      </c>
      <c r="D1828" s="66" t="s">
        <v>116</v>
      </c>
      <c r="E1828" s="66" t="s">
        <v>117</v>
      </c>
      <c r="F1828" s="68">
        <v>51616</v>
      </c>
      <c r="G1828" s="67">
        <v>6.9</v>
      </c>
      <c r="H1828" s="67">
        <v>-0.03</v>
      </c>
      <c r="I1828" s="67">
        <v>7.04</v>
      </c>
      <c r="J1828" s="67">
        <v>6.75</v>
      </c>
      <c r="K1828" s="67">
        <v>60.684699999999999</v>
      </c>
      <c r="L1828" s="67">
        <v>0.47539999999999999</v>
      </c>
    </row>
    <row r="1829" spans="1:15" hidden="1" x14ac:dyDescent="0.25">
      <c r="A1829" s="68">
        <v>45097</v>
      </c>
      <c r="B1829" s="68">
        <v>45099</v>
      </c>
      <c r="C1829" s="66" t="s">
        <v>127</v>
      </c>
      <c r="D1829" s="66" t="s">
        <v>4</v>
      </c>
      <c r="E1829" s="66" t="s">
        <v>8</v>
      </c>
      <c r="F1829" s="68">
        <v>48542</v>
      </c>
      <c r="G1829" s="67">
        <v>7.21</v>
      </c>
      <c r="H1829" s="67">
        <v>-7.0000000000000007E-2</v>
      </c>
      <c r="I1829" s="67">
        <v>7.36</v>
      </c>
      <c r="J1829" s="67">
        <v>7.06</v>
      </c>
      <c r="K1829" s="67">
        <v>83.565100000000001</v>
      </c>
      <c r="L1829" s="67">
        <v>2.7328999999999999</v>
      </c>
    </row>
    <row r="1830" spans="1:15" hidden="1" x14ac:dyDescent="0.25">
      <c r="A1830" s="68">
        <v>45097</v>
      </c>
      <c r="B1830" s="68">
        <v>45099</v>
      </c>
      <c r="C1830" s="66" t="s">
        <v>124</v>
      </c>
      <c r="D1830" s="66" t="s">
        <v>158</v>
      </c>
      <c r="E1830" s="66" t="s">
        <v>159</v>
      </c>
      <c r="F1830" s="68">
        <v>45217</v>
      </c>
      <c r="G1830" s="67">
        <v>12.56</v>
      </c>
      <c r="H1830" s="67">
        <v>0.11</v>
      </c>
      <c r="I1830" s="67">
        <v>12.7</v>
      </c>
      <c r="J1830" s="67">
        <v>12.41</v>
      </c>
      <c r="K1830" s="67">
        <v>96.046599999999998</v>
      </c>
      <c r="L1830" s="67">
        <v>0</v>
      </c>
      <c r="O1830" s="76"/>
    </row>
    <row r="1831" spans="1:15" hidden="1" x14ac:dyDescent="0.25">
      <c r="A1831" s="68">
        <v>45097</v>
      </c>
      <c r="B1831" s="68">
        <v>45099</v>
      </c>
      <c r="C1831" s="66" t="s">
        <v>121</v>
      </c>
      <c r="D1831" s="66" t="s">
        <v>122</v>
      </c>
      <c r="E1831" s="66" t="s">
        <v>123</v>
      </c>
      <c r="F1831" s="68">
        <v>46316</v>
      </c>
      <c r="G1831" s="67">
        <v>9.2799999999999994</v>
      </c>
      <c r="H1831" s="67">
        <v>-0.02</v>
      </c>
      <c r="I1831" s="67">
        <v>9.43</v>
      </c>
      <c r="J1831" s="67">
        <v>9.14</v>
      </c>
      <c r="K1831" s="67">
        <v>100.5672</v>
      </c>
      <c r="L1831" s="67">
        <v>4.0342000000000002</v>
      </c>
    </row>
    <row r="1832" spans="1:15" hidden="1" x14ac:dyDescent="0.25">
      <c r="A1832" s="68">
        <v>45097</v>
      </c>
      <c r="B1832" s="68">
        <v>45099</v>
      </c>
      <c r="C1832" s="66" t="s">
        <v>130</v>
      </c>
      <c r="D1832" s="66" t="s">
        <v>156</v>
      </c>
      <c r="E1832" s="66" t="s">
        <v>157</v>
      </c>
      <c r="F1832" s="68">
        <v>45259</v>
      </c>
      <c r="G1832" s="67">
        <v>12.54</v>
      </c>
      <c r="H1832" s="67">
        <v>-0.14000000000000001</v>
      </c>
      <c r="I1832" s="67">
        <v>12.69</v>
      </c>
      <c r="J1832" s="67">
        <v>12.39</v>
      </c>
      <c r="K1832" s="67">
        <v>94.721299999999999</v>
      </c>
      <c r="L1832" s="67">
        <v>0</v>
      </c>
    </row>
    <row r="1833" spans="1:15" hidden="1" x14ac:dyDescent="0.25">
      <c r="A1833" s="68">
        <v>45097</v>
      </c>
      <c r="B1833" s="68">
        <v>45099</v>
      </c>
      <c r="C1833" s="66" t="s">
        <v>133</v>
      </c>
      <c r="D1833" s="66" t="s">
        <v>146</v>
      </c>
      <c r="E1833" s="66" t="s">
        <v>147</v>
      </c>
      <c r="F1833" s="68">
        <v>45412</v>
      </c>
      <c r="G1833" s="67">
        <v>11.75</v>
      </c>
      <c r="H1833" s="67">
        <v>-0.02</v>
      </c>
      <c r="I1833" s="67">
        <v>11.9</v>
      </c>
      <c r="J1833" s="67">
        <v>11.6</v>
      </c>
      <c r="K1833" s="67">
        <v>90.730199999999996</v>
      </c>
      <c r="L1833" s="67">
        <v>0</v>
      </c>
    </row>
    <row r="1834" spans="1:15" hidden="1" x14ac:dyDescent="0.25">
      <c r="A1834" s="68">
        <v>45096</v>
      </c>
      <c r="B1834" s="68">
        <v>45098</v>
      </c>
      <c r="C1834" s="66" t="s">
        <v>118</v>
      </c>
      <c r="D1834" s="66" t="s">
        <v>2</v>
      </c>
      <c r="E1834" s="66" t="s">
        <v>6</v>
      </c>
      <c r="F1834" s="68">
        <v>47048</v>
      </c>
      <c r="G1834" s="67">
        <v>8.15</v>
      </c>
      <c r="H1834" s="67">
        <v>0.09</v>
      </c>
      <c r="I1834" s="67">
        <v>8.3000000000000007</v>
      </c>
      <c r="J1834" s="67">
        <v>8</v>
      </c>
      <c r="K1834" s="67">
        <v>94.065700000000007</v>
      </c>
      <c r="L1834" s="67">
        <v>4.4752999999999998</v>
      </c>
    </row>
    <row r="1835" spans="1:15" hidden="1" x14ac:dyDescent="0.25">
      <c r="A1835" s="68">
        <v>45096</v>
      </c>
      <c r="B1835" s="68">
        <v>45098</v>
      </c>
      <c r="C1835" s="66" t="s">
        <v>112</v>
      </c>
      <c r="D1835" s="66" t="s">
        <v>113</v>
      </c>
      <c r="E1835" s="66" t="s">
        <v>114</v>
      </c>
      <c r="F1835" s="68">
        <v>50705</v>
      </c>
      <c r="G1835" s="67">
        <v>6.92</v>
      </c>
      <c r="H1835" s="67">
        <v>0.05</v>
      </c>
      <c r="I1835" s="67">
        <v>7.07</v>
      </c>
      <c r="J1835" s="67">
        <v>6.78</v>
      </c>
      <c r="K1835" s="67">
        <v>63.597299999999997</v>
      </c>
      <c r="L1835" s="67">
        <v>1.9479</v>
      </c>
    </row>
    <row r="1836" spans="1:15" x14ac:dyDescent="0.25">
      <c r="A1836" s="68">
        <v>45096</v>
      </c>
      <c r="B1836" s="68">
        <v>45098</v>
      </c>
      <c r="C1836" s="66" t="s">
        <v>115</v>
      </c>
      <c r="D1836" s="66" t="s">
        <v>116</v>
      </c>
      <c r="E1836" s="66" t="s">
        <v>117</v>
      </c>
      <c r="F1836" s="68">
        <v>51616</v>
      </c>
      <c r="G1836" s="67">
        <v>6.93</v>
      </c>
      <c r="H1836" s="67">
        <v>0.13</v>
      </c>
      <c r="I1836" s="67">
        <v>7.07</v>
      </c>
      <c r="J1836" s="67">
        <v>6.78</v>
      </c>
      <c r="K1836" s="67">
        <v>60.481299999999997</v>
      </c>
      <c r="L1836" s="67">
        <v>0.4672</v>
      </c>
    </row>
    <row r="1837" spans="1:15" hidden="1" x14ac:dyDescent="0.25">
      <c r="A1837" s="68">
        <v>45096</v>
      </c>
      <c r="B1837" s="68">
        <v>45098</v>
      </c>
      <c r="C1837" s="66" t="s">
        <v>127</v>
      </c>
      <c r="D1837" s="66" t="s">
        <v>4</v>
      </c>
      <c r="E1837" s="66" t="s">
        <v>8</v>
      </c>
      <c r="F1837" s="68">
        <v>48542</v>
      </c>
      <c r="G1837" s="67">
        <v>7.28</v>
      </c>
      <c r="H1837" s="67">
        <v>0.08</v>
      </c>
      <c r="I1837" s="67">
        <v>7.42</v>
      </c>
      <c r="J1837" s="67">
        <v>7.13</v>
      </c>
      <c r="K1837" s="67">
        <v>83.155100000000004</v>
      </c>
      <c r="L1837" s="67">
        <v>2.7199</v>
      </c>
    </row>
    <row r="1838" spans="1:15" hidden="1" x14ac:dyDescent="0.25">
      <c r="A1838" s="68">
        <v>45096</v>
      </c>
      <c r="B1838" s="68">
        <v>45098</v>
      </c>
      <c r="C1838" s="66" t="s">
        <v>121</v>
      </c>
      <c r="D1838" s="66" t="s">
        <v>122</v>
      </c>
      <c r="E1838" s="66" t="s">
        <v>123</v>
      </c>
      <c r="F1838" s="68">
        <v>46316</v>
      </c>
      <c r="G1838" s="67">
        <v>9.3000000000000007</v>
      </c>
      <c r="H1838" s="67">
        <v>7.0000000000000007E-2</v>
      </c>
      <c r="I1838" s="67">
        <v>9.4499999999999993</v>
      </c>
      <c r="J1838" s="67">
        <v>9.15</v>
      </c>
      <c r="K1838" s="67">
        <v>100.5249</v>
      </c>
      <c r="L1838" s="67">
        <v>4.0082000000000004</v>
      </c>
    </row>
    <row r="1839" spans="1:15" hidden="1" x14ac:dyDescent="0.25">
      <c r="A1839" s="68">
        <v>45096</v>
      </c>
      <c r="B1839" s="68">
        <v>45098</v>
      </c>
      <c r="C1839" s="66" t="s">
        <v>124</v>
      </c>
      <c r="D1839" s="66" t="s">
        <v>160</v>
      </c>
      <c r="E1839" s="66" t="s">
        <v>161</v>
      </c>
      <c r="F1839" s="68">
        <v>45189</v>
      </c>
      <c r="G1839" s="67">
        <v>12.45</v>
      </c>
      <c r="H1839" s="67">
        <v>-0.1</v>
      </c>
      <c r="I1839" s="67">
        <v>12.6</v>
      </c>
      <c r="J1839" s="67">
        <v>12.3</v>
      </c>
      <c r="K1839" s="67">
        <v>96.948999999999998</v>
      </c>
      <c r="L1839" s="67">
        <v>0</v>
      </c>
      <c r="O1839" s="76"/>
    </row>
    <row r="1840" spans="1:15" hidden="1" x14ac:dyDescent="0.25">
      <c r="A1840" s="68">
        <v>45096</v>
      </c>
      <c r="B1840" s="68">
        <v>45098</v>
      </c>
      <c r="C1840" s="66" t="s">
        <v>130</v>
      </c>
      <c r="D1840" s="66" t="s">
        <v>156</v>
      </c>
      <c r="E1840" s="66" t="s">
        <v>157</v>
      </c>
      <c r="F1840" s="68">
        <v>45259</v>
      </c>
      <c r="G1840" s="67">
        <v>12.68</v>
      </c>
      <c r="H1840" s="67">
        <v>-0.02</v>
      </c>
      <c r="I1840" s="67">
        <v>12.83</v>
      </c>
      <c r="J1840" s="67">
        <v>12.53</v>
      </c>
      <c r="K1840" s="67">
        <v>94.633600000000001</v>
      </c>
      <c r="L1840" s="67">
        <v>0</v>
      </c>
    </row>
    <row r="1841" spans="1:15" hidden="1" x14ac:dyDescent="0.25">
      <c r="A1841" s="68">
        <v>45096</v>
      </c>
      <c r="B1841" s="68">
        <v>45098</v>
      </c>
      <c r="C1841" s="66" t="s">
        <v>133</v>
      </c>
      <c r="D1841" s="66" t="s">
        <v>146</v>
      </c>
      <c r="E1841" s="66" t="s">
        <v>147</v>
      </c>
      <c r="F1841" s="68">
        <v>45412</v>
      </c>
      <c r="G1841" s="67">
        <v>11.77</v>
      </c>
      <c r="H1841" s="67">
        <v>-0.05</v>
      </c>
      <c r="I1841" s="67">
        <v>11.91</v>
      </c>
      <c r="J1841" s="67">
        <v>11.62</v>
      </c>
      <c r="K1841" s="67">
        <v>90.692099999999996</v>
      </c>
      <c r="L1841" s="67">
        <v>0</v>
      </c>
    </row>
    <row r="1842" spans="1:15" hidden="1" x14ac:dyDescent="0.25">
      <c r="A1842" s="68">
        <v>45093</v>
      </c>
      <c r="B1842" s="68">
        <v>45097</v>
      </c>
      <c r="C1842" s="66" t="s">
        <v>118</v>
      </c>
      <c r="D1842" s="66" t="s">
        <v>2</v>
      </c>
      <c r="E1842" s="66" t="s">
        <v>6</v>
      </c>
      <c r="F1842" s="68">
        <v>47048</v>
      </c>
      <c r="G1842" s="67">
        <v>8.06</v>
      </c>
      <c r="H1842" s="67">
        <v>0</v>
      </c>
      <c r="I1842" s="67">
        <v>8.2100000000000009</v>
      </c>
      <c r="J1842" s="67">
        <v>7.91</v>
      </c>
      <c r="K1842" s="67">
        <v>94.436199999999999</v>
      </c>
      <c r="L1842" s="67">
        <v>4.4568000000000003</v>
      </c>
    </row>
    <row r="1843" spans="1:15" hidden="1" x14ac:dyDescent="0.25">
      <c r="A1843" s="68">
        <v>45093</v>
      </c>
      <c r="B1843" s="68">
        <v>45097</v>
      </c>
      <c r="C1843" s="66" t="s">
        <v>112</v>
      </c>
      <c r="D1843" s="66" t="s">
        <v>113</v>
      </c>
      <c r="E1843" s="66" t="s">
        <v>114</v>
      </c>
      <c r="F1843" s="68">
        <v>50705</v>
      </c>
      <c r="G1843" s="67">
        <v>6.87</v>
      </c>
      <c r="H1843" s="67">
        <v>-0.01</v>
      </c>
      <c r="I1843" s="67">
        <v>7.02</v>
      </c>
      <c r="J1843" s="67">
        <v>6.72</v>
      </c>
      <c r="K1843" s="67">
        <v>63.981499999999997</v>
      </c>
      <c r="L1843" s="67">
        <v>1.9397</v>
      </c>
    </row>
    <row r="1844" spans="1:15" x14ac:dyDescent="0.25">
      <c r="A1844" s="68">
        <v>45093</v>
      </c>
      <c r="B1844" s="68">
        <v>45097</v>
      </c>
      <c r="C1844" s="66" t="s">
        <v>115</v>
      </c>
      <c r="D1844" s="66" t="s">
        <v>116</v>
      </c>
      <c r="E1844" s="66" t="s">
        <v>117</v>
      </c>
      <c r="F1844" s="68">
        <v>51616</v>
      </c>
      <c r="G1844" s="67">
        <v>6.8</v>
      </c>
      <c r="H1844" s="67">
        <v>0</v>
      </c>
      <c r="I1844" s="67">
        <v>6.95</v>
      </c>
      <c r="J1844" s="67">
        <v>6.65</v>
      </c>
      <c r="K1844" s="67">
        <v>61.411700000000003</v>
      </c>
      <c r="L1844" s="67">
        <v>0.45900000000000002</v>
      </c>
    </row>
    <row r="1845" spans="1:15" hidden="1" x14ac:dyDescent="0.25">
      <c r="A1845" s="68">
        <v>45093</v>
      </c>
      <c r="B1845" s="68">
        <v>45097</v>
      </c>
      <c r="C1845" s="66" t="s">
        <v>127</v>
      </c>
      <c r="D1845" s="66" t="s">
        <v>4</v>
      </c>
      <c r="E1845" s="66" t="s">
        <v>8</v>
      </c>
      <c r="F1845" s="68">
        <v>48542</v>
      </c>
      <c r="G1845" s="67">
        <v>7.2</v>
      </c>
      <c r="H1845" s="67">
        <v>0</v>
      </c>
      <c r="I1845" s="67">
        <v>7.35</v>
      </c>
      <c r="J1845" s="67">
        <v>7.05</v>
      </c>
      <c r="K1845" s="67">
        <v>83.601900000000001</v>
      </c>
      <c r="L1845" s="67">
        <v>2.7067999999999999</v>
      </c>
    </row>
    <row r="1846" spans="1:15" hidden="1" x14ac:dyDescent="0.25">
      <c r="A1846" s="68">
        <v>45093</v>
      </c>
      <c r="B1846" s="68">
        <v>45097</v>
      </c>
      <c r="C1846" s="66" t="s">
        <v>121</v>
      </c>
      <c r="D1846" s="66" t="s">
        <v>122</v>
      </c>
      <c r="E1846" s="66" t="s">
        <v>123</v>
      </c>
      <c r="F1846" s="68">
        <v>46316</v>
      </c>
      <c r="G1846" s="67">
        <v>9.23</v>
      </c>
      <c r="H1846" s="67">
        <v>0.02</v>
      </c>
      <c r="I1846" s="67">
        <v>9.3800000000000008</v>
      </c>
      <c r="J1846" s="67">
        <v>9.08</v>
      </c>
      <c r="K1846" s="67">
        <v>100.7259</v>
      </c>
      <c r="L1846" s="67">
        <v>3.9822000000000002</v>
      </c>
    </row>
    <row r="1847" spans="1:15" hidden="1" x14ac:dyDescent="0.25">
      <c r="A1847" s="68">
        <v>45093</v>
      </c>
      <c r="B1847" s="68">
        <v>45097</v>
      </c>
      <c r="C1847" s="66" t="s">
        <v>124</v>
      </c>
      <c r="D1847" s="66" t="s">
        <v>160</v>
      </c>
      <c r="E1847" s="66" t="s">
        <v>161</v>
      </c>
      <c r="F1847" s="68">
        <v>45189</v>
      </c>
      <c r="G1847" s="67">
        <v>12.55</v>
      </c>
      <c r="H1847" s="67">
        <v>-0.06</v>
      </c>
      <c r="I1847" s="67">
        <v>12.7</v>
      </c>
      <c r="J1847" s="67">
        <v>12.4</v>
      </c>
      <c r="K1847" s="67">
        <v>96.891999999999996</v>
      </c>
      <c r="L1847" s="67">
        <v>0</v>
      </c>
      <c r="O1847" s="76"/>
    </row>
    <row r="1848" spans="1:15" hidden="1" x14ac:dyDescent="0.25">
      <c r="A1848" s="68">
        <v>45093</v>
      </c>
      <c r="B1848" s="68">
        <v>45097</v>
      </c>
      <c r="C1848" s="66" t="s">
        <v>130</v>
      </c>
      <c r="D1848" s="66" t="s">
        <v>156</v>
      </c>
      <c r="E1848" s="66" t="s">
        <v>157</v>
      </c>
      <c r="F1848" s="68">
        <v>45259</v>
      </c>
      <c r="G1848" s="67">
        <v>12.7</v>
      </c>
      <c r="H1848" s="67">
        <v>-0.05</v>
      </c>
      <c r="I1848" s="67">
        <v>12.85</v>
      </c>
      <c r="J1848" s="67">
        <v>12.55</v>
      </c>
      <c r="K1848" s="67">
        <v>94.593999999999994</v>
      </c>
      <c r="L1848" s="67">
        <v>0</v>
      </c>
    </row>
    <row r="1849" spans="1:15" hidden="1" x14ac:dyDescent="0.25">
      <c r="A1849" s="68">
        <v>45093</v>
      </c>
      <c r="B1849" s="68">
        <v>45097</v>
      </c>
      <c r="C1849" s="66" t="s">
        <v>133</v>
      </c>
      <c r="D1849" s="66" t="s">
        <v>146</v>
      </c>
      <c r="E1849" s="66" t="s">
        <v>147</v>
      </c>
      <c r="F1849" s="68">
        <v>45412</v>
      </c>
      <c r="G1849" s="67">
        <v>11.82</v>
      </c>
      <c r="H1849" s="67">
        <v>-0.02</v>
      </c>
      <c r="I1849" s="67">
        <v>11.97</v>
      </c>
      <c r="J1849" s="67">
        <v>11.67</v>
      </c>
      <c r="K1849" s="67">
        <v>90.629199999999997</v>
      </c>
      <c r="L1849" s="67">
        <v>0</v>
      </c>
    </row>
    <row r="1850" spans="1:15" hidden="1" x14ac:dyDescent="0.25">
      <c r="A1850" s="68">
        <v>45092</v>
      </c>
      <c r="B1850" s="68">
        <v>45096</v>
      </c>
      <c r="C1850" s="66" t="s">
        <v>118</v>
      </c>
      <c r="D1850" s="66" t="s">
        <v>2</v>
      </c>
      <c r="E1850" s="66" t="s">
        <v>6</v>
      </c>
      <c r="F1850" s="68">
        <v>47048</v>
      </c>
      <c r="G1850" s="67">
        <v>8.06</v>
      </c>
      <c r="H1850" s="67">
        <v>0.08</v>
      </c>
      <c r="I1850" s="67">
        <v>8.2100000000000009</v>
      </c>
      <c r="J1850" s="67">
        <v>7.91</v>
      </c>
      <c r="K1850" s="67">
        <v>94.424899999999994</v>
      </c>
      <c r="L1850" s="67">
        <v>4.4383999999999997</v>
      </c>
    </row>
    <row r="1851" spans="1:15" hidden="1" x14ac:dyDescent="0.25">
      <c r="A1851" s="68">
        <v>45092</v>
      </c>
      <c r="B1851" s="68">
        <v>45096</v>
      </c>
      <c r="C1851" s="66" t="s">
        <v>112</v>
      </c>
      <c r="D1851" s="66" t="s">
        <v>113</v>
      </c>
      <c r="E1851" s="66" t="s">
        <v>114</v>
      </c>
      <c r="F1851" s="68">
        <v>50705</v>
      </c>
      <c r="G1851" s="67">
        <v>6.88</v>
      </c>
      <c r="H1851" s="67">
        <v>0.11</v>
      </c>
      <c r="I1851" s="67">
        <v>7.03</v>
      </c>
      <c r="J1851" s="67">
        <v>6.73</v>
      </c>
      <c r="K1851" s="67">
        <v>63.908000000000001</v>
      </c>
      <c r="L1851" s="67">
        <v>1.9315</v>
      </c>
    </row>
    <row r="1852" spans="1:15" x14ac:dyDescent="0.25">
      <c r="A1852" s="68">
        <v>45092</v>
      </c>
      <c r="B1852" s="68">
        <v>45096</v>
      </c>
      <c r="C1852" s="66" t="s">
        <v>115</v>
      </c>
      <c r="D1852" s="66" t="s">
        <v>116</v>
      </c>
      <c r="E1852" s="66" t="s">
        <v>117</v>
      </c>
      <c r="F1852" s="68">
        <v>51616</v>
      </c>
      <c r="G1852" s="67">
        <v>6.8</v>
      </c>
      <c r="H1852" s="67">
        <v>0.1</v>
      </c>
      <c r="I1852" s="67">
        <v>6.95</v>
      </c>
      <c r="J1852" s="67">
        <v>6.65</v>
      </c>
      <c r="K1852" s="67">
        <v>61.366999999999997</v>
      </c>
      <c r="L1852" s="67">
        <v>0.45079999999999998</v>
      </c>
    </row>
    <row r="1853" spans="1:15" hidden="1" x14ac:dyDescent="0.25">
      <c r="A1853" s="68">
        <v>45092</v>
      </c>
      <c r="B1853" s="68">
        <v>45096</v>
      </c>
      <c r="C1853" s="66" t="s">
        <v>127</v>
      </c>
      <c r="D1853" s="66" t="s">
        <v>4</v>
      </c>
      <c r="E1853" s="66" t="s">
        <v>8</v>
      </c>
      <c r="F1853" s="68">
        <v>48542</v>
      </c>
      <c r="G1853" s="67">
        <v>7.2</v>
      </c>
      <c r="H1853" s="67">
        <v>0.13</v>
      </c>
      <c r="I1853" s="67">
        <v>7.35</v>
      </c>
      <c r="J1853" s="67">
        <v>7.05</v>
      </c>
      <c r="K1853" s="67">
        <v>83.619900000000001</v>
      </c>
      <c r="L1853" s="67">
        <v>2.6938</v>
      </c>
    </row>
    <row r="1854" spans="1:15" hidden="1" x14ac:dyDescent="0.25">
      <c r="A1854" s="68">
        <v>45092</v>
      </c>
      <c r="B1854" s="68">
        <v>45096</v>
      </c>
      <c r="C1854" s="66" t="s">
        <v>121</v>
      </c>
      <c r="D1854" s="66" t="s">
        <v>122</v>
      </c>
      <c r="E1854" s="66" t="s">
        <v>123</v>
      </c>
      <c r="F1854" s="68">
        <v>46316</v>
      </c>
      <c r="G1854" s="67">
        <v>9.2100000000000009</v>
      </c>
      <c r="H1854" s="67">
        <v>0.12</v>
      </c>
      <c r="I1854" s="67">
        <v>9.36</v>
      </c>
      <c r="J1854" s="67">
        <v>9.06</v>
      </c>
      <c r="K1854" s="67">
        <v>100.7803</v>
      </c>
      <c r="L1854" s="67">
        <v>3.9561999999999999</v>
      </c>
    </row>
    <row r="1855" spans="1:15" hidden="1" x14ac:dyDescent="0.25">
      <c r="A1855" s="68">
        <v>45092</v>
      </c>
      <c r="B1855" s="68">
        <v>45096</v>
      </c>
      <c r="C1855" s="66" t="s">
        <v>124</v>
      </c>
      <c r="D1855" s="66" t="s">
        <v>160</v>
      </c>
      <c r="E1855" s="66" t="s">
        <v>161</v>
      </c>
      <c r="F1855" s="68">
        <v>45189</v>
      </c>
      <c r="G1855" s="67">
        <v>12.61</v>
      </c>
      <c r="H1855" s="67">
        <v>-0.01</v>
      </c>
      <c r="I1855" s="67">
        <v>12.76</v>
      </c>
      <c r="J1855" s="67">
        <v>12.46</v>
      </c>
      <c r="K1855" s="67">
        <v>96.845699999999994</v>
      </c>
      <c r="L1855" s="67">
        <v>0</v>
      </c>
      <c r="O1855" s="76"/>
    </row>
    <row r="1856" spans="1:15" hidden="1" x14ac:dyDescent="0.25">
      <c r="A1856" s="68">
        <v>45092</v>
      </c>
      <c r="B1856" s="68">
        <v>45096</v>
      </c>
      <c r="C1856" s="66" t="s">
        <v>130</v>
      </c>
      <c r="D1856" s="66" t="s">
        <v>156</v>
      </c>
      <c r="E1856" s="66" t="s">
        <v>157</v>
      </c>
      <c r="F1856" s="68">
        <v>45259</v>
      </c>
      <c r="G1856" s="67">
        <v>12.75</v>
      </c>
      <c r="H1856" s="67">
        <v>0</v>
      </c>
      <c r="I1856" s="67">
        <v>12.9</v>
      </c>
      <c r="J1856" s="67">
        <v>12.6</v>
      </c>
      <c r="K1856" s="67">
        <v>94.541399999999996</v>
      </c>
      <c r="L1856" s="67">
        <v>0</v>
      </c>
    </row>
    <row r="1857" spans="1:15" hidden="1" x14ac:dyDescent="0.25">
      <c r="A1857" s="68">
        <v>45092</v>
      </c>
      <c r="B1857" s="68">
        <v>45096</v>
      </c>
      <c r="C1857" s="66" t="s">
        <v>133</v>
      </c>
      <c r="D1857" s="66" t="s">
        <v>146</v>
      </c>
      <c r="E1857" s="66" t="s">
        <v>147</v>
      </c>
      <c r="F1857" s="68">
        <v>45412</v>
      </c>
      <c r="G1857" s="67">
        <v>11.84</v>
      </c>
      <c r="H1857" s="67">
        <v>0</v>
      </c>
      <c r="I1857" s="67">
        <v>11.99</v>
      </c>
      <c r="J1857" s="67">
        <v>11.69</v>
      </c>
      <c r="K1857" s="67">
        <v>90.587900000000005</v>
      </c>
      <c r="L1857" s="67">
        <v>0</v>
      </c>
    </row>
    <row r="1858" spans="1:15" hidden="1" x14ac:dyDescent="0.25">
      <c r="A1858" s="68">
        <v>45091</v>
      </c>
      <c r="B1858" s="68">
        <v>45093</v>
      </c>
      <c r="C1858" s="66" t="s">
        <v>118</v>
      </c>
      <c r="D1858" s="66" t="s">
        <v>2</v>
      </c>
      <c r="E1858" s="66" t="s">
        <v>6</v>
      </c>
      <c r="F1858" s="68">
        <v>47048</v>
      </c>
      <c r="G1858" s="67">
        <v>7.98</v>
      </c>
      <c r="H1858" s="67">
        <v>0.02</v>
      </c>
      <c r="I1858" s="67">
        <v>8.1300000000000008</v>
      </c>
      <c r="J1858" s="67">
        <v>7.83</v>
      </c>
      <c r="K1858" s="67">
        <v>94.750799999999998</v>
      </c>
      <c r="L1858" s="67">
        <v>4.3829000000000002</v>
      </c>
    </row>
    <row r="1859" spans="1:15" hidden="1" x14ac:dyDescent="0.25">
      <c r="A1859" s="68">
        <v>45091</v>
      </c>
      <c r="B1859" s="68">
        <v>45093</v>
      </c>
      <c r="C1859" s="66" t="s">
        <v>112</v>
      </c>
      <c r="D1859" s="66" t="s">
        <v>113</v>
      </c>
      <c r="E1859" s="66" t="s">
        <v>114</v>
      </c>
      <c r="F1859" s="68">
        <v>50705</v>
      </c>
      <c r="G1859" s="67">
        <v>6.77</v>
      </c>
      <c r="H1859" s="67">
        <v>0.06</v>
      </c>
      <c r="I1859" s="67">
        <v>6.92</v>
      </c>
      <c r="J1859" s="67">
        <v>6.62</v>
      </c>
      <c r="K1859" s="67">
        <v>64.673000000000002</v>
      </c>
      <c r="L1859" s="67">
        <v>1.9068000000000001</v>
      </c>
    </row>
    <row r="1860" spans="1:15" x14ac:dyDescent="0.25">
      <c r="A1860" s="68">
        <v>45091</v>
      </c>
      <c r="B1860" s="68">
        <v>45093</v>
      </c>
      <c r="C1860" s="66" t="s">
        <v>115</v>
      </c>
      <c r="D1860" s="66" t="s">
        <v>116</v>
      </c>
      <c r="E1860" s="66" t="s">
        <v>117</v>
      </c>
      <c r="F1860" s="68">
        <v>51616</v>
      </c>
      <c r="G1860" s="67">
        <v>6.7</v>
      </c>
      <c r="H1860" s="67">
        <v>0.05</v>
      </c>
      <c r="I1860" s="67">
        <v>6.84</v>
      </c>
      <c r="J1860" s="67">
        <v>6.55</v>
      </c>
      <c r="K1860" s="67">
        <v>62.156999999999996</v>
      </c>
      <c r="L1860" s="67">
        <v>0.42620000000000002</v>
      </c>
    </row>
    <row r="1861" spans="1:15" hidden="1" x14ac:dyDescent="0.25">
      <c r="A1861" s="68">
        <v>45091</v>
      </c>
      <c r="B1861" s="68">
        <v>45093</v>
      </c>
      <c r="C1861" s="66" t="s">
        <v>127</v>
      </c>
      <c r="D1861" s="66" t="s">
        <v>4</v>
      </c>
      <c r="E1861" s="66" t="s">
        <v>8</v>
      </c>
      <c r="F1861" s="68">
        <v>48542</v>
      </c>
      <c r="G1861" s="67">
        <v>7.07</v>
      </c>
      <c r="H1861" s="67">
        <v>0.05</v>
      </c>
      <c r="I1861" s="67">
        <v>7.22</v>
      </c>
      <c r="J1861" s="67">
        <v>6.92</v>
      </c>
      <c r="K1861" s="67">
        <v>84.371099999999998</v>
      </c>
      <c r="L1861" s="67">
        <v>2.6547999999999998</v>
      </c>
    </row>
    <row r="1862" spans="1:15" hidden="1" x14ac:dyDescent="0.25">
      <c r="A1862" s="68">
        <v>45091</v>
      </c>
      <c r="B1862" s="68">
        <v>45093</v>
      </c>
      <c r="C1862" s="66" t="s">
        <v>121</v>
      </c>
      <c r="D1862" s="66" t="s">
        <v>122</v>
      </c>
      <c r="E1862" s="66" t="s">
        <v>123</v>
      </c>
      <c r="F1862" s="68">
        <v>46316</v>
      </c>
      <c r="G1862" s="67">
        <v>9.09</v>
      </c>
      <c r="H1862" s="67">
        <v>0.05</v>
      </c>
      <c r="I1862" s="67">
        <v>9.24</v>
      </c>
      <c r="J1862" s="67">
        <v>8.94</v>
      </c>
      <c r="K1862" s="67">
        <v>101.12139999999999</v>
      </c>
      <c r="L1862" s="67">
        <v>3.8780999999999999</v>
      </c>
    </row>
    <row r="1863" spans="1:15" hidden="1" x14ac:dyDescent="0.25">
      <c r="A1863" s="68">
        <v>45091</v>
      </c>
      <c r="B1863" s="68">
        <v>45093</v>
      </c>
      <c r="C1863" s="66" t="s">
        <v>124</v>
      </c>
      <c r="D1863" s="66" t="s">
        <v>160</v>
      </c>
      <c r="E1863" s="66" t="s">
        <v>161</v>
      </c>
      <c r="F1863" s="68">
        <v>45189</v>
      </c>
      <c r="G1863" s="67">
        <v>12.62</v>
      </c>
      <c r="H1863" s="67">
        <v>0.01</v>
      </c>
      <c r="I1863" s="67">
        <v>12.77</v>
      </c>
      <c r="J1863" s="67">
        <v>12.47</v>
      </c>
      <c r="K1863" s="67">
        <v>96.744299999999996</v>
      </c>
      <c r="L1863" s="67">
        <v>0</v>
      </c>
      <c r="O1863" s="76"/>
    </row>
    <row r="1864" spans="1:15" hidden="1" x14ac:dyDescent="0.25">
      <c r="A1864" s="68">
        <v>45091</v>
      </c>
      <c r="B1864" s="68">
        <v>45093</v>
      </c>
      <c r="C1864" s="66" t="s">
        <v>130</v>
      </c>
      <c r="D1864" s="66" t="s">
        <v>156</v>
      </c>
      <c r="E1864" s="66" t="s">
        <v>157</v>
      </c>
      <c r="F1864" s="68">
        <v>45259</v>
      </c>
      <c r="G1864" s="67">
        <v>12.75</v>
      </c>
      <c r="H1864" s="67">
        <v>-0.12</v>
      </c>
      <c r="I1864" s="67">
        <v>12.9</v>
      </c>
      <c r="J1864" s="67">
        <v>12.6</v>
      </c>
      <c r="K1864" s="67">
        <v>94.447699999999998</v>
      </c>
      <c r="L1864" s="67">
        <v>0</v>
      </c>
    </row>
    <row r="1865" spans="1:15" hidden="1" x14ac:dyDescent="0.25">
      <c r="A1865" s="68">
        <v>45091</v>
      </c>
      <c r="B1865" s="68">
        <v>45093</v>
      </c>
      <c r="C1865" s="66" t="s">
        <v>133</v>
      </c>
      <c r="D1865" s="66" t="s">
        <v>146</v>
      </c>
      <c r="E1865" s="66" t="s">
        <v>147</v>
      </c>
      <c r="F1865" s="68">
        <v>45412</v>
      </c>
      <c r="G1865" s="67">
        <v>11.84</v>
      </c>
      <c r="H1865" s="67">
        <v>0.02</v>
      </c>
      <c r="I1865" s="67">
        <v>11.99</v>
      </c>
      <c r="J1865" s="67">
        <v>11.69</v>
      </c>
      <c r="K1865" s="67">
        <v>90.505600000000001</v>
      </c>
      <c r="L1865" s="67">
        <v>0</v>
      </c>
    </row>
    <row r="1866" spans="1:15" hidden="1" x14ac:dyDescent="0.25">
      <c r="A1866" s="68">
        <v>45090</v>
      </c>
      <c r="B1866" s="68">
        <v>45092</v>
      </c>
      <c r="C1866" s="66" t="s">
        <v>118</v>
      </c>
      <c r="D1866" s="66" t="s">
        <v>2</v>
      </c>
      <c r="E1866" s="66" t="s">
        <v>6</v>
      </c>
      <c r="F1866" s="68">
        <v>47048</v>
      </c>
      <c r="G1866" s="67">
        <v>7.96</v>
      </c>
      <c r="H1866" s="67">
        <v>-0.04</v>
      </c>
      <c r="I1866" s="67">
        <v>8.11</v>
      </c>
      <c r="J1866" s="67">
        <v>7.81</v>
      </c>
      <c r="K1866" s="67">
        <v>94.821399999999997</v>
      </c>
      <c r="L1866" s="67">
        <v>4.3643999999999998</v>
      </c>
    </row>
    <row r="1867" spans="1:15" hidden="1" x14ac:dyDescent="0.25">
      <c r="A1867" s="68">
        <v>45090</v>
      </c>
      <c r="B1867" s="68">
        <v>45092</v>
      </c>
      <c r="C1867" s="66" t="s">
        <v>112</v>
      </c>
      <c r="D1867" s="66" t="s">
        <v>113</v>
      </c>
      <c r="E1867" s="66" t="s">
        <v>114</v>
      </c>
      <c r="F1867" s="68">
        <v>50705</v>
      </c>
      <c r="G1867" s="67">
        <v>6.71</v>
      </c>
      <c r="H1867" s="67">
        <v>-0.06</v>
      </c>
      <c r="I1867" s="67">
        <v>6.86</v>
      </c>
      <c r="J1867" s="67">
        <v>6.56</v>
      </c>
      <c r="K1867" s="67">
        <v>65.065899999999999</v>
      </c>
      <c r="L1867" s="67">
        <v>1.8986000000000001</v>
      </c>
    </row>
    <row r="1868" spans="1:15" x14ac:dyDescent="0.25">
      <c r="A1868" s="68">
        <v>45090</v>
      </c>
      <c r="B1868" s="68">
        <v>45092</v>
      </c>
      <c r="C1868" s="66" t="s">
        <v>115</v>
      </c>
      <c r="D1868" s="66" t="s">
        <v>116</v>
      </c>
      <c r="E1868" s="66" t="s">
        <v>117</v>
      </c>
      <c r="F1868" s="68">
        <v>51616</v>
      </c>
      <c r="G1868" s="67">
        <v>6.65</v>
      </c>
      <c r="H1868" s="67">
        <v>-0.05</v>
      </c>
      <c r="I1868" s="67">
        <v>6.8</v>
      </c>
      <c r="J1868" s="67">
        <v>6.5</v>
      </c>
      <c r="K1868" s="67">
        <v>62.492800000000003</v>
      </c>
      <c r="L1868" s="67">
        <v>0.41799999999999998</v>
      </c>
    </row>
    <row r="1869" spans="1:15" hidden="1" x14ac:dyDescent="0.25">
      <c r="A1869" s="68">
        <v>45090</v>
      </c>
      <c r="B1869" s="68">
        <v>45092</v>
      </c>
      <c r="C1869" s="66" t="s">
        <v>127</v>
      </c>
      <c r="D1869" s="66" t="s">
        <v>4</v>
      </c>
      <c r="E1869" s="66" t="s">
        <v>8</v>
      </c>
      <c r="F1869" s="68">
        <v>48542</v>
      </c>
      <c r="G1869" s="67">
        <v>7.02</v>
      </c>
      <c r="H1869" s="67">
        <v>-0.06</v>
      </c>
      <c r="I1869" s="67">
        <v>7.17</v>
      </c>
      <c r="J1869" s="67">
        <v>6.87</v>
      </c>
      <c r="K1869" s="67">
        <v>84.683599999999998</v>
      </c>
      <c r="L1869" s="67">
        <v>2.6417999999999999</v>
      </c>
    </row>
    <row r="1870" spans="1:15" hidden="1" x14ac:dyDescent="0.25">
      <c r="A1870" s="68">
        <v>45090</v>
      </c>
      <c r="B1870" s="68">
        <v>45092</v>
      </c>
      <c r="C1870" s="66" t="s">
        <v>121</v>
      </c>
      <c r="D1870" s="66" t="s">
        <v>122</v>
      </c>
      <c r="E1870" s="66" t="s">
        <v>123</v>
      </c>
      <c r="F1870" s="68">
        <v>46316</v>
      </c>
      <c r="G1870" s="67">
        <v>9.0399999999999991</v>
      </c>
      <c r="H1870" s="67">
        <v>-0.03</v>
      </c>
      <c r="I1870" s="67">
        <v>9.19</v>
      </c>
      <c r="J1870" s="67">
        <v>8.89</v>
      </c>
      <c r="K1870" s="67">
        <v>101.26090000000001</v>
      </c>
      <c r="L1870" s="67">
        <v>3.8521000000000001</v>
      </c>
    </row>
    <row r="1871" spans="1:15" hidden="1" x14ac:dyDescent="0.25">
      <c r="A1871" s="68">
        <v>45090</v>
      </c>
      <c r="B1871" s="68">
        <v>45092</v>
      </c>
      <c r="C1871" s="66" t="s">
        <v>124</v>
      </c>
      <c r="D1871" s="66" t="s">
        <v>160</v>
      </c>
      <c r="E1871" s="66" t="s">
        <v>161</v>
      </c>
      <c r="F1871" s="68">
        <v>45189</v>
      </c>
      <c r="G1871" s="67">
        <v>12.61</v>
      </c>
      <c r="H1871" s="67">
        <v>0.02</v>
      </c>
      <c r="I1871" s="67">
        <v>12.76</v>
      </c>
      <c r="J1871" s="67">
        <v>12.46</v>
      </c>
      <c r="K1871" s="67">
        <v>96.714799999999997</v>
      </c>
      <c r="L1871" s="67">
        <v>0</v>
      </c>
      <c r="O1871" s="76"/>
    </row>
    <row r="1872" spans="1:15" hidden="1" x14ac:dyDescent="0.25">
      <c r="A1872" s="68">
        <v>45090</v>
      </c>
      <c r="B1872" s="68">
        <v>45092</v>
      </c>
      <c r="C1872" s="66" t="s">
        <v>130</v>
      </c>
      <c r="D1872" s="66" t="s">
        <v>156</v>
      </c>
      <c r="E1872" s="66" t="s">
        <v>157</v>
      </c>
      <c r="F1872" s="68">
        <v>45259</v>
      </c>
      <c r="G1872" s="67">
        <v>12.87</v>
      </c>
      <c r="H1872" s="67">
        <v>0.17</v>
      </c>
      <c r="I1872" s="67">
        <v>13.02</v>
      </c>
      <c r="J1872" s="67">
        <v>12.72</v>
      </c>
      <c r="K1872" s="67">
        <v>94.365799999999993</v>
      </c>
      <c r="L1872" s="67">
        <v>0</v>
      </c>
    </row>
    <row r="1873" spans="1:15" hidden="1" x14ac:dyDescent="0.25">
      <c r="A1873" s="68">
        <v>45090</v>
      </c>
      <c r="B1873" s="68">
        <v>45092</v>
      </c>
      <c r="C1873" s="66" t="s">
        <v>133</v>
      </c>
      <c r="D1873" s="66" t="s">
        <v>146</v>
      </c>
      <c r="E1873" s="66" t="s">
        <v>147</v>
      </c>
      <c r="F1873" s="68">
        <v>45412</v>
      </c>
      <c r="G1873" s="67">
        <v>11.82</v>
      </c>
      <c r="H1873" s="67">
        <v>0.21</v>
      </c>
      <c r="I1873" s="67">
        <v>11.97</v>
      </c>
      <c r="J1873" s="67">
        <v>11.67</v>
      </c>
      <c r="K1873" s="67">
        <v>90.493200000000002</v>
      </c>
      <c r="L1873" s="67">
        <v>0</v>
      </c>
    </row>
    <row r="1874" spans="1:15" hidden="1" x14ac:dyDescent="0.25">
      <c r="A1874" s="68">
        <v>45089</v>
      </c>
      <c r="B1874" s="68">
        <v>45091</v>
      </c>
      <c r="C1874" s="66" t="s">
        <v>118</v>
      </c>
      <c r="D1874" s="66" t="s">
        <v>2</v>
      </c>
      <c r="E1874" s="66" t="s">
        <v>6</v>
      </c>
      <c r="F1874" s="68">
        <v>47048</v>
      </c>
      <c r="G1874" s="67">
        <v>8</v>
      </c>
      <c r="H1874" s="67">
        <v>-7.0000000000000007E-2</v>
      </c>
      <c r="I1874" s="67">
        <v>8.14</v>
      </c>
      <c r="J1874" s="67">
        <v>7.85</v>
      </c>
      <c r="K1874" s="67">
        <v>94.684799999999996</v>
      </c>
      <c r="L1874" s="67">
        <v>4.3459000000000003</v>
      </c>
    </row>
    <row r="1875" spans="1:15" hidden="1" x14ac:dyDescent="0.25">
      <c r="A1875" s="68">
        <v>45089</v>
      </c>
      <c r="B1875" s="68">
        <v>45091</v>
      </c>
      <c r="C1875" s="66" t="s">
        <v>112</v>
      </c>
      <c r="D1875" s="66" t="s">
        <v>113</v>
      </c>
      <c r="E1875" s="66" t="s">
        <v>114</v>
      </c>
      <c r="F1875" s="68">
        <v>50705</v>
      </c>
      <c r="G1875" s="67">
        <v>6.77</v>
      </c>
      <c r="H1875" s="67">
        <v>-0.02</v>
      </c>
      <c r="I1875" s="67">
        <v>6.92</v>
      </c>
      <c r="J1875" s="67">
        <v>6.62</v>
      </c>
      <c r="K1875" s="67">
        <v>64.675799999999995</v>
      </c>
      <c r="L1875" s="67">
        <v>1.8904000000000001</v>
      </c>
    </row>
    <row r="1876" spans="1:15" x14ac:dyDescent="0.25">
      <c r="A1876" s="68">
        <v>45089</v>
      </c>
      <c r="B1876" s="68">
        <v>45091</v>
      </c>
      <c r="C1876" s="66" t="s">
        <v>115</v>
      </c>
      <c r="D1876" s="66" t="s">
        <v>116</v>
      </c>
      <c r="E1876" s="66" t="s">
        <v>117</v>
      </c>
      <c r="F1876" s="68">
        <v>51616</v>
      </c>
      <c r="G1876" s="67">
        <v>6.7</v>
      </c>
      <c r="H1876" s="67">
        <v>-0.02</v>
      </c>
      <c r="I1876" s="67">
        <v>6.85</v>
      </c>
      <c r="J1876" s="67">
        <v>6.55</v>
      </c>
      <c r="K1876" s="67">
        <v>62.146099999999997</v>
      </c>
      <c r="L1876" s="67">
        <v>0.4098</v>
      </c>
    </row>
    <row r="1877" spans="1:15" hidden="1" x14ac:dyDescent="0.25">
      <c r="A1877" s="68">
        <v>45089</v>
      </c>
      <c r="B1877" s="68">
        <v>45091</v>
      </c>
      <c r="C1877" s="66" t="s">
        <v>127</v>
      </c>
      <c r="D1877" s="66" t="s">
        <v>4</v>
      </c>
      <c r="E1877" s="66" t="s">
        <v>8</v>
      </c>
      <c r="F1877" s="68">
        <v>48542</v>
      </c>
      <c r="G1877" s="67">
        <v>7.08</v>
      </c>
      <c r="H1877" s="67">
        <v>-0.08</v>
      </c>
      <c r="I1877" s="67">
        <v>7.23</v>
      </c>
      <c r="J1877" s="67">
        <v>6.93</v>
      </c>
      <c r="K1877" s="67">
        <v>84.295500000000004</v>
      </c>
      <c r="L1877" s="67">
        <v>2.6288</v>
      </c>
    </row>
    <row r="1878" spans="1:15" hidden="1" x14ac:dyDescent="0.25">
      <c r="A1878" s="68">
        <v>45089</v>
      </c>
      <c r="B1878" s="68">
        <v>45091</v>
      </c>
      <c r="C1878" s="66" t="s">
        <v>121</v>
      </c>
      <c r="D1878" s="66" t="s">
        <v>122</v>
      </c>
      <c r="E1878" s="66" t="s">
        <v>123</v>
      </c>
      <c r="F1878" s="68">
        <v>46316</v>
      </c>
      <c r="G1878" s="67">
        <v>9.07</v>
      </c>
      <c r="H1878" s="67">
        <v>0.01</v>
      </c>
      <c r="I1878" s="67">
        <v>9.2100000000000009</v>
      </c>
      <c r="J1878" s="67">
        <v>8.92</v>
      </c>
      <c r="K1878" s="67">
        <v>101.1837</v>
      </c>
      <c r="L1878" s="67">
        <v>3.8260000000000001</v>
      </c>
    </row>
    <row r="1879" spans="1:15" hidden="1" x14ac:dyDescent="0.25">
      <c r="A1879" s="68">
        <v>45089</v>
      </c>
      <c r="B1879" s="68">
        <v>45091</v>
      </c>
      <c r="C1879" s="66" t="s">
        <v>124</v>
      </c>
      <c r="D1879" s="66" t="s">
        <v>160</v>
      </c>
      <c r="E1879" s="66" t="s">
        <v>161</v>
      </c>
      <c r="F1879" s="68">
        <v>45189</v>
      </c>
      <c r="G1879" s="67">
        <v>12.59</v>
      </c>
      <c r="H1879" s="67">
        <v>-0.11</v>
      </c>
      <c r="I1879" s="67">
        <v>12.74</v>
      </c>
      <c r="J1879" s="67">
        <v>12.44</v>
      </c>
      <c r="K1879" s="67">
        <v>96.6858</v>
      </c>
      <c r="L1879" s="67">
        <v>0</v>
      </c>
      <c r="O1879" s="76"/>
    </row>
    <row r="1880" spans="1:15" hidden="1" x14ac:dyDescent="0.25">
      <c r="A1880" s="68">
        <v>45089</v>
      </c>
      <c r="B1880" s="68">
        <v>45091</v>
      </c>
      <c r="C1880" s="66" t="s">
        <v>130</v>
      </c>
      <c r="D1880" s="66" t="s">
        <v>156</v>
      </c>
      <c r="E1880" s="66" t="s">
        <v>157</v>
      </c>
      <c r="F1880" s="68">
        <v>45259</v>
      </c>
      <c r="G1880" s="67">
        <v>12.7</v>
      </c>
      <c r="H1880" s="67">
        <v>-0.08</v>
      </c>
      <c r="I1880" s="67">
        <v>12.85</v>
      </c>
      <c r="J1880" s="67">
        <v>12.55</v>
      </c>
      <c r="K1880" s="67">
        <v>94.405000000000001</v>
      </c>
      <c r="L1880" s="67">
        <v>0</v>
      </c>
    </row>
    <row r="1881" spans="1:15" hidden="1" x14ac:dyDescent="0.25">
      <c r="A1881" s="68">
        <v>45089</v>
      </c>
      <c r="B1881" s="68">
        <v>45091</v>
      </c>
      <c r="C1881" s="66" t="s">
        <v>133</v>
      </c>
      <c r="D1881" s="66" t="s">
        <v>146</v>
      </c>
      <c r="E1881" s="66" t="s">
        <v>147</v>
      </c>
      <c r="F1881" s="68">
        <v>45412</v>
      </c>
      <c r="G1881" s="67">
        <v>11.61</v>
      </c>
      <c r="H1881" s="67">
        <v>-0.01</v>
      </c>
      <c r="I1881" s="67">
        <v>11.76</v>
      </c>
      <c r="J1881" s="67">
        <v>11.46</v>
      </c>
      <c r="K1881" s="67">
        <v>90.621300000000005</v>
      </c>
      <c r="L1881" s="67">
        <v>0</v>
      </c>
    </row>
    <row r="1882" spans="1:15" hidden="1" x14ac:dyDescent="0.25">
      <c r="A1882" s="68">
        <v>45086</v>
      </c>
      <c r="B1882" s="68">
        <v>45090</v>
      </c>
      <c r="C1882" s="66" t="s">
        <v>118</v>
      </c>
      <c r="D1882" s="66" t="s">
        <v>2</v>
      </c>
      <c r="E1882" s="66" t="s">
        <v>6</v>
      </c>
      <c r="F1882" s="68">
        <v>47048</v>
      </c>
      <c r="G1882" s="67">
        <v>8.07</v>
      </c>
      <c r="H1882" s="67">
        <v>-0.14000000000000001</v>
      </c>
      <c r="I1882" s="67">
        <v>8.2200000000000006</v>
      </c>
      <c r="J1882" s="67">
        <v>7.92</v>
      </c>
      <c r="K1882" s="67">
        <v>94.367900000000006</v>
      </c>
      <c r="L1882" s="67">
        <v>4.3273999999999999</v>
      </c>
    </row>
    <row r="1883" spans="1:15" hidden="1" x14ac:dyDescent="0.25">
      <c r="A1883" s="68">
        <v>45086</v>
      </c>
      <c r="B1883" s="68">
        <v>45090</v>
      </c>
      <c r="C1883" s="66" t="s">
        <v>112</v>
      </c>
      <c r="D1883" s="66" t="s">
        <v>113</v>
      </c>
      <c r="E1883" s="66" t="s">
        <v>114</v>
      </c>
      <c r="F1883" s="68">
        <v>50705</v>
      </c>
      <c r="G1883" s="67">
        <v>6.79</v>
      </c>
      <c r="H1883" s="67">
        <v>-0.08</v>
      </c>
      <c r="I1883" s="67">
        <v>6.94</v>
      </c>
      <c r="J1883" s="67">
        <v>6.64</v>
      </c>
      <c r="K1883" s="67">
        <v>64.500100000000003</v>
      </c>
      <c r="L1883" s="67">
        <v>1.8822000000000001</v>
      </c>
    </row>
    <row r="1884" spans="1:15" x14ac:dyDescent="0.25">
      <c r="A1884" s="68">
        <v>45086</v>
      </c>
      <c r="B1884" s="68">
        <v>45090</v>
      </c>
      <c r="C1884" s="66" t="s">
        <v>115</v>
      </c>
      <c r="D1884" s="66" t="s">
        <v>116</v>
      </c>
      <c r="E1884" s="66" t="s">
        <v>117</v>
      </c>
      <c r="F1884" s="68">
        <v>51616</v>
      </c>
      <c r="G1884" s="67">
        <v>6.72</v>
      </c>
      <c r="H1884" s="67">
        <v>-0.09</v>
      </c>
      <c r="I1884" s="67">
        <v>6.87</v>
      </c>
      <c r="J1884" s="67">
        <v>6.57</v>
      </c>
      <c r="K1884" s="67">
        <v>61.985399999999998</v>
      </c>
      <c r="L1884" s="67">
        <v>0.40160000000000001</v>
      </c>
    </row>
    <row r="1885" spans="1:15" hidden="1" x14ac:dyDescent="0.25">
      <c r="A1885" s="68">
        <v>45086</v>
      </c>
      <c r="B1885" s="68">
        <v>45090</v>
      </c>
      <c r="C1885" s="66" t="s">
        <v>127</v>
      </c>
      <c r="D1885" s="66" t="s">
        <v>4</v>
      </c>
      <c r="E1885" s="66" t="s">
        <v>8</v>
      </c>
      <c r="F1885" s="68">
        <v>48542</v>
      </c>
      <c r="G1885" s="67">
        <v>7.16</v>
      </c>
      <c r="H1885" s="67">
        <v>-0.14000000000000001</v>
      </c>
      <c r="I1885" s="67">
        <v>7.31</v>
      </c>
      <c r="J1885" s="67">
        <v>7.02</v>
      </c>
      <c r="K1885" s="67">
        <v>83.7958</v>
      </c>
      <c r="L1885" s="67">
        <v>2.6158000000000001</v>
      </c>
    </row>
    <row r="1886" spans="1:15" hidden="1" x14ac:dyDescent="0.25">
      <c r="A1886" s="68">
        <v>45086</v>
      </c>
      <c r="B1886" s="68">
        <v>45090</v>
      </c>
      <c r="C1886" s="66" t="s">
        <v>121</v>
      </c>
      <c r="D1886" s="66" t="s">
        <v>122</v>
      </c>
      <c r="E1886" s="66" t="s">
        <v>123</v>
      </c>
      <c r="F1886" s="68">
        <v>46316</v>
      </c>
      <c r="G1886" s="67">
        <v>9.06</v>
      </c>
      <c r="H1886" s="67">
        <v>-0.1</v>
      </c>
      <c r="I1886" s="67">
        <v>9.2100000000000009</v>
      </c>
      <c r="J1886" s="67">
        <v>8.91</v>
      </c>
      <c r="K1886" s="67">
        <v>101.20189999999999</v>
      </c>
      <c r="L1886" s="67">
        <v>3.8</v>
      </c>
    </row>
    <row r="1887" spans="1:15" hidden="1" x14ac:dyDescent="0.25">
      <c r="A1887" s="68">
        <v>45086</v>
      </c>
      <c r="B1887" s="68">
        <v>45090</v>
      </c>
      <c r="C1887" s="66" t="s">
        <v>124</v>
      </c>
      <c r="D1887" s="66" t="s">
        <v>160</v>
      </c>
      <c r="E1887" s="66" t="s">
        <v>161</v>
      </c>
      <c r="F1887" s="68">
        <v>45189</v>
      </c>
      <c r="G1887" s="67">
        <v>12.7</v>
      </c>
      <c r="H1887" s="67">
        <v>0.03</v>
      </c>
      <c r="I1887" s="67">
        <v>12.85</v>
      </c>
      <c r="J1887" s="67">
        <v>12.55</v>
      </c>
      <c r="K1887" s="67">
        <v>96.625900000000001</v>
      </c>
      <c r="L1887" s="67">
        <v>0</v>
      </c>
      <c r="O1887" s="76"/>
    </row>
    <row r="1888" spans="1:15" hidden="1" x14ac:dyDescent="0.25">
      <c r="A1888" s="68">
        <v>45086</v>
      </c>
      <c r="B1888" s="68">
        <v>45090</v>
      </c>
      <c r="C1888" s="66" t="s">
        <v>130</v>
      </c>
      <c r="D1888" s="66" t="s">
        <v>156</v>
      </c>
      <c r="E1888" s="66" t="s">
        <v>157</v>
      </c>
      <c r="F1888" s="68">
        <v>45259</v>
      </c>
      <c r="G1888" s="67">
        <v>12.78</v>
      </c>
      <c r="H1888" s="67">
        <v>0.01</v>
      </c>
      <c r="I1888" s="67">
        <v>12.92</v>
      </c>
      <c r="J1888" s="67">
        <v>12.63</v>
      </c>
      <c r="K1888" s="67">
        <v>94.342200000000005</v>
      </c>
      <c r="L1888" s="67">
        <v>0</v>
      </c>
    </row>
    <row r="1889" spans="1:15" hidden="1" x14ac:dyDescent="0.25">
      <c r="A1889" s="68">
        <v>45086</v>
      </c>
      <c r="B1889" s="68">
        <v>45090</v>
      </c>
      <c r="C1889" s="66" t="s">
        <v>133</v>
      </c>
      <c r="D1889" s="66" t="s">
        <v>146</v>
      </c>
      <c r="E1889" s="66" t="s">
        <v>147</v>
      </c>
      <c r="F1889" s="68">
        <v>45412</v>
      </c>
      <c r="G1889" s="67">
        <v>11.62</v>
      </c>
      <c r="H1889" s="67">
        <v>0</v>
      </c>
      <c r="I1889" s="67">
        <v>11.77</v>
      </c>
      <c r="J1889" s="67">
        <v>11.48</v>
      </c>
      <c r="K1889" s="67">
        <v>90.582999999999998</v>
      </c>
      <c r="L1889" s="67">
        <v>0</v>
      </c>
    </row>
    <row r="1890" spans="1:15" hidden="1" x14ac:dyDescent="0.25">
      <c r="A1890" s="68">
        <v>45085</v>
      </c>
      <c r="B1890" s="68">
        <v>45089</v>
      </c>
      <c r="C1890" s="66" t="s">
        <v>118</v>
      </c>
      <c r="D1890" s="66" t="s">
        <v>2</v>
      </c>
      <c r="E1890" s="66" t="s">
        <v>6</v>
      </c>
      <c r="F1890" s="68">
        <v>47048</v>
      </c>
      <c r="G1890" s="67">
        <v>8.2100000000000009</v>
      </c>
      <c r="H1890" s="67">
        <v>-7.0000000000000007E-2</v>
      </c>
      <c r="I1890" s="67">
        <v>8.35</v>
      </c>
      <c r="J1890" s="67">
        <v>8.06</v>
      </c>
      <c r="K1890" s="67">
        <v>93.823499999999996</v>
      </c>
      <c r="L1890" s="67">
        <v>4.3089000000000004</v>
      </c>
    </row>
    <row r="1891" spans="1:15" hidden="1" x14ac:dyDescent="0.25">
      <c r="A1891" s="68">
        <v>45085</v>
      </c>
      <c r="B1891" s="68">
        <v>45089</v>
      </c>
      <c r="C1891" s="66" t="s">
        <v>112</v>
      </c>
      <c r="D1891" s="66" t="s">
        <v>113</v>
      </c>
      <c r="E1891" s="66" t="s">
        <v>114</v>
      </c>
      <c r="F1891" s="68">
        <v>50705</v>
      </c>
      <c r="G1891" s="67">
        <v>6.87</v>
      </c>
      <c r="H1891" s="67">
        <v>0</v>
      </c>
      <c r="I1891" s="67">
        <v>7.02</v>
      </c>
      <c r="J1891" s="67">
        <v>6.72</v>
      </c>
      <c r="K1891" s="67">
        <v>63.947099999999999</v>
      </c>
      <c r="L1891" s="67">
        <v>1.8740000000000001</v>
      </c>
    </row>
    <row r="1892" spans="1:15" x14ac:dyDescent="0.25">
      <c r="A1892" s="68">
        <v>45085</v>
      </c>
      <c r="B1892" s="68">
        <v>45089</v>
      </c>
      <c r="C1892" s="66" t="s">
        <v>115</v>
      </c>
      <c r="D1892" s="66" t="s">
        <v>116</v>
      </c>
      <c r="E1892" s="66" t="s">
        <v>117</v>
      </c>
      <c r="F1892" s="68">
        <v>51616</v>
      </c>
      <c r="G1892" s="67">
        <v>6.81</v>
      </c>
      <c r="H1892" s="67">
        <v>0</v>
      </c>
      <c r="I1892" s="67">
        <v>6.96</v>
      </c>
      <c r="J1892" s="67">
        <v>6.66</v>
      </c>
      <c r="K1892" s="67">
        <v>61.299300000000002</v>
      </c>
      <c r="L1892" s="67">
        <v>0.39340000000000003</v>
      </c>
    </row>
    <row r="1893" spans="1:15" hidden="1" x14ac:dyDescent="0.25">
      <c r="A1893" s="68">
        <v>45085</v>
      </c>
      <c r="B1893" s="68">
        <v>45089</v>
      </c>
      <c r="C1893" s="66" t="s">
        <v>127</v>
      </c>
      <c r="D1893" s="66" t="s">
        <v>4</v>
      </c>
      <c r="E1893" s="66" t="s">
        <v>8</v>
      </c>
      <c r="F1893" s="68">
        <v>48542</v>
      </c>
      <c r="G1893" s="67">
        <v>7.3</v>
      </c>
      <c r="H1893" s="67">
        <v>-7.0000000000000007E-2</v>
      </c>
      <c r="I1893" s="67">
        <v>7.45</v>
      </c>
      <c r="J1893" s="67">
        <v>7.15</v>
      </c>
      <c r="K1893" s="67">
        <v>82.975300000000004</v>
      </c>
      <c r="L1893" s="67">
        <v>2.6027</v>
      </c>
    </row>
    <row r="1894" spans="1:15" hidden="1" x14ac:dyDescent="0.25">
      <c r="A1894" s="68">
        <v>45085</v>
      </c>
      <c r="B1894" s="68">
        <v>45089</v>
      </c>
      <c r="C1894" s="66" t="s">
        <v>121</v>
      </c>
      <c r="D1894" s="66" t="s">
        <v>122</v>
      </c>
      <c r="E1894" s="66" t="s">
        <v>123</v>
      </c>
      <c r="F1894" s="68">
        <v>46316</v>
      </c>
      <c r="G1894" s="67">
        <v>9.16</v>
      </c>
      <c r="H1894" s="67">
        <v>-0.11</v>
      </c>
      <c r="I1894" s="67">
        <v>9.3000000000000007</v>
      </c>
      <c r="J1894" s="67">
        <v>9.01</v>
      </c>
      <c r="K1894" s="67">
        <v>100.93380000000001</v>
      </c>
      <c r="L1894" s="67">
        <v>3.774</v>
      </c>
    </row>
    <row r="1895" spans="1:15" hidden="1" x14ac:dyDescent="0.25">
      <c r="A1895" s="68">
        <v>45085</v>
      </c>
      <c r="B1895" s="68">
        <v>45089</v>
      </c>
      <c r="C1895" s="66" t="s">
        <v>124</v>
      </c>
      <c r="D1895" s="66" t="s">
        <v>160</v>
      </c>
      <c r="E1895" s="66" t="s">
        <v>161</v>
      </c>
      <c r="F1895" s="68">
        <v>45189</v>
      </c>
      <c r="G1895" s="67">
        <v>12.67</v>
      </c>
      <c r="H1895" s="67">
        <v>-0.03</v>
      </c>
      <c r="I1895" s="67">
        <v>12.82</v>
      </c>
      <c r="J1895" s="67">
        <v>12.52</v>
      </c>
      <c r="K1895" s="67">
        <v>96.599400000000003</v>
      </c>
      <c r="L1895" s="67">
        <v>0</v>
      </c>
      <c r="O1895" s="76"/>
    </row>
    <row r="1896" spans="1:15" hidden="1" x14ac:dyDescent="0.25">
      <c r="A1896" s="68">
        <v>45085</v>
      </c>
      <c r="B1896" s="68">
        <v>45089</v>
      </c>
      <c r="C1896" s="66" t="s">
        <v>130</v>
      </c>
      <c r="D1896" s="66" t="s">
        <v>156</v>
      </c>
      <c r="E1896" s="66" t="s">
        <v>157</v>
      </c>
      <c r="F1896" s="68">
        <v>45259</v>
      </c>
      <c r="G1896" s="67">
        <v>12.77</v>
      </c>
      <c r="H1896" s="67">
        <v>-0.17</v>
      </c>
      <c r="I1896" s="67">
        <v>12.92</v>
      </c>
      <c r="J1896" s="67">
        <v>12.62</v>
      </c>
      <c r="K1896" s="67">
        <v>94.311899999999994</v>
      </c>
      <c r="L1896" s="67">
        <v>0</v>
      </c>
    </row>
    <row r="1897" spans="1:15" hidden="1" x14ac:dyDescent="0.25">
      <c r="A1897" s="68">
        <v>45085</v>
      </c>
      <c r="B1897" s="68">
        <v>45089</v>
      </c>
      <c r="C1897" s="66" t="s">
        <v>133</v>
      </c>
      <c r="D1897" s="66" t="s">
        <v>146</v>
      </c>
      <c r="E1897" s="66" t="s">
        <v>147</v>
      </c>
      <c r="F1897" s="68">
        <v>45412</v>
      </c>
      <c r="G1897" s="67">
        <v>11.62</v>
      </c>
      <c r="H1897" s="67">
        <v>-0.04</v>
      </c>
      <c r="I1897" s="67">
        <v>11.77</v>
      </c>
      <c r="J1897" s="67">
        <v>11.47</v>
      </c>
      <c r="K1897" s="67">
        <v>90.5595</v>
      </c>
      <c r="L1897" s="67">
        <v>0</v>
      </c>
    </row>
    <row r="1898" spans="1:15" hidden="1" x14ac:dyDescent="0.25">
      <c r="A1898" s="68">
        <v>45084</v>
      </c>
      <c r="B1898" s="68">
        <v>45086</v>
      </c>
      <c r="C1898" s="66" t="s">
        <v>118</v>
      </c>
      <c r="D1898" s="66" t="s">
        <v>2</v>
      </c>
      <c r="E1898" s="66" t="s">
        <v>6</v>
      </c>
      <c r="F1898" s="68">
        <v>47048</v>
      </c>
      <c r="G1898" s="67">
        <v>8.2799999999999994</v>
      </c>
      <c r="H1898" s="67">
        <v>7.0000000000000007E-2</v>
      </c>
      <c r="I1898" s="67">
        <v>8.43</v>
      </c>
      <c r="J1898" s="67">
        <v>8.1300000000000008</v>
      </c>
      <c r="K1898" s="67">
        <v>93.517200000000003</v>
      </c>
      <c r="L1898" s="67">
        <v>4.2534000000000001</v>
      </c>
    </row>
    <row r="1899" spans="1:15" hidden="1" x14ac:dyDescent="0.25">
      <c r="A1899" s="68">
        <v>45084</v>
      </c>
      <c r="B1899" s="68">
        <v>45086</v>
      </c>
      <c r="C1899" s="66" t="s">
        <v>112</v>
      </c>
      <c r="D1899" s="66" t="s">
        <v>113</v>
      </c>
      <c r="E1899" s="66" t="s">
        <v>114</v>
      </c>
      <c r="F1899" s="68">
        <v>50705</v>
      </c>
      <c r="G1899" s="67">
        <v>6.87</v>
      </c>
      <c r="H1899" s="67">
        <v>0.06</v>
      </c>
      <c r="I1899" s="67">
        <v>7.02</v>
      </c>
      <c r="J1899" s="67">
        <v>6.72</v>
      </c>
      <c r="K1899" s="67">
        <v>63.935099999999998</v>
      </c>
      <c r="L1899" s="67">
        <v>1.8492999999999999</v>
      </c>
    </row>
    <row r="1900" spans="1:15" x14ac:dyDescent="0.25">
      <c r="A1900" s="68">
        <v>45084</v>
      </c>
      <c r="B1900" s="68">
        <v>45086</v>
      </c>
      <c r="C1900" s="66" t="s">
        <v>115</v>
      </c>
      <c r="D1900" s="66" t="s">
        <v>116</v>
      </c>
      <c r="E1900" s="66" t="s">
        <v>117</v>
      </c>
      <c r="F1900" s="68">
        <v>51616</v>
      </c>
      <c r="G1900" s="67">
        <v>6.81</v>
      </c>
      <c r="H1900" s="67">
        <v>0.06</v>
      </c>
      <c r="I1900" s="67">
        <v>6.96</v>
      </c>
      <c r="J1900" s="67">
        <v>6.67</v>
      </c>
      <c r="K1900" s="67">
        <v>61.2639</v>
      </c>
      <c r="L1900" s="67">
        <v>0.36890000000000001</v>
      </c>
    </row>
    <row r="1901" spans="1:15" hidden="1" x14ac:dyDescent="0.25">
      <c r="A1901" s="68">
        <v>45084</v>
      </c>
      <c r="B1901" s="68">
        <v>45086</v>
      </c>
      <c r="C1901" s="66" t="s">
        <v>127</v>
      </c>
      <c r="D1901" s="66" t="s">
        <v>4</v>
      </c>
      <c r="E1901" s="66" t="s">
        <v>8</v>
      </c>
      <c r="F1901" s="68">
        <v>48542</v>
      </c>
      <c r="G1901" s="67">
        <v>7.37</v>
      </c>
      <c r="H1901" s="67">
        <v>0.09</v>
      </c>
      <c r="I1901" s="67">
        <v>7.52</v>
      </c>
      <c r="J1901" s="67">
        <v>7.22</v>
      </c>
      <c r="K1901" s="67">
        <v>82.564300000000003</v>
      </c>
      <c r="L1901" s="67">
        <v>2.5636999999999999</v>
      </c>
    </row>
    <row r="1902" spans="1:15" hidden="1" x14ac:dyDescent="0.25">
      <c r="A1902" s="68">
        <v>45084</v>
      </c>
      <c r="B1902" s="68">
        <v>45086</v>
      </c>
      <c r="C1902" s="66" t="s">
        <v>121</v>
      </c>
      <c r="D1902" s="66" t="s">
        <v>122</v>
      </c>
      <c r="E1902" s="66" t="s">
        <v>123</v>
      </c>
      <c r="F1902" s="68">
        <v>46316</v>
      </c>
      <c r="G1902" s="67">
        <v>9.27</v>
      </c>
      <c r="H1902" s="67">
        <v>0.06</v>
      </c>
      <c r="I1902" s="67">
        <v>9.42</v>
      </c>
      <c r="J1902" s="67">
        <v>9.1199999999999992</v>
      </c>
      <c r="K1902" s="67">
        <v>100.62</v>
      </c>
      <c r="L1902" s="67">
        <v>3.6959</v>
      </c>
    </row>
    <row r="1903" spans="1:15" hidden="1" x14ac:dyDescent="0.25">
      <c r="A1903" s="68">
        <v>45084</v>
      </c>
      <c r="B1903" s="68">
        <v>45086</v>
      </c>
      <c r="C1903" s="66" t="s">
        <v>124</v>
      </c>
      <c r="D1903" s="66" t="s">
        <v>160</v>
      </c>
      <c r="E1903" s="66" t="s">
        <v>161</v>
      </c>
      <c r="F1903" s="68">
        <v>45189</v>
      </c>
      <c r="G1903" s="67">
        <v>12.7</v>
      </c>
      <c r="H1903" s="67">
        <v>-0.02</v>
      </c>
      <c r="I1903" s="67">
        <v>12.84</v>
      </c>
      <c r="J1903" s="67">
        <v>12.55</v>
      </c>
      <c r="K1903" s="67">
        <v>96.494900000000001</v>
      </c>
      <c r="L1903" s="67">
        <v>0</v>
      </c>
      <c r="O1903" s="76"/>
    </row>
    <row r="1904" spans="1:15" hidden="1" x14ac:dyDescent="0.25">
      <c r="A1904" s="68">
        <v>45084</v>
      </c>
      <c r="B1904" s="68">
        <v>45086</v>
      </c>
      <c r="C1904" s="66" t="s">
        <v>130</v>
      </c>
      <c r="D1904" s="66" t="s">
        <v>156</v>
      </c>
      <c r="E1904" s="66" t="s">
        <v>157</v>
      </c>
      <c r="F1904" s="68">
        <v>45259</v>
      </c>
      <c r="G1904" s="67">
        <v>12.94</v>
      </c>
      <c r="H1904" s="67">
        <v>0.03</v>
      </c>
      <c r="I1904" s="67">
        <v>13.08</v>
      </c>
      <c r="J1904" s="67">
        <v>12.79</v>
      </c>
      <c r="K1904" s="67">
        <v>94.147900000000007</v>
      </c>
      <c r="L1904" s="67">
        <v>0</v>
      </c>
    </row>
    <row r="1905" spans="1:15" hidden="1" x14ac:dyDescent="0.25">
      <c r="A1905" s="68">
        <v>45084</v>
      </c>
      <c r="B1905" s="68">
        <v>45086</v>
      </c>
      <c r="C1905" s="66" t="s">
        <v>133</v>
      </c>
      <c r="D1905" s="66" t="s">
        <v>146</v>
      </c>
      <c r="E1905" s="66" t="s">
        <v>147</v>
      </c>
      <c r="F1905" s="68">
        <v>45412</v>
      </c>
      <c r="G1905" s="67">
        <v>11.66</v>
      </c>
      <c r="H1905" s="67">
        <v>0.01</v>
      </c>
      <c r="I1905" s="67">
        <v>11.81</v>
      </c>
      <c r="J1905" s="67">
        <v>11.51</v>
      </c>
      <c r="K1905" s="67">
        <v>90.448999999999998</v>
      </c>
      <c r="L1905" s="67">
        <v>0</v>
      </c>
    </row>
    <row r="1906" spans="1:15" hidden="1" x14ac:dyDescent="0.25">
      <c r="A1906" s="68">
        <v>45083</v>
      </c>
      <c r="B1906" s="68">
        <v>45085</v>
      </c>
      <c r="C1906" s="66" t="s">
        <v>118</v>
      </c>
      <c r="D1906" s="66" t="s">
        <v>2</v>
      </c>
      <c r="E1906" s="66" t="s">
        <v>6</v>
      </c>
      <c r="F1906" s="68">
        <v>47048</v>
      </c>
      <c r="G1906" s="67">
        <v>8.2100000000000009</v>
      </c>
      <c r="H1906" s="67">
        <v>-0.17</v>
      </c>
      <c r="I1906" s="67">
        <v>8.36</v>
      </c>
      <c r="J1906" s="67">
        <v>8.06</v>
      </c>
      <c r="K1906" s="67">
        <v>93.785499999999999</v>
      </c>
      <c r="L1906" s="67">
        <v>4.2348999999999997</v>
      </c>
    </row>
    <row r="1907" spans="1:15" hidden="1" x14ac:dyDescent="0.25">
      <c r="A1907" s="68">
        <v>45083</v>
      </c>
      <c r="B1907" s="68">
        <v>45085</v>
      </c>
      <c r="C1907" s="66" t="s">
        <v>112</v>
      </c>
      <c r="D1907" s="66" t="s">
        <v>113</v>
      </c>
      <c r="E1907" s="66" t="s">
        <v>114</v>
      </c>
      <c r="F1907" s="68">
        <v>50705</v>
      </c>
      <c r="G1907" s="67">
        <v>6.81</v>
      </c>
      <c r="H1907" s="67">
        <v>-0.1</v>
      </c>
      <c r="I1907" s="67">
        <v>6.95</v>
      </c>
      <c r="J1907" s="67">
        <v>6.66</v>
      </c>
      <c r="K1907" s="67">
        <v>64.372900000000001</v>
      </c>
      <c r="L1907" s="67">
        <v>1.8411</v>
      </c>
    </row>
    <row r="1908" spans="1:15" x14ac:dyDescent="0.25">
      <c r="A1908" s="68">
        <v>45083</v>
      </c>
      <c r="B1908" s="68">
        <v>45085</v>
      </c>
      <c r="C1908" s="66" t="s">
        <v>115</v>
      </c>
      <c r="D1908" s="66" t="s">
        <v>116</v>
      </c>
      <c r="E1908" s="66" t="s">
        <v>117</v>
      </c>
      <c r="F1908" s="68">
        <v>51616</v>
      </c>
      <c r="G1908" s="67">
        <v>6.75</v>
      </c>
      <c r="H1908" s="67">
        <v>-0.1</v>
      </c>
      <c r="I1908" s="67">
        <v>6.9</v>
      </c>
      <c r="J1908" s="67">
        <v>6.61</v>
      </c>
      <c r="K1908" s="67">
        <v>61.694600000000001</v>
      </c>
      <c r="L1908" s="67">
        <v>0.36070000000000002</v>
      </c>
    </row>
    <row r="1909" spans="1:15" hidden="1" x14ac:dyDescent="0.25">
      <c r="A1909" s="68">
        <v>45083</v>
      </c>
      <c r="B1909" s="68">
        <v>45085</v>
      </c>
      <c r="C1909" s="66" t="s">
        <v>127</v>
      </c>
      <c r="D1909" s="66" t="s">
        <v>4</v>
      </c>
      <c r="E1909" s="66" t="s">
        <v>8</v>
      </c>
      <c r="F1909" s="68">
        <v>48542</v>
      </c>
      <c r="G1909" s="67">
        <v>7.28</v>
      </c>
      <c r="H1909" s="67">
        <v>-0.19</v>
      </c>
      <c r="I1909" s="67">
        <v>7.43</v>
      </c>
      <c r="J1909" s="67">
        <v>7.13</v>
      </c>
      <c r="K1909" s="67">
        <v>83.103399999999993</v>
      </c>
      <c r="L1909" s="67">
        <v>2.5507</v>
      </c>
    </row>
    <row r="1910" spans="1:15" hidden="1" x14ac:dyDescent="0.25">
      <c r="A1910" s="68">
        <v>45083</v>
      </c>
      <c r="B1910" s="68">
        <v>45085</v>
      </c>
      <c r="C1910" s="66" t="s">
        <v>121</v>
      </c>
      <c r="D1910" s="66" t="s">
        <v>122</v>
      </c>
      <c r="E1910" s="66" t="s">
        <v>123</v>
      </c>
      <c r="F1910" s="68">
        <v>46316</v>
      </c>
      <c r="G1910" s="67">
        <v>9.2100000000000009</v>
      </c>
      <c r="H1910" s="67">
        <v>-0.14000000000000001</v>
      </c>
      <c r="I1910" s="67">
        <v>9.36</v>
      </c>
      <c r="J1910" s="67">
        <v>9.07</v>
      </c>
      <c r="K1910" s="67">
        <v>100.7709</v>
      </c>
      <c r="L1910" s="67">
        <v>3.6699000000000002</v>
      </c>
    </row>
    <row r="1911" spans="1:15" hidden="1" x14ac:dyDescent="0.25">
      <c r="A1911" s="68">
        <v>45083</v>
      </c>
      <c r="B1911" s="68">
        <v>45085</v>
      </c>
      <c r="C1911" s="66" t="s">
        <v>124</v>
      </c>
      <c r="D1911" s="66" t="s">
        <v>160</v>
      </c>
      <c r="E1911" s="66" t="s">
        <v>161</v>
      </c>
      <c r="F1911" s="68">
        <v>45189</v>
      </c>
      <c r="G1911" s="67">
        <v>12.72</v>
      </c>
      <c r="H1911" s="67">
        <v>-0.23</v>
      </c>
      <c r="I1911" s="67">
        <v>12.87</v>
      </c>
      <c r="J1911" s="67">
        <v>12.57</v>
      </c>
      <c r="K1911" s="67">
        <v>96.4559</v>
      </c>
      <c r="L1911" s="67">
        <v>0</v>
      </c>
      <c r="O1911" s="76"/>
    </row>
    <row r="1912" spans="1:15" hidden="1" x14ac:dyDescent="0.25">
      <c r="A1912" s="68">
        <v>45083</v>
      </c>
      <c r="B1912" s="68">
        <v>45085</v>
      </c>
      <c r="C1912" s="66" t="s">
        <v>130</v>
      </c>
      <c r="D1912" s="66" t="s">
        <v>156</v>
      </c>
      <c r="E1912" s="66" t="s">
        <v>157</v>
      </c>
      <c r="F1912" s="68">
        <v>45259</v>
      </c>
      <c r="G1912" s="67">
        <v>12.91</v>
      </c>
      <c r="H1912" s="67">
        <v>-0.13</v>
      </c>
      <c r="I1912" s="67">
        <v>13.06</v>
      </c>
      <c r="J1912" s="67">
        <v>12.76</v>
      </c>
      <c r="K1912" s="67">
        <v>94.1267</v>
      </c>
      <c r="L1912" s="67">
        <v>0</v>
      </c>
    </row>
    <row r="1913" spans="1:15" hidden="1" x14ac:dyDescent="0.25">
      <c r="A1913" s="68">
        <v>45083</v>
      </c>
      <c r="B1913" s="68">
        <v>45085</v>
      </c>
      <c r="C1913" s="66" t="s">
        <v>133</v>
      </c>
      <c r="D1913" s="66" t="s">
        <v>146</v>
      </c>
      <c r="E1913" s="66" t="s">
        <v>147</v>
      </c>
      <c r="F1913" s="68">
        <v>45412</v>
      </c>
      <c r="G1913" s="67">
        <v>11.65</v>
      </c>
      <c r="H1913" s="67">
        <v>-0.23</v>
      </c>
      <c r="I1913" s="67">
        <v>11.79</v>
      </c>
      <c r="J1913" s="67">
        <v>11.5</v>
      </c>
      <c r="K1913" s="67">
        <v>90.433700000000002</v>
      </c>
      <c r="L1913" s="67">
        <v>0</v>
      </c>
    </row>
    <row r="1914" spans="1:15" hidden="1" x14ac:dyDescent="0.25">
      <c r="A1914" s="68">
        <v>45082</v>
      </c>
      <c r="B1914" s="68">
        <v>45084</v>
      </c>
      <c r="C1914" s="66" t="s">
        <v>118</v>
      </c>
      <c r="D1914" s="66" t="s">
        <v>2</v>
      </c>
      <c r="E1914" s="66" t="s">
        <v>6</v>
      </c>
      <c r="F1914" s="68">
        <v>47048</v>
      </c>
      <c r="G1914" s="67">
        <v>8.3800000000000008</v>
      </c>
      <c r="H1914" s="67">
        <v>-0.03</v>
      </c>
      <c r="I1914" s="67">
        <v>8.5299999999999994</v>
      </c>
      <c r="J1914" s="67">
        <v>8.24</v>
      </c>
      <c r="K1914" s="67">
        <v>93.094300000000004</v>
      </c>
      <c r="L1914" s="67">
        <v>4.2164000000000001</v>
      </c>
    </row>
    <row r="1915" spans="1:15" hidden="1" x14ac:dyDescent="0.25">
      <c r="A1915" s="68">
        <v>45082</v>
      </c>
      <c r="B1915" s="68">
        <v>45084</v>
      </c>
      <c r="C1915" s="66" t="s">
        <v>112</v>
      </c>
      <c r="D1915" s="66" t="s">
        <v>113</v>
      </c>
      <c r="E1915" s="66" t="s">
        <v>114</v>
      </c>
      <c r="F1915" s="68">
        <v>50705</v>
      </c>
      <c r="G1915" s="67">
        <v>6.91</v>
      </c>
      <c r="H1915" s="67">
        <v>-0.03</v>
      </c>
      <c r="I1915" s="67">
        <v>7.06</v>
      </c>
      <c r="J1915" s="67">
        <v>6.76</v>
      </c>
      <c r="K1915" s="67">
        <v>63.617199999999997</v>
      </c>
      <c r="L1915" s="67">
        <v>1.8329</v>
      </c>
    </row>
    <row r="1916" spans="1:15" x14ac:dyDescent="0.25">
      <c r="A1916" s="68">
        <v>45082</v>
      </c>
      <c r="B1916" s="68">
        <v>45084</v>
      </c>
      <c r="C1916" s="66" t="s">
        <v>115</v>
      </c>
      <c r="D1916" s="66" t="s">
        <v>116</v>
      </c>
      <c r="E1916" s="66" t="s">
        <v>117</v>
      </c>
      <c r="F1916" s="68">
        <v>51616</v>
      </c>
      <c r="G1916" s="67">
        <v>6.85</v>
      </c>
      <c r="H1916" s="67">
        <v>-0.06</v>
      </c>
      <c r="I1916" s="67">
        <v>7</v>
      </c>
      <c r="J1916" s="67">
        <v>6.7</v>
      </c>
      <c r="K1916" s="67">
        <v>60.985500000000002</v>
      </c>
      <c r="L1916" s="67">
        <v>0.35249999999999998</v>
      </c>
    </row>
    <row r="1917" spans="1:15" hidden="1" x14ac:dyDescent="0.25">
      <c r="A1917" s="68">
        <v>45082</v>
      </c>
      <c r="B1917" s="68">
        <v>45084</v>
      </c>
      <c r="C1917" s="66" t="s">
        <v>127</v>
      </c>
      <c r="D1917" s="66" t="s">
        <v>4</v>
      </c>
      <c r="E1917" s="66" t="s">
        <v>8</v>
      </c>
      <c r="F1917" s="68">
        <v>48542</v>
      </c>
      <c r="G1917" s="67">
        <v>7.47</v>
      </c>
      <c r="H1917" s="67">
        <v>-0.05</v>
      </c>
      <c r="I1917" s="67">
        <v>7.62</v>
      </c>
      <c r="J1917" s="67">
        <v>7.32</v>
      </c>
      <c r="K1917" s="67">
        <v>81.971400000000003</v>
      </c>
      <c r="L1917" s="67">
        <v>2.5377000000000001</v>
      </c>
    </row>
    <row r="1918" spans="1:15" hidden="1" x14ac:dyDescent="0.25">
      <c r="A1918" s="68">
        <v>45082</v>
      </c>
      <c r="B1918" s="68">
        <v>45084</v>
      </c>
      <c r="C1918" s="66" t="s">
        <v>121</v>
      </c>
      <c r="D1918" s="66" t="s">
        <v>122</v>
      </c>
      <c r="E1918" s="66" t="s">
        <v>123</v>
      </c>
      <c r="F1918" s="68">
        <v>46316</v>
      </c>
      <c r="G1918" s="67">
        <v>9.35</v>
      </c>
      <c r="H1918" s="67">
        <v>-0.04</v>
      </c>
      <c r="I1918" s="67">
        <v>9.49</v>
      </c>
      <c r="J1918" s="67">
        <v>9.1999999999999993</v>
      </c>
      <c r="K1918" s="67">
        <v>100.4045</v>
      </c>
      <c r="L1918" s="67">
        <v>3.6438000000000001</v>
      </c>
    </row>
    <row r="1919" spans="1:15" hidden="1" x14ac:dyDescent="0.25">
      <c r="A1919" s="68">
        <v>45082</v>
      </c>
      <c r="B1919" s="68">
        <v>45084</v>
      </c>
      <c r="C1919" s="66" t="s">
        <v>124</v>
      </c>
      <c r="D1919" s="66" t="s">
        <v>160</v>
      </c>
      <c r="E1919" s="66" t="s">
        <v>161</v>
      </c>
      <c r="F1919" s="68">
        <v>45189</v>
      </c>
      <c r="G1919" s="67">
        <v>12.95</v>
      </c>
      <c r="H1919" s="67">
        <v>-0.36</v>
      </c>
      <c r="I1919" s="67">
        <v>13.1</v>
      </c>
      <c r="J1919" s="67">
        <v>12.81</v>
      </c>
      <c r="K1919" s="67">
        <v>96.359300000000005</v>
      </c>
      <c r="L1919" s="67">
        <v>0</v>
      </c>
      <c r="O1919" s="76"/>
    </row>
    <row r="1920" spans="1:15" hidden="1" x14ac:dyDescent="0.25">
      <c r="A1920" s="68">
        <v>45082</v>
      </c>
      <c r="B1920" s="68">
        <v>45084</v>
      </c>
      <c r="C1920" s="66" t="s">
        <v>130</v>
      </c>
      <c r="D1920" s="66" t="s">
        <v>156</v>
      </c>
      <c r="E1920" s="66" t="s">
        <v>157</v>
      </c>
      <c r="F1920" s="68">
        <v>45259</v>
      </c>
      <c r="G1920" s="67">
        <v>13.04</v>
      </c>
      <c r="H1920" s="67">
        <v>-0.48</v>
      </c>
      <c r="I1920" s="67">
        <v>13.18</v>
      </c>
      <c r="J1920" s="67">
        <v>12.89</v>
      </c>
      <c r="K1920" s="67">
        <v>94.040800000000004</v>
      </c>
      <c r="L1920" s="67">
        <v>0</v>
      </c>
    </row>
    <row r="1921" spans="1:15" hidden="1" x14ac:dyDescent="0.25">
      <c r="A1921" s="68">
        <v>45082</v>
      </c>
      <c r="B1921" s="68">
        <v>45084</v>
      </c>
      <c r="C1921" s="66" t="s">
        <v>133</v>
      </c>
      <c r="D1921" s="66" t="s">
        <v>146</v>
      </c>
      <c r="E1921" s="66" t="s">
        <v>147</v>
      </c>
      <c r="F1921" s="68">
        <v>45412</v>
      </c>
      <c r="G1921" s="67">
        <v>11.88</v>
      </c>
      <c r="H1921" s="67">
        <v>-0.59</v>
      </c>
      <c r="I1921" s="67">
        <v>12.02</v>
      </c>
      <c r="J1921" s="67">
        <v>11.74</v>
      </c>
      <c r="K1921" s="67">
        <v>90.2333</v>
      </c>
      <c r="L1921" s="67">
        <v>0</v>
      </c>
    </row>
    <row r="1922" spans="1:15" hidden="1" x14ac:dyDescent="0.25">
      <c r="A1922" s="68">
        <v>45079</v>
      </c>
      <c r="B1922" s="68">
        <v>45083</v>
      </c>
      <c r="C1922" s="66" t="s">
        <v>118</v>
      </c>
      <c r="D1922" s="66" t="s">
        <v>2</v>
      </c>
      <c r="E1922" s="66" t="s">
        <v>6</v>
      </c>
      <c r="F1922" s="68">
        <v>47048</v>
      </c>
      <c r="G1922" s="67">
        <v>8.41</v>
      </c>
      <c r="H1922" s="67">
        <v>-0.14000000000000001</v>
      </c>
      <c r="I1922" s="67">
        <v>8.56</v>
      </c>
      <c r="J1922" s="67">
        <v>8.26</v>
      </c>
      <c r="K1922" s="67">
        <v>92.980699999999999</v>
      </c>
      <c r="L1922" s="67">
        <v>4.1978999999999997</v>
      </c>
    </row>
    <row r="1923" spans="1:15" hidden="1" x14ac:dyDescent="0.25">
      <c r="A1923" s="68">
        <v>45079</v>
      </c>
      <c r="B1923" s="68">
        <v>45083</v>
      </c>
      <c r="C1923" s="66" t="s">
        <v>112</v>
      </c>
      <c r="D1923" s="66" t="s">
        <v>113</v>
      </c>
      <c r="E1923" s="66" t="s">
        <v>114</v>
      </c>
      <c r="F1923" s="68">
        <v>50705</v>
      </c>
      <c r="G1923" s="67">
        <v>6.94</v>
      </c>
      <c r="H1923" s="67">
        <v>-0.09</v>
      </c>
      <c r="I1923" s="67">
        <v>7.09</v>
      </c>
      <c r="J1923" s="67">
        <v>6.79</v>
      </c>
      <c r="K1923" s="67">
        <v>63.407200000000003</v>
      </c>
      <c r="L1923" s="67">
        <v>1.8247</v>
      </c>
    </row>
    <row r="1924" spans="1:15" x14ac:dyDescent="0.25">
      <c r="A1924" s="68">
        <v>45079</v>
      </c>
      <c r="B1924" s="68">
        <v>45083</v>
      </c>
      <c r="C1924" s="66" t="s">
        <v>115</v>
      </c>
      <c r="D1924" s="66" t="s">
        <v>116</v>
      </c>
      <c r="E1924" s="66" t="s">
        <v>117</v>
      </c>
      <c r="F1924" s="68">
        <v>51616</v>
      </c>
      <c r="G1924" s="67">
        <v>6.91</v>
      </c>
      <c r="H1924" s="67">
        <v>-0.08</v>
      </c>
      <c r="I1924" s="67">
        <v>7.06</v>
      </c>
      <c r="J1924" s="67">
        <v>6.76</v>
      </c>
      <c r="K1924" s="67">
        <v>60.540399999999998</v>
      </c>
      <c r="L1924" s="67">
        <v>0.34429999999999999</v>
      </c>
    </row>
    <row r="1925" spans="1:15" hidden="1" x14ac:dyDescent="0.25">
      <c r="A1925" s="68">
        <v>45079</v>
      </c>
      <c r="B1925" s="68">
        <v>45083</v>
      </c>
      <c r="C1925" s="66" t="s">
        <v>127</v>
      </c>
      <c r="D1925" s="66" t="s">
        <v>4</v>
      </c>
      <c r="E1925" s="66" t="s">
        <v>8</v>
      </c>
      <c r="F1925" s="68">
        <v>48542</v>
      </c>
      <c r="G1925" s="67">
        <v>7.52</v>
      </c>
      <c r="H1925" s="67">
        <v>-0.19</v>
      </c>
      <c r="I1925" s="67">
        <v>7.66</v>
      </c>
      <c r="J1925" s="67">
        <v>7.37</v>
      </c>
      <c r="K1925" s="67">
        <v>81.694599999999994</v>
      </c>
      <c r="L1925" s="67">
        <v>2.5247000000000002</v>
      </c>
    </row>
    <row r="1926" spans="1:15" hidden="1" x14ac:dyDescent="0.25">
      <c r="A1926" s="68">
        <v>45079</v>
      </c>
      <c r="B1926" s="68">
        <v>45083</v>
      </c>
      <c r="C1926" s="66" t="s">
        <v>121</v>
      </c>
      <c r="D1926" s="66" t="s">
        <v>122</v>
      </c>
      <c r="E1926" s="66" t="s">
        <v>123</v>
      </c>
      <c r="F1926" s="68">
        <v>46316</v>
      </c>
      <c r="G1926" s="67">
        <v>9.39</v>
      </c>
      <c r="H1926" s="67">
        <v>-0.21</v>
      </c>
      <c r="I1926" s="67">
        <v>9.5399999999999991</v>
      </c>
      <c r="J1926" s="67">
        <v>9.24</v>
      </c>
      <c r="K1926" s="67">
        <v>100.2734</v>
      </c>
      <c r="L1926" s="67">
        <v>3.6177999999999999</v>
      </c>
    </row>
    <row r="1927" spans="1:15" hidden="1" x14ac:dyDescent="0.25">
      <c r="A1927" s="68">
        <v>45079</v>
      </c>
      <c r="B1927" s="68">
        <v>45083</v>
      </c>
      <c r="C1927" s="66" t="s">
        <v>124</v>
      </c>
      <c r="D1927" s="66" t="s">
        <v>160</v>
      </c>
      <c r="E1927" s="66" t="s">
        <v>161</v>
      </c>
      <c r="F1927" s="68">
        <v>45189</v>
      </c>
      <c r="G1927" s="67">
        <v>13.31</v>
      </c>
      <c r="H1927" s="67">
        <v>-0.06</v>
      </c>
      <c r="I1927" s="67">
        <v>13.46</v>
      </c>
      <c r="J1927" s="67">
        <v>13.16</v>
      </c>
      <c r="K1927" s="67">
        <v>96.228800000000007</v>
      </c>
      <c r="L1927" s="67">
        <v>0</v>
      </c>
      <c r="O1927" s="76"/>
    </row>
    <row r="1928" spans="1:15" hidden="1" x14ac:dyDescent="0.25">
      <c r="A1928" s="68">
        <v>45079</v>
      </c>
      <c r="B1928" s="68">
        <v>45083</v>
      </c>
      <c r="C1928" s="66" t="s">
        <v>130</v>
      </c>
      <c r="D1928" s="66" t="s">
        <v>156</v>
      </c>
      <c r="E1928" s="66" t="s">
        <v>157</v>
      </c>
      <c r="F1928" s="68">
        <v>45259</v>
      </c>
      <c r="G1928" s="67">
        <v>13.52</v>
      </c>
      <c r="H1928" s="67">
        <v>-0.1</v>
      </c>
      <c r="I1928" s="67">
        <v>13.67</v>
      </c>
      <c r="J1928" s="67">
        <v>13.38</v>
      </c>
      <c r="K1928" s="67">
        <v>93.798400000000001</v>
      </c>
      <c r="L1928" s="67">
        <v>0</v>
      </c>
    </row>
    <row r="1929" spans="1:15" hidden="1" x14ac:dyDescent="0.25">
      <c r="A1929" s="68">
        <v>45079</v>
      </c>
      <c r="B1929" s="68">
        <v>45083</v>
      </c>
      <c r="C1929" s="66" t="s">
        <v>133</v>
      </c>
      <c r="D1929" s="66" t="s">
        <v>146</v>
      </c>
      <c r="E1929" s="66" t="s">
        <v>147</v>
      </c>
      <c r="F1929" s="68">
        <v>45412</v>
      </c>
      <c r="G1929" s="67">
        <v>12.47</v>
      </c>
      <c r="H1929" s="67">
        <v>-0.24</v>
      </c>
      <c r="I1929" s="67">
        <v>12.62</v>
      </c>
      <c r="J1929" s="67">
        <v>12.32</v>
      </c>
      <c r="K1929" s="67">
        <v>89.770600000000002</v>
      </c>
      <c r="L1929" s="67">
        <v>0</v>
      </c>
    </row>
    <row r="1930" spans="1:15" hidden="1" x14ac:dyDescent="0.25">
      <c r="A1930" s="68">
        <v>45078</v>
      </c>
      <c r="B1930" s="68">
        <v>45082</v>
      </c>
      <c r="C1930" s="66" t="s">
        <v>118</v>
      </c>
      <c r="D1930" s="66" t="s">
        <v>2</v>
      </c>
      <c r="E1930" s="66" t="s">
        <v>6</v>
      </c>
      <c r="F1930" s="68">
        <v>47048</v>
      </c>
      <c r="G1930" s="67">
        <v>8.5500000000000007</v>
      </c>
      <c r="H1930" s="67">
        <v>-0.14000000000000001</v>
      </c>
      <c r="I1930" s="67">
        <v>8.6999999999999993</v>
      </c>
      <c r="J1930" s="67">
        <v>8.41</v>
      </c>
      <c r="K1930" s="67">
        <v>92.412000000000006</v>
      </c>
      <c r="L1930" s="67">
        <v>4.1795</v>
      </c>
    </row>
    <row r="1931" spans="1:15" hidden="1" x14ac:dyDescent="0.25">
      <c r="A1931" s="68">
        <v>45078</v>
      </c>
      <c r="B1931" s="68">
        <v>45082</v>
      </c>
      <c r="C1931" s="66" t="s">
        <v>112</v>
      </c>
      <c r="D1931" s="66" t="s">
        <v>113</v>
      </c>
      <c r="E1931" s="66" t="s">
        <v>114</v>
      </c>
      <c r="F1931" s="68">
        <v>50705</v>
      </c>
      <c r="G1931" s="67">
        <v>7.03</v>
      </c>
      <c r="H1931" s="67">
        <v>-0.24</v>
      </c>
      <c r="I1931" s="67">
        <v>7.17</v>
      </c>
      <c r="J1931" s="67">
        <v>6.88</v>
      </c>
      <c r="K1931" s="67">
        <v>62.825699999999998</v>
      </c>
      <c r="L1931" s="67">
        <v>1.8164</v>
      </c>
    </row>
    <row r="1932" spans="1:15" x14ac:dyDescent="0.25">
      <c r="A1932" s="68">
        <v>45078</v>
      </c>
      <c r="B1932" s="68">
        <v>45082</v>
      </c>
      <c r="C1932" s="66" t="s">
        <v>115</v>
      </c>
      <c r="D1932" s="66" t="s">
        <v>116</v>
      </c>
      <c r="E1932" s="66" t="s">
        <v>117</v>
      </c>
      <c r="F1932" s="68">
        <v>51616</v>
      </c>
      <c r="G1932" s="67">
        <v>6.99</v>
      </c>
      <c r="H1932" s="67">
        <v>-0.21</v>
      </c>
      <c r="I1932" s="67">
        <v>7.14</v>
      </c>
      <c r="J1932" s="67">
        <v>6.84</v>
      </c>
      <c r="K1932" s="67">
        <v>59.984200000000001</v>
      </c>
      <c r="L1932" s="67">
        <v>0.33610000000000001</v>
      </c>
    </row>
    <row r="1933" spans="1:15" hidden="1" x14ac:dyDescent="0.25">
      <c r="A1933" s="68">
        <v>45078</v>
      </c>
      <c r="B1933" s="68">
        <v>45082</v>
      </c>
      <c r="C1933" s="66" t="s">
        <v>127</v>
      </c>
      <c r="D1933" s="66" t="s">
        <v>4</v>
      </c>
      <c r="E1933" s="66" t="s">
        <v>8</v>
      </c>
      <c r="F1933" s="68">
        <v>48542</v>
      </c>
      <c r="G1933" s="67">
        <v>7.71</v>
      </c>
      <c r="H1933" s="67">
        <v>-0.18</v>
      </c>
      <c r="I1933" s="67">
        <v>7.86</v>
      </c>
      <c r="J1933" s="67">
        <v>7.56</v>
      </c>
      <c r="K1933" s="67">
        <v>80.557000000000002</v>
      </c>
      <c r="L1933" s="67">
        <v>2.5116000000000001</v>
      </c>
    </row>
    <row r="1934" spans="1:15" hidden="1" x14ac:dyDescent="0.25">
      <c r="A1934" s="68">
        <v>45078</v>
      </c>
      <c r="B1934" s="68">
        <v>45082</v>
      </c>
      <c r="C1934" s="66" t="s">
        <v>121</v>
      </c>
      <c r="D1934" s="66" t="s">
        <v>122</v>
      </c>
      <c r="E1934" s="66" t="s">
        <v>123</v>
      </c>
      <c r="F1934" s="68">
        <v>46316</v>
      </c>
      <c r="G1934" s="67">
        <v>9.6</v>
      </c>
      <c r="H1934" s="67">
        <v>-0.13</v>
      </c>
      <c r="I1934" s="67">
        <v>9.75</v>
      </c>
      <c r="J1934" s="67">
        <v>9.4499999999999993</v>
      </c>
      <c r="K1934" s="67">
        <v>99.702500000000001</v>
      </c>
      <c r="L1934" s="67">
        <v>3.5918000000000001</v>
      </c>
    </row>
    <row r="1935" spans="1:15" hidden="1" x14ac:dyDescent="0.25">
      <c r="A1935" s="68">
        <v>45078</v>
      </c>
      <c r="B1935" s="68">
        <v>45082</v>
      </c>
      <c r="C1935" s="66" t="s">
        <v>124</v>
      </c>
      <c r="D1935" s="66" t="s">
        <v>160</v>
      </c>
      <c r="E1935" s="66" t="s">
        <v>161</v>
      </c>
      <c r="F1935" s="68">
        <v>45189</v>
      </c>
      <c r="G1935" s="67">
        <v>13.37</v>
      </c>
      <c r="H1935" s="67">
        <v>-0.02</v>
      </c>
      <c r="I1935" s="67">
        <v>13.52</v>
      </c>
      <c r="J1935" s="67">
        <v>13.23</v>
      </c>
      <c r="K1935" s="67">
        <v>96.176900000000003</v>
      </c>
      <c r="L1935" s="67">
        <v>0</v>
      </c>
      <c r="O1935" s="76"/>
    </row>
    <row r="1936" spans="1:15" hidden="1" x14ac:dyDescent="0.25">
      <c r="A1936" s="68">
        <v>45078</v>
      </c>
      <c r="B1936" s="68">
        <v>45082</v>
      </c>
      <c r="C1936" s="66" t="s">
        <v>130</v>
      </c>
      <c r="D1936" s="66" t="s">
        <v>156</v>
      </c>
      <c r="E1936" s="66" t="s">
        <v>157</v>
      </c>
      <c r="F1936" s="68">
        <v>45259</v>
      </c>
      <c r="G1936" s="67">
        <v>13.62</v>
      </c>
      <c r="H1936" s="67">
        <v>0.01</v>
      </c>
      <c r="I1936" s="67">
        <v>13.76</v>
      </c>
      <c r="J1936" s="67">
        <v>13.47</v>
      </c>
      <c r="K1936" s="67">
        <v>93.725999999999999</v>
      </c>
      <c r="L1936" s="67">
        <v>0</v>
      </c>
    </row>
    <row r="1937" spans="1:15" hidden="1" x14ac:dyDescent="0.25">
      <c r="A1937" s="68">
        <v>45078</v>
      </c>
      <c r="B1937" s="68">
        <v>45082</v>
      </c>
      <c r="C1937" s="66" t="s">
        <v>133</v>
      </c>
      <c r="D1937" s="66" t="s">
        <v>146</v>
      </c>
      <c r="E1937" s="66" t="s">
        <v>147</v>
      </c>
      <c r="F1937" s="68">
        <v>45412</v>
      </c>
      <c r="G1937" s="67">
        <v>12.71</v>
      </c>
      <c r="H1937" s="67">
        <v>-0.09</v>
      </c>
      <c r="I1937" s="67">
        <v>12.85</v>
      </c>
      <c r="J1937" s="67">
        <v>12.56</v>
      </c>
      <c r="K1937" s="67">
        <v>89.568799999999996</v>
      </c>
      <c r="L1937" s="67">
        <v>0</v>
      </c>
    </row>
    <row r="1938" spans="1:15" hidden="1" x14ac:dyDescent="0.25">
      <c r="A1938" s="68">
        <v>45077</v>
      </c>
      <c r="B1938" s="68">
        <v>45079</v>
      </c>
      <c r="C1938" s="66" t="s">
        <v>118</v>
      </c>
      <c r="D1938" s="66" t="s">
        <v>2</v>
      </c>
      <c r="E1938" s="66" t="s">
        <v>6</v>
      </c>
      <c r="F1938" s="68">
        <v>47048</v>
      </c>
      <c r="G1938" s="67">
        <v>8.69</v>
      </c>
      <c r="H1938" s="67">
        <v>-0.04</v>
      </c>
      <c r="I1938" s="67">
        <v>8.84</v>
      </c>
      <c r="J1938" s="67">
        <v>8.5399999999999991</v>
      </c>
      <c r="K1938" s="67">
        <v>91.861800000000002</v>
      </c>
      <c r="L1938" s="67">
        <v>4.1239999999999997</v>
      </c>
    </row>
    <row r="1939" spans="1:15" hidden="1" x14ac:dyDescent="0.25">
      <c r="A1939" s="68">
        <v>45077</v>
      </c>
      <c r="B1939" s="68">
        <v>45079</v>
      </c>
      <c r="C1939" s="66" t="s">
        <v>112</v>
      </c>
      <c r="D1939" s="66" t="s">
        <v>113</v>
      </c>
      <c r="E1939" s="66" t="s">
        <v>114</v>
      </c>
      <c r="F1939" s="68">
        <v>50705</v>
      </c>
      <c r="G1939" s="67">
        <v>7.27</v>
      </c>
      <c r="H1939" s="67">
        <v>-0.05</v>
      </c>
      <c r="I1939" s="67">
        <v>7.42</v>
      </c>
      <c r="J1939" s="67">
        <v>7.12</v>
      </c>
      <c r="K1939" s="67">
        <v>61.180300000000003</v>
      </c>
      <c r="L1939" s="67">
        <v>1.7918000000000001</v>
      </c>
    </row>
    <row r="1940" spans="1:15" x14ac:dyDescent="0.25">
      <c r="A1940" s="68">
        <v>45077</v>
      </c>
      <c r="B1940" s="68">
        <v>45079</v>
      </c>
      <c r="C1940" s="66" t="s">
        <v>115</v>
      </c>
      <c r="D1940" s="66" t="s">
        <v>116</v>
      </c>
      <c r="E1940" s="66" t="s">
        <v>117</v>
      </c>
      <c r="F1940" s="68">
        <v>51616</v>
      </c>
      <c r="G1940" s="67">
        <v>7.2</v>
      </c>
      <c r="H1940" s="67">
        <v>-0.04</v>
      </c>
      <c r="I1940" s="67">
        <v>7.35</v>
      </c>
      <c r="J1940" s="67">
        <v>7.05</v>
      </c>
      <c r="K1940" s="67">
        <v>58.500799999999998</v>
      </c>
      <c r="L1940" s="67">
        <v>0.3115</v>
      </c>
    </row>
    <row r="1941" spans="1:15" hidden="1" x14ac:dyDescent="0.25">
      <c r="A1941" s="68">
        <v>45077</v>
      </c>
      <c r="B1941" s="68">
        <v>45079</v>
      </c>
      <c r="C1941" s="66" t="s">
        <v>127</v>
      </c>
      <c r="D1941" s="66" t="s">
        <v>4</v>
      </c>
      <c r="E1941" s="66" t="s">
        <v>8</v>
      </c>
      <c r="F1941" s="68">
        <v>48542</v>
      </c>
      <c r="G1941" s="67">
        <v>7.89</v>
      </c>
      <c r="H1941" s="67">
        <v>-0.05</v>
      </c>
      <c r="I1941" s="67">
        <v>8.0399999999999991</v>
      </c>
      <c r="J1941" s="67">
        <v>7.74</v>
      </c>
      <c r="K1941" s="67">
        <v>79.553100000000001</v>
      </c>
      <c r="L1941" s="67">
        <v>2.4725999999999999</v>
      </c>
    </row>
    <row r="1942" spans="1:15" hidden="1" x14ac:dyDescent="0.25">
      <c r="A1942" s="68">
        <v>45077</v>
      </c>
      <c r="B1942" s="68">
        <v>45079</v>
      </c>
      <c r="C1942" s="66" t="s">
        <v>121</v>
      </c>
      <c r="D1942" s="66" t="s">
        <v>122</v>
      </c>
      <c r="E1942" s="66" t="s">
        <v>123</v>
      </c>
      <c r="F1942" s="68">
        <v>46316</v>
      </c>
      <c r="G1942" s="67">
        <v>9.73</v>
      </c>
      <c r="H1942" s="67">
        <v>-0.05</v>
      </c>
      <c r="I1942" s="67">
        <v>9.8800000000000008</v>
      </c>
      <c r="J1942" s="67">
        <v>9.58</v>
      </c>
      <c r="K1942" s="67">
        <v>99.336799999999997</v>
      </c>
      <c r="L1942" s="67">
        <v>3.5137</v>
      </c>
    </row>
    <row r="1943" spans="1:15" hidden="1" x14ac:dyDescent="0.25">
      <c r="A1943" s="68">
        <v>45077</v>
      </c>
      <c r="B1943" s="68">
        <v>45079</v>
      </c>
      <c r="C1943" s="66" t="s">
        <v>124</v>
      </c>
      <c r="D1943" s="66" t="s">
        <v>160</v>
      </c>
      <c r="E1943" s="66" t="s">
        <v>161</v>
      </c>
      <c r="F1943" s="68">
        <v>45189</v>
      </c>
      <c r="G1943" s="67">
        <v>13.39</v>
      </c>
      <c r="H1943" s="67">
        <v>0</v>
      </c>
      <c r="I1943" s="67">
        <v>13.54</v>
      </c>
      <c r="J1943" s="67">
        <v>13.24</v>
      </c>
      <c r="K1943" s="67">
        <v>96.07</v>
      </c>
      <c r="L1943" s="67">
        <v>0</v>
      </c>
      <c r="O1943" s="76"/>
    </row>
    <row r="1944" spans="1:15" hidden="1" x14ac:dyDescent="0.25">
      <c r="A1944" s="68">
        <v>45077</v>
      </c>
      <c r="B1944" s="68">
        <v>45079</v>
      </c>
      <c r="C1944" s="66" t="s">
        <v>130</v>
      </c>
      <c r="D1944" s="66" t="s">
        <v>156</v>
      </c>
      <c r="E1944" s="66" t="s">
        <v>157</v>
      </c>
      <c r="F1944" s="68">
        <v>45259</v>
      </c>
      <c r="G1944" s="67">
        <v>13.61</v>
      </c>
      <c r="H1944" s="67">
        <v>0.14000000000000001</v>
      </c>
      <c r="I1944" s="67">
        <v>13.75</v>
      </c>
      <c r="J1944" s="67">
        <v>13.46</v>
      </c>
      <c r="K1944" s="67">
        <v>93.630399999999995</v>
      </c>
      <c r="L1944" s="67">
        <v>0</v>
      </c>
    </row>
    <row r="1945" spans="1:15" hidden="1" x14ac:dyDescent="0.25">
      <c r="A1945" s="68">
        <v>45077</v>
      </c>
      <c r="B1945" s="68">
        <v>45079</v>
      </c>
      <c r="C1945" s="66" t="s">
        <v>133</v>
      </c>
      <c r="D1945" s="66" t="s">
        <v>146</v>
      </c>
      <c r="E1945" s="66" t="s">
        <v>147</v>
      </c>
      <c r="F1945" s="68">
        <v>45412</v>
      </c>
      <c r="G1945" s="67">
        <v>12.8</v>
      </c>
      <c r="H1945" s="67">
        <v>-0.01</v>
      </c>
      <c r="I1945" s="67">
        <v>12.95</v>
      </c>
      <c r="J1945" s="67">
        <v>12.66</v>
      </c>
      <c r="K1945" s="67">
        <v>89.412099999999995</v>
      </c>
      <c r="L1945" s="67">
        <v>0</v>
      </c>
    </row>
    <row r="1946" spans="1:15" hidden="1" x14ac:dyDescent="0.25">
      <c r="A1946" s="68">
        <v>45076</v>
      </c>
      <c r="B1946" s="68">
        <v>45078</v>
      </c>
      <c r="C1946" s="66" t="s">
        <v>118</v>
      </c>
      <c r="D1946" s="66" t="s">
        <v>2</v>
      </c>
      <c r="E1946" s="66" t="s">
        <v>6</v>
      </c>
      <c r="F1946" s="68">
        <v>47048</v>
      </c>
      <c r="G1946" s="67">
        <v>8.73</v>
      </c>
      <c r="H1946" s="67">
        <v>-0.09</v>
      </c>
      <c r="I1946" s="67">
        <v>8.8800000000000008</v>
      </c>
      <c r="J1946" s="67">
        <v>8.58</v>
      </c>
      <c r="K1946" s="67">
        <v>91.696299999999994</v>
      </c>
      <c r="L1946" s="67">
        <v>4.1055000000000001</v>
      </c>
    </row>
    <row r="1947" spans="1:15" hidden="1" x14ac:dyDescent="0.25">
      <c r="A1947" s="68">
        <v>45076</v>
      </c>
      <c r="B1947" s="68">
        <v>45078</v>
      </c>
      <c r="C1947" s="66" t="s">
        <v>112</v>
      </c>
      <c r="D1947" s="66" t="s">
        <v>113</v>
      </c>
      <c r="E1947" s="66" t="s">
        <v>114</v>
      </c>
      <c r="F1947" s="68">
        <v>50705</v>
      </c>
      <c r="G1947" s="67">
        <v>7.32</v>
      </c>
      <c r="H1947" s="67">
        <v>-7.0000000000000007E-2</v>
      </c>
      <c r="I1947" s="67">
        <v>7.47</v>
      </c>
      <c r="J1947" s="67">
        <v>7.17</v>
      </c>
      <c r="K1947" s="67">
        <v>60.844000000000001</v>
      </c>
      <c r="L1947" s="67">
        <v>1.7836000000000001</v>
      </c>
    </row>
    <row r="1948" spans="1:15" x14ac:dyDescent="0.25">
      <c r="A1948" s="68">
        <v>45076</v>
      </c>
      <c r="B1948" s="68">
        <v>45078</v>
      </c>
      <c r="C1948" s="66" t="s">
        <v>115</v>
      </c>
      <c r="D1948" s="66" t="s">
        <v>116</v>
      </c>
      <c r="E1948" s="66" t="s">
        <v>117</v>
      </c>
      <c r="F1948" s="68">
        <v>51616</v>
      </c>
      <c r="G1948" s="67">
        <v>7.24</v>
      </c>
      <c r="H1948" s="67">
        <v>-7.0000000000000007E-2</v>
      </c>
      <c r="I1948" s="67">
        <v>7.39</v>
      </c>
      <c r="J1948" s="67">
        <v>7.1</v>
      </c>
      <c r="K1948" s="67">
        <v>58.169499999999999</v>
      </c>
      <c r="L1948" s="67">
        <v>0.30330000000000001</v>
      </c>
    </row>
    <row r="1949" spans="1:15" hidden="1" x14ac:dyDescent="0.25">
      <c r="A1949" s="68">
        <v>45076</v>
      </c>
      <c r="B1949" s="68">
        <v>45078</v>
      </c>
      <c r="C1949" s="66" t="s">
        <v>127</v>
      </c>
      <c r="D1949" s="66" t="s">
        <v>4</v>
      </c>
      <c r="E1949" s="66" t="s">
        <v>8</v>
      </c>
      <c r="F1949" s="68">
        <v>48542</v>
      </c>
      <c r="G1949" s="67">
        <v>7.94</v>
      </c>
      <c r="H1949" s="67">
        <v>-0.1</v>
      </c>
      <c r="I1949" s="67">
        <v>8.08</v>
      </c>
      <c r="J1949" s="67">
        <v>7.79</v>
      </c>
      <c r="K1949" s="67">
        <v>79.278400000000005</v>
      </c>
      <c r="L1949" s="67">
        <v>2.4596</v>
      </c>
    </row>
    <row r="1950" spans="1:15" hidden="1" x14ac:dyDescent="0.25">
      <c r="A1950" s="68">
        <v>45076</v>
      </c>
      <c r="B1950" s="68">
        <v>45078</v>
      </c>
      <c r="C1950" s="66" t="s">
        <v>121</v>
      </c>
      <c r="D1950" s="66" t="s">
        <v>122</v>
      </c>
      <c r="E1950" s="66" t="s">
        <v>123</v>
      </c>
      <c r="F1950" s="68">
        <v>46316</v>
      </c>
      <c r="G1950" s="67">
        <v>9.7799999999999994</v>
      </c>
      <c r="H1950" s="67">
        <v>-0.05</v>
      </c>
      <c r="I1950" s="67">
        <v>9.93</v>
      </c>
      <c r="J1950" s="67">
        <v>9.6300000000000008</v>
      </c>
      <c r="K1950" s="67">
        <v>99.201400000000007</v>
      </c>
      <c r="L1950" s="67">
        <v>3.4876999999999998</v>
      </c>
    </row>
    <row r="1951" spans="1:15" hidden="1" x14ac:dyDescent="0.25">
      <c r="A1951" s="68">
        <v>45076</v>
      </c>
      <c r="B1951" s="68">
        <v>45078</v>
      </c>
      <c r="C1951" s="66" t="s">
        <v>124</v>
      </c>
      <c r="D1951" s="66" t="s">
        <v>160</v>
      </c>
      <c r="E1951" s="66" t="s">
        <v>161</v>
      </c>
      <c r="F1951" s="68">
        <v>45189</v>
      </c>
      <c r="G1951" s="67">
        <v>13.39</v>
      </c>
      <c r="H1951" s="67">
        <v>0.01</v>
      </c>
      <c r="I1951" s="67">
        <v>13.54</v>
      </c>
      <c r="J1951" s="67">
        <v>13.24</v>
      </c>
      <c r="K1951" s="67">
        <v>96.036000000000001</v>
      </c>
      <c r="L1951" s="67">
        <v>0</v>
      </c>
      <c r="O1951" s="76"/>
    </row>
    <row r="1952" spans="1:15" hidden="1" x14ac:dyDescent="0.25">
      <c r="A1952" s="68">
        <v>45076</v>
      </c>
      <c r="B1952" s="68">
        <v>45078</v>
      </c>
      <c r="C1952" s="66" t="s">
        <v>130</v>
      </c>
      <c r="D1952" s="66" t="s">
        <v>156</v>
      </c>
      <c r="E1952" s="66" t="s">
        <v>157</v>
      </c>
      <c r="F1952" s="68">
        <v>45259</v>
      </c>
      <c r="G1952" s="67">
        <v>13.47</v>
      </c>
      <c r="H1952" s="67">
        <v>-0.06</v>
      </c>
      <c r="I1952" s="67">
        <v>13.61</v>
      </c>
      <c r="J1952" s="67">
        <v>13.32</v>
      </c>
      <c r="K1952" s="67">
        <v>93.659000000000006</v>
      </c>
      <c r="L1952" s="67">
        <v>0</v>
      </c>
    </row>
    <row r="1953" spans="1:15" hidden="1" x14ac:dyDescent="0.25">
      <c r="A1953" s="68">
        <v>45076</v>
      </c>
      <c r="B1953" s="68">
        <v>45078</v>
      </c>
      <c r="C1953" s="66" t="s">
        <v>133</v>
      </c>
      <c r="D1953" s="66" t="s">
        <v>146</v>
      </c>
      <c r="E1953" s="66" t="s">
        <v>147</v>
      </c>
      <c r="F1953" s="68">
        <v>45412</v>
      </c>
      <c r="G1953" s="67">
        <v>12.81</v>
      </c>
      <c r="H1953" s="67">
        <v>0</v>
      </c>
      <c r="I1953" s="67">
        <v>12.95</v>
      </c>
      <c r="J1953" s="67">
        <v>12.67</v>
      </c>
      <c r="K1953" s="67">
        <v>89.378500000000003</v>
      </c>
      <c r="L1953" s="67">
        <v>0</v>
      </c>
    </row>
    <row r="1954" spans="1:15" hidden="1" x14ac:dyDescent="0.25">
      <c r="A1954" s="68">
        <v>45072</v>
      </c>
      <c r="B1954" s="68">
        <v>45077</v>
      </c>
      <c r="C1954" s="66" t="s">
        <v>118</v>
      </c>
      <c r="D1954" s="66" t="s">
        <v>2</v>
      </c>
      <c r="E1954" s="66" t="s">
        <v>6</v>
      </c>
      <c r="F1954" s="68">
        <v>47048</v>
      </c>
      <c r="G1954" s="67">
        <v>8.82</v>
      </c>
      <c r="H1954" s="67">
        <v>0</v>
      </c>
      <c r="I1954" s="67">
        <v>8.9700000000000006</v>
      </c>
      <c r="J1954" s="67">
        <v>8.67</v>
      </c>
      <c r="K1954" s="67">
        <v>91.350099999999998</v>
      </c>
      <c r="L1954" s="67">
        <v>4.0869999999999997</v>
      </c>
    </row>
    <row r="1955" spans="1:15" hidden="1" x14ac:dyDescent="0.25">
      <c r="A1955" s="68">
        <v>45072</v>
      </c>
      <c r="B1955" s="68">
        <v>45077</v>
      </c>
      <c r="C1955" s="66" t="s">
        <v>112</v>
      </c>
      <c r="D1955" s="66" t="s">
        <v>113</v>
      </c>
      <c r="E1955" s="66" t="s">
        <v>114</v>
      </c>
      <c r="F1955" s="68">
        <v>50705</v>
      </c>
      <c r="G1955" s="67">
        <v>7.39</v>
      </c>
      <c r="H1955" s="67">
        <v>-0.02</v>
      </c>
      <c r="I1955" s="67">
        <v>7.54</v>
      </c>
      <c r="J1955" s="67">
        <v>7.24</v>
      </c>
      <c r="K1955" s="67">
        <v>60.363799999999998</v>
      </c>
      <c r="L1955" s="67">
        <v>1.7753000000000001</v>
      </c>
    </row>
    <row r="1956" spans="1:15" x14ac:dyDescent="0.25">
      <c r="A1956" s="68">
        <v>45072</v>
      </c>
      <c r="B1956" s="68">
        <v>45077</v>
      </c>
      <c r="C1956" s="66" t="s">
        <v>115</v>
      </c>
      <c r="D1956" s="66" t="s">
        <v>116</v>
      </c>
      <c r="E1956" s="66" t="s">
        <v>117</v>
      </c>
      <c r="F1956" s="68">
        <v>51616</v>
      </c>
      <c r="G1956" s="67">
        <v>7.31</v>
      </c>
      <c r="H1956" s="67">
        <v>-0.01</v>
      </c>
      <c r="I1956" s="67">
        <v>7.46</v>
      </c>
      <c r="J1956" s="67">
        <v>7.16</v>
      </c>
      <c r="K1956" s="67">
        <v>57.731200000000001</v>
      </c>
      <c r="L1956" s="67">
        <v>0.29509999999999997</v>
      </c>
    </row>
    <row r="1957" spans="1:15" hidden="1" x14ac:dyDescent="0.25">
      <c r="A1957" s="68">
        <v>45072</v>
      </c>
      <c r="B1957" s="68">
        <v>45077</v>
      </c>
      <c r="C1957" s="66" t="s">
        <v>127</v>
      </c>
      <c r="D1957" s="66" t="s">
        <v>4</v>
      </c>
      <c r="E1957" s="66" t="s">
        <v>8</v>
      </c>
      <c r="F1957" s="68">
        <v>48542</v>
      </c>
      <c r="G1957" s="67">
        <v>8.0399999999999991</v>
      </c>
      <c r="H1957" s="67">
        <v>0.02</v>
      </c>
      <c r="I1957" s="67">
        <v>8.19</v>
      </c>
      <c r="J1957" s="67">
        <v>7.89</v>
      </c>
      <c r="K1957" s="67">
        <v>78.696600000000004</v>
      </c>
      <c r="L1957" s="67">
        <v>2.4466000000000001</v>
      </c>
    </row>
    <row r="1958" spans="1:15" hidden="1" x14ac:dyDescent="0.25">
      <c r="A1958" s="68">
        <v>45072</v>
      </c>
      <c r="B1958" s="68">
        <v>45077</v>
      </c>
      <c r="C1958" s="66" t="s">
        <v>121</v>
      </c>
      <c r="D1958" s="66" t="s">
        <v>122</v>
      </c>
      <c r="E1958" s="66" t="s">
        <v>123</v>
      </c>
      <c r="F1958" s="68">
        <v>46316</v>
      </c>
      <c r="G1958" s="67">
        <v>9.83</v>
      </c>
      <c r="H1958" s="67">
        <v>-0.01</v>
      </c>
      <c r="I1958" s="67">
        <v>9.98</v>
      </c>
      <c r="J1958" s="67">
        <v>9.69</v>
      </c>
      <c r="K1958" s="67">
        <v>99.049599999999998</v>
      </c>
      <c r="L1958" s="67">
        <v>3.4615999999999998</v>
      </c>
    </row>
    <row r="1959" spans="1:15" hidden="1" x14ac:dyDescent="0.25">
      <c r="A1959" s="68">
        <v>45072</v>
      </c>
      <c r="B1959" s="68">
        <v>45077</v>
      </c>
      <c r="C1959" s="66" t="s">
        <v>124</v>
      </c>
      <c r="D1959" s="66" t="s">
        <v>160</v>
      </c>
      <c r="E1959" s="66" t="s">
        <v>161</v>
      </c>
      <c r="F1959" s="68">
        <v>45189</v>
      </c>
      <c r="G1959" s="67">
        <v>13.38</v>
      </c>
      <c r="H1959" s="67">
        <v>0.02</v>
      </c>
      <c r="I1959" s="67">
        <v>13.52</v>
      </c>
      <c r="J1959" s="67">
        <v>13.23</v>
      </c>
      <c r="K1959" s="67">
        <v>96.004900000000006</v>
      </c>
      <c r="L1959" s="67">
        <v>0</v>
      </c>
      <c r="O1959" s="76"/>
    </row>
    <row r="1960" spans="1:15" hidden="1" x14ac:dyDescent="0.25">
      <c r="A1960" s="68">
        <v>45072</v>
      </c>
      <c r="B1960" s="68">
        <v>45077</v>
      </c>
      <c r="C1960" s="66" t="s">
        <v>130</v>
      </c>
      <c r="D1960" s="66" t="s">
        <v>156</v>
      </c>
      <c r="E1960" s="66" t="s">
        <v>157</v>
      </c>
      <c r="F1960" s="68">
        <v>45259</v>
      </c>
      <c r="G1960" s="67">
        <v>13.53</v>
      </c>
      <c r="H1960" s="67">
        <v>-0.02</v>
      </c>
      <c r="I1960" s="67">
        <v>13.68</v>
      </c>
      <c r="J1960" s="67">
        <v>13.38</v>
      </c>
      <c r="K1960" s="67">
        <v>93.599100000000007</v>
      </c>
      <c r="L1960" s="67">
        <v>0</v>
      </c>
    </row>
    <row r="1961" spans="1:15" hidden="1" x14ac:dyDescent="0.25">
      <c r="A1961" s="68">
        <v>45072</v>
      </c>
      <c r="B1961" s="68">
        <v>45077</v>
      </c>
      <c r="C1961" s="66" t="s">
        <v>133</v>
      </c>
      <c r="D1961" s="66" t="s">
        <v>146</v>
      </c>
      <c r="E1961" s="66" t="s">
        <v>147</v>
      </c>
      <c r="F1961" s="68">
        <v>45412</v>
      </c>
      <c r="G1961" s="67">
        <v>12.81</v>
      </c>
      <c r="H1961" s="67">
        <v>-0.25</v>
      </c>
      <c r="I1961" s="67">
        <v>12.94</v>
      </c>
      <c r="J1961" s="67">
        <v>12.67</v>
      </c>
      <c r="K1961" s="67">
        <v>89.353099999999998</v>
      </c>
      <c r="L1961" s="67">
        <v>0</v>
      </c>
    </row>
    <row r="1962" spans="1:15" hidden="1" x14ac:dyDescent="0.25">
      <c r="A1962" s="68">
        <v>45071</v>
      </c>
      <c r="B1962" s="68">
        <v>45076</v>
      </c>
      <c r="C1962" s="66" t="s">
        <v>118</v>
      </c>
      <c r="D1962" s="66" t="s">
        <v>2</v>
      </c>
      <c r="E1962" s="66" t="s">
        <v>6</v>
      </c>
      <c r="F1962" s="68">
        <v>47048</v>
      </c>
      <c r="G1962" s="67">
        <v>8.82</v>
      </c>
      <c r="H1962" s="67">
        <v>0.17</v>
      </c>
      <c r="I1962" s="67">
        <v>8.9700000000000006</v>
      </c>
      <c r="J1962" s="67">
        <v>8.67</v>
      </c>
      <c r="K1962" s="67">
        <v>91.346599999999995</v>
      </c>
      <c r="L1962" s="67">
        <v>4.0685000000000002</v>
      </c>
    </row>
    <row r="1963" spans="1:15" hidden="1" x14ac:dyDescent="0.25">
      <c r="A1963" s="68">
        <v>45071</v>
      </c>
      <c r="B1963" s="68">
        <v>45076</v>
      </c>
      <c r="C1963" s="66" t="s">
        <v>112</v>
      </c>
      <c r="D1963" s="66" t="s">
        <v>113</v>
      </c>
      <c r="E1963" s="66" t="s">
        <v>114</v>
      </c>
      <c r="F1963" s="68">
        <v>50705</v>
      </c>
      <c r="G1963" s="67">
        <v>7.41</v>
      </c>
      <c r="H1963" s="67">
        <v>0</v>
      </c>
      <c r="I1963" s="67">
        <v>7.56</v>
      </c>
      <c r="J1963" s="67">
        <v>7.26</v>
      </c>
      <c r="K1963" s="67">
        <v>60.267099999999999</v>
      </c>
      <c r="L1963" s="67">
        <v>1.7670999999999999</v>
      </c>
    </row>
    <row r="1964" spans="1:15" x14ac:dyDescent="0.25">
      <c r="A1964" s="68">
        <v>45071</v>
      </c>
      <c r="B1964" s="68">
        <v>45076</v>
      </c>
      <c r="C1964" s="66" t="s">
        <v>115</v>
      </c>
      <c r="D1964" s="66" t="s">
        <v>116</v>
      </c>
      <c r="E1964" s="66" t="s">
        <v>117</v>
      </c>
      <c r="F1964" s="68">
        <v>51616</v>
      </c>
      <c r="G1964" s="67">
        <v>7.32</v>
      </c>
      <c r="H1964" s="67">
        <v>0.02</v>
      </c>
      <c r="I1964" s="67">
        <v>7.47</v>
      </c>
      <c r="J1964" s="67">
        <v>7.17</v>
      </c>
      <c r="K1964" s="67">
        <v>57.621400000000001</v>
      </c>
      <c r="L1964" s="67">
        <v>0.28689999999999999</v>
      </c>
    </row>
    <row r="1965" spans="1:15" hidden="1" x14ac:dyDescent="0.25">
      <c r="A1965" s="68">
        <v>45071</v>
      </c>
      <c r="B1965" s="68">
        <v>45076</v>
      </c>
      <c r="C1965" s="66" t="s">
        <v>127</v>
      </c>
      <c r="D1965" s="66" t="s">
        <v>4</v>
      </c>
      <c r="E1965" s="66" t="s">
        <v>8</v>
      </c>
      <c r="F1965" s="68">
        <v>48542</v>
      </c>
      <c r="G1965" s="67">
        <v>8.02</v>
      </c>
      <c r="H1965" s="67">
        <v>0.13</v>
      </c>
      <c r="I1965" s="67">
        <v>8.17</v>
      </c>
      <c r="J1965" s="67">
        <v>7.87</v>
      </c>
      <c r="K1965" s="67">
        <v>78.787700000000001</v>
      </c>
      <c r="L1965" s="67">
        <v>2.4336000000000002</v>
      </c>
    </row>
    <row r="1966" spans="1:15" hidden="1" x14ac:dyDescent="0.25">
      <c r="A1966" s="68">
        <v>45071</v>
      </c>
      <c r="B1966" s="68">
        <v>45076</v>
      </c>
      <c r="C1966" s="66" t="s">
        <v>121</v>
      </c>
      <c r="D1966" s="66" t="s">
        <v>122</v>
      </c>
      <c r="E1966" s="66" t="s">
        <v>123</v>
      </c>
      <c r="F1966" s="68">
        <v>46316</v>
      </c>
      <c r="G1966" s="67">
        <v>9.84</v>
      </c>
      <c r="H1966" s="67">
        <v>0.08</v>
      </c>
      <c r="I1966" s="67">
        <v>9.99</v>
      </c>
      <c r="J1966" s="67">
        <v>9.69</v>
      </c>
      <c r="K1966" s="67">
        <v>99.039400000000001</v>
      </c>
      <c r="L1966" s="67">
        <v>3.4356</v>
      </c>
    </row>
    <row r="1967" spans="1:15" hidden="1" x14ac:dyDescent="0.25">
      <c r="A1967" s="68">
        <v>45071</v>
      </c>
      <c r="B1967" s="68">
        <v>45076</v>
      </c>
      <c r="C1967" s="66" t="s">
        <v>124</v>
      </c>
      <c r="D1967" s="66" t="s">
        <v>160</v>
      </c>
      <c r="E1967" s="66" t="s">
        <v>161</v>
      </c>
      <c r="F1967" s="68">
        <v>45189</v>
      </c>
      <c r="G1967" s="67">
        <v>13.36</v>
      </c>
      <c r="H1967" s="67">
        <v>-0.26</v>
      </c>
      <c r="I1967" s="67">
        <v>13.5</v>
      </c>
      <c r="J1967" s="67">
        <v>13.21</v>
      </c>
      <c r="K1967" s="67">
        <v>95.976399999999998</v>
      </c>
      <c r="L1967" s="67">
        <v>0</v>
      </c>
      <c r="O1967" s="76"/>
    </row>
    <row r="1968" spans="1:15" hidden="1" x14ac:dyDescent="0.25">
      <c r="A1968" s="68">
        <v>45071</v>
      </c>
      <c r="B1968" s="68">
        <v>45076</v>
      </c>
      <c r="C1968" s="66" t="s">
        <v>130</v>
      </c>
      <c r="D1968" s="66" t="s">
        <v>156</v>
      </c>
      <c r="E1968" s="66" t="s">
        <v>157</v>
      </c>
      <c r="F1968" s="68">
        <v>45259</v>
      </c>
      <c r="G1968" s="67">
        <v>13.55</v>
      </c>
      <c r="H1968" s="67">
        <v>-0.16</v>
      </c>
      <c r="I1968" s="67">
        <v>13.69</v>
      </c>
      <c r="J1968" s="67">
        <v>13.4</v>
      </c>
      <c r="K1968" s="67">
        <v>93.558199999999999</v>
      </c>
      <c r="L1968" s="67">
        <v>0</v>
      </c>
    </row>
    <row r="1969" spans="1:15" hidden="1" x14ac:dyDescent="0.25">
      <c r="A1969" s="68">
        <v>45071</v>
      </c>
      <c r="B1969" s="68">
        <v>45076</v>
      </c>
      <c r="C1969" s="66" t="s">
        <v>133</v>
      </c>
      <c r="D1969" s="66" t="s">
        <v>146</v>
      </c>
      <c r="E1969" s="66" t="s">
        <v>147</v>
      </c>
      <c r="F1969" s="68">
        <v>45412</v>
      </c>
      <c r="G1969" s="67">
        <v>13.06</v>
      </c>
      <c r="H1969" s="67">
        <v>-0.46</v>
      </c>
      <c r="I1969" s="67">
        <v>13.21</v>
      </c>
      <c r="J1969" s="67">
        <v>12.91</v>
      </c>
      <c r="K1969" s="67">
        <v>89.132999999999996</v>
      </c>
      <c r="L1969" s="67">
        <v>0</v>
      </c>
    </row>
    <row r="1970" spans="1:15" hidden="1" x14ac:dyDescent="0.25">
      <c r="A1970" s="68">
        <v>45070</v>
      </c>
      <c r="B1970" s="68">
        <v>45072</v>
      </c>
      <c r="C1970" s="66" t="s">
        <v>118</v>
      </c>
      <c r="D1970" s="66" t="s">
        <v>2</v>
      </c>
      <c r="E1970" s="66" t="s">
        <v>6</v>
      </c>
      <c r="F1970" s="68">
        <v>47048</v>
      </c>
      <c r="G1970" s="67">
        <v>8.65</v>
      </c>
      <c r="H1970" s="67">
        <v>0</v>
      </c>
      <c r="I1970" s="67">
        <v>8.8000000000000007</v>
      </c>
      <c r="J1970" s="67">
        <v>8.5</v>
      </c>
      <c r="K1970" s="67">
        <v>92.000799999999998</v>
      </c>
      <c r="L1970" s="67">
        <v>3.9944999999999999</v>
      </c>
    </row>
    <row r="1971" spans="1:15" hidden="1" x14ac:dyDescent="0.25">
      <c r="A1971" s="68">
        <v>45070</v>
      </c>
      <c r="B1971" s="68">
        <v>45072</v>
      </c>
      <c r="C1971" s="66" t="s">
        <v>112</v>
      </c>
      <c r="D1971" s="66" t="s">
        <v>113</v>
      </c>
      <c r="E1971" s="66" t="s">
        <v>114</v>
      </c>
      <c r="F1971" s="68">
        <v>50705</v>
      </c>
      <c r="G1971" s="67">
        <v>7.41</v>
      </c>
      <c r="H1971" s="67">
        <v>-0.01</v>
      </c>
      <c r="I1971" s="67">
        <v>7.56</v>
      </c>
      <c r="J1971" s="67">
        <v>7.26</v>
      </c>
      <c r="K1971" s="67">
        <v>60.244199999999999</v>
      </c>
      <c r="L1971" s="67">
        <v>1.7342</v>
      </c>
    </row>
    <row r="1972" spans="1:15" x14ac:dyDescent="0.25">
      <c r="A1972" s="68">
        <v>45070</v>
      </c>
      <c r="B1972" s="68">
        <v>45072</v>
      </c>
      <c r="C1972" s="66" t="s">
        <v>115</v>
      </c>
      <c r="D1972" s="66" t="s">
        <v>116</v>
      </c>
      <c r="E1972" s="66" t="s">
        <v>117</v>
      </c>
      <c r="F1972" s="68">
        <v>51616</v>
      </c>
      <c r="G1972" s="67">
        <v>7.3</v>
      </c>
      <c r="H1972" s="67">
        <v>0</v>
      </c>
      <c r="I1972" s="67">
        <v>7.45</v>
      </c>
      <c r="J1972" s="67">
        <v>7.16</v>
      </c>
      <c r="K1972" s="67">
        <v>57.743000000000002</v>
      </c>
      <c r="L1972" s="67">
        <v>0.25409999999999999</v>
      </c>
    </row>
    <row r="1973" spans="1:15" hidden="1" x14ac:dyDescent="0.25">
      <c r="A1973" s="68">
        <v>45070</v>
      </c>
      <c r="B1973" s="68">
        <v>45072</v>
      </c>
      <c r="C1973" s="66" t="s">
        <v>127</v>
      </c>
      <c r="D1973" s="66" t="s">
        <v>4</v>
      </c>
      <c r="E1973" s="66" t="s">
        <v>8</v>
      </c>
      <c r="F1973" s="68">
        <v>48542</v>
      </c>
      <c r="G1973" s="67">
        <v>7.89</v>
      </c>
      <c r="H1973" s="67">
        <v>0.02</v>
      </c>
      <c r="I1973" s="67">
        <v>8.0399999999999991</v>
      </c>
      <c r="J1973" s="67">
        <v>7.74</v>
      </c>
      <c r="K1973" s="67">
        <v>79.502700000000004</v>
      </c>
      <c r="L1973" s="67">
        <v>2.3815</v>
      </c>
    </row>
    <row r="1974" spans="1:15" hidden="1" x14ac:dyDescent="0.25">
      <c r="A1974" s="68">
        <v>45070</v>
      </c>
      <c r="B1974" s="68">
        <v>45072</v>
      </c>
      <c r="C1974" s="66" t="s">
        <v>121</v>
      </c>
      <c r="D1974" s="66" t="s">
        <v>122</v>
      </c>
      <c r="E1974" s="66" t="s">
        <v>123</v>
      </c>
      <c r="F1974" s="68">
        <v>46316</v>
      </c>
      <c r="G1974" s="67">
        <v>9.76</v>
      </c>
      <c r="H1974" s="67">
        <v>-0.03</v>
      </c>
      <c r="I1974" s="67">
        <v>9.91</v>
      </c>
      <c r="J1974" s="67">
        <v>9.61</v>
      </c>
      <c r="K1974" s="67">
        <v>99.251800000000003</v>
      </c>
      <c r="L1974" s="67">
        <v>3.3315000000000001</v>
      </c>
    </row>
    <row r="1975" spans="1:15" hidden="1" x14ac:dyDescent="0.25">
      <c r="A1975" s="68">
        <v>45070</v>
      </c>
      <c r="B1975" s="68">
        <v>45072</v>
      </c>
      <c r="C1975" s="66" t="s">
        <v>124</v>
      </c>
      <c r="D1975" s="66" t="s">
        <v>160</v>
      </c>
      <c r="E1975" s="66" t="s">
        <v>161</v>
      </c>
      <c r="F1975" s="68">
        <v>45189</v>
      </c>
      <c r="G1975" s="67">
        <v>13.62</v>
      </c>
      <c r="H1975" s="67">
        <v>-0.04</v>
      </c>
      <c r="I1975" s="67">
        <v>13.76</v>
      </c>
      <c r="J1975" s="67">
        <v>13.47</v>
      </c>
      <c r="K1975" s="67">
        <v>95.762299999999996</v>
      </c>
      <c r="L1975" s="67">
        <v>0</v>
      </c>
      <c r="O1975" s="76"/>
    </row>
    <row r="1976" spans="1:15" hidden="1" x14ac:dyDescent="0.25">
      <c r="A1976" s="68">
        <v>45070</v>
      </c>
      <c r="B1976" s="68">
        <v>45072</v>
      </c>
      <c r="C1976" s="66" t="s">
        <v>130</v>
      </c>
      <c r="D1976" s="66" t="s">
        <v>156</v>
      </c>
      <c r="E1976" s="66" t="s">
        <v>157</v>
      </c>
      <c r="F1976" s="68">
        <v>45259</v>
      </c>
      <c r="G1976" s="67">
        <v>13.71</v>
      </c>
      <c r="H1976" s="67">
        <v>-0.11</v>
      </c>
      <c r="I1976" s="67">
        <v>13.86</v>
      </c>
      <c r="J1976" s="67">
        <v>13.56</v>
      </c>
      <c r="K1976" s="67">
        <v>93.352800000000002</v>
      </c>
      <c r="L1976" s="67">
        <v>0</v>
      </c>
    </row>
    <row r="1977" spans="1:15" hidden="1" x14ac:dyDescent="0.25">
      <c r="A1977" s="68">
        <v>45070</v>
      </c>
      <c r="B1977" s="68">
        <v>45072</v>
      </c>
      <c r="C1977" s="66" t="s">
        <v>133</v>
      </c>
      <c r="D1977" s="66" t="s">
        <v>146</v>
      </c>
      <c r="E1977" s="66" t="s">
        <v>147</v>
      </c>
      <c r="F1977" s="68">
        <v>45412</v>
      </c>
      <c r="G1977" s="67">
        <v>13.52</v>
      </c>
      <c r="H1977" s="67">
        <v>-0.04</v>
      </c>
      <c r="I1977" s="67">
        <v>13.66</v>
      </c>
      <c r="J1977" s="67">
        <v>13.37</v>
      </c>
      <c r="K1977" s="67">
        <v>88.680099999999996</v>
      </c>
      <c r="L1977" s="67">
        <v>0</v>
      </c>
    </row>
    <row r="1978" spans="1:15" hidden="1" x14ac:dyDescent="0.25">
      <c r="A1978" s="68">
        <v>45069</v>
      </c>
      <c r="B1978" s="68">
        <v>45071</v>
      </c>
      <c r="C1978" s="66" t="s">
        <v>118</v>
      </c>
      <c r="D1978" s="66" t="s">
        <v>2</v>
      </c>
      <c r="E1978" s="66" t="s">
        <v>6</v>
      </c>
      <c r="F1978" s="68">
        <v>47048</v>
      </c>
      <c r="G1978" s="67">
        <v>8.65</v>
      </c>
      <c r="H1978" s="67">
        <v>0.1</v>
      </c>
      <c r="I1978" s="67">
        <v>8.8000000000000007</v>
      </c>
      <c r="J1978" s="67">
        <v>8.5</v>
      </c>
      <c r="K1978" s="67">
        <v>91.9833</v>
      </c>
      <c r="L1978" s="67">
        <v>3.976</v>
      </c>
    </row>
    <row r="1979" spans="1:15" hidden="1" x14ac:dyDescent="0.25">
      <c r="A1979" s="68">
        <v>45069</v>
      </c>
      <c r="B1979" s="68">
        <v>45071</v>
      </c>
      <c r="C1979" s="66" t="s">
        <v>112</v>
      </c>
      <c r="D1979" s="66" t="s">
        <v>113</v>
      </c>
      <c r="E1979" s="66" t="s">
        <v>114</v>
      </c>
      <c r="F1979" s="68">
        <v>50705</v>
      </c>
      <c r="G1979" s="67">
        <v>7.42</v>
      </c>
      <c r="H1979" s="67">
        <v>0.1</v>
      </c>
      <c r="I1979" s="67">
        <v>7.57</v>
      </c>
      <c r="J1979" s="67">
        <v>7.27</v>
      </c>
      <c r="K1979" s="67">
        <v>60.140799999999999</v>
      </c>
      <c r="L1979" s="67">
        <v>1.726</v>
      </c>
    </row>
    <row r="1980" spans="1:15" x14ac:dyDescent="0.25">
      <c r="A1980" s="68">
        <v>45069</v>
      </c>
      <c r="B1980" s="68">
        <v>45071</v>
      </c>
      <c r="C1980" s="66" t="s">
        <v>115</v>
      </c>
      <c r="D1980" s="66" t="s">
        <v>116</v>
      </c>
      <c r="E1980" s="66" t="s">
        <v>117</v>
      </c>
      <c r="F1980" s="68">
        <v>51616</v>
      </c>
      <c r="G1980" s="67">
        <v>7.3</v>
      </c>
      <c r="H1980" s="67">
        <v>0.09</v>
      </c>
      <c r="I1980" s="67">
        <v>7.45</v>
      </c>
      <c r="J1980" s="67">
        <v>7.15</v>
      </c>
      <c r="K1980" s="67">
        <v>57.764400000000002</v>
      </c>
      <c r="L1980" s="67">
        <v>0.24590000000000001</v>
      </c>
    </row>
    <row r="1981" spans="1:15" hidden="1" x14ac:dyDescent="0.25">
      <c r="A1981" s="68">
        <v>45069</v>
      </c>
      <c r="B1981" s="68">
        <v>45071</v>
      </c>
      <c r="C1981" s="66" t="s">
        <v>127</v>
      </c>
      <c r="D1981" s="66" t="s">
        <v>4</v>
      </c>
      <c r="E1981" s="66" t="s">
        <v>8</v>
      </c>
      <c r="F1981" s="68">
        <v>48542</v>
      </c>
      <c r="G1981" s="67">
        <v>7.87</v>
      </c>
      <c r="H1981" s="67">
        <v>0.12</v>
      </c>
      <c r="I1981" s="67">
        <v>8.02</v>
      </c>
      <c r="J1981" s="67">
        <v>7.72</v>
      </c>
      <c r="K1981" s="67">
        <v>79.615399999999994</v>
      </c>
      <c r="L1981" s="67">
        <v>2.3685</v>
      </c>
    </row>
    <row r="1982" spans="1:15" hidden="1" x14ac:dyDescent="0.25">
      <c r="A1982" s="68">
        <v>45069</v>
      </c>
      <c r="B1982" s="68">
        <v>45071</v>
      </c>
      <c r="C1982" s="66" t="s">
        <v>121</v>
      </c>
      <c r="D1982" s="66" t="s">
        <v>122</v>
      </c>
      <c r="E1982" s="66" t="s">
        <v>123</v>
      </c>
      <c r="F1982" s="68">
        <v>46316</v>
      </c>
      <c r="G1982" s="67">
        <v>9.7899999999999991</v>
      </c>
      <c r="H1982" s="67">
        <v>0.06</v>
      </c>
      <c r="I1982" s="67">
        <v>9.94</v>
      </c>
      <c r="J1982" s="67">
        <v>9.64</v>
      </c>
      <c r="K1982" s="67">
        <v>99.172300000000007</v>
      </c>
      <c r="L1982" s="67">
        <v>3.3054999999999999</v>
      </c>
    </row>
    <row r="1983" spans="1:15" hidden="1" x14ac:dyDescent="0.25">
      <c r="A1983" s="68">
        <v>45069</v>
      </c>
      <c r="B1983" s="68">
        <v>45071</v>
      </c>
      <c r="C1983" s="66" t="s">
        <v>124</v>
      </c>
      <c r="D1983" s="66" t="s">
        <v>160</v>
      </c>
      <c r="E1983" s="66" t="s">
        <v>161</v>
      </c>
      <c r="F1983" s="68">
        <v>45189</v>
      </c>
      <c r="G1983" s="67">
        <v>13.66</v>
      </c>
      <c r="H1983" s="67">
        <v>0.28999999999999998</v>
      </c>
      <c r="I1983" s="67">
        <v>13.8</v>
      </c>
      <c r="J1983" s="67">
        <v>13.51</v>
      </c>
      <c r="K1983" s="67">
        <v>95.715699999999998</v>
      </c>
      <c r="L1983" s="67">
        <v>0</v>
      </c>
      <c r="O1983" s="76"/>
    </row>
    <row r="1984" spans="1:15" hidden="1" x14ac:dyDescent="0.25">
      <c r="A1984" s="68">
        <v>45069</v>
      </c>
      <c r="B1984" s="68">
        <v>45071</v>
      </c>
      <c r="C1984" s="66" t="s">
        <v>130</v>
      </c>
      <c r="D1984" s="66" t="s">
        <v>156</v>
      </c>
      <c r="E1984" s="66" t="s">
        <v>157</v>
      </c>
      <c r="F1984" s="68">
        <v>45259</v>
      </c>
      <c r="G1984" s="67">
        <v>13.82</v>
      </c>
      <c r="H1984" s="67">
        <v>-0.17</v>
      </c>
      <c r="I1984" s="67">
        <v>13.97</v>
      </c>
      <c r="J1984" s="67">
        <v>13.67</v>
      </c>
      <c r="K1984" s="67">
        <v>93.270099999999999</v>
      </c>
      <c r="L1984" s="67">
        <v>0</v>
      </c>
    </row>
    <row r="1985" spans="1:15" hidden="1" x14ac:dyDescent="0.25">
      <c r="A1985" s="68">
        <v>45069</v>
      </c>
      <c r="B1985" s="68">
        <v>45071</v>
      </c>
      <c r="C1985" s="66" t="s">
        <v>133</v>
      </c>
      <c r="D1985" s="66" t="s">
        <v>146</v>
      </c>
      <c r="E1985" s="66" t="s">
        <v>147</v>
      </c>
      <c r="F1985" s="68">
        <v>45412</v>
      </c>
      <c r="G1985" s="67">
        <v>13.56</v>
      </c>
      <c r="H1985" s="67">
        <v>-0.38</v>
      </c>
      <c r="I1985" s="67">
        <v>13.7</v>
      </c>
      <c r="J1985" s="67">
        <v>13.41</v>
      </c>
      <c r="K1985" s="67">
        <v>88.619299999999996</v>
      </c>
      <c r="L1985" s="67">
        <v>0</v>
      </c>
    </row>
    <row r="1986" spans="1:15" hidden="1" x14ac:dyDescent="0.25">
      <c r="A1986" s="68">
        <v>45068</v>
      </c>
      <c r="B1986" s="68">
        <v>45070</v>
      </c>
      <c r="C1986" s="66" t="s">
        <v>118</v>
      </c>
      <c r="D1986" s="66" t="s">
        <v>2</v>
      </c>
      <c r="E1986" s="66" t="s">
        <v>6</v>
      </c>
      <c r="F1986" s="68">
        <v>47048</v>
      </c>
      <c r="G1986" s="67">
        <v>8.5500000000000007</v>
      </c>
      <c r="H1986" s="67">
        <v>-0.01</v>
      </c>
      <c r="I1986" s="67">
        <v>8.69</v>
      </c>
      <c r="J1986" s="67">
        <v>8.4</v>
      </c>
      <c r="K1986" s="67">
        <v>92.400899999999993</v>
      </c>
      <c r="L1986" s="67">
        <v>3.9575</v>
      </c>
    </row>
    <row r="1987" spans="1:15" hidden="1" x14ac:dyDescent="0.25">
      <c r="A1987" s="68">
        <v>45068</v>
      </c>
      <c r="B1987" s="68">
        <v>45070</v>
      </c>
      <c r="C1987" s="66" t="s">
        <v>112</v>
      </c>
      <c r="D1987" s="66" t="s">
        <v>113</v>
      </c>
      <c r="E1987" s="66" t="s">
        <v>114</v>
      </c>
      <c r="F1987" s="68">
        <v>50705</v>
      </c>
      <c r="G1987" s="67">
        <v>7.32</v>
      </c>
      <c r="H1987" s="67">
        <v>-0.06</v>
      </c>
      <c r="I1987" s="67">
        <v>7.47</v>
      </c>
      <c r="J1987" s="67">
        <v>7.17</v>
      </c>
      <c r="K1987" s="67">
        <v>60.822299999999998</v>
      </c>
      <c r="L1987" s="67">
        <v>1.7178</v>
      </c>
    </row>
    <row r="1988" spans="1:15" x14ac:dyDescent="0.25">
      <c r="A1988" s="68">
        <v>45068</v>
      </c>
      <c r="B1988" s="68">
        <v>45070</v>
      </c>
      <c r="C1988" s="66" t="s">
        <v>115</v>
      </c>
      <c r="D1988" s="66" t="s">
        <v>116</v>
      </c>
      <c r="E1988" s="66" t="s">
        <v>117</v>
      </c>
      <c r="F1988" s="68">
        <v>51616</v>
      </c>
      <c r="G1988" s="67">
        <v>7.21</v>
      </c>
      <c r="H1988" s="67">
        <v>-0.05</v>
      </c>
      <c r="I1988" s="67">
        <v>7.35</v>
      </c>
      <c r="J1988" s="67">
        <v>7.06</v>
      </c>
      <c r="K1988" s="67">
        <v>58.404600000000002</v>
      </c>
      <c r="L1988" s="67">
        <v>0.23769999999999999</v>
      </c>
    </row>
    <row r="1989" spans="1:15" hidden="1" x14ac:dyDescent="0.25">
      <c r="A1989" s="68">
        <v>45068</v>
      </c>
      <c r="B1989" s="68">
        <v>45070</v>
      </c>
      <c r="C1989" s="66" t="s">
        <v>127</v>
      </c>
      <c r="D1989" s="66" t="s">
        <v>4</v>
      </c>
      <c r="E1989" s="66" t="s">
        <v>8</v>
      </c>
      <c r="F1989" s="68">
        <v>48542</v>
      </c>
      <c r="G1989" s="67">
        <v>7.75</v>
      </c>
      <c r="H1989" s="67">
        <v>-0.05</v>
      </c>
      <c r="I1989" s="67">
        <v>7.9</v>
      </c>
      <c r="J1989" s="67">
        <v>7.6</v>
      </c>
      <c r="K1989" s="67">
        <v>80.3125</v>
      </c>
      <c r="L1989" s="67">
        <v>2.3555000000000001</v>
      </c>
    </row>
    <row r="1990" spans="1:15" hidden="1" x14ac:dyDescent="0.25">
      <c r="A1990" s="68">
        <v>45068</v>
      </c>
      <c r="B1990" s="68">
        <v>45070</v>
      </c>
      <c r="C1990" s="66" t="s">
        <v>124</v>
      </c>
      <c r="D1990" s="66" t="s">
        <v>162</v>
      </c>
      <c r="E1990" s="66" t="s">
        <v>163</v>
      </c>
      <c r="F1990" s="68">
        <v>45161</v>
      </c>
      <c r="G1990" s="67">
        <v>13.37</v>
      </c>
      <c r="H1990" s="67">
        <v>-0.01</v>
      </c>
      <c r="I1990" s="67">
        <v>13.52</v>
      </c>
      <c r="J1990" s="67">
        <v>13.22</v>
      </c>
      <c r="K1990" s="67">
        <v>96.731099999999998</v>
      </c>
      <c r="L1990" s="67">
        <v>0</v>
      </c>
      <c r="O1990" s="76"/>
    </row>
    <row r="1991" spans="1:15" hidden="1" x14ac:dyDescent="0.25">
      <c r="A1991" s="68">
        <v>45068</v>
      </c>
      <c r="B1991" s="68">
        <v>45070</v>
      </c>
      <c r="C1991" s="66" t="s">
        <v>121</v>
      </c>
      <c r="D1991" s="66" t="s">
        <v>122</v>
      </c>
      <c r="E1991" s="66" t="s">
        <v>123</v>
      </c>
      <c r="F1991" s="68">
        <v>46316</v>
      </c>
      <c r="G1991" s="67">
        <v>9.73</v>
      </c>
      <c r="H1991" s="67">
        <v>-0.03</v>
      </c>
      <c r="I1991" s="67">
        <v>9.8800000000000008</v>
      </c>
      <c r="J1991" s="67">
        <v>9.58</v>
      </c>
      <c r="K1991" s="67">
        <v>99.328800000000001</v>
      </c>
      <c r="L1991" s="67">
        <v>3.2795000000000001</v>
      </c>
    </row>
    <row r="1992" spans="1:15" hidden="1" x14ac:dyDescent="0.25">
      <c r="A1992" s="68">
        <v>45068</v>
      </c>
      <c r="B1992" s="68">
        <v>45070</v>
      </c>
      <c r="C1992" s="66" t="s">
        <v>130</v>
      </c>
      <c r="D1992" s="66" t="s">
        <v>156</v>
      </c>
      <c r="E1992" s="66" t="s">
        <v>157</v>
      </c>
      <c r="F1992" s="68">
        <v>45259</v>
      </c>
      <c r="G1992" s="67">
        <v>13.99</v>
      </c>
      <c r="H1992" s="67">
        <v>0.01</v>
      </c>
      <c r="I1992" s="67">
        <v>14.14</v>
      </c>
      <c r="J1992" s="67">
        <v>13.85</v>
      </c>
      <c r="K1992" s="67">
        <v>93.156000000000006</v>
      </c>
      <c r="L1992" s="67">
        <v>0</v>
      </c>
    </row>
    <row r="1993" spans="1:15" hidden="1" x14ac:dyDescent="0.25">
      <c r="A1993" s="68">
        <v>45068</v>
      </c>
      <c r="B1993" s="68">
        <v>45070</v>
      </c>
      <c r="C1993" s="66" t="s">
        <v>133</v>
      </c>
      <c r="D1993" s="66" t="s">
        <v>146</v>
      </c>
      <c r="E1993" s="66" t="s">
        <v>147</v>
      </c>
      <c r="F1993" s="68">
        <v>45412</v>
      </c>
      <c r="G1993" s="67">
        <v>13.94</v>
      </c>
      <c r="H1993" s="67">
        <v>-0.02</v>
      </c>
      <c r="I1993" s="67">
        <v>14.09</v>
      </c>
      <c r="J1993" s="67">
        <v>13.79</v>
      </c>
      <c r="K1993" s="67">
        <v>88.305099999999996</v>
      </c>
      <c r="L1993" s="67">
        <v>0</v>
      </c>
    </row>
    <row r="1994" spans="1:15" hidden="1" x14ac:dyDescent="0.25">
      <c r="A1994" s="68">
        <v>45065</v>
      </c>
      <c r="B1994" s="68">
        <v>45069</v>
      </c>
      <c r="C1994" s="66" t="s">
        <v>118</v>
      </c>
      <c r="D1994" s="66" t="s">
        <v>2</v>
      </c>
      <c r="E1994" s="66" t="s">
        <v>6</v>
      </c>
      <c r="F1994" s="68">
        <v>47048</v>
      </c>
      <c r="G1994" s="67">
        <v>8.56</v>
      </c>
      <c r="H1994" s="67">
        <v>7.0000000000000007E-2</v>
      </c>
      <c r="I1994" s="67">
        <v>8.7100000000000009</v>
      </c>
      <c r="J1994" s="67">
        <v>8.41</v>
      </c>
      <c r="K1994" s="67">
        <v>92.337900000000005</v>
      </c>
      <c r="L1994" s="67">
        <v>3.9390000000000001</v>
      </c>
    </row>
    <row r="1995" spans="1:15" hidden="1" x14ac:dyDescent="0.25">
      <c r="A1995" s="68">
        <v>45065</v>
      </c>
      <c r="B1995" s="68">
        <v>45069</v>
      </c>
      <c r="C1995" s="66" t="s">
        <v>112</v>
      </c>
      <c r="D1995" s="66" t="s">
        <v>113</v>
      </c>
      <c r="E1995" s="66" t="s">
        <v>114</v>
      </c>
      <c r="F1995" s="68">
        <v>50705</v>
      </c>
      <c r="G1995" s="67">
        <v>7.38</v>
      </c>
      <c r="H1995" s="67">
        <v>0.09</v>
      </c>
      <c r="I1995" s="67">
        <v>7.53</v>
      </c>
      <c r="J1995" s="67">
        <v>7.23</v>
      </c>
      <c r="K1995" s="67">
        <v>60.4255</v>
      </c>
      <c r="L1995" s="67">
        <v>1.7096</v>
      </c>
    </row>
    <row r="1996" spans="1:15" x14ac:dyDescent="0.25">
      <c r="A1996" s="68">
        <v>45065</v>
      </c>
      <c r="B1996" s="68">
        <v>45069</v>
      </c>
      <c r="C1996" s="66" t="s">
        <v>115</v>
      </c>
      <c r="D1996" s="66" t="s">
        <v>116</v>
      </c>
      <c r="E1996" s="66" t="s">
        <v>117</v>
      </c>
      <c r="F1996" s="68">
        <v>51616</v>
      </c>
      <c r="G1996" s="67">
        <v>7.26</v>
      </c>
      <c r="H1996" s="67">
        <v>0.08</v>
      </c>
      <c r="I1996" s="67">
        <v>7.41</v>
      </c>
      <c r="J1996" s="67">
        <v>7.11</v>
      </c>
      <c r="K1996" s="67">
        <v>58.051900000000003</v>
      </c>
      <c r="L1996" s="67">
        <v>0.22950000000000001</v>
      </c>
    </row>
    <row r="1997" spans="1:15" hidden="1" x14ac:dyDescent="0.25">
      <c r="A1997" s="68">
        <v>45065</v>
      </c>
      <c r="B1997" s="68">
        <v>45069</v>
      </c>
      <c r="C1997" s="66" t="s">
        <v>127</v>
      </c>
      <c r="D1997" s="66" t="s">
        <v>4</v>
      </c>
      <c r="E1997" s="66" t="s">
        <v>8</v>
      </c>
      <c r="F1997" s="68">
        <v>48542</v>
      </c>
      <c r="G1997" s="67">
        <v>7.8</v>
      </c>
      <c r="H1997" s="67">
        <v>0.11</v>
      </c>
      <c r="I1997" s="67">
        <v>7.94</v>
      </c>
      <c r="J1997" s="67">
        <v>7.65</v>
      </c>
      <c r="K1997" s="67">
        <v>80.0321</v>
      </c>
      <c r="L1997" s="67">
        <v>2.3424999999999998</v>
      </c>
    </row>
    <row r="1998" spans="1:15" hidden="1" x14ac:dyDescent="0.25">
      <c r="A1998" s="68">
        <v>45065</v>
      </c>
      <c r="B1998" s="68">
        <v>45069</v>
      </c>
      <c r="C1998" s="66" t="s">
        <v>124</v>
      </c>
      <c r="D1998" s="66" t="s">
        <v>162</v>
      </c>
      <c r="E1998" s="66" t="s">
        <v>163</v>
      </c>
      <c r="F1998" s="68">
        <v>45161</v>
      </c>
      <c r="G1998" s="67">
        <v>13.38</v>
      </c>
      <c r="H1998" s="67">
        <v>-0.02</v>
      </c>
      <c r="I1998" s="67">
        <v>13.53</v>
      </c>
      <c r="J1998" s="67">
        <v>13.23</v>
      </c>
      <c r="K1998" s="67">
        <v>96.692999999999998</v>
      </c>
      <c r="L1998" s="67">
        <v>0</v>
      </c>
      <c r="O1998" s="76"/>
    </row>
    <row r="1999" spans="1:15" hidden="1" x14ac:dyDescent="0.25">
      <c r="A1999" s="68">
        <v>45065</v>
      </c>
      <c r="B1999" s="68">
        <v>45069</v>
      </c>
      <c r="C1999" s="66" t="s">
        <v>121</v>
      </c>
      <c r="D1999" s="66" t="s">
        <v>122</v>
      </c>
      <c r="E1999" s="66" t="s">
        <v>123</v>
      </c>
      <c r="F1999" s="68">
        <v>46316</v>
      </c>
      <c r="G1999" s="67">
        <v>9.76</v>
      </c>
      <c r="H1999" s="67">
        <v>0.02</v>
      </c>
      <c r="I1999" s="67">
        <v>9.91</v>
      </c>
      <c r="J1999" s="67">
        <v>9.61</v>
      </c>
      <c r="K1999" s="67">
        <v>99.251400000000004</v>
      </c>
      <c r="L1999" s="67">
        <v>3.2534000000000001</v>
      </c>
    </row>
    <row r="2000" spans="1:15" hidden="1" x14ac:dyDescent="0.25">
      <c r="A2000" s="68">
        <v>45065</v>
      </c>
      <c r="B2000" s="68">
        <v>45069</v>
      </c>
      <c r="C2000" s="66" t="s">
        <v>130</v>
      </c>
      <c r="D2000" s="66" t="s">
        <v>156</v>
      </c>
      <c r="E2000" s="66" t="s">
        <v>157</v>
      </c>
      <c r="F2000" s="68">
        <v>45259</v>
      </c>
      <c r="G2000" s="67">
        <v>13.98</v>
      </c>
      <c r="H2000" s="67">
        <v>-0.02</v>
      </c>
      <c r="I2000" s="67">
        <v>14.12</v>
      </c>
      <c r="J2000" s="67">
        <v>13.83</v>
      </c>
      <c r="K2000" s="67">
        <v>93.130600000000001</v>
      </c>
      <c r="L2000" s="67">
        <v>0</v>
      </c>
    </row>
    <row r="2001" spans="1:15" hidden="1" x14ac:dyDescent="0.25">
      <c r="A2001" s="68">
        <v>45065</v>
      </c>
      <c r="B2001" s="68">
        <v>45069</v>
      </c>
      <c r="C2001" s="66" t="s">
        <v>133</v>
      </c>
      <c r="D2001" s="66" t="s">
        <v>146</v>
      </c>
      <c r="E2001" s="66" t="s">
        <v>147</v>
      </c>
      <c r="F2001" s="68">
        <v>45412</v>
      </c>
      <c r="G2001" s="67">
        <v>13.96</v>
      </c>
      <c r="H2001" s="67">
        <v>0.01</v>
      </c>
      <c r="I2001" s="67">
        <v>14.11</v>
      </c>
      <c r="J2001" s="67">
        <v>13.81</v>
      </c>
      <c r="K2001" s="67">
        <v>88.260099999999994</v>
      </c>
      <c r="L2001" s="67">
        <v>0</v>
      </c>
    </row>
    <row r="2002" spans="1:15" hidden="1" x14ac:dyDescent="0.25">
      <c r="A2002" s="68">
        <v>45064</v>
      </c>
      <c r="B2002" s="68">
        <v>45068</v>
      </c>
      <c r="C2002" s="66" t="s">
        <v>118</v>
      </c>
      <c r="D2002" s="66" t="s">
        <v>2</v>
      </c>
      <c r="E2002" s="66" t="s">
        <v>6</v>
      </c>
      <c r="F2002" s="68">
        <v>47048</v>
      </c>
      <c r="G2002" s="67">
        <v>8.49</v>
      </c>
      <c r="H2002" s="67">
        <v>0.02</v>
      </c>
      <c r="I2002" s="67">
        <v>8.64</v>
      </c>
      <c r="J2002" s="67">
        <v>8.34</v>
      </c>
      <c r="K2002" s="67">
        <v>92.631900000000002</v>
      </c>
      <c r="L2002" s="67">
        <v>3.9205000000000001</v>
      </c>
    </row>
    <row r="2003" spans="1:15" hidden="1" x14ac:dyDescent="0.25">
      <c r="A2003" s="68">
        <v>45064</v>
      </c>
      <c r="B2003" s="68">
        <v>45068</v>
      </c>
      <c r="C2003" s="66" t="s">
        <v>112</v>
      </c>
      <c r="D2003" s="66" t="s">
        <v>113</v>
      </c>
      <c r="E2003" s="66" t="s">
        <v>114</v>
      </c>
      <c r="F2003" s="68">
        <v>50705</v>
      </c>
      <c r="G2003" s="67">
        <v>7.29</v>
      </c>
      <c r="H2003" s="67">
        <v>-0.12</v>
      </c>
      <c r="I2003" s="67">
        <v>7.44</v>
      </c>
      <c r="J2003" s="67">
        <v>7.15</v>
      </c>
      <c r="K2003" s="67">
        <v>60.985999999999997</v>
      </c>
      <c r="L2003" s="67">
        <v>1.7014</v>
      </c>
    </row>
    <row r="2004" spans="1:15" x14ac:dyDescent="0.25">
      <c r="A2004" s="68">
        <v>45064</v>
      </c>
      <c r="B2004" s="68">
        <v>45068</v>
      </c>
      <c r="C2004" s="66" t="s">
        <v>115</v>
      </c>
      <c r="D2004" s="66" t="s">
        <v>116</v>
      </c>
      <c r="E2004" s="66" t="s">
        <v>117</v>
      </c>
      <c r="F2004" s="68">
        <v>51616</v>
      </c>
      <c r="G2004" s="67">
        <v>7.18</v>
      </c>
      <c r="H2004" s="67">
        <v>-0.13</v>
      </c>
      <c r="I2004" s="67">
        <v>7.33</v>
      </c>
      <c r="J2004" s="67">
        <v>7.04</v>
      </c>
      <c r="K2004" s="67">
        <v>58.557200000000002</v>
      </c>
      <c r="L2004" s="67">
        <v>0.2213</v>
      </c>
    </row>
    <row r="2005" spans="1:15" hidden="1" x14ac:dyDescent="0.25">
      <c r="A2005" s="68">
        <v>45064</v>
      </c>
      <c r="B2005" s="68">
        <v>45068</v>
      </c>
      <c r="C2005" s="66" t="s">
        <v>127</v>
      </c>
      <c r="D2005" s="66" t="s">
        <v>4</v>
      </c>
      <c r="E2005" s="66" t="s">
        <v>8</v>
      </c>
      <c r="F2005" s="68">
        <v>48542</v>
      </c>
      <c r="G2005" s="67">
        <v>7.69</v>
      </c>
      <c r="H2005" s="67">
        <v>0.01</v>
      </c>
      <c r="I2005" s="67">
        <v>7.83</v>
      </c>
      <c r="J2005" s="67">
        <v>7.54</v>
      </c>
      <c r="K2005" s="67">
        <v>80.656400000000005</v>
      </c>
      <c r="L2005" s="67">
        <v>2.3294999999999999</v>
      </c>
    </row>
    <row r="2006" spans="1:15" hidden="1" x14ac:dyDescent="0.25">
      <c r="A2006" s="68">
        <v>45064</v>
      </c>
      <c r="B2006" s="68">
        <v>45068</v>
      </c>
      <c r="C2006" s="66" t="s">
        <v>124</v>
      </c>
      <c r="D2006" s="66" t="s">
        <v>162</v>
      </c>
      <c r="E2006" s="66" t="s">
        <v>163</v>
      </c>
      <c r="F2006" s="68">
        <v>45161</v>
      </c>
      <c r="G2006" s="67">
        <v>13.4</v>
      </c>
      <c r="H2006" s="67">
        <v>-0.03</v>
      </c>
      <c r="I2006" s="67">
        <v>13.55</v>
      </c>
      <c r="J2006" s="67">
        <v>13.25</v>
      </c>
      <c r="K2006" s="67">
        <v>96.653999999999996</v>
      </c>
      <c r="L2006" s="67">
        <v>0</v>
      </c>
      <c r="O2006" s="76"/>
    </row>
    <row r="2007" spans="1:15" hidden="1" x14ac:dyDescent="0.25">
      <c r="A2007" s="68">
        <v>45064</v>
      </c>
      <c r="B2007" s="68">
        <v>45068</v>
      </c>
      <c r="C2007" s="66" t="s">
        <v>121</v>
      </c>
      <c r="D2007" s="66" t="s">
        <v>122</v>
      </c>
      <c r="E2007" s="66" t="s">
        <v>123</v>
      </c>
      <c r="F2007" s="68">
        <v>46316</v>
      </c>
      <c r="G2007" s="67">
        <v>9.74</v>
      </c>
      <c r="H2007" s="67">
        <v>0</v>
      </c>
      <c r="I2007" s="67">
        <v>9.89</v>
      </c>
      <c r="J2007" s="67">
        <v>9.59</v>
      </c>
      <c r="K2007" s="67">
        <v>99.304900000000004</v>
      </c>
      <c r="L2007" s="67">
        <v>3.2273999999999998</v>
      </c>
    </row>
    <row r="2008" spans="1:15" hidden="1" x14ac:dyDescent="0.25">
      <c r="A2008" s="68">
        <v>45064</v>
      </c>
      <c r="B2008" s="68">
        <v>45068</v>
      </c>
      <c r="C2008" s="66" t="s">
        <v>130</v>
      </c>
      <c r="D2008" s="66" t="s">
        <v>156</v>
      </c>
      <c r="E2008" s="66" t="s">
        <v>157</v>
      </c>
      <c r="F2008" s="68">
        <v>45259</v>
      </c>
      <c r="G2008" s="67">
        <v>14</v>
      </c>
      <c r="H2008" s="67">
        <v>-0.24</v>
      </c>
      <c r="I2008" s="67">
        <v>14.14</v>
      </c>
      <c r="J2008" s="67">
        <v>13.85</v>
      </c>
      <c r="K2008" s="67">
        <v>93.088200000000001</v>
      </c>
      <c r="L2008" s="67">
        <v>0</v>
      </c>
    </row>
    <row r="2009" spans="1:15" hidden="1" x14ac:dyDescent="0.25">
      <c r="A2009" s="68">
        <v>45064</v>
      </c>
      <c r="B2009" s="68">
        <v>45068</v>
      </c>
      <c r="C2009" s="66" t="s">
        <v>133</v>
      </c>
      <c r="D2009" s="66" t="s">
        <v>146</v>
      </c>
      <c r="E2009" s="66" t="s">
        <v>147</v>
      </c>
      <c r="F2009" s="68">
        <v>45412</v>
      </c>
      <c r="G2009" s="67">
        <v>13.95</v>
      </c>
      <c r="H2009" s="67">
        <v>-0.11</v>
      </c>
      <c r="I2009" s="67">
        <v>14.09</v>
      </c>
      <c r="J2009" s="67">
        <v>13.81</v>
      </c>
      <c r="K2009" s="67">
        <v>88.238100000000003</v>
      </c>
      <c r="L2009" s="67">
        <v>0</v>
      </c>
    </row>
    <row r="2010" spans="1:15" hidden="1" x14ac:dyDescent="0.25">
      <c r="A2010" s="68">
        <v>45063</v>
      </c>
      <c r="B2010" s="68">
        <v>45065</v>
      </c>
      <c r="C2010" s="66" t="s">
        <v>118</v>
      </c>
      <c r="D2010" s="66" t="s">
        <v>2</v>
      </c>
      <c r="E2010" s="66" t="s">
        <v>6</v>
      </c>
      <c r="F2010" s="68">
        <v>47048</v>
      </c>
      <c r="G2010" s="67">
        <v>8.4700000000000006</v>
      </c>
      <c r="H2010" s="67">
        <v>0.03</v>
      </c>
      <c r="I2010" s="67">
        <v>8.6199999999999992</v>
      </c>
      <c r="J2010" s="67">
        <v>8.32</v>
      </c>
      <c r="K2010" s="67">
        <v>92.691699999999997</v>
      </c>
      <c r="L2010" s="67">
        <v>3.8651</v>
      </c>
    </row>
    <row r="2011" spans="1:15" hidden="1" x14ac:dyDescent="0.25">
      <c r="A2011" s="68">
        <v>45063</v>
      </c>
      <c r="B2011" s="68">
        <v>45065</v>
      </c>
      <c r="C2011" s="66" t="s">
        <v>112</v>
      </c>
      <c r="D2011" s="66" t="s">
        <v>113</v>
      </c>
      <c r="E2011" s="66" t="s">
        <v>114</v>
      </c>
      <c r="F2011" s="68">
        <v>50705</v>
      </c>
      <c r="G2011" s="67">
        <v>7.41</v>
      </c>
      <c r="H2011" s="67">
        <v>0.02</v>
      </c>
      <c r="I2011" s="67">
        <v>7.56</v>
      </c>
      <c r="J2011" s="67">
        <v>7.26</v>
      </c>
      <c r="K2011" s="67">
        <v>60.190399999999997</v>
      </c>
      <c r="L2011" s="67">
        <v>1.6767000000000001</v>
      </c>
    </row>
    <row r="2012" spans="1:15" x14ac:dyDescent="0.25">
      <c r="A2012" s="68">
        <v>45063</v>
      </c>
      <c r="B2012" s="68">
        <v>45065</v>
      </c>
      <c r="C2012" s="66" t="s">
        <v>115</v>
      </c>
      <c r="D2012" s="66" t="s">
        <v>116</v>
      </c>
      <c r="E2012" s="66" t="s">
        <v>117</v>
      </c>
      <c r="F2012" s="68">
        <v>51616</v>
      </c>
      <c r="G2012" s="67">
        <v>7.31</v>
      </c>
      <c r="H2012" s="67">
        <v>0.02</v>
      </c>
      <c r="I2012" s="67">
        <v>7.46</v>
      </c>
      <c r="J2012" s="67">
        <v>7.16</v>
      </c>
      <c r="K2012" s="67">
        <v>57.6706</v>
      </c>
      <c r="L2012" s="67">
        <v>0.19670000000000001</v>
      </c>
    </row>
    <row r="2013" spans="1:15" hidden="1" x14ac:dyDescent="0.25">
      <c r="A2013" s="68">
        <v>45063</v>
      </c>
      <c r="B2013" s="68">
        <v>45065</v>
      </c>
      <c r="C2013" s="66" t="s">
        <v>127</v>
      </c>
      <c r="D2013" s="66" t="s">
        <v>4</v>
      </c>
      <c r="E2013" s="66" t="s">
        <v>8</v>
      </c>
      <c r="F2013" s="68">
        <v>48542</v>
      </c>
      <c r="G2013" s="67">
        <v>7.68</v>
      </c>
      <c r="H2013" s="67">
        <v>0.03</v>
      </c>
      <c r="I2013" s="67">
        <v>7.83</v>
      </c>
      <c r="J2013" s="67">
        <v>7.53</v>
      </c>
      <c r="K2013" s="67">
        <v>80.695599999999999</v>
      </c>
      <c r="L2013" s="67">
        <v>2.2904</v>
      </c>
    </row>
    <row r="2014" spans="1:15" hidden="1" x14ac:dyDescent="0.25">
      <c r="A2014" s="68">
        <v>45063</v>
      </c>
      <c r="B2014" s="68">
        <v>45065</v>
      </c>
      <c r="C2014" s="66" t="s">
        <v>124</v>
      </c>
      <c r="D2014" s="66" t="s">
        <v>162</v>
      </c>
      <c r="E2014" s="66" t="s">
        <v>163</v>
      </c>
      <c r="F2014" s="68">
        <v>45161</v>
      </c>
      <c r="G2014" s="67">
        <v>13.43</v>
      </c>
      <c r="H2014" s="67">
        <v>-0.65</v>
      </c>
      <c r="I2014" s="67">
        <v>13.58</v>
      </c>
      <c r="J2014" s="67">
        <v>13.28</v>
      </c>
      <c r="K2014" s="67">
        <v>96.543199999999999</v>
      </c>
      <c r="L2014" s="67">
        <v>0</v>
      </c>
      <c r="O2014" s="76"/>
    </row>
    <row r="2015" spans="1:15" hidden="1" x14ac:dyDescent="0.25">
      <c r="A2015" s="68">
        <v>45063</v>
      </c>
      <c r="B2015" s="68">
        <v>45065</v>
      </c>
      <c r="C2015" s="66" t="s">
        <v>121</v>
      </c>
      <c r="D2015" s="66" t="s">
        <v>122</v>
      </c>
      <c r="E2015" s="66" t="s">
        <v>123</v>
      </c>
      <c r="F2015" s="68">
        <v>46316</v>
      </c>
      <c r="G2015" s="67">
        <v>9.74</v>
      </c>
      <c r="H2015" s="67">
        <v>0.03</v>
      </c>
      <c r="I2015" s="67">
        <v>9.8800000000000008</v>
      </c>
      <c r="J2015" s="67">
        <v>9.59</v>
      </c>
      <c r="K2015" s="67">
        <v>99.319400000000002</v>
      </c>
      <c r="L2015" s="67">
        <v>3.1493000000000002</v>
      </c>
    </row>
    <row r="2016" spans="1:15" hidden="1" x14ac:dyDescent="0.25">
      <c r="A2016" s="68">
        <v>45063</v>
      </c>
      <c r="B2016" s="68">
        <v>45065</v>
      </c>
      <c r="C2016" s="66" t="s">
        <v>130</v>
      </c>
      <c r="D2016" s="66" t="s">
        <v>156</v>
      </c>
      <c r="E2016" s="66" t="s">
        <v>157</v>
      </c>
      <c r="F2016" s="68">
        <v>45259</v>
      </c>
      <c r="G2016" s="67">
        <v>14.24</v>
      </c>
      <c r="H2016" s="67">
        <v>-0.19</v>
      </c>
      <c r="I2016" s="67">
        <v>14.39</v>
      </c>
      <c r="J2016" s="67">
        <v>14.09</v>
      </c>
      <c r="K2016" s="67">
        <v>92.873800000000003</v>
      </c>
      <c r="L2016" s="67">
        <v>0</v>
      </c>
    </row>
    <row r="2017" spans="1:15" hidden="1" x14ac:dyDescent="0.25">
      <c r="A2017" s="68">
        <v>45063</v>
      </c>
      <c r="B2017" s="68">
        <v>45065</v>
      </c>
      <c r="C2017" s="66" t="s">
        <v>133</v>
      </c>
      <c r="D2017" s="66" t="s">
        <v>146</v>
      </c>
      <c r="E2017" s="66" t="s">
        <v>147</v>
      </c>
      <c r="F2017" s="68">
        <v>45412</v>
      </c>
      <c r="G2017" s="67">
        <v>14.06</v>
      </c>
      <c r="H2017" s="67">
        <v>-0.16</v>
      </c>
      <c r="I2017" s="67">
        <v>14.21</v>
      </c>
      <c r="J2017" s="67">
        <v>13.91</v>
      </c>
      <c r="K2017" s="67">
        <v>88.066100000000006</v>
      </c>
      <c r="L2017" s="67">
        <v>0</v>
      </c>
    </row>
    <row r="2018" spans="1:15" hidden="1" x14ac:dyDescent="0.25">
      <c r="A2018" s="68">
        <v>45062</v>
      </c>
      <c r="B2018" s="68">
        <v>45064</v>
      </c>
      <c r="C2018" s="66" t="s">
        <v>118</v>
      </c>
      <c r="D2018" s="66" t="s">
        <v>2</v>
      </c>
      <c r="E2018" s="66" t="s">
        <v>6</v>
      </c>
      <c r="F2018" s="68">
        <v>47048</v>
      </c>
      <c r="G2018" s="67">
        <v>8.44</v>
      </c>
      <c r="H2018" s="67">
        <v>-0.08</v>
      </c>
      <c r="I2018" s="67">
        <v>8.59</v>
      </c>
      <c r="J2018" s="67">
        <v>8.3000000000000007</v>
      </c>
      <c r="K2018" s="67">
        <v>92.792000000000002</v>
      </c>
      <c r="L2018" s="67">
        <v>3.8466</v>
      </c>
    </row>
    <row r="2019" spans="1:15" hidden="1" x14ac:dyDescent="0.25">
      <c r="A2019" s="68">
        <v>45062</v>
      </c>
      <c r="B2019" s="68">
        <v>45064</v>
      </c>
      <c r="C2019" s="66" t="s">
        <v>112</v>
      </c>
      <c r="D2019" s="66" t="s">
        <v>113</v>
      </c>
      <c r="E2019" s="66" t="s">
        <v>114</v>
      </c>
      <c r="F2019" s="68">
        <v>50705</v>
      </c>
      <c r="G2019" s="67">
        <v>7.39</v>
      </c>
      <c r="H2019" s="67">
        <v>-0.06</v>
      </c>
      <c r="I2019" s="67">
        <v>7.54</v>
      </c>
      <c r="J2019" s="67">
        <v>7.24</v>
      </c>
      <c r="K2019" s="67">
        <v>60.312800000000003</v>
      </c>
      <c r="L2019" s="67">
        <v>1.6685000000000001</v>
      </c>
    </row>
    <row r="2020" spans="1:15" x14ac:dyDescent="0.25">
      <c r="A2020" s="68">
        <v>45062</v>
      </c>
      <c r="B2020" s="68">
        <v>45064</v>
      </c>
      <c r="C2020" s="66" t="s">
        <v>115</v>
      </c>
      <c r="D2020" s="66" t="s">
        <v>116</v>
      </c>
      <c r="E2020" s="66" t="s">
        <v>117</v>
      </c>
      <c r="F2020" s="68">
        <v>51616</v>
      </c>
      <c r="G2020" s="67">
        <v>7.29</v>
      </c>
      <c r="H2020" s="67">
        <v>-0.08</v>
      </c>
      <c r="I2020" s="67">
        <v>7.44</v>
      </c>
      <c r="J2020" s="67">
        <v>7.14</v>
      </c>
      <c r="K2020" s="67">
        <v>57.804699999999997</v>
      </c>
      <c r="L2020" s="67">
        <v>0.1885</v>
      </c>
    </row>
    <row r="2021" spans="1:15" hidden="1" x14ac:dyDescent="0.25">
      <c r="A2021" s="68">
        <v>45062</v>
      </c>
      <c r="B2021" s="68">
        <v>45064</v>
      </c>
      <c r="C2021" s="66" t="s">
        <v>127</v>
      </c>
      <c r="D2021" s="66" t="s">
        <v>4</v>
      </c>
      <c r="E2021" s="66" t="s">
        <v>8</v>
      </c>
      <c r="F2021" s="68">
        <v>48542</v>
      </c>
      <c r="G2021" s="67">
        <v>7.65</v>
      </c>
      <c r="H2021" s="67">
        <v>-0.08</v>
      </c>
      <c r="I2021" s="67">
        <v>7.8</v>
      </c>
      <c r="J2021" s="67">
        <v>7.5</v>
      </c>
      <c r="K2021" s="67">
        <v>80.838300000000004</v>
      </c>
      <c r="L2021" s="67">
        <v>2.2774000000000001</v>
      </c>
    </row>
    <row r="2022" spans="1:15" hidden="1" x14ac:dyDescent="0.25">
      <c r="A2022" s="68">
        <v>45062</v>
      </c>
      <c r="B2022" s="68">
        <v>45064</v>
      </c>
      <c r="C2022" s="66" t="s">
        <v>124</v>
      </c>
      <c r="D2022" s="66" t="s">
        <v>162</v>
      </c>
      <c r="E2022" s="66" t="s">
        <v>163</v>
      </c>
      <c r="F2022" s="68">
        <v>45161</v>
      </c>
      <c r="G2022" s="67">
        <v>14.08</v>
      </c>
      <c r="H2022" s="67">
        <v>-0.2</v>
      </c>
      <c r="I2022" s="67">
        <v>14.23</v>
      </c>
      <c r="J2022" s="67">
        <v>13.93</v>
      </c>
      <c r="K2022" s="67">
        <v>96.345699999999994</v>
      </c>
      <c r="L2022" s="67">
        <v>0</v>
      </c>
      <c r="O2022" s="76"/>
    </row>
    <row r="2023" spans="1:15" hidden="1" x14ac:dyDescent="0.25">
      <c r="A2023" s="68">
        <v>45062</v>
      </c>
      <c r="B2023" s="68">
        <v>45064</v>
      </c>
      <c r="C2023" s="66" t="s">
        <v>121</v>
      </c>
      <c r="D2023" s="66" t="s">
        <v>122</v>
      </c>
      <c r="E2023" s="66" t="s">
        <v>123</v>
      </c>
      <c r="F2023" s="68">
        <v>46316</v>
      </c>
      <c r="G2023" s="67">
        <v>9.7100000000000009</v>
      </c>
      <c r="H2023" s="67">
        <v>-0.09</v>
      </c>
      <c r="I2023" s="67">
        <v>9.85</v>
      </c>
      <c r="J2023" s="67">
        <v>9.56</v>
      </c>
      <c r="K2023" s="67">
        <v>99.402199999999993</v>
      </c>
      <c r="L2023" s="67">
        <v>3.1233</v>
      </c>
    </row>
    <row r="2024" spans="1:15" hidden="1" x14ac:dyDescent="0.25">
      <c r="A2024" s="68">
        <v>45062</v>
      </c>
      <c r="B2024" s="68">
        <v>45064</v>
      </c>
      <c r="C2024" s="66" t="s">
        <v>130</v>
      </c>
      <c r="D2024" s="66" t="s">
        <v>156</v>
      </c>
      <c r="E2024" s="66" t="s">
        <v>157</v>
      </c>
      <c r="F2024" s="68">
        <v>45259</v>
      </c>
      <c r="G2024" s="67">
        <v>14.43</v>
      </c>
      <c r="H2024" s="67">
        <v>-0.1</v>
      </c>
      <c r="I2024" s="67">
        <v>14.58</v>
      </c>
      <c r="J2024" s="67">
        <v>14.29</v>
      </c>
      <c r="K2024" s="67">
        <v>92.748599999999996</v>
      </c>
      <c r="L2024" s="67">
        <v>0</v>
      </c>
    </row>
    <row r="2025" spans="1:15" hidden="1" x14ac:dyDescent="0.25">
      <c r="A2025" s="68">
        <v>45062</v>
      </c>
      <c r="B2025" s="68">
        <v>45064</v>
      </c>
      <c r="C2025" s="66" t="s">
        <v>133</v>
      </c>
      <c r="D2025" s="66" t="s">
        <v>146</v>
      </c>
      <c r="E2025" s="66" t="s">
        <v>147</v>
      </c>
      <c r="F2025" s="68">
        <v>45412</v>
      </c>
      <c r="G2025" s="67">
        <v>14.22</v>
      </c>
      <c r="H2025" s="67">
        <v>-0.08</v>
      </c>
      <c r="I2025" s="67">
        <v>14.37</v>
      </c>
      <c r="J2025" s="67">
        <v>14.07</v>
      </c>
      <c r="K2025" s="67">
        <v>87.914599999999993</v>
      </c>
      <c r="L2025" s="67">
        <v>0</v>
      </c>
    </row>
    <row r="2026" spans="1:15" hidden="1" x14ac:dyDescent="0.25">
      <c r="A2026" s="68">
        <v>45061</v>
      </c>
      <c r="B2026" s="68">
        <v>45063</v>
      </c>
      <c r="C2026" s="66" t="s">
        <v>118</v>
      </c>
      <c r="D2026" s="66" t="s">
        <v>2</v>
      </c>
      <c r="E2026" s="66" t="s">
        <v>6</v>
      </c>
      <c r="F2026" s="68">
        <v>47048</v>
      </c>
      <c r="G2026" s="67">
        <v>8.52</v>
      </c>
      <c r="H2026" s="67">
        <v>-0.01</v>
      </c>
      <c r="I2026" s="67">
        <v>8.66</v>
      </c>
      <c r="J2026" s="67">
        <v>8.3699999999999992</v>
      </c>
      <c r="K2026" s="67">
        <v>92.497600000000006</v>
      </c>
      <c r="L2026" s="67">
        <v>3.8281000000000001</v>
      </c>
    </row>
    <row r="2027" spans="1:15" hidden="1" x14ac:dyDescent="0.25">
      <c r="A2027" s="68">
        <v>45061</v>
      </c>
      <c r="B2027" s="68">
        <v>45063</v>
      </c>
      <c r="C2027" s="66" t="s">
        <v>112</v>
      </c>
      <c r="D2027" s="66" t="s">
        <v>113</v>
      </c>
      <c r="E2027" s="66" t="s">
        <v>114</v>
      </c>
      <c r="F2027" s="68">
        <v>50705</v>
      </c>
      <c r="G2027" s="67">
        <v>7.45</v>
      </c>
      <c r="H2027" s="67">
        <v>-0.01</v>
      </c>
      <c r="I2027" s="67">
        <v>7.6</v>
      </c>
      <c r="J2027" s="67">
        <v>7.3</v>
      </c>
      <c r="K2027" s="67">
        <v>59.917700000000004</v>
      </c>
      <c r="L2027" s="67">
        <v>1.6603000000000001</v>
      </c>
    </row>
    <row r="2028" spans="1:15" x14ac:dyDescent="0.25">
      <c r="A2028" s="68">
        <v>45061</v>
      </c>
      <c r="B2028" s="68">
        <v>45063</v>
      </c>
      <c r="C2028" s="66" t="s">
        <v>115</v>
      </c>
      <c r="D2028" s="66" t="s">
        <v>116</v>
      </c>
      <c r="E2028" s="66" t="s">
        <v>117</v>
      </c>
      <c r="F2028" s="68">
        <v>51616</v>
      </c>
      <c r="G2028" s="67">
        <v>7.37</v>
      </c>
      <c r="H2028" s="67">
        <v>0</v>
      </c>
      <c r="I2028" s="67">
        <v>7.52</v>
      </c>
      <c r="J2028" s="67">
        <v>7.22</v>
      </c>
      <c r="K2028" s="67">
        <v>57.2562</v>
      </c>
      <c r="L2028" s="67">
        <v>0.18029999999999999</v>
      </c>
    </row>
    <row r="2029" spans="1:15" hidden="1" x14ac:dyDescent="0.25">
      <c r="A2029" s="68">
        <v>45061</v>
      </c>
      <c r="B2029" s="68">
        <v>45063</v>
      </c>
      <c r="C2029" s="66" t="s">
        <v>127</v>
      </c>
      <c r="D2029" s="66" t="s">
        <v>4</v>
      </c>
      <c r="E2029" s="66" t="s">
        <v>8</v>
      </c>
      <c r="F2029" s="68">
        <v>48542</v>
      </c>
      <c r="G2029" s="67">
        <v>7.73</v>
      </c>
      <c r="H2029" s="67">
        <v>0.01</v>
      </c>
      <c r="I2029" s="67">
        <v>7.88</v>
      </c>
      <c r="J2029" s="67">
        <v>7.58</v>
      </c>
      <c r="K2029" s="67">
        <v>80.369100000000003</v>
      </c>
      <c r="L2029" s="67">
        <v>2.2644000000000002</v>
      </c>
    </row>
    <row r="2030" spans="1:15" hidden="1" x14ac:dyDescent="0.25">
      <c r="A2030" s="68">
        <v>45061</v>
      </c>
      <c r="B2030" s="68">
        <v>45063</v>
      </c>
      <c r="C2030" s="66" t="s">
        <v>124</v>
      </c>
      <c r="D2030" s="66" t="s">
        <v>162</v>
      </c>
      <c r="E2030" s="66" t="s">
        <v>163</v>
      </c>
      <c r="F2030" s="68">
        <v>45161</v>
      </c>
      <c r="G2030" s="67">
        <v>14.28</v>
      </c>
      <c r="H2030" s="67">
        <v>-0.04</v>
      </c>
      <c r="I2030" s="67">
        <v>14.42</v>
      </c>
      <c r="J2030" s="67">
        <v>14.13</v>
      </c>
      <c r="K2030" s="67">
        <v>96.259399999999999</v>
      </c>
      <c r="L2030" s="67">
        <v>0</v>
      </c>
      <c r="O2030" s="76"/>
    </row>
    <row r="2031" spans="1:15" hidden="1" x14ac:dyDescent="0.25">
      <c r="A2031" s="68">
        <v>45061</v>
      </c>
      <c r="B2031" s="68">
        <v>45063</v>
      </c>
      <c r="C2031" s="66" t="s">
        <v>121</v>
      </c>
      <c r="D2031" s="66" t="s">
        <v>122</v>
      </c>
      <c r="E2031" s="66" t="s">
        <v>123</v>
      </c>
      <c r="F2031" s="68">
        <v>46316</v>
      </c>
      <c r="G2031" s="67">
        <v>9.8000000000000007</v>
      </c>
      <c r="H2031" s="67">
        <v>-0.04</v>
      </c>
      <c r="I2031" s="67">
        <v>9.9499999999999993</v>
      </c>
      <c r="J2031" s="67">
        <v>9.65</v>
      </c>
      <c r="K2031" s="67">
        <v>99.137200000000007</v>
      </c>
      <c r="L2031" s="67">
        <v>3.0973000000000002</v>
      </c>
    </row>
    <row r="2032" spans="1:15" hidden="1" x14ac:dyDescent="0.25">
      <c r="A2032" s="68">
        <v>45061</v>
      </c>
      <c r="B2032" s="68">
        <v>45063</v>
      </c>
      <c r="C2032" s="66" t="s">
        <v>130</v>
      </c>
      <c r="D2032" s="66" t="s">
        <v>156</v>
      </c>
      <c r="E2032" s="66" t="s">
        <v>157</v>
      </c>
      <c r="F2032" s="68">
        <v>45259</v>
      </c>
      <c r="G2032" s="67">
        <v>14.53</v>
      </c>
      <c r="H2032" s="67">
        <v>-0.05</v>
      </c>
      <c r="I2032" s="67">
        <v>14.68</v>
      </c>
      <c r="J2032" s="67">
        <v>14.38</v>
      </c>
      <c r="K2032" s="67">
        <v>92.670100000000005</v>
      </c>
      <c r="L2032" s="67">
        <v>0</v>
      </c>
    </row>
    <row r="2033" spans="1:15" hidden="1" x14ac:dyDescent="0.25">
      <c r="A2033" s="68">
        <v>45061</v>
      </c>
      <c r="B2033" s="68">
        <v>45063</v>
      </c>
      <c r="C2033" s="66" t="s">
        <v>133</v>
      </c>
      <c r="D2033" s="66" t="s">
        <v>146</v>
      </c>
      <c r="E2033" s="66" t="s">
        <v>147</v>
      </c>
      <c r="F2033" s="68">
        <v>45412</v>
      </c>
      <c r="G2033" s="67">
        <v>14.3</v>
      </c>
      <c r="H2033" s="67">
        <v>-0.06</v>
      </c>
      <c r="I2033" s="67">
        <v>14.45</v>
      </c>
      <c r="J2033" s="67">
        <v>14.15</v>
      </c>
      <c r="K2033" s="67">
        <v>87.822699999999998</v>
      </c>
      <c r="L2033" s="67">
        <v>0</v>
      </c>
    </row>
    <row r="2034" spans="1:15" hidden="1" x14ac:dyDescent="0.25">
      <c r="A2034" s="68">
        <v>45058</v>
      </c>
      <c r="B2034" s="68">
        <v>45062</v>
      </c>
      <c r="C2034" s="66" t="s">
        <v>118</v>
      </c>
      <c r="D2034" s="66" t="s">
        <v>2</v>
      </c>
      <c r="E2034" s="66" t="s">
        <v>6</v>
      </c>
      <c r="F2034" s="68">
        <v>47048</v>
      </c>
      <c r="G2034" s="67">
        <v>8.5299999999999994</v>
      </c>
      <c r="H2034" s="67">
        <v>-0.01</v>
      </c>
      <c r="I2034" s="67">
        <v>8.67</v>
      </c>
      <c r="J2034" s="67">
        <v>8.3800000000000008</v>
      </c>
      <c r="K2034" s="67">
        <v>92.4602</v>
      </c>
      <c r="L2034" s="67">
        <v>3.8096000000000001</v>
      </c>
    </row>
    <row r="2035" spans="1:15" hidden="1" x14ac:dyDescent="0.25">
      <c r="A2035" s="68">
        <v>45058</v>
      </c>
      <c r="B2035" s="68">
        <v>45062</v>
      </c>
      <c r="C2035" s="66" t="s">
        <v>112</v>
      </c>
      <c r="D2035" s="66" t="s">
        <v>113</v>
      </c>
      <c r="E2035" s="66" t="s">
        <v>114</v>
      </c>
      <c r="F2035" s="68">
        <v>50705</v>
      </c>
      <c r="G2035" s="67">
        <v>7.46</v>
      </c>
      <c r="H2035" s="67">
        <v>-0.05</v>
      </c>
      <c r="I2035" s="67">
        <v>7.61</v>
      </c>
      <c r="J2035" s="67">
        <v>7.32</v>
      </c>
      <c r="K2035" s="67">
        <v>59.8446</v>
      </c>
      <c r="L2035" s="67">
        <v>1.6520999999999999</v>
      </c>
    </row>
    <row r="2036" spans="1:15" x14ac:dyDescent="0.25">
      <c r="A2036" s="68">
        <v>45058</v>
      </c>
      <c r="B2036" s="68">
        <v>45062</v>
      </c>
      <c r="C2036" s="66" t="s">
        <v>115</v>
      </c>
      <c r="D2036" s="66" t="s">
        <v>116</v>
      </c>
      <c r="E2036" s="66" t="s">
        <v>117</v>
      </c>
      <c r="F2036" s="68">
        <v>51616</v>
      </c>
      <c r="G2036" s="67">
        <v>7.37</v>
      </c>
      <c r="H2036" s="67">
        <v>-0.05</v>
      </c>
      <c r="I2036" s="67">
        <v>7.52</v>
      </c>
      <c r="J2036" s="67">
        <v>7.22</v>
      </c>
      <c r="K2036" s="67">
        <v>57.248399999999997</v>
      </c>
      <c r="L2036" s="67">
        <v>0.1721</v>
      </c>
    </row>
    <row r="2037" spans="1:15" hidden="1" x14ac:dyDescent="0.25">
      <c r="A2037" s="68">
        <v>45058</v>
      </c>
      <c r="B2037" s="68">
        <v>45062</v>
      </c>
      <c r="C2037" s="66" t="s">
        <v>127</v>
      </c>
      <c r="D2037" s="66" t="s">
        <v>4</v>
      </c>
      <c r="E2037" s="66" t="s">
        <v>8</v>
      </c>
      <c r="F2037" s="68">
        <v>48542</v>
      </c>
      <c r="G2037" s="67">
        <v>7.72</v>
      </c>
      <c r="H2037" s="67">
        <v>-0.01</v>
      </c>
      <c r="I2037" s="67">
        <v>7.87</v>
      </c>
      <c r="J2037" s="67">
        <v>7.57</v>
      </c>
      <c r="K2037" s="67">
        <v>80.455200000000005</v>
      </c>
      <c r="L2037" s="67">
        <v>2.2513999999999998</v>
      </c>
    </row>
    <row r="2038" spans="1:15" hidden="1" x14ac:dyDescent="0.25">
      <c r="A2038" s="68">
        <v>45058</v>
      </c>
      <c r="B2038" s="68">
        <v>45062</v>
      </c>
      <c r="C2038" s="66" t="s">
        <v>124</v>
      </c>
      <c r="D2038" s="66" t="s">
        <v>162</v>
      </c>
      <c r="E2038" s="66" t="s">
        <v>163</v>
      </c>
      <c r="F2038" s="68">
        <v>45161</v>
      </c>
      <c r="G2038" s="67">
        <v>14.32</v>
      </c>
      <c r="H2038" s="67">
        <v>0</v>
      </c>
      <c r="I2038" s="67">
        <v>14.47</v>
      </c>
      <c r="J2038" s="67">
        <v>14.17</v>
      </c>
      <c r="K2038" s="67">
        <v>96.210499999999996</v>
      </c>
      <c r="L2038" s="67">
        <v>0</v>
      </c>
      <c r="O2038" s="76"/>
    </row>
    <row r="2039" spans="1:15" hidden="1" x14ac:dyDescent="0.25">
      <c r="A2039" s="68">
        <v>45058</v>
      </c>
      <c r="B2039" s="68">
        <v>45062</v>
      </c>
      <c r="C2039" s="66" t="s">
        <v>121</v>
      </c>
      <c r="D2039" s="66" t="s">
        <v>122</v>
      </c>
      <c r="E2039" s="66" t="s">
        <v>123</v>
      </c>
      <c r="F2039" s="68">
        <v>46316</v>
      </c>
      <c r="G2039" s="67">
        <v>9.84</v>
      </c>
      <c r="H2039" s="67">
        <v>-0.05</v>
      </c>
      <c r="I2039" s="67">
        <v>9.99</v>
      </c>
      <c r="J2039" s="67">
        <v>9.6999999999999993</v>
      </c>
      <c r="K2039" s="67">
        <v>99.018799999999999</v>
      </c>
      <c r="L2039" s="67">
        <v>3.0712000000000002</v>
      </c>
    </row>
    <row r="2040" spans="1:15" hidden="1" x14ac:dyDescent="0.25">
      <c r="A2040" s="68">
        <v>45058</v>
      </c>
      <c r="B2040" s="68">
        <v>45062</v>
      </c>
      <c r="C2040" s="66" t="s">
        <v>130</v>
      </c>
      <c r="D2040" s="66" t="s">
        <v>156</v>
      </c>
      <c r="E2040" s="66" t="s">
        <v>157</v>
      </c>
      <c r="F2040" s="68">
        <v>45259</v>
      </c>
      <c r="G2040" s="67">
        <v>14.58</v>
      </c>
      <c r="H2040" s="67">
        <v>-0.04</v>
      </c>
      <c r="I2040" s="67">
        <v>14.73</v>
      </c>
      <c r="J2040" s="67">
        <v>14.43</v>
      </c>
      <c r="K2040" s="67">
        <v>92.611999999999995</v>
      </c>
      <c r="L2040" s="67">
        <v>0</v>
      </c>
    </row>
    <row r="2041" spans="1:15" hidden="1" x14ac:dyDescent="0.25">
      <c r="A2041" s="68">
        <v>45058</v>
      </c>
      <c r="B2041" s="68">
        <v>45062</v>
      </c>
      <c r="C2041" s="66" t="s">
        <v>133</v>
      </c>
      <c r="D2041" s="66" t="s">
        <v>146</v>
      </c>
      <c r="E2041" s="66" t="s">
        <v>147</v>
      </c>
      <c r="F2041" s="68">
        <v>45412</v>
      </c>
      <c r="G2041" s="67">
        <v>14.36</v>
      </c>
      <c r="H2041" s="67">
        <v>-0.05</v>
      </c>
      <c r="I2041" s="67">
        <v>14.51</v>
      </c>
      <c r="J2041" s="67">
        <v>14.21</v>
      </c>
      <c r="K2041" s="67">
        <v>87.750200000000007</v>
      </c>
      <c r="L2041" s="67">
        <v>0</v>
      </c>
    </row>
    <row r="2042" spans="1:15" hidden="1" x14ac:dyDescent="0.25">
      <c r="A2042" s="68">
        <v>45057</v>
      </c>
      <c r="B2042" s="68">
        <v>45061</v>
      </c>
      <c r="C2042" s="66" t="s">
        <v>118</v>
      </c>
      <c r="D2042" s="66" t="s">
        <v>2</v>
      </c>
      <c r="E2042" s="66" t="s">
        <v>6</v>
      </c>
      <c r="F2042" s="68">
        <v>47048</v>
      </c>
      <c r="G2042" s="67">
        <v>8.5399999999999991</v>
      </c>
      <c r="H2042" s="67">
        <v>-0.04</v>
      </c>
      <c r="I2042" s="67">
        <v>8.69</v>
      </c>
      <c r="J2042" s="67">
        <v>8.4</v>
      </c>
      <c r="K2042" s="67">
        <v>92.381200000000007</v>
      </c>
      <c r="L2042" s="67">
        <v>3.7911000000000001</v>
      </c>
    </row>
    <row r="2043" spans="1:15" hidden="1" x14ac:dyDescent="0.25">
      <c r="A2043" s="68">
        <v>45057</v>
      </c>
      <c r="B2043" s="68">
        <v>45061</v>
      </c>
      <c r="C2043" s="66" t="s">
        <v>112</v>
      </c>
      <c r="D2043" s="66" t="s">
        <v>113</v>
      </c>
      <c r="E2043" s="66" t="s">
        <v>114</v>
      </c>
      <c r="F2043" s="68">
        <v>50705</v>
      </c>
      <c r="G2043" s="67">
        <v>7.51</v>
      </c>
      <c r="H2043" s="67">
        <v>-0.06</v>
      </c>
      <c r="I2043" s="67">
        <v>7.66</v>
      </c>
      <c r="J2043" s="67">
        <v>7.36</v>
      </c>
      <c r="K2043" s="67">
        <v>59.567599999999999</v>
      </c>
      <c r="L2043" s="67">
        <v>1.6437999999999999</v>
      </c>
    </row>
    <row r="2044" spans="1:15" x14ac:dyDescent="0.25">
      <c r="A2044" s="68">
        <v>45057</v>
      </c>
      <c r="B2044" s="68">
        <v>45061</v>
      </c>
      <c r="C2044" s="66" t="s">
        <v>115</v>
      </c>
      <c r="D2044" s="66" t="s">
        <v>116</v>
      </c>
      <c r="E2044" s="66" t="s">
        <v>117</v>
      </c>
      <c r="F2044" s="68">
        <v>51616</v>
      </c>
      <c r="G2044" s="67">
        <v>7.42</v>
      </c>
      <c r="H2044" s="67">
        <v>-0.06</v>
      </c>
      <c r="I2044" s="67">
        <v>7.57</v>
      </c>
      <c r="J2044" s="67">
        <v>7.27</v>
      </c>
      <c r="K2044" s="67">
        <v>56.950200000000002</v>
      </c>
      <c r="L2044" s="67">
        <v>0.16389999999999999</v>
      </c>
    </row>
    <row r="2045" spans="1:15" hidden="1" x14ac:dyDescent="0.25">
      <c r="A2045" s="68">
        <v>45057</v>
      </c>
      <c r="B2045" s="68">
        <v>45061</v>
      </c>
      <c r="C2045" s="66" t="s">
        <v>127</v>
      </c>
      <c r="D2045" s="66" t="s">
        <v>4</v>
      </c>
      <c r="E2045" s="66" t="s">
        <v>8</v>
      </c>
      <c r="F2045" s="68">
        <v>48542</v>
      </c>
      <c r="G2045" s="67">
        <v>7.73</v>
      </c>
      <c r="H2045" s="67">
        <v>-0.04</v>
      </c>
      <c r="I2045" s="67">
        <v>7.88</v>
      </c>
      <c r="J2045" s="67">
        <v>7.59</v>
      </c>
      <c r="K2045" s="67">
        <v>80.351200000000006</v>
      </c>
      <c r="L2045" s="67">
        <v>2.2383999999999999</v>
      </c>
    </row>
    <row r="2046" spans="1:15" hidden="1" x14ac:dyDescent="0.25">
      <c r="A2046" s="68">
        <v>45057</v>
      </c>
      <c r="B2046" s="68">
        <v>45061</v>
      </c>
      <c r="C2046" s="66" t="s">
        <v>124</v>
      </c>
      <c r="D2046" s="66" t="s">
        <v>162</v>
      </c>
      <c r="E2046" s="66" t="s">
        <v>163</v>
      </c>
      <c r="F2046" s="68">
        <v>45161</v>
      </c>
      <c r="G2046" s="67">
        <v>14.32</v>
      </c>
      <c r="H2046" s="67">
        <v>-0.02</v>
      </c>
      <c r="I2046" s="67">
        <v>14.47</v>
      </c>
      <c r="J2046" s="67">
        <v>14.17</v>
      </c>
      <c r="K2046" s="67">
        <v>96.173699999999997</v>
      </c>
      <c r="L2046" s="67">
        <v>0</v>
      </c>
      <c r="O2046" s="76"/>
    </row>
    <row r="2047" spans="1:15" hidden="1" x14ac:dyDescent="0.25">
      <c r="A2047" s="68">
        <v>45057</v>
      </c>
      <c r="B2047" s="68">
        <v>45061</v>
      </c>
      <c r="C2047" s="66" t="s">
        <v>121</v>
      </c>
      <c r="D2047" s="66" t="s">
        <v>122</v>
      </c>
      <c r="E2047" s="66" t="s">
        <v>123</v>
      </c>
      <c r="F2047" s="68">
        <v>46316</v>
      </c>
      <c r="G2047" s="67">
        <v>9.89</v>
      </c>
      <c r="H2047" s="67">
        <v>-0.05</v>
      </c>
      <c r="I2047" s="67">
        <v>10.039999999999999</v>
      </c>
      <c r="J2047" s="67">
        <v>9.74</v>
      </c>
      <c r="K2047" s="67">
        <v>98.886399999999995</v>
      </c>
      <c r="L2047" s="67">
        <v>3.0451999999999999</v>
      </c>
    </row>
    <row r="2048" spans="1:15" hidden="1" x14ac:dyDescent="0.25">
      <c r="A2048" s="68">
        <v>45057</v>
      </c>
      <c r="B2048" s="68">
        <v>45061</v>
      </c>
      <c r="C2048" s="66" t="s">
        <v>130</v>
      </c>
      <c r="D2048" s="66" t="s">
        <v>156</v>
      </c>
      <c r="E2048" s="66" t="s">
        <v>157</v>
      </c>
      <c r="F2048" s="68">
        <v>45259</v>
      </c>
      <c r="G2048" s="67">
        <v>14.62</v>
      </c>
      <c r="H2048" s="67">
        <v>0.01</v>
      </c>
      <c r="I2048" s="67">
        <v>14.77</v>
      </c>
      <c r="J2048" s="67">
        <v>14.47</v>
      </c>
      <c r="K2048" s="67">
        <v>92.558499999999995</v>
      </c>
      <c r="L2048" s="67">
        <v>0</v>
      </c>
    </row>
    <row r="2049" spans="1:15" hidden="1" x14ac:dyDescent="0.25">
      <c r="A2049" s="68">
        <v>45057</v>
      </c>
      <c r="B2049" s="68">
        <v>45061</v>
      </c>
      <c r="C2049" s="66" t="s">
        <v>133</v>
      </c>
      <c r="D2049" s="66" t="s">
        <v>146</v>
      </c>
      <c r="E2049" s="66" t="s">
        <v>147</v>
      </c>
      <c r="F2049" s="68">
        <v>45412</v>
      </c>
      <c r="G2049" s="67">
        <v>14.41</v>
      </c>
      <c r="H2049" s="67">
        <v>-0.04</v>
      </c>
      <c r="I2049" s="67">
        <v>14.56</v>
      </c>
      <c r="J2049" s="67">
        <v>14.26</v>
      </c>
      <c r="K2049" s="67">
        <v>87.681899999999999</v>
      </c>
      <c r="L2049" s="67">
        <v>0</v>
      </c>
    </row>
    <row r="2050" spans="1:15" hidden="1" x14ac:dyDescent="0.25">
      <c r="A2050" s="68">
        <v>45056</v>
      </c>
      <c r="B2050" s="68">
        <v>45058</v>
      </c>
      <c r="C2050" s="66" t="s">
        <v>118</v>
      </c>
      <c r="D2050" s="66" t="s">
        <v>2</v>
      </c>
      <c r="E2050" s="66" t="s">
        <v>6</v>
      </c>
      <c r="F2050" s="68">
        <v>47048</v>
      </c>
      <c r="G2050" s="67">
        <v>8.58</v>
      </c>
      <c r="H2050" s="67">
        <v>-0.06</v>
      </c>
      <c r="I2050" s="67">
        <v>8.73</v>
      </c>
      <c r="J2050" s="67">
        <v>8.44</v>
      </c>
      <c r="K2050" s="67">
        <v>92.211600000000004</v>
      </c>
      <c r="L2050" s="67">
        <v>3.7355999999999998</v>
      </c>
    </row>
    <row r="2051" spans="1:15" hidden="1" x14ac:dyDescent="0.25">
      <c r="A2051" s="68">
        <v>45056</v>
      </c>
      <c r="B2051" s="68">
        <v>45058</v>
      </c>
      <c r="C2051" s="66" t="s">
        <v>112</v>
      </c>
      <c r="D2051" s="66" t="s">
        <v>113</v>
      </c>
      <c r="E2051" s="66" t="s">
        <v>114</v>
      </c>
      <c r="F2051" s="68">
        <v>50705</v>
      </c>
      <c r="G2051" s="67">
        <v>7.57</v>
      </c>
      <c r="H2051" s="67">
        <v>0</v>
      </c>
      <c r="I2051" s="67">
        <v>7.72</v>
      </c>
      <c r="J2051" s="67">
        <v>7.42</v>
      </c>
      <c r="K2051" s="67">
        <v>59.145600000000002</v>
      </c>
      <c r="L2051" s="67">
        <v>1.6192</v>
      </c>
    </row>
    <row r="2052" spans="1:15" x14ac:dyDescent="0.25">
      <c r="A2052" s="68">
        <v>45056</v>
      </c>
      <c r="B2052" s="68">
        <v>45058</v>
      </c>
      <c r="C2052" s="66" t="s">
        <v>115</v>
      </c>
      <c r="D2052" s="66" t="s">
        <v>116</v>
      </c>
      <c r="E2052" s="66" t="s">
        <v>117</v>
      </c>
      <c r="F2052" s="68">
        <v>51616</v>
      </c>
      <c r="G2052" s="67">
        <v>7.48</v>
      </c>
      <c r="H2052" s="67">
        <v>0</v>
      </c>
      <c r="I2052" s="67">
        <v>7.63</v>
      </c>
      <c r="J2052" s="67">
        <v>7.33</v>
      </c>
      <c r="K2052" s="67">
        <v>56.512599999999999</v>
      </c>
      <c r="L2052" s="67">
        <v>0.13930000000000001</v>
      </c>
    </row>
    <row r="2053" spans="1:15" hidden="1" x14ac:dyDescent="0.25">
      <c r="A2053" s="68">
        <v>45056</v>
      </c>
      <c r="B2053" s="68">
        <v>45058</v>
      </c>
      <c r="C2053" s="66" t="s">
        <v>127</v>
      </c>
      <c r="D2053" s="66" t="s">
        <v>4</v>
      </c>
      <c r="E2053" s="66" t="s">
        <v>8</v>
      </c>
      <c r="F2053" s="68">
        <v>48542</v>
      </c>
      <c r="G2053" s="67">
        <v>7.77</v>
      </c>
      <c r="H2053" s="67">
        <v>-0.01</v>
      </c>
      <c r="I2053" s="67">
        <v>7.92</v>
      </c>
      <c r="J2053" s="67">
        <v>7.62</v>
      </c>
      <c r="K2053" s="67">
        <v>80.131600000000006</v>
      </c>
      <c r="L2053" s="67">
        <v>2.1993</v>
      </c>
    </row>
    <row r="2054" spans="1:15" hidden="1" x14ac:dyDescent="0.25">
      <c r="A2054" s="68">
        <v>45056</v>
      </c>
      <c r="B2054" s="68">
        <v>45058</v>
      </c>
      <c r="C2054" s="66" t="s">
        <v>124</v>
      </c>
      <c r="D2054" s="66" t="s">
        <v>162</v>
      </c>
      <c r="E2054" s="66" t="s">
        <v>163</v>
      </c>
      <c r="F2054" s="68">
        <v>45161</v>
      </c>
      <c r="G2054" s="67">
        <v>14.34</v>
      </c>
      <c r="H2054" s="67">
        <v>0.01</v>
      </c>
      <c r="I2054" s="67">
        <v>14.49</v>
      </c>
      <c r="J2054" s="67">
        <v>14.19</v>
      </c>
      <c r="K2054" s="67">
        <v>96.058599999999998</v>
      </c>
      <c r="L2054" s="67">
        <v>0</v>
      </c>
      <c r="O2054" s="76"/>
    </row>
    <row r="2055" spans="1:15" hidden="1" x14ac:dyDescent="0.25">
      <c r="A2055" s="68">
        <v>45056</v>
      </c>
      <c r="B2055" s="68">
        <v>45058</v>
      </c>
      <c r="C2055" s="66" t="s">
        <v>121</v>
      </c>
      <c r="D2055" s="66" t="s">
        <v>122</v>
      </c>
      <c r="E2055" s="66" t="s">
        <v>123</v>
      </c>
      <c r="F2055" s="68">
        <v>46316</v>
      </c>
      <c r="G2055" s="67">
        <v>9.94</v>
      </c>
      <c r="H2055" s="67">
        <v>-0.08</v>
      </c>
      <c r="I2055" s="67">
        <v>10.09</v>
      </c>
      <c r="J2055" s="67">
        <v>9.7899999999999991</v>
      </c>
      <c r="K2055" s="67">
        <v>98.750299999999996</v>
      </c>
      <c r="L2055" s="67">
        <v>2.9670999999999998</v>
      </c>
    </row>
    <row r="2056" spans="1:15" hidden="1" x14ac:dyDescent="0.25">
      <c r="A2056" s="68">
        <v>45056</v>
      </c>
      <c r="B2056" s="68">
        <v>45058</v>
      </c>
      <c r="C2056" s="66" t="s">
        <v>130</v>
      </c>
      <c r="D2056" s="66" t="s">
        <v>156</v>
      </c>
      <c r="E2056" s="66" t="s">
        <v>157</v>
      </c>
      <c r="F2056" s="68">
        <v>45259</v>
      </c>
      <c r="G2056" s="67">
        <v>14.61</v>
      </c>
      <c r="H2056" s="67">
        <v>-0.02</v>
      </c>
      <c r="I2056" s="67">
        <v>14.76</v>
      </c>
      <c r="J2056" s="67">
        <v>14.46</v>
      </c>
      <c r="K2056" s="67">
        <v>92.456599999999995</v>
      </c>
      <c r="L2056" s="67">
        <v>0</v>
      </c>
    </row>
    <row r="2057" spans="1:15" hidden="1" x14ac:dyDescent="0.25">
      <c r="A2057" s="68">
        <v>45056</v>
      </c>
      <c r="B2057" s="68">
        <v>45058</v>
      </c>
      <c r="C2057" s="66" t="s">
        <v>133</v>
      </c>
      <c r="D2057" s="66" t="s">
        <v>146</v>
      </c>
      <c r="E2057" s="66" t="s">
        <v>147</v>
      </c>
      <c r="F2057" s="68">
        <v>45412</v>
      </c>
      <c r="G2057" s="67">
        <v>14.45</v>
      </c>
      <c r="H2057" s="67">
        <v>-0.02</v>
      </c>
      <c r="I2057" s="67">
        <v>14.6</v>
      </c>
      <c r="J2057" s="67">
        <v>14.3</v>
      </c>
      <c r="K2057" s="67">
        <v>87.560699999999997</v>
      </c>
      <c r="L2057" s="67">
        <v>0</v>
      </c>
    </row>
    <row r="2058" spans="1:15" hidden="1" x14ac:dyDescent="0.25">
      <c r="A2058" s="68">
        <v>45055</v>
      </c>
      <c r="B2058" s="68">
        <v>45057</v>
      </c>
      <c r="C2058" s="66" t="s">
        <v>118</v>
      </c>
      <c r="D2058" s="66" t="s">
        <v>2</v>
      </c>
      <c r="E2058" s="66" t="s">
        <v>6</v>
      </c>
      <c r="F2058" s="68">
        <v>47048</v>
      </c>
      <c r="G2058" s="67">
        <v>8.64</v>
      </c>
      <c r="H2058" s="67">
        <v>0.01</v>
      </c>
      <c r="I2058" s="67">
        <v>8.7899999999999991</v>
      </c>
      <c r="J2058" s="67">
        <v>8.49</v>
      </c>
      <c r="K2058" s="67">
        <v>91.974299999999999</v>
      </c>
      <c r="L2058" s="67">
        <v>3.7170999999999998</v>
      </c>
    </row>
    <row r="2059" spans="1:15" hidden="1" x14ac:dyDescent="0.25">
      <c r="A2059" s="68">
        <v>45055</v>
      </c>
      <c r="B2059" s="68">
        <v>45057</v>
      </c>
      <c r="C2059" s="66" t="s">
        <v>112</v>
      </c>
      <c r="D2059" s="66" t="s">
        <v>113</v>
      </c>
      <c r="E2059" s="66" t="s">
        <v>114</v>
      </c>
      <c r="F2059" s="68">
        <v>50705</v>
      </c>
      <c r="G2059" s="67">
        <v>7.57</v>
      </c>
      <c r="H2059" s="67">
        <v>0.02</v>
      </c>
      <c r="I2059" s="67">
        <v>7.72</v>
      </c>
      <c r="J2059" s="67">
        <v>7.42</v>
      </c>
      <c r="K2059" s="67">
        <v>59.173400000000001</v>
      </c>
      <c r="L2059" s="67">
        <v>1.611</v>
      </c>
    </row>
    <row r="2060" spans="1:15" x14ac:dyDescent="0.25">
      <c r="A2060" s="68">
        <v>45055</v>
      </c>
      <c r="B2060" s="68">
        <v>45057</v>
      </c>
      <c r="C2060" s="66" t="s">
        <v>115</v>
      </c>
      <c r="D2060" s="66" t="s">
        <v>116</v>
      </c>
      <c r="E2060" s="66" t="s">
        <v>117</v>
      </c>
      <c r="F2060" s="68">
        <v>51616</v>
      </c>
      <c r="G2060" s="67">
        <v>7.48</v>
      </c>
      <c r="H2060" s="67">
        <v>0</v>
      </c>
      <c r="I2060" s="67">
        <v>7.63</v>
      </c>
      <c r="J2060" s="67">
        <v>7.33</v>
      </c>
      <c r="K2060" s="67">
        <v>56.490600000000001</v>
      </c>
      <c r="L2060" s="67">
        <v>0.13109999999999999</v>
      </c>
    </row>
    <row r="2061" spans="1:15" hidden="1" x14ac:dyDescent="0.25">
      <c r="A2061" s="68">
        <v>45055</v>
      </c>
      <c r="B2061" s="68">
        <v>45057</v>
      </c>
      <c r="C2061" s="66" t="s">
        <v>127</v>
      </c>
      <c r="D2061" s="66" t="s">
        <v>4</v>
      </c>
      <c r="E2061" s="66" t="s">
        <v>8</v>
      </c>
      <c r="F2061" s="68">
        <v>48542</v>
      </c>
      <c r="G2061" s="67">
        <v>7.78</v>
      </c>
      <c r="H2061" s="67">
        <v>0.02</v>
      </c>
      <c r="I2061" s="67">
        <v>7.93</v>
      </c>
      <c r="J2061" s="67">
        <v>7.63</v>
      </c>
      <c r="K2061" s="67">
        <v>80.095200000000006</v>
      </c>
      <c r="L2061" s="67">
        <v>2.1863000000000001</v>
      </c>
    </row>
    <row r="2062" spans="1:15" hidden="1" x14ac:dyDescent="0.25">
      <c r="A2062" s="68">
        <v>45055</v>
      </c>
      <c r="B2062" s="68">
        <v>45057</v>
      </c>
      <c r="C2062" s="66" t="s">
        <v>124</v>
      </c>
      <c r="D2062" s="66" t="s">
        <v>162</v>
      </c>
      <c r="E2062" s="66" t="s">
        <v>163</v>
      </c>
      <c r="F2062" s="68">
        <v>45161</v>
      </c>
      <c r="G2062" s="67">
        <v>14.33</v>
      </c>
      <c r="H2062" s="67">
        <v>-0.02</v>
      </c>
      <c r="I2062" s="67">
        <v>14.48</v>
      </c>
      <c r="J2062" s="67">
        <v>14.18</v>
      </c>
      <c r="K2062" s="67">
        <v>96.024000000000001</v>
      </c>
      <c r="L2062" s="67">
        <v>0</v>
      </c>
      <c r="O2062" s="76"/>
    </row>
    <row r="2063" spans="1:15" hidden="1" x14ac:dyDescent="0.25">
      <c r="A2063" s="68">
        <v>45055</v>
      </c>
      <c r="B2063" s="68">
        <v>45057</v>
      </c>
      <c r="C2063" s="66" t="s">
        <v>121</v>
      </c>
      <c r="D2063" s="66" t="s">
        <v>122</v>
      </c>
      <c r="E2063" s="66" t="s">
        <v>123</v>
      </c>
      <c r="F2063" s="68">
        <v>46316</v>
      </c>
      <c r="G2063" s="67">
        <v>10.02</v>
      </c>
      <c r="H2063" s="67">
        <v>-0.04</v>
      </c>
      <c r="I2063" s="67">
        <v>10.17</v>
      </c>
      <c r="J2063" s="67">
        <v>9.8699999999999992</v>
      </c>
      <c r="K2063" s="67">
        <v>98.518900000000002</v>
      </c>
      <c r="L2063" s="67">
        <v>2.9411</v>
      </c>
    </row>
    <row r="2064" spans="1:15" hidden="1" x14ac:dyDescent="0.25">
      <c r="A2064" s="68">
        <v>45055</v>
      </c>
      <c r="B2064" s="68">
        <v>45057</v>
      </c>
      <c r="C2064" s="66" t="s">
        <v>130</v>
      </c>
      <c r="D2064" s="66" t="s">
        <v>156</v>
      </c>
      <c r="E2064" s="66" t="s">
        <v>157</v>
      </c>
      <c r="F2064" s="68">
        <v>45259</v>
      </c>
      <c r="G2064" s="67">
        <v>14.63</v>
      </c>
      <c r="H2064" s="67">
        <v>0.02</v>
      </c>
      <c r="I2064" s="67">
        <v>14.78</v>
      </c>
      <c r="J2064" s="67">
        <v>14.48</v>
      </c>
      <c r="K2064" s="67">
        <v>92.414699999999996</v>
      </c>
      <c r="L2064" s="67">
        <v>0</v>
      </c>
    </row>
    <row r="2065" spans="1:15" hidden="1" x14ac:dyDescent="0.25">
      <c r="A2065" s="68">
        <v>45055</v>
      </c>
      <c r="B2065" s="68">
        <v>45057</v>
      </c>
      <c r="C2065" s="66" t="s">
        <v>133</v>
      </c>
      <c r="D2065" s="66" t="s">
        <v>146</v>
      </c>
      <c r="E2065" s="66" t="s">
        <v>147</v>
      </c>
      <c r="F2065" s="68">
        <v>45412</v>
      </c>
      <c r="G2065" s="67">
        <v>14.47</v>
      </c>
      <c r="H2065" s="67">
        <v>0.01</v>
      </c>
      <c r="I2065" s="67">
        <v>14.61</v>
      </c>
      <c r="J2065" s="67">
        <v>14.32</v>
      </c>
      <c r="K2065" s="67">
        <v>87.516800000000003</v>
      </c>
      <c r="L2065" s="67">
        <v>0</v>
      </c>
    </row>
    <row r="2066" spans="1:15" hidden="1" x14ac:dyDescent="0.25">
      <c r="A2066" s="68">
        <v>45054</v>
      </c>
      <c r="B2066" s="68">
        <v>45056</v>
      </c>
      <c r="C2066" s="66" t="s">
        <v>118</v>
      </c>
      <c r="D2066" s="66" t="s">
        <v>2</v>
      </c>
      <c r="E2066" s="66" t="s">
        <v>6</v>
      </c>
      <c r="F2066" s="68">
        <v>47048</v>
      </c>
      <c r="G2066" s="67">
        <v>8.6300000000000008</v>
      </c>
      <c r="H2066" s="67">
        <v>0.01</v>
      </c>
      <c r="I2066" s="67">
        <v>8.7799999999999994</v>
      </c>
      <c r="J2066" s="67">
        <v>8.49</v>
      </c>
      <c r="K2066" s="67">
        <v>92.003</v>
      </c>
      <c r="L2066" s="67">
        <v>3.6985999999999999</v>
      </c>
    </row>
    <row r="2067" spans="1:15" hidden="1" x14ac:dyDescent="0.25">
      <c r="A2067" s="68">
        <v>45054</v>
      </c>
      <c r="B2067" s="68">
        <v>45056</v>
      </c>
      <c r="C2067" s="66" t="s">
        <v>112</v>
      </c>
      <c r="D2067" s="66" t="s">
        <v>113</v>
      </c>
      <c r="E2067" s="66" t="s">
        <v>114</v>
      </c>
      <c r="F2067" s="68">
        <v>50705</v>
      </c>
      <c r="G2067" s="67">
        <v>7.55</v>
      </c>
      <c r="H2067" s="67">
        <v>0.04</v>
      </c>
      <c r="I2067" s="67">
        <v>7.69</v>
      </c>
      <c r="J2067" s="67">
        <v>7.4</v>
      </c>
      <c r="K2067" s="67">
        <v>59.301499999999997</v>
      </c>
      <c r="L2067" s="67">
        <v>1.6027</v>
      </c>
    </row>
    <row r="2068" spans="1:15" x14ac:dyDescent="0.25">
      <c r="A2068" s="68">
        <v>45054</v>
      </c>
      <c r="B2068" s="68">
        <v>45056</v>
      </c>
      <c r="C2068" s="66" t="s">
        <v>115</v>
      </c>
      <c r="D2068" s="66" t="s">
        <v>116</v>
      </c>
      <c r="E2068" s="66" t="s">
        <v>117</v>
      </c>
      <c r="F2068" s="68">
        <v>51616</v>
      </c>
      <c r="G2068" s="67">
        <v>7.48</v>
      </c>
      <c r="H2068" s="67">
        <v>0.02</v>
      </c>
      <c r="I2068" s="67">
        <v>7.63</v>
      </c>
      <c r="J2068" s="67">
        <v>7.33</v>
      </c>
      <c r="K2068" s="67">
        <v>56.497900000000001</v>
      </c>
      <c r="L2068" s="67">
        <v>0.123</v>
      </c>
    </row>
    <row r="2069" spans="1:15" hidden="1" x14ac:dyDescent="0.25">
      <c r="A2069" s="68">
        <v>45054</v>
      </c>
      <c r="B2069" s="68">
        <v>45056</v>
      </c>
      <c r="C2069" s="66" t="s">
        <v>127</v>
      </c>
      <c r="D2069" s="66" t="s">
        <v>4</v>
      </c>
      <c r="E2069" s="66" t="s">
        <v>8</v>
      </c>
      <c r="F2069" s="68">
        <v>48542</v>
      </c>
      <c r="G2069" s="67">
        <v>7.76</v>
      </c>
      <c r="H2069" s="67">
        <v>0.06</v>
      </c>
      <c r="I2069" s="67">
        <v>7.9</v>
      </c>
      <c r="J2069" s="67">
        <v>7.61</v>
      </c>
      <c r="K2069" s="67">
        <v>80.211500000000001</v>
      </c>
      <c r="L2069" s="67">
        <v>2.1732999999999998</v>
      </c>
    </row>
    <row r="2070" spans="1:15" hidden="1" x14ac:dyDescent="0.25">
      <c r="A2070" s="68">
        <v>45054</v>
      </c>
      <c r="B2070" s="68">
        <v>45056</v>
      </c>
      <c r="C2070" s="66" t="s">
        <v>124</v>
      </c>
      <c r="D2070" s="66" t="s">
        <v>162</v>
      </c>
      <c r="E2070" s="66" t="s">
        <v>163</v>
      </c>
      <c r="F2070" s="68">
        <v>45161</v>
      </c>
      <c r="G2070" s="67">
        <v>14.35</v>
      </c>
      <c r="H2070" s="67">
        <v>0.02</v>
      </c>
      <c r="I2070" s="67">
        <v>14.5</v>
      </c>
      <c r="J2070" s="67">
        <v>14.2</v>
      </c>
      <c r="K2070" s="67">
        <v>95.982399999999998</v>
      </c>
      <c r="L2070" s="67">
        <v>0</v>
      </c>
      <c r="O2070" s="76"/>
    </row>
    <row r="2071" spans="1:15" hidden="1" x14ac:dyDescent="0.25">
      <c r="A2071" s="68">
        <v>45054</v>
      </c>
      <c r="B2071" s="68">
        <v>45056</v>
      </c>
      <c r="C2071" s="66" t="s">
        <v>121</v>
      </c>
      <c r="D2071" s="66" t="s">
        <v>122</v>
      </c>
      <c r="E2071" s="66" t="s">
        <v>123</v>
      </c>
      <c r="F2071" s="68">
        <v>46316</v>
      </c>
      <c r="G2071" s="67">
        <v>10.06</v>
      </c>
      <c r="H2071" s="67">
        <v>0.03</v>
      </c>
      <c r="I2071" s="67">
        <v>10.210000000000001</v>
      </c>
      <c r="J2071" s="67">
        <v>9.91</v>
      </c>
      <c r="K2071" s="67">
        <v>98.421000000000006</v>
      </c>
      <c r="L2071" s="67">
        <v>2.9150999999999998</v>
      </c>
    </row>
    <row r="2072" spans="1:15" hidden="1" x14ac:dyDescent="0.25">
      <c r="A2072" s="68">
        <v>45054</v>
      </c>
      <c r="B2072" s="68">
        <v>45056</v>
      </c>
      <c r="C2072" s="66" t="s">
        <v>130</v>
      </c>
      <c r="D2072" s="66" t="s">
        <v>156</v>
      </c>
      <c r="E2072" s="66" t="s">
        <v>157</v>
      </c>
      <c r="F2072" s="68">
        <v>45259</v>
      </c>
      <c r="G2072" s="67">
        <v>14.61</v>
      </c>
      <c r="H2072" s="67">
        <v>-0.03</v>
      </c>
      <c r="I2072" s="67">
        <v>14.76</v>
      </c>
      <c r="J2072" s="67">
        <v>14.46</v>
      </c>
      <c r="K2072" s="67">
        <v>92.389499999999998</v>
      </c>
      <c r="L2072" s="67">
        <v>0</v>
      </c>
    </row>
    <row r="2073" spans="1:15" hidden="1" x14ac:dyDescent="0.25">
      <c r="A2073" s="68">
        <v>45054</v>
      </c>
      <c r="B2073" s="68">
        <v>45056</v>
      </c>
      <c r="C2073" s="66" t="s">
        <v>133</v>
      </c>
      <c r="D2073" s="66" t="s">
        <v>146</v>
      </c>
      <c r="E2073" s="66" t="s">
        <v>147</v>
      </c>
      <c r="F2073" s="68">
        <v>45412</v>
      </c>
      <c r="G2073" s="67">
        <v>14.46</v>
      </c>
      <c r="H2073" s="67">
        <v>-0.04</v>
      </c>
      <c r="I2073" s="67">
        <v>14.6</v>
      </c>
      <c r="J2073" s="67">
        <v>14.31</v>
      </c>
      <c r="K2073" s="67">
        <v>87.493499999999997</v>
      </c>
      <c r="L2073" s="67">
        <v>0</v>
      </c>
    </row>
    <row r="2074" spans="1:15" hidden="1" x14ac:dyDescent="0.25">
      <c r="A2074" s="68">
        <v>45051</v>
      </c>
      <c r="B2074" s="68">
        <v>45055</v>
      </c>
      <c r="C2074" s="66" t="s">
        <v>118</v>
      </c>
      <c r="D2074" s="66" t="s">
        <v>2</v>
      </c>
      <c r="E2074" s="66" t="s">
        <v>6</v>
      </c>
      <c r="F2074" s="68">
        <v>47048</v>
      </c>
      <c r="G2074" s="67">
        <v>8.6199999999999992</v>
      </c>
      <c r="H2074" s="67">
        <v>0.03</v>
      </c>
      <c r="I2074" s="67">
        <v>8.77</v>
      </c>
      <c r="J2074" s="67">
        <v>8.4700000000000006</v>
      </c>
      <c r="K2074" s="67">
        <v>92.067899999999995</v>
      </c>
      <c r="L2074" s="67">
        <v>3.6800999999999999</v>
      </c>
    </row>
    <row r="2075" spans="1:15" hidden="1" x14ac:dyDescent="0.25">
      <c r="A2075" s="68">
        <v>45051</v>
      </c>
      <c r="B2075" s="68">
        <v>45055</v>
      </c>
      <c r="C2075" s="66" t="s">
        <v>112</v>
      </c>
      <c r="D2075" s="66" t="s">
        <v>113</v>
      </c>
      <c r="E2075" s="66" t="s">
        <v>114</v>
      </c>
      <c r="F2075" s="68">
        <v>50705</v>
      </c>
      <c r="G2075" s="67">
        <v>7.51</v>
      </c>
      <c r="H2075" s="67">
        <v>0.03</v>
      </c>
      <c r="I2075" s="67">
        <v>7.66</v>
      </c>
      <c r="J2075" s="67">
        <v>7.36</v>
      </c>
      <c r="K2075" s="67">
        <v>59.498399999999997</v>
      </c>
      <c r="L2075" s="67">
        <v>1.5945</v>
      </c>
    </row>
    <row r="2076" spans="1:15" x14ac:dyDescent="0.25">
      <c r="A2076" s="68">
        <v>45051</v>
      </c>
      <c r="B2076" s="68">
        <v>45055</v>
      </c>
      <c r="C2076" s="66" t="s">
        <v>115</v>
      </c>
      <c r="D2076" s="66" t="s">
        <v>116</v>
      </c>
      <c r="E2076" s="66" t="s">
        <v>117</v>
      </c>
      <c r="F2076" s="68">
        <v>51616</v>
      </c>
      <c r="G2076" s="67">
        <v>7.46</v>
      </c>
      <c r="H2076" s="67">
        <v>0.04</v>
      </c>
      <c r="I2076" s="67">
        <v>7.61</v>
      </c>
      <c r="J2076" s="67">
        <v>7.31</v>
      </c>
      <c r="K2076" s="67">
        <v>56.636699999999998</v>
      </c>
      <c r="L2076" s="67">
        <v>0.1148</v>
      </c>
    </row>
    <row r="2077" spans="1:15" hidden="1" x14ac:dyDescent="0.25">
      <c r="A2077" s="68">
        <v>45051</v>
      </c>
      <c r="B2077" s="68">
        <v>45055</v>
      </c>
      <c r="C2077" s="66" t="s">
        <v>127</v>
      </c>
      <c r="D2077" s="66" t="s">
        <v>4</v>
      </c>
      <c r="E2077" s="66" t="s">
        <v>8</v>
      </c>
      <c r="F2077" s="68">
        <v>48542</v>
      </c>
      <c r="G2077" s="67">
        <v>7.7</v>
      </c>
      <c r="H2077" s="67">
        <v>0.04</v>
      </c>
      <c r="I2077" s="67">
        <v>7.85</v>
      </c>
      <c r="J2077" s="67">
        <v>7.55</v>
      </c>
      <c r="K2077" s="67">
        <v>80.539199999999994</v>
      </c>
      <c r="L2077" s="67">
        <v>2.1602999999999999</v>
      </c>
    </row>
    <row r="2078" spans="1:15" hidden="1" x14ac:dyDescent="0.25">
      <c r="A2078" s="68">
        <v>45051</v>
      </c>
      <c r="B2078" s="68">
        <v>45055</v>
      </c>
      <c r="C2078" s="66" t="s">
        <v>124</v>
      </c>
      <c r="D2078" s="66" t="s">
        <v>162</v>
      </c>
      <c r="E2078" s="66" t="s">
        <v>163</v>
      </c>
      <c r="F2078" s="68">
        <v>45161</v>
      </c>
      <c r="G2078" s="67">
        <v>14.33</v>
      </c>
      <c r="H2078" s="67">
        <v>-0.02</v>
      </c>
      <c r="I2078" s="67">
        <v>14.48</v>
      </c>
      <c r="J2078" s="67">
        <v>14.18</v>
      </c>
      <c r="K2078" s="67">
        <v>95.952299999999994</v>
      </c>
      <c r="L2078" s="67">
        <v>0</v>
      </c>
      <c r="O2078" s="76"/>
    </row>
    <row r="2079" spans="1:15" hidden="1" x14ac:dyDescent="0.25">
      <c r="A2079" s="68">
        <v>45051</v>
      </c>
      <c r="B2079" s="68">
        <v>45055</v>
      </c>
      <c r="C2079" s="66" t="s">
        <v>121</v>
      </c>
      <c r="D2079" s="66" t="s">
        <v>122</v>
      </c>
      <c r="E2079" s="66" t="s">
        <v>123</v>
      </c>
      <c r="F2079" s="68">
        <v>46316</v>
      </c>
      <c r="G2079" s="67">
        <v>10.029999999999999</v>
      </c>
      <c r="H2079" s="67">
        <v>0.05</v>
      </c>
      <c r="I2079" s="67">
        <v>10.18</v>
      </c>
      <c r="J2079" s="67">
        <v>9.8800000000000008</v>
      </c>
      <c r="K2079" s="67">
        <v>98.488200000000006</v>
      </c>
      <c r="L2079" s="67">
        <v>2.8889999999999998</v>
      </c>
    </row>
    <row r="2080" spans="1:15" hidden="1" x14ac:dyDescent="0.25">
      <c r="A2080" s="68">
        <v>45051</v>
      </c>
      <c r="B2080" s="68">
        <v>45055</v>
      </c>
      <c r="C2080" s="66" t="s">
        <v>130</v>
      </c>
      <c r="D2080" s="66" t="s">
        <v>156</v>
      </c>
      <c r="E2080" s="66" t="s">
        <v>157</v>
      </c>
      <c r="F2080" s="68">
        <v>45259</v>
      </c>
      <c r="G2080" s="67">
        <v>14.64</v>
      </c>
      <c r="H2080" s="67">
        <v>7.0000000000000007E-2</v>
      </c>
      <c r="I2080" s="67">
        <v>14.78</v>
      </c>
      <c r="J2080" s="67">
        <v>14.49</v>
      </c>
      <c r="K2080" s="67">
        <v>92.341499999999996</v>
      </c>
      <c r="L2080" s="67">
        <v>0</v>
      </c>
    </row>
    <row r="2081" spans="1:15" hidden="1" x14ac:dyDescent="0.25">
      <c r="A2081" s="68">
        <v>45051</v>
      </c>
      <c r="B2081" s="68">
        <v>45055</v>
      </c>
      <c r="C2081" s="66" t="s">
        <v>133</v>
      </c>
      <c r="D2081" s="66" t="s">
        <v>146</v>
      </c>
      <c r="E2081" s="66" t="s">
        <v>147</v>
      </c>
      <c r="F2081" s="68">
        <v>45412</v>
      </c>
      <c r="G2081" s="67">
        <v>14.5</v>
      </c>
      <c r="H2081" s="67">
        <v>0.03</v>
      </c>
      <c r="I2081" s="67">
        <v>14.65</v>
      </c>
      <c r="J2081" s="67">
        <v>14.35</v>
      </c>
      <c r="K2081" s="67">
        <v>87.429500000000004</v>
      </c>
      <c r="L2081" s="67">
        <v>0</v>
      </c>
    </row>
    <row r="2082" spans="1:15" hidden="1" x14ac:dyDescent="0.25">
      <c r="A2082" s="68">
        <v>45050</v>
      </c>
      <c r="B2082" s="68">
        <v>45054</v>
      </c>
      <c r="C2082" s="66" t="s">
        <v>118</v>
      </c>
      <c r="D2082" s="66" t="s">
        <v>2</v>
      </c>
      <c r="E2082" s="66" t="s">
        <v>6</v>
      </c>
      <c r="F2082" s="68">
        <v>47048</v>
      </c>
      <c r="G2082" s="67">
        <v>8.59</v>
      </c>
      <c r="H2082" s="67">
        <v>0</v>
      </c>
      <c r="I2082" s="67">
        <v>8.74</v>
      </c>
      <c r="J2082" s="67">
        <v>8.4499999999999993</v>
      </c>
      <c r="K2082" s="67">
        <v>92.156199999999998</v>
      </c>
      <c r="L2082" s="67">
        <v>3.6616</v>
      </c>
    </row>
    <row r="2083" spans="1:15" hidden="1" x14ac:dyDescent="0.25">
      <c r="A2083" s="68">
        <v>45050</v>
      </c>
      <c r="B2083" s="68">
        <v>45054</v>
      </c>
      <c r="C2083" s="66" t="s">
        <v>112</v>
      </c>
      <c r="D2083" s="66" t="s">
        <v>113</v>
      </c>
      <c r="E2083" s="66" t="s">
        <v>114</v>
      </c>
      <c r="F2083" s="68">
        <v>50705</v>
      </c>
      <c r="G2083" s="67">
        <v>7.48</v>
      </c>
      <c r="H2083" s="67">
        <v>-0.05</v>
      </c>
      <c r="I2083" s="67">
        <v>7.63</v>
      </c>
      <c r="J2083" s="67">
        <v>7.33</v>
      </c>
      <c r="K2083" s="67">
        <v>59.691600000000001</v>
      </c>
      <c r="L2083" s="67">
        <v>1.5863</v>
      </c>
    </row>
    <row r="2084" spans="1:15" x14ac:dyDescent="0.25">
      <c r="A2084" s="68">
        <v>45050</v>
      </c>
      <c r="B2084" s="68">
        <v>45054</v>
      </c>
      <c r="C2084" s="66" t="s">
        <v>115</v>
      </c>
      <c r="D2084" s="66" t="s">
        <v>116</v>
      </c>
      <c r="E2084" s="66" t="s">
        <v>117</v>
      </c>
      <c r="F2084" s="68">
        <v>51616</v>
      </c>
      <c r="G2084" s="67">
        <v>7.42</v>
      </c>
      <c r="H2084" s="67">
        <v>-0.04</v>
      </c>
      <c r="I2084" s="67">
        <v>7.57</v>
      </c>
      <c r="J2084" s="67">
        <v>7.28</v>
      </c>
      <c r="K2084" s="67">
        <v>56.8767</v>
      </c>
      <c r="L2084" s="67">
        <v>0.1066</v>
      </c>
    </row>
    <row r="2085" spans="1:15" hidden="1" x14ac:dyDescent="0.25">
      <c r="A2085" s="68">
        <v>45050</v>
      </c>
      <c r="B2085" s="68">
        <v>45054</v>
      </c>
      <c r="C2085" s="66" t="s">
        <v>127</v>
      </c>
      <c r="D2085" s="66" t="s">
        <v>4</v>
      </c>
      <c r="E2085" s="66" t="s">
        <v>8</v>
      </c>
      <c r="F2085" s="68">
        <v>48542</v>
      </c>
      <c r="G2085" s="67">
        <v>7.66</v>
      </c>
      <c r="H2085" s="67">
        <v>-0.05</v>
      </c>
      <c r="I2085" s="67">
        <v>7.81</v>
      </c>
      <c r="J2085" s="67">
        <v>7.51</v>
      </c>
      <c r="K2085" s="67">
        <v>80.749300000000005</v>
      </c>
      <c r="L2085" s="67">
        <v>2.1473</v>
      </c>
    </row>
    <row r="2086" spans="1:15" hidden="1" x14ac:dyDescent="0.25">
      <c r="A2086" s="68">
        <v>45050</v>
      </c>
      <c r="B2086" s="68">
        <v>45054</v>
      </c>
      <c r="C2086" s="66" t="s">
        <v>124</v>
      </c>
      <c r="D2086" s="66" t="s">
        <v>162</v>
      </c>
      <c r="E2086" s="66" t="s">
        <v>163</v>
      </c>
      <c r="F2086" s="68">
        <v>45161</v>
      </c>
      <c r="G2086" s="67">
        <v>14.35</v>
      </c>
      <c r="H2086" s="67">
        <v>0.08</v>
      </c>
      <c r="I2086" s="67">
        <v>14.5</v>
      </c>
      <c r="J2086" s="67">
        <v>14.2</v>
      </c>
      <c r="K2086" s="67">
        <v>95.909099999999995</v>
      </c>
      <c r="L2086" s="67">
        <v>0</v>
      </c>
      <c r="O2086" s="76"/>
    </row>
    <row r="2087" spans="1:15" hidden="1" x14ac:dyDescent="0.25">
      <c r="A2087" s="68">
        <v>45050</v>
      </c>
      <c r="B2087" s="68">
        <v>45054</v>
      </c>
      <c r="C2087" s="66" t="s">
        <v>121</v>
      </c>
      <c r="D2087" s="66" t="s">
        <v>122</v>
      </c>
      <c r="E2087" s="66" t="s">
        <v>123</v>
      </c>
      <c r="F2087" s="68">
        <v>46316</v>
      </c>
      <c r="G2087" s="67">
        <v>9.98</v>
      </c>
      <c r="H2087" s="67">
        <v>0.02</v>
      </c>
      <c r="I2087" s="67">
        <v>10.130000000000001</v>
      </c>
      <c r="J2087" s="67">
        <v>9.83</v>
      </c>
      <c r="K2087" s="67">
        <v>98.628600000000006</v>
      </c>
      <c r="L2087" s="67">
        <v>2.863</v>
      </c>
    </row>
    <row r="2088" spans="1:15" hidden="1" x14ac:dyDescent="0.25">
      <c r="A2088" s="68">
        <v>45050</v>
      </c>
      <c r="B2088" s="68">
        <v>45054</v>
      </c>
      <c r="C2088" s="66" t="s">
        <v>130</v>
      </c>
      <c r="D2088" s="66" t="s">
        <v>156</v>
      </c>
      <c r="E2088" s="66" t="s">
        <v>157</v>
      </c>
      <c r="F2088" s="68">
        <v>45259</v>
      </c>
      <c r="G2088" s="67">
        <v>14.57</v>
      </c>
      <c r="H2088" s="67">
        <v>-0.02</v>
      </c>
      <c r="I2088" s="67">
        <v>14.71</v>
      </c>
      <c r="J2088" s="67">
        <v>14.42</v>
      </c>
      <c r="K2088" s="67">
        <v>92.340900000000005</v>
      </c>
      <c r="L2088" s="67">
        <v>0</v>
      </c>
    </row>
    <row r="2089" spans="1:15" hidden="1" x14ac:dyDescent="0.25">
      <c r="A2089" s="68">
        <v>45050</v>
      </c>
      <c r="B2089" s="68">
        <v>45054</v>
      </c>
      <c r="C2089" s="66" t="s">
        <v>133</v>
      </c>
      <c r="D2089" s="66" t="s">
        <v>146</v>
      </c>
      <c r="E2089" s="66" t="s">
        <v>147</v>
      </c>
      <c r="F2089" s="68">
        <v>45412</v>
      </c>
      <c r="G2089" s="67">
        <v>14.47</v>
      </c>
      <c r="H2089" s="67">
        <v>0</v>
      </c>
      <c r="I2089" s="67">
        <v>14.62</v>
      </c>
      <c r="J2089" s="67">
        <v>14.32</v>
      </c>
      <c r="K2089" s="67">
        <v>87.423000000000002</v>
      </c>
      <c r="L2089" s="67">
        <v>0</v>
      </c>
    </row>
    <row r="2090" spans="1:15" hidden="1" x14ac:dyDescent="0.25">
      <c r="A2090" s="68">
        <v>45049</v>
      </c>
      <c r="B2090" s="68">
        <v>45051</v>
      </c>
      <c r="C2090" s="66" t="s">
        <v>118</v>
      </c>
      <c r="D2090" s="66" t="s">
        <v>2</v>
      </c>
      <c r="E2090" s="66" t="s">
        <v>6</v>
      </c>
      <c r="F2090" s="68">
        <v>47048</v>
      </c>
      <c r="G2090" s="67">
        <v>8.59</v>
      </c>
      <c r="H2090" s="67">
        <v>0.02</v>
      </c>
      <c r="I2090" s="67">
        <v>8.74</v>
      </c>
      <c r="J2090" s="67">
        <v>8.4499999999999993</v>
      </c>
      <c r="K2090" s="67">
        <v>92.149500000000003</v>
      </c>
      <c r="L2090" s="67">
        <v>3.6061999999999999</v>
      </c>
    </row>
    <row r="2091" spans="1:15" hidden="1" x14ac:dyDescent="0.25">
      <c r="A2091" s="68">
        <v>45049</v>
      </c>
      <c r="B2091" s="68">
        <v>45051</v>
      </c>
      <c r="C2091" s="66" t="s">
        <v>112</v>
      </c>
      <c r="D2091" s="66" t="s">
        <v>113</v>
      </c>
      <c r="E2091" s="66" t="s">
        <v>114</v>
      </c>
      <c r="F2091" s="68">
        <v>50705</v>
      </c>
      <c r="G2091" s="67">
        <v>7.53</v>
      </c>
      <c r="H2091" s="67">
        <v>0.04</v>
      </c>
      <c r="I2091" s="67">
        <v>7.68</v>
      </c>
      <c r="J2091" s="67">
        <v>7.38</v>
      </c>
      <c r="K2091" s="67">
        <v>59.363900000000001</v>
      </c>
      <c r="L2091" s="67">
        <v>1.5616000000000001</v>
      </c>
    </row>
    <row r="2092" spans="1:15" x14ac:dyDescent="0.25">
      <c r="A2092" s="68">
        <v>45049</v>
      </c>
      <c r="B2092" s="68">
        <v>45051</v>
      </c>
      <c r="C2092" s="66" t="s">
        <v>115</v>
      </c>
      <c r="D2092" s="66" t="s">
        <v>116</v>
      </c>
      <c r="E2092" s="66" t="s">
        <v>117</v>
      </c>
      <c r="F2092" s="68">
        <v>51616</v>
      </c>
      <c r="G2092" s="67">
        <v>7.46</v>
      </c>
      <c r="H2092" s="67">
        <v>0.06</v>
      </c>
      <c r="I2092" s="67">
        <v>7.61</v>
      </c>
      <c r="J2092" s="67">
        <v>7.31</v>
      </c>
      <c r="K2092" s="67">
        <v>56.619799999999998</v>
      </c>
      <c r="L2092" s="67">
        <v>8.2000000000000003E-2</v>
      </c>
    </row>
    <row r="2093" spans="1:15" hidden="1" x14ac:dyDescent="0.25">
      <c r="A2093" s="68">
        <v>45049</v>
      </c>
      <c r="B2093" s="68">
        <v>45051</v>
      </c>
      <c r="C2093" s="66" t="s">
        <v>127</v>
      </c>
      <c r="D2093" s="66" t="s">
        <v>4</v>
      </c>
      <c r="E2093" s="66" t="s">
        <v>8</v>
      </c>
      <c r="F2093" s="68">
        <v>48542</v>
      </c>
      <c r="G2093" s="67">
        <v>7.71</v>
      </c>
      <c r="H2093" s="67">
        <v>0.03</v>
      </c>
      <c r="I2093" s="67">
        <v>7.85</v>
      </c>
      <c r="J2093" s="67">
        <v>7.56</v>
      </c>
      <c r="K2093" s="67">
        <v>80.474900000000005</v>
      </c>
      <c r="L2093" s="67">
        <v>2.1082000000000001</v>
      </c>
    </row>
    <row r="2094" spans="1:15" hidden="1" x14ac:dyDescent="0.25">
      <c r="A2094" s="68">
        <v>45049</v>
      </c>
      <c r="B2094" s="68">
        <v>45051</v>
      </c>
      <c r="C2094" s="66" t="s">
        <v>124</v>
      </c>
      <c r="D2094" s="66" t="s">
        <v>162</v>
      </c>
      <c r="E2094" s="66" t="s">
        <v>163</v>
      </c>
      <c r="F2094" s="68">
        <v>45161</v>
      </c>
      <c r="G2094" s="67">
        <v>14.27</v>
      </c>
      <c r="H2094" s="67">
        <v>0</v>
      </c>
      <c r="I2094" s="67">
        <v>14.42</v>
      </c>
      <c r="J2094" s="67">
        <v>14.12</v>
      </c>
      <c r="K2094" s="67">
        <v>95.821100000000001</v>
      </c>
      <c r="L2094" s="67">
        <v>0</v>
      </c>
      <c r="O2094" s="76"/>
    </row>
    <row r="2095" spans="1:15" hidden="1" x14ac:dyDescent="0.25">
      <c r="A2095" s="68">
        <v>45049</v>
      </c>
      <c r="B2095" s="68">
        <v>45051</v>
      </c>
      <c r="C2095" s="66" t="s">
        <v>121</v>
      </c>
      <c r="D2095" s="66" t="s">
        <v>122</v>
      </c>
      <c r="E2095" s="66" t="s">
        <v>123</v>
      </c>
      <c r="F2095" s="68">
        <v>46316</v>
      </c>
      <c r="G2095" s="67">
        <v>9.9600000000000009</v>
      </c>
      <c r="H2095" s="67">
        <v>0.02</v>
      </c>
      <c r="I2095" s="67">
        <v>10.11</v>
      </c>
      <c r="J2095" s="67">
        <v>9.81</v>
      </c>
      <c r="K2095" s="67">
        <v>98.685100000000006</v>
      </c>
      <c r="L2095" s="67">
        <v>2.7848999999999999</v>
      </c>
    </row>
    <row r="2096" spans="1:15" hidden="1" x14ac:dyDescent="0.25">
      <c r="A2096" s="68">
        <v>45049</v>
      </c>
      <c r="B2096" s="68">
        <v>45051</v>
      </c>
      <c r="C2096" s="66" t="s">
        <v>130</v>
      </c>
      <c r="D2096" s="66" t="s">
        <v>156</v>
      </c>
      <c r="E2096" s="66" t="s">
        <v>157</v>
      </c>
      <c r="F2096" s="68">
        <v>45259</v>
      </c>
      <c r="G2096" s="67">
        <v>14.59</v>
      </c>
      <c r="H2096" s="67">
        <v>0.03</v>
      </c>
      <c r="I2096" s="67">
        <v>14.73</v>
      </c>
      <c r="J2096" s="67">
        <v>14.44</v>
      </c>
      <c r="K2096" s="67">
        <v>92.227599999999995</v>
      </c>
      <c r="L2096" s="67">
        <v>0</v>
      </c>
    </row>
    <row r="2097" spans="1:15" hidden="1" x14ac:dyDescent="0.25">
      <c r="A2097" s="68">
        <v>45049</v>
      </c>
      <c r="B2097" s="68">
        <v>45051</v>
      </c>
      <c r="C2097" s="66" t="s">
        <v>133</v>
      </c>
      <c r="D2097" s="66" t="s">
        <v>146</v>
      </c>
      <c r="E2097" s="66" t="s">
        <v>147</v>
      </c>
      <c r="F2097" s="68">
        <v>45412</v>
      </c>
      <c r="G2097" s="67">
        <v>14.47</v>
      </c>
      <c r="H2097" s="67">
        <v>0.06</v>
      </c>
      <c r="I2097" s="67">
        <v>14.62</v>
      </c>
      <c r="J2097" s="67">
        <v>14.32</v>
      </c>
      <c r="K2097" s="67">
        <v>87.329400000000007</v>
      </c>
      <c r="L2097" s="67">
        <v>0</v>
      </c>
    </row>
    <row r="2098" spans="1:15" hidden="1" x14ac:dyDescent="0.25">
      <c r="A2098" s="68">
        <v>45048</v>
      </c>
      <c r="B2098" s="68">
        <v>45050</v>
      </c>
      <c r="C2098" s="66" t="s">
        <v>118</v>
      </c>
      <c r="D2098" s="66" t="s">
        <v>2</v>
      </c>
      <c r="E2098" s="66" t="s">
        <v>6</v>
      </c>
      <c r="F2098" s="68">
        <v>47048</v>
      </c>
      <c r="G2098" s="67">
        <v>8.57</v>
      </c>
      <c r="H2098" s="67">
        <v>-0.12</v>
      </c>
      <c r="I2098" s="67">
        <v>8.7200000000000006</v>
      </c>
      <c r="J2098" s="67">
        <v>8.42</v>
      </c>
      <c r="K2098" s="67">
        <v>92.241</v>
      </c>
      <c r="L2098" s="67">
        <v>3.5876999999999999</v>
      </c>
    </row>
    <row r="2099" spans="1:15" hidden="1" x14ac:dyDescent="0.25">
      <c r="A2099" s="68">
        <v>45048</v>
      </c>
      <c r="B2099" s="68">
        <v>45050</v>
      </c>
      <c r="C2099" s="66" t="s">
        <v>112</v>
      </c>
      <c r="D2099" s="66" t="s">
        <v>113</v>
      </c>
      <c r="E2099" s="66" t="s">
        <v>114</v>
      </c>
      <c r="F2099" s="68">
        <v>50705</v>
      </c>
      <c r="G2099" s="67">
        <v>7.49</v>
      </c>
      <c r="H2099" s="67">
        <v>-0.08</v>
      </c>
      <c r="I2099" s="67">
        <v>7.64</v>
      </c>
      <c r="J2099" s="67">
        <v>7.34</v>
      </c>
      <c r="K2099" s="67">
        <v>59.644799999999996</v>
      </c>
      <c r="L2099" s="67">
        <v>1.5533999999999999</v>
      </c>
    </row>
    <row r="2100" spans="1:15" x14ac:dyDescent="0.25">
      <c r="A2100" s="68">
        <v>45048</v>
      </c>
      <c r="B2100" s="68">
        <v>45050</v>
      </c>
      <c r="C2100" s="66" t="s">
        <v>115</v>
      </c>
      <c r="D2100" s="66" t="s">
        <v>116</v>
      </c>
      <c r="E2100" s="66" t="s">
        <v>117</v>
      </c>
      <c r="F2100" s="68">
        <v>51616</v>
      </c>
      <c r="G2100" s="67">
        <v>7.4</v>
      </c>
      <c r="H2100" s="67">
        <v>-0.13</v>
      </c>
      <c r="I2100" s="67">
        <v>7.55</v>
      </c>
      <c r="J2100" s="67">
        <v>7.25</v>
      </c>
      <c r="K2100" s="67">
        <v>57.048400000000001</v>
      </c>
      <c r="L2100" s="67">
        <v>7.3800000000000004E-2</v>
      </c>
    </row>
    <row r="2101" spans="1:15" hidden="1" x14ac:dyDescent="0.25">
      <c r="A2101" s="68">
        <v>45048</v>
      </c>
      <c r="B2101" s="68">
        <v>45050</v>
      </c>
      <c r="C2101" s="66" t="s">
        <v>127</v>
      </c>
      <c r="D2101" s="66" t="s">
        <v>4</v>
      </c>
      <c r="E2101" s="66" t="s">
        <v>8</v>
      </c>
      <c r="F2101" s="68">
        <v>48542</v>
      </c>
      <c r="G2101" s="67">
        <v>7.68</v>
      </c>
      <c r="H2101" s="67">
        <v>-0.1</v>
      </c>
      <c r="I2101" s="67">
        <v>7.83</v>
      </c>
      <c r="J2101" s="67">
        <v>7.54</v>
      </c>
      <c r="K2101" s="67">
        <v>80.596800000000002</v>
      </c>
      <c r="L2101" s="67">
        <v>2.0952000000000002</v>
      </c>
    </row>
    <row r="2102" spans="1:15" hidden="1" x14ac:dyDescent="0.25">
      <c r="A2102" s="68">
        <v>45048</v>
      </c>
      <c r="B2102" s="68">
        <v>45050</v>
      </c>
      <c r="C2102" s="66" t="s">
        <v>124</v>
      </c>
      <c r="D2102" s="66" t="s">
        <v>162</v>
      </c>
      <c r="E2102" s="66" t="s">
        <v>163</v>
      </c>
      <c r="F2102" s="68">
        <v>45161</v>
      </c>
      <c r="G2102" s="67">
        <v>14.27</v>
      </c>
      <c r="H2102" s="67">
        <v>0</v>
      </c>
      <c r="I2102" s="67">
        <v>14.42</v>
      </c>
      <c r="J2102" s="67">
        <v>14.13</v>
      </c>
      <c r="K2102" s="67">
        <v>95.784499999999994</v>
      </c>
      <c r="L2102" s="67">
        <v>0</v>
      </c>
      <c r="O2102" s="76"/>
    </row>
    <row r="2103" spans="1:15" hidden="1" x14ac:dyDescent="0.25">
      <c r="A2103" s="68">
        <v>45048</v>
      </c>
      <c r="B2103" s="68">
        <v>45050</v>
      </c>
      <c r="C2103" s="66" t="s">
        <v>121</v>
      </c>
      <c r="D2103" s="66" t="s">
        <v>122</v>
      </c>
      <c r="E2103" s="66" t="s">
        <v>123</v>
      </c>
      <c r="F2103" s="68">
        <v>46316</v>
      </c>
      <c r="G2103" s="67">
        <v>9.94</v>
      </c>
      <c r="H2103" s="67">
        <v>-0.04</v>
      </c>
      <c r="I2103" s="67">
        <v>10.08</v>
      </c>
      <c r="J2103" s="67">
        <v>9.7899999999999991</v>
      </c>
      <c r="K2103" s="67">
        <v>98.757300000000001</v>
      </c>
      <c r="L2103" s="67">
        <v>2.7589000000000001</v>
      </c>
    </row>
    <row r="2104" spans="1:15" hidden="1" x14ac:dyDescent="0.25">
      <c r="A2104" s="68">
        <v>45048</v>
      </c>
      <c r="B2104" s="68">
        <v>45050</v>
      </c>
      <c r="C2104" s="66" t="s">
        <v>133</v>
      </c>
      <c r="D2104" s="66" t="s">
        <v>150</v>
      </c>
      <c r="E2104" s="66" t="s">
        <v>151</v>
      </c>
      <c r="F2104" s="68">
        <v>45343</v>
      </c>
      <c r="G2104" s="67">
        <v>14.41</v>
      </c>
      <c r="H2104" s="67">
        <v>0.04</v>
      </c>
      <c r="I2104" s="67">
        <v>14.56</v>
      </c>
      <c r="J2104" s="67">
        <v>14.26</v>
      </c>
      <c r="K2104" s="67">
        <v>89.506399999999999</v>
      </c>
      <c r="L2104" s="67">
        <v>0</v>
      </c>
    </row>
    <row r="2105" spans="1:15" hidden="1" x14ac:dyDescent="0.25">
      <c r="A2105" s="68">
        <v>45048</v>
      </c>
      <c r="B2105" s="68">
        <v>45050</v>
      </c>
      <c r="C2105" s="66" t="s">
        <v>130</v>
      </c>
      <c r="D2105" s="66" t="s">
        <v>156</v>
      </c>
      <c r="E2105" s="66" t="s">
        <v>157</v>
      </c>
      <c r="F2105" s="68">
        <v>45259</v>
      </c>
      <c r="G2105" s="67">
        <v>14.56</v>
      </c>
      <c r="H2105" s="67">
        <v>0</v>
      </c>
      <c r="I2105" s="67">
        <v>14.71</v>
      </c>
      <c r="J2105" s="67">
        <v>14.41</v>
      </c>
      <c r="K2105" s="67">
        <v>92.206500000000005</v>
      </c>
      <c r="L2105" s="67">
        <v>0</v>
      </c>
    </row>
    <row r="2106" spans="1:15" hidden="1" x14ac:dyDescent="0.25">
      <c r="A2106" s="68">
        <v>45044</v>
      </c>
      <c r="B2106" s="68">
        <v>45049</v>
      </c>
      <c r="C2106" s="66" t="s">
        <v>118</v>
      </c>
      <c r="D2106" s="66" t="s">
        <v>2</v>
      </c>
      <c r="E2106" s="66" t="s">
        <v>6</v>
      </c>
      <c r="F2106" s="68">
        <v>47048</v>
      </c>
      <c r="G2106" s="67">
        <v>8.69</v>
      </c>
      <c r="H2106" s="67">
        <v>-0.28000000000000003</v>
      </c>
      <c r="I2106" s="67">
        <v>8.84</v>
      </c>
      <c r="J2106" s="67">
        <v>8.5399999999999991</v>
      </c>
      <c r="K2106" s="67">
        <v>91.760099999999994</v>
      </c>
      <c r="L2106" s="67">
        <v>3.5691999999999999</v>
      </c>
    </row>
    <row r="2107" spans="1:15" hidden="1" x14ac:dyDescent="0.25">
      <c r="A2107" s="68">
        <v>45044</v>
      </c>
      <c r="B2107" s="68">
        <v>45049</v>
      </c>
      <c r="C2107" s="66" t="s">
        <v>112</v>
      </c>
      <c r="D2107" s="66" t="s">
        <v>113</v>
      </c>
      <c r="E2107" s="66" t="s">
        <v>114</v>
      </c>
      <c r="F2107" s="68">
        <v>50705</v>
      </c>
      <c r="G2107" s="67">
        <v>7.57</v>
      </c>
      <c r="H2107" s="67">
        <v>-0.19</v>
      </c>
      <c r="I2107" s="67">
        <v>7.72</v>
      </c>
      <c r="J2107" s="67">
        <v>7.42</v>
      </c>
      <c r="K2107" s="67">
        <v>59.133299999999998</v>
      </c>
      <c r="L2107" s="67">
        <v>1.5451999999999999</v>
      </c>
    </row>
    <row r="2108" spans="1:15" x14ac:dyDescent="0.25">
      <c r="A2108" s="68">
        <v>45044</v>
      </c>
      <c r="B2108" s="68">
        <v>45049</v>
      </c>
      <c r="C2108" s="66" t="s">
        <v>115</v>
      </c>
      <c r="D2108" s="66" t="s">
        <v>116</v>
      </c>
      <c r="E2108" s="66" t="s">
        <v>117</v>
      </c>
      <c r="F2108" s="68">
        <v>51616</v>
      </c>
      <c r="G2108" s="67">
        <v>7.53</v>
      </c>
      <c r="H2108" s="67">
        <v>-0.13</v>
      </c>
      <c r="I2108" s="67">
        <v>7.68</v>
      </c>
      <c r="J2108" s="67">
        <v>7.38</v>
      </c>
      <c r="K2108" s="67">
        <v>56.155799999999999</v>
      </c>
      <c r="L2108" s="67">
        <v>6.5600000000000006E-2</v>
      </c>
    </row>
    <row r="2109" spans="1:15" hidden="1" x14ac:dyDescent="0.25">
      <c r="A2109" s="68">
        <v>45044</v>
      </c>
      <c r="B2109" s="68">
        <v>45049</v>
      </c>
      <c r="C2109" s="66" t="s">
        <v>127</v>
      </c>
      <c r="D2109" s="66" t="s">
        <v>4</v>
      </c>
      <c r="E2109" s="66" t="s">
        <v>8</v>
      </c>
      <c r="F2109" s="68">
        <v>48542</v>
      </c>
      <c r="G2109" s="67">
        <v>7.78</v>
      </c>
      <c r="H2109" s="67">
        <v>-0.25</v>
      </c>
      <c r="I2109" s="67">
        <v>7.93</v>
      </c>
      <c r="J2109" s="67">
        <v>7.63</v>
      </c>
      <c r="K2109" s="67">
        <v>80.050200000000004</v>
      </c>
      <c r="L2109" s="67">
        <v>2.0821999999999998</v>
      </c>
    </row>
    <row r="2110" spans="1:15" hidden="1" x14ac:dyDescent="0.25">
      <c r="A2110" s="68">
        <v>45044</v>
      </c>
      <c r="B2110" s="68">
        <v>45049</v>
      </c>
      <c r="C2110" s="66" t="s">
        <v>124</v>
      </c>
      <c r="D2110" s="66" t="s">
        <v>162</v>
      </c>
      <c r="E2110" s="66" t="s">
        <v>163</v>
      </c>
      <c r="F2110" s="68">
        <v>45161</v>
      </c>
      <c r="G2110" s="67">
        <v>14.27</v>
      </c>
      <c r="H2110" s="67">
        <v>0</v>
      </c>
      <c r="I2110" s="67">
        <v>14.41</v>
      </c>
      <c r="J2110" s="67">
        <v>14.12</v>
      </c>
      <c r="K2110" s="67">
        <v>95.750600000000006</v>
      </c>
      <c r="L2110" s="67">
        <v>0</v>
      </c>
      <c r="O2110" s="76"/>
    </row>
    <row r="2111" spans="1:15" hidden="1" x14ac:dyDescent="0.25">
      <c r="A2111" s="68">
        <v>45044</v>
      </c>
      <c r="B2111" s="68">
        <v>45049</v>
      </c>
      <c r="C2111" s="66" t="s">
        <v>121</v>
      </c>
      <c r="D2111" s="66" t="s">
        <v>122</v>
      </c>
      <c r="E2111" s="66" t="s">
        <v>123</v>
      </c>
      <c r="F2111" s="68">
        <v>46316</v>
      </c>
      <c r="G2111" s="67">
        <v>9.98</v>
      </c>
      <c r="H2111" s="67">
        <v>-0.35</v>
      </c>
      <c r="I2111" s="67">
        <v>10.130000000000001</v>
      </c>
      <c r="J2111" s="67">
        <v>9.83</v>
      </c>
      <c r="K2111" s="67">
        <v>98.630499999999998</v>
      </c>
      <c r="L2111" s="67">
        <v>2.7328999999999999</v>
      </c>
    </row>
    <row r="2112" spans="1:15" hidden="1" x14ac:dyDescent="0.25">
      <c r="A2112" s="68">
        <v>45044</v>
      </c>
      <c r="B2112" s="68">
        <v>45049</v>
      </c>
      <c r="C2112" s="66" t="s">
        <v>133</v>
      </c>
      <c r="D2112" s="66" t="s">
        <v>150</v>
      </c>
      <c r="E2112" s="66" t="s">
        <v>151</v>
      </c>
      <c r="F2112" s="68">
        <v>45343</v>
      </c>
      <c r="G2112" s="67">
        <v>14.37</v>
      </c>
      <c r="H2112" s="67">
        <v>-0.03</v>
      </c>
      <c r="I2112" s="67">
        <v>14.52</v>
      </c>
      <c r="J2112" s="67">
        <v>14.22</v>
      </c>
      <c r="K2112" s="67">
        <v>89.495000000000005</v>
      </c>
      <c r="L2112" s="67">
        <v>0</v>
      </c>
    </row>
    <row r="2113" spans="1:15" hidden="1" x14ac:dyDescent="0.25">
      <c r="A2113" s="68">
        <v>45044</v>
      </c>
      <c r="B2113" s="68">
        <v>45049</v>
      </c>
      <c r="C2113" s="66" t="s">
        <v>130</v>
      </c>
      <c r="D2113" s="66" t="s">
        <v>156</v>
      </c>
      <c r="E2113" s="66" t="s">
        <v>157</v>
      </c>
      <c r="F2113" s="68">
        <v>45259</v>
      </c>
      <c r="G2113" s="67">
        <v>14.56</v>
      </c>
      <c r="H2113" s="67">
        <v>-0.04</v>
      </c>
      <c r="I2113" s="67">
        <v>14.71</v>
      </c>
      <c r="J2113" s="67">
        <v>14.41</v>
      </c>
      <c r="K2113" s="67">
        <v>92.171700000000001</v>
      </c>
      <c r="L2113" s="67">
        <v>0</v>
      </c>
    </row>
    <row r="2114" spans="1:15" hidden="1" x14ac:dyDescent="0.25">
      <c r="A2114" s="68">
        <v>45043</v>
      </c>
      <c r="B2114" s="68">
        <v>45048</v>
      </c>
      <c r="C2114" s="66" t="s">
        <v>118</v>
      </c>
      <c r="D2114" s="66" t="s">
        <v>2</v>
      </c>
      <c r="E2114" s="66" t="s">
        <v>6</v>
      </c>
      <c r="F2114" s="68">
        <v>47048</v>
      </c>
      <c r="G2114" s="67">
        <v>8.9700000000000006</v>
      </c>
      <c r="H2114" s="67">
        <v>0.2</v>
      </c>
      <c r="I2114" s="67">
        <v>9.1199999999999992</v>
      </c>
      <c r="J2114" s="67">
        <v>8.82</v>
      </c>
      <c r="K2114" s="67">
        <v>90.6387</v>
      </c>
      <c r="L2114" s="67">
        <v>3.5507</v>
      </c>
    </row>
    <row r="2115" spans="1:15" hidden="1" x14ac:dyDescent="0.25">
      <c r="A2115" s="68">
        <v>45043</v>
      </c>
      <c r="B2115" s="68">
        <v>45048</v>
      </c>
      <c r="C2115" s="66" t="s">
        <v>112</v>
      </c>
      <c r="D2115" s="66" t="s">
        <v>113</v>
      </c>
      <c r="E2115" s="66" t="s">
        <v>114</v>
      </c>
      <c r="F2115" s="68">
        <v>50705</v>
      </c>
      <c r="G2115" s="67">
        <v>7.76</v>
      </c>
      <c r="H2115" s="67">
        <v>0.18</v>
      </c>
      <c r="I2115" s="67">
        <v>7.91</v>
      </c>
      <c r="J2115" s="67">
        <v>7.61</v>
      </c>
      <c r="K2115" s="67">
        <v>57.901299999999999</v>
      </c>
      <c r="L2115" s="67">
        <v>1.5369999999999999</v>
      </c>
    </row>
    <row r="2116" spans="1:15" x14ac:dyDescent="0.25">
      <c r="A2116" s="68">
        <v>45043</v>
      </c>
      <c r="B2116" s="68">
        <v>45048</v>
      </c>
      <c r="C2116" s="66" t="s">
        <v>115</v>
      </c>
      <c r="D2116" s="66" t="s">
        <v>116</v>
      </c>
      <c r="E2116" s="66" t="s">
        <v>117</v>
      </c>
      <c r="F2116" s="68">
        <v>51616</v>
      </c>
      <c r="G2116" s="67">
        <v>7.66</v>
      </c>
      <c r="H2116" s="67">
        <v>0.23</v>
      </c>
      <c r="I2116" s="67">
        <v>7.81</v>
      </c>
      <c r="J2116" s="67">
        <v>7.51</v>
      </c>
      <c r="K2116" s="67">
        <v>55.304900000000004</v>
      </c>
      <c r="L2116" s="67">
        <v>5.74E-2</v>
      </c>
    </row>
    <row r="2117" spans="1:15" hidden="1" x14ac:dyDescent="0.25">
      <c r="A2117" s="68">
        <v>45043</v>
      </c>
      <c r="B2117" s="68">
        <v>45048</v>
      </c>
      <c r="C2117" s="66" t="s">
        <v>127</v>
      </c>
      <c r="D2117" s="66" t="s">
        <v>4</v>
      </c>
      <c r="E2117" s="66" t="s">
        <v>8</v>
      </c>
      <c r="F2117" s="68">
        <v>48542</v>
      </c>
      <c r="G2117" s="67">
        <v>8.0299999999999994</v>
      </c>
      <c r="H2117" s="67">
        <v>0.16</v>
      </c>
      <c r="I2117" s="67">
        <v>8.18</v>
      </c>
      <c r="J2117" s="67">
        <v>7.88</v>
      </c>
      <c r="K2117" s="67">
        <v>78.650899999999993</v>
      </c>
      <c r="L2117" s="67">
        <v>2.0691999999999999</v>
      </c>
    </row>
    <row r="2118" spans="1:15" hidden="1" x14ac:dyDescent="0.25">
      <c r="A2118" s="68">
        <v>45043</v>
      </c>
      <c r="B2118" s="68">
        <v>45048</v>
      </c>
      <c r="C2118" s="66" t="s">
        <v>124</v>
      </c>
      <c r="D2118" s="66" t="s">
        <v>162</v>
      </c>
      <c r="E2118" s="66" t="s">
        <v>163</v>
      </c>
      <c r="F2118" s="68">
        <v>45161</v>
      </c>
      <c r="G2118" s="67">
        <v>14.27</v>
      </c>
      <c r="H2118" s="67">
        <v>0</v>
      </c>
      <c r="I2118" s="67">
        <v>14.41</v>
      </c>
      <c r="J2118" s="67">
        <v>14.12</v>
      </c>
      <c r="K2118" s="67">
        <v>95.714399999999998</v>
      </c>
      <c r="L2118" s="67">
        <v>0</v>
      </c>
      <c r="O2118" s="76"/>
    </row>
    <row r="2119" spans="1:15" hidden="1" x14ac:dyDescent="0.25">
      <c r="A2119" s="68">
        <v>45043</v>
      </c>
      <c r="B2119" s="68">
        <v>45048</v>
      </c>
      <c r="C2119" s="66" t="s">
        <v>121</v>
      </c>
      <c r="D2119" s="66" t="s">
        <v>122</v>
      </c>
      <c r="E2119" s="66" t="s">
        <v>123</v>
      </c>
      <c r="F2119" s="68">
        <v>46316</v>
      </c>
      <c r="G2119" s="67">
        <v>10.33</v>
      </c>
      <c r="H2119" s="67">
        <v>0.19</v>
      </c>
      <c r="I2119" s="67">
        <v>10.48</v>
      </c>
      <c r="J2119" s="67">
        <v>10.18</v>
      </c>
      <c r="K2119" s="67">
        <v>97.671199999999999</v>
      </c>
      <c r="L2119" s="67">
        <v>2.7067999999999999</v>
      </c>
    </row>
    <row r="2120" spans="1:15" hidden="1" x14ac:dyDescent="0.25">
      <c r="A2120" s="68">
        <v>45043</v>
      </c>
      <c r="B2120" s="68">
        <v>45048</v>
      </c>
      <c r="C2120" s="66" t="s">
        <v>133</v>
      </c>
      <c r="D2120" s="66" t="s">
        <v>150</v>
      </c>
      <c r="E2120" s="66" t="s">
        <v>151</v>
      </c>
      <c r="F2120" s="68">
        <v>45343</v>
      </c>
      <c r="G2120" s="67">
        <v>14.4</v>
      </c>
      <c r="H2120" s="67">
        <v>0.04</v>
      </c>
      <c r="I2120" s="67">
        <v>14.55</v>
      </c>
      <c r="J2120" s="67">
        <v>14.26</v>
      </c>
      <c r="K2120" s="67">
        <v>89.443399999999997</v>
      </c>
      <c r="L2120" s="67">
        <v>0</v>
      </c>
    </row>
    <row r="2121" spans="1:15" hidden="1" x14ac:dyDescent="0.25">
      <c r="A2121" s="68">
        <v>45043</v>
      </c>
      <c r="B2121" s="68">
        <v>45048</v>
      </c>
      <c r="C2121" s="66" t="s">
        <v>130</v>
      </c>
      <c r="D2121" s="66" t="s">
        <v>156</v>
      </c>
      <c r="E2121" s="66" t="s">
        <v>157</v>
      </c>
      <c r="F2121" s="68">
        <v>45259</v>
      </c>
      <c r="G2121" s="67">
        <v>14.6</v>
      </c>
      <c r="H2121" s="67">
        <v>-0.01</v>
      </c>
      <c r="I2121" s="67">
        <v>14.75</v>
      </c>
      <c r="J2121" s="67">
        <v>14.45</v>
      </c>
      <c r="K2121" s="67">
        <v>92.118899999999996</v>
      </c>
      <c r="L2121" s="67">
        <v>0</v>
      </c>
    </row>
    <row r="2122" spans="1:15" hidden="1" x14ac:dyDescent="0.25">
      <c r="A2122" s="68">
        <v>45042</v>
      </c>
      <c r="B2122" s="68">
        <v>45044</v>
      </c>
      <c r="C2122" s="66" t="s">
        <v>118</v>
      </c>
      <c r="D2122" s="66" t="s">
        <v>2</v>
      </c>
      <c r="E2122" s="66" t="s">
        <v>6</v>
      </c>
      <c r="F2122" s="68">
        <v>47048</v>
      </c>
      <c r="G2122" s="67">
        <v>8.77</v>
      </c>
      <c r="H2122" s="67">
        <v>-0.23</v>
      </c>
      <c r="I2122" s="67">
        <v>8.92</v>
      </c>
      <c r="J2122" s="67">
        <v>8.6199999999999992</v>
      </c>
      <c r="K2122" s="67">
        <v>91.424499999999995</v>
      </c>
      <c r="L2122" s="67">
        <v>3.4767000000000001</v>
      </c>
    </row>
    <row r="2123" spans="1:15" hidden="1" x14ac:dyDescent="0.25">
      <c r="A2123" s="68">
        <v>45042</v>
      </c>
      <c r="B2123" s="68">
        <v>45044</v>
      </c>
      <c r="C2123" s="66" t="s">
        <v>112</v>
      </c>
      <c r="D2123" s="66" t="s">
        <v>113</v>
      </c>
      <c r="E2123" s="66" t="s">
        <v>114</v>
      </c>
      <c r="F2123" s="68">
        <v>50705</v>
      </c>
      <c r="G2123" s="67">
        <v>7.58</v>
      </c>
      <c r="H2123" s="67">
        <v>-0.17</v>
      </c>
      <c r="I2123" s="67">
        <v>7.73</v>
      </c>
      <c r="J2123" s="67">
        <v>7.43</v>
      </c>
      <c r="K2123" s="67">
        <v>59.045499999999997</v>
      </c>
      <c r="L2123" s="67">
        <v>1.5041</v>
      </c>
    </row>
    <row r="2124" spans="1:15" x14ac:dyDescent="0.25">
      <c r="A2124" s="68">
        <v>45042</v>
      </c>
      <c r="B2124" s="68">
        <v>45044</v>
      </c>
      <c r="C2124" s="66" t="s">
        <v>115</v>
      </c>
      <c r="D2124" s="66" t="s">
        <v>116</v>
      </c>
      <c r="E2124" s="66" t="s">
        <v>117</v>
      </c>
      <c r="F2124" s="68">
        <v>51616</v>
      </c>
      <c r="G2124" s="67">
        <v>7.43</v>
      </c>
      <c r="H2124" s="67">
        <v>-0.18</v>
      </c>
      <c r="I2124" s="67">
        <v>7.58</v>
      </c>
      <c r="J2124" s="67">
        <v>7.28</v>
      </c>
      <c r="K2124" s="67">
        <v>56.785400000000003</v>
      </c>
      <c r="L2124" s="67">
        <v>2.46E-2</v>
      </c>
    </row>
    <row r="2125" spans="1:15" hidden="1" x14ac:dyDescent="0.25">
      <c r="A2125" s="68">
        <v>45042</v>
      </c>
      <c r="B2125" s="68">
        <v>45044</v>
      </c>
      <c r="C2125" s="66" t="s">
        <v>127</v>
      </c>
      <c r="D2125" s="66" t="s">
        <v>4</v>
      </c>
      <c r="E2125" s="66" t="s">
        <v>8</v>
      </c>
      <c r="F2125" s="68">
        <v>48542</v>
      </c>
      <c r="G2125" s="67">
        <v>7.87</v>
      </c>
      <c r="H2125" s="67">
        <v>-0.21</v>
      </c>
      <c r="I2125" s="67">
        <v>8.02</v>
      </c>
      <c r="J2125" s="67">
        <v>7.73</v>
      </c>
      <c r="K2125" s="67">
        <v>79.486599999999996</v>
      </c>
      <c r="L2125" s="67">
        <v>2.0171000000000001</v>
      </c>
    </row>
    <row r="2126" spans="1:15" hidden="1" x14ac:dyDescent="0.25">
      <c r="A2126" s="68">
        <v>45042</v>
      </c>
      <c r="B2126" s="68">
        <v>45044</v>
      </c>
      <c r="C2126" s="66" t="s">
        <v>124</v>
      </c>
      <c r="D2126" s="66" t="s">
        <v>162</v>
      </c>
      <c r="E2126" s="66" t="s">
        <v>163</v>
      </c>
      <c r="F2126" s="68">
        <v>45161</v>
      </c>
      <c r="G2126" s="67">
        <v>14.27</v>
      </c>
      <c r="H2126" s="67">
        <v>-0.01</v>
      </c>
      <c r="I2126" s="67">
        <v>14.42</v>
      </c>
      <c r="J2126" s="67">
        <v>14.12</v>
      </c>
      <c r="K2126" s="67">
        <v>95.568399999999997</v>
      </c>
      <c r="L2126" s="67">
        <v>0</v>
      </c>
      <c r="O2126" s="76"/>
    </row>
    <row r="2127" spans="1:15" hidden="1" x14ac:dyDescent="0.25">
      <c r="A2127" s="68">
        <v>45042</v>
      </c>
      <c r="B2127" s="68">
        <v>45044</v>
      </c>
      <c r="C2127" s="66" t="s">
        <v>121</v>
      </c>
      <c r="D2127" s="66" t="s">
        <v>122</v>
      </c>
      <c r="E2127" s="66" t="s">
        <v>123</v>
      </c>
      <c r="F2127" s="68">
        <v>46316</v>
      </c>
      <c r="G2127" s="67">
        <v>10.14</v>
      </c>
      <c r="H2127" s="67">
        <v>-0.22</v>
      </c>
      <c r="I2127" s="67">
        <v>10.28</v>
      </c>
      <c r="J2127" s="67">
        <v>9.99</v>
      </c>
      <c r="K2127" s="67">
        <v>98.197999999999993</v>
      </c>
      <c r="L2127" s="67">
        <v>2.6027</v>
      </c>
    </row>
    <row r="2128" spans="1:15" hidden="1" x14ac:dyDescent="0.25">
      <c r="A2128" s="68">
        <v>45042</v>
      </c>
      <c r="B2128" s="68">
        <v>45044</v>
      </c>
      <c r="C2128" s="66" t="s">
        <v>133</v>
      </c>
      <c r="D2128" s="66" t="s">
        <v>150</v>
      </c>
      <c r="E2128" s="66" t="s">
        <v>151</v>
      </c>
      <c r="F2128" s="68">
        <v>45343</v>
      </c>
      <c r="G2128" s="67">
        <v>14.36</v>
      </c>
      <c r="H2128" s="67">
        <v>-0.01</v>
      </c>
      <c r="I2128" s="67">
        <v>14.51</v>
      </c>
      <c r="J2128" s="67">
        <v>14.21</v>
      </c>
      <c r="K2128" s="67">
        <v>89.346900000000005</v>
      </c>
      <c r="L2128" s="67">
        <v>0</v>
      </c>
    </row>
    <row r="2129" spans="1:15" hidden="1" x14ac:dyDescent="0.25">
      <c r="A2129" s="68">
        <v>45042</v>
      </c>
      <c r="B2129" s="68">
        <v>45044</v>
      </c>
      <c r="C2129" s="66" t="s">
        <v>130</v>
      </c>
      <c r="D2129" s="66" t="s">
        <v>156</v>
      </c>
      <c r="E2129" s="66" t="s">
        <v>157</v>
      </c>
      <c r="F2129" s="68">
        <v>45259</v>
      </c>
      <c r="G2129" s="67">
        <v>14.61</v>
      </c>
      <c r="H2129" s="67">
        <v>0.05</v>
      </c>
      <c r="I2129" s="67">
        <v>14.75</v>
      </c>
      <c r="J2129" s="67">
        <v>14.46</v>
      </c>
      <c r="K2129" s="67">
        <v>91.976900000000001</v>
      </c>
      <c r="L2129" s="67">
        <v>0</v>
      </c>
    </row>
    <row r="2130" spans="1:15" hidden="1" x14ac:dyDescent="0.25">
      <c r="A2130" s="68">
        <v>45041</v>
      </c>
      <c r="B2130" s="68">
        <v>45043</v>
      </c>
      <c r="C2130" s="66" t="s">
        <v>118</v>
      </c>
      <c r="D2130" s="66" t="s">
        <v>2</v>
      </c>
      <c r="E2130" s="66" t="s">
        <v>6</v>
      </c>
      <c r="F2130" s="68">
        <v>47048</v>
      </c>
      <c r="G2130" s="67">
        <v>9</v>
      </c>
      <c r="H2130" s="67">
        <v>0.08</v>
      </c>
      <c r="I2130" s="67">
        <v>9.14</v>
      </c>
      <c r="J2130" s="67">
        <v>8.85</v>
      </c>
      <c r="K2130" s="67">
        <v>90.528999999999996</v>
      </c>
      <c r="L2130" s="67">
        <v>3.4582000000000002</v>
      </c>
    </row>
    <row r="2131" spans="1:15" hidden="1" x14ac:dyDescent="0.25">
      <c r="A2131" s="68">
        <v>45041</v>
      </c>
      <c r="B2131" s="68">
        <v>45043</v>
      </c>
      <c r="C2131" s="66" t="s">
        <v>112</v>
      </c>
      <c r="D2131" s="66" t="s">
        <v>113</v>
      </c>
      <c r="E2131" s="66" t="s">
        <v>114</v>
      </c>
      <c r="F2131" s="68">
        <v>50705</v>
      </c>
      <c r="G2131" s="67">
        <v>7.75</v>
      </c>
      <c r="H2131" s="67">
        <v>0.09</v>
      </c>
      <c r="I2131" s="67">
        <v>7.9</v>
      </c>
      <c r="J2131" s="67">
        <v>7.6</v>
      </c>
      <c r="K2131" s="67">
        <v>57.956699999999998</v>
      </c>
      <c r="L2131" s="67">
        <v>1.4959</v>
      </c>
    </row>
    <row r="2132" spans="1:15" x14ac:dyDescent="0.25">
      <c r="A2132" s="68">
        <v>45041</v>
      </c>
      <c r="B2132" s="68">
        <v>45043</v>
      </c>
      <c r="C2132" s="66" t="s">
        <v>115</v>
      </c>
      <c r="D2132" s="66" t="s">
        <v>116</v>
      </c>
      <c r="E2132" s="66" t="s">
        <v>117</v>
      </c>
      <c r="F2132" s="68">
        <v>51616</v>
      </c>
      <c r="G2132" s="67">
        <v>7.61</v>
      </c>
      <c r="H2132" s="67">
        <v>7.0000000000000007E-2</v>
      </c>
      <c r="I2132" s="67">
        <v>7.76</v>
      </c>
      <c r="J2132" s="67">
        <v>7.46</v>
      </c>
      <c r="K2132" s="67">
        <v>55.593699999999998</v>
      </c>
      <c r="L2132" s="67">
        <v>1.6400000000000001E-2</v>
      </c>
    </row>
    <row r="2133" spans="1:15" hidden="1" x14ac:dyDescent="0.25">
      <c r="A2133" s="68">
        <v>45041</v>
      </c>
      <c r="B2133" s="68">
        <v>45043</v>
      </c>
      <c r="C2133" s="66" t="s">
        <v>127</v>
      </c>
      <c r="D2133" s="66" t="s">
        <v>4</v>
      </c>
      <c r="E2133" s="66" t="s">
        <v>8</v>
      </c>
      <c r="F2133" s="68">
        <v>48542</v>
      </c>
      <c r="G2133" s="67">
        <v>8.08</v>
      </c>
      <c r="H2133" s="67">
        <v>7.0000000000000007E-2</v>
      </c>
      <c r="I2133" s="67">
        <v>8.23</v>
      </c>
      <c r="J2133" s="67">
        <v>7.93</v>
      </c>
      <c r="K2133" s="67">
        <v>78.328100000000006</v>
      </c>
      <c r="L2133" s="67">
        <v>2.0041000000000002</v>
      </c>
    </row>
    <row r="2134" spans="1:15" hidden="1" x14ac:dyDescent="0.25">
      <c r="A2134" s="68">
        <v>45041</v>
      </c>
      <c r="B2134" s="68">
        <v>45043</v>
      </c>
      <c r="C2134" s="66" t="s">
        <v>124</v>
      </c>
      <c r="D2134" s="66" t="s">
        <v>162</v>
      </c>
      <c r="E2134" s="66" t="s">
        <v>163</v>
      </c>
      <c r="F2134" s="68">
        <v>45161</v>
      </c>
      <c r="G2134" s="67">
        <v>14.28</v>
      </c>
      <c r="H2134" s="67">
        <v>0.62</v>
      </c>
      <c r="I2134" s="67">
        <v>14.43</v>
      </c>
      <c r="J2134" s="67">
        <v>14.13</v>
      </c>
      <c r="K2134" s="67">
        <v>95.529600000000002</v>
      </c>
      <c r="L2134" s="67">
        <v>0</v>
      </c>
      <c r="O2134" s="76"/>
    </row>
    <row r="2135" spans="1:15" hidden="1" x14ac:dyDescent="0.25">
      <c r="A2135" s="68">
        <v>45041</v>
      </c>
      <c r="B2135" s="68">
        <v>45043</v>
      </c>
      <c r="C2135" s="66" t="s">
        <v>121</v>
      </c>
      <c r="D2135" s="66" t="s">
        <v>122</v>
      </c>
      <c r="E2135" s="66" t="s">
        <v>123</v>
      </c>
      <c r="F2135" s="68">
        <v>46316</v>
      </c>
      <c r="G2135" s="67">
        <v>10.36</v>
      </c>
      <c r="H2135" s="67">
        <v>0.08</v>
      </c>
      <c r="I2135" s="67">
        <v>10.5</v>
      </c>
      <c r="J2135" s="67">
        <v>10.210000000000001</v>
      </c>
      <c r="K2135" s="67">
        <v>97.584000000000003</v>
      </c>
      <c r="L2135" s="67">
        <v>2.5767000000000002</v>
      </c>
    </row>
    <row r="2136" spans="1:15" hidden="1" x14ac:dyDescent="0.25">
      <c r="A2136" s="68">
        <v>45041</v>
      </c>
      <c r="B2136" s="68">
        <v>45043</v>
      </c>
      <c r="C2136" s="66" t="s">
        <v>133</v>
      </c>
      <c r="D2136" s="66" t="s">
        <v>150</v>
      </c>
      <c r="E2136" s="66" t="s">
        <v>151</v>
      </c>
      <c r="F2136" s="68">
        <v>45343</v>
      </c>
      <c r="G2136" s="67">
        <v>14.37</v>
      </c>
      <c r="H2136" s="67">
        <v>-0.01</v>
      </c>
      <c r="I2136" s="67">
        <v>14.52</v>
      </c>
      <c r="J2136" s="67">
        <v>14.22</v>
      </c>
      <c r="K2136" s="67">
        <v>89.304400000000001</v>
      </c>
      <c r="L2136" s="67">
        <v>0</v>
      </c>
    </row>
    <row r="2137" spans="1:15" hidden="1" x14ac:dyDescent="0.25">
      <c r="A2137" s="68">
        <v>45041</v>
      </c>
      <c r="B2137" s="68">
        <v>45043</v>
      </c>
      <c r="C2137" s="66" t="s">
        <v>130</v>
      </c>
      <c r="D2137" s="66" t="s">
        <v>156</v>
      </c>
      <c r="E2137" s="66" t="s">
        <v>157</v>
      </c>
      <c r="F2137" s="68">
        <v>45259</v>
      </c>
      <c r="G2137" s="67">
        <v>14.56</v>
      </c>
      <c r="H2137" s="67">
        <v>0.03</v>
      </c>
      <c r="I2137" s="67">
        <v>14.71</v>
      </c>
      <c r="J2137" s="67">
        <v>14.41</v>
      </c>
      <c r="K2137" s="67">
        <v>91.966899999999995</v>
      </c>
      <c r="L2137" s="67">
        <v>0</v>
      </c>
    </row>
    <row r="2138" spans="1:15" hidden="1" x14ac:dyDescent="0.25">
      <c r="A2138" s="68">
        <v>45040</v>
      </c>
      <c r="B2138" s="68">
        <v>45042</v>
      </c>
      <c r="C2138" s="66" t="s">
        <v>118</v>
      </c>
      <c r="D2138" s="66" t="s">
        <v>2</v>
      </c>
      <c r="E2138" s="66" t="s">
        <v>6</v>
      </c>
      <c r="F2138" s="68">
        <v>47048</v>
      </c>
      <c r="G2138" s="67">
        <v>8.92</v>
      </c>
      <c r="H2138" s="67">
        <v>-0.21</v>
      </c>
      <c r="I2138" s="67">
        <v>9.07</v>
      </c>
      <c r="J2138" s="67">
        <v>8.7799999999999994</v>
      </c>
      <c r="K2138" s="67">
        <v>90.802800000000005</v>
      </c>
      <c r="L2138" s="67">
        <v>3.4397000000000002</v>
      </c>
    </row>
    <row r="2139" spans="1:15" hidden="1" x14ac:dyDescent="0.25">
      <c r="A2139" s="68">
        <v>45040</v>
      </c>
      <c r="B2139" s="68">
        <v>45042</v>
      </c>
      <c r="C2139" s="66" t="s">
        <v>112</v>
      </c>
      <c r="D2139" s="66" t="s">
        <v>113</v>
      </c>
      <c r="E2139" s="66" t="s">
        <v>114</v>
      </c>
      <c r="F2139" s="68">
        <v>50705</v>
      </c>
      <c r="G2139" s="67">
        <v>7.66</v>
      </c>
      <c r="H2139" s="67">
        <v>-0.17</v>
      </c>
      <c r="I2139" s="67">
        <v>7.81</v>
      </c>
      <c r="J2139" s="67">
        <v>7.51</v>
      </c>
      <c r="K2139" s="67">
        <v>58.523400000000002</v>
      </c>
      <c r="L2139" s="67">
        <v>1.4877</v>
      </c>
    </row>
    <row r="2140" spans="1:15" x14ac:dyDescent="0.25">
      <c r="A2140" s="68">
        <v>45040</v>
      </c>
      <c r="B2140" s="68">
        <v>45042</v>
      </c>
      <c r="C2140" s="66" t="s">
        <v>115</v>
      </c>
      <c r="D2140" s="66" t="s">
        <v>116</v>
      </c>
      <c r="E2140" s="66" t="s">
        <v>117</v>
      </c>
      <c r="F2140" s="68">
        <v>51616</v>
      </c>
      <c r="G2140" s="67">
        <v>7.54</v>
      </c>
      <c r="H2140" s="67">
        <v>-0.17</v>
      </c>
      <c r="I2140" s="67">
        <v>7.69</v>
      </c>
      <c r="J2140" s="67">
        <v>7.39</v>
      </c>
      <c r="K2140" s="67">
        <v>56.0548</v>
      </c>
      <c r="L2140" s="67">
        <v>8.2000000000000007E-3</v>
      </c>
    </row>
    <row r="2141" spans="1:15" hidden="1" x14ac:dyDescent="0.25">
      <c r="A2141" s="68">
        <v>45040</v>
      </c>
      <c r="B2141" s="68">
        <v>45042</v>
      </c>
      <c r="C2141" s="66" t="s">
        <v>127</v>
      </c>
      <c r="D2141" s="66" t="s">
        <v>4</v>
      </c>
      <c r="E2141" s="66" t="s">
        <v>8</v>
      </c>
      <c r="F2141" s="68">
        <v>48542</v>
      </c>
      <c r="G2141" s="67">
        <v>8.01</v>
      </c>
      <c r="H2141" s="67">
        <v>-0.22</v>
      </c>
      <c r="I2141" s="67">
        <v>8.16</v>
      </c>
      <c r="J2141" s="67">
        <v>7.86</v>
      </c>
      <c r="K2141" s="67">
        <v>78.698499999999996</v>
      </c>
      <c r="L2141" s="67">
        <v>1.9911000000000001</v>
      </c>
    </row>
    <row r="2142" spans="1:15" hidden="1" x14ac:dyDescent="0.25">
      <c r="A2142" s="68">
        <v>45040</v>
      </c>
      <c r="B2142" s="68">
        <v>45042</v>
      </c>
      <c r="C2142" s="66" t="s">
        <v>124</v>
      </c>
      <c r="D2142" s="66" t="s">
        <v>164</v>
      </c>
      <c r="E2142" s="66" t="s">
        <v>165</v>
      </c>
      <c r="F2142" s="68">
        <v>45133</v>
      </c>
      <c r="G2142" s="67">
        <v>13.66</v>
      </c>
      <c r="H2142" s="67">
        <v>-0.77</v>
      </c>
      <c r="I2142" s="67">
        <v>13.81</v>
      </c>
      <c r="J2142" s="67">
        <v>13.51</v>
      </c>
      <c r="K2142" s="67">
        <v>96.662099999999995</v>
      </c>
      <c r="L2142" s="67">
        <v>0</v>
      </c>
      <c r="O2142" s="76"/>
    </row>
    <row r="2143" spans="1:15" hidden="1" x14ac:dyDescent="0.25">
      <c r="A2143" s="68">
        <v>45040</v>
      </c>
      <c r="B2143" s="68">
        <v>45042</v>
      </c>
      <c r="C2143" s="66" t="s">
        <v>121</v>
      </c>
      <c r="D2143" s="66" t="s">
        <v>122</v>
      </c>
      <c r="E2143" s="66" t="s">
        <v>123</v>
      </c>
      <c r="F2143" s="68">
        <v>46316</v>
      </c>
      <c r="G2143" s="67">
        <v>10.28</v>
      </c>
      <c r="H2143" s="67">
        <v>-0.14000000000000001</v>
      </c>
      <c r="I2143" s="67">
        <v>10.43</v>
      </c>
      <c r="J2143" s="67">
        <v>10.130000000000001</v>
      </c>
      <c r="K2143" s="67">
        <v>97.7898</v>
      </c>
      <c r="L2143" s="67">
        <v>2.5507</v>
      </c>
    </row>
    <row r="2144" spans="1:15" hidden="1" x14ac:dyDescent="0.25">
      <c r="A2144" s="68">
        <v>45040</v>
      </c>
      <c r="B2144" s="68">
        <v>45042</v>
      </c>
      <c r="C2144" s="66" t="s">
        <v>133</v>
      </c>
      <c r="D2144" s="66" t="s">
        <v>150</v>
      </c>
      <c r="E2144" s="66" t="s">
        <v>151</v>
      </c>
      <c r="F2144" s="68">
        <v>45343</v>
      </c>
      <c r="G2144" s="67">
        <v>14.38</v>
      </c>
      <c r="H2144" s="67">
        <v>-0.01</v>
      </c>
      <c r="I2144" s="67">
        <v>14.53</v>
      </c>
      <c r="J2144" s="67">
        <v>14.23</v>
      </c>
      <c r="K2144" s="67">
        <v>89.27</v>
      </c>
      <c r="L2144" s="67">
        <v>0</v>
      </c>
    </row>
    <row r="2145" spans="1:15" hidden="1" x14ac:dyDescent="0.25">
      <c r="A2145" s="68">
        <v>45040</v>
      </c>
      <c r="B2145" s="68">
        <v>45042</v>
      </c>
      <c r="C2145" s="66" t="s">
        <v>130</v>
      </c>
      <c r="D2145" s="66" t="s">
        <v>156</v>
      </c>
      <c r="E2145" s="66" t="s">
        <v>157</v>
      </c>
      <c r="F2145" s="68">
        <v>45259</v>
      </c>
      <c r="G2145" s="67">
        <v>14.53</v>
      </c>
      <c r="H2145" s="67">
        <v>-0.17</v>
      </c>
      <c r="I2145" s="67">
        <v>14.67</v>
      </c>
      <c r="J2145" s="67">
        <v>14.38</v>
      </c>
      <c r="K2145" s="67">
        <v>91.949100000000001</v>
      </c>
      <c r="L2145" s="67">
        <v>0</v>
      </c>
    </row>
    <row r="2146" spans="1:15" hidden="1" x14ac:dyDescent="0.25">
      <c r="A2146" s="68">
        <v>45037</v>
      </c>
      <c r="B2146" s="68">
        <v>45041</v>
      </c>
      <c r="C2146" s="66" t="s">
        <v>118</v>
      </c>
      <c r="D2146" s="66" t="s">
        <v>2</v>
      </c>
      <c r="E2146" s="66" t="s">
        <v>6</v>
      </c>
      <c r="F2146" s="68">
        <v>47048</v>
      </c>
      <c r="G2146" s="67">
        <v>9.1300000000000008</v>
      </c>
      <c r="H2146" s="67">
        <v>-0.11</v>
      </c>
      <c r="I2146" s="67">
        <v>9.2799999999999994</v>
      </c>
      <c r="J2146" s="67">
        <v>8.98</v>
      </c>
      <c r="K2146" s="67">
        <v>90.004900000000006</v>
      </c>
      <c r="L2146" s="67">
        <v>3.4211999999999998</v>
      </c>
    </row>
    <row r="2147" spans="1:15" hidden="1" x14ac:dyDescent="0.25">
      <c r="A2147" s="68">
        <v>45037</v>
      </c>
      <c r="B2147" s="68">
        <v>45041</v>
      </c>
      <c r="C2147" s="66" t="s">
        <v>112</v>
      </c>
      <c r="D2147" s="66" t="s">
        <v>113</v>
      </c>
      <c r="E2147" s="66" t="s">
        <v>114</v>
      </c>
      <c r="F2147" s="68">
        <v>50705</v>
      </c>
      <c r="G2147" s="67">
        <v>7.83</v>
      </c>
      <c r="H2147" s="67">
        <v>-0.13</v>
      </c>
      <c r="I2147" s="67">
        <v>7.98</v>
      </c>
      <c r="J2147" s="67">
        <v>7.68</v>
      </c>
      <c r="K2147" s="67">
        <v>57.464300000000001</v>
      </c>
      <c r="L2147" s="67">
        <v>1.4795</v>
      </c>
    </row>
    <row r="2148" spans="1:15" x14ac:dyDescent="0.25">
      <c r="A2148" s="68">
        <v>45037</v>
      </c>
      <c r="B2148" s="68">
        <v>45041</v>
      </c>
      <c r="C2148" s="66" t="s">
        <v>115</v>
      </c>
      <c r="D2148" s="66" t="s">
        <v>116</v>
      </c>
      <c r="E2148" s="66" t="s">
        <v>117</v>
      </c>
      <c r="F2148" s="68">
        <v>51616</v>
      </c>
      <c r="G2148" s="67">
        <v>7.71</v>
      </c>
      <c r="H2148" s="67">
        <v>-0.12</v>
      </c>
      <c r="I2148" s="67">
        <v>7.86</v>
      </c>
      <c r="J2148" s="67">
        <v>7.56</v>
      </c>
      <c r="K2148" s="67">
        <v>54.976500000000001</v>
      </c>
      <c r="L2148" s="67">
        <v>0</v>
      </c>
    </row>
    <row r="2149" spans="1:15" hidden="1" x14ac:dyDescent="0.25">
      <c r="A2149" s="68">
        <v>45037</v>
      </c>
      <c r="B2149" s="68">
        <v>45041</v>
      </c>
      <c r="C2149" s="66" t="s">
        <v>127</v>
      </c>
      <c r="D2149" s="66" t="s">
        <v>4</v>
      </c>
      <c r="E2149" s="66" t="s">
        <v>8</v>
      </c>
      <c r="F2149" s="68">
        <v>48542</v>
      </c>
      <c r="G2149" s="67">
        <v>8.23</v>
      </c>
      <c r="H2149" s="67">
        <v>-0.13</v>
      </c>
      <c r="I2149" s="67">
        <v>8.3800000000000008</v>
      </c>
      <c r="J2149" s="67">
        <v>8.08</v>
      </c>
      <c r="K2149" s="67">
        <v>77.479500000000002</v>
      </c>
      <c r="L2149" s="67">
        <v>1.9781</v>
      </c>
    </row>
    <row r="2150" spans="1:15" hidden="1" x14ac:dyDescent="0.25">
      <c r="A2150" s="68">
        <v>45037</v>
      </c>
      <c r="B2150" s="68">
        <v>45041</v>
      </c>
      <c r="C2150" s="66" t="s">
        <v>124</v>
      </c>
      <c r="D2150" s="66" t="s">
        <v>164</v>
      </c>
      <c r="E2150" s="66" t="s">
        <v>165</v>
      </c>
      <c r="F2150" s="68">
        <v>45133</v>
      </c>
      <c r="G2150" s="67">
        <v>14.43</v>
      </c>
      <c r="H2150" s="67">
        <v>0.04</v>
      </c>
      <c r="I2150" s="67">
        <v>14.58</v>
      </c>
      <c r="J2150" s="67">
        <v>14.28</v>
      </c>
      <c r="K2150" s="67">
        <v>96.443799999999996</v>
      </c>
      <c r="L2150" s="67">
        <v>0</v>
      </c>
      <c r="O2150" s="76"/>
    </row>
    <row r="2151" spans="1:15" hidden="1" x14ac:dyDescent="0.25">
      <c r="A2151" s="68">
        <v>45037</v>
      </c>
      <c r="B2151" s="68">
        <v>45041</v>
      </c>
      <c r="C2151" s="66" t="s">
        <v>121</v>
      </c>
      <c r="D2151" s="66" t="s">
        <v>122</v>
      </c>
      <c r="E2151" s="66" t="s">
        <v>123</v>
      </c>
      <c r="F2151" s="68">
        <v>46316</v>
      </c>
      <c r="G2151" s="67">
        <v>10.42</v>
      </c>
      <c r="H2151" s="67">
        <v>-0.11</v>
      </c>
      <c r="I2151" s="67">
        <v>10.57</v>
      </c>
      <c r="J2151" s="67">
        <v>10.27</v>
      </c>
      <c r="K2151" s="67">
        <v>97.399900000000002</v>
      </c>
      <c r="L2151" s="67">
        <v>2.5247000000000002</v>
      </c>
    </row>
    <row r="2152" spans="1:15" hidden="1" x14ac:dyDescent="0.25">
      <c r="A2152" s="68">
        <v>45037</v>
      </c>
      <c r="B2152" s="68">
        <v>45041</v>
      </c>
      <c r="C2152" s="66" t="s">
        <v>133</v>
      </c>
      <c r="D2152" s="66" t="s">
        <v>150</v>
      </c>
      <c r="E2152" s="66" t="s">
        <v>151</v>
      </c>
      <c r="F2152" s="68">
        <v>45343</v>
      </c>
      <c r="G2152" s="67">
        <v>14.39</v>
      </c>
      <c r="H2152" s="67">
        <v>-0.04</v>
      </c>
      <c r="I2152" s="67">
        <v>14.54</v>
      </c>
      <c r="J2152" s="67">
        <v>14.24</v>
      </c>
      <c r="K2152" s="67">
        <v>89.230099999999993</v>
      </c>
      <c r="L2152" s="67">
        <v>0</v>
      </c>
    </row>
    <row r="2153" spans="1:15" hidden="1" x14ac:dyDescent="0.25">
      <c r="A2153" s="68">
        <v>45037</v>
      </c>
      <c r="B2153" s="68">
        <v>45041</v>
      </c>
      <c r="C2153" s="66" t="s">
        <v>130</v>
      </c>
      <c r="D2153" s="66" t="s">
        <v>156</v>
      </c>
      <c r="E2153" s="66" t="s">
        <v>157</v>
      </c>
      <c r="F2153" s="68">
        <v>45259</v>
      </c>
      <c r="G2153" s="67">
        <v>14.7</v>
      </c>
      <c r="H2153" s="67">
        <v>-0.03</v>
      </c>
      <c r="I2153" s="67">
        <v>14.85</v>
      </c>
      <c r="J2153" s="67">
        <v>14.55</v>
      </c>
      <c r="K2153" s="67">
        <v>91.825999999999993</v>
      </c>
      <c r="L2153" s="67">
        <v>0</v>
      </c>
    </row>
    <row r="2154" spans="1:15" hidden="1" x14ac:dyDescent="0.25">
      <c r="A2154" s="68">
        <v>45036</v>
      </c>
      <c r="B2154" s="68">
        <v>45040</v>
      </c>
      <c r="C2154" s="66" t="s">
        <v>118</v>
      </c>
      <c r="D2154" s="66" t="s">
        <v>2</v>
      </c>
      <c r="E2154" s="66" t="s">
        <v>6</v>
      </c>
      <c r="F2154" s="68">
        <v>47048</v>
      </c>
      <c r="G2154" s="67">
        <v>9.24</v>
      </c>
      <c r="H2154" s="67">
        <v>-0.1</v>
      </c>
      <c r="I2154" s="67">
        <v>9.39</v>
      </c>
      <c r="J2154" s="67">
        <v>9.09</v>
      </c>
      <c r="K2154" s="67">
        <v>89.555800000000005</v>
      </c>
      <c r="L2154" s="67">
        <v>3.4026999999999998</v>
      </c>
    </row>
    <row r="2155" spans="1:15" hidden="1" x14ac:dyDescent="0.25">
      <c r="A2155" s="68">
        <v>45036</v>
      </c>
      <c r="B2155" s="68">
        <v>45040</v>
      </c>
      <c r="C2155" s="66" t="s">
        <v>112</v>
      </c>
      <c r="D2155" s="66" t="s">
        <v>113</v>
      </c>
      <c r="E2155" s="66" t="s">
        <v>114</v>
      </c>
      <c r="F2155" s="68">
        <v>50705</v>
      </c>
      <c r="G2155" s="67">
        <v>7.96</v>
      </c>
      <c r="H2155" s="67">
        <v>-0.08</v>
      </c>
      <c r="I2155" s="67">
        <v>8.11</v>
      </c>
      <c r="J2155" s="67">
        <v>7.81</v>
      </c>
      <c r="K2155" s="67">
        <v>56.682899999999997</v>
      </c>
      <c r="L2155" s="67">
        <v>1.4712000000000001</v>
      </c>
    </row>
    <row r="2156" spans="1:15" x14ac:dyDescent="0.25">
      <c r="A2156" s="68">
        <v>45036</v>
      </c>
      <c r="B2156" s="68">
        <v>45040</v>
      </c>
      <c r="C2156" s="66" t="s">
        <v>115</v>
      </c>
      <c r="D2156" s="66" t="s">
        <v>116</v>
      </c>
      <c r="E2156" s="66" t="s">
        <v>117</v>
      </c>
      <c r="F2156" s="68">
        <v>51616</v>
      </c>
      <c r="G2156" s="67">
        <v>7.83</v>
      </c>
      <c r="H2156" s="67">
        <v>-0.06</v>
      </c>
      <c r="I2156" s="67">
        <v>7.98</v>
      </c>
      <c r="J2156" s="67">
        <v>7.68</v>
      </c>
      <c r="K2156" s="67">
        <v>54.1813</v>
      </c>
      <c r="L2156" s="67">
        <v>0</v>
      </c>
    </row>
    <row r="2157" spans="1:15" hidden="1" x14ac:dyDescent="0.25">
      <c r="A2157" s="68">
        <v>45036</v>
      </c>
      <c r="B2157" s="68">
        <v>45040</v>
      </c>
      <c r="C2157" s="66" t="s">
        <v>127</v>
      </c>
      <c r="D2157" s="66" t="s">
        <v>4</v>
      </c>
      <c r="E2157" s="66" t="s">
        <v>8</v>
      </c>
      <c r="F2157" s="68">
        <v>48542</v>
      </c>
      <c r="G2157" s="67">
        <v>8.36</v>
      </c>
      <c r="H2157" s="67">
        <v>-0.09</v>
      </c>
      <c r="I2157" s="67">
        <v>8.51</v>
      </c>
      <c r="J2157" s="67">
        <v>8.2100000000000009</v>
      </c>
      <c r="K2157" s="67">
        <v>76.789400000000001</v>
      </c>
      <c r="L2157" s="67">
        <v>1.9651000000000001</v>
      </c>
    </row>
    <row r="2158" spans="1:15" hidden="1" x14ac:dyDescent="0.25">
      <c r="A2158" s="68">
        <v>45036</v>
      </c>
      <c r="B2158" s="68">
        <v>45040</v>
      </c>
      <c r="C2158" s="66" t="s">
        <v>124</v>
      </c>
      <c r="D2158" s="66" t="s">
        <v>164</v>
      </c>
      <c r="E2158" s="66" t="s">
        <v>165</v>
      </c>
      <c r="F2158" s="68">
        <v>45133</v>
      </c>
      <c r="G2158" s="67">
        <v>14.39</v>
      </c>
      <c r="H2158" s="67">
        <v>-0.01</v>
      </c>
      <c r="I2158" s="67">
        <v>14.54</v>
      </c>
      <c r="J2158" s="67">
        <v>14.24</v>
      </c>
      <c r="K2158" s="67">
        <v>96.4161</v>
      </c>
      <c r="L2158" s="67">
        <v>0</v>
      </c>
      <c r="O2158" s="76"/>
    </row>
    <row r="2159" spans="1:15" hidden="1" x14ac:dyDescent="0.25">
      <c r="A2159" s="68">
        <v>45036</v>
      </c>
      <c r="B2159" s="68">
        <v>45040</v>
      </c>
      <c r="C2159" s="66" t="s">
        <v>121</v>
      </c>
      <c r="D2159" s="66" t="s">
        <v>122</v>
      </c>
      <c r="E2159" s="66" t="s">
        <v>123</v>
      </c>
      <c r="F2159" s="68">
        <v>46316</v>
      </c>
      <c r="G2159" s="67">
        <v>10.53</v>
      </c>
      <c r="H2159" s="67">
        <v>-7.0000000000000007E-2</v>
      </c>
      <c r="I2159" s="67">
        <v>10.68</v>
      </c>
      <c r="J2159" s="67">
        <v>10.38</v>
      </c>
      <c r="K2159" s="67">
        <v>97.103899999999996</v>
      </c>
      <c r="L2159" s="67">
        <v>2.4986000000000002</v>
      </c>
    </row>
    <row r="2160" spans="1:15" hidden="1" x14ac:dyDescent="0.25">
      <c r="A2160" s="68">
        <v>45036</v>
      </c>
      <c r="B2160" s="68">
        <v>45040</v>
      </c>
      <c r="C2160" s="66" t="s">
        <v>133</v>
      </c>
      <c r="D2160" s="66" t="s">
        <v>150</v>
      </c>
      <c r="E2160" s="66" t="s">
        <v>151</v>
      </c>
      <c r="F2160" s="68">
        <v>45343</v>
      </c>
      <c r="G2160" s="67">
        <v>14.43</v>
      </c>
      <c r="H2160" s="67">
        <v>-0.02</v>
      </c>
      <c r="I2160" s="67">
        <v>14.58</v>
      </c>
      <c r="J2160" s="67">
        <v>14.28</v>
      </c>
      <c r="K2160" s="67">
        <v>89.172899999999998</v>
      </c>
      <c r="L2160" s="67">
        <v>0</v>
      </c>
    </row>
    <row r="2161" spans="1:15" hidden="1" x14ac:dyDescent="0.25">
      <c r="A2161" s="68">
        <v>45036</v>
      </c>
      <c r="B2161" s="68">
        <v>45040</v>
      </c>
      <c r="C2161" s="66" t="s">
        <v>130</v>
      </c>
      <c r="D2161" s="66" t="s">
        <v>156</v>
      </c>
      <c r="E2161" s="66" t="s">
        <v>157</v>
      </c>
      <c r="F2161" s="68">
        <v>45259</v>
      </c>
      <c r="G2161" s="67">
        <v>14.73</v>
      </c>
      <c r="H2161" s="67">
        <v>-0.02</v>
      </c>
      <c r="I2161" s="67">
        <v>14.88</v>
      </c>
      <c r="J2161" s="67">
        <v>14.58</v>
      </c>
      <c r="K2161" s="67">
        <v>91.777799999999999</v>
      </c>
      <c r="L2161" s="67">
        <v>0</v>
      </c>
    </row>
    <row r="2162" spans="1:15" hidden="1" x14ac:dyDescent="0.25">
      <c r="A2162" s="68">
        <v>45035</v>
      </c>
      <c r="B2162" s="68">
        <v>45037</v>
      </c>
      <c r="C2162" s="66" t="s">
        <v>118</v>
      </c>
      <c r="D2162" s="66" t="s">
        <v>2</v>
      </c>
      <c r="E2162" s="66" t="s">
        <v>6</v>
      </c>
      <c r="F2162" s="68">
        <v>47048</v>
      </c>
      <c r="G2162" s="67">
        <v>9.34</v>
      </c>
      <c r="H2162" s="67">
        <v>-0.38</v>
      </c>
      <c r="I2162" s="67">
        <v>9.49</v>
      </c>
      <c r="J2162" s="67">
        <v>9.19</v>
      </c>
      <c r="K2162" s="67">
        <v>89.167000000000002</v>
      </c>
      <c r="L2162" s="67">
        <v>3.3473000000000002</v>
      </c>
    </row>
    <row r="2163" spans="1:15" hidden="1" x14ac:dyDescent="0.25">
      <c r="A2163" s="68">
        <v>45035</v>
      </c>
      <c r="B2163" s="68">
        <v>45037</v>
      </c>
      <c r="C2163" s="66" t="s">
        <v>112</v>
      </c>
      <c r="D2163" s="66" t="s">
        <v>113</v>
      </c>
      <c r="E2163" s="66" t="s">
        <v>114</v>
      </c>
      <c r="F2163" s="68">
        <v>50705</v>
      </c>
      <c r="G2163" s="67">
        <v>8.0399999999999991</v>
      </c>
      <c r="H2163" s="67">
        <v>-0.19</v>
      </c>
      <c r="I2163" s="67">
        <v>8.19</v>
      </c>
      <c r="J2163" s="67">
        <v>7.89</v>
      </c>
      <c r="K2163" s="67">
        <v>56.184899999999999</v>
      </c>
      <c r="L2163" s="67">
        <v>1.4466000000000001</v>
      </c>
    </row>
    <row r="2164" spans="1:15" x14ac:dyDescent="0.25">
      <c r="A2164" s="68">
        <v>45035</v>
      </c>
      <c r="B2164" s="68">
        <v>45037</v>
      </c>
      <c r="C2164" s="66" t="s">
        <v>115</v>
      </c>
      <c r="D2164" s="66" t="s">
        <v>116</v>
      </c>
      <c r="E2164" s="66" t="s">
        <v>117</v>
      </c>
      <c r="F2164" s="68">
        <v>51616</v>
      </c>
      <c r="G2164" s="67">
        <v>7.89</v>
      </c>
      <c r="H2164" s="67">
        <v>-0.17</v>
      </c>
      <c r="I2164" s="67">
        <v>8.0399999999999991</v>
      </c>
      <c r="J2164" s="67">
        <v>7.74</v>
      </c>
      <c r="K2164" s="67">
        <v>53.800600000000003</v>
      </c>
      <c r="L2164" s="67">
        <v>2.9670999999999998</v>
      </c>
    </row>
    <row r="2165" spans="1:15" hidden="1" x14ac:dyDescent="0.25">
      <c r="A2165" s="68">
        <v>45035</v>
      </c>
      <c r="B2165" s="68">
        <v>45037</v>
      </c>
      <c r="C2165" s="66" t="s">
        <v>127</v>
      </c>
      <c r="D2165" s="66" t="s">
        <v>4</v>
      </c>
      <c r="E2165" s="66" t="s">
        <v>8</v>
      </c>
      <c r="F2165" s="68">
        <v>48542</v>
      </c>
      <c r="G2165" s="67">
        <v>8.4499999999999993</v>
      </c>
      <c r="H2165" s="67">
        <v>-0.25</v>
      </c>
      <c r="I2165" s="67">
        <v>8.6</v>
      </c>
      <c r="J2165" s="67">
        <v>8.3000000000000007</v>
      </c>
      <c r="K2165" s="67">
        <v>76.299700000000001</v>
      </c>
      <c r="L2165" s="67">
        <v>1.9259999999999999</v>
      </c>
    </row>
    <row r="2166" spans="1:15" hidden="1" x14ac:dyDescent="0.25">
      <c r="A2166" s="68">
        <v>45035</v>
      </c>
      <c r="B2166" s="68">
        <v>45037</v>
      </c>
      <c r="C2166" s="66" t="s">
        <v>124</v>
      </c>
      <c r="D2166" s="66" t="s">
        <v>164</v>
      </c>
      <c r="E2166" s="66" t="s">
        <v>165</v>
      </c>
      <c r="F2166" s="68">
        <v>45133</v>
      </c>
      <c r="G2166" s="67">
        <v>14.4</v>
      </c>
      <c r="H2166" s="67">
        <v>-0.1</v>
      </c>
      <c r="I2166" s="67">
        <v>14.55</v>
      </c>
      <c r="J2166" s="67">
        <v>14.25</v>
      </c>
      <c r="K2166" s="67">
        <v>96.302800000000005</v>
      </c>
      <c r="L2166" s="67">
        <v>0</v>
      </c>
      <c r="O2166" s="76"/>
    </row>
    <row r="2167" spans="1:15" hidden="1" x14ac:dyDescent="0.25">
      <c r="A2167" s="68">
        <v>45035</v>
      </c>
      <c r="B2167" s="68">
        <v>45037</v>
      </c>
      <c r="C2167" s="66" t="s">
        <v>121</v>
      </c>
      <c r="D2167" s="66" t="s">
        <v>122</v>
      </c>
      <c r="E2167" s="66" t="s">
        <v>123</v>
      </c>
      <c r="F2167" s="68">
        <v>46316</v>
      </c>
      <c r="G2167" s="67">
        <v>10.6</v>
      </c>
      <c r="H2167" s="67">
        <v>-0.37</v>
      </c>
      <c r="I2167" s="67">
        <v>10.75</v>
      </c>
      <c r="J2167" s="67">
        <v>10.45</v>
      </c>
      <c r="K2167" s="67">
        <v>96.909599999999998</v>
      </c>
      <c r="L2167" s="67">
        <v>2.4205000000000001</v>
      </c>
    </row>
    <row r="2168" spans="1:15" hidden="1" x14ac:dyDescent="0.25">
      <c r="A2168" s="68">
        <v>45035</v>
      </c>
      <c r="B2168" s="68">
        <v>45037</v>
      </c>
      <c r="C2168" s="66" t="s">
        <v>133</v>
      </c>
      <c r="D2168" s="66" t="s">
        <v>150</v>
      </c>
      <c r="E2168" s="66" t="s">
        <v>151</v>
      </c>
      <c r="F2168" s="68">
        <v>45343</v>
      </c>
      <c r="G2168" s="67">
        <v>14.45</v>
      </c>
      <c r="H2168" s="67">
        <v>-0.11</v>
      </c>
      <c r="I2168" s="67">
        <v>14.6</v>
      </c>
      <c r="J2168" s="67">
        <v>14.3</v>
      </c>
      <c r="K2168" s="67">
        <v>89.063900000000004</v>
      </c>
      <c r="L2168" s="67">
        <v>0</v>
      </c>
    </row>
    <row r="2169" spans="1:15" hidden="1" x14ac:dyDescent="0.25">
      <c r="A2169" s="68">
        <v>45035</v>
      </c>
      <c r="B2169" s="68">
        <v>45037</v>
      </c>
      <c r="C2169" s="66" t="s">
        <v>130</v>
      </c>
      <c r="D2169" s="66" t="s">
        <v>156</v>
      </c>
      <c r="E2169" s="66" t="s">
        <v>157</v>
      </c>
      <c r="F2169" s="68">
        <v>45259</v>
      </c>
      <c r="G2169" s="67">
        <v>14.75</v>
      </c>
      <c r="H2169" s="67">
        <v>-0.28000000000000003</v>
      </c>
      <c r="I2169" s="67">
        <v>14.89</v>
      </c>
      <c r="J2169" s="67">
        <v>14.6</v>
      </c>
      <c r="K2169" s="67">
        <v>91.664699999999996</v>
      </c>
      <c r="L2169" s="67">
        <v>0</v>
      </c>
    </row>
    <row r="2170" spans="1:15" hidden="1" x14ac:dyDescent="0.25">
      <c r="A2170" s="68">
        <v>45034</v>
      </c>
      <c r="B2170" s="68">
        <v>45036</v>
      </c>
      <c r="C2170" s="66" t="s">
        <v>118</v>
      </c>
      <c r="D2170" s="66" t="s">
        <v>2</v>
      </c>
      <c r="E2170" s="66" t="s">
        <v>6</v>
      </c>
      <c r="F2170" s="68">
        <v>47048</v>
      </c>
      <c r="G2170" s="67">
        <v>9.7200000000000006</v>
      </c>
      <c r="H2170" s="67">
        <v>0</v>
      </c>
      <c r="I2170" s="67">
        <v>9.8699999999999992</v>
      </c>
      <c r="J2170" s="67">
        <v>9.57</v>
      </c>
      <c r="K2170" s="67">
        <v>87.703299999999999</v>
      </c>
      <c r="L2170" s="67">
        <v>3.3288000000000002</v>
      </c>
    </row>
    <row r="2171" spans="1:15" hidden="1" x14ac:dyDescent="0.25">
      <c r="A2171" s="68">
        <v>45034</v>
      </c>
      <c r="B2171" s="68">
        <v>45036</v>
      </c>
      <c r="C2171" s="66" t="s">
        <v>112</v>
      </c>
      <c r="D2171" s="66" t="s">
        <v>113</v>
      </c>
      <c r="E2171" s="66" t="s">
        <v>114</v>
      </c>
      <c r="F2171" s="68">
        <v>50705</v>
      </c>
      <c r="G2171" s="67">
        <v>8.23</v>
      </c>
      <c r="H2171" s="67">
        <v>-0.02</v>
      </c>
      <c r="I2171" s="67">
        <v>8.3800000000000008</v>
      </c>
      <c r="J2171" s="67">
        <v>8.08</v>
      </c>
      <c r="K2171" s="67">
        <v>55.067100000000003</v>
      </c>
      <c r="L2171" s="67">
        <v>1.4383999999999999</v>
      </c>
    </row>
    <row r="2172" spans="1:15" x14ac:dyDescent="0.25">
      <c r="A2172" s="68">
        <v>45034</v>
      </c>
      <c r="B2172" s="68">
        <v>45036</v>
      </c>
      <c r="C2172" s="66" t="s">
        <v>115</v>
      </c>
      <c r="D2172" s="66" t="s">
        <v>116</v>
      </c>
      <c r="E2172" s="66" t="s">
        <v>117</v>
      </c>
      <c r="F2172" s="68">
        <v>51616</v>
      </c>
      <c r="G2172" s="67">
        <v>8.06</v>
      </c>
      <c r="H2172" s="67">
        <v>-0.03</v>
      </c>
      <c r="I2172" s="67">
        <v>8.2100000000000009</v>
      </c>
      <c r="J2172" s="67">
        <v>7.91</v>
      </c>
      <c r="K2172" s="67">
        <v>52.7652</v>
      </c>
      <c r="L2172" s="67">
        <v>2.9588999999999999</v>
      </c>
    </row>
    <row r="2173" spans="1:15" hidden="1" x14ac:dyDescent="0.25">
      <c r="A2173" s="68">
        <v>45034</v>
      </c>
      <c r="B2173" s="68">
        <v>45036</v>
      </c>
      <c r="C2173" s="66" t="s">
        <v>127</v>
      </c>
      <c r="D2173" s="66" t="s">
        <v>4</v>
      </c>
      <c r="E2173" s="66" t="s">
        <v>8</v>
      </c>
      <c r="F2173" s="68">
        <v>48542</v>
      </c>
      <c r="G2173" s="67">
        <v>8.6999999999999993</v>
      </c>
      <c r="H2173" s="67">
        <v>-0.03</v>
      </c>
      <c r="I2173" s="67">
        <v>8.85</v>
      </c>
      <c r="J2173" s="67">
        <v>8.5500000000000007</v>
      </c>
      <c r="K2173" s="67">
        <v>74.953000000000003</v>
      </c>
      <c r="L2173" s="67">
        <v>1.913</v>
      </c>
    </row>
    <row r="2174" spans="1:15" hidden="1" x14ac:dyDescent="0.25">
      <c r="A2174" s="68">
        <v>45034</v>
      </c>
      <c r="B2174" s="68">
        <v>45036</v>
      </c>
      <c r="C2174" s="66" t="s">
        <v>124</v>
      </c>
      <c r="D2174" s="66" t="s">
        <v>164</v>
      </c>
      <c r="E2174" s="66" t="s">
        <v>165</v>
      </c>
      <c r="F2174" s="68">
        <v>45133</v>
      </c>
      <c r="G2174" s="67">
        <v>14.5</v>
      </c>
      <c r="H2174" s="67">
        <v>0.44</v>
      </c>
      <c r="I2174" s="67">
        <v>14.65</v>
      </c>
      <c r="J2174" s="67">
        <v>14.35</v>
      </c>
      <c r="K2174" s="67">
        <v>96.240700000000004</v>
      </c>
      <c r="L2174" s="67">
        <v>0</v>
      </c>
      <c r="O2174" s="76"/>
    </row>
    <row r="2175" spans="1:15" hidden="1" x14ac:dyDescent="0.25">
      <c r="A2175" s="68">
        <v>45034</v>
      </c>
      <c r="B2175" s="68">
        <v>45036</v>
      </c>
      <c r="C2175" s="66" t="s">
        <v>121</v>
      </c>
      <c r="D2175" s="66" t="s">
        <v>122</v>
      </c>
      <c r="E2175" s="66" t="s">
        <v>123</v>
      </c>
      <c r="F2175" s="68">
        <v>46316</v>
      </c>
      <c r="G2175" s="67">
        <v>10.97</v>
      </c>
      <c r="H2175" s="67">
        <v>0.04</v>
      </c>
      <c r="I2175" s="67">
        <v>11.12</v>
      </c>
      <c r="J2175" s="67">
        <v>10.82</v>
      </c>
      <c r="K2175" s="67">
        <v>95.897300000000001</v>
      </c>
      <c r="L2175" s="67">
        <v>2.3944999999999999</v>
      </c>
    </row>
    <row r="2176" spans="1:15" hidden="1" x14ac:dyDescent="0.25">
      <c r="A2176" s="68">
        <v>45034</v>
      </c>
      <c r="B2176" s="68">
        <v>45036</v>
      </c>
      <c r="C2176" s="66" t="s">
        <v>130</v>
      </c>
      <c r="D2176" s="66" t="s">
        <v>160</v>
      </c>
      <c r="E2176" s="66" t="s">
        <v>161</v>
      </c>
      <c r="F2176" s="68">
        <v>45189</v>
      </c>
      <c r="G2176" s="67">
        <v>15.03</v>
      </c>
      <c r="H2176" s="67">
        <v>0.05</v>
      </c>
      <c r="I2176" s="67">
        <v>15.18</v>
      </c>
      <c r="J2176" s="67">
        <v>14.88</v>
      </c>
      <c r="K2176" s="67">
        <v>93.996799999999993</v>
      </c>
      <c r="L2176" s="67">
        <v>0</v>
      </c>
    </row>
    <row r="2177" spans="1:15" hidden="1" x14ac:dyDescent="0.25">
      <c r="A2177" s="68">
        <v>45034</v>
      </c>
      <c r="B2177" s="68">
        <v>45036</v>
      </c>
      <c r="C2177" s="66" t="s">
        <v>133</v>
      </c>
      <c r="D2177" s="66" t="s">
        <v>150</v>
      </c>
      <c r="E2177" s="66" t="s">
        <v>151</v>
      </c>
      <c r="F2177" s="68">
        <v>45343</v>
      </c>
      <c r="G2177" s="67">
        <v>14.56</v>
      </c>
      <c r="H2177" s="67">
        <v>0</v>
      </c>
      <c r="I2177" s="67">
        <v>14.71</v>
      </c>
      <c r="J2177" s="67">
        <v>14.41</v>
      </c>
      <c r="K2177" s="67">
        <v>88.953800000000001</v>
      </c>
      <c r="L2177" s="67">
        <v>0</v>
      </c>
    </row>
    <row r="2178" spans="1:15" hidden="1" x14ac:dyDescent="0.25">
      <c r="A2178" s="68">
        <v>45033</v>
      </c>
      <c r="B2178" s="68">
        <v>45035</v>
      </c>
      <c r="C2178" s="66" t="s">
        <v>118</v>
      </c>
      <c r="D2178" s="66" t="s">
        <v>2</v>
      </c>
      <c r="E2178" s="66" t="s">
        <v>6</v>
      </c>
      <c r="F2178" s="68">
        <v>47048</v>
      </c>
      <c r="G2178" s="67">
        <v>9.7200000000000006</v>
      </c>
      <c r="H2178" s="67">
        <v>0.16</v>
      </c>
      <c r="I2178" s="67">
        <v>9.8699999999999992</v>
      </c>
      <c r="J2178" s="67">
        <v>9.58</v>
      </c>
      <c r="K2178" s="67">
        <v>87.682400000000001</v>
      </c>
      <c r="L2178" s="67">
        <v>3.3102999999999998</v>
      </c>
    </row>
    <row r="2179" spans="1:15" hidden="1" x14ac:dyDescent="0.25">
      <c r="A2179" s="68">
        <v>45033</v>
      </c>
      <c r="B2179" s="68">
        <v>45035</v>
      </c>
      <c r="C2179" s="66" t="s">
        <v>112</v>
      </c>
      <c r="D2179" s="66" t="s">
        <v>113</v>
      </c>
      <c r="E2179" s="66" t="s">
        <v>114</v>
      </c>
      <c r="F2179" s="68">
        <v>50705</v>
      </c>
      <c r="G2179" s="67">
        <v>8.25</v>
      </c>
      <c r="H2179" s="67">
        <v>0.14000000000000001</v>
      </c>
      <c r="I2179" s="67">
        <v>8.4</v>
      </c>
      <c r="J2179" s="67">
        <v>8.11</v>
      </c>
      <c r="K2179" s="67">
        <v>54.907800000000002</v>
      </c>
      <c r="L2179" s="67">
        <v>1.4300999999999999</v>
      </c>
    </row>
    <row r="2180" spans="1:15" x14ac:dyDescent="0.25">
      <c r="A2180" s="68">
        <v>45033</v>
      </c>
      <c r="B2180" s="68">
        <v>45035</v>
      </c>
      <c r="C2180" s="66" t="s">
        <v>115</v>
      </c>
      <c r="D2180" s="66" t="s">
        <v>116</v>
      </c>
      <c r="E2180" s="66" t="s">
        <v>117</v>
      </c>
      <c r="F2180" s="68">
        <v>51616</v>
      </c>
      <c r="G2180" s="67">
        <v>8.09</v>
      </c>
      <c r="H2180" s="67">
        <v>0.14000000000000001</v>
      </c>
      <c r="I2180" s="67">
        <v>8.24</v>
      </c>
      <c r="J2180" s="67">
        <v>7.94</v>
      </c>
      <c r="K2180" s="67">
        <v>52.603900000000003</v>
      </c>
      <c r="L2180" s="67">
        <v>2.9506999999999999</v>
      </c>
    </row>
    <row r="2181" spans="1:15" hidden="1" x14ac:dyDescent="0.25">
      <c r="A2181" s="68">
        <v>45033</v>
      </c>
      <c r="B2181" s="68">
        <v>45035</v>
      </c>
      <c r="C2181" s="66" t="s">
        <v>127</v>
      </c>
      <c r="D2181" s="66" t="s">
        <v>4</v>
      </c>
      <c r="E2181" s="66" t="s">
        <v>8</v>
      </c>
      <c r="F2181" s="68">
        <v>48542</v>
      </c>
      <c r="G2181" s="67">
        <v>8.73</v>
      </c>
      <c r="H2181" s="67">
        <v>0.15</v>
      </c>
      <c r="I2181" s="67">
        <v>8.8800000000000008</v>
      </c>
      <c r="J2181" s="67">
        <v>8.58</v>
      </c>
      <c r="K2181" s="67">
        <v>74.781199999999998</v>
      </c>
      <c r="L2181" s="67">
        <v>1.9</v>
      </c>
    </row>
    <row r="2182" spans="1:15" hidden="1" x14ac:dyDescent="0.25">
      <c r="A2182" s="68">
        <v>45033</v>
      </c>
      <c r="B2182" s="68">
        <v>45035</v>
      </c>
      <c r="C2182" s="66" t="s">
        <v>124</v>
      </c>
      <c r="D2182" s="66" t="s">
        <v>164</v>
      </c>
      <c r="E2182" s="66" t="s">
        <v>165</v>
      </c>
      <c r="F2182" s="68">
        <v>45133</v>
      </c>
      <c r="G2182" s="67">
        <v>14.06</v>
      </c>
      <c r="H2182" s="67">
        <v>0.02</v>
      </c>
      <c r="I2182" s="67">
        <v>14.21</v>
      </c>
      <c r="J2182" s="67">
        <v>13.91</v>
      </c>
      <c r="K2182" s="67">
        <v>96.312899999999999</v>
      </c>
      <c r="L2182" s="67">
        <v>0</v>
      </c>
      <c r="O2182" s="76"/>
    </row>
    <row r="2183" spans="1:15" hidden="1" x14ac:dyDescent="0.25">
      <c r="A2183" s="68">
        <v>45033</v>
      </c>
      <c r="B2183" s="68">
        <v>45035</v>
      </c>
      <c r="C2183" s="66" t="s">
        <v>121</v>
      </c>
      <c r="D2183" s="66" t="s">
        <v>122</v>
      </c>
      <c r="E2183" s="66" t="s">
        <v>123</v>
      </c>
      <c r="F2183" s="68">
        <v>46316</v>
      </c>
      <c r="G2183" s="67">
        <v>10.93</v>
      </c>
      <c r="H2183" s="67">
        <v>0.15</v>
      </c>
      <c r="I2183" s="67">
        <v>11.07</v>
      </c>
      <c r="J2183" s="67">
        <v>10.78</v>
      </c>
      <c r="K2183" s="67">
        <v>96.017300000000006</v>
      </c>
      <c r="L2183" s="67">
        <v>2.3685</v>
      </c>
    </row>
    <row r="2184" spans="1:15" hidden="1" x14ac:dyDescent="0.25">
      <c r="A2184" s="68">
        <v>45033</v>
      </c>
      <c r="B2184" s="68">
        <v>45035</v>
      </c>
      <c r="C2184" s="66" t="s">
        <v>130</v>
      </c>
      <c r="D2184" s="66" t="s">
        <v>160</v>
      </c>
      <c r="E2184" s="66" t="s">
        <v>161</v>
      </c>
      <c r="F2184" s="68">
        <v>45189</v>
      </c>
      <c r="G2184" s="67">
        <v>14.98</v>
      </c>
      <c r="H2184" s="67">
        <v>-0.23</v>
      </c>
      <c r="I2184" s="67">
        <v>15.13</v>
      </c>
      <c r="J2184" s="67">
        <v>14.84</v>
      </c>
      <c r="K2184" s="67">
        <v>93.976600000000005</v>
      </c>
      <c r="L2184" s="67">
        <v>0</v>
      </c>
    </row>
    <row r="2185" spans="1:15" hidden="1" x14ac:dyDescent="0.25">
      <c r="A2185" s="68">
        <v>45033</v>
      </c>
      <c r="B2185" s="68">
        <v>45035</v>
      </c>
      <c r="C2185" s="66" t="s">
        <v>133</v>
      </c>
      <c r="D2185" s="66" t="s">
        <v>150</v>
      </c>
      <c r="E2185" s="66" t="s">
        <v>151</v>
      </c>
      <c r="F2185" s="68">
        <v>45343</v>
      </c>
      <c r="G2185" s="67">
        <v>14.56</v>
      </c>
      <c r="H2185" s="67">
        <v>0.01</v>
      </c>
      <c r="I2185" s="67">
        <v>14.71</v>
      </c>
      <c r="J2185" s="67">
        <v>14.41</v>
      </c>
      <c r="K2185" s="67">
        <v>88.920400000000001</v>
      </c>
      <c r="L2185" s="67">
        <v>0</v>
      </c>
    </row>
    <row r="2186" spans="1:15" hidden="1" x14ac:dyDescent="0.25">
      <c r="A2186" s="68">
        <v>45030</v>
      </c>
      <c r="B2186" s="68">
        <v>45034</v>
      </c>
      <c r="C2186" s="66" t="s">
        <v>118</v>
      </c>
      <c r="D2186" s="66" t="s">
        <v>2</v>
      </c>
      <c r="E2186" s="66" t="s">
        <v>6</v>
      </c>
      <c r="F2186" s="68">
        <v>47048</v>
      </c>
      <c r="G2186" s="67">
        <v>9.56</v>
      </c>
      <c r="H2186" s="67">
        <v>-0.05</v>
      </c>
      <c r="I2186" s="67">
        <v>9.7100000000000009</v>
      </c>
      <c r="J2186" s="67">
        <v>9.42</v>
      </c>
      <c r="K2186" s="67">
        <v>88.289299999999997</v>
      </c>
      <c r="L2186" s="67">
        <v>3.2917999999999998</v>
      </c>
    </row>
    <row r="2187" spans="1:15" hidden="1" x14ac:dyDescent="0.25">
      <c r="A2187" s="68">
        <v>45030</v>
      </c>
      <c r="B2187" s="68">
        <v>45034</v>
      </c>
      <c r="C2187" s="66" t="s">
        <v>112</v>
      </c>
      <c r="D2187" s="66" t="s">
        <v>113</v>
      </c>
      <c r="E2187" s="66" t="s">
        <v>114</v>
      </c>
      <c r="F2187" s="68">
        <v>50705</v>
      </c>
      <c r="G2187" s="67">
        <v>8.11</v>
      </c>
      <c r="H2187" s="67">
        <v>-0.09</v>
      </c>
      <c r="I2187" s="67">
        <v>8.26</v>
      </c>
      <c r="J2187" s="67">
        <v>7.96</v>
      </c>
      <c r="K2187" s="67">
        <v>55.759799999999998</v>
      </c>
      <c r="L2187" s="67">
        <v>1.4218999999999999</v>
      </c>
    </row>
    <row r="2188" spans="1:15" x14ac:dyDescent="0.25">
      <c r="A2188" s="68">
        <v>45030</v>
      </c>
      <c r="B2188" s="68">
        <v>45034</v>
      </c>
      <c r="C2188" s="66" t="s">
        <v>115</v>
      </c>
      <c r="D2188" s="66" t="s">
        <v>116</v>
      </c>
      <c r="E2188" s="66" t="s">
        <v>117</v>
      </c>
      <c r="F2188" s="68">
        <v>51616</v>
      </c>
      <c r="G2188" s="67">
        <v>7.95</v>
      </c>
      <c r="H2188" s="67">
        <v>-0.08</v>
      </c>
      <c r="I2188" s="67">
        <v>8.1</v>
      </c>
      <c r="J2188" s="67">
        <v>7.8</v>
      </c>
      <c r="K2188" s="67">
        <v>53.437800000000003</v>
      </c>
      <c r="L2188" s="67">
        <v>2.9424999999999999</v>
      </c>
    </row>
    <row r="2189" spans="1:15" hidden="1" x14ac:dyDescent="0.25">
      <c r="A2189" s="68">
        <v>45030</v>
      </c>
      <c r="B2189" s="68">
        <v>45034</v>
      </c>
      <c r="C2189" s="66" t="s">
        <v>127</v>
      </c>
      <c r="D2189" s="66" t="s">
        <v>4</v>
      </c>
      <c r="E2189" s="66" t="s">
        <v>8</v>
      </c>
      <c r="F2189" s="68">
        <v>48542</v>
      </c>
      <c r="G2189" s="67">
        <v>8.58</v>
      </c>
      <c r="H2189" s="67">
        <v>-0.09</v>
      </c>
      <c r="I2189" s="67">
        <v>8.7200000000000006</v>
      </c>
      <c r="J2189" s="67">
        <v>8.43</v>
      </c>
      <c r="K2189" s="67">
        <v>75.596100000000007</v>
      </c>
      <c r="L2189" s="67">
        <v>1.887</v>
      </c>
    </row>
    <row r="2190" spans="1:15" hidden="1" x14ac:dyDescent="0.25">
      <c r="A2190" s="68">
        <v>45030</v>
      </c>
      <c r="B2190" s="68">
        <v>45034</v>
      </c>
      <c r="C2190" s="66" t="s">
        <v>124</v>
      </c>
      <c r="D2190" s="66" t="s">
        <v>164</v>
      </c>
      <c r="E2190" s="66" t="s">
        <v>165</v>
      </c>
      <c r="F2190" s="68">
        <v>45133</v>
      </c>
      <c r="G2190" s="67">
        <v>14.04</v>
      </c>
      <c r="H2190" s="67">
        <v>-0.02</v>
      </c>
      <c r="I2190" s="67">
        <v>14.19</v>
      </c>
      <c r="J2190" s="67">
        <v>13.89</v>
      </c>
      <c r="K2190" s="67">
        <v>96.281800000000004</v>
      </c>
      <c r="L2190" s="67">
        <v>0</v>
      </c>
      <c r="O2190" s="76"/>
    </row>
    <row r="2191" spans="1:15" hidden="1" x14ac:dyDescent="0.25">
      <c r="A2191" s="68">
        <v>45030</v>
      </c>
      <c r="B2191" s="68">
        <v>45034</v>
      </c>
      <c r="C2191" s="66" t="s">
        <v>121</v>
      </c>
      <c r="D2191" s="66" t="s">
        <v>122</v>
      </c>
      <c r="E2191" s="66" t="s">
        <v>123</v>
      </c>
      <c r="F2191" s="68">
        <v>46316</v>
      </c>
      <c r="G2191" s="67">
        <v>10.78</v>
      </c>
      <c r="H2191" s="67">
        <v>-0.02</v>
      </c>
      <c r="I2191" s="67">
        <v>10.93</v>
      </c>
      <c r="J2191" s="67">
        <v>10.63</v>
      </c>
      <c r="K2191" s="67">
        <v>96.412099999999995</v>
      </c>
      <c r="L2191" s="67">
        <v>2.3424999999999998</v>
      </c>
    </row>
    <row r="2192" spans="1:15" hidden="1" x14ac:dyDescent="0.25">
      <c r="A2192" s="68">
        <v>45030</v>
      </c>
      <c r="B2192" s="68">
        <v>45034</v>
      </c>
      <c r="C2192" s="66" t="s">
        <v>130</v>
      </c>
      <c r="D2192" s="66" t="s">
        <v>160</v>
      </c>
      <c r="E2192" s="66" t="s">
        <v>161</v>
      </c>
      <c r="F2192" s="68">
        <v>45189</v>
      </c>
      <c r="G2192" s="67">
        <v>15.21</v>
      </c>
      <c r="H2192" s="67">
        <v>-0.01</v>
      </c>
      <c r="I2192" s="67">
        <v>15.36</v>
      </c>
      <c r="J2192" s="67">
        <v>15.06</v>
      </c>
      <c r="K2192" s="67">
        <v>93.854600000000005</v>
      </c>
      <c r="L2192" s="67">
        <v>0</v>
      </c>
    </row>
    <row r="2193" spans="1:15" hidden="1" x14ac:dyDescent="0.25">
      <c r="A2193" s="68">
        <v>45030</v>
      </c>
      <c r="B2193" s="68">
        <v>45034</v>
      </c>
      <c r="C2193" s="66" t="s">
        <v>133</v>
      </c>
      <c r="D2193" s="66" t="s">
        <v>150</v>
      </c>
      <c r="E2193" s="66" t="s">
        <v>151</v>
      </c>
      <c r="F2193" s="68">
        <v>45343</v>
      </c>
      <c r="G2193" s="67">
        <v>14.55</v>
      </c>
      <c r="H2193" s="67">
        <v>0</v>
      </c>
      <c r="I2193" s="67">
        <v>14.7</v>
      </c>
      <c r="J2193" s="67">
        <v>14.4</v>
      </c>
      <c r="K2193" s="67">
        <v>88.900599999999997</v>
      </c>
      <c r="L2193" s="67">
        <v>0</v>
      </c>
    </row>
    <row r="2194" spans="1:15" hidden="1" x14ac:dyDescent="0.25">
      <c r="A2194" s="68">
        <v>45029</v>
      </c>
      <c r="B2194" s="68">
        <v>45033</v>
      </c>
      <c r="C2194" s="66" t="s">
        <v>118</v>
      </c>
      <c r="D2194" s="66" t="s">
        <v>2</v>
      </c>
      <c r="E2194" s="66" t="s">
        <v>6</v>
      </c>
      <c r="F2194" s="68">
        <v>47048</v>
      </c>
      <c r="G2194" s="67">
        <v>9.61</v>
      </c>
      <c r="H2194" s="67">
        <v>-0.05</v>
      </c>
      <c r="I2194" s="67">
        <v>9.76</v>
      </c>
      <c r="J2194" s="67">
        <v>9.4600000000000009</v>
      </c>
      <c r="K2194" s="67">
        <v>88.118499999999997</v>
      </c>
      <c r="L2194" s="67">
        <v>3.2732999999999999</v>
      </c>
    </row>
    <row r="2195" spans="1:15" hidden="1" x14ac:dyDescent="0.25">
      <c r="A2195" s="68">
        <v>45029</v>
      </c>
      <c r="B2195" s="68">
        <v>45033</v>
      </c>
      <c r="C2195" s="66" t="s">
        <v>112</v>
      </c>
      <c r="D2195" s="66" t="s">
        <v>113</v>
      </c>
      <c r="E2195" s="66" t="s">
        <v>114</v>
      </c>
      <c r="F2195" s="68">
        <v>50705</v>
      </c>
      <c r="G2195" s="67">
        <v>8.1999999999999993</v>
      </c>
      <c r="H2195" s="67">
        <v>-0.05</v>
      </c>
      <c r="I2195" s="67">
        <v>8.35</v>
      </c>
      <c r="J2195" s="67">
        <v>8.0500000000000007</v>
      </c>
      <c r="K2195" s="67">
        <v>55.231900000000003</v>
      </c>
      <c r="L2195" s="67">
        <v>1.4137</v>
      </c>
    </row>
    <row r="2196" spans="1:15" x14ac:dyDescent="0.25">
      <c r="A2196" s="68">
        <v>45029</v>
      </c>
      <c r="B2196" s="68">
        <v>45033</v>
      </c>
      <c r="C2196" s="66" t="s">
        <v>115</v>
      </c>
      <c r="D2196" s="66" t="s">
        <v>116</v>
      </c>
      <c r="E2196" s="66" t="s">
        <v>117</v>
      </c>
      <c r="F2196" s="68">
        <v>51616</v>
      </c>
      <c r="G2196" s="67">
        <v>8.0299999999999994</v>
      </c>
      <c r="H2196" s="67">
        <v>-0.01</v>
      </c>
      <c r="I2196" s="67">
        <v>8.18</v>
      </c>
      <c r="J2196" s="67">
        <v>7.88</v>
      </c>
      <c r="K2196" s="67">
        <v>52.926000000000002</v>
      </c>
      <c r="L2196" s="67">
        <v>2.9342000000000001</v>
      </c>
    </row>
    <row r="2197" spans="1:15" hidden="1" x14ac:dyDescent="0.25">
      <c r="A2197" s="68">
        <v>45029</v>
      </c>
      <c r="B2197" s="68">
        <v>45033</v>
      </c>
      <c r="C2197" s="66" t="s">
        <v>127</v>
      </c>
      <c r="D2197" s="66" t="s">
        <v>4</v>
      </c>
      <c r="E2197" s="66" t="s">
        <v>8</v>
      </c>
      <c r="F2197" s="68">
        <v>48542</v>
      </c>
      <c r="G2197" s="67">
        <v>8.67</v>
      </c>
      <c r="H2197" s="67">
        <v>-0.03</v>
      </c>
      <c r="I2197" s="67">
        <v>8.82</v>
      </c>
      <c r="J2197" s="67">
        <v>8.52</v>
      </c>
      <c r="K2197" s="67">
        <v>75.076700000000002</v>
      </c>
      <c r="L2197" s="67">
        <v>1.8740000000000001</v>
      </c>
    </row>
    <row r="2198" spans="1:15" hidden="1" x14ac:dyDescent="0.25">
      <c r="A2198" s="68">
        <v>45029</v>
      </c>
      <c r="B2198" s="68">
        <v>45033</v>
      </c>
      <c r="C2198" s="66" t="s">
        <v>124</v>
      </c>
      <c r="D2198" s="66" t="s">
        <v>164</v>
      </c>
      <c r="E2198" s="66" t="s">
        <v>165</v>
      </c>
      <c r="F2198" s="68">
        <v>45133</v>
      </c>
      <c r="G2198" s="67">
        <v>14.06</v>
      </c>
      <c r="H2198" s="67">
        <v>-0.01</v>
      </c>
      <c r="I2198" s="67">
        <v>14.21</v>
      </c>
      <c r="J2198" s="67">
        <v>13.91</v>
      </c>
      <c r="K2198" s="67">
        <v>96.241500000000002</v>
      </c>
      <c r="L2198" s="67">
        <v>0</v>
      </c>
      <c r="O2198" s="76"/>
    </row>
    <row r="2199" spans="1:15" hidden="1" x14ac:dyDescent="0.25">
      <c r="A2199" s="68">
        <v>45029</v>
      </c>
      <c r="B2199" s="68">
        <v>45033</v>
      </c>
      <c r="C2199" s="66" t="s">
        <v>121</v>
      </c>
      <c r="D2199" s="66" t="s">
        <v>122</v>
      </c>
      <c r="E2199" s="66" t="s">
        <v>123</v>
      </c>
      <c r="F2199" s="68">
        <v>46316</v>
      </c>
      <c r="G2199" s="67">
        <v>10.8</v>
      </c>
      <c r="H2199" s="67">
        <v>0.01</v>
      </c>
      <c r="I2199" s="67">
        <v>10.95</v>
      </c>
      <c r="J2199" s="67">
        <v>10.65</v>
      </c>
      <c r="K2199" s="67">
        <v>96.363699999999994</v>
      </c>
      <c r="L2199" s="67">
        <v>2.3163999999999998</v>
      </c>
    </row>
    <row r="2200" spans="1:15" hidden="1" x14ac:dyDescent="0.25">
      <c r="A2200" s="68">
        <v>45029</v>
      </c>
      <c r="B2200" s="68">
        <v>45033</v>
      </c>
      <c r="C2200" s="66" t="s">
        <v>130</v>
      </c>
      <c r="D2200" s="66" t="s">
        <v>160</v>
      </c>
      <c r="E2200" s="66" t="s">
        <v>161</v>
      </c>
      <c r="F2200" s="68">
        <v>45189</v>
      </c>
      <c r="G2200" s="67">
        <v>15.22</v>
      </c>
      <c r="H2200" s="67">
        <v>0.05</v>
      </c>
      <c r="I2200" s="67">
        <v>15.36</v>
      </c>
      <c r="J2200" s="67">
        <v>15.07</v>
      </c>
      <c r="K2200" s="67">
        <v>93.814700000000002</v>
      </c>
      <c r="L2200" s="67">
        <v>0</v>
      </c>
    </row>
    <row r="2201" spans="1:15" hidden="1" x14ac:dyDescent="0.25">
      <c r="A2201" s="68">
        <v>45029</v>
      </c>
      <c r="B2201" s="68">
        <v>45033</v>
      </c>
      <c r="C2201" s="66" t="s">
        <v>133</v>
      </c>
      <c r="D2201" s="66" t="s">
        <v>150</v>
      </c>
      <c r="E2201" s="66" t="s">
        <v>151</v>
      </c>
      <c r="F2201" s="68">
        <v>45343</v>
      </c>
      <c r="G2201" s="67">
        <v>14.55</v>
      </c>
      <c r="H2201" s="67">
        <v>0</v>
      </c>
      <c r="I2201" s="67">
        <v>14.7</v>
      </c>
      <c r="J2201" s="67">
        <v>14.4</v>
      </c>
      <c r="K2201" s="67">
        <v>88.864599999999996</v>
      </c>
      <c r="L2201" s="67">
        <v>0</v>
      </c>
    </row>
    <row r="2202" spans="1:15" hidden="1" x14ac:dyDescent="0.25">
      <c r="A2202" s="68">
        <v>45028</v>
      </c>
      <c r="B2202" s="68">
        <v>45030</v>
      </c>
      <c r="C2202" s="66" t="s">
        <v>118</v>
      </c>
      <c r="D2202" s="66" t="s">
        <v>2</v>
      </c>
      <c r="E2202" s="66" t="s">
        <v>6</v>
      </c>
      <c r="F2202" s="68">
        <v>47048</v>
      </c>
      <c r="G2202" s="67">
        <v>9.66</v>
      </c>
      <c r="H2202" s="67">
        <v>0.33</v>
      </c>
      <c r="I2202" s="67">
        <v>9.81</v>
      </c>
      <c r="J2202" s="67">
        <v>9.51</v>
      </c>
      <c r="K2202" s="67">
        <v>87.906300000000002</v>
      </c>
      <c r="L2202" s="67">
        <v>3.2178</v>
      </c>
    </row>
    <row r="2203" spans="1:15" hidden="1" x14ac:dyDescent="0.25">
      <c r="A2203" s="68">
        <v>45028</v>
      </c>
      <c r="B2203" s="68">
        <v>45030</v>
      </c>
      <c r="C2203" s="66" t="s">
        <v>112</v>
      </c>
      <c r="D2203" s="66" t="s">
        <v>113</v>
      </c>
      <c r="E2203" s="66" t="s">
        <v>114</v>
      </c>
      <c r="F2203" s="68">
        <v>50705</v>
      </c>
      <c r="G2203" s="67">
        <v>8.25</v>
      </c>
      <c r="H2203" s="67">
        <v>0.26</v>
      </c>
      <c r="I2203" s="67">
        <v>8.4</v>
      </c>
      <c r="J2203" s="67">
        <v>8.1</v>
      </c>
      <c r="K2203" s="67">
        <v>54.916899999999998</v>
      </c>
      <c r="L2203" s="67">
        <v>1.389</v>
      </c>
    </row>
    <row r="2204" spans="1:15" x14ac:dyDescent="0.25">
      <c r="A2204" s="68">
        <v>45028</v>
      </c>
      <c r="B2204" s="68">
        <v>45030</v>
      </c>
      <c r="C2204" s="66" t="s">
        <v>115</v>
      </c>
      <c r="D2204" s="66" t="s">
        <v>116</v>
      </c>
      <c r="E2204" s="66" t="s">
        <v>117</v>
      </c>
      <c r="F2204" s="68">
        <v>51616</v>
      </c>
      <c r="G2204" s="67">
        <v>8.0399999999999991</v>
      </c>
      <c r="H2204" s="67">
        <v>0.28999999999999998</v>
      </c>
      <c r="I2204" s="67">
        <v>8.19</v>
      </c>
      <c r="J2204" s="67">
        <v>7.89</v>
      </c>
      <c r="K2204" s="67">
        <v>52.884999999999998</v>
      </c>
      <c r="L2204" s="67">
        <v>2.9096000000000002</v>
      </c>
    </row>
    <row r="2205" spans="1:15" hidden="1" x14ac:dyDescent="0.25">
      <c r="A2205" s="68">
        <v>45028</v>
      </c>
      <c r="B2205" s="68">
        <v>45030</v>
      </c>
      <c r="C2205" s="66" t="s">
        <v>127</v>
      </c>
      <c r="D2205" s="66" t="s">
        <v>4</v>
      </c>
      <c r="E2205" s="66" t="s">
        <v>8</v>
      </c>
      <c r="F2205" s="68">
        <v>48542</v>
      </c>
      <c r="G2205" s="67">
        <v>8.6999999999999993</v>
      </c>
      <c r="H2205" s="67">
        <v>0.31</v>
      </c>
      <c r="I2205" s="67">
        <v>8.85</v>
      </c>
      <c r="J2205" s="67">
        <v>8.5500000000000007</v>
      </c>
      <c r="K2205" s="67">
        <v>74.9238</v>
      </c>
      <c r="L2205" s="67">
        <v>1.8349</v>
      </c>
    </row>
    <row r="2206" spans="1:15" hidden="1" x14ac:dyDescent="0.25">
      <c r="A2206" s="68">
        <v>45028</v>
      </c>
      <c r="B2206" s="68">
        <v>45030</v>
      </c>
      <c r="C2206" s="66" t="s">
        <v>124</v>
      </c>
      <c r="D2206" s="66" t="s">
        <v>164</v>
      </c>
      <c r="E2206" s="66" t="s">
        <v>165</v>
      </c>
      <c r="F2206" s="68">
        <v>45133</v>
      </c>
      <c r="G2206" s="67">
        <v>14.07</v>
      </c>
      <c r="H2206" s="67">
        <v>0.2</v>
      </c>
      <c r="I2206" s="67">
        <v>14.22</v>
      </c>
      <c r="J2206" s="67">
        <v>13.92</v>
      </c>
      <c r="K2206" s="67">
        <v>96.131299999999996</v>
      </c>
      <c r="L2206" s="67">
        <v>0</v>
      </c>
      <c r="O2206" s="76"/>
    </row>
    <row r="2207" spans="1:15" hidden="1" x14ac:dyDescent="0.25">
      <c r="A2207" s="68">
        <v>45028</v>
      </c>
      <c r="B2207" s="68">
        <v>45030</v>
      </c>
      <c r="C2207" s="66" t="s">
        <v>121</v>
      </c>
      <c r="D2207" s="66" t="s">
        <v>122</v>
      </c>
      <c r="E2207" s="66" t="s">
        <v>123</v>
      </c>
      <c r="F2207" s="68">
        <v>46316</v>
      </c>
      <c r="G2207" s="67">
        <v>10.79</v>
      </c>
      <c r="H2207" s="67">
        <v>0.37</v>
      </c>
      <c r="I2207" s="67">
        <v>10.94</v>
      </c>
      <c r="J2207" s="67">
        <v>10.64</v>
      </c>
      <c r="K2207" s="67">
        <v>96.385900000000007</v>
      </c>
      <c r="L2207" s="67">
        <v>2.2383999999999999</v>
      </c>
    </row>
    <row r="2208" spans="1:15" hidden="1" x14ac:dyDescent="0.25">
      <c r="A2208" s="68">
        <v>45028</v>
      </c>
      <c r="B2208" s="68">
        <v>45030</v>
      </c>
      <c r="C2208" s="66" t="s">
        <v>130</v>
      </c>
      <c r="D2208" s="66" t="s">
        <v>160</v>
      </c>
      <c r="E2208" s="66" t="s">
        <v>161</v>
      </c>
      <c r="F2208" s="68">
        <v>45189</v>
      </c>
      <c r="G2208" s="67">
        <v>15.17</v>
      </c>
      <c r="H2208" s="67">
        <v>0.06</v>
      </c>
      <c r="I2208" s="67">
        <v>15.32</v>
      </c>
      <c r="J2208" s="67">
        <v>15.02</v>
      </c>
      <c r="K2208" s="67">
        <v>93.720699999999994</v>
      </c>
      <c r="L2208" s="67">
        <v>0</v>
      </c>
    </row>
    <row r="2209" spans="1:15" hidden="1" x14ac:dyDescent="0.25">
      <c r="A2209" s="68">
        <v>45028</v>
      </c>
      <c r="B2209" s="68">
        <v>45030</v>
      </c>
      <c r="C2209" s="66" t="s">
        <v>133</v>
      </c>
      <c r="D2209" s="66" t="s">
        <v>150</v>
      </c>
      <c r="E2209" s="66" t="s">
        <v>151</v>
      </c>
      <c r="F2209" s="68">
        <v>45343</v>
      </c>
      <c r="G2209" s="67">
        <v>14.55</v>
      </c>
      <c r="H2209" s="67">
        <v>0.06</v>
      </c>
      <c r="I2209" s="67">
        <v>14.7</v>
      </c>
      <c r="J2209" s="67">
        <v>14.4</v>
      </c>
      <c r="K2209" s="67">
        <v>88.770300000000006</v>
      </c>
      <c r="L2209" s="67">
        <v>0</v>
      </c>
    </row>
    <row r="2210" spans="1:15" hidden="1" x14ac:dyDescent="0.25">
      <c r="A2210" s="68">
        <v>45027</v>
      </c>
      <c r="B2210" s="68">
        <v>45029</v>
      </c>
      <c r="C2210" s="66" t="s">
        <v>118</v>
      </c>
      <c r="D2210" s="66" t="s">
        <v>2</v>
      </c>
      <c r="E2210" s="66" t="s">
        <v>6</v>
      </c>
      <c r="F2210" s="68">
        <v>47048</v>
      </c>
      <c r="G2210" s="67">
        <v>9.33</v>
      </c>
      <c r="H2210" s="67">
        <v>0.05</v>
      </c>
      <c r="I2210" s="67">
        <v>9.48</v>
      </c>
      <c r="J2210" s="67">
        <v>9.19</v>
      </c>
      <c r="K2210" s="67">
        <v>89.147999999999996</v>
      </c>
      <c r="L2210" s="67">
        <v>3.1993</v>
      </c>
    </row>
    <row r="2211" spans="1:15" hidden="1" x14ac:dyDescent="0.25">
      <c r="A2211" s="68">
        <v>45027</v>
      </c>
      <c r="B2211" s="68">
        <v>45029</v>
      </c>
      <c r="C2211" s="66" t="s">
        <v>112</v>
      </c>
      <c r="D2211" s="66" t="s">
        <v>113</v>
      </c>
      <c r="E2211" s="66" t="s">
        <v>114</v>
      </c>
      <c r="F2211" s="68">
        <v>50705</v>
      </c>
      <c r="G2211" s="67">
        <v>7.99</v>
      </c>
      <c r="H2211" s="67">
        <v>7.0000000000000007E-2</v>
      </c>
      <c r="I2211" s="67">
        <v>8.14</v>
      </c>
      <c r="J2211" s="67">
        <v>7.84</v>
      </c>
      <c r="K2211" s="67">
        <v>56.458799999999997</v>
      </c>
      <c r="L2211" s="67">
        <v>1.3808</v>
      </c>
    </row>
    <row r="2212" spans="1:15" x14ac:dyDescent="0.25">
      <c r="A2212" s="68">
        <v>45027</v>
      </c>
      <c r="B2212" s="68">
        <v>45029</v>
      </c>
      <c r="C2212" s="66" t="s">
        <v>115</v>
      </c>
      <c r="D2212" s="66" t="s">
        <v>116</v>
      </c>
      <c r="E2212" s="66" t="s">
        <v>117</v>
      </c>
      <c r="F2212" s="68">
        <v>51616</v>
      </c>
      <c r="G2212" s="67">
        <v>7.75</v>
      </c>
      <c r="H2212" s="67">
        <v>0.08</v>
      </c>
      <c r="I2212" s="67">
        <v>7.9</v>
      </c>
      <c r="J2212" s="67">
        <v>7.6</v>
      </c>
      <c r="K2212" s="67">
        <v>54.646900000000002</v>
      </c>
      <c r="L2212" s="67">
        <v>2.9014000000000002</v>
      </c>
    </row>
    <row r="2213" spans="1:15" hidden="1" x14ac:dyDescent="0.25">
      <c r="A2213" s="68">
        <v>45027</v>
      </c>
      <c r="B2213" s="68">
        <v>45029</v>
      </c>
      <c r="C2213" s="66" t="s">
        <v>127</v>
      </c>
      <c r="D2213" s="66" t="s">
        <v>4</v>
      </c>
      <c r="E2213" s="66" t="s">
        <v>8</v>
      </c>
      <c r="F2213" s="68">
        <v>48542</v>
      </c>
      <c r="G2213" s="67">
        <v>8.39</v>
      </c>
      <c r="H2213" s="67">
        <v>7.0000000000000007E-2</v>
      </c>
      <c r="I2213" s="67">
        <v>8.5399999999999991</v>
      </c>
      <c r="J2213" s="67">
        <v>8.24</v>
      </c>
      <c r="K2213" s="67">
        <v>76.571799999999996</v>
      </c>
      <c r="L2213" s="67">
        <v>1.8219000000000001</v>
      </c>
    </row>
    <row r="2214" spans="1:15" hidden="1" x14ac:dyDescent="0.25">
      <c r="A2214" s="68">
        <v>45027</v>
      </c>
      <c r="B2214" s="68">
        <v>45029</v>
      </c>
      <c r="C2214" s="66" t="s">
        <v>124</v>
      </c>
      <c r="D2214" s="66" t="s">
        <v>164</v>
      </c>
      <c r="E2214" s="66" t="s">
        <v>165</v>
      </c>
      <c r="F2214" s="68">
        <v>45133</v>
      </c>
      <c r="G2214" s="67">
        <v>13.87</v>
      </c>
      <c r="H2214" s="67">
        <v>-0.02</v>
      </c>
      <c r="I2214" s="67">
        <v>14.01</v>
      </c>
      <c r="J2214" s="67">
        <v>13.72</v>
      </c>
      <c r="K2214" s="67">
        <v>96.148799999999994</v>
      </c>
      <c r="L2214" s="67">
        <v>0</v>
      </c>
      <c r="O2214" s="76"/>
    </row>
    <row r="2215" spans="1:15" hidden="1" x14ac:dyDescent="0.25">
      <c r="A2215" s="68">
        <v>45027</v>
      </c>
      <c r="B2215" s="68">
        <v>45029</v>
      </c>
      <c r="C2215" s="66" t="s">
        <v>121</v>
      </c>
      <c r="D2215" s="66" t="s">
        <v>122</v>
      </c>
      <c r="E2215" s="66" t="s">
        <v>123</v>
      </c>
      <c r="F2215" s="68">
        <v>46316</v>
      </c>
      <c r="G2215" s="67">
        <v>10.42</v>
      </c>
      <c r="H2215" s="67">
        <v>0.08</v>
      </c>
      <c r="I2215" s="67">
        <v>10.57</v>
      </c>
      <c r="J2215" s="67">
        <v>10.27</v>
      </c>
      <c r="K2215" s="67">
        <v>97.400999999999996</v>
      </c>
      <c r="L2215" s="67">
        <v>2.2122999999999999</v>
      </c>
    </row>
    <row r="2216" spans="1:15" hidden="1" x14ac:dyDescent="0.25">
      <c r="A2216" s="68">
        <v>45027</v>
      </c>
      <c r="B2216" s="68">
        <v>45029</v>
      </c>
      <c r="C2216" s="66" t="s">
        <v>130</v>
      </c>
      <c r="D2216" s="66" t="s">
        <v>160</v>
      </c>
      <c r="E2216" s="66" t="s">
        <v>161</v>
      </c>
      <c r="F2216" s="68">
        <v>45189</v>
      </c>
      <c r="G2216" s="67">
        <v>15.11</v>
      </c>
      <c r="H2216" s="67">
        <v>0.1</v>
      </c>
      <c r="I2216" s="67">
        <v>15.26</v>
      </c>
      <c r="J2216" s="67">
        <v>14.96</v>
      </c>
      <c r="K2216" s="67">
        <v>93.708699999999993</v>
      </c>
      <c r="L2216" s="67">
        <v>0</v>
      </c>
    </row>
    <row r="2217" spans="1:15" hidden="1" x14ac:dyDescent="0.25">
      <c r="A2217" s="68">
        <v>45027</v>
      </c>
      <c r="B2217" s="68">
        <v>45029</v>
      </c>
      <c r="C2217" s="66" t="s">
        <v>133</v>
      </c>
      <c r="D2217" s="66" t="s">
        <v>150</v>
      </c>
      <c r="E2217" s="66" t="s">
        <v>151</v>
      </c>
      <c r="F2217" s="68">
        <v>45343</v>
      </c>
      <c r="G2217" s="67">
        <v>14.49</v>
      </c>
      <c r="H2217" s="67">
        <v>-0.02</v>
      </c>
      <c r="I2217" s="67">
        <v>14.64</v>
      </c>
      <c r="J2217" s="67">
        <v>14.34</v>
      </c>
      <c r="K2217" s="67">
        <v>88.777000000000001</v>
      </c>
      <c r="L2217" s="67">
        <v>0</v>
      </c>
    </row>
    <row r="2218" spans="1:15" hidden="1" x14ac:dyDescent="0.25">
      <c r="A2218" s="68">
        <v>45022</v>
      </c>
      <c r="B2218" s="68">
        <v>45028</v>
      </c>
      <c r="C2218" s="66" t="s">
        <v>118</v>
      </c>
      <c r="D2218" s="66" t="s">
        <v>2</v>
      </c>
      <c r="E2218" s="66" t="s">
        <v>6</v>
      </c>
      <c r="F2218" s="68">
        <v>47048</v>
      </c>
      <c r="G2218" s="67">
        <v>9.2799999999999994</v>
      </c>
      <c r="H2218" s="67">
        <v>0.01</v>
      </c>
      <c r="I2218" s="67">
        <v>9.43</v>
      </c>
      <c r="J2218" s="67">
        <v>9.1300000000000008</v>
      </c>
      <c r="K2218" s="67">
        <v>89.352099999999993</v>
      </c>
      <c r="L2218" s="67">
        <v>3.1808000000000001</v>
      </c>
    </row>
    <row r="2219" spans="1:15" hidden="1" x14ac:dyDescent="0.25">
      <c r="A2219" s="68">
        <v>45022</v>
      </c>
      <c r="B2219" s="68">
        <v>45028</v>
      </c>
      <c r="C2219" s="66" t="s">
        <v>112</v>
      </c>
      <c r="D2219" s="66" t="s">
        <v>113</v>
      </c>
      <c r="E2219" s="66" t="s">
        <v>114</v>
      </c>
      <c r="F2219" s="68">
        <v>50705</v>
      </c>
      <c r="G2219" s="67">
        <v>7.92</v>
      </c>
      <c r="H2219" s="67">
        <v>-0.02</v>
      </c>
      <c r="I2219" s="67">
        <v>8.07</v>
      </c>
      <c r="J2219" s="67">
        <v>7.77</v>
      </c>
      <c r="K2219" s="67">
        <v>56.885899999999999</v>
      </c>
      <c r="L2219" s="67">
        <v>1.3726</v>
      </c>
    </row>
    <row r="2220" spans="1:15" x14ac:dyDescent="0.25">
      <c r="A2220" s="68">
        <v>45022</v>
      </c>
      <c r="B2220" s="68">
        <v>45028</v>
      </c>
      <c r="C2220" s="66" t="s">
        <v>115</v>
      </c>
      <c r="D2220" s="66" t="s">
        <v>116</v>
      </c>
      <c r="E2220" s="66" t="s">
        <v>117</v>
      </c>
      <c r="F2220" s="68">
        <v>51616</v>
      </c>
      <c r="G2220" s="67">
        <v>7.67</v>
      </c>
      <c r="H2220" s="67">
        <v>-7.0000000000000007E-2</v>
      </c>
      <c r="I2220" s="67">
        <v>7.82</v>
      </c>
      <c r="J2220" s="67">
        <v>7.52</v>
      </c>
      <c r="K2220" s="67">
        <v>55.155500000000004</v>
      </c>
      <c r="L2220" s="67">
        <v>2.8932000000000002</v>
      </c>
    </row>
    <row r="2221" spans="1:15" hidden="1" x14ac:dyDescent="0.25">
      <c r="A2221" s="68">
        <v>45022</v>
      </c>
      <c r="B2221" s="68">
        <v>45028</v>
      </c>
      <c r="C2221" s="66" t="s">
        <v>127</v>
      </c>
      <c r="D2221" s="66" t="s">
        <v>4</v>
      </c>
      <c r="E2221" s="66" t="s">
        <v>8</v>
      </c>
      <c r="F2221" s="68">
        <v>48542</v>
      </c>
      <c r="G2221" s="67">
        <v>8.32</v>
      </c>
      <c r="H2221" s="67">
        <v>-0.01</v>
      </c>
      <c r="I2221" s="67">
        <v>8.4700000000000006</v>
      </c>
      <c r="J2221" s="67">
        <v>8.17</v>
      </c>
      <c r="K2221" s="67">
        <v>76.944199999999995</v>
      </c>
      <c r="L2221" s="67">
        <v>1.8089</v>
      </c>
    </row>
    <row r="2222" spans="1:15" hidden="1" x14ac:dyDescent="0.25">
      <c r="A2222" s="68">
        <v>45022</v>
      </c>
      <c r="B2222" s="68">
        <v>45028</v>
      </c>
      <c r="C2222" s="66" t="s">
        <v>124</v>
      </c>
      <c r="D2222" s="66" t="s">
        <v>164</v>
      </c>
      <c r="E2222" s="66" t="s">
        <v>165</v>
      </c>
      <c r="F2222" s="68">
        <v>45133</v>
      </c>
      <c r="G2222" s="67">
        <v>13.89</v>
      </c>
      <c r="H2222" s="67">
        <v>-0.55000000000000004</v>
      </c>
      <c r="I2222" s="67">
        <v>14.04</v>
      </c>
      <c r="J2222" s="67">
        <v>13.74</v>
      </c>
      <c r="K2222" s="67">
        <v>96.107600000000005</v>
      </c>
      <c r="L2222" s="67">
        <v>0</v>
      </c>
      <c r="O2222" s="76"/>
    </row>
    <row r="2223" spans="1:15" hidden="1" x14ac:dyDescent="0.25">
      <c r="A2223" s="68">
        <v>45022</v>
      </c>
      <c r="B2223" s="68">
        <v>45028</v>
      </c>
      <c r="C2223" s="66" t="s">
        <v>121</v>
      </c>
      <c r="D2223" s="66" t="s">
        <v>122</v>
      </c>
      <c r="E2223" s="66" t="s">
        <v>123</v>
      </c>
      <c r="F2223" s="68">
        <v>46316</v>
      </c>
      <c r="G2223" s="67">
        <v>10.34</v>
      </c>
      <c r="H2223" s="67">
        <v>0.02</v>
      </c>
      <c r="I2223" s="67">
        <v>10.49</v>
      </c>
      <c r="J2223" s="67">
        <v>10.19</v>
      </c>
      <c r="K2223" s="67">
        <v>97.610799999999998</v>
      </c>
      <c r="L2223" s="67">
        <v>2.1863000000000001</v>
      </c>
    </row>
    <row r="2224" spans="1:15" hidden="1" x14ac:dyDescent="0.25">
      <c r="A2224" s="68">
        <v>45022</v>
      </c>
      <c r="B2224" s="68">
        <v>45028</v>
      </c>
      <c r="C2224" s="66" t="s">
        <v>130</v>
      </c>
      <c r="D2224" s="66" t="s">
        <v>160</v>
      </c>
      <c r="E2224" s="66" t="s">
        <v>161</v>
      </c>
      <c r="F2224" s="68">
        <v>45189</v>
      </c>
      <c r="G2224" s="67">
        <v>15.01</v>
      </c>
      <c r="H2224" s="67">
        <v>-0.09</v>
      </c>
      <c r="I2224" s="67">
        <v>15.16</v>
      </c>
      <c r="J2224" s="67">
        <v>14.87</v>
      </c>
      <c r="K2224" s="67">
        <v>93.708200000000005</v>
      </c>
      <c r="L2224" s="67">
        <v>0</v>
      </c>
    </row>
    <row r="2225" spans="1:15" hidden="1" x14ac:dyDescent="0.25">
      <c r="A2225" s="68">
        <v>45022</v>
      </c>
      <c r="B2225" s="68">
        <v>45028</v>
      </c>
      <c r="C2225" s="66" t="s">
        <v>133</v>
      </c>
      <c r="D2225" s="66" t="s">
        <v>150</v>
      </c>
      <c r="E2225" s="66" t="s">
        <v>151</v>
      </c>
      <c r="F2225" s="68">
        <v>45343</v>
      </c>
      <c r="G2225" s="67">
        <v>14.51</v>
      </c>
      <c r="H2225" s="67">
        <v>-0.01</v>
      </c>
      <c r="I2225" s="67">
        <v>14.66</v>
      </c>
      <c r="J2225" s="67">
        <v>14.36</v>
      </c>
      <c r="K2225" s="67">
        <v>88.732900000000001</v>
      </c>
      <c r="L2225" s="67">
        <v>0</v>
      </c>
    </row>
    <row r="2226" spans="1:15" hidden="1" x14ac:dyDescent="0.25">
      <c r="A2226" s="68">
        <v>45021</v>
      </c>
      <c r="B2226" s="68">
        <v>45027</v>
      </c>
      <c r="C2226" s="66" t="s">
        <v>118</v>
      </c>
      <c r="D2226" s="66" t="s">
        <v>2</v>
      </c>
      <c r="E2226" s="66" t="s">
        <v>6</v>
      </c>
      <c r="F2226" s="68">
        <v>47048</v>
      </c>
      <c r="G2226" s="67">
        <v>9.27</v>
      </c>
      <c r="H2226" s="67">
        <v>-0.16</v>
      </c>
      <c r="I2226" s="67">
        <v>9.41</v>
      </c>
      <c r="J2226" s="67">
        <v>9.1199999999999992</v>
      </c>
      <c r="K2226" s="67">
        <v>89.410700000000006</v>
      </c>
      <c r="L2226" s="67">
        <v>3.1623000000000001</v>
      </c>
    </row>
    <row r="2227" spans="1:15" hidden="1" x14ac:dyDescent="0.25">
      <c r="A2227" s="68">
        <v>45021</v>
      </c>
      <c r="B2227" s="68">
        <v>45027</v>
      </c>
      <c r="C2227" s="66" t="s">
        <v>112</v>
      </c>
      <c r="D2227" s="66" t="s">
        <v>113</v>
      </c>
      <c r="E2227" s="66" t="s">
        <v>114</v>
      </c>
      <c r="F2227" s="68">
        <v>50705</v>
      </c>
      <c r="G2227" s="67">
        <v>7.94</v>
      </c>
      <c r="H2227" s="67">
        <v>-0.18</v>
      </c>
      <c r="I2227" s="67">
        <v>8.09</v>
      </c>
      <c r="J2227" s="67">
        <v>7.79</v>
      </c>
      <c r="K2227" s="67">
        <v>56.723999999999997</v>
      </c>
      <c r="L2227" s="67">
        <v>1.3644000000000001</v>
      </c>
    </row>
    <row r="2228" spans="1:15" x14ac:dyDescent="0.25">
      <c r="A2228" s="68">
        <v>45021</v>
      </c>
      <c r="B2228" s="68">
        <v>45027</v>
      </c>
      <c r="C2228" s="66" t="s">
        <v>115</v>
      </c>
      <c r="D2228" s="66" t="s">
        <v>116</v>
      </c>
      <c r="E2228" s="66" t="s">
        <v>117</v>
      </c>
      <c r="F2228" s="68">
        <v>51616</v>
      </c>
      <c r="G2228" s="67">
        <v>7.74</v>
      </c>
      <c r="H2228" s="67">
        <v>-0.17</v>
      </c>
      <c r="I2228" s="67">
        <v>7.89</v>
      </c>
      <c r="J2228" s="67">
        <v>7.59</v>
      </c>
      <c r="K2228" s="67">
        <v>54.750799999999998</v>
      </c>
      <c r="L2228" s="67">
        <v>2.8849</v>
      </c>
    </row>
    <row r="2229" spans="1:15" hidden="1" x14ac:dyDescent="0.25">
      <c r="A2229" s="68">
        <v>45021</v>
      </c>
      <c r="B2229" s="68">
        <v>45027</v>
      </c>
      <c r="C2229" s="66" t="s">
        <v>127</v>
      </c>
      <c r="D2229" s="66" t="s">
        <v>4</v>
      </c>
      <c r="E2229" s="66" t="s">
        <v>8</v>
      </c>
      <c r="F2229" s="68">
        <v>48542</v>
      </c>
      <c r="G2229" s="67">
        <v>8.33</v>
      </c>
      <c r="H2229" s="67">
        <v>-0.17</v>
      </c>
      <c r="I2229" s="67">
        <v>8.48</v>
      </c>
      <c r="J2229" s="67">
        <v>8.18</v>
      </c>
      <c r="K2229" s="67">
        <v>76.875699999999995</v>
      </c>
      <c r="L2229" s="67">
        <v>1.7959000000000001</v>
      </c>
    </row>
    <row r="2230" spans="1:15" hidden="1" x14ac:dyDescent="0.25">
      <c r="A2230" s="68">
        <v>45021</v>
      </c>
      <c r="B2230" s="68">
        <v>45027</v>
      </c>
      <c r="C2230" s="66" t="s">
        <v>124</v>
      </c>
      <c r="D2230" s="66" t="s">
        <v>164</v>
      </c>
      <c r="E2230" s="66" t="s">
        <v>165</v>
      </c>
      <c r="F2230" s="68">
        <v>45133</v>
      </c>
      <c r="G2230" s="67">
        <v>14.44</v>
      </c>
      <c r="H2230" s="67">
        <v>0</v>
      </c>
      <c r="I2230" s="67">
        <v>14.59</v>
      </c>
      <c r="J2230" s="67">
        <v>14.29</v>
      </c>
      <c r="K2230" s="67">
        <v>95.922499999999999</v>
      </c>
      <c r="L2230" s="67">
        <v>0</v>
      </c>
      <c r="O2230" s="76"/>
    </row>
    <row r="2231" spans="1:15" hidden="1" x14ac:dyDescent="0.25">
      <c r="A2231" s="68">
        <v>45021</v>
      </c>
      <c r="B2231" s="68">
        <v>45027</v>
      </c>
      <c r="C2231" s="66" t="s">
        <v>121</v>
      </c>
      <c r="D2231" s="66" t="s">
        <v>122</v>
      </c>
      <c r="E2231" s="66" t="s">
        <v>123</v>
      </c>
      <c r="F2231" s="68">
        <v>46316</v>
      </c>
      <c r="G2231" s="67">
        <v>10.32</v>
      </c>
      <c r="H2231" s="67">
        <v>-0.15</v>
      </c>
      <c r="I2231" s="67">
        <v>10.47</v>
      </c>
      <c r="J2231" s="67">
        <v>10.17</v>
      </c>
      <c r="K2231" s="67">
        <v>97.677700000000002</v>
      </c>
      <c r="L2231" s="67">
        <v>2.1602999999999999</v>
      </c>
    </row>
    <row r="2232" spans="1:15" hidden="1" x14ac:dyDescent="0.25">
      <c r="A2232" s="68">
        <v>45021</v>
      </c>
      <c r="B2232" s="68">
        <v>45027</v>
      </c>
      <c r="C2232" s="66" t="s">
        <v>130</v>
      </c>
      <c r="D2232" s="66" t="s">
        <v>160</v>
      </c>
      <c r="E2232" s="66" t="s">
        <v>161</v>
      </c>
      <c r="F2232" s="68">
        <v>45189</v>
      </c>
      <c r="G2232" s="67">
        <v>15.1</v>
      </c>
      <c r="H2232" s="67">
        <v>-0.12</v>
      </c>
      <c r="I2232" s="67">
        <v>15.25</v>
      </c>
      <c r="J2232" s="67">
        <v>14.95</v>
      </c>
      <c r="K2232" s="67">
        <v>93.639099999999999</v>
      </c>
      <c r="L2232" s="67">
        <v>0</v>
      </c>
    </row>
    <row r="2233" spans="1:15" hidden="1" x14ac:dyDescent="0.25">
      <c r="A2233" s="68">
        <v>45021</v>
      </c>
      <c r="B2233" s="68">
        <v>45027</v>
      </c>
      <c r="C2233" s="66" t="s">
        <v>133</v>
      </c>
      <c r="D2233" s="66" t="s">
        <v>150</v>
      </c>
      <c r="E2233" s="66" t="s">
        <v>151</v>
      </c>
      <c r="F2233" s="68">
        <v>45343</v>
      </c>
      <c r="G2233" s="67">
        <v>14.52</v>
      </c>
      <c r="H2233" s="67">
        <v>0</v>
      </c>
      <c r="I2233" s="67">
        <v>14.67</v>
      </c>
      <c r="J2233" s="67">
        <v>14.37</v>
      </c>
      <c r="K2233" s="67">
        <v>88.695599999999999</v>
      </c>
      <c r="L2233" s="67">
        <v>0</v>
      </c>
    </row>
    <row r="2234" spans="1:15" hidden="1" x14ac:dyDescent="0.25">
      <c r="A2234" s="68">
        <v>45020</v>
      </c>
      <c r="B2234" s="68">
        <v>45022</v>
      </c>
      <c r="C2234" s="66" t="s">
        <v>118</v>
      </c>
      <c r="D2234" s="66" t="s">
        <v>2</v>
      </c>
      <c r="E2234" s="66" t="s">
        <v>6</v>
      </c>
      <c r="F2234" s="68">
        <v>47048</v>
      </c>
      <c r="G2234" s="67">
        <v>9.43</v>
      </c>
      <c r="H2234" s="67">
        <v>-0.01</v>
      </c>
      <c r="I2234" s="67">
        <v>9.58</v>
      </c>
      <c r="J2234" s="67">
        <v>9.2799999999999994</v>
      </c>
      <c r="K2234" s="67">
        <v>88.740099999999998</v>
      </c>
      <c r="L2234" s="67">
        <v>3.0699000000000001</v>
      </c>
    </row>
    <row r="2235" spans="1:15" hidden="1" x14ac:dyDescent="0.25">
      <c r="A2235" s="68">
        <v>45020</v>
      </c>
      <c r="B2235" s="68">
        <v>45022</v>
      </c>
      <c r="C2235" s="66" t="s">
        <v>112</v>
      </c>
      <c r="D2235" s="66" t="s">
        <v>113</v>
      </c>
      <c r="E2235" s="66" t="s">
        <v>114</v>
      </c>
      <c r="F2235" s="68">
        <v>50705</v>
      </c>
      <c r="G2235" s="67">
        <v>8.1199999999999992</v>
      </c>
      <c r="H2235" s="67">
        <v>-0.04</v>
      </c>
      <c r="I2235" s="67">
        <v>8.26</v>
      </c>
      <c r="J2235" s="67">
        <v>7.97</v>
      </c>
      <c r="K2235" s="67">
        <v>55.667700000000004</v>
      </c>
      <c r="L2235" s="67">
        <v>1.3232999999999999</v>
      </c>
    </row>
    <row r="2236" spans="1:15" x14ac:dyDescent="0.25">
      <c r="A2236" s="68">
        <v>45020</v>
      </c>
      <c r="B2236" s="68">
        <v>45022</v>
      </c>
      <c r="C2236" s="66" t="s">
        <v>115</v>
      </c>
      <c r="D2236" s="66" t="s">
        <v>116</v>
      </c>
      <c r="E2236" s="66" t="s">
        <v>117</v>
      </c>
      <c r="F2236" s="68">
        <v>51616</v>
      </c>
      <c r="G2236" s="67">
        <v>7.91</v>
      </c>
      <c r="H2236" s="67">
        <v>-0.05</v>
      </c>
      <c r="I2236" s="67">
        <v>8.06</v>
      </c>
      <c r="J2236" s="67">
        <v>7.76</v>
      </c>
      <c r="K2236" s="67">
        <v>53.618099999999998</v>
      </c>
      <c r="L2236" s="67">
        <v>2.8437999999999999</v>
      </c>
    </row>
    <row r="2237" spans="1:15" hidden="1" x14ac:dyDescent="0.25">
      <c r="A2237" s="68">
        <v>45020</v>
      </c>
      <c r="B2237" s="68">
        <v>45022</v>
      </c>
      <c r="C2237" s="66" t="s">
        <v>127</v>
      </c>
      <c r="D2237" s="66" t="s">
        <v>4</v>
      </c>
      <c r="E2237" s="66" t="s">
        <v>8</v>
      </c>
      <c r="F2237" s="68">
        <v>48542</v>
      </c>
      <c r="G2237" s="67">
        <v>8.5</v>
      </c>
      <c r="H2237" s="67">
        <v>-0.03</v>
      </c>
      <c r="I2237" s="67">
        <v>8.65</v>
      </c>
      <c r="J2237" s="67">
        <v>8.35</v>
      </c>
      <c r="K2237" s="67">
        <v>75.950199999999995</v>
      </c>
      <c r="L2237" s="67">
        <v>1.7307999999999999</v>
      </c>
    </row>
    <row r="2238" spans="1:15" hidden="1" x14ac:dyDescent="0.25">
      <c r="A2238" s="68">
        <v>45020</v>
      </c>
      <c r="B2238" s="68">
        <v>45022</v>
      </c>
      <c r="C2238" s="66" t="s">
        <v>124</v>
      </c>
      <c r="D2238" s="66" t="s">
        <v>164</v>
      </c>
      <c r="E2238" s="66" t="s">
        <v>165</v>
      </c>
      <c r="F2238" s="68">
        <v>45133</v>
      </c>
      <c r="G2238" s="67">
        <v>14.44</v>
      </c>
      <c r="H2238" s="67">
        <v>0.01</v>
      </c>
      <c r="I2238" s="67">
        <v>14.58</v>
      </c>
      <c r="J2238" s="67">
        <v>14.29</v>
      </c>
      <c r="K2238" s="67">
        <v>95.738900000000001</v>
      </c>
      <c r="L2238" s="67">
        <v>0</v>
      </c>
      <c r="O2238" s="76"/>
    </row>
    <row r="2239" spans="1:15" hidden="1" x14ac:dyDescent="0.25">
      <c r="A2239" s="68">
        <v>45020</v>
      </c>
      <c r="B2239" s="68">
        <v>45022</v>
      </c>
      <c r="C2239" s="66" t="s">
        <v>121</v>
      </c>
      <c r="D2239" s="66" t="s">
        <v>122</v>
      </c>
      <c r="E2239" s="66" t="s">
        <v>123</v>
      </c>
      <c r="F2239" s="68">
        <v>46316</v>
      </c>
      <c r="G2239" s="67">
        <v>10.47</v>
      </c>
      <c r="H2239" s="67">
        <v>-0.02</v>
      </c>
      <c r="I2239" s="67">
        <v>10.62</v>
      </c>
      <c r="J2239" s="67">
        <v>10.32</v>
      </c>
      <c r="K2239" s="67">
        <v>97.248699999999999</v>
      </c>
      <c r="L2239" s="67">
        <v>2.0301</v>
      </c>
    </row>
    <row r="2240" spans="1:15" hidden="1" x14ac:dyDescent="0.25">
      <c r="A2240" s="68">
        <v>45020</v>
      </c>
      <c r="B2240" s="68">
        <v>45022</v>
      </c>
      <c r="C2240" s="66" t="s">
        <v>130</v>
      </c>
      <c r="D2240" s="66" t="s">
        <v>160</v>
      </c>
      <c r="E2240" s="66" t="s">
        <v>161</v>
      </c>
      <c r="F2240" s="68">
        <v>45189</v>
      </c>
      <c r="G2240" s="67">
        <v>15.22</v>
      </c>
      <c r="H2240" s="67">
        <v>0.01</v>
      </c>
      <c r="I2240" s="67">
        <v>15.36</v>
      </c>
      <c r="J2240" s="67">
        <v>15.07</v>
      </c>
      <c r="K2240" s="67">
        <v>93.407300000000006</v>
      </c>
      <c r="L2240" s="67">
        <v>0</v>
      </c>
    </row>
    <row r="2241" spans="1:15" hidden="1" x14ac:dyDescent="0.25">
      <c r="A2241" s="68">
        <v>45020</v>
      </c>
      <c r="B2241" s="68">
        <v>45022</v>
      </c>
      <c r="C2241" s="66" t="s">
        <v>133</v>
      </c>
      <c r="D2241" s="66" t="s">
        <v>150</v>
      </c>
      <c r="E2241" s="66" t="s">
        <v>151</v>
      </c>
      <c r="F2241" s="68">
        <v>45343</v>
      </c>
      <c r="G2241" s="67">
        <v>14.52</v>
      </c>
      <c r="H2241" s="67">
        <v>-0.02</v>
      </c>
      <c r="I2241" s="67">
        <v>14.67</v>
      </c>
      <c r="J2241" s="67">
        <v>14.37</v>
      </c>
      <c r="K2241" s="67">
        <v>88.538700000000006</v>
      </c>
      <c r="L2241" s="67">
        <v>0</v>
      </c>
    </row>
    <row r="2242" spans="1:15" hidden="1" x14ac:dyDescent="0.25">
      <c r="A2242" s="68">
        <v>45019</v>
      </c>
      <c r="B2242" s="68">
        <v>45021</v>
      </c>
      <c r="C2242" s="66" t="s">
        <v>118</v>
      </c>
      <c r="D2242" s="66" t="s">
        <v>2</v>
      </c>
      <c r="E2242" s="66" t="s">
        <v>6</v>
      </c>
      <c r="F2242" s="68">
        <v>47048</v>
      </c>
      <c r="G2242" s="67">
        <v>9.44</v>
      </c>
      <c r="H2242" s="67">
        <v>0.08</v>
      </c>
      <c r="I2242" s="67">
        <v>9.59</v>
      </c>
      <c r="J2242" s="67">
        <v>9.2899999999999991</v>
      </c>
      <c r="K2242" s="67">
        <v>88.695899999999995</v>
      </c>
      <c r="L2242" s="67">
        <v>3.0514000000000001</v>
      </c>
    </row>
    <row r="2243" spans="1:15" hidden="1" x14ac:dyDescent="0.25">
      <c r="A2243" s="68">
        <v>45019</v>
      </c>
      <c r="B2243" s="68">
        <v>45021</v>
      </c>
      <c r="C2243" s="66" t="s">
        <v>112</v>
      </c>
      <c r="D2243" s="66" t="s">
        <v>113</v>
      </c>
      <c r="E2243" s="66" t="s">
        <v>114</v>
      </c>
      <c r="F2243" s="68">
        <v>50705</v>
      </c>
      <c r="G2243" s="67">
        <v>8.16</v>
      </c>
      <c r="H2243" s="67">
        <v>0.06</v>
      </c>
      <c r="I2243" s="67">
        <v>8.31</v>
      </c>
      <c r="J2243" s="67">
        <v>8.01</v>
      </c>
      <c r="K2243" s="67">
        <v>55.388599999999997</v>
      </c>
      <c r="L2243" s="67">
        <v>1.3150999999999999</v>
      </c>
    </row>
    <row r="2244" spans="1:15" x14ac:dyDescent="0.25">
      <c r="A2244" s="68">
        <v>45019</v>
      </c>
      <c r="B2244" s="68">
        <v>45021</v>
      </c>
      <c r="C2244" s="66" t="s">
        <v>115</v>
      </c>
      <c r="D2244" s="66" t="s">
        <v>116</v>
      </c>
      <c r="E2244" s="66" t="s">
        <v>117</v>
      </c>
      <c r="F2244" s="68">
        <v>51616</v>
      </c>
      <c r="G2244" s="67">
        <v>7.96</v>
      </c>
      <c r="H2244" s="67">
        <v>0.04</v>
      </c>
      <c r="I2244" s="67">
        <v>8.11</v>
      </c>
      <c r="J2244" s="67">
        <v>7.81</v>
      </c>
      <c r="K2244" s="67">
        <v>53.325400000000002</v>
      </c>
      <c r="L2244" s="67">
        <v>2.8355999999999999</v>
      </c>
    </row>
    <row r="2245" spans="1:15" hidden="1" x14ac:dyDescent="0.25">
      <c r="A2245" s="68">
        <v>45019</v>
      </c>
      <c r="B2245" s="68">
        <v>45021</v>
      </c>
      <c r="C2245" s="66" t="s">
        <v>127</v>
      </c>
      <c r="D2245" s="66" t="s">
        <v>4</v>
      </c>
      <c r="E2245" s="66" t="s">
        <v>8</v>
      </c>
      <c r="F2245" s="68">
        <v>48542</v>
      </c>
      <c r="G2245" s="67">
        <v>8.5299999999999994</v>
      </c>
      <c r="H2245" s="67">
        <v>0.09</v>
      </c>
      <c r="I2245" s="67">
        <v>8.68</v>
      </c>
      <c r="J2245" s="67">
        <v>8.3800000000000008</v>
      </c>
      <c r="K2245" s="67">
        <v>75.760099999999994</v>
      </c>
      <c r="L2245" s="67">
        <v>1.7178</v>
      </c>
    </row>
    <row r="2246" spans="1:15" hidden="1" x14ac:dyDescent="0.25">
      <c r="A2246" s="68">
        <v>45019</v>
      </c>
      <c r="B2246" s="68">
        <v>45021</v>
      </c>
      <c r="C2246" s="66" t="s">
        <v>124</v>
      </c>
      <c r="D2246" s="66" t="s">
        <v>164</v>
      </c>
      <c r="E2246" s="66" t="s">
        <v>165</v>
      </c>
      <c r="F2246" s="68">
        <v>45133</v>
      </c>
      <c r="G2246" s="67">
        <v>14.43</v>
      </c>
      <c r="H2246" s="67">
        <v>-0.05</v>
      </c>
      <c r="I2246" s="67">
        <v>14.58</v>
      </c>
      <c r="J2246" s="67">
        <v>14.28</v>
      </c>
      <c r="K2246" s="67">
        <v>95.703299999999999</v>
      </c>
      <c r="L2246" s="67">
        <v>0</v>
      </c>
      <c r="O2246" s="76"/>
    </row>
    <row r="2247" spans="1:15" hidden="1" x14ac:dyDescent="0.25">
      <c r="A2247" s="68">
        <v>45019</v>
      </c>
      <c r="B2247" s="68">
        <v>45021</v>
      </c>
      <c r="C2247" s="66" t="s">
        <v>121</v>
      </c>
      <c r="D2247" s="66" t="s">
        <v>122</v>
      </c>
      <c r="E2247" s="66" t="s">
        <v>123</v>
      </c>
      <c r="F2247" s="68">
        <v>46316</v>
      </c>
      <c r="G2247" s="67">
        <v>10.49</v>
      </c>
      <c r="H2247" s="67">
        <v>0.04</v>
      </c>
      <c r="I2247" s="67">
        <v>10.64</v>
      </c>
      <c r="J2247" s="67">
        <v>10.34</v>
      </c>
      <c r="K2247" s="67">
        <v>97.194999999999993</v>
      </c>
      <c r="L2247" s="67">
        <v>2.0041000000000002</v>
      </c>
    </row>
    <row r="2248" spans="1:15" hidden="1" x14ac:dyDescent="0.25">
      <c r="A2248" s="68">
        <v>45019</v>
      </c>
      <c r="B2248" s="68">
        <v>45021</v>
      </c>
      <c r="C2248" s="66" t="s">
        <v>130</v>
      </c>
      <c r="D2248" s="66" t="s">
        <v>160</v>
      </c>
      <c r="E2248" s="66" t="s">
        <v>161</v>
      </c>
      <c r="F2248" s="68">
        <v>45189</v>
      </c>
      <c r="G2248" s="67">
        <v>15.21</v>
      </c>
      <c r="H2248" s="67">
        <v>0</v>
      </c>
      <c r="I2248" s="67">
        <v>15.36</v>
      </c>
      <c r="J2248" s="67">
        <v>15.07</v>
      </c>
      <c r="K2248" s="67">
        <v>93.370800000000003</v>
      </c>
      <c r="L2248" s="67">
        <v>0</v>
      </c>
    </row>
    <row r="2249" spans="1:15" hidden="1" x14ac:dyDescent="0.25">
      <c r="A2249" s="68">
        <v>45019</v>
      </c>
      <c r="B2249" s="68">
        <v>45021</v>
      </c>
      <c r="C2249" s="66" t="s">
        <v>133</v>
      </c>
      <c r="D2249" s="66" t="s">
        <v>150</v>
      </c>
      <c r="E2249" s="66" t="s">
        <v>151</v>
      </c>
      <c r="F2249" s="68">
        <v>45343</v>
      </c>
      <c r="G2249" s="67">
        <v>14.54</v>
      </c>
      <c r="H2249" s="67">
        <v>-0.03</v>
      </c>
      <c r="I2249" s="67">
        <v>14.69</v>
      </c>
      <c r="J2249" s="67">
        <v>14.39</v>
      </c>
      <c r="K2249" s="67">
        <v>88.488900000000001</v>
      </c>
      <c r="L2249" s="67">
        <v>0</v>
      </c>
    </row>
    <row r="2250" spans="1:15" hidden="1" x14ac:dyDescent="0.25">
      <c r="A2250" s="68">
        <v>45016</v>
      </c>
      <c r="B2250" s="68">
        <v>45020</v>
      </c>
      <c r="C2250" s="66" t="s">
        <v>118</v>
      </c>
      <c r="D2250" s="66" t="s">
        <v>2</v>
      </c>
      <c r="E2250" s="66" t="s">
        <v>6</v>
      </c>
      <c r="F2250" s="68">
        <v>47048</v>
      </c>
      <c r="G2250" s="67">
        <v>9.36</v>
      </c>
      <c r="H2250" s="67">
        <v>0.12</v>
      </c>
      <c r="I2250" s="67">
        <v>9.51</v>
      </c>
      <c r="J2250" s="67">
        <v>9.2100000000000009</v>
      </c>
      <c r="K2250" s="67">
        <v>89.021900000000002</v>
      </c>
      <c r="L2250" s="67">
        <v>3.0329000000000002</v>
      </c>
    </row>
    <row r="2251" spans="1:15" hidden="1" x14ac:dyDescent="0.25">
      <c r="A2251" s="68">
        <v>45016</v>
      </c>
      <c r="B2251" s="68">
        <v>45020</v>
      </c>
      <c r="C2251" s="66" t="s">
        <v>112</v>
      </c>
      <c r="D2251" s="66" t="s">
        <v>113</v>
      </c>
      <c r="E2251" s="66" t="s">
        <v>114</v>
      </c>
      <c r="F2251" s="68">
        <v>50705</v>
      </c>
      <c r="G2251" s="67">
        <v>8.1</v>
      </c>
      <c r="H2251" s="67">
        <v>0.09</v>
      </c>
      <c r="I2251" s="67">
        <v>8.25</v>
      </c>
      <c r="J2251" s="67">
        <v>7.95</v>
      </c>
      <c r="K2251" s="67">
        <v>55.732700000000001</v>
      </c>
      <c r="L2251" s="67">
        <v>1.3068</v>
      </c>
    </row>
    <row r="2252" spans="1:15" x14ac:dyDescent="0.25">
      <c r="A2252" s="68">
        <v>45016</v>
      </c>
      <c r="B2252" s="68">
        <v>45020</v>
      </c>
      <c r="C2252" s="66" t="s">
        <v>115</v>
      </c>
      <c r="D2252" s="66" t="s">
        <v>116</v>
      </c>
      <c r="E2252" s="66" t="s">
        <v>117</v>
      </c>
      <c r="F2252" s="68">
        <v>51616</v>
      </c>
      <c r="G2252" s="67">
        <v>7.92</v>
      </c>
      <c r="H2252" s="67">
        <v>0.12</v>
      </c>
      <c r="I2252" s="67">
        <v>8.07</v>
      </c>
      <c r="J2252" s="67">
        <v>7.77</v>
      </c>
      <c r="K2252" s="67">
        <v>53.549799999999998</v>
      </c>
      <c r="L2252" s="67">
        <v>2.8273999999999999</v>
      </c>
    </row>
    <row r="2253" spans="1:15" hidden="1" x14ac:dyDescent="0.25">
      <c r="A2253" s="68">
        <v>45016</v>
      </c>
      <c r="B2253" s="68">
        <v>45020</v>
      </c>
      <c r="C2253" s="66" t="s">
        <v>127</v>
      </c>
      <c r="D2253" s="66" t="s">
        <v>4</v>
      </c>
      <c r="E2253" s="66" t="s">
        <v>8</v>
      </c>
      <c r="F2253" s="68">
        <v>48542</v>
      </c>
      <c r="G2253" s="67">
        <v>8.44</v>
      </c>
      <c r="H2253" s="67">
        <v>0.08</v>
      </c>
      <c r="I2253" s="67">
        <v>8.59</v>
      </c>
      <c r="J2253" s="67">
        <v>8.2899999999999991</v>
      </c>
      <c r="K2253" s="67">
        <v>76.242400000000004</v>
      </c>
      <c r="L2253" s="67">
        <v>1.7048000000000001</v>
      </c>
    </row>
    <row r="2254" spans="1:15" hidden="1" x14ac:dyDescent="0.25">
      <c r="A2254" s="68">
        <v>45016</v>
      </c>
      <c r="B2254" s="68">
        <v>45020</v>
      </c>
      <c r="C2254" s="66" t="s">
        <v>124</v>
      </c>
      <c r="D2254" s="66" t="s">
        <v>164</v>
      </c>
      <c r="E2254" s="66" t="s">
        <v>165</v>
      </c>
      <c r="F2254" s="68">
        <v>45133</v>
      </c>
      <c r="G2254" s="67">
        <v>14.48</v>
      </c>
      <c r="H2254" s="67">
        <v>0.01</v>
      </c>
      <c r="I2254" s="67">
        <v>14.63</v>
      </c>
      <c r="J2254" s="67">
        <v>14.33</v>
      </c>
      <c r="K2254" s="67">
        <v>95.653400000000005</v>
      </c>
      <c r="L2254" s="67">
        <v>0</v>
      </c>
      <c r="O2254" s="76"/>
    </row>
    <row r="2255" spans="1:15" hidden="1" x14ac:dyDescent="0.25">
      <c r="A2255" s="68">
        <v>45016</v>
      </c>
      <c r="B2255" s="68">
        <v>45020</v>
      </c>
      <c r="C2255" s="66" t="s">
        <v>121</v>
      </c>
      <c r="D2255" s="66" t="s">
        <v>122</v>
      </c>
      <c r="E2255" s="66" t="s">
        <v>123</v>
      </c>
      <c r="F2255" s="68">
        <v>46316</v>
      </c>
      <c r="G2255" s="67">
        <v>10.45</v>
      </c>
      <c r="H2255" s="67">
        <v>0.15</v>
      </c>
      <c r="I2255" s="67">
        <v>10.6</v>
      </c>
      <c r="J2255" s="67">
        <v>10.3</v>
      </c>
      <c r="K2255" s="67">
        <v>97.3035</v>
      </c>
      <c r="L2255" s="67">
        <v>1.9781</v>
      </c>
    </row>
    <row r="2256" spans="1:15" hidden="1" x14ac:dyDescent="0.25">
      <c r="A2256" s="68">
        <v>45016</v>
      </c>
      <c r="B2256" s="68">
        <v>45020</v>
      </c>
      <c r="C2256" s="66" t="s">
        <v>130</v>
      </c>
      <c r="D2256" s="66" t="s">
        <v>160</v>
      </c>
      <c r="E2256" s="66" t="s">
        <v>161</v>
      </c>
      <c r="F2256" s="68">
        <v>45189</v>
      </c>
      <c r="G2256" s="67">
        <v>15.21</v>
      </c>
      <c r="H2256" s="67">
        <v>0.04</v>
      </c>
      <c r="I2256" s="67">
        <v>15.36</v>
      </c>
      <c r="J2256" s="67">
        <v>15.07</v>
      </c>
      <c r="K2256" s="67">
        <v>93.334000000000003</v>
      </c>
      <c r="L2256" s="67">
        <v>0</v>
      </c>
    </row>
    <row r="2257" spans="1:15" hidden="1" x14ac:dyDescent="0.25">
      <c r="A2257" s="68">
        <v>45016</v>
      </c>
      <c r="B2257" s="68">
        <v>45020</v>
      </c>
      <c r="C2257" s="66" t="s">
        <v>133</v>
      </c>
      <c r="D2257" s="66" t="s">
        <v>150</v>
      </c>
      <c r="E2257" s="66" t="s">
        <v>151</v>
      </c>
      <c r="F2257" s="68">
        <v>45343</v>
      </c>
      <c r="G2257" s="67">
        <v>14.57</v>
      </c>
      <c r="H2257" s="67">
        <v>-0.01</v>
      </c>
      <c r="I2257" s="67">
        <v>14.72</v>
      </c>
      <c r="J2257" s="67">
        <v>14.42</v>
      </c>
      <c r="K2257" s="67">
        <v>88.440399999999997</v>
      </c>
      <c r="L2257" s="67">
        <v>0</v>
      </c>
    </row>
    <row r="2258" spans="1:15" hidden="1" x14ac:dyDescent="0.25">
      <c r="A2258" s="68">
        <v>45015</v>
      </c>
      <c r="B2258" s="68">
        <v>45019</v>
      </c>
      <c r="C2258" s="66" t="s">
        <v>118</v>
      </c>
      <c r="D2258" s="66" t="s">
        <v>2</v>
      </c>
      <c r="E2258" s="66" t="s">
        <v>6</v>
      </c>
      <c r="F2258" s="68">
        <v>47048</v>
      </c>
      <c r="G2258" s="67">
        <v>9.24</v>
      </c>
      <c r="H2258" s="67">
        <v>0.14000000000000001</v>
      </c>
      <c r="I2258" s="67">
        <v>9.39</v>
      </c>
      <c r="J2258" s="67">
        <v>9.09</v>
      </c>
      <c r="K2258" s="67">
        <v>89.473799999999997</v>
      </c>
      <c r="L2258" s="67">
        <v>3.0144000000000002</v>
      </c>
    </row>
    <row r="2259" spans="1:15" hidden="1" x14ac:dyDescent="0.25">
      <c r="A2259" s="68">
        <v>45015</v>
      </c>
      <c r="B2259" s="68">
        <v>45019</v>
      </c>
      <c r="C2259" s="66" t="s">
        <v>112</v>
      </c>
      <c r="D2259" s="66" t="s">
        <v>113</v>
      </c>
      <c r="E2259" s="66" t="s">
        <v>114</v>
      </c>
      <c r="F2259" s="68">
        <v>50705</v>
      </c>
      <c r="G2259" s="67">
        <v>8.01</v>
      </c>
      <c r="H2259" s="67">
        <v>0.11</v>
      </c>
      <c r="I2259" s="67">
        <v>8.16</v>
      </c>
      <c r="J2259" s="67">
        <v>7.86</v>
      </c>
      <c r="K2259" s="67">
        <v>56.286900000000003</v>
      </c>
      <c r="L2259" s="67">
        <v>1.2986</v>
      </c>
    </row>
    <row r="2260" spans="1:15" x14ac:dyDescent="0.25">
      <c r="A2260" s="68">
        <v>45015</v>
      </c>
      <c r="B2260" s="68">
        <v>45019</v>
      </c>
      <c r="C2260" s="66" t="s">
        <v>115</v>
      </c>
      <c r="D2260" s="66" t="s">
        <v>116</v>
      </c>
      <c r="E2260" s="66" t="s">
        <v>117</v>
      </c>
      <c r="F2260" s="68">
        <v>51616</v>
      </c>
      <c r="G2260" s="67">
        <v>7.8</v>
      </c>
      <c r="H2260" s="67">
        <v>0.11</v>
      </c>
      <c r="I2260" s="67">
        <v>7.95</v>
      </c>
      <c r="J2260" s="67">
        <v>7.65</v>
      </c>
      <c r="K2260" s="67">
        <v>54.2971</v>
      </c>
      <c r="L2260" s="67">
        <v>2.8191999999999999</v>
      </c>
    </row>
    <row r="2261" spans="1:15" hidden="1" x14ac:dyDescent="0.25">
      <c r="A2261" s="68">
        <v>45015</v>
      </c>
      <c r="B2261" s="68">
        <v>45019</v>
      </c>
      <c r="C2261" s="66" t="s">
        <v>127</v>
      </c>
      <c r="D2261" s="66" t="s">
        <v>4</v>
      </c>
      <c r="E2261" s="66" t="s">
        <v>8</v>
      </c>
      <c r="F2261" s="68">
        <v>48542</v>
      </c>
      <c r="G2261" s="67">
        <v>8.36</v>
      </c>
      <c r="H2261" s="67">
        <v>0.11</v>
      </c>
      <c r="I2261" s="67">
        <v>8.51</v>
      </c>
      <c r="J2261" s="67">
        <v>8.2100000000000009</v>
      </c>
      <c r="K2261" s="67">
        <v>76.688299999999998</v>
      </c>
      <c r="L2261" s="67">
        <v>1.6918</v>
      </c>
    </row>
    <row r="2262" spans="1:15" hidden="1" x14ac:dyDescent="0.25">
      <c r="A2262" s="68">
        <v>45015</v>
      </c>
      <c r="B2262" s="68">
        <v>45019</v>
      </c>
      <c r="C2262" s="66" t="s">
        <v>124</v>
      </c>
      <c r="D2262" s="66" t="s">
        <v>164</v>
      </c>
      <c r="E2262" s="66" t="s">
        <v>165</v>
      </c>
      <c r="F2262" s="68">
        <v>45133</v>
      </c>
      <c r="G2262" s="67">
        <v>14.47</v>
      </c>
      <c r="H2262" s="67">
        <v>0.02</v>
      </c>
      <c r="I2262" s="67">
        <v>14.62</v>
      </c>
      <c r="J2262" s="67">
        <v>14.32</v>
      </c>
      <c r="K2262" s="67">
        <v>95.617800000000003</v>
      </c>
      <c r="L2262" s="67">
        <v>0</v>
      </c>
      <c r="O2262" s="76"/>
    </row>
    <row r="2263" spans="1:15" hidden="1" x14ac:dyDescent="0.25">
      <c r="A2263" s="68">
        <v>45015</v>
      </c>
      <c r="B2263" s="68">
        <v>45019</v>
      </c>
      <c r="C2263" s="66" t="s">
        <v>121</v>
      </c>
      <c r="D2263" s="66" t="s">
        <v>122</v>
      </c>
      <c r="E2263" s="66" t="s">
        <v>123</v>
      </c>
      <c r="F2263" s="68">
        <v>46316</v>
      </c>
      <c r="G2263" s="67">
        <v>10.3</v>
      </c>
      <c r="H2263" s="67">
        <v>0.24</v>
      </c>
      <c r="I2263" s="67">
        <v>10.45</v>
      </c>
      <c r="J2263" s="67">
        <v>10.15</v>
      </c>
      <c r="K2263" s="67">
        <v>97.715999999999994</v>
      </c>
      <c r="L2263" s="67">
        <v>1.9520999999999999</v>
      </c>
    </row>
    <row r="2264" spans="1:15" hidden="1" x14ac:dyDescent="0.25">
      <c r="A2264" s="68">
        <v>45015</v>
      </c>
      <c r="B2264" s="68">
        <v>45019</v>
      </c>
      <c r="C2264" s="66" t="s">
        <v>130</v>
      </c>
      <c r="D2264" s="66" t="s">
        <v>160</v>
      </c>
      <c r="E2264" s="66" t="s">
        <v>161</v>
      </c>
      <c r="F2264" s="68">
        <v>45189</v>
      </c>
      <c r="G2264" s="67">
        <v>15.17</v>
      </c>
      <c r="H2264" s="67">
        <v>0.13</v>
      </c>
      <c r="I2264" s="67">
        <v>15.32</v>
      </c>
      <c r="J2264" s="67">
        <v>15.02</v>
      </c>
      <c r="K2264" s="67">
        <v>93.315299999999993</v>
      </c>
      <c r="L2264" s="67">
        <v>0</v>
      </c>
    </row>
    <row r="2265" spans="1:15" hidden="1" x14ac:dyDescent="0.25">
      <c r="A2265" s="68">
        <v>45015</v>
      </c>
      <c r="B2265" s="68">
        <v>45019</v>
      </c>
      <c r="C2265" s="66" t="s">
        <v>133</v>
      </c>
      <c r="D2265" s="66" t="s">
        <v>150</v>
      </c>
      <c r="E2265" s="66" t="s">
        <v>151</v>
      </c>
      <c r="F2265" s="68">
        <v>45343</v>
      </c>
      <c r="G2265" s="67">
        <v>14.58</v>
      </c>
      <c r="H2265" s="67">
        <v>0.21</v>
      </c>
      <c r="I2265" s="67">
        <v>14.73</v>
      </c>
      <c r="J2265" s="67">
        <v>14.43</v>
      </c>
      <c r="K2265" s="67">
        <v>88.397400000000005</v>
      </c>
      <c r="L2265" s="67">
        <v>0</v>
      </c>
    </row>
    <row r="2266" spans="1:15" hidden="1" x14ac:dyDescent="0.25">
      <c r="A2266" s="68">
        <v>45014</v>
      </c>
      <c r="B2266" s="68">
        <v>45016</v>
      </c>
      <c r="C2266" s="66" t="s">
        <v>118</v>
      </c>
      <c r="D2266" s="66" t="s">
        <v>2</v>
      </c>
      <c r="E2266" s="66" t="s">
        <v>6</v>
      </c>
      <c r="F2266" s="68">
        <v>47048</v>
      </c>
      <c r="G2266" s="67">
        <v>9.1</v>
      </c>
      <c r="H2266" s="67">
        <v>7.0000000000000007E-2</v>
      </c>
      <c r="I2266" s="67">
        <v>9.25</v>
      </c>
      <c r="J2266" s="67">
        <v>8.9499999999999993</v>
      </c>
      <c r="K2266" s="67">
        <v>90.011099999999999</v>
      </c>
      <c r="L2266" s="67">
        <v>2.9588999999999999</v>
      </c>
    </row>
    <row r="2267" spans="1:15" hidden="1" x14ac:dyDescent="0.25">
      <c r="A2267" s="68">
        <v>45014</v>
      </c>
      <c r="B2267" s="68">
        <v>45016</v>
      </c>
      <c r="C2267" s="66" t="s">
        <v>112</v>
      </c>
      <c r="D2267" s="66" t="s">
        <v>113</v>
      </c>
      <c r="E2267" s="66" t="s">
        <v>114</v>
      </c>
      <c r="F2267" s="68">
        <v>50705</v>
      </c>
      <c r="G2267" s="67">
        <v>7.9</v>
      </c>
      <c r="H2267" s="67">
        <v>0.05</v>
      </c>
      <c r="I2267" s="67">
        <v>8.0399999999999991</v>
      </c>
      <c r="J2267" s="67">
        <v>7.75</v>
      </c>
      <c r="K2267" s="67">
        <v>56.962299999999999</v>
      </c>
      <c r="L2267" s="67">
        <v>1.274</v>
      </c>
    </row>
    <row r="2268" spans="1:15" x14ac:dyDescent="0.25">
      <c r="A2268" s="68">
        <v>45014</v>
      </c>
      <c r="B2268" s="68">
        <v>45016</v>
      </c>
      <c r="C2268" s="66" t="s">
        <v>115</v>
      </c>
      <c r="D2268" s="66" t="s">
        <v>116</v>
      </c>
      <c r="E2268" s="66" t="s">
        <v>117</v>
      </c>
      <c r="F2268" s="68">
        <v>51616</v>
      </c>
      <c r="G2268" s="67">
        <v>7.69</v>
      </c>
      <c r="H2268" s="67">
        <v>0.04</v>
      </c>
      <c r="I2268" s="67">
        <v>7.84</v>
      </c>
      <c r="J2268" s="67">
        <v>7.54</v>
      </c>
      <c r="K2268" s="67">
        <v>55.0319</v>
      </c>
      <c r="L2268" s="67">
        <v>2.7945000000000002</v>
      </c>
    </row>
    <row r="2269" spans="1:15" hidden="1" x14ac:dyDescent="0.25">
      <c r="A2269" s="68">
        <v>45014</v>
      </c>
      <c r="B2269" s="68">
        <v>45016</v>
      </c>
      <c r="C2269" s="66" t="s">
        <v>127</v>
      </c>
      <c r="D2269" s="66" t="s">
        <v>4</v>
      </c>
      <c r="E2269" s="66" t="s">
        <v>8</v>
      </c>
      <c r="F2269" s="68">
        <v>48542</v>
      </c>
      <c r="G2269" s="67">
        <v>8.25</v>
      </c>
      <c r="H2269" s="67">
        <v>7.0000000000000007E-2</v>
      </c>
      <c r="I2269" s="67">
        <v>8.4</v>
      </c>
      <c r="J2269" s="67">
        <v>8.1</v>
      </c>
      <c r="K2269" s="67">
        <v>77.298500000000004</v>
      </c>
      <c r="L2269" s="67">
        <v>1.6527000000000001</v>
      </c>
    </row>
    <row r="2270" spans="1:15" hidden="1" x14ac:dyDescent="0.25">
      <c r="A2270" s="68">
        <v>45014</v>
      </c>
      <c r="B2270" s="68">
        <v>45016</v>
      </c>
      <c r="C2270" s="66" t="s">
        <v>124</v>
      </c>
      <c r="D2270" s="66" t="s">
        <v>164</v>
      </c>
      <c r="E2270" s="66" t="s">
        <v>165</v>
      </c>
      <c r="F2270" s="68">
        <v>45133</v>
      </c>
      <c r="G2270" s="67">
        <v>14.45</v>
      </c>
      <c r="H2270" s="67">
        <v>-0.02</v>
      </c>
      <c r="I2270" s="67">
        <v>14.6</v>
      </c>
      <c r="J2270" s="67">
        <v>14.3</v>
      </c>
      <c r="K2270" s="67">
        <v>95.514200000000002</v>
      </c>
      <c r="L2270" s="67">
        <v>0</v>
      </c>
      <c r="O2270" s="76"/>
    </row>
    <row r="2271" spans="1:15" hidden="1" x14ac:dyDescent="0.25">
      <c r="A2271" s="68">
        <v>45014</v>
      </c>
      <c r="B2271" s="68">
        <v>45016</v>
      </c>
      <c r="C2271" s="66" t="s">
        <v>121</v>
      </c>
      <c r="D2271" s="66" t="s">
        <v>122</v>
      </c>
      <c r="E2271" s="66" t="s">
        <v>123</v>
      </c>
      <c r="F2271" s="68">
        <v>46316</v>
      </c>
      <c r="G2271" s="67">
        <v>10.06</v>
      </c>
      <c r="H2271" s="67">
        <v>0.12</v>
      </c>
      <c r="I2271" s="67">
        <v>10.210000000000001</v>
      </c>
      <c r="J2271" s="67">
        <v>9.91</v>
      </c>
      <c r="K2271" s="67">
        <v>98.399900000000002</v>
      </c>
      <c r="L2271" s="67">
        <v>1.8740000000000001</v>
      </c>
    </row>
    <row r="2272" spans="1:15" hidden="1" x14ac:dyDescent="0.25">
      <c r="A2272" s="68">
        <v>45014</v>
      </c>
      <c r="B2272" s="68">
        <v>45016</v>
      </c>
      <c r="C2272" s="66" t="s">
        <v>130</v>
      </c>
      <c r="D2272" s="66" t="s">
        <v>160</v>
      </c>
      <c r="E2272" s="66" t="s">
        <v>161</v>
      </c>
      <c r="F2272" s="68">
        <v>45189</v>
      </c>
      <c r="G2272" s="67">
        <v>15.04</v>
      </c>
      <c r="H2272" s="67">
        <v>0.11</v>
      </c>
      <c r="I2272" s="67">
        <v>15.19</v>
      </c>
      <c r="J2272" s="67">
        <v>14.89</v>
      </c>
      <c r="K2272" s="67">
        <v>93.261099999999999</v>
      </c>
      <c r="L2272" s="67">
        <v>0</v>
      </c>
    </row>
    <row r="2273" spans="1:15" hidden="1" x14ac:dyDescent="0.25">
      <c r="A2273" s="68">
        <v>45014</v>
      </c>
      <c r="B2273" s="68">
        <v>45016</v>
      </c>
      <c r="C2273" s="66" t="s">
        <v>133</v>
      </c>
      <c r="D2273" s="66" t="s">
        <v>150</v>
      </c>
      <c r="E2273" s="66" t="s">
        <v>151</v>
      </c>
      <c r="F2273" s="68">
        <v>45343</v>
      </c>
      <c r="G2273" s="67">
        <v>14.37</v>
      </c>
      <c r="H2273" s="67">
        <v>-0.04</v>
      </c>
      <c r="I2273" s="67">
        <v>14.52</v>
      </c>
      <c r="J2273" s="67">
        <v>14.22</v>
      </c>
      <c r="K2273" s="67">
        <v>88.4572</v>
      </c>
      <c r="L2273" s="67">
        <v>0</v>
      </c>
    </row>
    <row r="2274" spans="1:15" hidden="1" x14ac:dyDescent="0.25">
      <c r="A2274" s="68">
        <v>45013</v>
      </c>
      <c r="B2274" s="68">
        <v>45015</v>
      </c>
      <c r="C2274" s="66" t="s">
        <v>118</v>
      </c>
      <c r="D2274" s="66" t="s">
        <v>2</v>
      </c>
      <c r="E2274" s="66" t="s">
        <v>6</v>
      </c>
      <c r="F2274" s="68">
        <v>47048</v>
      </c>
      <c r="G2274" s="67">
        <v>9.0299999999999994</v>
      </c>
      <c r="H2274" s="67">
        <v>-0.02</v>
      </c>
      <c r="I2274" s="67">
        <v>9.18</v>
      </c>
      <c r="J2274" s="67">
        <v>8.8800000000000008</v>
      </c>
      <c r="K2274" s="67">
        <v>90.297300000000007</v>
      </c>
      <c r="L2274" s="67">
        <v>2.9403999999999999</v>
      </c>
    </row>
    <row r="2275" spans="1:15" hidden="1" x14ac:dyDescent="0.25">
      <c r="A2275" s="68">
        <v>45013</v>
      </c>
      <c r="B2275" s="68">
        <v>45015</v>
      </c>
      <c r="C2275" s="66" t="s">
        <v>112</v>
      </c>
      <c r="D2275" s="66" t="s">
        <v>113</v>
      </c>
      <c r="E2275" s="66" t="s">
        <v>114</v>
      </c>
      <c r="F2275" s="68">
        <v>50705</v>
      </c>
      <c r="G2275" s="67">
        <v>7.85</v>
      </c>
      <c r="H2275" s="67">
        <v>-0.02</v>
      </c>
      <c r="I2275" s="67">
        <v>8</v>
      </c>
      <c r="J2275" s="67">
        <v>7.7</v>
      </c>
      <c r="K2275" s="67">
        <v>57.240400000000001</v>
      </c>
      <c r="L2275" s="67">
        <v>1.2658</v>
      </c>
    </row>
    <row r="2276" spans="1:15" x14ac:dyDescent="0.25">
      <c r="A2276" s="68">
        <v>45013</v>
      </c>
      <c r="B2276" s="68">
        <v>45015</v>
      </c>
      <c r="C2276" s="66" t="s">
        <v>115</v>
      </c>
      <c r="D2276" s="66" t="s">
        <v>116</v>
      </c>
      <c r="E2276" s="66" t="s">
        <v>117</v>
      </c>
      <c r="F2276" s="68">
        <v>51616</v>
      </c>
      <c r="G2276" s="67">
        <v>7.65</v>
      </c>
      <c r="H2276" s="67">
        <v>-0.03</v>
      </c>
      <c r="I2276" s="67">
        <v>7.8</v>
      </c>
      <c r="J2276" s="67">
        <v>7.5</v>
      </c>
      <c r="K2276" s="67">
        <v>55.283200000000001</v>
      </c>
      <c r="L2276" s="67">
        <v>2.7863000000000002</v>
      </c>
    </row>
    <row r="2277" spans="1:15" hidden="1" x14ac:dyDescent="0.25">
      <c r="A2277" s="68">
        <v>45013</v>
      </c>
      <c r="B2277" s="68">
        <v>45015</v>
      </c>
      <c r="C2277" s="66" t="s">
        <v>127</v>
      </c>
      <c r="D2277" s="66" t="s">
        <v>4</v>
      </c>
      <c r="E2277" s="66" t="s">
        <v>8</v>
      </c>
      <c r="F2277" s="68">
        <v>48542</v>
      </c>
      <c r="G2277" s="67">
        <v>8.18</v>
      </c>
      <c r="H2277" s="67">
        <v>-7.0000000000000007E-2</v>
      </c>
      <c r="I2277" s="67">
        <v>8.33</v>
      </c>
      <c r="J2277" s="67">
        <v>8.0299999999999994</v>
      </c>
      <c r="K2277" s="67">
        <v>77.668599999999998</v>
      </c>
      <c r="L2277" s="67">
        <v>1.6396999999999999</v>
      </c>
    </row>
    <row r="2278" spans="1:15" hidden="1" x14ac:dyDescent="0.25">
      <c r="A2278" s="68">
        <v>45013</v>
      </c>
      <c r="B2278" s="68">
        <v>45015</v>
      </c>
      <c r="C2278" s="66" t="s">
        <v>124</v>
      </c>
      <c r="D2278" s="66" t="s">
        <v>164</v>
      </c>
      <c r="E2278" s="66" t="s">
        <v>165</v>
      </c>
      <c r="F2278" s="68">
        <v>45133</v>
      </c>
      <c r="G2278" s="67">
        <v>14.47</v>
      </c>
      <c r="H2278" s="67">
        <v>-0.3</v>
      </c>
      <c r="I2278" s="67">
        <v>14.62</v>
      </c>
      <c r="J2278" s="67">
        <v>14.32</v>
      </c>
      <c r="K2278" s="67">
        <v>95.472999999999999</v>
      </c>
      <c r="L2278" s="67">
        <v>0</v>
      </c>
      <c r="O2278" s="76"/>
    </row>
    <row r="2279" spans="1:15" hidden="1" x14ac:dyDescent="0.25">
      <c r="A2279" s="68">
        <v>45013</v>
      </c>
      <c r="B2279" s="68">
        <v>45015</v>
      </c>
      <c r="C2279" s="66" t="s">
        <v>121</v>
      </c>
      <c r="D2279" s="66" t="s">
        <v>122</v>
      </c>
      <c r="E2279" s="66" t="s">
        <v>123</v>
      </c>
      <c r="F2279" s="68">
        <v>46316</v>
      </c>
      <c r="G2279" s="67">
        <v>9.94</v>
      </c>
      <c r="H2279" s="67">
        <v>-0.05</v>
      </c>
      <c r="I2279" s="67">
        <v>10.09</v>
      </c>
      <c r="J2279" s="67">
        <v>9.7899999999999991</v>
      </c>
      <c r="K2279" s="67">
        <v>98.736999999999995</v>
      </c>
      <c r="L2279" s="67">
        <v>1.8479000000000001</v>
      </c>
    </row>
    <row r="2280" spans="1:15" hidden="1" x14ac:dyDescent="0.25">
      <c r="A2280" s="68">
        <v>45013</v>
      </c>
      <c r="B2280" s="68">
        <v>45015</v>
      </c>
      <c r="C2280" s="66" t="s">
        <v>130</v>
      </c>
      <c r="D2280" s="66" t="s">
        <v>160</v>
      </c>
      <c r="E2280" s="66" t="s">
        <v>161</v>
      </c>
      <c r="F2280" s="68">
        <v>45189</v>
      </c>
      <c r="G2280" s="67">
        <v>14.93</v>
      </c>
      <c r="H2280" s="67">
        <v>-0.18</v>
      </c>
      <c r="I2280" s="67">
        <v>15.07</v>
      </c>
      <c r="J2280" s="67">
        <v>14.78</v>
      </c>
      <c r="K2280" s="67">
        <v>93.271699999999996</v>
      </c>
      <c r="L2280" s="67">
        <v>0</v>
      </c>
    </row>
    <row r="2281" spans="1:15" hidden="1" x14ac:dyDescent="0.25">
      <c r="A2281" s="68">
        <v>45013</v>
      </c>
      <c r="B2281" s="68">
        <v>45015</v>
      </c>
      <c r="C2281" s="66" t="s">
        <v>133</v>
      </c>
      <c r="D2281" s="66" t="s">
        <v>150</v>
      </c>
      <c r="E2281" s="66" t="s">
        <v>151</v>
      </c>
      <c r="F2281" s="68">
        <v>45343</v>
      </c>
      <c r="G2281" s="67">
        <v>14.41</v>
      </c>
      <c r="H2281" s="67">
        <v>-0.05</v>
      </c>
      <c r="I2281" s="67">
        <v>14.56</v>
      </c>
      <c r="J2281" s="67">
        <v>14.26</v>
      </c>
      <c r="K2281" s="67">
        <v>88.397599999999997</v>
      </c>
      <c r="L2281" s="67">
        <v>0</v>
      </c>
    </row>
    <row r="2282" spans="1:15" hidden="1" x14ac:dyDescent="0.25">
      <c r="A2282" s="68">
        <v>45012</v>
      </c>
      <c r="B2282" s="68">
        <v>45014</v>
      </c>
      <c r="C2282" s="66" t="s">
        <v>118</v>
      </c>
      <c r="D2282" s="66" t="s">
        <v>2</v>
      </c>
      <c r="E2282" s="66" t="s">
        <v>6</v>
      </c>
      <c r="F2282" s="68">
        <v>47048</v>
      </c>
      <c r="G2282" s="67">
        <v>9.0500000000000007</v>
      </c>
      <c r="H2282" s="67">
        <v>-0.01</v>
      </c>
      <c r="I2282" s="67">
        <v>9.1999999999999993</v>
      </c>
      <c r="J2282" s="67">
        <v>8.9</v>
      </c>
      <c r="K2282" s="67">
        <v>90.204700000000003</v>
      </c>
      <c r="L2282" s="67">
        <v>2.9218999999999999</v>
      </c>
    </row>
    <row r="2283" spans="1:15" hidden="1" x14ac:dyDescent="0.25">
      <c r="A2283" s="68">
        <v>45012</v>
      </c>
      <c r="B2283" s="68">
        <v>45014</v>
      </c>
      <c r="C2283" s="66" t="s">
        <v>112</v>
      </c>
      <c r="D2283" s="66" t="s">
        <v>113</v>
      </c>
      <c r="E2283" s="66" t="s">
        <v>114</v>
      </c>
      <c r="F2283" s="68">
        <v>50705</v>
      </c>
      <c r="G2283" s="67">
        <v>7.87</v>
      </c>
      <c r="H2283" s="67">
        <v>0.01</v>
      </c>
      <c r="I2283" s="67">
        <v>8.02</v>
      </c>
      <c r="J2283" s="67">
        <v>7.72</v>
      </c>
      <c r="K2283" s="67">
        <v>57.128100000000003</v>
      </c>
      <c r="L2283" s="67">
        <v>1.2575000000000001</v>
      </c>
    </row>
    <row r="2284" spans="1:15" x14ac:dyDescent="0.25">
      <c r="A2284" s="68">
        <v>45012</v>
      </c>
      <c r="B2284" s="68">
        <v>45014</v>
      </c>
      <c r="C2284" s="66" t="s">
        <v>115</v>
      </c>
      <c r="D2284" s="66" t="s">
        <v>116</v>
      </c>
      <c r="E2284" s="66" t="s">
        <v>117</v>
      </c>
      <c r="F2284" s="68">
        <v>51616</v>
      </c>
      <c r="G2284" s="67">
        <v>7.68</v>
      </c>
      <c r="H2284" s="67">
        <v>0.01</v>
      </c>
      <c r="I2284" s="67">
        <v>7.83</v>
      </c>
      <c r="J2284" s="67">
        <v>7.53</v>
      </c>
      <c r="K2284" s="67">
        <v>55.049599999999998</v>
      </c>
      <c r="L2284" s="67">
        <v>2.7780999999999998</v>
      </c>
    </row>
    <row r="2285" spans="1:15" hidden="1" x14ac:dyDescent="0.25">
      <c r="A2285" s="68">
        <v>45012</v>
      </c>
      <c r="B2285" s="68">
        <v>45014</v>
      </c>
      <c r="C2285" s="66" t="s">
        <v>127</v>
      </c>
      <c r="D2285" s="66" t="s">
        <v>4</v>
      </c>
      <c r="E2285" s="66" t="s">
        <v>8</v>
      </c>
      <c r="F2285" s="68">
        <v>48542</v>
      </c>
      <c r="G2285" s="67">
        <v>8.25</v>
      </c>
      <c r="H2285" s="67">
        <v>0.02</v>
      </c>
      <c r="I2285" s="67">
        <v>8.4</v>
      </c>
      <c r="J2285" s="67">
        <v>8.1</v>
      </c>
      <c r="K2285" s="67">
        <v>77.286000000000001</v>
      </c>
      <c r="L2285" s="67">
        <v>1.6267</v>
      </c>
    </row>
    <row r="2286" spans="1:15" hidden="1" x14ac:dyDescent="0.25">
      <c r="A2286" s="68">
        <v>45012</v>
      </c>
      <c r="B2286" s="68">
        <v>45014</v>
      </c>
      <c r="C2286" s="66" t="s">
        <v>124</v>
      </c>
      <c r="D2286" s="66" t="s">
        <v>166</v>
      </c>
      <c r="E2286" s="66" t="s">
        <v>167</v>
      </c>
      <c r="F2286" s="68">
        <v>45105</v>
      </c>
      <c r="G2286" s="67">
        <v>14.77</v>
      </c>
      <c r="H2286" s="67">
        <v>0.03</v>
      </c>
      <c r="I2286" s="67">
        <v>14.92</v>
      </c>
      <c r="J2286" s="67">
        <v>14.62</v>
      </c>
      <c r="K2286" s="67">
        <v>96.401799999999994</v>
      </c>
      <c r="L2286" s="67">
        <v>0</v>
      </c>
      <c r="O2286" s="76"/>
    </row>
    <row r="2287" spans="1:15" hidden="1" x14ac:dyDescent="0.25">
      <c r="A2287" s="68">
        <v>45012</v>
      </c>
      <c r="B2287" s="68">
        <v>45014</v>
      </c>
      <c r="C2287" s="66" t="s">
        <v>121</v>
      </c>
      <c r="D2287" s="66" t="s">
        <v>122</v>
      </c>
      <c r="E2287" s="66" t="s">
        <v>123</v>
      </c>
      <c r="F2287" s="68">
        <v>46316</v>
      </c>
      <c r="G2287" s="67">
        <v>9.99</v>
      </c>
      <c r="H2287" s="67">
        <v>-0.02</v>
      </c>
      <c r="I2287" s="67">
        <v>10.14</v>
      </c>
      <c r="J2287" s="67">
        <v>9.84</v>
      </c>
      <c r="K2287" s="67">
        <v>98.600899999999996</v>
      </c>
      <c r="L2287" s="67">
        <v>1.8219000000000001</v>
      </c>
    </row>
    <row r="2288" spans="1:15" hidden="1" x14ac:dyDescent="0.25">
      <c r="A2288" s="68">
        <v>45012</v>
      </c>
      <c r="B2288" s="68">
        <v>45014</v>
      </c>
      <c r="C2288" s="66" t="s">
        <v>130</v>
      </c>
      <c r="D2288" s="66" t="s">
        <v>160</v>
      </c>
      <c r="E2288" s="66" t="s">
        <v>161</v>
      </c>
      <c r="F2288" s="68">
        <v>45189</v>
      </c>
      <c r="G2288" s="67">
        <v>15.11</v>
      </c>
      <c r="H2288" s="67">
        <v>0.02</v>
      </c>
      <c r="I2288" s="67">
        <v>15.26</v>
      </c>
      <c r="J2288" s="67">
        <v>14.96</v>
      </c>
      <c r="K2288" s="67">
        <v>93.157499999999999</v>
      </c>
      <c r="L2288" s="67">
        <v>0</v>
      </c>
    </row>
    <row r="2289" spans="1:15" hidden="1" x14ac:dyDescent="0.25">
      <c r="A2289" s="68">
        <v>45012</v>
      </c>
      <c r="B2289" s="68">
        <v>45014</v>
      </c>
      <c r="C2289" s="66" t="s">
        <v>133</v>
      </c>
      <c r="D2289" s="66" t="s">
        <v>150</v>
      </c>
      <c r="E2289" s="66" t="s">
        <v>151</v>
      </c>
      <c r="F2289" s="68">
        <v>45343</v>
      </c>
      <c r="G2289" s="67">
        <v>14.46</v>
      </c>
      <c r="H2289" s="67">
        <v>0</v>
      </c>
      <c r="I2289" s="67">
        <v>14.61</v>
      </c>
      <c r="J2289" s="67">
        <v>14.31</v>
      </c>
      <c r="K2289" s="67">
        <v>88.3292</v>
      </c>
      <c r="L2289" s="67">
        <v>0</v>
      </c>
    </row>
    <row r="2290" spans="1:15" hidden="1" x14ac:dyDescent="0.25">
      <c r="A2290" s="68">
        <v>45009</v>
      </c>
      <c r="B2290" s="68">
        <v>45013</v>
      </c>
      <c r="C2290" s="66" t="s">
        <v>118</v>
      </c>
      <c r="D2290" s="66" t="s">
        <v>2</v>
      </c>
      <c r="E2290" s="66" t="s">
        <v>6</v>
      </c>
      <c r="F2290" s="68">
        <v>47048</v>
      </c>
      <c r="G2290" s="67">
        <v>9.06</v>
      </c>
      <c r="H2290" s="67">
        <v>-0.18</v>
      </c>
      <c r="I2290" s="67">
        <v>9.2100000000000009</v>
      </c>
      <c r="J2290" s="67">
        <v>8.92</v>
      </c>
      <c r="K2290" s="67">
        <v>90.146199999999993</v>
      </c>
      <c r="L2290" s="67">
        <v>2.9034</v>
      </c>
    </row>
    <row r="2291" spans="1:15" hidden="1" x14ac:dyDescent="0.25">
      <c r="A2291" s="68">
        <v>45009</v>
      </c>
      <c r="B2291" s="68">
        <v>45013</v>
      </c>
      <c r="C2291" s="66" t="s">
        <v>112</v>
      </c>
      <c r="D2291" s="66" t="s">
        <v>113</v>
      </c>
      <c r="E2291" s="66" t="s">
        <v>114</v>
      </c>
      <c r="F2291" s="68">
        <v>50705</v>
      </c>
      <c r="G2291" s="67">
        <v>7.86</v>
      </c>
      <c r="H2291" s="67">
        <v>-0.16</v>
      </c>
      <c r="I2291" s="67">
        <v>8.01</v>
      </c>
      <c r="J2291" s="67">
        <v>7.71</v>
      </c>
      <c r="K2291" s="67">
        <v>57.142899999999997</v>
      </c>
      <c r="L2291" s="67">
        <v>1.2493000000000001</v>
      </c>
    </row>
    <row r="2292" spans="1:15" x14ac:dyDescent="0.25">
      <c r="A2292" s="68">
        <v>45009</v>
      </c>
      <c r="B2292" s="68">
        <v>45013</v>
      </c>
      <c r="C2292" s="66" t="s">
        <v>115</v>
      </c>
      <c r="D2292" s="66" t="s">
        <v>116</v>
      </c>
      <c r="E2292" s="66" t="s">
        <v>117</v>
      </c>
      <c r="F2292" s="68">
        <v>51616</v>
      </c>
      <c r="G2292" s="67">
        <v>7.67</v>
      </c>
      <c r="H2292" s="67">
        <v>-0.16</v>
      </c>
      <c r="I2292" s="67">
        <v>7.82</v>
      </c>
      <c r="J2292" s="67">
        <v>7.52</v>
      </c>
      <c r="K2292" s="67">
        <v>55.120399999999997</v>
      </c>
      <c r="L2292" s="67">
        <v>2.7698999999999998</v>
      </c>
    </row>
    <row r="2293" spans="1:15" hidden="1" x14ac:dyDescent="0.25">
      <c r="A2293" s="68">
        <v>45009</v>
      </c>
      <c r="B2293" s="68">
        <v>45013</v>
      </c>
      <c r="C2293" s="66" t="s">
        <v>127</v>
      </c>
      <c r="D2293" s="66" t="s">
        <v>4</v>
      </c>
      <c r="E2293" s="66" t="s">
        <v>8</v>
      </c>
      <c r="F2293" s="68">
        <v>48542</v>
      </c>
      <c r="G2293" s="67">
        <v>8.23</v>
      </c>
      <c r="H2293" s="67">
        <v>-0.18</v>
      </c>
      <c r="I2293" s="67">
        <v>8.3800000000000008</v>
      </c>
      <c r="J2293" s="67">
        <v>8.08</v>
      </c>
      <c r="K2293" s="67">
        <v>77.353899999999996</v>
      </c>
      <c r="L2293" s="67">
        <v>1.6136999999999999</v>
      </c>
    </row>
    <row r="2294" spans="1:15" hidden="1" x14ac:dyDescent="0.25">
      <c r="A2294" s="68">
        <v>45009</v>
      </c>
      <c r="B2294" s="68">
        <v>45013</v>
      </c>
      <c r="C2294" s="66" t="s">
        <v>124</v>
      </c>
      <c r="D2294" s="66" t="s">
        <v>166</v>
      </c>
      <c r="E2294" s="66" t="s">
        <v>167</v>
      </c>
      <c r="F2294" s="68">
        <v>45105</v>
      </c>
      <c r="G2294" s="67">
        <v>14.74</v>
      </c>
      <c r="H2294" s="67">
        <v>-0.06</v>
      </c>
      <c r="I2294" s="67">
        <v>14.89</v>
      </c>
      <c r="J2294" s="67">
        <v>14.59</v>
      </c>
      <c r="K2294" s="67">
        <v>96.370199999999997</v>
      </c>
      <c r="L2294" s="67">
        <v>0</v>
      </c>
      <c r="O2294" s="76"/>
    </row>
    <row r="2295" spans="1:15" hidden="1" x14ac:dyDescent="0.25">
      <c r="A2295" s="68">
        <v>45009</v>
      </c>
      <c r="B2295" s="68">
        <v>45013</v>
      </c>
      <c r="C2295" s="66" t="s">
        <v>121</v>
      </c>
      <c r="D2295" s="66" t="s">
        <v>122</v>
      </c>
      <c r="E2295" s="66" t="s">
        <v>123</v>
      </c>
      <c r="F2295" s="68">
        <v>46316</v>
      </c>
      <c r="G2295" s="67">
        <v>10.01</v>
      </c>
      <c r="H2295" s="67">
        <v>-0.24</v>
      </c>
      <c r="I2295" s="67">
        <v>10.15</v>
      </c>
      <c r="J2295" s="67">
        <v>9.86</v>
      </c>
      <c r="K2295" s="67">
        <v>98.552499999999995</v>
      </c>
      <c r="L2295" s="67">
        <v>1.7959000000000001</v>
      </c>
    </row>
    <row r="2296" spans="1:15" hidden="1" x14ac:dyDescent="0.25">
      <c r="A2296" s="68">
        <v>45009</v>
      </c>
      <c r="B2296" s="68">
        <v>45013</v>
      </c>
      <c r="C2296" s="66" t="s">
        <v>130</v>
      </c>
      <c r="D2296" s="66" t="s">
        <v>160</v>
      </c>
      <c r="E2296" s="66" t="s">
        <v>161</v>
      </c>
      <c r="F2296" s="68">
        <v>45189</v>
      </c>
      <c r="G2296" s="67">
        <v>15.09</v>
      </c>
      <c r="H2296" s="67">
        <v>-0.08</v>
      </c>
      <c r="I2296" s="67">
        <v>15.24</v>
      </c>
      <c r="J2296" s="67">
        <v>14.94</v>
      </c>
      <c r="K2296" s="67">
        <v>93.131</v>
      </c>
      <c r="L2296" s="67">
        <v>0</v>
      </c>
    </row>
    <row r="2297" spans="1:15" hidden="1" x14ac:dyDescent="0.25">
      <c r="A2297" s="68">
        <v>45009</v>
      </c>
      <c r="B2297" s="68">
        <v>45013</v>
      </c>
      <c r="C2297" s="66" t="s">
        <v>133</v>
      </c>
      <c r="D2297" s="66" t="s">
        <v>150</v>
      </c>
      <c r="E2297" s="66" t="s">
        <v>151</v>
      </c>
      <c r="F2297" s="68">
        <v>45343</v>
      </c>
      <c r="G2297" s="67">
        <v>14.46</v>
      </c>
      <c r="H2297" s="67">
        <v>-0.01</v>
      </c>
      <c r="I2297" s="67">
        <v>14.61</v>
      </c>
      <c r="J2297" s="67">
        <v>14.31</v>
      </c>
      <c r="K2297" s="67">
        <v>88.295000000000002</v>
      </c>
      <c r="L2297" s="67">
        <v>0</v>
      </c>
    </row>
    <row r="2298" spans="1:15" hidden="1" x14ac:dyDescent="0.25">
      <c r="A2298" s="68">
        <v>45008</v>
      </c>
      <c r="B2298" s="68">
        <v>45012</v>
      </c>
      <c r="C2298" s="66" t="s">
        <v>118</v>
      </c>
      <c r="D2298" s="66" t="s">
        <v>2</v>
      </c>
      <c r="E2298" s="66" t="s">
        <v>6</v>
      </c>
      <c r="F2298" s="68">
        <v>47048</v>
      </c>
      <c r="G2298" s="67">
        <v>9.24</v>
      </c>
      <c r="H2298" s="67">
        <v>-0.19</v>
      </c>
      <c r="I2298" s="67">
        <v>9.39</v>
      </c>
      <c r="J2298" s="67">
        <v>9.09</v>
      </c>
      <c r="K2298" s="67">
        <v>89.463300000000004</v>
      </c>
      <c r="L2298" s="67">
        <v>2.8849</v>
      </c>
    </row>
    <row r="2299" spans="1:15" hidden="1" x14ac:dyDescent="0.25">
      <c r="A2299" s="68">
        <v>45008</v>
      </c>
      <c r="B2299" s="68">
        <v>45012</v>
      </c>
      <c r="C2299" s="66" t="s">
        <v>112</v>
      </c>
      <c r="D2299" s="66" t="s">
        <v>113</v>
      </c>
      <c r="E2299" s="66" t="s">
        <v>114</v>
      </c>
      <c r="F2299" s="68">
        <v>50705</v>
      </c>
      <c r="G2299" s="67">
        <v>8.02</v>
      </c>
      <c r="H2299" s="67">
        <v>-0.16</v>
      </c>
      <c r="I2299" s="67">
        <v>8.17</v>
      </c>
      <c r="J2299" s="67">
        <v>7.87</v>
      </c>
      <c r="K2299" s="67">
        <v>56.1995</v>
      </c>
      <c r="L2299" s="67">
        <v>1.2411000000000001</v>
      </c>
    </row>
    <row r="2300" spans="1:15" x14ac:dyDescent="0.25">
      <c r="A2300" s="68">
        <v>45008</v>
      </c>
      <c r="B2300" s="68">
        <v>45012</v>
      </c>
      <c r="C2300" s="66" t="s">
        <v>115</v>
      </c>
      <c r="D2300" s="66" t="s">
        <v>116</v>
      </c>
      <c r="E2300" s="66" t="s">
        <v>117</v>
      </c>
      <c r="F2300" s="68">
        <v>51616</v>
      </c>
      <c r="G2300" s="67">
        <v>7.83</v>
      </c>
      <c r="H2300" s="67">
        <v>-0.16</v>
      </c>
      <c r="I2300" s="67">
        <v>7.98</v>
      </c>
      <c r="J2300" s="67">
        <v>7.68</v>
      </c>
      <c r="K2300" s="67">
        <v>54.112499999999997</v>
      </c>
      <c r="L2300" s="67">
        <v>2.7616000000000001</v>
      </c>
    </row>
    <row r="2301" spans="1:15" hidden="1" x14ac:dyDescent="0.25">
      <c r="A2301" s="68">
        <v>45008</v>
      </c>
      <c r="B2301" s="68">
        <v>45012</v>
      </c>
      <c r="C2301" s="66" t="s">
        <v>127</v>
      </c>
      <c r="D2301" s="66" t="s">
        <v>4</v>
      </c>
      <c r="E2301" s="66" t="s">
        <v>8</v>
      </c>
      <c r="F2301" s="68">
        <v>48542</v>
      </c>
      <c r="G2301" s="67">
        <v>8.41</v>
      </c>
      <c r="H2301" s="67">
        <v>-0.15</v>
      </c>
      <c r="I2301" s="67">
        <v>8.56</v>
      </c>
      <c r="J2301" s="67">
        <v>8.26</v>
      </c>
      <c r="K2301" s="67">
        <v>76.408000000000001</v>
      </c>
      <c r="L2301" s="67">
        <v>1.6007</v>
      </c>
    </row>
    <row r="2302" spans="1:15" hidden="1" x14ac:dyDescent="0.25">
      <c r="A2302" s="68">
        <v>45008</v>
      </c>
      <c r="B2302" s="68">
        <v>45012</v>
      </c>
      <c r="C2302" s="66" t="s">
        <v>124</v>
      </c>
      <c r="D2302" s="66" t="s">
        <v>166</v>
      </c>
      <c r="E2302" s="66" t="s">
        <v>167</v>
      </c>
      <c r="F2302" s="68">
        <v>45105</v>
      </c>
      <c r="G2302" s="67">
        <v>14.8</v>
      </c>
      <c r="H2302" s="67">
        <v>-0.03</v>
      </c>
      <c r="I2302" s="67">
        <v>14.95</v>
      </c>
      <c r="J2302" s="67">
        <v>14.65</v>
      </c>
      <c r="K2302" s="67">
        <v>96.316900000000004</v>
      </c>
      <c r="L2302" s="67">
        <v>0</v>
      </c>
      <c r="O2302" s="76"/>
    </row>
    <row r="2303" spans="1:15" hidden="1" x14ac:dyDescent="0.25">
      <c r="A2303" s="68">
        <v>45008</v>
      </c>
      <c r="B2303" s="68">
        <v>45012</v>
      </c>
      <c r="C2303" s="66" t="s">
        <v>121</v>
      </c>
      <c r="D2303" s="66" t="s">
        <v>122</v>
      </c>
      <c r="E2303" s="66" t="s">
        <v>123</v>
      </c>
      <c r="F2303" s="68">
        <v>46316</v>
      </c>
      <c r="G2303" s="67">
        <v>10.25</v>
      </c>
      <c r="H2303" s="67">
        <v>-0.2</v>
      </c>
      <c r="I2303" s="67">
        <v>10.4</v>
      </c>
      <c r="J2303" s="67">
        <v>10.1</v>
      </c>
      <c r="K2303" s="67">
        <v>97.848799999999997</v>
      </c>
      <c r="L2303" s="67">
        <v>1.7699</v>
      </c>
    </row>
    <row r="2304" spans="1:15" hidden="1" x14ac:dyDescent="0.25">
      <c r="A2304" s="68">
        <v>45008</v>
      </c>
      <c r="B2304" s="68">
        <v>45012</v>
      </c>
      <c r="C2304" s="66" t="s">
        <v>130</v>
      </c>
      <c r="D2304" s="66" t="s">
        <v>160</v>
      </c>
      <c r="E2304" s="66" t="s">
        <v>161</v>
      </c>
      <c r="F2304" s="68">
        <v>45189</v>
      </c>
      <c r="G2304" s="67">
        <v>15.17</v>
      </c>
      <c r="H2304" s="67">
        <v>-0.3</v>
      </c>
      <c r="I2304" s="67">
        <v>15.32</v>
      </c>
      <c r="J2304" s="67">
        <v>15.03</v>
      </c>
      <c r="K2304" s="67">
        <v>93.058300000000003</v>
      </c>
      <c r="L2304" s="67">
        <v>0</v>
      </c>
    </row>
    <row r="2305" spans="1:15" hidden="1" x14ac:dyDescent="0.25">
      <c r="A2305" s="68">
        <v>45008</v>
      </c>
      <c r="B2305" s="68">
        <v>45012</v>
      </c>
      <c r="C2305" s="66" t="s">
        <v>133</v>
      </c>
      <c r="D2305" s="66" t="s">
        <v>150</v>
      </c>
      <c r="E2305" s="66" t="s">
        <v>151</v>
      </c>
      <c r="F2305" s="68">
        <v>45343</v>
      </c>
      <c r="G2305" s="67">
        <v>14.47</v>
      </c>
      <c r="H2305" s="67">
        <v>-0.14000000000000001</v>
      </c>
      <c r="I2305" s="67">
        <v>14.62</v>
      </c>
      <c r="J2305" s="67">
        <v>14.32</v>
      </c>
      <c r="K2305" s="67">
        <v>88.256600000000006</v>
      </c>
      <c r="L2305" s="67">
        <v>0</v>
      </c>
    </row>
    <row r="2306" spans="1:15" hidden="1" x14ac:dyDescent="0.25">
      <c r="A2306" s="68">
        <v>45007</v>
      </c>
      <c r="B2306" s="68">
        <v>45009</v>
      </c>
      <c r="C2306" s="66" t="s">
        <v>118</v>
      </c>
      <c r="D2306" s="66" t="s">
        <v>2</v>
      </c>
      <c r="E2306" s="66" t="s">
        <v>6</v>
      </c>
      <c r="F2306" s="68">
        <v>47048</v>
      </c>
      <c r="G2306" s="67">
        <v>9.43</v>
      </c>
      <c r="H2306" s="67">
        <v>-0.1</v>
      </c>
      <c r="I2306" s="67">
        <v>9.58</v>
      </c>
      <c r="J2306" s="67">
        <v>9.2799999999999994</v>
      </c>
      <c r="K2306" s="67">
        <v>88.697599999999994</v>
      </c>
      <c r="L2306" s="67">
        <v>2.8294999999999999</v>
      </c>
    </row>
    <row r="2307" spans="1:15" hidden="1" x14ac:dyDescent="0.25">
      <c r="A2307" s="68">
        <v>45007</v>
      </c>
      <c r="B2307" s="68">
        <v>45009</v>
      </c>
      <c r="C2307" s="66" t="s">
        <v>112</v>
      </c>
      <c r="D2307" s="66" t="s">
        <v>113</v>
      </c>
      <c r="E2307" s="66" t="s">
        <v>114</v>
      </c>
      <c r="F2307" s="68">
        <v>50705</v>
      </c>
      <c r="G2307" s="67">
        <v>8.18</v>
      </c>
      <c r="H2307" s="67">
        <v>-0.04</v>
      </c>
      <c r="I2307" s="67">
        <v>8.33</v>
      </c>
      <c r="J2307" s="67">
        <v>8.0299999999999994</v>
      </c>
      <c r="K2307" s="67">
        <v>55.2592</v>
      </c>
      <c r="L2307" s="67">
        <v>1.2163999999999999</v>
      </c>
    </row>
    <row r="2308" spans="1:15" x14ac:dyDescent="0.25">
      <c r="A2308" s="68">
        <v>45007</v>
      </c>
      <c r="B2308" s="68">
        <v>45009</v>
      </c>
      <c r="C2308" s="66" t="s">
        <v>115</v>
      </c>
      <c r="D2308" s="66" t="s">
        <v>116</v>
      </c>
      <c r="E2308" s="66" t="s">
        <v>117</v>
      </c>
      <c r="F2308" s="68">
        <v>51616</v>
      </c>
      <c r="G2308" s="67">
        <v>7.99</v>
      </c>
      <c r="H2308" s="67">
        <v>-0.06</v>
      </c>
      <c r="I2308" s="67">
        <v>8.14</v>
      </c>
      <c r="J2308" s="67">
        <v>7.84</v>
      </c>
      <c r="K2308" s="67">
        <v>53.098100000000002</v>
      </c>
      <c r="L2308" s="67">
        <v>2.7370000000000001</v>
      </c>
    </row>
    <row r="2309" spans="1:15" hidden="1" x14ac:dyDescent="0.25">
      <c r="A2309" s="68">
        <v>45007</v>
      </c>
      <c r="B2309" s="68">
        <v>45009</v>
      </c>
      <c r="C2309" s="66" t="s">
        <v>127</v>
      </c>
      <c r="D2309" s="66" t="s">
        <v>4</v>
      </c>
      <c r="E2309" s="66" t="s">
        <v>8</v>
      </c>
      <c r="F2309" s="68">
        <v>48542</v>
      </c>
      <c r="G2309" s="67">
        <v>8.56</v>
      </c>
      <c r="H2309" s="67">
        <v>-0.06</v>
      </c>
      <c r="I2309" s="67">
        <v>8.7100000000000009</v>
      </c>
      <c r="J2309" s="67">
        <v>8.41</v>
      </c>
      <c r="K2309" s="67">
        <v>75.554100000000005</v>
      </c>
      <c r="L2309" s="67">
        <v>1.5616000000000001</v>
      </c>
    </row>
    <row r="2310" spans="1:15" hidden="1" x14ac:dyDescent="0.25">
      <c r="A2310" s="68">
        <v>45007</v>
      </c>
      <c r="B2310" s="68">
        <v>45009</v>
      </c>
      <c r="C2310" s="66" t="s">
        <v>124</v>
      </c>
      <c r="D2310" s="66" t="s">
        <v>166</v>
      </c>
      <c r="E2310" s="66" t="s">
        <v>167</v>
      </c>
      <c r="F2310" s="68">
        <v>45105</v>
      </c>
      <c r="G2310" s="67">
        <v>14.83</v>
      </c>
      <c r="H2310" s="67">
        <v>-0.11</v>
      </c>
      <c r="I2310" s="67">
        <v>14.98</v>
      </c>
      <c r="J2310" s="67">
        <v>14.68</v>
      </c>
      <c r="K2310" s="67">
        <v>96.196100000000001</v>
      </c>
      <c r="L2310" s="67">
        <v>0</v>
      </c>
      <c r="O2310" s="76"/>
    </row>
    <row r="2311" spans="1:15" hidden="1" x14ac:dyDescent="0.25">
      <c r="A2311" s="68">
        <v>45007</v>
      </c>
      <c r="B2311" s="68">
        <v>45009</v>
      </c>
      <c r="C2311" s="66" t="s">
        <v>121</v>
      </c>
      <c r="D2311" s="66" t="s">
        <v>122</v>
      </c>
      <c r="E2311" s="66" t="s">
        <v>123</v>
      </c>
      <c r="F2311" s="68">
        <v>46316</v>
      </c>
      <c r="G2311" s="67">
        <v>10.45</v>
      </c>
      <c r="H2311" s="67">
        <v>-0.13</v>
      </c>
      <c r="I2311" s="67">
        <v>10.6</v>
      </c>
      <c r="J2311" s="67">
        <v>10.3</v>
      </c>
      <c r="K2311" s="67">
        <v>97.293999999999997</v>
      </c>
      <c r="L2311" s="67">
        <v>1.6918</v>
      </c>
    </row>
    <row r="2312" spans="1:15" hidden="1" x14ac:dyDescent="0.25">
      <c r="A2312" s="68">
        <v>45007</v>
      </c>
      <c r="B2312" s="68">
        <v>45009</v>
      </c>
      <c r="C2312" s="66" t="s">
        <v>130</v>
      </c>
      <c r="D2312" s="66" t="s">
        <v>160</v>
      </c>
      <c r="E2312" s="66" t="s">
        <v>161</v>
      </c>
      <c r="F2312" s="68">
        <v>45189</v>
      </c>
      <c r="G2312" s="67">
        <v>15.47</v>
      </c>
      <c r="H2312" s="67">
        <v>0.03</v>
      </c>
      <c r="I2312" s="67">
        <v>15.62</v>
      </c>
      <c r="J2312" s="67">
        <v>15.32</v>
      </c>
      <c r="K2312" s="67">
        <v>92.821299999999994</v>
      </c>
      <c r="L2312" s="67">
        <v>0</v>
      </c>
    </row>
    <row r="2313" spans="1:15" hidden="1" x14ac:dyDescent="0.25">
      <c r="A2313" s="68">
        <v>45007</v>
      </c>
      <c r="B2313" s="68">
        <v>45009</v>
      </c>
      <c r="C2313" s="66" t="s">
        <v>133</v>
      </c>
      <c r="D2313" s="66" t="s">
        <v>150</v>
      </c>
      <c r="E2313" s="66" t="s">
        <v>151</v>
      </c>
      <c r="F2313" s="68">
        <v>45343</v>
      </c>
      <c r="G2313" s="67">
        <v>14.61</v>
      </c>
      <c r="H2313" s="67">
        <v>-0.03</v>
      </c>
      <c r="I2313" s="67">
        <v>14.76</v>
      </c>
      <c r="J2313" s="67">
        <v>14.46</v>
      </c>
      <c r="K2313" s="67">
        <v>88.064800000000005</v>
      </c>
      <c r="L2313" s="67">
        <v>0</v>
      </c>
    </row>
    <row r="2314" spans="1:15" hidden="1" x14ac:dyDescent="0.25">
      <c r="A2314" s="68">
        <v>45006</v>
      </c>
      <c r="B2314" s="68">
        <v>45008</v>
      </c>
      <c r="C2314" s="66" t="s">
        <v>118</v>
      </c>
      <c r="D2314" s="66" t="s">
        <v>2</v>
      </c>
      <c r="E2314" s="66" t="s">
        <v>6</v>
      </c>
      <c r="F2314" s="68">
        <v>47048</v>
      </c>
      <c r="G2314" s="67">
        <v>9.5299999999999994</v>
      </c>
      <c r="H2314" s="67">
        <v>-0.04</v>
      </c>
      <c r="I2314" s="67">
        <v>9.68</v>
      </c>
      <c r="J2314" s="67">
        <v>9.3800000000000008</v>
      </c>
      <c r="K2314" s="67">
        <v>88.314899999999994</v>
      </c>
      <c r="L2314" s="67">
        <v>2.8109999999999999</v>
      </c>
    </row>
    <row r="2315" spans="1:15" hidden="1" x14ac:dyDescent="0.25">
      <c r="A2315" s="68">
        <v>45006</v>
      </c>
      <c r="B2315" s="68">
        <v>45008</v>
      </c>
      <c r="C2315" s="66" t="s">
        <v>112</v>
      </c>
      <c r="D2315" s="66" t="s">
        <v>113</v>
      </c>
      <c r="E2315" s="66" t="s">
        <v>114</v>
      </c>
      <c r="F2315" s="68">
        <v>50705</v>
      </c>
      <c r="G2315" s="67">
        <v>8.2200000000000006</v>
      </c>
      <c r="H2315" s="67">
        <v>-0.05</v>
      </c>
      <c r="I2315" s="67">
        <v>8.3699999999999992</v>
      </c>
      <c r="J2315" s="67">
        <v>8.07</v>
      </c>
      <c r="K2315" s="67">
        <v>54.985799999999998</v>
      </c>
      <c r="L2315" s="67">
        <v>1.2081999999999999</v>
      </c>
    </row>
    <row r="2316" spans="1:15" x14ac:dyDescent="0.25">
      <c r="A2316" s="68">
        <v>45006</v>
      </c>
      <c r="B2316" s="68">
        <v>45008</v>
      </c>
      <c r="C2316" s="66" t="s">
        <v>115</v>
      </c>
      <c r="D2316" s="66" t="s">
        <v>116</v>
      </c>
      <c r="E2316" s="66" t="s">
        <v>117</v>
      </c>
      <c r="F2316" s="68">
        <v>51616</v>
      </c>
      <c r="G2316" s="67">
        <v>8.0500000000000007</v>
      </c>
      <c r="H2316" s="67">
        <v>-0.05</v>
      </c>
      <c r="I2316" s="67">
        <v>8.1999999999999993</v>
      </c>
      <c r="J2316" s="67">
        <v>7.9</v>
      </c>
      <c r="K2316" s="67">
        <v>52.741999999999997</v>
      </c>
      <c r="L2316" s="67">
        <v>2.7288000000000001</v>
      </c>
    </row>
    <row r="2317" spans="1:15" hidden="1" x14ac:dyDescent="0.25">
      <c r="A2317" s="68">
        <v>45006</v>
      </c>
      <c r="B2317" s="68">
        <v>45008</v>
      </c>
      <c r="C2317" s="66" t="s">
        <v>127</v>
      </c>
      <c r="D2317" s="66" t="s">
        <v>4</v>
      </c>
      <c r="E2317" s="66" t="s">
        <v>8</v>
      </c>
      <c r="F2317" s="68">
        <v>48542</v>
      </c>
      <c r="G2317" s="67">
        <v>8.6199999999999992</v>
      </c>
      <c r="H2317" s="67">
        <v>-0.05</v>
      </c>
      <c r="I2317" s="67">
        <v>8.77</v>
      </c>
      <c r="J2317" s="67">
        <v>8.4700000000000006</v>
      </c>
      <c r="K2317" s="67">
        <v>75.225499999999997</v>
      </c>
      <c r="L2317" s="67">
        <v>1.5486</v>
      </c>
    </row>
    <row r="2318" spans="1:15" hidden="1" x14ac:dyDescent="0.25">
      <c r="A2318" s="68">
        <v>45006</v>
      </c>
      <c r="B2318" s="68">
        <v>45008</v>
      </c>
      <c r="C2318" s="66" t="s">
        <v>124</v>
      </c>
      <c r="D2318" s="66" t="s">
        <v>166</v>
      </c>
      <c r="E2318" s="66" t="s">
        <v>167</v>
      </c>
      <c r="F2318" s="68">
        <v>45105</v>
      </c>
      <c r="G2318" s="67">
        <v>14.94</v>
      </c>
      <c r="H2318" s="67">
        <v>0.59</v>
      </c>
      <c r="I2318" s="67">
        <v>15.09</v>
      </c>
      <c r="J2318" s="67">
        <v>14.79</v>
      </c>
      <c r="K2318" s="67">
        <v>96.131299999999996</v>
      </c>
      <c r="L2318" s="67">
        <v>0</v>
      </c>
      <c r="O2318" s="76"/>
    </row>
    <row r="2319" spans="1:15" hidden="1" x14ac:dyDescent="0.25">
      <c r="A2319" s="68">
        <v>45006</v>
      </c>
      <c r="B2319" s="68">
        <v>45008</v>
      </c>
      <c r="C2319" s="66" t="s">
        <v>121</v>
      </c>
      <c r="D2319" s="66" t="s">
        <v>122</v>
      </c>
      <c r="E2319" s="66" t="s">
        <v>123</v>
      </c>
      <c r="F2319" s="68">
        <v>46316</v>
      </c>
      <c r="G2319" s="67">
        <v>10.58</v>
      </c>
      <c r="H2319" s="67">
        <v>-0.08</v>
      </c>
      <c r="I2319" s="67">
        <v>10.72</v>
      </c>
      <c r="J2319" s="67">
        <v>10.43</v>
      </c>
      <c r="K2319" s="67">
        <v>96.939400000000006</v>
      </c>
      <c r="L2319" s="67">
        <v>1.6657999999999999</v>
      </c>
    </row>
    <row r="2320" spans="1:15" hidden="1" x14ac:dyDescent="0.25">
      <c r="A2320" s="68">
        <v>45006</v>
      </c>
      <c r="B2320" s="68">
        <v>45008</v>
      </c>
      <c r="C2320" s="66" t="s">
        <v>130</v>
      </c>
      <c r="D2320" s="66" t="s">
        <v>160</v>
      </c>
      <c r="E2320" s="66" t="s">
        <v>161</v>
      </c>
      <c r="F2320" s="68">
        <v>45189</v>
      </c>
      <c r="G2320" s="67">
        <v>15.44</v>
      </c>
      <c r="H2320" s="67">
        <v>0.26</v>
      </c>
      <c r="I2320" s="67">
        <v>15.58</v>
      </c>
      <c r="J2320" s="67">
        <v>15.29</v>
      </c>
      <c r="K2320" s="67">
        <v>92.798100000000005</v>
      </c>
      <c r="L2320" s="67">
        <v>0</v>
      </c>
    </row>
    <row r="2321" spans="1:15" hidden="1" x14ac:dyDescent="0.25">
      <c r="A2321" s="68">
        <v>45006</v>
      </c>
      <c r="B2321" s="68">
        <v>45008</v>
      </c>
      <c r="C2321" s="66" t="s">
        <v>133</v>
      </c>
      <c r="D2321" s="66" t="s">
        <v>150</v>
      </c>
      <c r="E2321" s="66" t="s">
        <v>151</v>
      </c>
      <c r="F2321" s="68">
        <v>45343</v>
      </c>
      <c r="G2321" s="67">
        <v>14.64</v>
      </c>
      <c r="H2321" s="67">
        <v>0.03</v>
      </c>
      <c r="I2321" s="67">
        <v>14.79</v>
      </c>
      <c r="J2321" s="67">
        <v>14.49</v>
      </c>
      <c r="K2321" s="67">
        <v>88.013199999999998</v>
      </c>
      <c r="L2321" s="67">
        <v>0</v>
      </c>
    </row>
    <row r="2322" spans="1:15" hidden="1" x14ac:dyDescent="0.25">
      <c r="A2322" s="68">
        <v>45005</v>
      </c>
      <c r="B2322" s="68">
        <v>45007</v>
      </c>
      <c r="C2322" s="66" t="s">
        <v>118</v>
      </c>
      <c r="D2322" s="66" t="s">
        <v>2</v>
      </c>
      <c r="E2322" s="66" t="s">
        <v>6</v>
      </c>
      <c r="F2322" s="68">
        <v>47048</v>
      </c>
      <c r="G2322" s="67">
        <v>9.57</v>
      </c>
      <c r="H2322" s="67">
        <v>0.01</v>
      </c>
      <c r="I2322" s="67">
        <v>9.7200000000000006</v>
      </c>
      <c r="J2322" s="67">
        <v>9.42</v>
      </c>
      <c r="K2322" s="67">
        <v>88.139899999999997</v>
      </c>
      <c r="L2322" s="67">
        <v>2.7925</v>
      </c>
    </row>
    <row r="2323" spans="1:15" hidden="1" x14ac:dyDescent="0.25">
      <c r="A2323" s="68">
        <v>45005</v>
      </c>
      <c r="B2323" s="68">
        <v>45007</v>
      </c>
      <c r="C2323" s="66" t="s">
        <v>112</v>
      </c>
      <c r="D2323" s="66" t="s">
        <v>113</v>
      </c>
      <c r="E2323" s="66" t="s">
        <v>114</v>
      </c>
      <c r="F2323" s="68">
        <v>50705</v>
      </c>
      <c r="G2323" s="67">
        <v>8.27</v>
      </c>
      <c r="H2323" s="67">
        <v>0.02</v>
      </c>
      <c r="I2323" s="67">
        <v>8.41</v>
      </c>
      <c r="J2323" s="67">
        <v>8.1199999999999992</v>
      </c>
      <c r="K2323" s="67">
        <v>54.725200000000001</v>
      </c>
      <c r="L2323" s="67">
        <v>1.2</v>
      </c>
    </row>
    <row r="2324" spans="1:15" x14ac:dyDescent="0.25">
      <c r="A2324" s="68">
        <v>45005</v>
      </c>
      <c r="B2324" s="68">
        <v>45007</v>
      </c>
      <c r="C2324" s="66" t="s">
        <v>115</v>
      </c>
      <c r="D2324" s="66" t="s">
        <v>116</v>
      </c>
      <c r="E2324" s="66" t="s">
        <v>117</v>
      </c>
      <c r="F2324" s="68">
        <v>51616</v>
      </c>
      <c r="G2324" s="67">
        <v>8.1</v>
      </c>
      <c r="H2324" s="67">
        <v>0.02</v>
      </c>
      <c r="I2324" s="67">
        <v>8.24</v>
      </c>
      <c r="J2324" s="67">
        <v>7.95</v>
      </c>
      <c r="K2324" s="67">
        <v>52.442399999999999</v>
      </c>
      <c r="L2324" s="67">
        <v>2.7204999999999999</v>
      </c>
    </row>
    <row r="2325" spans="1:15" hidden="1" x14ac:dyDescent="0.25">
      <c r="A2325" s="68">
        <v>45005</v>
      </c>
      <c r="B2325" s="68">
        <v>45007</v>
      </c>
      <c r="C2325" s="66" t="s">
        <v>127</v>
      </c>
      <c r="D2325" s="66" t="s">
        <v>4</v>
      </c>
      <c r="E2325" s="66" t="s">
        <v>8</v>
      </c>
      <c r="F2325" s="68">
        <v>48542</v>
      </c>
      <c r="G2325" s="67">
        <v>8.67</v>
      </c>
      <c r="H2325" s="67">
        <v>0.02</v>
      </c>
      <c r="I2325" s="67">
        <v>8.82</v>
      </c>
      <c r="J2325" s="67">
        <v>8.52</v>
      </c>
      <c r="K2325" s="67">
        <v>74.980099999999993</v>
      </c>
      <c r="L2325" s="67">
        <v>1.5356000000000001</v>
      </c>
    </row>
    <row r="2326" spans="1:15" hidden="1" x14ac:dyDescent="0.25">
      <c r="A2326" s="68">
        <v>45005</v>
      </c>
      <c r="B2326" s="68">
        <v>45007</v>
      </c>
      <c r="C2326" s="66" t="s">
        <v>124</v>
      </c>
      <c r="D2326" s="66" t="s">
        <v>166</v>
      </c>
      <c r="E2326" s="66" t="s">
        <v>167</v>
      </c>
      <c r="F2326" s="68">
        <v>45105</v>
      </c>
      <c r="G2326" s="67">
        <v>14.35</v>
      </c>
      <c r="H2326" s="67">
        <v>0.17</v>
      </c>
      <c r="I2326" s="67">
        <v>14.5</v>
      </c>
      <c r="J2326" s="67">
        <v>14.2</v>
      </c>
      <c r="K2326" s="67">
        <v>96.239900000000006</v>
      </c>
      <c r="L2326" s="67">
        <v>0</v>
      </c>
      <c r="O2326" s="76"/>
    </row>
    <row r="2327" spans="1:15" hidden="1" x14ac:dyDescent="0.25">
      <c r="A2327" s="68">
        <v>45005</v>
      </c>
      <c r="B2327" s="68">
        <v>45007</v>
      </c>
      <c r="C2327" s="66" t="s">
        <v>121</v>
      </c>
      <c r="D2327" s="66" t="s">
        <v>122</v>
      </c>
      <c r="E2327" s="66" t="s">
        <v>123</v>
      </c>
      <c r="F2327" s="68">
        <v>46316</v>
      </c>
      <c r="G2327" s="67">
        <v>10.66</v>
      </c>
      <c r="H2327" s="67">
        <v>0</v>
      </c>
      <c r="I2327" s="67">
        <v>10.81</v>
      </c>
      <c r="J2327" s="67">
        <v>10.51</v>
      </c>
      <c r="K2327" s="67">
        <v>96.694299999999998</v>
      </c>
      <c r="L2327" s="67">
        <v>1.6396999999999999</v>
      </c>
    </row>
    <row r="2328" spans="1:15" hidden="1" x14ac:dyDescent="0.25">
      <c r="A2328" s="68">
        <v>45005</v>
      </c>
      <c r="B2328" s="68">
        <v>45007</v>
      </c>
      <c r="C2328" s="66" t="s">
        <v>130</v>
      </c>
      <c r="D2328" s="66" t="s">
        <v>160</v>
      </c>
      <c r="E2328" s="66" t="s">
        <v>161</v>
      </c>
      <c r="F2328" s="68">
        <v>45189</v>
      </c>
      <c r="G2328" s="67">
        <v>15.18</v>
      </c>
      <c r="H2328" s="67">
        <v>0.02</v>
      </c>
      <c r="I2328" s="67">
        <v>15.32</v>
      </c>
      <c r="J2328" s="67">
        <v>15.03</v>
      </c>
      <c r="K2328" s="67">
        <v>92.874899999999997</v>
      </c>
      <c r="L2328" s="67">
        <v>0</v>
      </c>
    </row>
    <row r="2329" spans="1:15" hidden="1" x14ac:dyDescent="0.25">
      <c r="A2329" s="68">
        <v>45005</v>
      </c>
      <c r="B2329" s="68">
        <v>45007</v>
      </c>
      <c r="C2329" s="66" t="s">
        <v>133</v>
      </c>
      <c r="D2329" s="66" t="s">
        <v>150</v>
      </c>
      <c r="E2329" s="66" t="s">
        <v>151</v>
      </c>
      <c r="F2329" s="68">
        <v>45343</v>
      </c>
      <c r="G2329" s="67">
        <v>14.61</v>
      </c>
      <c r="H2329" s="67">
        <v>0.01</v>
      </c>
      <c r="I2329" s="67">
        <v>14.76</v>
      </c>
      <c r="J2329" s="67">
        <v>14.46</v>
      </c>
      <c r="K2329" s="67">
        <v>88.000399999999999</v>
      </c>
      <c r="L2329" s="67">
        <v>0</v>
      </c>
    </row>
    <row r="2330" spans="1:15" hidden="1" x14ac:dyDescent="0.25">
      <c r="A2330" s="68">
        <v>45002</v>
      </c>
      <c r="B2330" s="68">
        <v>45006</v>
      </c>
      <c r="C2330" s="66" t="s">
        <v>118</v>
      </c>
      <c r="D2330" s="66" t="s">
        <v>2</v>
      </c>
      <c r="E2330" s="66" t="s">
        <v>6</v>
      </c>
      <c r="F2330" s="68">
        <v>47048</v>
      </c>
      <c r="G2330" s="67">
        <v>9.56</v>
      </c>
      <c r="H2330" s="67">
        <v>0.01</v>
      </c>
      <c r="I2330" s="67">
        <v>9.7100000000000009</v>
      </c>
      <c r="J2330" s="67">
        <v>9.41</v>
      </c>
      <c r="K2330" s="67">
        <v>88.191999999999993</v>
      </c>
      <c r="L2330" s="67">
        <v>2.774</v>
      </c>
    </row>
    <row r="2331" spans="1:15" hidden="1" x14ac:dyDescent="0.25">
      <c r="A2331" s="68">
        <v>45002</v>
      </c>
      <c r="B2331" s="68">
        <v>45006</v>
      </c>
      <c r="C2331" s="66" t="s">
        <v>112</v>
      </c>
      <c r="D2331" s="66" t="s">
        <v>113</v>
      </c>
      <c r="E2331" s="66" t="s">
        <v>114</v>
      </c>
      <c r="F2331" s="68">
        <v>50705</v>
      </c>
      <c r="G2331" s="67">
        <v>8.25</v>
      </c>
      <c r="H2331" s="67">
        <v>-0.02</v>
      </c>
      <c r="I2331" s="67">
        <v>8.4</v>
      </c>
      <c r="J2331" s="67">
        <v>8.11</v>
      </c>
      <c r="K2331" s="67">
        <v>54.790300000000002</v>
      </c>
      <c r="L2331" s="67">
        <v>1.1918</v>
      </c>
    </row>
    <row r="2332" spans="1:15" x14ac:dyDescent="0.25">
      <c r="A2332" s="68">
        <v>45002</v>
      </c>
      <c r="B2332" s="68">
        <v>45006</v>
      </c>
      <c r="C2332" s="66" t="s">
        <v>115</v>
      </c>
      <c r="D2332" s="66" t="s">
        <v>116</v>
      </c>
      <c r="E2332" s="66" t="s">
        <v>117</v>
      </c>
      <c r="F2332" s="68">
        <v>51616</v>
      </c>
      <c r="G2332" s="67">
        <v>8.08</v>
      </c>
      <c r="H2332" s="67">
        <v>-0.01</v>
      </c>
      <c r="I2332" s="67">
        <v>8.23</v>
      </c>
      <c r="J2332" s="67">
        <v>7.94</v>
      </c>
      <c r="K2332" s="67">
        <v>52.515599999999999</v>
      </c>
      <c r="L2332" s="67">
        <v>2.7122999999999999</v>
      </c>
    </row>
    <row r="2333" spans="1:15" hidden="1" x14ac:dyDescent="0.25">
      <c r="A2333" s="68">
        <v>45002</v>
      </c>
      <c r="B2333" s="68">
        <v>45006</v>
      </c>
      <c r="C2333" s="66" t="s">
        <v>127</v>
      </c>
      <c r="D2333" s="66" t="s">
        <v>4</v>
      </c>
      <c r="E2333" s="66" t="s">
        <v>8</v>
      </c>
      <c r="F2333" s="68">
        <v>48542</v>
      </c>
      <c r="G2333" s="67">
        <v>8.65</v>
      </c>
      <c r="H2333" s="67">
        <v>-0.02</v>
      </c>
      <c r="I2333" s="67">
        <v>8.8000000000000007</v>
      </c>
      <c r="J2333" s="67">
        <v>8.5</v>
      </c>
      <c r="K2333" s="67">
        <v>75.057299999999998</v>
      </c>
      <c r="L2333" s="67">
        <v>1.5226</v>
      </c>
    </row>
    <row r="2334" spans="1:15" hidden="1" x14ac:dyDescent="0.25">
      <c r="A2334" s="68">
        <v>45002</v>
      </c>
      <c r="B2334" s="68">
        <v>45006</v>
      </c>
      <c r="C2334" s="66" t="s">
        <v>124</v>
      </c>
      <c r="D2334" s="66" t="s">
        <v>166</v>
      </c>
      <c r="E2334" s="66" t="s">
        <v>167</v>
      </c>
      <c r="F2334" s="68">
        <v>45105</v>
      </c>
      <c r="G2334" s="67">
        <v>14.18</v>
      </c>
      <c r="H2334" s="67">
        <v>0.08</v>
      </c>
      <c r="I2334" s="67">
        <v>14.33</v>
      </c>
      <c r="J2334" s="67">
        <v>14.03</v>
      </c>
      <c r="K2334" s="67">
        <v>96.246099999999998</v>
      </c>
      <c r="L2334" s="67">
        <v>0</v>
      </c>
      <c r="O2334" s="76"/>
    </row>
    <row r="2335" spans="1:15" hidden="1" x14ac:dyDescent="0.25">
      <c r="A2335" s="68">
        <v>45002</v>
      </c>
      <c r="B2335" s="68">
        <v>45006</v>
      </c>
      <c r="C2335" s="66" t="s">
        <v>121</v>
      </c>
      <c r="D2335" s="66" t="s">
        <v>122</v>
      </c>
      <c r="E2335" s="66" t="s">
        <v>123</v>
      </c>
      <c r="F2335" s="68">
        <v>46316</v>
      </c>
      <c r="G2335" s="67">
        <v>10.66</v>
      </c>
      <c r="H2335" s="67">
        <v>0</v>
      </c>
      <c r="I2335" s="67">
        <v>10.8</v>
      </c>
      <c r="J2335" s="67">
        <v>10.51</v>
      </c>
      <c r="K2335" s="67">
        <v>96.712400000000002</v>
      </c>
      <c r="L2335" s="67">
        <v>1.6136999999999999</v>
      </c>
    </row>
    <row r="2336" spans="1:15" hidden="1" x14ac:dyDescent="0.25">
      <c r="A2336" s="68">
        <v>45002</v>
      </c>
      <c r="B2336" s="68">
        <v>45006</v>
      </c>
      <c r="C2336" s="66" t="s">
        <v>130</v>
      </c>
      <c r="D2336" s="66" t="s">
        <v>160</v>
      </c>
      <c r="E2336" s="66" t="s">
        <v>161</v>
      </c>
      <c r="F2336" s="68">
        <v>45189</v>
      </c>
      <c r="G2336" s="67">
        <v>15.16</v>
      </c>
      <c r="H2336" s="67">
        <v>0</v>
      </c>
      <c r="I2336" s="67">
        <v>15.3</v>
      </c>
      <c r="J2336" s="67">
        <v>15.01</v>
      </c>
      <c r="K2336" s="67">
        <v>92.846900000000005</v>
      </c>
      <c r="L2336" s="67">
        <v>0</v>
      </c>
    </row>
    <row r="2337" spans="1:15" hidden="1" x14ac:dyDescent="0.25">
      <c r="A2337" s="68">
        <v>45002</v>
      </c>
      <c r="B2337" s="68">
        <v>45006</v>
      </c>
      <c r="C2337" s="66" t="s">
        <v>133</v>
      </c>
      <c r="D2337" s="66" t="s">
        <v>150</v>
      </c>
      <c r="E2337" s="66" t="s">
        <v>151</v>
      </c>
      <c r="F2337" s="68">
        <v>45343</v>
      </c>
      <c r="G2337" s="67">
        <v>14.6</v>
      </c>
      <c r="H2337" s="67">
        <v>0.01</v>
      </c>
      <c r="I2337" s="67">
        <v>14.74</v>
      </c>
      <c r="J2337" s="67">
        <v>14.45</v>
      </c>
      <c r="K2337" s="67">
        <v>87.979900000000001</v>
      </c>
      <c r="L2337" s="67">
        <v>0</v>
      </c>
    </row>
    <row r="2338" spans="1:15" hidden="1" x14ac:dyDescent="0.25">
      <c r="A2338" s="68">
        <v>45001</v>
      </c>
      <c r="B2338" s="68">
        <v>45005</v>
      </c>
      <c r="C2338" s="66" t="s">
        <v>118</v>
      </c>
      <c r="D2338" s="66" t="s">
        <v>2</v>
      </c>
      <c r="E2338" s="66" t="s">
        <v>6</v>
      </c>
      <c r="F2338" s="68">
        <v>47048</v>
      </c>
      <c r="G2338" s="67">
        <v>9.5500000000000007</v>
      </c>
      <c r="H2338" s="67">
        <v>0.05</v>
      </c>
      <c r="I2338" s="67">
        <v>9.6999999999999993</v>
      </c>
      <c r="J2338" s="67">
        <v>9.4</v>
      </c>
      <c r="K2338" s="67">
        <v>88.211500000000001</v>
      </c>
      <c r="L2338" s="67">
        <v>2.7555000000000001</v>
      </c>
    </row>
    <row r="2339" spans="1:15" hidden="1" x14ac:dyDescent="0.25">
      <c r="A2339" s="68">
        <v>45001</v>
      </c>
      <c r="B2339" s="68">
        <v>45005</v>
      </c>
      <c r="C2339" s="66" t="s">
        <v>112</v>
      </c>
      <c r="D2339" s="66" t="s">
        <v>113</v>
      </c>
      <c r="E2339" s="66" t="s">
        <v>114</v>
      </c>
      <c r="F2339" s="68">
        <v>50705</v>
      </c>
      <c r="G2339" s="67">
        <v>8.27</v>
      </c>
      <c r="H2339" s="67">
        <v>0.02</v>
      </c>
      <c r="I2339" s="67">
        <v>8.41</v>
      </c>
      <c r="J2339" s="67">
        <v>8.1199999999999992</v>
      </c>
      <c r="K2339" s="67">
        <v>54.726300000000002</v>
      </c>
      <c r="L2339" s="67">
        <v>1.1836</v>
      </c>
    </row>
    <row r="2340" spans="1:15" x14ac:dyDescent="0.25">
      <c r="A2340" s="68">
        <v>45001</v>
      </c>
      <c r="B2340" s="68">
        <v>45005</v>
      </c>
      <c r="C2340" s="66" t="s">
        <v>115</v>
      </c>
      <c r="D2340" s="66" t="s">
        <v>116</v>
      </c>
      <c r="E2340" s="66" t="s">
        <v>117</v>
      </c>
      <c r="F2340" s="68">
        <v>51616</v>
      </c>
      <c r="G2340" s="67">
        <v>8.09</v>
      </c>
      <c r="H2340" s="67">
        <v>0.01</v>
      </c>
      <c r="I2340" s="67">
        <v>8.24</v>
      </c>
      <c r="J2340" s="67">
        <v>7.94</v>
      </c>
      <c r="K2340" s="67">
        <v>52.477200000000003</v>
      </c>
      <c r="L2340" s="67">
        <v>2.7040999999999999</v>
      </c>
    </row>
    <row r="2341" spans="1:15" hidden="1" x14ac:dyDescent="0.25">
      <c r="A2341" s="68">
        <v>45001</v>
      </c>
      <c r="B2341" s="68">
        <v>45005</v>
      </c>
      <c r="C2341" s="66" t="s">
        <v>127</v>
      </c>
      <c r="D2341" s="66" t="s">
        <v>4</v>
      </c>
      <c r="E2341" s="66" t="s">
        <v>8</v>
      </c>
      <c r="F2341" s="68">
        <v>48542</v>
      </c>
      <c r="G2341" s="67">
        <v>8.67</v>
      </c>
      <c r="H2341" s="67">
        <v>0.01</v>
      </c>
      <c r="I2341" s="67">
        <v>8.82</v>
      </c>
      <c r="J2341" s="67">
        <v>8.52</v>
      </c>
      <c r="K2341" s="67">
        <v>74.969200000000001</v>
      </c>
      <c r="L2341" s="67">
        <v>1.5096000000000001</v>
      </c>
    </row>
    <row r="2342" spans="1:15" hidden="1" x14ac:dyDescent="0.25">
      <c r="A2342" s="68">
        <v>45001</v>
      </c>
      <c r="B2342" s="68">
        <v>45005</v>
      </c>
      <c r="C2342" s="66" t="s">
        <v>124</v>
      </c>
      <c r="D2342" s="66" t="s">
        <v>166</v>
      </c>
      <c r="E2342" s="66" t="s">
        <v>167</v>
      </c>
      <c r="F2342" s="68">
        <v>45105</v>
      </c>
      <c r="G2342" s="67">
        <v>14.1</v>
      </c>
      <c r="H2342" s="67">
        <v>0.06</v>
      </c>
      <c r="I2342" s="67">
        <v>14.25</v>
      </c>
      <c r="J2342" s="67">
        <v>13.95</v>
      </c>
      <c r="K2342" s="67">
        <v>96.231300000000005</v>
      </c>
      <c r="L2342" s="67">
        <v>0</v>
      </c>
      <c r="O2342" s="76"/>
    </row>
    <row r="2343" spans="1:15" hidden="1" x14ac:dyDescent="0.25">
      <c r="A2343" s="68">
        <v>45001</v>
      </c>
      <c r="B2343" s="68">
        <v>45005</v>
      </c>
      <c r="C2343" s="66" t="s">
        <v>121</v>
      </c>
      <c r="D2343" s="66" t="s">
        <v>122</v>
      </c>
      <c r="E2343" s="66" t="s">
        <v>123</v>
      </c>
      <c r="F2343" s="68">
        <v>46316</v>
      </c>
      <c r="G2343" s="67">
        <v>10.66</v>
      </c>
      <c r="H2343" s="67">
        <v>0.08</v>
      </c>
      <c r="I2343" s="67">
        <v>10.8</v>
      </c>
      <c r="J2343" s="67">
        <v>10.51</v>
      </c>
      <c r="K2343" s="67">
        <v>96.711100000000002</v>
      </c>
      <c r="L2343" s="67">
        <v>1.5876999999999999</v>
      </c>
    </row>
    <row r="2344" spans="1:15" hidden="1" x14ac:dyDescent="0.25">
      <c r="A2344" s="68">
        <v>45001</v>
      </c>
      <c r="B2344" s="68">
        <v>45005</v>
      </c>
      <c r="C2344" s="66" t="s">
        <v>130</v>
      </c>
      <c r="D2344" s="66" t="s">
        <v>160</v>
      </c>
      <c r="E2344" s="66" t="s">
        <v>161</v>
      </c>
      <c r="F2344" s="68">
        <v>45189</v>
      </c>
      <c r="G2344" s="67">
        <v>15.16</v>
      </c>
      <c r="H2344" s="67">
        <v>0.13</v>
      </c>
      <c r="I2344" s="67">
        <v>15.31</v>
      </c>
      <c r="J2344" s="67">
        <v>15.01</v>
      </c>
      <c r="K2344" s="67">
        <v>92.809700000000007</v>
      </c>
      <c r="L2344" s="67">
        <v>0</v>
      </c>
    </row>
    <row r="2345" spans="1:15" hidden="1" x14ac:dyDescent="0.25">
      <c r="A2345" s="68">
        <v>45001</v>
      </c>
      <c r="B2345" s="68">
        <v>45005</v>
      </c>
      <c r="C2345" s="66" t="s">
        <v>133</v>
      </c>
      <c r="D2345" s="66" t="s">
        <v>150</v>
      </c>
      <c r="E2345" s="66" t="s">
        <v>151</v>
      </c>
      <c r="F2345" s="68">
        <v>45343</v>
      </c>
      <c r="G2345" s="67">
        <v>14.59</v>
      </c>
      <c r="H2345" s="67">
        <v>0.42</v>
      </c>
      <c r="I2345" s="67">
        <v>14.74</v>
      </c>
      <c r="J2345" s="67">
        <v>14.44</v>
      </c>
      <c r="K2345" s="67">
        <v>87.950699999999998</v>
      </c>
      <c r="L2345" s="67">
        <v>0</v>
      </c>
    </row>
    <row r="2346" spans="1:15" hidden="1" x14ac:dyDescent="0.25">
      <c r="A2346" s="68">
        <v>44999</v>
      </c>
      <c r="B2346" s="68">
        <v>45002</v>
      </c>
      <c r="C2346" s="66" t="s">
        <v>118</v>
      </c>
      <c r="D2346" s="66" t="s">
        <v>2</v>
      </c>
      <c r="E2346" s="66" t="s">
        <v>6</v>
      </c>
      <c r="F2346" s="68">
        <v>47048</v>
      </c>
      <c r="G2346" s="67">
        <v>9.5</v>
      </c>
      <c r="H2346" s="67">
        <v>0.21</v>
      </c>
      <c r="I2346" s="67">
        <v>9.64</v>
      </c>
      <c r="J2346" s="67">
        <v>9.35</v>
      </c>
      <c r="K2346" s="67">
        <v>88.411900000000003</v>
      </c>
      <c r="L2346" s="67">
        <v>2.7</v>
      </c>
    </row>
    <row r="2347" spans="1:15" hidden="1" x14ac:dyDescent="0.25">
      <c r="A2347" s="68">
        <v>44999</v>
      </c>
      <c r="B2347" s="68">
        <v>45002</v>
      </c>
      <c r="C2347" s="66" t="s">
        <v>112</v>
      </c>
      <c r="D2347" s="66" t="s">
        <v>113</v>
      </c>
      <c r="E2347" s="66" t="s">
        <v>114</v>
      </c>
      <c r="F2347" s="68">
        <v>50705</v>
      </c>
      <c r="G2347" s="67">
        <v>8.25</v>
      </c>
      <c r="H2347" s="67">
        <v>0.19</v>
      </c>
      <c r="I2347" s="67">
        <v>8.4</v>
      </c>
      <c r="J2347" s="67">
        <v>8.1</v>
      </c>
      <c r="K2347" s="67">
        <v>54.7836</v>
      </c>
      <c r="L2347" s="67">
        <v>1.1589</v>
      </c>
    </row>
    <row r="2348" spans="1:15" x14ac:dyDescent="0.25">
      <c r="A2348" s="68">
        <v>44999</v>
      </c>
      <c r="B2348" s="68">
        <v>45002</v>
      </c>
      <c r="C2348" s="66" t="s">
        <v>115</v>
      </c>
      <c r="D2348" s="66" t="s">
        <v>116</v>
      </c>
      <c r="E2348" s="66" t="s">
        <v>117</v>
      </c>
      <c r="F2348" s="68">
        <v>51616</v>
      </c>
      <c r="G2348" s="67">
        <v>8.08</v>
      </c>
      <c r="H2348" s="67">
        <v>0.2</v>
      </c>
      <c r="I2348" s="67">
        <v>8.23</v>
      </c>
      <c r="J2348" s="67">
        <v>7.94</v>
      </c>
      <c r="K2348" s="67">
        <v>52.496899999999997</v>
      </c>
      <c r="L2348" s="67">
        <v>2.6795</v>
      </c>
    </row>
    <row r="2349" spans="1:15" hidden="1" x14ac:dyDescent="0.25">
      <c r="A2349" s="68">
        <v>44999</v>
      </c>
      <c r="B2349" s="68">
        <v>45002</v>
      </c>
      <c r="C2349" s="66" t="s">
        <v>127</v>
      </c>
      <c r="D2349" s="66" t="s">
        <v>4</v>
      </c>
      <c r="E2349" s="66" t="s">
        <v>8</v>
      </c>
      <c r="F2349" s="68">
        <v>48542</v>
      </c>
      <c r="G2349" s="67">
        <v>8.66</v>
      </c>
      <c r="H2349" s="67">
        <v>0.2</v>
      </c>
      <c r="I2349" s="67">
        <v>8.81</v>
      </c>
      <c r="J2349" s="67">
        <v>8.51</v>
      </c>
      <c r="K2349" s="67">
        <v>75.015299999999996</v>
      </c>
      <c r="L2349" s="67">
        <v>1.4704999999999999</v>
      </c>
    </row>
    <row r="2350" spans="1:15" hidden="1" x14ac:dyDescent="0.25">
      <c r="A2350" s="68">
        <v>44999</v>
      </c>
      <c r="B2350" s="68">
        <v>45002</v>
      </c>
      <c r="C2350" s="66" t="s">
        <v>124</v>
      </c>
      <c r="D2350" s="66" t="s">
        <v>166</v>
      </c>
      <c r="E2350" s="66" t="s">
        <v>167</v>
      </c>
      <c r="F2350" s="68">
        <v>45105</v>
      </c>
      <c r="G2350" s="67">
        <v>14.04</v>
      </c>
      <c r="H2350" s="67">
        <v>0.03</v>
      </c>
      <c r="I2350" s="67">
        <v>14.19</v>
      </c>
      <c r="J2350" s="67">
        <v>13.89</v>
      </c>
      <c r="K2350" s="67">
        <v>96.138199999999998</v>
      </c>
      <c r="L2350" s="67">
        <v>0</v>
      </c>
      <c r="O2350" s="76"/>
    </row>
    <row r="2351" spans="1:15" hidden="1" x14ac:dyDescent="0.25">
      <c r="A2351" s="68">
        <v>44999</v>
      </c>
      <c r="B2351" s="68">
        <v>45002</v>
      </c>
      <c r="C2351" s="66" t="s">
        <v>121</v>
      </c>
      <c r="D2351" s="66" t="s">
        <v>122</v>
      </c>
      <c r="E2351" s="66" t="s">
        <v>123</v>
      </c>
      <c r="F2351" s="68">
        <v>46316</v>
      </c>
      <c r="G2351" s="67">
        <v>10.58</v>
      </c>
      <c r="H2351" s="67">
        <v>0.21</v>
      </c>
      <c r="I2351" s="67">
        <v>10.73</v>
      </c>
      <c r="J2351" s="67">
        <v>10.43</v>
      </c>
      <c r="K2351" s="67">
        <v>96.911100000000005</v>
      </c>
      <c r="L2351" s="67">
        <v>1.5096000000000001</v>
      </c>
    </row>
    <row r="2352" spans="1:15" hidden="1" x14ac:dyDescent="0.25">
      <c r="A2352" s="68">
        <v>44999</v>
      </c>
      <c r="B2352" s="68">
        <v>45002</v>
      </c>
      <c r="C2352" s="66" t="s">
        <v>130</v>
      </c>
      <c r="D2352" s="66" t="s">
        <v>160</v>
      </c>
      <c r="E2352" s="66" t="s">
        <v>161</v>
      </c>
      <c r="F2352" s="68">
        <v>45189</v>
      </c>
      <c r="G2352" s="67">
        <v>15.03</v>
      </c>
      <c r="H2352" s="67">
        <v>0.01</v>
      </c>
      <c r="I2352" s="67">
        <v>15.18</v>
      </c>
      <c r="J2352" s="67">
        <v>14.88</v>
      </c>
      <c r="K2352" s="67">
        <v>92.757599999999996</v>
      </c>
      <c r="L2352" s="67">
        <v>0</v>
      </c>
    </row>
    <row r="2353" spans="1:15" hidden="1" x14ac:dyDescent="0.25">
      <c r="A2353" s="68">
        <v>44999</v>
      </c>
      <c r="B2353" s="68">
        <v>45002</v>
      </c>
      <c r="C2353" s="66" t="s">
        <v>133</v>
      </c>
      <c r="D2353" s="66" t="s">
        <v>150</v>
      </c>
      <c r="E2353" s="66" t="s">
        <v>151</v>
      </c>
      <c r="F2353" s="68">
        <v>45343</v>
      </c>
      <c r="G2353" s="67">
        <v>14.17</v>
      </c>
      <c r="H2353" s="67">
        <v>-0.01</v>
      </c>
      <c r="I2353" s="67">
        <v>14.32</v>
      </c>
      <c r="J2353" s="67">
        <v>14.02</v>
      </c>
      <c r="K2353" s="67">
        <v>88.167900000000003</v>
      </c>
      <c r="L2353" s="67">
        <v>0</v>
      </c>
    </row>
    <row r="2354" spans="1:15" hidden="1" x14ac:dyDescent="0.25">
      <c r="A2354" s="68">
        <v>44998</v>
      </c>
      <c r="B2354" s="68">
        <v>45001</v>
      </c>
      <c r="C2354" s="66" t="s">
        <v>118</v>
      </c>
      <c r="D2354" s="66" t="s">
        <v>2</v>
      </c>
      <c r="E2354" s="66" t="s">
        <v>6</v>
      </c>
      <c r="F2354" s="68">
        <v>47048</v>
      </c>
      <c r="G2354" s="67">
        <v>9.2899999999999991</v>
      </c>
      <c r="H2354" s="67">
        <v>-0.28999999999999998</v>
      </c>
      <c r="I2354" s="67">
        <v>9.44</v>
      </c>
      <c r="J2354" s="67">
        <v>9.14</v>
      </c>
      <c r="K2354" s="67">
        <v>89.197299999999998</v>
      </c>
      <c r="L2354" s="67">
        <v>2.6815000000000002</v>
      </c>
    </row>
    <row r="2355" spans="1:15" hidden="1" x14ac:dyDescent="0.25">
      <c r="A2355" s="68">
        <v>44998</v>
      </c>
      <c r="B2355" s="68">
        <v>45001</v>
      </c>
      <c r="C2355" s="66" t="s">
        <v>112</v>
      </c>
      <c r="D2355" s="66" t="s">
        <v>113</v>
      </c>
      <c r="E2355" s="66" t="s">
        <v>114</v>
      </c>
      <c r="F2355" s="68">
        <v>50705</v>
      </c>
      <c r="G2355" s="67">
        <v>8.06</v>
      </c>
      <c r="H2355" s="67">
        <v>-0.22</v>
      </c>
      <c r="I2355" s="67">
        <v>8.2100000000000009</v>
      </c>
      <c r="J2355" s="67">
        <v>7.91</v>
      </c>
      <c r="K2355" s="67">
        <v>55.927</v>
      </c>
      <c r="L2355" s="67">
        <v>1.1507000000000001</v>
      </c>
    </row>
    <row r="2356" spans="1:15" x14ac:dyDescent="0.25">
      <c r="A2356" s="68">
        <v>44998</v>
      </c>
      <c r="B2356" s="68">
        <v>45001</v>
      </c>
      <c r="C2356" s="66" t="s">
        <v>115</v>
      </c>
      <c r="D2356" s="66" t="s">
        <v>116</v>
      </c>
      <c r="E2356" s="66" t="s">
        <v>117</v>
      </c>
      <c r="F2356" s="68">
        <v>51616</v>
      </c>
      <c r="G2356" s="67">
        <v>7.88</v>
      </c>
      <c r="H2356" s="67">
        <v>-0.22</v>
      </c>
      <c r="I2356" s="67">
        <v>8.0299999999999994</v>
      </c>
      <c r="J2356" s="67">
        <v>7.73</v>
      </c>
      <c r="K2356" s="67">
        <v>53.736400000000003</v>
      </c>
      <c r="L2356" s="67">
        <v>2.6711999999999998</v>
      </c>
    </row>
    <row r="2357" spans="1:15" hidden="1" x14ac:dyDescent="0.25">
      <c r="A2357" s="68">
        <v>44998</v>
      </c>
      <c r="B2357" s="68">
        <v>45001</v>
      </c>
      <c r="C2357" s="66" t="s">
        <v>127</v>
      </c>
      <c r="D2357" s="66" t="s">
        <v>4</v>
      </c>
      <c r="E2357" s="66" t="s">
        <v>8</v>
      </c>
      <c r="F2357" s="68">
        <v>48542</v>
      </c>
      <c r="G2357" s="67">
        <v>8.4600000000000009</v>
      </c>
      <c r="H2357" s="67">
        <v>-0.24</v>
      </c>
      <c r="I2357" s="67">
        <v>8.61</v>
      </c>
      <c r="J2357" s="67">
        <v>8.31</v>
      </c>
      <c r="K2357" s="67">
        <v>76.061599999999999</v>
      </c>
      <c r="L2357" s="67">
        <v>1.4575</v>
      </c>
    </row>
    <row r="2358" spans="1:15" hidden="1" x14ac:dyDescent="0.25">
      <c r="A2358" s="68">
        <v>44998</v>
      </c>
      <c r="B2358" s="68">
        <v>45001</v>
      </c>
      <c r="C2358" s="66" t="s">
        <v>124</v>
      </c>
      <c r="D2358" s="66" t="s">
        <v>166</v>
      </c>
      <c r="E2358" s="66" t="s">
        <v>167</v>
      </c>
      <c r="F2358" s="68">
        <v>45105</v>
      </c>
      <c r="G2358" s="67">
        <v>14.01</v>
      </c>
      <c r="H2358" s="67">
        <v>-0.01</v>
      </c>
      <c r="I2358" s="67">
        <v>14.16</v>
      </c>
      <c r="J2358" s="67">
        <v>13.86</v>
      </c>
      <c r="K2358" s="67">
        <v>96.109399999999994</v>
      </c>
      <c r="L2358" s="67">
        <v>0</v>
      </c>
      <c r="O2358" s="76"/>
    </row>
    <row r="2359" spans="1:15" hidden="1" x14ac:dyDescent="0.25">
      <c r="A2359" s="68">
        <v>44998</v>
      </c>
      <c r="B2359" s="68">
        <v>45001</v>
      </c>
      <c r="C2359" s="66" t="s">
        <v>121</v>
      </c>
      <c r="D2359" s="66" t="s">
        <v>122</v>
      </c>
      <c r="E2359" s="66" t="s">
        <v>123</v>
      </c>
      <c r="F2359" s="68">
        <v>46316</v>
      </c>
      <c r="G2359" s="67">
        <v>10.37</v>
      </c>
      <c r="H2359" s="67">
        <v>-0.27</v>
      </c>
      <c r="I2359" s="67">
        <v>10.52</v>
      </c>
      <c r="J2359" s="67">
        <v>10.220000000000001</v>
      </c>
      <c r="K2359" s="67">
        <v>97.504199999999997</v>
      </c>
      <c r="L2359" s="67">
        <v>1.4836</v>
      </c>
    </row>
    <row r="2360" spans="1:15" hidden="1" x14ac:dyDescent="0.25">
      <c r="A2360" s="68">
        <v>44998</v>
      </c>
      <c r="B2360" s="68">
        <v>45001</v>
      </c>
      <c r="C2360" s="66" t="s">
        <v>130</v>
      </c>
      <c r="D2360" s="66" t="s">
        <v>160</v>
      </c>
      <c r="E2360" s="66" t="s">
        <v>161</v>
      </c>
      <c r="F2360" s="68">
        <v>45189</v>
      </c>
      <c r="G2360" s="67">
        <v>15.02</v>
      </c>
      <c r="H2360" s="67">
        <v>-0.08</v>
      </c>
      <c r="I2360" s="67">
        <v>15.16</v>
      </c>
      <c r="J2360" s="67">
        <v>14.87</v>
      </c>
      <c r="K2360" s="67">
        <v>92.7286</v>
      </c>
      <c r="L2360" s="67">
        <v>0</v>
      </c>
    </row>
    <row r="2361" spans="1:15" hidden="1" x14ac:dyDescent="0.25">
      <c r="A2361" s="68">
        <v>44998</v>
      </c>
      <c r="B2361" s="68">
        <v>45001</v>
      </c>
      <c r="C2361" s="66" t="s">
        <v>133</v>
      </c>
      <c r="D2361" s="66" t="s">
        <v>150</v>
      </c>
      <c r="E2361" s="66" t="s">
        <v>151</v>
      </c>
      <c r="F2361" s="68">
        <v>45343</v>
      </c>
      <c r="G2361" s="67">
        <v>14.18</v>
      </c>
      <c r="H2361" s="67">
        <v>-0.02</v>
      </c>
      <c r="I2361" s="67">
        <v>14.33</v>
      </c>
      <c r="J2361" s="67">
        <v>14.03</v>
      </c>
      <c r="K2361" s="67">
        <v>88.126900000000006</v>
      </c>
      <c r="L2361" s="67">
        <v>0</v>
      </c>
    </row>
    <row r="2362" spans="1:15" hidden="1" x14ac:dyDescent="0.25">
      <c r="A2362" s="68">
        <v>44995</v>
      </c>
      <c r="B2362" s="68">
        <v>44999</v>
      </c>
      <c r="C2362" s="66" t="s">
        <v>118</v>
      </c>
      <c r="D2362" s="66" t="s">
        <v>2</v>
      </c>
      <c r="E2362" s="66" t="s">
        <v>6</v>
      </c>
      <c r="F2362" s="68">
        <v>47048</v>
      </c>
      <c r="G2362" s="67">
        <v>9.58</v>
      </c>
      <c r="H2362" s="67">
        <v>-7.0000000000000007E-2</v>
      </c>
      <c r="I2362" s="67">
        <v>9.7200000000000006</v>
      </c>
      <c r="J2362" s="67">
        <v>9.43</v>
      </c>
      <c r="K2362" s="67">
        <v>88.092600000000004</v>
      </c>
      <c r="L2362" s="67">
        <v>2.6444999999999999</v>
      </c>
    </row>
    <row r="2363" spans="1:15" hidden="1" x14ac:dyDescent="0.25">
      <c r="A2363" s="68">
        <v>44995</v>
      </c>
      <c r="B2363" s="68">
        <v>44999</v>
      </c>
      <c r="C2363" s="66" t="s">
        <v>112</v>
      </c>
      <c r="D2363" s="66" t="s">
        <v>113</v>
      </c>
      <c r="E2363" s="66" t="s">
        <v>114</v>
      </c>
      <c r="F2363" s="68">
        <v>50705</v>
      </c>
      <c r="G2363" s="67">
        <v>8.2799999999999994</v>
      </c>
      <c r="H2363" s="67">
        <v>-0.1</v>
      </c>
      <c r="I2363" s="67">
        <v>8.43</v>
      </c>
      <c r="J2363" s="67">
        <v>8.1300000000000008</v>
      </c>
      <c r="K2363" s="67">
        <v>54.616100000000003</v>
      </c>
      <c r="L2363" s="67">
        <v>1.1342000000000001</v>
      </c>
    </row>
    <row r="2364" spans="1:15" x14ac:dyDescent="0.25">
      <c r="A2364" s="68">
        <v>44995</v>
      </c>
      <c r="B2364" s="68">
        <v>44999</v>
      </c>
      <c r="C2364" s="66" t="s">
        <v>115</v>
      </c>
      <c r="D2364" s="66" t="s">
        <v>116</v>
      </c>
      <c r="E2364" s="66" t="s">
        <v>117</v>
      </c>
      <c r="F2364" s="68">
        <v>51616</v>
      </c>
      <c r="G2364" s="67">
        <v>8.1</v>
      </c>
      <c r="H2364" s="67">
        <v>-0.1</v>
      </c>
      <c r="I2364" s="67">
        <v>8.25</v>
      </c>
      <c r="J2364" s="67">
        <v>7.95</v>
      </c>
      <c r="K2364" s="67">
        <v>52.393300000000004</v>
      </c>
      <c r="L2364" s="67">
        <v>2.6547999999999998</v>
      </c>
    </row>
    <row r="2365" spans="1:15" hidden="1" x14ac:dyDescent="0.25">
      <c r="A2365" s="68">
        <v>44995</v>
      </c>
      <c r="B2365" s="68">
        <v>44999</v>
      </c>
      <c r="C2365" s="66" t="s">
        <v>127</v>
      </c>
      <c r="D2365" s="66" t="s">
        <v>4</v>
      </c>
      <c r="E2365" s="66" t="s">
        <v>8</v>
      </c>
      <c r="F2365" s="68">
        <v>48542</v>
      </c>
      <c r="G2365" s="67">
        <v>8.6999999999999993</v>
      </c>
      <c r="H2365" s="67">
        <v>-0.08</v>
      </c>
      <c r="I2365" s="67">
        <v>8.85</v>
      </c>
      <c r="J2365" s="67">
        <v>8.5500000000000007</v>
      </c>
      <c r="K2365" s="67">
        <v>74.760199999999998</v>
      </c>
      <c r="L2365" s="67">
        <v>1.4315</v>
      </c>
    </row>
    <row r="2366" spans="1:15" hidden="1" x14ac:dyDescent="0.25">
      <c r="A2366" s="68">
        <v>44995</v>
      </c>
      <c r="B2366" s="68">
        <v>44999</v>
      </c>
      <c r="C2366" s="66" t="s">
        <v>124</v>
      </c>
      <c r="D2366" s="66" t="s">
        <v>166</v>
      </c>
      <c r="E2366" s="66" t="s">
        <v>167</v>
      </c>
      <c r="F2366" s="68">
        <v>45105</v>
      </c>
      <c r="G2366" s="67">
        <v>14.02</v>
      </c>
      <c r="H2366" s="67">
        <v>-0.05</v>
      </c>
      <c r="I2366" s="67">
        <v>14.17</v>
      </c>
      <c r="J2366" s="67">
        <v>13.88</v>
      </c>
      <c r="K2366" s="67">
        <v>96.034400000000005</v>
      </c>
      <c r="L2366" s="67">
        <v>0</v>
      </c>
      <c r="O2366" s="76"/>
    </row>
    <row r="2367" spans="1:15" hidden="1" x14ac:dyDescent="0.25">
      <c r="A2367" s="68">
        <v>44995</v>
      </c>
      <c r="B2367" s="68">
        <v>44999</v>
      </c>
      <c r="C2367" s="66" t="s">
        <v>121</v>
      </c>
      <c r="D2367" s="66" t="s">
        <v>122</v>
      </c>
      <c r="E2367" s="66" t="s">
        <v>123</v>
      </c>
      <c r="F2367" s="68">
        <v>46316</v>
      </c>
      <c r="G2367" s="67">
        <v>10.64</v>
      </c>
      <c r="H2367" s="67">
        <v>-0.08</v>
      </c>
      <c r="I2367" s="67">
        <v>10.79</v>
      </c>
      <c r="J2367" s="67">
        <v>10.49</v>
      </c>
      <c r="K2367" s="67">
        <v>96.738799999999998</v>
      </c>
      <c r="L2367" s="67">
        <v>1.4315</v>
      </c>
    </row>
    <row r="2368" spans="1:15" hidden="1" x14ac:dyDescent="0.25">
      <c r="A2368" s="68">
        <v>44995</v>
      </c>
      <c r="B2368" s="68">
        <v>44999</v>
      </c>
      <c r="C2368" s="66" t="s">
        <v>130</v>
      </c>
      <c r="D2368" s="66" t="s">
        <v>160</v>
      </c>
      <c r="E2368" s="66" t="s">
        <v>161</v>
      </c>
      <c r="F2368" s="68">
        <v>45189</v>
      </c>
      <c r="G2368" s="67">
        <v>15.1</v>
      </c>
      <c r="H2368" s="67">
        <v>-0.01</v>
      </c>
      <c r="I2368" s="67">
        <v>15.24</v>
      </c>
      <c r="J2368" s="67">
        <v>14.95</v>
      </c>
      <c r="K2368" s="67">
        <v>92.621099999999998</v>
      </c>
      <c r="L2368" s="67">
        <v>0</v>
      </c>
    </row>
    <row r="2369" spans="1:15" hidden="1" x14ac:dyDescent="0.25">
      <c r="A2369" s="68">
        <v>44995</v>
      </c>
      <c r="B2369" s="68">
        <v>44999</v>
      </c>
      <c r="C2369" s="66" t="s">
        <v>133</v>
      </c>
      <c r="D2369" s="66" t="s">
        <v>150</v>
      </c>
      <c r="E2369" s="66" t="s">
        <v>151</v>
      </c>
      <c r="F2369" s="68">
        <v>45343</v>
      </c>
      <c r="G2369" s="67">
        <v>14.2</v>
      </c>
      <c r="H2369" s="67">
        <v>-0.05</v>
      </c>
      <c r="I2369" s="67">
        <v>14.35</v>
      </c>
      <c r="J2369" s="67">
        <v>14.05</v>
      </c>
      <c r="K2369" s="67">
        <v>88.054000000000002</v>
      </c>
      <c r="L2369" s="67">
        <v>0</v>
      </c>
    </row>
    <row r="2370" spans="1:15" hidden="1" x14ac:dyDescent="0.25">
      <c r="A2370" s="68">
        <v>44994</v>
      </c>
      <c r="B2370" s="68">
        <v>44998</v>
      </c>
      <c r="C2370" s="66" t="s">
        <v>118</v>
      </c>
      <c r="D2370" s="66" t="s">
        <v>2</v>
      </c>
      <c r="E2370" s="66" t="s">
        <v>6</v>
      </c>
      <c r="F2370" s="68">
        <v>47048</v>
      </c>
      <c r="G2370" s="67">
        <v>9.65</v>
      </c>
      <c r="H2370" s="67">
        <v>0.18</v>
      </c>
      <c r="I2370" s="67">
        <v>9.7899999999999991</v>
      </c>
      <c r="J2370" s="67">
        <v>9.5</v>
      </c>
      <c r="K2370" s="67">
        <v>87.816699999999997</v>
      </c>
      <c r="L2370" s="67">
        <v>2.6259999999999999</v>
      </c>
    </row>
    <row r="2371" spans="1:15" hidden="1" x14ac:dyDescent="0.25">
      <c r="A2371" s="68">
        <v>44994</v>
      </c>
      <c r="B2371" s="68">
        <v>44998</v>
      </c>
      <c r="C2371" s="66" t="s">
        <v>112</v>
      </c>
      <c r="D2371" s="66" t="s">
        <v>113</v>
      </c>
      <c r="E2371" s="66" t="s">
        <v>114</v>
      </c>
      <c r="F2371" s="68">
        <v>50705</v>
      </c>
      <c r="G2371" s="67">
        <v>8.3800000000000008</v>
      </c>
      <c r="H2371" s="67">
        <v>0.04</v>
      </c>
      <c r="I2371" s="67">
        <v>8.5299999999999994</v>
      </c>
      <c r="J2371" s="67">
        <v>8.23</v>
      </c>
      <c r="K2371" s="67">
        <v>54.043199999999999</v>
      </c>
      <c r="L2371" s="67">
        <v>1.1259999999999999</v>
      </c>
    </row>
    <row r="2372" spans="1:15" x14ac:dyDescent="0.25">
      <c r="A2372" s="68">
        <v>44994</v>
      </c>
      <c r="B2372" s="68">
        <v>44998</v>
      </c>
      <c r="C2372" s="66" t="s">
        <v>115</v>
      </c>
      <c r="D2372" s="66" t="s">
        <v>116</v>
      </c>
      <c r="E2372" s="66" t="s">
        <v>117</v>
      </c>
      <c r="F2372" s="68">
        <v>51616</v>
      </c>
      <c r="G2372" s="67">
        <v>8.1999999999999993</v>
      </c>
      <c r="H2372" s="67">
        <v>0.05</v>
      </c>
      <c r="I2372" s="67">
        <v>8.35</v>
      </c>
      <c r="J2372" s="67">
        <v>8.0500000000000007</v>
      </c>
      <c r="K2372" s="67">
        <v>51.8093</v>
      </c>
      <c r="L2372" s="67">
        <v>2.6465999999999998</v>
      </c>
    </row>
    <row r="2373" spans="1:15" hidden="1" x14ac:dyDescent="0.25">
      <c r="A2373" s="68">
        <v>44994</v>
      </c>
      <c r="B2373" s="68">
        <v>44998</v>
      </c>
      <c r="C2373" s="66" t="s">
        <v>127</v>
      </c>
      <c r="D2373" s="66" t="s">
        <v>4</v>
      </c>
      <c r="E2373" s="66" t="s">
        <v>8</v>
      </c>
      <c r="F2373" s="68">
        <v>48542</v>
      </c>
      <c r="G2373" s="67">
        <v>8.7799999999999994</v>
      </c>
      <c r="H2373" s="67">
        <v>0.04</v>
      </c>
      <c r="I2373" s="67">
        <v>8.93</v>
      </c>
      <c r="J2373" s="67">
        <v>8.6300000000000008</v>
      </c>
      <c r="K2373" s="67">
        <v>74.343699999999998</v>
      </c>
      <c r="L2373" s="67">
        <v>1.4185000000000001</v>
      </c>
    </row>
    <row r="2374" spans="1:15" hidden="1" x14ac:dyDescent="0.25">
      <c r="A2374" s="68">
        <v>44994</v>
      </c>
      <c r="B2374" s="68">
        <v>44998</v>
      </c>
      <c r="C2374" s="66" t="s">
        <v>124</v>
      </c>
      <c r="D2374" s="66" t="s">
        <v>166</v>
      </c>
      <c r="E2374" s="66" t="s">
        <v>167</v>
      </c>
      <c r="F2374" s="68">
        <v>45105</v>
      </c>
      <c r="G2374" s="67">
        <v>14.07</v>
      </c>
      <c r="H2374" s="67">
        <v>0.03</v>
      </c>
      <c r="I2374" s="67">
        <v>14.22</v>
      </c>
      <c r="J2374" s="67">
        <v>13.92</v>
      </c>
      <c r="K2374" s="67">
        <v>95.987200000000001</v>
      </c>
      <c r="L2374" s="67">
        <v>0</v>
      </c>
      <c r="O2374" s="76"/>
    </row>
    <row r="2375" spans="1:15" hidden="1" x14ac:dyDescent="0.25">
      <c r="A2375" s="68">
        <v>44994</v>
      </c>
      <c r="B2375" s="68">
        <v>44998</v>
      </c>
      <c r="C2375" s="66" t="s">
        <v>121</v>
      </c>
      <c r="D2375" s="66" t="s">
        <v>122</v>
      </c>
      <c r="E2375" s="66" t="s">
        <v>123</v>
      </c>
      <c r="F2375" s="68">
        <v>46316</v>
      </c>
      <c r="G2375" s="67">
        <v>10.72</v>
      </c>
      <c r="H2375" s="67">
        <v>0.2</v>
      </c>
      <c r="I2375" s="67">
        <v>10.87</v>
      </c>
      <c r="J2375" s="67">
        <v>10.57</v>
      </c>
      <c r="K2375" s="67">
        <v>96.529200000000003</v>
      </c>
      <c r="L2375" s="67">
        <v>1.4055</v>
      </c>
    </row>
    <row r="2376" spans="1:15" hidden="1" x14ac:dyDescent="0.25">
      <c r="A2376" s="68">
        <v>44994</v>
      </c>
      <c r="B2376" s="68">
        <v>44998</v>
      </c>
      <c r="C2376" s="66" t="s">
        <v>130</v>
      </c>
      <c r="D2376" s="66" t="s">
        <v>160</v>
      </c>
      <c r="E2376" s="66" t="s">
        <v>161</v>
      </c>
      <c r="F2376" s="68">
        <v>45189</v>
      </c>
      <c r="G2376" s="67">
        <v>15.11</v>
      </c>
      <c r="H2376" s="67">
        <v>0.01</v>
      </c>
      <c r="I2376" s="67">
        <v>15.25</v>
      </c>
      <c r="J2376" s="67">
        <v>14.96</v>
      </c>
      <c r="K2376" s="67">
        <v>92.580600000000004</v>
      </c>
      <c r="L2376" s="67">
        <v>0</v>
      </c>
    </row>
    <row r="2377" spans="1:15" hidden="1" x14ac:dyDescent="0.25">
      <c r="A2377" s="68">
        <v>44994</v>
      </c>
      <c r="B2377" s="68">
        <v>44998</v>
      </c>
      <c r="C2377" s="66" t="s">
        <v>133</v>
      </c>
      <c r="D2377" s="66" t="s">
        <v>150</v>
      </c>
      <c r="E2377" s="66" t="s">
        <v>151</v>
      </c>
      <c r="F2377" s="68">
        <v>45343</v>
      </c>
      <c r="G2377" s="67">
        <v>14.25</v>
      </c>
      <c r="H2377" s="67">
        <v>-0.01</v>
      </c>
      <c r="I2377" s="67">
        <v>14.4</v>
      </c>
      <c r="J2377" s="67">
        <v>14.1</v>
      </c>
      <c r="K2377" s="67">
        <v>87.981800000000007</v>
      </c>
      <c r="L2377" s="67">
        <v>0</v>
      </c>
    </row>
    <row r="2378" spans="1:15" hidden="1" x14ac:dyDescent="0.25">
      <c r="A2378" s="68">
        <v>44993</v>
      </c>
      <c r="B2378" s="68">
        <v>44995</v>
      </c>
      <c r="C2378" s="66" t="s">
        <v>118</v>
      </c>
      <c r="D2378" s="66" t="s">
        <v>2</v>
      </c>
      <c r="E2378" s="66" t="s">
        <v>6</v>
      </c>
      <c r="F2378" s="68">
        <v>47048</v>
      </c>
      <c r="G2378" s="67">
        <v>9.4700000000000006</v>
      </c>
      <c r="H2378" s="67">
        <v>0.2</v>
      </c>
      <c r="I2378" s="67">
        <v>9.6199999999999992</v>
      </c>
      <c r="J2378" s="67">
        <v>9.32</v>
      </c>
      <c r="K2378" s="67">
        <v>88.474400000000003</v>
      </c>
      <c r="L2378" s="67">
        <v>2.5705</v>
      </c>
    </row>
    <row r="2379" spans="1:15" hidden="1" x14ac:dyDescent="0.25">
      <c r="A2379" s="68">
        <v>44993</v>
      </c>
      <c r="B2379" s="68">
        <v>44995</v>
      </c>
      <c r="C2379" s="66" t="s">
        <v>112</v>
      </c>
      <c r="D2379" s="66" t="s">
        <v>113</v>
      </c>
      <c r="E2379" s="66" t="s">
        <v>114</v>
      </c>
      <c r="F2379" s="68">
        <v>50705</v>
      </c>
      <c r="G2379" s="67">
        <v>8.34</v>
      </c>
      <c r="H2379" s="67">
        <v>0.12</v>
      </c>
      <c r="I2379" s="67">
        <v>8.49</v>
      </c>
      <c r="J2379" s="67">
        <v>8.19</v>
      </c>
      <c r="K2379" s="67">
        <v>54.233400000000003</v>
      </c>
      <c r="L2379" s="67">
        <v>1.1013999999999999</v>
      </c>
    </row>
    <row r="2380" spans="1:15" x14ac:dyDescent="0.25">
      <c r="A2380" s="68">
        <v>44993</v>
      </c>
      <c r="B2380" s="68">
        <v>44995</v>
      </c>
      <c r="C2380" s="66" t="s">
        <v>115</v>
      </c>
      <c r="D2380" s="66" t="s">
        <v>116</v>
      </c>
      <c r="E2380" s="66" t="s">
        <v>117</v>
      </c>
      <c r="F2380" s="68">
        <v>51616</v>
      </c>
      <c r="G2380" s="67">
        <v>8.15</v>
      </c>
      <c r="H2380" s="67">
        <v>0.11</v>
      </c>
      <c r="I2380" s="67">
        <v>8.3000000000000007</v>
      </c>
      <c r="J2380" s="67">
        <v>8</v>
      </c>
      <c r="K2380" s="67">
        <v>52.101799999999997</v>
      </c>
      <c r="L2380" s="67">
        <v>2.6219000000000001</v>
      </c>
    </row>
    <row r="2381" spans="1:15" hidden="1" x14ac:dyDescent="0.25">
      <c r="A2381" s="68">
        <v>44993</v>
      </c>
      <c r="B2381" s="68">
        <v>44995</v>
      </c>
      <c r="C2381" s="66" t="s">
        <v>127</v>
      </c>
      <c r="D2381" s="66" t="s">
        <v>4</v>
      </c>
      <c r="E2381" s="66" t="s">
        <v>8</v>
      </c>
      <c r="F2381" s="68">
        <v>48542</v>
      </c>
      <c r="G2381" s="67">
        <v>8.74</v>
      </c>
      <c r="H2381" s="67">
        <v>0.18</v>
      </c>
      <c r="I2381" s="67">
        <v>8.89</v>
      </c>
      <c r="J2381" s="67">
        <v>8.59</v>
      </c>
      <c r="K2381" s="67">
        <v>74.569199999999995</v>
      </c>
      <c r="L2381" s="67">
        <v>1.3794999999999999</v>
      </c>
    </row>
    <row r="2382" spans="1:15" hidden="1" x14ac:dyDescent="0.25">
      <c r="A2382" s="68">
        <v>44993</v>
      </c>
      <c r="B2382" s="68">
        <v>44995</v>
      </c>
      <c r="C2382" s="66" t="s">
        <v>124</v>
      </c>
      <c r="D2382" s="66" t="s">
        <v>166</v>
      </c>
      <c r="E2382" s="66" t="s">
        <v>167</v>
      </c>
      <c r="F2382" s="68">
        <v>45105</v>
      </c>
      <c r="G2382" s="67">
        <v>14.04</v>
      </c>
      <c r="H2382" s="67">
        <v>0.01</v>
      </c>
      <c r="I2382" s="67">
        <v>14.19</v>
      </c>
      <c r="J2382" s="67">
        <v>13.89</v>
      </c>
      <c r="K2382" s="67">
        <v>95.887699999999995</v>
      </c>
      <c r="L2382" s="67">
        <v>0</v>
      </c>
      <c r="O2382" s="76"/>
    </row>
    <row r="2383" spans="1:15" hidden="1" x14ac:dyDescent="0.25">
      <c r="A2383" s="68">
        <v>44993</v>
      </c>
      <c r="B2383" s="68">
        <v>44995</v>
      </c>
      <c r="C2383" s="66" t="s">
        <v>121</v>
      </c>
      <c r="D2383" s="66" t="s">
        <v>122</v>
      </c>
      <c r="E2383" s="66" t="s">
        <v>123</v>
      </c>
      <c r="F2383" s="68">
        <v>46316</v>
      </c>
      <c r="G2383" s="67">
        <v>10.52</v>
      </c>
      <c r="H2383" s="67">
        <v>0.18</v>
      </c>
      <c r="I2383" s="67">
        <v>10.67</v>
      </c>
      <c r="J2383" s="67">
        <v>10.37</v>
      </c>
      <c r="K2383" s="67">
        <v>97.079400000000007</v>
      </c>
      <c r="L2383" s="67">
        <v>1.3273999999999999</v>
      </c>
    </row>
    <row r="2384" spans="1:15" hidden="1" x14ac:dyDescent="0.25">
      <c r="A2384" s="68">
        <v>44993</v>
      </c>
      <c r="B2384" s="68">
        <v>44995</v>
      </c>
      <c r="C2384" s="66" t="s">
        <v>130</v>
      </c>
      <c r="D2384" s="66" t="s">
        <v>160</v>
      </c>
      <c r="E2384" s="66" t="s">
        <v>161</v>
      </c>
      <c r="F2384" s="68">
        <v>45189</v>
      </c>
      <c r="G2384" s="67">
        <v>15.1</v>
      </c>
      <c r="H2384" s="67">
        <v>0.16</v>
      </c>
      <c r="I2384" s="67">
        <v>15.25</v>
      </c>
      <c r="J2384" s="67">
        <v>14.95</v>
      </c>
      <c r="K2384" s="67">
        <v>92.475200000000001</v>
      </c>
      <c r="L2384" s="67">
        <v>0</v>
      </c>
    </row>
    <row r="2385" spans="1:15" hidden="1" x14ac:dyDescent="0.25">
      <c r="A2385" s="68">
        <v>44993</v>
      </c>
      <c r="B2385" s="68">
        <v>44995</v>
      </c>
      <c r="C2385" s="66" t="s">
        <v>133</v>
      </c>
      <c r="D2385" s="66" t="s">
        <v>150</v>
      </c>
      <c r="E2385" s="66" t="s">
        <v>151</v>
      </c>
      <c r="F2385" s="68">
        <v>45343</v>
      </c>
      <c r="G2385" s="67">
        <v>14.26</v>
      </c>
      <c r="H2385" s="67">
        <v>0.44</v>
      </c>
      <c r="I2385" s="67">
        <v>14.41</v>
      </c>
      <c r="J2385" s="67">
        <v>14.11</v>
      </c>
      <c r="K2385" s="67">
        <v>87.888400000000004</v>
      </c>
      <c r="L2385" s="67">
        <v>0</v>
      </c>
    </row>
    <row r="2386" spans="1:15" hidden="1" x14ac:dyDescent="0.25">
      <c r="A2386" s="68">
        <v>44992</v>
      </c>
      <c r="B2386" s="68">
        <v>44994</v>
      </c>
      <c r="C2386" s="66" t="s">
        <v>118</v>
      </c>
      <c r="D2386" s="66" t="s">
        <v>2</v>
      </c>
      <c r="E2386" s="66" t="s">
        <v>6</v>
      </c>
      <c r="F2386" s="68">
        <v>47048</v>
      </c>
      <c r="G2386" s="67">
        <v>9.27</v>
      </c>
      <c r="H2386" s="67">
        <v>-0.02</v>
      </c>
      <c r="I2386" s="67">
        <v>9.42</v>
      </c>
      <c r="J2386" s="67">
        <v>9.1199999999999992</v>
      </c>
      <c r="K2386" s="67">
        <v>89.268799999999999</v>
      </c>
      <c r="L2386" s="67">
        <v>2.5520999999999998</v>
      </c>
    </row>
    <row r="2387" spans="1:15" hidden="1" x14ac:dyDescent="0.25">
      <c r="A2387" s="68">
        <v>44992</v>
      </c>
      <c r="B2387" s="68">
        <v>44994</v>
      </c>
      <c r="C2387" s="66" t="s">
        <v>112</v>
      </c>
      <c r="D2387" s="66" t="s">
        <v>113</v>
      </c>
      <c r="E2387" s="66" t="s">
        <v>114</v>
      </c>
      <c r="F2387" s="68">
        <v>50705</v>
      </c>
      <c r="G2387" s="67">
        <v>8.2200000000000006</v>
      </c>
      <c r="H2387" s="67">
        <v>-0.03</v>
      </c>
      <c r="I2387" s="67">
        <v>8.3699999999999992</v>
      </c>
      <c r="J2387" s="67">
        <v>8.07</v>
      </c>
      <c r="K2387" s="67">
        <v>54.935299999999998</v>
      </c>
      <c r="L2387" s="67">
        <v>1.0931999999999999</v>
      </c>
    </row>
    <row r="2388" spans="1:15" x14ac:dyDescent="0.25">
      <c r="A2388" s="68">
        <v>44992</v>
      </c>
      <c r="B2388" s="68">
        <v>44994</v>
      </c>
      <c r="C2388" s="66" t="s">
        <v>115</v>
      </c>
      <c r="D2388" s="66" t="s">
        <v>116</v>
      </c>
      <c r="E2388" s="66" t="s">
        <v>117</v>
      </c>
      <c r="F2388" s="68">
        <v>51616</v>
      </c>
      <c r="G2388" s="67">
        <v>8.0399999999999991</v>
      </c>
      <c r="H2388" s="67">
        <v>-0.04</v>
      </c>
      <c r="I2388" s="67">
        <v>8.19</v>
      </c>
      <c r="J2388" s="67">
        <v>7.9</v>
      </c>
      <c r="K2388" s="67">
        <v>52.711599999999997</v>
      </c>
      <c r="L2388" s="67">
        <v>2.6137000000000001</v>
      </c>
    </row>
    <row r="2389" spans="1:15" hidden="1" x14ac:dyDescent="0.25">
      <c r="A2389" s="68">
        <v>44992</v>
      </c>
      <c r="B2389" s="68">
        <v>44994</v>
      </c>
      <c r="C2389" s="66" t="s">
        <v>127</v>
      </c>
      <c r="D2389" s="66" t="s">
        <v>4</v>
      </c>
      <c r="E2389" s="66" t="s">
        <v>8</v>
      </c>
      <c r="F2389" s="68">
        <v>48542</v>
      </c>
      <c r="G2389" s="67">
        <v>8.56</v>
      </c>
      <c r="H2389" s="67">
        <v>-0.04</v>
      </c>
      <c r="I2389" s="67">
        <v>8.7100000000000009</v>
      </c>
      <c r="J2389" s="67">
        <v>8.41</v>
      </c>
      <c r="K2389" s="67">
        <v>75.481300000000005</v>
      </c>
      <c r="L2389" s="67">
        <v>1.3664000000000001</v>
      </c>
    </row>
    <row r="2390" spans="1:15" hidden="1" x14ac:dyDescent="0.25">
      <c r="A2390" s="68">
        <v>44992</v>
      </c>
      <c r="B2390" s="68">
        <v>44994</v>
      </c>
      <c r="C2390" s="66" t="s">
        <v>124</v>
      </c>
      <c r="D2390" s="66" t="s">
        <v>166</v>
      </c>
      <c r="E2390" s="66" t="s">
        <v>167</v>
      </c>
      <c r="F2390" s="68">
        <v>45105</v>
      </c>
      <c r="G2390" s="67">
        <v>14.03</v>
      </c>
      <c r="H2390" s="67">
        <v>0</v>
      </c>
      <c r="I2390" s="67">
        <v>14.18</v>
      </c>
      <c r="J2390" s="67">
        <v>13.88</v>
      </c>
      <c r="K2390" s="67">
        <v>95.852800000000002</v>
      </c>
      <c r="L2390" s="67">
        <v>0</v>
      </c>
      <c r="O2390" s="76"/>
    </row>
    <row r="2391" spans="1:15" hidden="1" x14ac:dyDescent="0.25">
      <c r="A2391" s="68">
        <v>44992</v>
      </c>
      <c r="B2391" s="68">
        <v>44994</v>
      </c>
      <c r="C2391" s="66" t="s">
        <v>133</v>
      </c>
      <c r="D2391" s="66" t="s">
        <v>154</v>
      </c>
      <c r="E2391" s="66" t="s">
        <v>155</v>
      </c>
      <c r="F2391" s="68">
        <v>45287</v>
      </c>
      <c r="G2391" s="67">
        <v>13.82</v>
      </c>
      <c r="H2391" s="67">
        <v>0</v>
      </c>
      <c r="I2391" s="67">
        <v>13.97</v>
      </c>
      <c r="J2391" s="67">
        <v>13.67</v>
      </c>
      <c r="K2391" s="67">
        <v>89.892700000000005</v>
      </c>
      <c r="L2391" s="67">
        <v>0</v>
      </c>
    </row>
    <row r="2392" spans="1:15" hidden="1" x14ac:dyDescent="0.25">
      <c r="A2392" s="68">
        <v>44992</v>
      </c>
      <c r="B2392" s="68">
        <v>44994</v>
      </c>
      <c r="C2392" s="66" t="s">
        <v>121</v>
      </c>
      <c r="D2392" s="66" t="s">
        <v>122</v>
      </c>
      <c r="E2392" s="66" t="s">
        <v>123</v>
      </c>
      <c r="F2392" s="68">
        <v>46316</v>
      </c>
      <c r="G2392" s="67">
        <v>10.34</v>
      </c>
      <c r="H2392" s="67">
        <v>-0.09</v>
      </c>
      <c r="I2392" s="67">
        <v>10.49</v>
      </c>
      <c r="J2392" s="67">
        <v>10.19</v>
      </c>
      <c r="K2392" s="67">
        <v>97.591099999999997</v>
      </c>
      <c r="L2392" s="67">
        <v>1.3013999999999999</v>
      </c>
    </row>
    <row r="2393" spans="1:15" hidden="1" x14ac:dyDescent="0.25">
      <c r="A2393" s="68">
        <v>44992</v>
      </c>
      <c r="B2393" s="68">
        <v>44994</v>
      </c>
      <c r="C2393" s="66" t="s">
        <v>130</v>
      </c>
      <c r="D2393" s="66" t="s">
        <v>160</v>
      </c>
      <c r="E2393" s="66" t="s">
        <v>161</v>
      </c>
      <c r="F2393" s="68">
        <v>45189</v>
      </c>
      <c r="G2393" s="67">
        <v>14.94</v>
      </c>
      <c r="H2393" s="67">
        <v>-0.01</v>
      </c>
      <c r="I2393" s="67">
        <v>15.08</v>
      </c>
      <c r="J2393" s="67">
        <v>14.79</v>
      </c>
      <c r="K2393" s="67">
        <v>92.515799999999999</v>
      </c>
      <c r="L2393" s="67">
        <v>0</v>
      </c>
    </row>
    <row r="2394" spans="1:15" hidden="1" x14ac:dyDescent="0.25">
      <c r="A2394" s="68">
        <v>44991</v>
      </c>
      <c r="B2394" s="68">
        <v>44993</v>
      </c>
      <c r="C2394" s="66" t="s">
        <v>118</v>
      </c>
      <c r="D2394" s="66" t="s">
        <v>2</v>
      </c>
      <c r="E2394" s="66" t="s">
        <v>6</v>
      </c>
      <c r="F2394" s="68">
        <v>47048</v>
      </c>
      <c r="G2394" s="67">
        <v>9.2899999999999991</v>
      </c>
      <c r="H2394" s="67">
        <v>-0.13</v>
      </c>
      <c r="I2394" s="67">
        <v>9.44</v>
      </c>
      <c r="J2394" s="67">
        <v>9.14</v>
      </c>
      <c r="K2394" s="67">
        <v>89.190700000000007</v>
      </c>
      <c r="L2394" s="67">
        <v>2.5335999999999999</v>
      </c>
    </row>
    <row r="2395" spans="1:15" hidden="1" x14ac:dyDescent="0.25">
      <c r="A2395" s="68">
        <v>44991</v>
      </c>
      <c r="B2395" s="68">
        <v>44993</v>
      </c>
      <c r="C2395" s="66" t="s">
        <v>112</v>
      </c>
      <c r="D2395" s="66" t="s">
        <v>113</v>
      </c>
      <c r="E2395" s="66" t="s">
        <v>114</v>
      </c>
      <c r="F2395" s="68">
        <v>50705</v>
      </c>
      <c r="G2395" s="67">
        <v>8.25</v>
      </c>
      <c r="H2395" s="67">
        <v>-0.13</v>
      </c>
      <c r="I2395" s="67">
        <v>8.4</v>
      </c>
      <c r="J2395" s="67">
        <v>8.1</v>
      </c>
      <c r="K2395" s="67">
        <v>54.768300000000004</v>
      </c>
      <c r="L2395" s="67">
        <v>1.0849</v>
      </c>
    </row>
    <row r="2396" spans="1:15" x14ac:dyDescent="0.25">
      <c r="A2396" s="68">
        <v>44991</v>
      </c>
      <c r="B2396" s="68">
        <v>44993</v>
      </c>
      <c r="C2396" s="66" t="s">
        <v>115</v>
      </c>
      <c r="D2396" s="66" t="s">
        <v>116</v>
      </c>
      <c r="E2396" s="66" t="s">
        <v>117</v>
      </c>
      <c r="F2396" s="68">
        <v>51616</v>
      </c>
      <c r="G2396" s="67">
        <v>8.08</v>
      </c>
      <c r="H2396" s="67">
        <v>-0.15</v>
      </c>
      <c r="I2396" s="67">
        <v>8.23</v>
      </c>
      <c r="J2396" s="67">
        <v>7.93</v>
      </c>
      <c r="K2396" s="67">
        <v>52.509399999999999</v>
      </c>
      <c r="L2396" s="67">
        <v>2.6055000000000001</v>
      </c>
    </row>
    <row r="2397" spans="1:15" hidden="1" x14ac:dyDescent="0.25">
      <c r="A2397" s="68">
        <v>44991</v>
      </c>
      <c r="B2397" s="68">
        <v>44993</v>
      </c>
      <c r="C2397" s="66" t="s">
        <v>127</v>
      </c>
      <c r="D2397" s="66" t="s">
        <v>4</v>
      </c>
      <c r="E2397" s="66" t="s">
        <v>8</v>
      </c>
      <c r="F2397" s="68">
        <v>48542</v>
      </c>
      <c r="G2397" s="67">
        <v>8.6</v>
      </c>
      <c r="H2397" s="67">
        <v>-0.11</v>
      </c>
      <c r="I2397" s="67">
        <v>8.75</v>
      </c>
      <c r="J2397" s="67">
        <v>8.4499999999999993</v>
      </c>
      <c r="K2397" s="67">
        <v>75.289599999999993</v>
      </c>
      <c r="L2397" s="67">
        <v>1.3533999999999999</v>
      </c>
    </row>
    <row r="2398" spans="1:15" hidden="1" x14ac:dyDescent="0.25">
      <c r="A2398" s="68">
        <v>44991</v>
      </c>
      <c r="B2398" s="68">
        <v>44993</v>
      </c>
      <c r="C2398" s="66" t="s">
        <v>124</v>
      </c>
      <c r="D2398" s="66" t="s">
        <v>166</v>
      </c>
      <c r="E2398" s="66" t="s">
        <v>167</v>
      </c>
      <c r="F2398" s="68">
        <v>45105</v>
      </c>
      <c r="G2398" s="67">
        <v>14.03</v>
      </c>
      <c r="H2398" s="67">
        <v>-7.0000000000000007E-2</v>
      </c>
      <c r="I2398" s="67">
        <v>14.18</v>
      </c>
      <c r="J2398" s="67">
        <v>13.88</v>
      </c>
      <c r="K2398" s="67">
        <v>95.817400000000006</v>
      </c>
      <c r="L2398" s="67">
        <v>0</v>
      </c>
      <c r="O2398" s="76"/>
    </row>
    <row r="2399" spans="1:15" hidden="1" x14ac:dyDescent="0.25">
      <c r="A2399" s="68">
        <v>44991</v>
      </c>
      <c r="B2399" s="68">
        <v>44993</v>
      </c>
      <c r="C2399" s="66" t="s">
        <v>133</v>
      </c>
      <c r="D2399" s="66" t="s">
        <v>154</v>
      </c>
      <c r="E2399" s="66" t="s">
        <v>155</v>
      </c>
      <c r="F2399" s="68">
        <v>45287</v>
      </c>
      <c r="G2399" s="67">
        <v>13.82</v>
      </c>
      <c r="H2399" s="67">
        <v>-0.02</v>
      </c>
      <c r="I2399" s="67">
        <v>13.97</v>
      </c>
      <c r="J2399" s="67">
        <v>13.67</v>
      </c>
      <c r="K2399" s="67">
        <v>89.856200000000001</v>
      </c>
      <c r="L2399" s="67">
        <v>0</v>
      </c>
    </row>
    <row r="2400" spans="1:15" hidden="1" x14ac:dyDescent="0.25">
      <c r="A2400" s="68">
        <v>44991</v>
      </c>
      <c r="B2400" s="68">
        <v>44993</v>
      </c>
      <c r="C2400" s="66" t="s">
        <v>121</v>
      </c>
      <c r="D2400" s="66" t="s">
        <v>122</v>
      </c>
      <c r="E2400" s="66" t="s">
        <v>123</v>
      </c>
      <c r="F2400" s="68">
        <v>46316</v>
      </c>
      <c r="G2400" s="67">
        <v>10.43</v>
      </c>
      <c r="H2400" s="67">
        <v>-0.16</v>
      </c>
      <c r="I2400" s="67">
        <v>10.58</v>
      </c>
      <c r="J2400" s="67">
        <v>10.28</v>
      </c>
      <c r="K2400" s="67">
        <v>97.337999999999994</v>
      </c>
      <c r="L2400" s="67">
        <v>1.2753000000000001</v>
      </c>
    </row>
    <row r="2401" spans="1:15" hidden="1" x14ac:dyDescent="0.25">
      <c r="A2401" s="68">
        <v>44991</v>
      </c>
      <c r="B2401" s="68">
        <v>44993</v>
      </c>
      <c r="C2401" s="66" t="s">
        <v>130</v>
      </c>
      <c r="D2401" s="66" t="s">
        <v>160</v>
      </c>
      <c r="E2401" s="66" t="s">
        <v>161</v>
      </c>
      <c r="F2401" s="68">
        <v>45189</v>
      </c>
      <c r="G2401" s="67">
        <v>14.95</v>
      </c>
      <c r="H2401" s="67">
        <v>0.01</v>
      </c>
      <c r="I2401" s="67">
        <v>15.09</v>
      </c>
      <c r="J2401" s="67">
        <v>14.8</v>
      </c>
      <c r="K2401" s="67">
        <v>92.4756</v>
      </c>
      <c r="L2401" s="67">
        <v>0</v>
      </c>
    </row>
    <row r="2402" spans="1:15" hidden="1" x14ac:dyDescent="0.25">
      <c r="A2402" s="68">
        <v>44988</v>
      </c>
      <c r="B2402" s="68">
        <v>44992</v>
      </c>
      <c r="C2402" s="66" t="s">
        <v>118</v>
      </c>
      <c r="D2402" s="66" t="s">
        <v>2</v>
      </c>
      <c r="E2402" s="66" t="s">
        <v>6</v>
      </c>
      <c r="F2402" s="68">
        <v>47048</v>
      </c>
      <c r="G2402" s="67">
        <v>9.42</v>
      </c>
      <c r="H2402" s="67">
        <v>0.04</v>
      </c>
      <c r="I2402" s="67">
        <v>9.57</v>
      </c>
      <c r="J2402" s="67">
        <v>9.27</v>
      </c>
      <c r="K2402" s="67">
        <v>88.655699999999996</v>
      </c>
      <c r="L2402" s="67">
        <v>2.5150999999999999</v>
      </c>
    </row>
    <row r="2403" spans="1:15" hidden="1" x14ac:dyDescent="0.25">
      <c r="A2403" s="68">
        <v>44988</v>
      </c>
      <c r="B2403" s="68">
        <v>44992</v>
      </c>
      <c r="C2403" s="66" t="s">
        <v>112</v>
      </c>
      <c r="D2403" s="66" t="s">
        <v>113</v>
      </c>
      <c r="E2403" s="66" t="s">
        <v>114</v>
      </c>
      <c r="F2403" s="68">
        <v>50705</v>
      </c>
      <c r="G2403" s="67">
        <v>8.3800000000000008</v>
      </c>
      <c r="H2403" s="67">
        <v>-0.01</v>
      </c>
      <c r="I2403" s="67">
        <v>8.5299999999999994</v>
      </c>
      <c r="J2403" s="67">
        <v>8.23</v>
      </c>
      <c r="K2403" s="67">
        <v>54.004199999999997</v>
      </c>
      <c r="L2403" s="67">
        <v>1.0767</v>
      </c>
    </row>
    <row r="2404" spans="1:15" x14ac:dyDescent="0.25">
      <c r="A2404" s="68">
        <v>44988</v>
      </c>
      <c r="B2404" s="68">
        <v>44992</v>
      </c>
      <c r="C2404" s="66" t="s">
        <v>115</v>
      </c>
      <c r="D2404" s="66" t="s">
        <v>116</v>
      </c>
      <c r="E2404" s="66" t="s">
        <v>117</v>
      </c>
      <c r="F2404" s="68">
        <v>51616</v>
      </c>
      <c r="G2404" s="67">
        <v>8.23</v>
      </c>
      <c r="H2404" s="67">
        <v>0</v>
      </c>
      <c r="I2404" s="67">
        <v>8.3800000000000008</v>
      </c>
      <c r="J2404" s="67">
        <v>8.08</v>
      </c>
      <c r="K2404" s="67">
        <v>51.603400000000001</v>
      </c>
      <c r="L2404" s="67">
        <v>2.5973000000000002</v>
      </c>
    </row>
    <row r="2405" spans="1:15" hidden="1" x14ac:dyDescent="0.25">
      <c r="A2405" s="68">
        <v>44988</v>
      </c>
      <c r="B2405" s="68">
        <v>44992</v>
      </c>
      <c r="C2405" s="66" t="s">
        <v>127</v>
      </c>
      <c r="D2405" s="66" t="s">
        <v>4</v>
      </c>
      <c r="E2405" s="66" t="s">
        <v>8</v>
      </c>
      <c r="F2405" s="68">
        <v>48542</v>
      </c>
      <c r="G2405" s="67">
        <v>8.7100000000000009</v>
      </c>
      <c r="H2405" s="67">
        <v>-0.03</v>
      </c>
      <c r="I2405" s="67">
        <v>8.86</v>
      </c>
      <c r="J2405" s="67">
        <v>8.56</v>
      </c>
      <c r="K2405" s="67">
        <v>74.700299999999999</v>
      </c>
      <c r="L2405" s="67">
        <v>1.3404</v>
      </c>
    </row>
    <row r="2406" spans="1:15" hidden="1" x14ac:dyDescent="0.25">
      <c r="A2406" s="68">
        <v>44988</v>
      </c>
      <c r="B2406" s="68">
        <v>44992</v>
      </c>
      <c r="C2406" s="66" t="s">
        <v>124</v>
      </c>
      <c r="D2406" s="66" t="s">
        <v>166</v>
      </c>
      <c r="E2406" s="66" t="s">
        <v>167</v>
      </c>
      <c r="F2406" s="68">
        <v>45105</v>
      </c>
      <c r="G2406" s="67">
        <v>14.1</v>
      </c>
      <c r="H2406" s="67">
        <v>-0.02</v>
      </c>
      <c r="I2406" s="67">
        <v>14.25</v>
      </c>
      <c r="J2406" s="67">
        <v>13.96</v>
      </c>
      <c r="K2406" s="67">
        <v>95.760599999999997</v>
      </c>
      <c r="L2406" s="67">
        <v>0</v>
      </c>
      <c r="O2406" s="76"/>
    </row>
    <row r="2407" spans="1:15" hidden="1" x14ac:dyDescent="0.25">
      <c r="A2407" s="68">
        <v>44988</v>
      </c>
      <c r="B2407" s="68">
        <v>44992</v>
      </c>
      <c r="C2407" s="66" t="s">
        <v>133</v>
      </c>
      <c r="D2407" s="66" t="s">
        <v>154</v>
      </c>
      <c r="E2407" s="66" t="s">
        <v>155</v>
      </c>
      <c r="F2407" s="68">
        <v>45287</v>
      </c>
      <c r="G2407" s="67">
        <v>13.84</v>
      </c>
      <c r="H2407" s="67">
        <v>0.01</v>
      </c>
      <c r="I2407" s="67">
        <v>13.99</v>
      </c>
      <c r="J2407" s="67">
        <v>13.69</v>
      </c>
      <c r="K2407" s="67">
        <v>89.8142</v>
      </c>
      <c r="L2407" s="67">
        <v>0</v>
      </c>
    </row>
    <row r="2408" spans="1:15" hidden="1" x14ac:dyDescent="0.25">
      <c r="A2408" s="68">
        <v>44988</v>
      </c>
      <c r="B2408" s="68">
        <v>44992</v>
      </c>
      <c r="C2408" s="66" t="s">
        <v>121</v>
      </c>
      <c r="D2408" s="66" t="s">
        <v>122</v>
      </c>
      <c r="E2408" s="66" t="s">
        <v>123</v>
      </c>
      <c r="F2408" s="68">
        <v>46316</v>
      </c>
      <c r="G2408" s="67">
        <v>10.59</v>
      </c>
      <c r="H2408" s="67">
        <v>-0.02</v>
      </c>
      <c r="I2408" s="67">
        <v>10.73</v>
      </c>
      <c r="J2408" s="67">
        <v>10.44</v>
      </c>
      <c r="K2408" s="67">
        <v>96.892899999999997</v>
      </c>
      <c r="L2408" s="67">
        <v>1.2493000000000001</v>
      </c>
    </row>
    <row r="2409" spans="1:15" hidden="1" x14ac:dyDescent="0.25">
      <c r="A2409" s="68">
        <v>44988</v>
      </c>
      <c r="B2409" s="68">
        <v>44992</v>
      </c>
      <c r="C2409" s="66" t="s">
        <v>130</v>
      </c>
      <c r="D2409" s="66" t="s">
        <v>160</v>
      </c>
      <c r="E2409" s="66" t="s">
        <v>161</v>
      </c>
      <c r="F2409" s="68">
        <v>45189</v>
      </c>
      <c r="G2409" s="67">
        <v>14.94</v>
      </c>
      <c r="H2409" s="67">
        <v>-0.02</v>
      </c>
      <c r="I2409" s="67">
        <v>15.08</v>
      </c>
      <c r="J2409" s="67">
        <v>14.79</v>
      </c>
      <c r="K2409" s="67">
        <v>92.444299999999998</v>
      </c>
      <c r="L2409" s="67">
        <v>0</v>
      </c>
    </row>
    <row r="2410" spans="1:15" hidden="1" x14ac:dyDescent="0.25">
      <c r="A2410" s="68">
        <v>44987</v>
      </c>
      <c r="B2410" s="68">
        <v>44991</v>
      </c>
      <c r="C2410" s="66" t="s">
        <v>118</v>
      </c>
      <c r="D2410" s="66" t="s">
        <v>2</v>
      </c>
      <c r="E2410" s="66" t="s">
        <v>6</v>
      </c>
      <c r="F2410" s="68">
        <v>47048</v>
      </c>
      <c r="G2410" s="67">
        <v>9.3800000000000008</v>
      </c>
      <c r="H2410" s="67">
        <v>7.0000000000000007E-2</v>
      </c>
      <c r="I2410" s="67">
        <v>9.5299999999999994</v>
      </c>
      <c r="J2410" s="67">
        <v>9.23</v>
      </c>
      <c r="K2410" s="67">
        <v>88.815899999999999</v>
      </c>
      <c r="L2410" s="67">
        <v>2.4965999999999999</v>
      </c>
    </row>
    <row r="2411" spans="1:15" hidden="1" x14ac:dyDescent="0.25">
      <c r="A2411" s="68">
        <v>44987</v>
      </c>
      <c r="B2411" s="68">
        <v>44991</v>
      </c>
      <c r="C2411" s="66" t="s">
        <v>112</v>
      </c>
      <c r="D2411" s="66" t="s">
        <v>113</v>
      </c>
      <c r="E2411" s="66" t="s">
        <v>114</v>
      </c>
      <c r="F2411" s="68">
        <v>50705</v>
      </c>
      <c r="G2411" s="67">
        <v>8.39</v>
      </c>
      <c r="H2411" s="67">
        <v>0.11</v>
      </c>
      <c r="I2411" s="67">
        <v>8.5399999999999991</v>
      </c>
      <c r="J2411" s="67">
        <v>8.24</v>
      </c>
      <c r="K2411" s="67">
        <v>53.941400000000002</v>
      </c>
      <c r="L2411" s="67">
        <v>1.0685</v>
      </c>
    </row>
    <row r="2412" spans="1:15" x14ac:dyDescent="0.25">
      <c r="A2412" s="68">
        <v>44987</v>
      </c>
      <c r="B2412" s="68">
        <v>44991</v>
      </c>
      <c r="C2412" s="66" t="s">
        <v>115</v>
      </c>
      <c r="D2412" s="66" t="s">
        <v>116</v>
      </c>
      <c r="E2412" s="66" t="s">
        <v>117</v>
      </c>
      <c r="F2412" s="68">
        <v>51616</v>
      </c>
      <c r="G2412" s="67">
        <v>8.23</v>
      </c>
      <c r="H2412" s="67">
        <v>0.11</v>
      </c>
      <c r="I2412" s="67">
        <v>8.3800000000000008</v>
      </c>
      <c r="J2412" s="67">
        <v>8.09</v>
      </c>
      <c r="K2412" s="67">
        <v>51.561300000000003</v>
      </c>
      <c r="L2412" s="67">
        <v>2.589</v>
      </c>
    </row>
    <row r="2413" spans="1:15" hidden="1" x14ac:dyDescent="0.25">
      <c r="A2413" s="68">
        <v>44987</v>
      </c>
      <c r="B2413" s="68">
        <v>44991</v>
      </c>
      <c r="C2413" s="66" t="s">
        <v>127</v>
      </c>
      <c r="D2413" s="66" t="s">
        <v>4</v>
      </c>
      <c r="E2413" s="66" t="s">
        <v>8</v>
      </c>
      <c r="F2413" s="68">
        <v>48542</v>
      </c>
      <c r="G2413" s="67">
        <v>8.74</v>
      </c>
      <c r="H2413" s="67">
        <v>0.11</v>
      </c>
      <c r="I2413" s="67">
        <v>8.89</v>
      </c>
      <c r="J2413" s="67">
        <v>8.59</v>
      </c>
      <c r="K2413" s="67">
        <v>74.547600000000003</v>
      </c>
      <c r="L2413" s="67">
        <v>1.3273999999999999</v>
      </c>
    </row>
    <row r="2414" spans="1:15" hidden="1" x14ac:dyDescent="0.25">
      <c r="A2414" s="68">
        <v>44987</v>
      </c>
      <c r="B2414" s="68">
        <v>44991</v>
      </c>
      <c r="C2414" s="66" t="s">
        <v>124</v>
      </c>
      <c r="D2414" s="66" t="s">
        <v>166</v>
      </c>
      <c r="E2414" s="66" t="s">
        <v>167</v>
      </c>
      <c r="F2414" s="68">
        <v>45105</v>
      </c>
      <c r="G2414" s="67">
        <v>14.12</v>
      </c>
      <c r="H2414" s="67">
        <v>0.05</v>
      </c>
      <c r="I2414" s="67">
        <v>14.27</v>
      </c>
      <c r="J2414" s="67">
        <v>13.97</v>
      </c>
      <c r="K2414" s="67">
        <v>95.721299999999999</v>
      </c>
      <c r="L2414" s="67">
        <v>0</v>
      </c>
      <c r="O2414" s="76"/>
    </row>
    <row r="2415" spans="1:15" hidden="1" x14ac:dyDescent="0.25">
      <c r="A2415" s="68">
        <v>44987</v>
      </c>
      <c r="B2415" s="68">
        <v>44991</v>
      </c>
      <c r="C2415" s="66" t="s">
        <v>133</v>
      </c>
      <c r="D2415" s="66" t="s">
        <v>154</v>
      </c>
      <c r="E2415" s="66" t="s">
        <v>155</v>
      </c>
      <c r="F2415" s="68">
        <v>45287</v>
      </c>
      <c r="G2415" s="67">
        <v>13.83</v>
      </c>
      <c r="H2415" s="67">
        <v>0.01</v>
      </c>
      <c r="I2415" s="67">
        <v>13.98</v>
      </c>
      <c r="J2415" s="67">
        <v>13.68</v>
      </c>
      <c r="K2415" s="67">
        <v>89.788799999999995</v>
      </c>
      <c r="L2415" s="67">
        <v>0</v>
      </c>
    </row>
    <row r="2416" spans="1:15" hidden="1" x14ac:dyDescent="0.25">
      <c r="A2416" s="68">
        <v>44987</v>
      </c>
      <c r="B2416" s="68">
        <v>44991</v>
      </c>
      <c r="C2416" s="66" t="s">
        <v>121</v>
      </c>
      <c r="D2416" s="66" t="s">
        <v>122</v>
      </c>
      <c r="E2416" s="66" t="s">
        <v>123</v>
      </c>
      <c r="F2416" s="68">
        <v>46316</v>
      </c>
      <c r="G2416" s="67">
        <v>10.61</v>
      </c>
      <c r="H2416" s="67">
        <v>0.04</v>
      </c>
      <c r="I2416" s="67">
        <v>10.76</v>
      </c>
      <c r="J2416" s="67">
        <v>10.46</v>
      </c>
      <c r="K2416" s="67">
        <v>96.827799999999996</v>
      </c>
      <c r="L2416" s="67">
        <v>1.2233000000000001</v>
      </c>
    </row>
    <row r="2417" spans="1:15" hidden="1" x14ac:dyDescent="0.25">
      <c r="A2417" s="68">
        <v>44987</v>
      </c>
      <c r="B2417" s="68">
        <v>44991</v>
      </c>
      <c r="C2417" s="66" t="s">
        <v>130</v>
      </c>
      <c r="D2417" s="66" t="s">
        <v>160</v>
      </c>
      <c r="E2417" s="66" t="s">
        <v>161</v>
      </c>
      <c r="F2417" s="68">
        <v>45189</v>
      </c>
      <c r="G2417" s="67">
        <v>14.96</v>
      </c>
      <c r="H2417" s="67">
        <v>0.03</v>
      </c>
      <c r="I2417" s="67">
        <v>15.11</v>
      </c>
      <c r="J2417" s="67">
        <v>14.81</v>
      </c>
      <c r="K2417" s="67">
        <v>92.397599999999997</v>
      </c>
      <c r="L2417" s="67">
        <v>0</v>
      </c>
    </row>
    <row r="2418" spans="1:15" hidden="1" x14ac:dyDescent="0.25">
      <c r="A2418" s="68">
        <v>44986</v>
      </c>
      <c r="B2418" s="68">
        <v>44988</v>
      </c>
      <c r="C2418" s="66" t="s">
        <v>118</v>
      </c>
      <c r="D2418" s="66" t="s">
        <v>2</v>
      </c>
      <c r="E2418" s="66" t="s">
        <v>6</v>
      </c>
      <c r="F2418" s="68">
        <v>47048</v>
      </c>
      <c r="G2418" s="67">
        <v>9.31</v>
      </c>
      <c r="H2418" s="67">
        <v>0.08</v>
      </c>
      <c r="I2418" s="67">
        <v>9.4499999999999993</v>
      </c>
      <c r="J2418" s="67">
        <v>9.16</v>
      </c>
      <c r="K2418" s="67">
        <v>89.0989</v>
      </c>
      <c r="L2418" s="67">
        <v>2.4411</v>
      </c>
    </row>
    <row r="2419" spans="1:15" hidden="1" x14ac:dyDescent="0.25">
      <c r="A2419" s="68">
        <v>44986</v>
      </c>
      <c r="B2419" s="68">
        <v>44988</v>
      </c>
      <c r="C2419" s="66" t="s">
        <v>112</v>
      </c>
      <c r="D2419" s="66" t="s">
        <v>113</v>
      </c>
      <c r="E2419" s="66" t="s">
        <v>114</v>
      </c>
      <c r="F2419" s="68">
        <v>50705</v>
      </c>
      <c r="G2419" s="67">
        <v>8.2799999999999994</v>
      </c>
      <c r="H2419" s="67">
        <v>0.06</v>
      </c>
      <c r="I2419" s="67">
        <v>8.43</v>
      </c>
      <c r="J2419" s="67">
        <v>8.1300000000000008</v>
      </c>
      <c r="K2419" s="67">
        <v>54.553199999999997</v>
      </c>
      <c r="L2419" s="67">
        <v>1.0438000000000001</v>
      </c>
    </row>
    <row r="2420" spans="1:15" x14ac:dyDescent="0.25">
      <c r="A2420" s="68">
        <v>44986</v>
      </c>
      <c r="B2420" s="68">
        <v>44988</v>
      </c>
      <c r="C2420" s="66" t="s">
        <v>115</v>
      </c>
      <c r="D2420" s="66" t="s">
        <v>116</v>
      </c>
      <c r="E2420" s="66" t="s">
        <v>117</v>
      </c>
      <c r="F2420" s="68">
        <v>51616</v>
      </c>
      <c r="G2420" s="67">
        <v>8.1199999999999992</v>
      </c>
      <c r="H2420" s="67">
        <v>0.06</v>
      </c>
      <c r="I2420" s="67">
        <v>8.27</v>
      </c>
      <c r="J2420" s="67">
        <v>7.97</v>
      </c>
      <c r="K2420" s="67">
        <v>52.250300000000003</v>
      </c>
      <c r="L2420" s="67">
        <v>2.5644</v>
      </c>
    </row>
    <row r="2421" spans="1:15" hidden="1" x14ac:dyDescent="0.25">
      <c r="A2421" s="68">
        <v>44986</v>
      </c>
      <c r="B2421" s="68">
        <v>44988</v>
      </c>
      <c r="C2421" s="66" t="s">
        <v>127</v>
      </c>
      <c r="D2421" s="66" t="s">
        <v>4</v>
      </c>
      <c r="E2421" s="66" t="s">
        <v>8</v>
      </c>
      <c r="F2421" s="68">
        <v>48542</v>
      </c>
      <c r="G2421" s="67">
        <v>8.6300000000000008</v>
      </c>
      <c r="H2421" s="67">
        <v>0.08</v>
      </c>
      <c r="I2421" s="67">
        <v>8.7799999999999994</v>
      </c>
      <c r="J2421" s="67">
        <v>8.48</v>
      </c>
      <c r="K2421" s="67">
        <v>75.111999999999995</v>
      </c>
      <c r="L2421" s="67">
        <v>1.2884</v>
      </c>
    </row>
    <row r="2422" spans="1:15" hidden="1" x14ac:dyDescent="0.25">
      <c r="A2422" s="68">
        <v>44986</v>
      </c>
      <c r="B2422" s="68">
        <v>44988</v>
      </c>
      <c r="C2422" s="66" t="s">
        <v>124</v>
      </c>
      <c r="D2422" s="66" t="s">
        <v>166</v>
      </c>
      <c r="E2422" s="66" t="s">
        <v>167</v>
      </c>
      <c r="F2422" s="68">
        <v>45105</v>
      </c>
      <c r="G2422" s="67">
        <v>14.07</v>
      </c>
      <c r="H2422" s="67">
        <v>0.01</v>
      </c>
      <c r="I2422" s="67">
        <v>14.22</v>
      </c>
      <c r="J2422" s="67">
        <v>13.93</v>
      </c>
      <c r="K2422" s="67">
        <v>95.626000000000005</v>
      </c>
      <c r="L2422" s="67">
        <v>0</v>
      </c>
      <c r="O2422" s="76"/>
    </row>
    <row r="2423" spans="1:15" hidden="1" x14ac:dyDescent="0.25">
      <c r="A2423" s="68">
        <v>44986</v>
      </c>
      <c r="B2423" s="68">
        <v>44988</v>
      </c>
      <c r="C2423" s="66" t="s">
        <v>133</v>
      </c>
      <c r="D2423" s="66" t="s">
        <v>154</v>
      </c>
      <c r="E2423" s="66" t="s">
        <v>155</v>
      </c>
      <c r="F2423" s="68">
        <v>45287</v>
      </c>
      <c r="G2423" s="67">
        <v>13.82</v>
      </c>
      <c r="H2423" s="67">
        <v>0</v>
      </c>
      <c r="I2423" s="67">
        <v>13.97</v>
      </c>
      <c r="J2423" s="67">
        <v>13.67</v>
      </c>
      <c r="K2423" s="67">
        <v>89.701499999999996</v>
      </c>
      <c r="L2423" s="67">
        <v>0</v>
      </c>
    </row>
    <row r="2424" spans="1:15" hidden="1" x14ac:dyDescent="0.25">
      <c r="A2424" s="68">
        <v>44986</v>
      </c>
      <c r="B2424" s="68">
        <v>44988</v>
      </c>
      <c r="C2424" s="66" t="s">
        <v>121</v>
      </c>
      <c r="D2424" s="66" t="s">
        <v>122</v>
      </c>
      <c r="E2424" s="66" t="s">
        <v>123</v>
      </c>
      <c r="F2424" s="68">
        <v>46316</v>
      </c>
      <c r="G2424" s="67">
        <v>10.57</v>
      </c>
      <c r="H2424" s="67">
        <v>7.0000000000000007E-2</v>
      </c>
      <c r="I2424" s="67">
        <v>10.72</v>
      </c>
      <c r="J2424" s="67">
        <v>10.42</v>
      </c>
      <c r="K2424" s="67">
        <v>96.936700000000002</v>
      </c>
      <c r="L2424" s="67">
        <v>1.1452</v>
      </c>
    </row>
    <row r="2425" spans="1:15" hidden="1" x14ac:dyDescent="0.25">
      <c r="A2425" s="68">
        <v>44986</v>
      </c>
      <c r="B2425" s="68">
        <v>44988</v>
      </c>
      <c r="C2425" s="66" t="s">
        <v>130</v>
      </c>
      <c r="D2425" s="66" t="s">
        <v>160</v>
      </c>
      <c r="E2425" s="66" t="s">
        <v>161</v>
      </c>
      <c r="F2425" s="68">
        <v>45189</v>
      </c>
      <c r="G2425" s="67">
        <v>14.93</v>
      </c>
      <c r="H2425" s="67">
        <v>0.22</v>
      </c>
      <c r="I2425" s="67">
        <v>15.07</v>
      </c>
      <c r="J2425" s="67">
        <v>14.78</v>
      </c>
      <c r="K2425" s="67">
        <v>92.307500000000005</v>
      </c>
      <c r="L2425" s="67">
        <v>0</v>
      </c>
    </row>
    <row r="2426" spans="1:15" hidden="1" x14ac:dyDescent="0.25">
      <c r="A2426" s="68">
        <v>44985</v>
      </c>
      <c r="B2426" s="68">
        <v>44987</v>
      </c>
      <c r="C2426" s="66" t="s">
        <v>118</v>
      </c>
      <c r="D2426" s="66" t="s">
        <v>2</v>
      </c>
      <c r="E2426" s="66" t="s">
        <v>6</v>
      </c>
      <c r="F2426" s="68">
        <v>47048</v>
      </c>
      <c r="G2426" s="67">
        <v>9.23</v>
      </c>
      <c r="H2426" s="67">
        <v>-0.02</v>
      </c>
      <c r="I2426" s="67">
        <v>9.3800000000000008</v>
      </c>
      <c r="J2426" s="67">
        <v>9.08</v>
      </c>
      <c r="K2426" s="67">
        <v>89.400599999999997</v>
      </c>
      <c r="L2426" s="67">
        <v>2.4226000000000001</v>
      </c>
    </row>
    <row r="2427" spans="1:15" hidden="1" x14ac:dyDescent="0.25">
      <c r="A2427" s="68">
        <v>44985</v>
      </c>
      <c r="B2427" s="68">
        <v>44987</v>
      </c>
      <c r="C2427" s="66" t="s">
        <v>112</v>
      </c>
      <c r="D2427" s="66" t="s">
        <v>113</v>
      </c>
      <c r="E2427" s="66" t="s">
        <v>114</v>
      </c>
      <c r="F2427" s="68">
        <v>50705</v>
      </c>
      <c r="G2427" s="67">
        <v>8.2200000000000006</v>
      </c>
      <c r="H2427" s="67">
        <v>7.0000000000000007E-2</v>
      </c>
      <c r="I2427" s="67">
        <v>8.3699999999999992</v>
      </c>
      <c r="J2427" s="67">
        <v>8.07</v>
      </c>
      <c r="K2427" s="67">
        <v>54.921799999999998</v>
      </c>
      <c r="L2427" s="67">
        <v>1.0356000000000001</v>
      </c>
    </row>
    <row r="2428" spans="1:15" x14ac:dyDescent="0.25">
      <c r="A2428" s="68">
        <v>44985</v>
      </c>
      <c r="B2428" s="68">
        <v>44987</v>
      </c>
      <c r="C2428" s="66" t="s">
        <v>115</v>
      </c>
      <c r="D2428" s="66" t="s">
        <v>116</v>
      </c>
      <c r="E2428" s="66" t="s">
        <v>117</v>
      </c>
      <c r="F2428" s="68">
        <v>51616</v>
      </c>
      <c r="G2428" s="67">
        <v>8.06</v>
      </c>
      <c r="H2428" s="67">
        <v>7.0000000000000007E-2</v>
      </c>
      <c r="I2428" s="67">
        <v>8.2100000000000009</v>
      </c>
      <c r="J2428" s="67">
        <v>7.91</v>
      </c>
      <c r="K2428" s="67">
        <v>52.607399999999998</v>
      </c>
      <c r="L2428" s="67">
        <v>2.5562</v>
      </c>
    </row>
    <row r="2429" spans="1:15" hidden="1" x14ac:dyDescent="0.25">
      <c r="A2429" s="68">
        <v>44985</v>
      </c>
      <c r="B2429" s="68">
        <v>44987</v>
      </c>
      <c r="C2429" s="66" t="s">
        <v>127</v>
      </c>
      <c r="D2429" s="66" t="s">
        <v>4</v>
      </c>
      <c r="E2429" s="66" t="s">
        <v>8</v>
      </c>
      <c r="F2429" s="68">
        <v>48542</v>
      </c>
      <c r="G2429" s="67">
        <v>8.5500000000000007</v>
      </c>
      <c r="H2429" s="67">
        <v>7.0000000000000007E-2</v>
      </c>
      <c r="I2429" s="67">
        <v>8.6999999999999993</v>
      </c>
      <c r="J2429" s="67">
        <v>8.4</v>
      </c>
      <c r="K2429" s="67">
        <v>75.509200000000007</v>
      </c>
      <c r="L2429" s="67">
        <v>1.2753000000000001</v>
      </c>
    </row>
    <row r="2430" spans="1:15" hidden="1" x14ac:dyDescent="0.25">
      <c r="A2430" s="68">
        <v>44985</v>
      </c>
      <c r="B2430" s="68">
        <v>44987</v>
      </c>
      <c r="C2430" s="66" t="s">
        <v>124</v>
      </c>
      <c r="D2430" s="66" t="s">
        <v>166</v>
      </c>
      <c r="E2430" s="66" t="s">
        <v>167</v>
      </c>
      <c r="F2430" s="68">
        <v>45105</v>
      </c>
      <c r="G2430" s="67">
        <v>14.06</v>
      </c>
      <c r="H2430" s="67">
        <v>0.04</v>
      </c>
      <c r="I2430" s="67">
        <v>14.21</v>
      </c>
      <c r="J2430" s="67">
        <v>13.91</v>
      </c>
      <c r="K2430" s="67">
        <v>95.594300000000004</v>
      </c>
      <c r="L2430" s="67">
        <v>0</v>
      </c>
      <c r="O2430" s="76"/>
    </row>
    <row r="2431" spans="1:15" hidden="1" x14ac:dyDescent="0.25">
      <c r="A2431" s="68">
        <v>44985</v>
      </c>
      <c r="B2431" s="68">
        <v>44987</v>
      </c>
      <c r="C2431" s="66" t="s">
        <v>133</v>
      </c>
      <c r="D2431" s="66" t="s">
        <v>154</v>
      </c>
      <c r="E2431" s="66" t="s">
        <v>155</v>
      </c>
      <c r="F2431" s="68">
        <v>45287</v>
      </c>
      <c r="G2431" s="67">
        <v>13.82</v>
      </c>
      <c r="H2431" s="67">
        <v>0.03</v>
      </c>
      <c r="I2431" s="67">
        <v>13.97</v>
      </c>
      <c r="J2431" s="67">
        <v>13.67</v>
      </c>
      <c r="K2431" s="67">
        <v>89.676199999999994</v>
      </c>
      <c r="L2431" s="67">
        <v>0</v>
      </c>
    </row>
    <row r="2432" spans="1:15" hidden="1" x14ac:dyDescent="0.25">
      <c r="A2432" s="68">
        <v>44985</v>
      </c>
      <c r="B2432" s="68">
        <v>44987</v>
      </c>
      <c r="C2432" s="66" t="s">
        <v>121</v>
      </c>
      <c r="D2432" s="66" t="s">
        <v>122</v>
      </c>
      <c r="E2432" s="66" t="s">
        <v>123</v>
      </c>
      <c r="F2432" s="68">
        <v>46316</v>
      </c>
      <c r="G2432" s="67">
        <v>10.5</v>
      </c>
      <c r="H2432" s="67">
        <v>-0.02</v>
      </c>
      <c r="I2432" s="67">
        <v>10.65</v>
      </c>
      <c r="J2432" s="67">
        <v>10.35</v>
      </c>
      <c r="K2432" s="67">
        <v>97.1267</v>
      </c>
      <c r="L2432" s="67">
        <v>1.1192</v>
      </c>
    </row>
    <row r="2433" spans="1:15" hidden="1" x14ac:dyDescent="0.25">
      <c r="A2433" s="68">
        <v>44985</v>
      </c>
      <c r="B2433" s="68">
        <v>44987</v>
      </c>
      <c r="C2433" s="66" t="s">
        <v>130</v>
      </c>
      <c r="D2433" s="66" t="s">
        <v>160</v>
      </c>
      <c r="E2433" s="66" t="s">
        <v>161</v>
      </c>
      <c r="F2433" s="68">
        <v>45189</v>
      </c>
      <c r="G2433" s="67">
        <v>14.71</v>
      </c>
      <c r="H2433" s="67">
        <v>0.01</v>
      </c>
      <c r="I2433" s="67">
        <v>14.86</v>
      </c>
      <c r="J2433" s="67">
        <v>14.56</v>
      </c>
      <c r="K2433" s="67">
        <v>92.375</v>
      </c>
      <c r="L2433" s="67">
        <v>0</v>
      </c>
    </row>
    <row r="2434" spans="1:15" hidden="1" x14ac:dyDescent="0.25">
      <c r="A2434" s="68">
        <v>44984</v>
      </c>
      <c r="B2434" s="68">
        <v>44986</v>
      </c>
      <c r="C2434" s="66" t="s">
        <v>118</v>
      </c>
      <c r="D2434" s="66" t="s">
        <v>2</v>
      </c>
      <c r="E2434" s="66" t="s">
        <v>6</v>
      </c>
      <c r="F2434" s="68">
        <v>47048</v>
      </c>
      <c r="G2434" s="67">
        <v>9.25</v>
      </c>
      <c r="H2434" s="67">
        <v>-0.03</v>
      </c>
      <c r="I2434" s="67">
        <v>9.4</v>
      </c>
      <c r="J2434" s="67">
        <v>9.1</v>
      </c>
      <c r="K2434" s="67">
        <v>89.320599999999999</v>
      </c>
      <c r="L2434" s="67">
        <v>2.4041000000000001</v>
      </c>
    </row>
    <row r="2435" spans="1:15" hidden="1" x14ac:dyDescent="0.25">
      <c r="A2435" s="68">
        <v>44984</v>
      </c>
      <c r="B2435" s="68">
        <v>44986</v>
      </c>
      <c r="C2435" s="66" t="s">
        <v>112</v>
      </c>
      <c r="D2435" s="66" t="s">
        <v>113</v>
      </c>
      <c r="E2435" s="66" t="s">
        <v>114</v>
      </c>
      <c r="F2435" s="68">
        <v>50705</v>
      </c>
      <c r="G2435" s="67">
        <v>8.15</v>
      </c>
      <c r="H2435" s="67">
        <v>-0.02</v>
      </c>
      <c r="I2435" s="67">
        <v>8.3000000000000007</v>
      </c>
      <c r="J2435" s="67">
        <v>8</v>
      </c>
      <c r="K2435" s="67">
        <v>55.3001</v>
      </c>
      <c r="L2435" s="67">
        <v>1.0274000000000001</v>
      </c>
    </row>
    <row r="2436" spans="1:15" x14ac:dyDescent="0.25">
      <c r="A2436" s="68">
        <v>44984</v>
      </c>
      <c r="B2436" s="68">
        <v>44986</v>
      </c>
      <c r="C2436" s="66" t="s">
        <v>115</v>
      </c>
      <c r="D2436" s="66" t="s">
        <v>116</v>
      </c>
      <c r="E2436" s="66" t="s">
        <v>117</v>
      </c>
      <c r="F2436" s="68">
        <v>51616</v>
      </c>
      <c r="G2436" s="67">
        <v>7.99</v>
      </c>
      <c r="H2436" s="67">
        <v>-0.02</v>
      </c>
      <c r="I2436" s="67">
        <v>8.14</v>
      </c>
      <c r="J2436" s="67">
        <v>7.84</v>
      </c>
      <c r="K2436" s="67">
        <v>53.031700000000001</v>
      </c>
      <c r="L2436" s="67">
        <v>2.5478999999999998</v>
      </c>
    </row>
    <row r="2437" spans="1:15" hidden="1" x14ac:dyDescent="0.25">
      <c r="A2437" s="68">
        <v>44984</v>
      </c>
      <c r="B2437" s="68">
        <v>44986</v>
      </c>
      <c r="C2437" s="66" t="s">
        <v>127</v>
      </c>
      <c r="D2437" s="66" t="s">
        <v>4</v>
      </c>
      <c r="E2437" s="66" t="s">
        <v>8</v>
      </c>
      <c r="F2437" s="68">
        <v>48542</v>
      </c>
      <c r="G2437" s="67">
        <v>8.48</v>
      </c>
      <c r="H2437" s="67">
        <v>-0.04</v>
      </c>
      <c r="I2437" s="67">
        <v>8.6300000000000008</v>
      </c>
      <c r="J2437" s="67">
        <v>8.33</v>
      </c>
      <c r="K2437" s="67">
        <v>75.898700000000005</v>
      </c>
      <c r="L2437" s="67">
        <v>1.2623</v>
      </c>
    </row>
    <row r="2438" spans="1:15" hidden="1" x14ac:dyDescent="0.25">
      <c r="A2438" s="68">
        <v>44984</v>
      </c>
      <c r="B2438" s="68">
        <v>44986</v>
      </c>
      <c r="C2438" s="66" t="s">
        <v>124</v>
      </c>
      <c r="D2438" s="66" t="s">
        <v>166</v>
      </c>
      <c r="E2438" s="66" t="s">
        <v>167</v>
      </c>
      <c r="F2438" s="68">
        <v>45105</v>
      </c>
      <c r="G2438" s="67">
        <v>14.02</v>
      </c>
      <c r="H2438" s="67">
        <v>-0.03</v>
      </c>
      <c r="I2438" s="67">
        <v>14.17</v>
      </c>
      <c r="J2438" s="67">
        <v>13.88</v>
      </c>
      <c r="K2438" s="67">
        <v>95.570899999999995</v>
      </c>
      <c r="L2438" s="67">
        <v>0</v>
      </c>
      <c r="O2438" s="76"/>
    </row>
    <row r="2439" spans="1:15" hidden="1" x14ac:dyDescent="0.25">
      <c r="A2439" s="68">
        <v>44984</v>
      </c>
      <c r="B2439" s="68">
        <v>44986</v>
      </c>
      <c r="C2439" s="66" t="s">
        <v>133</v>
      </c>
      <c r="D2439" s="66" t="s">
        <v>154</v>
      </c>
      <c r="E2439" s="66" t="s">
        <v>155</v>
      </c>
      <c r="F2439" s="68">
        <v>45287</v>
      </c>
      <c r="G2439" s="67">
        <v>13.79</v>
      </c>
      <c r="H2439" s="67">
        <v>-7.0000000000000007E-2</v>
      </c>
      <c r="I2439" s="67">
        <v>13.94</v>
      </c>
      <c r="J2439" s="67">
        <v>13.64</v>
      </c>
      <c r="K2439" s="67">
        <v>89.662099999999995</v>
      </c>
      <c r="L2439" s="67">
        <v>0</v>
      </c>
    </row>
    <row r="2440" spans="1:15" hidden="1" x14ac:dyDescent="0.25">
      <c r="A2440" s="68">
        <v>44984</v>
      </c>
      <c r="B2440" s="68">
        <v>44986</v>
      </c>
      <c r="C2440" s="66" t="s">
        <v>121</v>
      </c>
      <c r="D2440" s="66" t="s">
        <v>122</v>
      </c>
      <c r="E2440" s="66" t="s">
        <v>123</v>
      </c>
      <c r="F2440" s="68">
        <v>46316</v>
      </c>
      <c r="G2440" s="67">
        <v>10.52</v>
      </c>
      <c r="H2440" s="67">
        <v>-0.04</v>
      </c>
      <c r="I2440" s="67">
        <v>10.67</v>
      </c>
      <c r="J2440" s="67">
        <v>10.37</v>
      </c>
      <c r="K2440" s="67">
        <v>97.066800000000001</v>
      </c>
      <c r="L2440" s="67">
        <v>1.0931999999999999</v>
      </c>
    </row>
    <row r="2441" spans="1:15" hidden="1" x14ac:dyDescent="0.25">
      <c r="A2441" s="68">
        <v>44984</v>
      </c>
      <c r="B2441" s="68">
        <v>44986</v>
      </c>
      <c r="C2441" s="66" t="s">
        <v>130</v>
      </c>
      <c r="D2441" s="66" t="s">
        <v>160</v>
      </c>
      <c r="E2441" s="66" t="s">
        <v>161</v>
      </c>
      <c r="F2441" s="68">
        <v>45189</v>
      </c>
      <c r="G2441" s="67">
        <v>14.7</v>
      </c>
      <c r="H2441" s="67">
        <v>-0.02</v>
      </c>
      <c r="I2441" s="67">
        <v>14.85</v>
      </c>
      <c r="J2441" s="67">
        <v>14.55</v>
      </c>
      <c r="K2441" s="67">
        <v>92.344899999999996</v>
      </c>
      <c r="L2441" s="67">
        <v>0</v>
      </c>
    </row>
    <row r="2442" spans="1:15" hidden="1" x14ac:dyDescent="0.25">
      <c r="A2442" s="68">
        <v>44981</v>
      </c>
      <c r="B2442" s="68">
        <v>44985</v>
      </c>
      <c r="C2442" s="66" t="s">
        <v>118</v>
      </c>
      <c r="D2442" s="66" t="s">
        <v>2</v>
      </c>
      <c r="E2442" s="66" t="s">
        <v>6</v>
      </c>
      <c r="F2442" s="68">
        <v>47048</v>
      </c>
      <c r="G2442" s="67">
        <v>9.2799999999999994</v>
      </c>
      <c r="H2442" s="67">
        <v>-0.24</v>
      </c>
      <c r="I2442" s="67">
        <v>9.43</v>
      </c>
      <c r="J2442" s="67">
        <v>9.1300000000000008</v>
      </c>
      <c r="K2442" s="67">
        <v>89.201400000000007</v>
      </c>
      <c r="L2442" s="67">
        <v>2.3856000000000002</v>
      </c>
    </row>
    <row r="2443" spans="1:15" hidden="1" x14ac:dyDescent="0.25">
      <c r="A2443" s="68">
        <v>44981</v>
      </c>
      <c r="B2443" s="68">
        <v>44985</v>
      </c>
      <c r="C2443" s="66" t="s">
        <v>112</v>
      </c>
      <c r="D2443" s="66" t="s">
        <v>113</v>
      </c>
      <c r="E2443" s="66" t="s">
        <v>114</v>
      </c>
      <c r="F2443" s="68">
        <v>50705</v>
      </c>
      <c r="G2443" s="67">
        <v>8.17</v>
      </c>
      <c r="H2443" s="67">
        <v>-0.18</v>
      </c>
      <c r="I2443" s="67">
        <v>8.32</v>
      </c>
      <c r="J2443" s="67">
        <v>8.02</v>
      </c>
      <c r="K2443" s="67">
        <v>55.2149</v>
      </c>
      <c r="L2443" s="67">
        <v>1.0192000000000001</v>
      </c>
    </row>
    <row r="2444" spans="1:15" x14ac:dyDescent="0.25">
      <c r="A2444" s="68">
        <v>44981</v>
      </c>
      <c r="B2444" s="68">
        <v>44985</v>
      </c>
      <c r="C2444" s="66" t="s">
        <v>115</v>
      </c>
      <c r="D2444" s="66" t="s">
        <v>116</v>
      </c>
      <c r="E2444" s="66" t="s">
        <v>117</v>
      </c>
      <c r="F2444" s="68">
        <v>51616</v>
      </c>
      <c r="G2444" s="67">
        <v>8.01</v>
      </c>
      <c r="H2444" s="67">
        <v>-0.21</v>
      </c>
      <c r="I2444" s="67">
        <v>8.16</v>
      </c>
      <c r="J2444" s="67">
        <v>7.86</v>
      </c>
      <c r="K2444" s="67">
        <v>52.886600000000001</v>
      </c>
      <c r="L2444" s="67">
        <v>2.5396999999999998</v>
      </c>
    </row>
    <row r="2445" spans="1:15" hidden="1" x14ac:dyDescent="0.25">
      <c r="A2445" s="68">
        <v>44981</v>
      </c>
      <c r="B2445" s="68">
        <v>44985</v>
      </c>
      <c r="C2445" s="66" t="s">
        <v>127</v>
      </c>
      <c r="D2445" s="66" t="s">
        <v>4</v>
      </c>
      <c r="E2445" s="66" t="s">
        <v>8</v>
      </c>
      <c r="F2445" s="68">
        <v>48542</v>
      </c>
      <c r="G2445" s="67">
        <v>8.52</v>
      </c>
      <c r="H2445" s="67">
        <v>-0.2</v>
      </c>
      <c r="I2445" s="67">
        <v>8.67</v>
      </c>
      <c r="J2445" s="67">
        <v>8.3699999999999992</v>
      </c>
      <c r="K2445" s="67">
        <v>75.695099999999996</v>
      </c>
      <c r="L2445" s="67">
        <v>1.2493000000000001</v>
      </c>
    </row>
    <row r="2446" spans="1:15" hidden="1" x14ac:dyDescent="0.25">
      <c r="A2446" s="68">
        <v>44981</v>
      </c>
      <c r="B2446" s="68">
        <v>44985</v>
      </c>
      <c r="C2446" s="66" t="s">
        <v>124</v>
      </c>
      <c r="D2446" s="66" t="s">
        <v>166</v>
      </c>
      <c r="E2446" s="66" t="s">
        <v>167</v>
      </c>
      <c r="F2446" s="68">
        <v>45105</v>
      </c>
      <c r="G2446" s="67">
        <v>14.05</v>
      </c>
      <c r="H2446" s="67">
        <v>-7.0000000000000007E-2</v>
      </c>
      <c r="I2446" s="67">
        <v>14.2</v>
      </c>
      <c r="J2446" s="67">
        <v>13.91</v>
      </c>
      <c r="K2446" s="67">
        <v>95.525700000000001</v>
      </c>
      <c r="L2446" s="67">
        <v>0</v>
      </c>
      <c r="O2446" s="76"/>
    </row>
    <row r="2447" spans="1:15" hidden="1" x14ac:dyDescent="0.25">
      <c r="A2447" s="68">
        <v>44981</v>
      </c>
      <c r="B2447" s="68">
        <v>44985</v>
      </c>
      <c r="C2447" s="66" t="s">
        <v>133</v>
      </c>
      <c r="D2447" s="66" t="s">
        <v>154</v>
      </c>
      <c r="E2447" s="66" t="s">
        <v>155</v>
      </c>
      <c r="F2447" s="68">
        <v>45287</v>
      </c>
      <c r="G2447" s="67">
        <v>13.86</v>
      </c>
      <c r="H2447" s="67">
        <v>-0.4</v>
      </c>
      <c r="I2447" s="67">
        <v>14.01</v>
      </c>
      <c r="J2447" s="67">
        <v>13.71</v>
      </c>
      <c r="K2447" s="67">
        <v>89.583100000000002</v>
      </c>
      <c r="L2447" s="67">
        <v>0</v>
      </c>
    </row>
    <row r="2448" spans="1:15" hidden="1" x14ac:dyDescent="0.25">
      <c r="A2448" s="68">
        <v>44981</v>
      </c>
      <c r="B2448" s="68">
        <v>44985</v>
      </c>
      <c r="C2448" s="66" t="s">
        <v>121</v>
      </c>
      <c r="D2448" s="66" t="s">
        <v>122</v>
      </c>
      <c r="E2448" s="66" t="s">
        <v>123</v>
      </c>
      <c r="F2448" s="68">
        <v>46316</v>
      </c>
      <c r="G2448" s="67">
        <v>10.56</v>
      </c>
      <c r="H2448" s="67">
        <v>-0.2</v>
      </c>
      <c r="I2448" s="67">
        <v>10.71</v>
      </c>
      <c r="J2448" s="67">
        <v>10.41</v>
      </c>
      <c r="K2448" s="67">
        <v>96.956800000000001</v>
      </c>
      <c r="L2448" s="67">
        <v>1.0670999999999999</v>
      </c>
    </row>
    <row r="2449" spans="1:15" hidden="1" x14ac:dyDescent="0.25">
      <c r="A2449" s="68">
        <v>44981</v>
      </c>
      <c r="B2449" s="68">
        <v>44985</v>
      </c>
      <c r="C2449" s="66" t="s">
        <v>130</v>
      </c>
      <c r="D2449" s="66" t="s">
        <v>160</v>
      </c>
      <c r="E2449" s="66" t="s">
        <v>161</v>
      </c>
      <c r="F2449" s="68">
        <v>45189</v>
      </c>
      <c r="G2449" s="67">
        <v>14.72</v>
      </c>
      <c r="H2449" s="67">
        <v>-0.04</v>
      </c>
      <c r="I2449" s="67">
        <v>14.87</v>
      </c>
      <c r="J2449" s="67">
        <v>14.57</v>
      </c>
      <c r="K2449" s="67">
        <v>92.302400000000006</v>
      </c>
      <c r="L2449" s="67">
        <v>0</v>
      </c>
    </row>
    <row r="2450" spans="1:15" hidden="1" x14ac:dyDescent="0.25">
      <c r="A2450" s="68">
        <v>44980</v>
      </c>
      <c r="B2450" s="68">
        <v>44984</v>
      </c>
      <c r="C2450" s="66" t="s">
        <v>118</v>
      </c>
      <c r="D2450" s="66" t="s">
        <v>2</v>
      </c>
      <c r="E2450" s="66" t="s">
        <v>6</v>
      </c>
      <c r="F2450" s="68">
        <v>47048</v>
      </c>
      <c r="G2450" s="67">
        <v>9.52</v>
      </c>
      <c r="H2450" s="67">
        <v>0.26</v>
      </c>
      <c r="I2450" s="67">
        <v>9.67</v>
      </c>
      <c r="J2450" s="67">
        <v>9.3800000000000008</v>
      </c>
      <c r="K2450" s="67">
        <v>88.225700000000003</v>
      </c>
      <c r="L2450" s="67">
        <v>2.3671000000000002</v>
      </c>
    </row>
    <row r="2451" spans="1:15" hidden="1" x14ac:dyDescent="0.25">
      <c r="A2451" s="68">
        <v>44980</v>
      </c>
      <c r="B2451" s="68">
        <v>44984</v>
      </c>
      <c r="C2451" s="66" t="s">
        <v>112</v>
      </c>
      <c r="D2451" s="66" t="s">
        <v>113</v>
      </c>
      <c r="E2451" s="66" t="s">
        <v>114</v>
      </c>
      <c r="F2451" s="68">
        <v>50705</v>
      </c>
      <c r="G2451" s="67">
        <v>8.35</v>
      </c>
      <c r="H2451" s="67">
        <v>0.25</v>
      </c>
      <c r="I2451" s="67">
        <v>8.5</v>
      </c>
      <c r="J2451" s="67">
        <v>8.1999999999999993</v>
      </c>
      <c r="K2451" s="67">
        <v>54.142099999999999</v>
      </c>
      <c r="L2451" s="67">
        <v>1.0109999999999999</v>
      </c>
    </row>
    <row r="2452" spans="1:15" x14ac:dyDescent="0.25">
      <c r="A2452" s="68">
        <v>44980</v>
      </c>
      <c r="B2452" s="68">
        <v>44984</v>
      </c>
      <c r="C2452" s="66" t="s">
        <v>115</v>
      </c>
      <c r="D2452" s="66" t="s">
        <v>116</v>
      </c>
      <c r="E2452" s="66" t="s">
        <v>117</v>
      </c>
      <c r="F2452" s="68">
        <v>51616</v>
      </c>
      <c r="G2452" s="67">
        <v>8.2200000000000006</v>
      </c>
      <c r="H2452" s="67">
        <v>0.28000000000000003</v>
      </c>
      <c r="I2452" s="67">
        <v>8.3699999999999992</v>
      </c>
      <c r="J2452" s="67">
        <v>8.07</v>
      </c>
      <c r="K2452" s="67">
        <v>51.618600000000001</v>
      </c>
      <c r="L2452" s="67">
        <v>2.5314999999999999</v>
      </c>
    </row>
    <row r="2453" spans="1:15" hidden="1" x14ac:dyDescent="0.25">
      <c r="A2453" s="68">
        <v>44980</v>
      </c>
      <c r="B2453" s="68">
        <v>44984</v>
      </c>
      <c r="C2453" s="66" t="s">
        <v>127</v>
      </c>
      <c r="D2453" s="66" t="s">
        <v>4</v>
      </c>
      <c r="E2453" s="66" t="s">
        <v>8</v>
      </c>
      <c r="F2453" s="68">
        <v>48542</v>
      </c>
      <c r="G2453" s="67">
        <v>8.7200000000000006</v>
      </c>
      <c r="H2453" s="67">
        <v>0.28000000000000003</v>
      </c>
      <c r="I2453" s="67">
        <v>8.8699999999999992</v>
      </c>
      <c r="J2453" s="67">
        <v>8.57</v>
      </c>
      <c r="K2453" s="67">
        <v>74.610399999999998</v>
      </c>
      <c r="L2453" s="67">
        <v>1.2363</v>
      </c>
    </row>
    <row r="2454" spans="1:15" hidden="1" x14ac:dyDescent="0.25">
      <c r="A2454" s="68">
        <v>44980</v>
      </c>
      <c r="B2454" s="68">
        <v>44984</v>
      </c>
      <c r="C2454" s="66" t="s">
        <v>124</v>
      </c>
      <c r="D2454" s="66" t="s">
        <v>166</v>
      </c>
      <c r="E2454" s="66" t="s">
        <v>167</v>
      </c>
      <c r="F2454" s="68">
        <v>45105</v>
      </c>
      <c r="G2454" s="67">
        <v>14.12</v>
      </c>
      <c r="H2454" s="67">
        <v>0.21</v>
      </c>
      <c r="I2454" s="67">
        <v>14.27</v>
      </c>
      <c r="J2454" s="67">
        <v>13.97</v>
      </c>
      <c r="K2454" s="67">
        <v>95.470399999999998</v>
      </c>
      <c r="L2454" s="67">
        <v>0</v>
      </c>
      <c r="O2454" s="76"/>
    </row>
    <row r="2455" spans="1:15" hidden="1" x14ac:dyDescent="0.25">
      <c r="A2455" s="68">
        <v>44980</v>
      </c>
      <c r="B2455" s="68">
        <v>44984</v>
      </c>
      <c r="C2455" s="66" t="s">
        <v>133</v>
      </c>
      <c r="D2455" s="66" t="s">
        <v>154</v>
      </c>
      <c r="E2455" s="66" t="s">
        <v>155</v>
      </c>
      <c r="F2455" s="68">
        <v>45287</v>
      </c>
      <c r="G2455" s="67">
        <v>14.26</v>
      </c>
      <c r="H2455" s="67">
        <v>7.0000000000000007E-2</v>
      </c>
      <c r="I2455" s="67">
        <v>14.41</v>
      </c>
      <c r="J2455" s="67">
        <v>14.11</v>
      </c>
      <c r="K2455" s="67">
        <v>89.287499999999994</v>
      </c>
      <c r="L2455" s="67">
        <v>0</v>
      </c>
    </row>
    <row r="2456" spans="1:15" hidden="1" x14ac:dyDescent="0.25">
      <c r="A2456" s="68">
        <v>44980</v>
      </c>
      <c r="B2456" s="68">
        <v>44984</v>
      </c>
      <c r="C2456" s="66" t="s">
        <v>121</v>
      </c>
      <c r="D2456" s="66" t="s">
        <v>122</v>
      </c>
      <c r="E2456" s="66" t="s">
        <v>123</v>
      </c>
      <c r="F2456" s="68">
        <v>46316</v>
      </c>
      <c r="G2456" s="67">
        <v>10.76</v>
      </c>
      <c r="H2456" s="67">
        <v>0.25</v>
      </c>
      <c r="I2456" s="67">
        <v>10.91</v>
      </c>
      <c r="J2456" s="67">
        <v>10.61</v>
      </c>
      <c r="K2456" s="67">
        <v>96.403499999999994</v>
      </c>
      <c r="L2456" s="67">
        <v>1.0410999999999999</v>
      </c>
    </row>
    <row r="2457" spans="1:15" hidden="1" x14ac:dyDescent="0.25">
      <c r="A2457" s="68">
        <v>44980</v>
      </c>
      <c r="B2457" s="68">
        <v>44984</v>
      </c>
      <c r="C2457" s="66" t="s">
        <v>130</v>
      </c>
      <c r="D2457" s="66" t="s">
        <v>160</v>
      </c>
      <c r="E2457" s="66" t="s">
        <v>161</v>
      </c>
      <c r="F2457" s="68">
        <v>45189</v>
      </c>
      <c r="G2457" s="67">
        <v>14.76</v>
      </c>
      <c r="H2457" s="67">
        <v>0.08</v>
      </c>
      <c r="I2457" s="67">
        <v>14.9</v>
      </c>
      <c r="J2457" s="67">
        <v>14.61</v>
      </c>
      <c r="K2457" s="67">
        <v>92.248699999999999</v>
      </c>
      <c r="L2457" s="67">
        <v>0</v>
      </c>
    </row>
    <row r="2458" spans="1:15" hidden="1" x14ac:dyDescent="0.25">
      <c r="A2458" s="68">
        <v>44979</v>
      </c>
      <c r="B2458" s="68">
        <v>44981</v>
      </c>
      <c r="C2458" s="66" t="s">
        <v>118</v>
      </c>
      <c r="D2458" s="66" t="s">
        <v>2</v>
      </c>
      <c r="E2458" s="66" t="s">
        <v>6</v>
      </c>
      <c r="F2458" s="68">
        <v>47048</v>
      </c>
      <c r="G2458" s="67">
        <v>9.26</v>
      </c>
      <c r="H2458" s="67">
        <v>-0.45</v>
      </c>
      <c r="I2458" s="67">
        <v>9.41</v>
      </c>
      <c r="J2458" s="67">
        <v>9.11</v>
      </c>
      <c r="K2458" s="67">
        <v>89.240200000000002</v>
      </c>
      <c r="L2458" s="67">
        <v>2.3115999999999999</v>
      </c>
    </row>
    <row r="2459" spans="1:15" hidden="1" x14ac:dyDescent="0.25">
      <c r="A2459" s="68">
        <v>44979</v>
      </c>
      <c r="B2459" s="68">
        <v>44981</v>
      </c>
      <c r="C2459" s="66" t="s">
        <v>112</v>
      </c>
      <c r="D2459" s="66" t="s">
        <v>113</v>
      </c>
      <c r="E2459" s="66" t="s">
        <v>114</v>
      </c>
      <c r="F2459" s="68">
        <v>50705</v>
      </c>
      <c r="G2459" s="67">
        <v>8.1</v>
      </c>
      <c r="H2459" s="67">
        <v>-0.33</v>
      </c>
      <c r="I2459" s="67">
        <v>8.25</v>
      </c>
      <c r="J2459" s="67">
        <v>7.95</v>
      </c>
      <c r="K2459" s="67">
        <v>55.608199999999997</v>
      </c>
      <c r="L2459" s="67">
        <v>0.98629999999999995</v>
      </c>
    </row>
    <row r="2460" spans="1:15" x14ac:dyDescent="0.25">
      <c r="A2460" s="68">
        <v>44979</v>
      </c>
      <c r="B2460" s="68">
        <v>44981</v>
      </c>
      <c r="C2460" s="66" t="s">
        <v>115</v>
      </c>
      <c r="D2460" s="66" t="s">
        <v>116</v>
      </c>
      <c r="E2460" s="66" t="s">
        <v>117</v>
      </c>
      <c r="F2460" s="68">
        <v>51616</v>
      </c>
      <c r="G2460" s="67">
        <v>7.94</v>
      </c>
      <c r="H2460" s="67">
        <v>-0.34</v>
      </c>
      <c r="I2460" s="67">
        <v>8.09</v>
      </c>
      <c r="J2460" s="67">
        <v>7.79</v>
      </c>
      <c r="K2460" s="67">
        <v>53.3185</v>
      </c>
      <c r="L2460" s="67">
        <v>2.5068000000000001</v>
      </c>
    </row>
    <row r="2461" spans="1:15" hidden="1" x14ac:dyDescent="0.25">
      <c r="A2461" s="68">
        <v>44979</v>
      </c>
      <c r="B2461" s="68">
        <v>44981</v>
      </c>
      <c r="C2461" s="66" t="s">
        <v>127</v>
      </c>
      <c r="D2461" s="66" t="s">
        <v>4</v>
      </c>
      <c r="E2461" s="66" t="s">
        <v>8</v>
      </c>
      <c r="F2461" s="68">
        <v>48542</v>
      </c>
      <c r="G2461" s="67">
        <v>8.44</v>
      </c>
      <c r="H2461" s="67">
        <v>-0.37</v>
      </c>
      <c r="I2461" s="67">
        <v>8.59</v>
      </c>
      <c r="J2461" s="67">
        <v>8.2899999999999991</v>
      </c>
      <c r="K2461" s="67">
        <v>76.085400000000007</v>
      </c>
      <c r="L2461" s="67">
        <v>1.1973</v>
      </c>
    </row>
    <row r="2462" spans="1:15" hidden="1" x14ac:dyDescent="0.25">
      <c r="A2462" s="68">
        <v>44979</v>
      </c>
      <c r="B2462" s="68">
        <v>44981</v>
      </c>
      <c r="C2462" s="66" t="s">
        <v>124</v>
      </c>
      <c r="D2462" s="66" t="s">
        <v>166</v>
      </c>
      <c r="E2462" s="66" t="s">
        <v>167</v>
      </c>
      <c r="F2462" s="68">
        <v>45105</v>
      </c>
      <c r="G2462" s="67">
        <v>13.91</v>
      </c>
      <c r="H2462" s="67">
        <v>0.04</v>
      </c>
      <c r="I2462" s="67">
        <v>14.05</v>
      </c>
      <c r="J2462" s="67">
        <v>13.76</v>
      </c>
      <c r="K2462" s="67">
        <v>95.429500000000004</v>
      </c>
      <c r="L2462" s="67">
        <v>0</v>
      </c>
      <c r="O2462" s="76"/>
    </row>
    <row r="2463" spans="1:15" hidden="1" x14ac:dyDescent="0.25">
      <c r="A2463" s="68">
        <v>44979</v>
      </c>
      <c r="B2463" s="68">
        <v>44981</v>
      </c>
      <c r="C2463" s="66" t="s">
        <v>133</v>
      </c>
      <c r="D2463" s="66" t="s">
        <v>154</v>
      </c>
      <c r="E2463" s="66" t="s">
        <v>155</v>
      </c>
      <c r="F2463" s="68">
        <v>45287</v>
      </c>
      <c r="G2463" s="67">
        <v>14.19</v>
      </c>
      <c r="H2463" s="67">
        <v>0</v>
      </c>
      <c r="I2463" s="67">
        <v>14.34</v>
      </c>
      <c r="J2463" s="67">
        <v>14.04</v>
      </c>
      <c r="K2463" s="67">
        <v>89.235500000000002</v>
      </c>
      <c r="L2463" s="67">
        <v>0</v>
      </c>
    </row>
    <row r="2464" spans="1:15" hidden="1" x14ac:dyDescent="0.25">
      <c r="A2464" s="68">
        <v>44979</v>
      </c>
      <c r="B2464" s="68">
        <v>44981</v>
      </c>
      <c r="C2464" s="66" t="s">
        <v>121</v>
      </c>
      <c r="D2464" s="66" t="s">
        <v>122</v>
      </c>
      <c r="E2464" s="66" t="s">
        <v>123</v>
      </c>
      <c r="F2464" s="68">
        <v>46316</v>
      </c>
      <c r="G2464" s="67">
        <v>10.51</v>
      </c>
      <c r="H2464" s="67">
        <v>-0.46</v>
      </c>
      <c r="I2464" s="67">
        <v>10.66</v>
      </c>
      <c r="J2464" s="67">
        <v>10.36</v>
      </c>
      <c r="K2464" s="67">
        <v>97.102400000000003</v>
      </c>
      <c r="L2464" s="67">
        <v>0.96299999999999997</v>
      </c>
    </row>
    <row r="2465" spans="1:15" hidden="1" x14ac:dyDescent="0.25">
      <c r="A2465" s="68">
        <v>44979</v>
      </c>
      <c r="B2465" s="68">
        <v>44981</v>
      </c>
      <c r="C2465" s="66" t="s">
        <v>130</v>
      </c>
      <c r="D2465" s="66" t="s">
        <v>160</v>
      </c>
      <c r="E2465" s="66" t="s">
        <v>161</v>
      </c>
      <c r="F2465" s="68">
        <v>45189</v>
      </c>
      <c r="G2465" s="67">
        <v>14.68</v>
      </c>
      <c r="H2465" s="67">
        <v>0.2</v>
      </c>
      <c r="I2465" s="67">
        <v>14.82</v>
      </c>
      <c r="J2465" s="67">
        <v>14.53</v>
      </c>
      <c r="K2465" s="67">
        <v>92.183400000000006</v>
      </c>
      <c r="L2465" s="67">
        <v>0</v>
      </c>
    </row>
    <row r="2466" spans="1:15" hidden="1" x14ac:dyDescent="0.25">
      <c r="A2466" s="68">
        <v>44978</v>
      </c>
      <c r="B2466" s="68">
        <v>44980</v>
      </c>
      <c r="C2466" s="66" t="s">
        <v>118</v>
      </c>
      <c r="D2466" s="66" t="s">
        <v>2</v>
      </c>
      <c r="E2466" s="66" t="s">
        <v>6</v>
      </c>
      <c r="F2466" s="68">
        <v>47048</v>
      </c>
      <c r="G2466" s="67">
        <v>9.7100000000000009</v>
      </c>
      <c r="H2466" s="67">
        <v>0.14000000000000001</v>
      </c>
      <c r="I2466" s="67">
        <v>9.86</v>
      </c>
      <c r="J2466" s="67">
        <v>9.56</v>
      </c>
      <c r="K2466" s="67">
        <v>87.486900000000006</v>
      </c>
      <c r="L2466" s="67">
        <v>2.2932000000000001</v>
      </c>
    </row>
    <row r="2467" spans="1:15" hidden="1" x14ac:dyDescent="0.25">
      <c r="A2467" s="68">
        <v>44978</v>
      </c>
      <c r="B2467" s="68">
        <v>44980</v>
      </c>
      <c r="C2467" s="66" t="s">
        <v>112</v>
      </c>
      <c r="D2467" s="66" t="s">
        <v>113</v>
      </c>
      <c r="E2467" s="66" t="s">
        <v>114</v>
      </c>
      <c r="F2467" s="68">
        <v>50705</v>
      </c>
      <c r="G2467" s="67">
        <v>8.43</v>
      </c>
      <c r="H2467" s="67">
        <v>0.15</v>
      </c>
      <c r="I2467" s="67">
        <v>8.58</v>
      </c>
      <c r="J2467" s="67">
        <v>8.2799999999999994</v>
      </c>
      <c r="K2467" s="67">
        <v>53.706499999999998</v>
      </c>
      <c r="L2467" s="67">
        <v>0.97809999999999997</v>
      </c>
    </row>
    <row r="2468" spans="1:15" x14ac:dyDescent="0.25">
      <c r="A2468" s="68">
        <v>44978</v>
      </c>
      <c r="B2468" s="68">
        <v>44980</v>
      </c>
      <c r="C2468" s="66" t="s">
        <v>115</v>
      </c>
      <c r="D2468" s="66" t="s">
        <v>116</v>
      </c>
      <c r="E2468" s="66" t="s">
        <v>117</v>
      </c>
      <c r="F2468" s="68">
        <v>51616</v>
      </c>
      <c r="G2468" s="67">
        <v>8.2799999999999994</v>
      </c>
      <c r="H2468" s="67">
        <v>0.14000000000000001</v>
      </c>
      <c r="I2468" s="67">
        <v>8.43</v>
      </c>
      <c r="J2468" s="67">
        <v>8.14</v>
      </c>
      <c r="K2468" s="67">
        <v>51.228700000000003</v>
      </c>
      <c r="L2468" s="67">
        <v>2.4986000000000002</v>
      </c>
    </row>
    <row r="2469" spans="1:15" hidden="1" x14ac:dyDescent="0.25">
      <c r="A2469" s="68">
        <v>44978</v>
      </c>
      <c r="B2469" s="68">
        <v>44980</v>
      </c>
      <c r="C2469" s="66" t="s">
        <v>127</v>
      </c>
      <c r="D2469" s="66" t="s">
        <v>4</v>
      </c>
      <c r="E2469" s="66" t="s">
        <v>8</v>
      </c>
      <c r="F2469" s="68">
        <v>48542</v>
      </c>
      <c r="G2469" s="67">
        <v>8.81</v>
      </c>
      <c r="H2469" s="67">
        <v>0.12</v>
      </c>
      <c r="I2469" s="67">
        <v>8.9600000000000009</v>
      </c>
      <c r="J2469" s="67">
        <v>8.66</v>
      </c>
      <c r="K2469" s="67">
        <v>74.094399999999993</v>
      </c>
      <c r="L2469" s="67">
        <v>1.1841999999999999</v>
      </c>
    </row>
    <row r="2470" spans="1:15" hidden="1" x14ac:dyDescent="0.25">
      <c r="A2470" s="68">
        <v>44978</v>
      </c>
      <c r="B2470" s="68">
        <v>44980</v>
      </c>
      <c r="C2470" s="66" t="s">
        <v>124</v>
      </c>
      <c r="D2470" s="66" t="s">
        <v>166</v>
      </c>
      <c r="E2470" s="66" t="s">
        <v>167</v>
      </c>
      <c r="F2470" s="68">
        <v>45105</v>
      </c>
      <c r="G2470" s="67">
        <v>13.87</v>
      </c>
      <c r="H2470" s="67">
        <v>0.02</v>
      </c>
      <c r="I2470" s="67">
        <v>14.01</v>
      </c>
      <c r="J2470" s="67">
        <v>13.72</v>
      </c>
      <c r="K2470" s="67">
        <v>95.406400000000005</v>
      </c>
      <c r="L2470" s="67">
        <v>0</v>
      </c>
      <c r="O2470" s="76"/>
    </row>
    <row r="2471" spans="1:15" hidden="1" x14ac:dyDescent="0.25">
      <c r="A2471" s="68">
        <v>44978</v>
      </c>
      <c r="B2471" s="68">
        <v>44980</v>
      </c>
      <c r="C2471" s="66" t="s">
        <v>133</v>
      </c>
      <c r="D2471" s="66" t="s">
        <v>154</v>
      </c>
      <c r="E2471" s="66" t="s">
        <v>155</v>
      </c>
      <c r="F2471" s="68">
        <v>45287</v>
      </c>
      <c r="G2471" s="67">
        <v>14.19</v>
      </c>
      <c r="H2471" s="67">
        <v>0.22</v>
      </c>
      <c r="I2471" s="67">
        <v>14.34</v>
      </c>
      <c r="J2471" s="67">
        <v>14.04</v>
      </c>
      <c r="K2471" s="67">
        <v>89.2089</v>
      </c>
      <c r="L2471" s="67">
        <v>0</v>
      </c>
    </row>
    <row r="2472" spans="1:15" hidden="1" x14ac:dyDescent="0.25">
      <c r="A2472" s="68">
        <v>44978</v>
      </c>
      <c r="B2472" s="68">
        <v>44980</v>
      </c>
      <c r="C2472" s="66" t="s">
        <v>121</v>
      </c>
      <c r="D2472" s="66" t="s">
        <v>122</v>
      </c>
      <c r="E2472" s="66" t="s">
        <v>123</v>
      </c>
      <c r="F2472" s="68">
        <v>46316</v>
      </c>
      <c r="G2472" s="67">
        <v>10.97</v>
      </c>
      <c r="H2472" s="67">
        <v>0.15</v>
      </c>
      <c r="I2472" s="67">
        <v>11.12</v>
      </c>
      <c r="J2472" s="67">
        <v>10.83</v>
      </c>
      <c r="K2472" s="67">
        <v>95.784800000000004</v>
      </c>
      <c r="L2472" s="67">
        <v>0.93700000000000006</v>
      </c>
    </row>
    <row r="2473" spans="1:15" hidden="1" x14ac:dyDescent="0.25">
      <c r="A2473" s="68">
        <v>44978</v>
      </c>
      <c r="B2473" s="68">
        <v>44980</v>
      </c>
      <c r="C2473" s="66" t="s">
        <v>130</v>
      </c>
      <c r="D2473" s="66" t="s">
        <v>160</v>
      </c>
      <c r="E2473" s="66" t="s">
        <v>161</v>
      </c>
      <c r="F2473" s="68">
        <v>45189</v>
      </c>
      <c r="G2473" s="67">
        <v>14.48</v>
      </c>
      <c r="H2473" s="67">
        <v>0.18</v>
      </c>
      <c r="I2473" s="67">
        <v>14.63</v>
      </c>
      <c r="J2473" s="67">
        <v>14.34</v>
      </c>
      <c r="K2473" s="67">
        <v>92.243499999999997</v>
      </c>
      <c r="L2473" s="67">
        <v>0</v>
      </c>
    </row>
    <row r="2474" spans="1:15" hidden="1" x14ac:dyDescent="0.25">
      <c r="A2474" s="68">
        <v>44977</v>
      </c>
      <c r="B2474" s="68">
        <v>44979</v>
      </c>
      <c r="C2474" s="66" t="s">
        <v>118</v>
      </c>
      <c r="D2474" s="66" t="s">
        <v>2</v>
      </c>
      <c r="E2474" s="66" t="s">
        <v>6</v>
      </c>
      <c r="F2474" s="68">
        <v>47048</v>
      </c>
      <c r="G2474" s="67">
        <v>9.57</v>
      </c>
      <c r="H2474" s="67">
        <v>-0.08</v>
      </c>
      <c r="I2474" s="67">
        <v>9.7200000000000006</v>
      </c>
      <c r="J2474" s="67">
        <v>9.42</v>
      </c>
      <c r="K2474" s="67">
        <v>88.043300000000002</v>
      </c>
      <c r="L2474" s="67">
        <v>2.2747000000000002</v>
      </c>
    </row>
    <row r="2475" spans="1:15" hidden="1" x14ac:dyDescent="0.25">
      <c r="A2475" s="68">
        <v>44977</v>
      </c>
      <c r="B2475" s="68">
        <v>44979</v>
      </c>
      <c r="C2475" s="66" t="s">
        <v>112</v>
      </c>
      <c r="D2475" s="66" t="s">
        <v>113</v>
      </c>
      <c r="E2475" s="66" t="s">
        <v>114</v>
      </c>
      <c r="F2475" s="68">
        <v>50705</v>
      </c>
      <c r="G2475" s="67">
        <v>8.2799999999999994</v>
      </c>
      <c r="H2475" s="67">
        <v>0.04</v>
      </c>
      <c r="I2475" s="67">
        <v>8.43</v>
      </c>
      <c r="J2475" s="67">
        <v>8.1300000000000008</v>
      </c>
      <c r="K2475" s="67">
        <v>54.560200000000002</v>
      </c>
      <c r="L2475" s="67">
        <v>0.96989999999999998</v>
      </c>
    </row>
    <row r="2476" spans="1:15" x14ac:dyDescent="0.25">
      <c r="A2476" s="68">
        <v>44977</v>
      </c>
      <c r="B2476" s="68">
        <v>44979</v>
      </c>
      <c r="C2476" s="66" t="s">
        <v>115</v>
      </c>
      <c r="D2476" s="66" t="s">
        <v>116</v>
      </c>
      <c r="E2476" s="66" t="s">
        <v>117</v>
      </c>
      <c r="F2476" s="68">
        <v>51616</v>
      </c>
      <c r="G2476" s="67">
        <v>8.14</v>
      </c>
      <c r="H2476" s="67">
        <v>0.08</v>
      </c>
      <c r="I2476" s="67">
        <v>8.2899999999999991</v>
      </c>
      <c r="J2476" s="67">
        <v>7.99</v>
      </c>
      <c r="K2476" s="67">
        <v>52.105800000000002</v>
      </c>
      <c r="L2476" s="67">
        <v>2.4904000000000002</v>
      </c>
    </row>
    <row r="2477" spans="1:15" hidden="1" x14ac:dyDescent="0.25">
      <c r="A2477" s="68">
        <v>44977</v>
      </c>
      <c r="B2477" s="68">
        <v>44979</v>
      </c>
      <c r="C2477" s="66" t="s">
        <v>127</v>
      </c>
      <c r="D2477" s="66" t="s">
        <v>4</v>
      </c>
      <c r="E2477" s="66" t="s">
        <v>8</v>
      </c>
      <c r="F2477" s="68">
        <v>48542</v>
      </c>
      <c r="G2477" s="67">
        <v>8.69</v>
      </c>
      <c r="H2477" s="67">
        <v>0.02</v>
      </c>
      <c r="I2477" s="67">
        <v>8.83</v>
      </c>
      <c r="J2477" s="67">
        <v>8.5399999999999991</v>
      </c>
      <c r="K2477" s="67">
        <v>74.768199999999993</v>
      </c>
      <c r="L2477" s="67">
        <v>1.1712</v>
      </c>
    </row>
    <row r="2478" spans="1:15" hidden="1" x14ac:dyDescent="0.25">
      <c r="A2478" s="68">
        <v>44977</v>
      </c>
      <c r="B2478" s="68">
        <v>44979</v>
      </c>
      <c r="C2478" s="66" t="s">
        <v>124</v>
      </c>
      <c r="D2478" s="66" t="s">
        <v>166</v>
      </c>
      <c r="E2478" s="66" t="s">
        <v>167</v>
      </c>
      <c r="F2478" s="68">
        <v>45105</v>
      </c>
      <c r="G2478" s="67">
        <v>13.85</v>
      </c>
      <c r="H2478" s="67">
        <v>-0.01</v>
      </c>
      <c r="I2478" s="67">
        <v>13.99</v>
      </c>
      <c r="J2478" s="67">
        <v>13.7</v>
      </c>
      <c r="K2478" s="67">
        <v>95.378299999999996</v>
      </c>
      <c r="L2478" s="67">
        <v>0</v>
      </c>
      <c r="O2478" s="76"/>
    </row>
    <row r="2479" spans="1:15" hidden="1" x14ac:dyDescent="0.25">
      <c r="A2479" s="68">
        <v>44977</v>
      </c>
      <c r="B2479" s="68">
        <v>44979</v>
      </c>
      <c r="C2479" s="66" t="s">
        <v>133</v>
      </c>
      <c r="D2479" s="66" t="s">
        <v>154</v>
      </c>
      <c r="E2479" s="66" t="s">
        <v>155</v>
      </c>
      <c r="F2479" s="68">
        <v>45287</v>
      </c>
      <c r="G2479" s="67">
        <v>13.97</v>
      </c>
      <c r="H2479" s="67">
        <v>-0.12</v>
      </c>
      <c r="I2479" s="67">
        <v>14.12</v>
      </c>
      <c r="J2479" s="67">
        <v>13.82</v>
      </c>
      <c r="K2479" s="67">
        <v>89.327399999999997</v>
      </c>
      <c r="L2479" s="67">
        <v>0</v>
      </c>
    </row>
    <row r="2480" spans="1:15" hidden="1" x14ac:dyDescent="0.25">
      <c r="A2480" s="68">
        <v>44977</v>
      </c>
      <c r="B2480" s="68">
        <v>44979</v>
      </c>
      <c r="C2480" s="66" t="s">
        <v>121</v>
      </c>
      <c r="D2480" s="66" t="s">
        <v>122</v>
      </c>
      <c r="E2480" s="66" t="s">
        <v>123</v>
      </c>
      <c r="F2480" s="68">
        <v>46316</v>
      </c>
      <c r="G2480" s="67">
        <v>10.82</v>
      </c>
      <c r="H2480" s="67">
        <v>-0.05</v>
      </c>
      <c r="I2480" s="67">
        <v>10.97</v>
      </c>
      <c r="J2480" s="67">
        <v>10.67</v>
      </c>
      <c r="K2480" s="67">
        <v>96.223799999999997</v>
      </c>
      <c r="L2480" s="67">
        <v>0.91100000000000003</v>
      </c>
    </row>
    <row r="2481" spans="1:15" hidden="1" x14ac:dyDescent="0.25">
      <c r="A2481" s="68">
        <v>44977</v>
      </c>
      <c r="B2481" s="68">
        <v>44979</v>
      </c>
      <c r="C2481" s="66" t="s">
        <v>130</v>
      </c>
      <c r="D2481" s="66" t="s">
        <v>160</v>
      </c>
      <c r="E2481" s="66" t="s">
        <v>161</v>
      </c>
      <c r="F2481" s="68">
        <v>45189</v>
      </c>
      <c r="G2481" s="67">
        <v>14.3</v>
      </c>
      <c r="H2481" s="67">
        <v>-0.13</v>
      </c>
      <c r="I2481" s="67">
        <v>14.45</v>
      </c>
      <c r="J2481" s="67">
        <v>14.15</v>
      </c>
      <c r="K2481" s="67">
        <v>92.301699999999997</v>
      </c>
      <c r="L2481" s="67">
        <v>0</v>
      </c>
    </row>
    <row r="2482" spans="1:15" hidden="1" x14ac:dyDescent="0.25">
      <c r="A2482" s="68">
        <v>44974</v>
      </c>
      <c r="B2482" s="68">
        <v>44978</v>
      </c>
      <c r="C2482" s="66" t="s">
        <v>118</v>
      </c>
      <c r="D2482" s="66" t="s">
        <v>2</v>
      </c>
      <c r="E2482" s="66" t="s">
        <v>6</v>
      </c>
      <c r="F2482" s="68">
        <v>47048</v>
      </c>
      <c r="G2482" s="67">
        <v>9.65</v>
      </c>
      <c r="H2482" s="67">
        <v>0.45</v>
      </c>
      <c r="I2482" s="67">
        <v>9.8000000000000007</v>
      </c>
      <c r="J2482" s="67">
        <v>9.5</v>
      </c>
      <c r="K2482" s="67">
        <v>87.713499999999996</v>
      </c>
      <c r="L2482" s="67">
        <v>2.2562000000000002</v>
      </c>
    </row>
    <row r="2483" spans="1:15" hidden="1" x14ac:dyDescent="0.25">
      <c r="A2483" s="68">
        <v>44974</v>
      </c>
      <c r="B2483" s="68">
        <v>44978</v>
      </c>
      <c r="C2483" s="66" t="s">
        <v>112</v>
      </c>
      <c r="D2483" s="66" t="s">
        <v>113</v>
      </c>
      <c r="E2483" s="66" t="s">
        <v>114</v>
      </c>
      <c r="F2483" s="68">
        <v>50705</v>
      </c>
      <c r="G2483" s="67">
        <v>8.24</v>
      </c>
      <c r="H2483" s="67">
        <v>0.16</v>
      </c>
      <c r="I2483" s="67">
        <v>8.39</v>
      </c>
      <c r="J2483" s="67">
        <v>8.09</v>
      </c>
      <c r="K2483" s="67">
        <v>54.788400000000003</v>
      </c>
      <c r="L2483" s="67">
        <v>0.96160000000000001</v>
      </c>
    </row>
    <row r="2484" spans="1:15" x14ac:dyDescent="0.25">
      <c r="A2484" s="68">
        <v>44974</v>
      </c>
      <c r="B2484" s="68">
        <v>44978</v>
      </c>
      <c r="C2484" s="66" t="s">
        <v>115</v>
      </c>
      <c r="D2484" s="66" t="s">
        <v>116</v>
      </c>
      <c r="E2484" s="66" t="s">
        <v>117</v>
      </c>
      <c r="F2484" s="68">
        <v>51616</v>
      </c>
      <c r="G2484" s="67">
        <v>8.06</v>
      </c>
      <c r="H2484" s="67">
        <v>0.12</v>
      </c>
      <c r="I2484" s="67">
        <v>8.2100000000000009</v>
      </c>
      <c r="J2484" s="67">
        <v>7.91</v>
      </c>
      <c r="K2484" s="67">
        <v>52.576799999999999</v>
      </c>
      <c r="L2484" s="67">
        <v>2.4822000000000002</v>
      </c>
    </row>
    <row r="2485" spans="1:15" hidden="1" x14ac:dyDescent="0.25">
      <c r="A2485" s="68">
        <v>44974</v>
      </c>
      <c r="B2485" s="68">
        <v>44978</v>
      </c>
      <c r="C2485" s="66" t="s">
        <v>127</v>
      </c>
      <c r="D2485" s="66" t="s">
        <v>4</v>
      </c>
      <c r="E2485" s="66" t="s">
        <v>8</v>
      </c>
      <c r="F2485" s="68">
        <v>48542</v>
      </c>
      <c r="G2485" s="67">
        <v>8.67</v>
      </c>
      <c r="H2485" s="67">
        <v>0.19</v>
      </c>
      <c r="I2485" s="67">
        <v>8.81</v>
      </c>
      <c r="J2485" s="67">
        <v>8.52</v>
      </c>
      <c r="K2485" s="67">
        <v>74.8703</v>
      </c>
      <c r="L2485" s="67">
        <v>1.1581999999999999</v>
      </c>
    </row>
    <row r="2486" spans="1:15" hidden="1" x14ac:dyDescent="0.25">
      <c r="A2486" s="68">
        <v>44974</v>
      </c>
      <c r="B2486" s="68">
        <v>44978</v>
      </c>
      <c r="C2486" s="66" t="s">
        <v>124</v>
      </c>
      <c r="D2486" s="66" t="s">
        <v>166</v>
      </c>
      <c r="E2486" s="66" t="s">
        <v>167</v>
      </c>
      <c r="F2486" s="68">
        <v>45105</v>
      </c>
      <c r="G2486" s="67">
        <v>13.86</v>
      </c>
      <c r="H2486" s="67">
        <v>0.16</v>
      </c>
      <c r="I2486" s="67">
        <v>14.01</v>
      </c>
      <c r="J2486" s="67">
        <v>13.71</v>
      </c>
      <c r="K2486" s="67">
        <v>95.338399999999993</v>
      </c>
      <c r="L2486" s="67">
        <v>0</v>
      </c>
      <c r="O2486" s="76"/>
    </row>
    <row r="2487" spans="1:15" hidden="1" x14ac:dyDescent="0.25">
      <c r="A2487" s="68">
        <v>44974</v>
      </c>
      <c r="B2487" s="68">
        <v>44978</v>
      </c>
      <c r="C2487" s="66" t="s">
        <v>133</v>
      </c>
      <c r="D2487" s="66" t="s">
        <v>154</v>
      </c>
      <c r="E2487" s="66" t="s">
        <v>155</v>
      </c>
      <c r="F2487" s="68">
        <v>45287</v>
      </c>
      <c r="G2487" s="67">
        <v>14.09</v>
      </c>
      <c r="H2487" s="67">
        <v>0.12</v>
      </c>
      <c r="I2487" s="67">
        <v>14.24</v>
      </c>
      <c r="J2487" s="67">
        <v>13.94</v>
      </c>
      <c r="K2487" s="67">
        <v>89.211100000000002</v>
      </c>
      <c r="L2487" s="67">
        <v>0</v>
      </c>
    </row>
    <row r="2488" spans="1:15" hidden="1" x14ac:dyDescent="0.25">
      <c r="A2488" s="68">
        <v>44974</v>
      </c>
      <c r="B2488" s="68">
        <v>44978</v>
      </c>
      <c r="C2488" s="66" t="s">
        <v>121</v>
      </c>
      <c r="D2488" s="66" t="s">
        <v>122</v>
      </c>
      <c r="E2488" s="66" t="s">
        <v>123</v>
      </c>
      <c r="F2488" s="68">
        <v>46316</v>
      </c>
      <c r="G2488" s="67">
        <v>10.87</v>
      </c>
      <c r="H2488" s="67">
        <v>0.55000000000000004</v>
      </c>
      <c r="I2488" s="67">
        <v>11.01</v>
      </c>
      <c r="J2488" s="67">
        <v>10.72</v>
      </c>
      <c r="K2488" s="67">
        <v>96.088300000000004</v>
      </c>
      <c r="L2488" s="67">
        <v>0.88490000000000002</v>
      </c>
    </row>
    <row r="2489" spans="1:15" hidden="1" x14ac:dyDescent="0.25">
      <c r="A2489" s="68">
        <v>44974</v>
      </c>
      <c r="B2489" s="68">
        <v>44978</v>
      </c>
      <c r="C2489" s="66" t="s">
        <v>130</v>
      </c>
      <c r="D2489" s="66" t="s">
        <v>160</v>
      </c>
      <c r="E2489" s="66" t="s">
        <v>161</v>
      </c>
      <c r="F2489" s="68">
        <v>45189</v>
      </c>
      <c r="G2489" s="67">
        <v>14.43</v>
      </c>
      <c r="H2489" s="67">
        <v>0.34</v>
      </c>
      <c r="I2489" s="67">
        <v>14.57</v>
      </c>
      <c r="J2489" s="67">
        <v>14.28</v>
      </c>
      <c r="K2489" s="67">
        <v>92.203500000000005</v>
      </c>
      <c r="L2489" s="67">
        <v>0</v>
      </c>
    </row>
    <row r="2490" spans="1:15" hidden="1" x14ac:dyDescent="0.25">
      <c r="A2490" s="68">
        <v>44973</v>
      </c>
      <c r="B2490" s="68">
        <v>44977</v>
      </c>
      <c r="C2490" s="66" t="s">
        <v>118</v>
      </c>
      <c r="D2490" s="66" t="s">
        <v>2</v>
      </c>
      <c r="E2490" s="66" t="s">
        <v>6</v>
      </c>
      <c r="F2490" s="68">
        <v>47048</v>
      </c>
      <c r="G2490" s="67">
        <v>9.1999999999999993</v>
      </c>
      <c r="H2490" s="67">
        <v>0.36</v>
      </c>
      <c r="I2490" s="67">
        <v>9.34</v>
      </c>
      <c r="J2490" s="67">
        <v>9.0500000000000007</v>
      </c>
      <c r="K2490" s="67">
        <v>89.495099999999994</v>
      </c>
      <c r="L2490" s="67">
        <v>2.2376999999999998</v>
      </c>
    </row>
    <row r="2491" spans="1:15" hidden="1" x14ac:dyDescent="0.25">
      <c r="A2491" s="68">
        <v>44973</v>
      </c>
      <c r="B2491" s="68">
        <v>44977</v>
      </c>
      <c r="C2491" s="66" t="s">
        <v>112</v>
      </c>
      <c r="D2491" s="66" t="s">
        <v>113</v>
      </c>
      <c r="E2491" s="66" t="s">
        <v>114</v>
      </c>
      <c r="F2491" s="68">
        <v>50705</v>
      </c>
      <c r="G2491" s="67">
        <v>8.08</v>
      </c>
      <c r="H2491" s="67">
        <v>0.28999999999999998</v>
      </c>
      <c r="I2491" s="67">
        <v>8.23</v>
      </c>
      <c r="J2491" s="67">
        <v>7.93</v>
      </c>
      <c r="K2491" s="67">
        <v>55.692500000000003</v>
      </c>
      <c r="L2491" s="67">
        <v>0.95340000000000003</v>
      </c>
    </row>
    <row r="2492" spans="1:15" x14ac:dyDescent="0.25">
      <c r="A2492" s="68">
        <v>44973</v>
      </c>
      <c r="B2492" s="68">
        <v>44977</v>
      </c>
      <c r="C2492" s="66" t="s">
        <v>115</v>
      </c>
      <c r="D2492" s="66" t="s">
        <v>116</v>
      </c>
      <c r="E2492" s="66" t="s">
        <v>117</v>
      </c>
      <c r="F2492" s="68">
        <v>51616</v>
      </c>
      <c r="G2492" s="67">
        <v>7.94</v>
      </c>
      <c r="H2492" s="67">
        <v>0.27</v>
      </c>
      <c r="I2492" s="67">
        <v>8.09</v>
      </c>
      <c r="J2492" s="67">
        <v>7.8</v>
      </c>
      <c r="K2492" s="67">
        <v>53.265799999999999</v>
      </c>
      <c r="L2492" s="67">
        <v>2.4740000000000002</v>
      </c>
    </row>
    <row r="2493" spans="1:15" hidden="1" x14ac:dyDescent="0.25">
      <c r="A2493" s="68">
        <v>44973</v>
      </c>
      <c r="B2493" s="68">
        <v>44977</v>
      </c>
      <c r="C2493" s="66" t="s">
        <v>127</v>
      </c>
      <c r="D2493" s="66" t="s">
        <v>4</v>
      </c>
      <c r="E2493" s="66" t="s">
        <v>8</v>
      </c>
      <c r="F2493" s="68">
        <v>48542</v>
      </c>
      <c r="G2493" s="67">
        <v>8.48</v>
      </c>
      <c r="H2493" s="67">
        <v>0.33</v>
      </c>
      <c r="I2493" s="67">
        <v>8.6300000000000008</v>
      </c>
      <c r="J2493" s="67">
        <v>8.33</v>
      </c>
      <c r="K2493" s="67">
        <v>75.869399999999999</v>
      </c>
      <c r="L2493" s="67">
        <v>1.1452</v>
      </c>
    </row>
    <row r="2494" spans="1:15" hidden="1" x14ac:dyDescent="0.25">
      <c r="A2494" s="68">
        <v>44973</v>
      </c>
      <c r="B2494" s="68">
        <v>44977</v>
      </c>
      <c r="C2494" s="66" t="s">
        <v>124</v>
      </c>
      <c r="D2494" s="66" t="s">
        <v>166</v>
      </c>
      <c r="E2494" s="66" t="s">
        <v>167</v>
      </c>
      <c r="F2494" s="68">
        <v>45105</v>
      </c>
      <c r="G2494" s="67">
        <v>13.7</v>
      </c>
      <c r="H2494" s="67">
        <v>0.01</v>
      </c>
      <c r="I2494" s="67">
        <v>13.84</v>
      </c>
      <c r="J2494" s="67">
        <v>13.55</v>
      </c>
      <c r="K2494" s="67">
        <v>95.356800000000007</v>
      </c>
      <c r="L2494" s="67">
        <v>0</v>
      </c>
      <c r="O2494" s="76"/>
    </row>
    <row r="2495" spans="1:15" hidden="1" x14ac:dyDescent="0.25">
      <c r="A2495" s="68">
        <v>44973</v>
      </c>
      <c r="B2495" s="68">
        <v>44977</v>
      </c>
      <c r="C2495" s="66" t="s">
        <v>133</v>
      </c>
      <c r="D2495" s="66" t="s">
        <v>154</v>
      </c>
      <c r="E2495" s="66" t="s">
        <v>155</v>
      </c>
      <c r="F2495" s="68">
        <v>45287</v>
      </c>
      <c r="G2495" s="67">
        <v>13.97</v>
      </c>
      <c r="H2495" s="67">
        <v>0.11</v>
      </c>
      <c r="I2495" s="67">
        <v>14.12</v>
      </c>
      <c r="J2495" s="67">
        <v>13.82</v>
      </c>
      <c r="K2495" s="67">
        <v>89.260999999999996</v>
      </c>
      <c r="L2495" s="67">
        <v>0</v>
      </c>
    </row>
    <row r="2496" spans="1:15" hidden="1" x14ac:dyDescent="0.25">
      <c r="A2496" s="68">
        <v>44973</v>
      </c>
      <c r="B2496" s="68">
        <v>44977</v>
      </c>
      <c r="C2496" s="66" t="s">
        <v>121</v>
      </c>
      <c r="D2496" s="66" t="s">
        <v>122</v>
      </c>
      <c r="E2496" s="66" t="s">
        <v>123</v>
      </c>
      <c r="F2496" s="68">
        <v>46316</v>
      </c>
      <c r="G2496" s="67">
        <v>10.32</v>
      </c>
      <c r="H2496" s="67">
        <v>0.35</v>
      </c>
      <c r="I2496" s="67">
        <v>10.47</v>
      </c>
      <c r="J2496" s="67">
        <v>10.17</v>
      </c>
      <c r="K2496" s="67">
        <v>97.641199999999998</v>
      </c>
      <c r="L2496" s="67">
        <v>0.8589</v>
      </c>
    </row>
    <row r="2497" spans="1:15" hidden="1" x14ac:dyDescent="0.25">
      <c r="A2497" s="68">
        <v>44973</v>
      </c>
      <c r="B2497" s="68">
        <v>44977</v>
      </c>
      <c r="C2497" s="66" t="s">
        <v>130</v>
      </c>
      <c r="D2497" s="66" t="s">
        <v>160</v>
      </c>
      <c r="E2497" s="66" t="s">
        <v>161</v>
      </c>
      <c r="F2497" s="68">
        <v>45189</v>
      </c>
      <c r="G2497" s="67">
        <v>14.09</v>
      </c>
      <c r="H2497" s="67">
        <v>-0.05</v>
      </c>
      <c r="I2497" s="67">
        <v>14.24</v>
      </c>
      <c r="J2497" s="67">
        <v>13.95</v>
      </c>
      <c r="K2497" s="67">
        <v>92.336299999999994</v>
      </c>
      <c r="L2497" s="67">
        <v>0</v>
      </c>
    </row>
    <row r="2498" spans="1:15" hidden="1" x14ac:dyDescent="0.25">
      <c r="A2498" s="68">
        <v>44972</v>
      </c>
      <c r="B2498" s="68">
        <v>44974</v>
      </c>
      <c r="C2498" s="66" t="s">
        <v>118</v>
      </c>
      <c r="D2498" s="66" t="s">
        <v>2</v>
      </c>
      <c r="E2498" s="66" t="s">
        <v>6</v>
      </c>
      <c r="F2498" s="68">
        <v>47048</v>
      </c>
      <c r="G2498" s="67">
        <v>8.84</v>
      </c>
      <c r="H2498" s="67">
        <v>0.1</v>
      </c>
      <c r="I2498" s="67">
        <v>8.99</v>
      </c>
      <c r="J2498" s="67">
        <v>8.69</v>
      </c>
      <c r="K2498" s="67">
        <v>90.9148</v>
      </c>
      <c r="L2498" s="67">
        <v>2.1821999999999999</v>
      </c>
    </row>
    <row r="2499" spans="1:15" hidden="1" x14ac:dyDescent="0.25">
      <c r="A2499" s="68">
        <v>44972</v>
      </c>
      <c r="B2499" s="68">
        <v>44974</v>
      </c>
      <c r="C2499" s="66" t="s">
        <v>112</v>
      </c>
      <c r="D2499" s="66" t="s">
        <v>113</v>
      </c>
      <c r="E2499" s="66" t="s">
        <v>114</v>
      </c>
      <c r="F2499" s="68">
        <v>50705</v>
      </c>
      <c r="G2499" s="67">
        <v>7.79</v>
      </c>
      <c r="H2499" s="67">
        <v>0.09</v>
      </c>
      <c r="I2499" s="67">
        <v>7.93</v>
      </c>
      <c r="J2499" s="67">
        <v>7.64</v>
      </c>
      <c r="K2499" s="67">
        <v>57.475999999999999</v>
      </c>
      <c r="L2499" s="67">
        <v>0.92879999999999996</v>
      </c>
    </row>
    <row r="2500" spans="1:15" x14ac:dyDescent="0.25">
      <c r="A2500" s="68">
        <v>44972</v>
      </c>
      <c r="B2500" s="68">
        <v>44974</v>
      </c>
      <c r="C2500" s="66" t="s">
        <v>115</v>
      </c>
      <c r="D2500" s="66" t="s">
        <v>116</v>
      </c>
      <c r="E2500" s="66" t="s">
        <v>117</v>
      </c>
      <c r="F2500" s="68">
        <v>51616</v>
      </c>
      <c r="G2500" s="67">
        <v>7.67</v>
      </c>
      <c r="H2500" s="67">
        <v>0.08</v>
      </c>
      <c r="I2500" s="67">
        <v>7.82</v>
      </c>
      <c r="J2500" s="67">
        <v>7.53</v>
      </c>
      <c r="K2500" s="67">
        <v>54.960999999999999</v>
      </c>
      <c r="L2500" s="67">
        <v>2.4493</v>
      </c>
    </row>
    <row r="2501" spans="1:15" hidden="1" x14ac:dyDescent="0.25">
      <c r="A2501" s="68">
        <v>44972</v>
      </c>
      <c r="B2501" s="68">
        <v>44974</v>
      </c>
      <c r="C2501" s="66" t="s">
        <v>127</v>
      </c>
      <c r="D2501" s="66" t="s">
        <v>4</v>
      </c>
      <c r="E2501" s="66" t="s">
        <v>8</v>
      </c>
      <c r="F2501" s="68">
        <v>48542</v>
      </c>
      <c r="G2501" s="67">
        <v>8.15</v>
      </c>
      <c r="H2501" s="67">
        <v>0.09</v>
      </c>
      <c r="I2501" s="67">
        <v>8.3000000000000007</v>
      </c>
      <c r="J2501" s="67">
        <v>8</v>
      </c>
      <c r="K2501" s="67">
        <v>77.650000000000006</v>
      </c>
      <c r="L2501" s="67">
        <v>1.1062000000000001</v>
      </c>
    </row>
    <row r="2502" spans="1:15" hidden="1" x14ac:dyDescent="0.25">
      <c r="A2502" s="68">
        <v>44972</v>
      </c>
      <c r="B2502" s="68">
        <v>44974</v>
      </c>
      <c r="C2502" s="66" t="s">
        <v>124</v>
      </c>
      <c r="D2502" s="66" t="s">
        <v>166</v>
      </c>
      <c r="E2502" s="66" t="s">
        <v>167</v>
      </c>
      <c r="F2502" s="68">
        <v>45105</v>
      </c>
      <c r="G2502" s="67">
        <v>13.69</v>
      </c>
      <c r="H2502" s="67">
        <v>-0.01</v>
      </c>
      <c r="I2502" s="67">
        <v>13.83</v>
      </c>
      <c r="J2502" s="67">
        <v>13.54</v>
      </c>
      <c r="K2502" s="67">
        <v>95.255700000000004</v>
      </c>
      <c r="L2502" s="67">
        <v>0</v>
      </c>
      <c r="O2502" s="76"/>
    </row>
    <row r="2503" spans="1:15" hidden="1" x14ac:dyDescent="0.25">
      <c r="A2503" s="68">
        <v>44972</v>
      </c>
      <c r="B2503" s="68">
        <v>44974</v>
      </c>
      <c r="C2503" s="66" t="s">
        <v>133</v>
      </c>
      <c r="D2503" s="66" t="s">
        <v>154</v>
      </c>
      <c r="E2503" s="66" t="s">
        <v>155</v>
      </c>
      <c r="F2503" s="68">
        <v>45287</v>
      </c>
      <c r="G2503" s="67">
        <v>13.86</v>
      </c>
      <c r="H2503" s="67">
        <v>0.04</v>
      </c>
      <c r="I2503" s="67">
        <v>14.01</v>
      </c>
      <c r="J2503" s="67">
        <v>13.71</v>
      </c>
      <c r="K2503" s="67">
        <v>89.248199999999997</v>
      </c>
      <c r="L2503" s="67">
        <v>0</v>
      </c>
    </row>
    <row r="2504" spans="1:15" hidden="1" x14ac:dyDescent="0.25">
      <c r="A2504" s="68">
        <v>44972</v>
      </c>
      <c r="B2504" s="68">
        <v>44974</v>
      </c>
      <c r="C2504" s="66" t="s">
        <v>121</v>
      </c>
      <c r="D2504" s="66" t="s">
        <v>122</v>
      </c>
      <c r="E2504" s="66" t="s">
        <v>123</v>
      </c>
      <c r="F2504" s="68">
        <v>46316</v>
      </c>
      <c r="G2504" s="67">
        <v>9.9700000000000006</v>
      </c>
      <c r="H2504" s="67">
        <v>0.12</v>
      </c>
      <c r="I2504" s="67">
        <v>10.119999999999999</v>
      </c>
      <c r="J2504" s="67">
        <v>9.82</v>
      </c>
      <c r="K2504" s="67">
        <v>98.653800000000004</v>
      </c>
      <c r="L2504" s="67">
        <v>0.78080000000000005</v>
      </c>
    </row>
    <row r="2505" spans="1:15" hidden="1" x14ac:dyDescent="0.25">
      <c r="A2505" s="68">
        <v>44972</v>
      </c>
      <c r="B2505" s="68">
        <v>44974</v>
      </c>
      <c r="C2505" s="66" t="s">
        <v>130</v>
      </c>
      <c r="D2505" s="66" t="s">
        <v>160</v>
      </c>
      <c r="E2505" s="66" t="s">
        <v>161</v>
      </c>
      <c r="F2505" s="68">
        <v>45189</v>
      </c>
      <c r="G2505" s="67">
        <v>14.14</v>
      </c>
      <c r="H2505" s="67">
        <v>0.14000000000000001</v>
      </c>
      <c r="I2505" s="67">
        <v>14.29</v>
      </c>
      <c r="J2505" s="67">
        <v>14</v>
      </c>
      <c r="K2505" s="67">
        <v>92.212100000000007</v>
      </c>
      <c r="L2505" s="67">
        <v>0</v>
      </c>
    </row>
    <row r="2506" spans="1:15" hidden="1" x14ac:dyDescent="0.25">
      <c r="A2506" s="68">
        <v>44971</v>
      </c>
      <c r="B2506" s="68">
        <v>44973</v>
      </c>
      <c r="C2506" s="66" t="s">
        <v>118</v>
      </c>
      <c r="D2506" s="66" t="s">
        <v>2</v>
      </c>
      <c r="E2506" s="66" t="s">
        <v>6</v>
      </c>
      <c r="F2506" s="68">
        <v>47048</v>
      </c>
      <c r="G2506" s="67">
        <v>8.74</v>
      </c>
      <c r="H2506" s="67">
        <v>-0.04</v>
      </c>
      <c r="I2506" s="67">
        <v>8.89</v>
      </c>
      <c r="J2506" s="67">
        <v>8.59</v>
      </c>
      <c r="K2506" s="67">
        <v>91.333399999999997</v>
      </c>
      <c r="L2506" s="67">
        <v>2.1637</v>
      </c>
    </row>
    <row r="2507" spans="1:15" hidden="1" x14ac:dyDescent="0.25">
      <c r="A2507" s="68">
        <v>44971</v>
      </c>
      <c r="B2507" s="68">
        <v>44973</v>
      </c>
      <c r="C2507" s="66" t="s">
        <v>112</v>
      </c>
      <c r="D2507" s="66" t="s">
        <v>113</v>
      </c>
      <c r="E2507" s="66" t="s">
        <v>114</v>
      </c>
      <c r="F2507" s="68">
        <v>50705</v>
      </c>
      <c r="G2507" s="67">
        <v>7.7</v>
      </c>
      <c r="H2507" s="67">
        <v>-7.0000000000000007E-2</v>
      </c>
      <c r="I2507" s="67">
        <v>7.85</v>
      </c>
      <c r="J2507" s="67">
        <v>7.55</v>
      </c>
      <c r="K2507" s="67">
        <v>58.003700000000002</v>
      </c>
      <c r="L2507" s="67">
        <v>0.92049999999999998</v>
      </c>
    </row>
    <row r="2508" spans="1:15" x14ac:dyDescent="0.25">
      <c r="A2508" s="68">
        <v>44971</v>
      </c>
      <c r="B2508" s="68">
        <v>44973</v>
      </c>
      <c r="C2508" s="66" t="s">
        <v>115</v>
      </c>
      <c r="D2508" s="66" t="s">
        <v>116</v>
      </c>
      <c r="E2508" s="66" t="s">
        <v>117</v>
      </c>
      <c r="F2508" s="68">
        <v>51616</v>
      </c>
      <c r="G2508" s="67">
        <v>7.59</v>
      </c>
      <c r="H2508" s="67">
        <v>-7.0000000000000007E-2</v>
      </c>
      <c r="I2508" s="67">
        <v>7.74</v>
      </c>
      <c r="J2508" s="67">
        <v>7.44</v>
      </c>
      <c r="K2508" s="67">
        <v>55.506999999999998</v>
      </c>
      <c r="L2508" s="67">
        <v>2.4411</v>
      </c>
    </row>
    <row r="2509" spans="1:15" hidden="1" x14ac:dyDescent="0.25">
      <c r="A2509" s="68">
        <v>44971</v>
      </c>
      <c r="B2509" s="68">
        <v>44973</v>
      </c>
      <c r="C2509" s="66" t="s">
        <v>127</v>
      </c>
      <c r="D2509" s="66" t="s">
        <v>4</v>
      </c>
      <c r="E2509" s="66" t="s">
        <v>8</v>
      </c>
      <c r="F2509" s="68">
        <v>48542</v>
      </c>
      <c r="G2509" s="67">
        <v>8.06</v>
      </c>
      <c r="H2509" s="67">
        <v>-0.06</v>
      </c>
      <c r="I2509" s="67">
        <v>8.2100000000000009</v>
      </c>
      <c r="J2509" s="67">
        <v>7.91</v>
      </c>
      <c r="K2509" s="67">
        <v>78.180800000000005</v>
      </c>
      <c r="L2509" s="67">
        <v>1.0931999999999999</v>
      </c>
    </row>
    <row r="2510" spans="1:15" hidden="1" x14ac:dyDescent="0.25">
      <c r="A2510" s="68">
        <v>44971</v>
      </c>
      <c r="B2510" s="68">
        <v>44973</v>
      </c>
      <c r="C2510" s="66" t="s">
        <v>124</v>
      </c>
      <c r="D2510" s="66" t="s">
        <v>166</v>
      </c>
      <c r="E2510" s="66" t="s">
        <v>167</v>
      </c>
      <c r="F2510" s="68">
        <v>45105</v>
      </c>
      <c r="G2510" s="67">
        <v>13.7</v>
      </c>
      <c r="H2510" s="67">
        <v>-0.76</v>
      </c>
      <c r="I2510" s="67">
        <v>13.85</v>
      </c>
      <c r="J2510" s="67">
        <v>13.55</v>
      </c>
      <c r="K2510" s="67">
        <v>95.218699999999998</v>
      </c>
      <c r="L2510" s="67">
        <v>0</v>
      </c>
      <c r="O2510" s="76"/>
    </row>
    <row r="2511" spans="1:15" hidden="1" x14ac:dyDescent="0.25">
      <c r="A2511" s="68">
        <v>44971</v>
      </c>
      <c r="B2511" s="68">
        <v>44973</v>
      </c>
      <c r="C2511" s="66" t="s">
        <v>130</v>
      </c>
      <c r="D2511" s="66" t="s">
        <v>164</v>
      </c>
      <c r="E2511" s="66" t="s">
        <v>165</v>
      </c>
      <c r="F2511" s="68">
        <v>45133</v>
      </c>
      <c r="G2511" s="67">
        <v>14</v>
      </c>
      <c r="H2511" s="67">
        <v>0.03</v>
      </c>
      <c r="I2511" s="67">
        <v>14.15</v>
      </c>
      <c r="J2511" s="67">
        <v>13.85</v>
      </c>
      <c r="K2511" s="67">
        <v>94.143000000000001</v>
      </c>
      <c r="L2511" s="67">
        <v>0</v>
      </c>
    </row>
    <row r="2512" spans="1:15" hidden="1" x14ac:dyDescent="0.25">
      <c r="A2512" s="68">
        <v>44971</v>
      </c>
      <c r="B2512" s="68">
        <v>44973</v>
      </c>
      <c r="C2512" s="66" t="s">
        <v>133</v>
      </c>
      <c r="D2512" s="66" t="s">
        <v>154</v>
      </c>
      <c r="E2512" s="66" t="s">
        <v>155</v>
      </c>
      <c r="F2512" s="68">
        <v>45287</v>
      </c>
      <c r="G2512" s="67">
        <v>13.82</v>
      </c>
      <c r="H2512" s="67">
        <v>-0.03</v>
      </c>
      <c r="I2512" s="67">
        <v>13.97</v>
      </c>
      <c r="J2512" s="67">
        <v>13.67</v>
      </c>
      <c r="K2512" s="67">
        <v>89.242699999999999</v>
      </c>
      <c r="L2512" s="67">
        <v>0</v>
      </c>
    </row>
    <row r="2513" spans="1:15" hidden="1" x14ac:dyDescent="0.25">
      <c r="A2513" s="68">
        <v>44971</v>
      </c>
      <c r="B2513" s="68">
        <v>44973</v>
      </c>
      <c r="C2513" s="66" t="s">
        <v>121</v>
      </c>
      <c r="D2513" s="66" t="s">
        <v>122</v>
      </c>
      <c r="E2513" s="66" t="s">
        <v>123</v>
      </c>
      <c r="F2513" s="68">
        <v>46316</v>
      </c>
      <c r="G2513" s="67">
        <v>9.85</v>
      </c>
      <c r="H2513" s="67">
        <v>-0.08</v>
      </c>
      <c r="I2513" s="67">
        <v>10</v>
      </c>
      <c r="J2513" s="67">
        <v>9.6999999999999993</v>
      </c>
      <c r="K2513" s="67">
        <v>99.000900000000001</v>
      </c>
      <c r="L2513" s="67">
        <v>0.75480000000000003</v>
      </c>
    </row>
    <row r="2514" spans="1:15" hidden="1" x14ac:dyDescent="0.25">
      <c r="A2514" s="68">
        <v>44970</v>
      </c>
      <c r="B2514" s="68">
        <v>44972</v>
      </c>
      <c r="C2514" s="66" t="s">
        <v>118</v>
      </c>
      <c r="D2514" s="66" t="s">
        <v>2</v>
      </c>
      <c r="E2514" s="66" t="s">
        <v>6</v>
      </c>
      <c r="F2514" s="68">
        <v>47048</v>
      </c>
      <c r="G2514" s="67">
        <v>8.7799999999999994</v>
      </c>
      <c r="H2514" s="67">
        <v>0.16</v>
      </c>
      <c r="I2514" s="67">
        <v>8.93</v>
      </c>
      <c r="J2514" s="67">
        <v>8.6300000000000008</v>
      </c>
      <c r="K2514" s="67">
        <v>91.156400000000005</v>
      </c>
      <c r="L2514" s="67">
        <v>2.1452</v>
      </c>
    </row>
    <row r="2515" spans="1:15" hidden="1" x14ac:dyDescent="0.25">
      <c r="A2515" s="68">
        <v>44970</v>
      </c>
      <c r="B2515" s="68">
        <v>44972</v>
      </c>
      <c r="C2515" s="66" t="s">
        <v>112</v>
      </c>
      <c r="D2515" s="66" t="s">
        <v>113</v>
      </c>
      <c r="E2515" s="66" t="s">
        <v>114</v>
      </c>
      <c r="F2515" s="68">
        <v>50705</v>
      </c>
      <c r="G2515" s="67">
        <v>7.77</v>
      </c>
      <c r="H2515" s="67">
        <v>0.11</v>
      </c>
      <c r="I2515" s="67">
        <v>7.91</v>
      </c>
      <c r="J2515" s="67">
        <v>7.62</v>
      </c>
      <c r="K2515" s="67">
        <v>57.592399999999998</v>
      </c>
      <c r="L2515" s="67">
        <v>0.9123</v>
      </c>
    </row>
    <row r="2516" spans="1:15" x14ac:dyDescent="0.25">
      <c r="A2516" s="68">
        <v>44970</v>
      </c>
      <c r="B2516" s="68">
        <v>44972</v>
      </c>
      <c r="C2516" s="66" t="s">
        <v>115</v>
      </c>
      <c r="D2516" s="66" t="s">
        <v>116</v>
      </c>
      <c r="E2516" s="66" t="s">
        <v>117</v>
      </c>
      <c r="F2516" s="68">
        <v>51616</v>
      </c>
      <c r="G2516" s="67">
        <v>7.66</v>
      </c>
      <c r="H2516" s="67">
        <v>0.11</v>
      </c>
      <c r="I2516" s="67">
        <v>7.81</v>
      </c>
      <c r="J2516" s="67">
        <v>7.51</v>
      </c>
      <c r="K2516" s="67">
        <v>55.063499999999998</v>
      </c>
      <c r="L2516" s="67">
        <v>2.4329000000000001</v>
      </c>
    </row>
    <row r="2517" spans="1:15" hidden="1" x14ac:dyDescent="0.25">
      <c r="A2517" s="68">
        <v>44970</v>
      </c>
      <c r="B2517" s="68">
        <v>44972</v>
      </c>
      <c r="C2517" s="66" t="s">
        <v>127</v>
      </c>
      <c r="D2517" s="66" t="s">
        <v>4</v>
      </c>
      <c r="E2517" s="66" t="s">
        <v>8</v>
      </c>
      <c r="F2517" s="68">
        <v>48542</v>
      </c>
      <c r="G2517" s="67">
        <v>8.1199999999999992</v>
      </c>
      <c r="H2517" s="67">
        <v>0.14000000000000001</v>
      </c>
      <c r="I2517" s="67">
        <v>8.27</v>
      </c>
      <c r="J2517" s="67">
        <v>7.97</v>
      </c>
      <c r="K2517" s="67">
        <v>77.827200000000005</v>
      </c>
      <c r="L2517" s="67">
        <v>1.0801000000000001</v>
      </c>
    </row>
    <row r="2518" spans="1:15" hidden="1" x14ac:dyDescent="0.25">
      <c r="A2518" s="68">
        <v>44970</v>
      </c>
      <c r="B2518" s="68">
        <v>44972</v>
      </c>
      <c r="C2518" s="66" t="s">
        <v>124</v>
      </c>
      <c r="D2518" s="66" t="s">
        <v>168</v>
      </c>
      <c r="E2518" s="66" t="s">
        <v>169</v>
      </c>
      <c r="F2518" s="68">
        <v>45063</v>
      </c>
      <c r="G2518" s="67">
        <v>14.46</v>
      </c>
      <c r="H2518" s="67">
        <v>0.04</v>
      </c>
      <c r="I2518" s="67">
        <v>14.61</v>
      </c>
      <c r="J2518" s="67">
        <v>14.31</v>
      </c>
      <c r="K2518" s="67">
        <v>96.474199999999996</v>
      </c>
      <c r="L2518" s="67">
        <v>0</v>
      </c>
      <c r="O2518" s="76"/>
    </row>
    <row r="2519" spans="1:15" hidden="1" x14ac:dyDescent="0.25">
      <c r="A2519" s="68">
        <v>44970</v>
      </c>
      <c r="B2519" s="68">
        <v>44972</v>
      </c>
      <c r="C2519" s="66" t="s">
        <v>130</v>
      </c>
      <c r="D2519" s="66" t="s">
        <v>164</v>
      </c>
      <c r="E2519" s="66" t="s">
        <v>165</v>
      </c>
      <c r="F2519" s="68">
        <v>45133</v>
      </c>
      <c r="G2519" s="67">
        <v>13.97</v>
      </c>
      <c r="H2519" s="67">
        <v>0.02</v>
      </c>
      <c r="I2519" s="67">
        <v>14.11</v>
      </c>
      <c r="J2519" s="67">
        <v>13.82</v>
      </c>
      <c r="K2519" s="67">
        <v>94.121700000000004</v>
      </c>
      <c r="L2519" s="67">
        <v>0</v>
      </c>
    </row>
    <row r="2520" spans="1:15" hidden="1" x14ac:dyDescent="0.25">
      <c r="A2520" s="68">
        <v>44970</v>
      </c>
      <c r="B2520" s="68">
        <v>44972</v>
      </c>
      <c r="C2520" s="66" t="s">
        <v>133</v>
      </c>
      <c r="D2520" s="66" t="s">
        <v>154</v>
      </c>
      <c r="E2520" s="66" t="s">
        <v>155</v>
      </c>
      <c r="F2520" s="68">
        <v>45287</v>
      </c>
      <c r="G2520" s="67">
        <v>13.85</v>
      </c>
      <c r="H2520" s="67">
        <v>0.13</v>
      </c>
      <c r="I2520" s="67">
        <v>14</v>
      </c>
      <c r="J2520" s="67">
        <v>13.7</v>
      </c>
      <c r="K2520" s="67">
        <v>89.192300000000003</v>
      </c>
      <c r="L2520" s="67">
        <v>0</v>
      </c>
    </row>
    <row r="2521" spans="1:15" hidden="1" x14ac:dyDescent="0.25">
      <c r="A2521" s="68">
        <v>44970</v>
      </c>
      <c r="B2521" s="68">
        <v>44972</v>
      </c>
      <c r="C2521" s="66" t="s">
        <v>121</v>
      </c>
      <c r="D2521" s="66" t="s">
        <v>122</v>
      </c>
      <c r="E2521" s="66" t="s">
        <v>123</v>
      </c>
      <c r="F2521" s="68">
        <v>46316</v>
      </c>
      <c r="G2521" s="67">
        <v>9.93</v>
      </c>
      <c r="H2521" s="67">
        <v>0.21</v>
      </c>
      <c r="I2521" s="67">
        <v>10.08</v>
      </c>
      <c r="J2521" s="67">
        <v>9.7799999999999994</v>
      </c>
      <c r="K2521" s="67">
        <v>98.769000000000005</v>
      </c>
      <c r="L2521" s="67">
        <v>0.7288</v>
      </c>
    </row>
    <row r="2522" spans="1:15" hidden="1" x14ac:dyDescent="0.25">
      <c r="A2522" s="68">
        <v>44967</v>
      </c>
      <c r="B2522" s="68">
        <v>44971</v>
      </c>
      <c r="C2522" s="66" t="s">
        <v>118</v>
      </c>
      <c r="D2522" s="66" t="s">
        <v>2</v>
      </c>
      <c r="E2522" s="66" t="s">
        <v>6</v>
      </c>
      <c r="F2522" s="68">
        <v>47048</v>
      </c>
      <c r="G2522" s="67">
        <v>8.6199999999999992</v>
      </c>
      <c r="H2522" s="67">
        <v>0.33</v>
      </c>
      <c r="I2522" s="67">
        <v>8.77</v>
      </c>
      <c r="J2522" s="67">
        <v>8.4700000000000006</v>
      </c>
      <c r="K2522" s="67">
        <v>91.797399999999996</v>
      </c>
      <c r="L2522" s="67">
        <v>2.1267</v>
      </c>
    </row>
    <row r="2523" spans="1:15" hidden="1" x14ac:dyDescent="0.25">
      <c r="A2523" s="68">
        <v>44967</v>
      </c>
      <c r="B2523" s="68">
        <v>44971</v>
      </c>
      <c r="C2523" s="66" t="s">
        <v>112</v>
      </c>
      <c r="D2523" s="66" t="s">
        <v>113</v>
      </c>
      <c r="E2523" s="66" t="s">
        <v>114</v>
      </c>
      <c r="F2523" s="68">
        <v>50705</v>
      </c>
      <c r="G2523" s="67">
        <v>7.66</v>
      </c>
      <c r="H2523" s="67">
        <v>0.27</v>
      </c>
      <c r="I2523" s="67">
        <v>7.8</v>
      </c>
      <c r="J2523" s="67">
        <v>7.51</v>
      </c>
      <c r="K2523" s="67">
        <v>58.276400000000002</v>
      </c>
      <c r="L2523" s="67">
        <v>0.90410000000000001</v>
      </c>
    </row>
    <row r="2524" spans="1:15" x14ac:dyDescent="0.25">
      <c r="A2524" s="68">
        <v>44967</v>
      </c>
      <c r="B2524" s="68">
        <v>44971</v>
      </c>
      <c r="C2524" s="66" t="s">
        <v>115</v>
      </c>
      <c r="D2524" s="66" t="s">
        <v>116</v>
      </c>
      <c r="E2524" s="66" t="s">
        <v>117</v>
      </c>
      <c r="F2524" s="68">
        <v>51616</v>
      </c>
      <c r="G2524" s="67">
        <v>7.55</v>
      </c>
      <c r="H2524" s="67">
        <v>0.28000000000000003</v>
      </c>
      <c r="I2524" s="67">
        <v>7.7</v>
      </c>
      <c r="J2524" s="67">
        <v>7.4</v>
      </c>
      <c r="K2524" s="67">
        <v>55.762599999999999</v>
      </c>
      <c r="L2524" s="67">
        <v>2.4247000000000001</v>
      </c>
    </row>
    <row r="2525" spans="1:15" hidden="1" x14ac:dyDescent="0.25">
      <c r="A2525" s="68">
        <v>44967</v>
      </c>
      <c r="B2525" s="68">
        <v>44971</v>
      </c>
      <c r="C2525" s="66" t="s">
        <v>127</v>
      </c>
      <c r="D2525" s="66" t="s">
        <v>4</v>
      </c>
      <c r="E2525" s="66" t="s">
        <v>8</v>
      </c>
      <c r="F2525" s="68">
        <v>48542</v>
      </c>
      <c r="G2525" s="67">
        <v>7.98</v>
      </c>
      <c r="H2525" s="67">
        <v>0.3</v>
      </c>
      <c r="I2525" s="67">
        <v>8.1199999999999992</v>
      </c>
      <c r="J2525" s="67">
        <v>7.83</v>
      </c>
      <c r="K2525" s="67">
        <v>78.634200000000007</v>
      </c>
      <c r="L2525" s="67">
        <v>1.0670999999999999</v>
      </c>
    </row>
    <row r="2526" spans="1:15" hidden="1" x14ac:dyDescent="0.25">
      <c r="A2526" s="68">
        <v>44967</v>
      </c>
      <c r="B2526" s="68">
        <v>44971</v>
      </c>
      <c r="C2526" s="66" t="s">
        <v>124</v>
      </c>
      <c r="D2526" s="66" t="s">
        <v>168</v>
      </c>
      <c r="E2526" s="66" t="s">
        <v>169</v>
      </c>
      <c r="F2526" s="68">
        <v>45063</v>
      </c>
      <c r="G2526" s="67">
        <v>14.42</v>
      </c>
      <c r="H2526" s="67">
        <v>0.17</v>
      </c>
      <c r="I2526" s="67">
        <v>14.57</v>
      </c>
      <c r="J2526" s="67">
        <v>14.27</v>
      </c>
      <c r="K2526" s="67">
        <v>96.446899999999999</v>
      </c>
      <c r="L2526" s="67">
        <v>0</v>
      </c>
      <c r="O2526" s="76"/>
    </row>
    <row r="2527" spans="1:15" hidden="1" x14ac:dyDescent="0.25">
      <c r="A2527" s="68">
        <v>44967</v>
      </c>
      <c r="B2527" s="68">
        <v>44971</v>
      </c>
      <c r="C2527" s="66" t="s">
        <v>130</v>
      </c>
      <c r="D2527" s="66" t="s">
        <v>164</v>
      </c>
      <c r="E2527" s="66" t="s">
        <v>165</v>
      </c>
      <c r="F2527" s="68">
        <v>45133</v>
      </c>
      <c r="G2527" s="67">
        <v>13.95</v>
      </c>
      <c r="H2527" s="67">
        <v>0</v>
      </c>
      <c r="I2527" s="67">
        <v>14.1</v>
      </c>
      <c r="J2527" s="67">
        <v>13.8</v>
      </c>
      <c r="K2527" s="67">
        <v>94.092699999999994</v>
      </c>
      <c r="L2527" s="67">
        <v>0</v>
      </c>
    </row>
    <row r="2528" spans="1:15" hidden="1" x14ac:dyDescent="0.25">
      <c r="A2528" s="68">
        <v>44967</v>
      </c>
      <c r="B2528" s="68">
        <v>44971</v>
      </c>
      <c r="C2528" s="66" t="s">
        <v>133</v>
      </c>
      <c r="D2528" s="66" t="s">
        <v>154</v>
      </c>
      <c r="E2528" s="66" t="s">
        <v>155</v>
      </c>
      <c r="F2528" s="68">
        <v>45287</v>
      </c>
      <c r="G2528" s="67">
        <v>13.72</v>
      </c>
      <c r="H2528" s="67">
        <v>0.03</v>
      </c>
      <c r="I2528" s="67">
        <v>13.87</v>
      </c>
      <c r="J2528" s="67">
        <v>13.57</v>
      </c>
      <c r="K2528" s="67">
        <v>89.251499999999993</v>
      </c>
      <c r="L2528" s="67">
        <v>0</v>
      </c>
    </row>
    <row r="2529" spans="1:15" hidden="1" x14ac:dyDescent="0.25">
      <c r="A2529" s="68">
        <v>44967</v>
      </c>
      <c r="B2529" s="68">
        <v>44971</v>
      </c>
      <c r="C2529" s="66" t="s">
        <v>121</v>
      </c>
      <c r="D2529" s="66" t="s">
        <v>122</v>
      </c>
      <c r="E2529" s="66" t="s">
        <v>123</v>
      </c>
      <c r="F2529" s="68">
        <v>46316</v>
      </c>
      <c r="G2529" s="67">
        <v>9.7200000000000006</v>
      </c>
      <c r="H2529" s="67">
        <v>0.34</v>
      </c>
      <c r="I2529" s="67">
        <v>9.8699999999999992</v>
      </c>
      <c r="J2529" s="67">
        <v>9.57</v>
      </c>
      <c r="K2529" s="67">
        <v>99.400199999999998</v>
      </c>
      <c r="L2529" s="67">
        <v>0.70269999999999999</v>
      </c>
    </row>
    <row r="2530" spans="1:15" hidden="1" x14ac:dyDescent="0.25">
      <c r="A2530" s="68">
        <v>44966</v>
      </c>
      <c r="B2530" s="68">
        <v>44970</v>
      </c>
      <c r="C2530" s="66" t="s">
        <v>118</v>
      </c>
      <c r="D2530" s="66" t="s">
        <v>2</v>
      </c>
      <c r="E2530" s="66" t="s">
        <v>6</v>
      </c>
      <c r="F2530" s="68">
        <v>47048</v>
      </c>
      <c r="G2530" s="67">
        <v>8.2899999999999991</v>
      </c>
      <c r="H2530" s="67">
        <v>-0.32</v>
      </c>
      <c r="I2530" s="67">
        <v>8.44</v>
      </c>
      <c r="J2530" s="67">
        <v>8.14</v>
      </c>
      <c r="K2530" s="67">
        <v>93.194199999999995</v>
      </c>
      <c r="L2530" s="67">
        <v>2.1082000000000001</v>
      </c>
    </row>
    <row r="2531" spans="1:15" hidden="1" x14ac:dyDescent="0.25">
      <c r="A2531" s="68">
        <v>44966</v>
      </c>
      <c r="B2531" s="68">
        <v>44970</v>
      </c>
      <c r="C2531" s="66" t="s">
        <v>112</v>
      </c>
      <c r="D2531" s="66" t="s">
        <v>113</v>
      </c>
      <c r="E2531" s="66" t="s">
        <v>114</v>
      </c>
      <c r="F2531" s="68">
        <v>50705</v>
      </c>
      <c r="G2531" s="67">
        <v>7.39</v>
      </c>
      <c r="H2531" s="67">
        <v>-0.32</v>
      </c>
      <c r="I2531" s="67">
        <v>7.54</v>
      </c>
      <c r="J2531" s="67">
        <v>7.24</v>
      </c>
      <c r="K2531" s="67">
        <v>59.99</v>
      </c>
      <c r="L2531" s="67">
        <v>0.89590000000000003</v>
      </c>
    </row>
    <row r="2532" spans="1:15" x14ac:dyDescent="0.25">
      <c r="A2532" s="68">
        <v>44966</v>
      </c>
      <c r="B2532" s="68">
        <v>44970</v>
      </c>
      <c r="C2532" s="66" t="s">
        <v>115</v>
      </c>
      <c r="D2532" s="66" t="s">
        <v>116</v>
      </c>
      <c r="E2532" s="66" t="s">
        <v>117</v>
      </c>
      <c r="F2532" s="68">
        <v>51616</v>
      </c>
      <c r="G2532" s="67">
        <v>7.27</v>
      </c>
      <c r="H2532" s="67">
        <v>-0.32</v>
      </c>
      <c r="I2532" s="67">
        <v>7.42</v>
      </c>
      <c r="J2532" s="67">
        <v>7.12</v>
      </c>
      <c r="K2532" s="67">
        <v>57.639800000000001</v>
      </c>
      <c r="L2532" s="67">
        <v>2.4163999999999999</v>
      </c>
    </row>
    <row r="2533" spans="1:15" hidden="1" x14ac:dyDescent="0.25">
      <c r="A2533" s="68">
        <v>44966</v>
      </c>
      <c r="B2533" s="68">
        <v>44970</v>
      </c>
      <c r="C2533" s="66" t="s">
        <v>127</v>
      </c>
      <c r="D2533" s="66" t="s">
        <v>4</v>
      </c>
      <c r="E2533" s="66" t="s">
        <v>8</v>
      </c>
      <c r="F2533" s="68">
        <v>48542</v>
      </c>
      <c r="G2533" s="67">
        <v>7.68</v>
      </c>
      <c r="H2533" s="67">
        <v>-0.3</v>
      </c>
      <c r="I2533" s="67">
        <v>7.83</v>
      </c>
      <c r="J2533" s="67">
        <v>7.53</v>
      </c>
      <c r="K2533" s="67">
        <v>80.351699999999994</v>
      </c>
      <c r="L2533" s="67">
        <v>1.0541</v>
      </c>
    </row>
    <row r="2534" spans="1:15" hidden="1" x14ac:dyDescent="0.25">
      <c r="A2534" s="68">
        <v>44966</v>
      </c>
      <c r="B2534" s="68">
        <v>44970</v>
      </c>
      <c r="C2534" s="66" t="s">
        <v>124</v>
      </c>
      <c r="D2534" s="66" t="s">
        <v>168</v>
      </c>
      <c r="E2534" s="66" t="s">
        <v>169</v>
      </c>
      <c r="F2534" s="68">
        <v>45063</v>
      </c>
      <c r="G2534" s="67">
        <v>14.25</v>
      </c>
      <c r="H2534" s="67">
        <v>0</v>
      </c>
      <c r="I2534" s="67">
        <v>14.4</v>
      </c>
      <c r="J2534" s="67">
        <v>14.1</v>
      </c>
      <c r="K2534" s="67">
        <v>96.45</v>
      </c>
      <c r="L2534" s="67">
        <v>0</v>
      </c>
      <c r="O2534" s="76"/>
    </row>
    <row r="2535" spans="1:15" hidden="1" x14ac:dyDescent="0.25">
      <c r="A2535" s="68">
        <v>44966</v>
      </c>
      <c r="B2535" s="68">
        <v>44970</v>
      </c>
      <c r="C2535" s="66" t="s">
        <v>130</v>
      </c>
      <c r="D2535" s="66" t="s">
        <v>164</v>
      </c>
      <c r="E2535" s="66" t="s">
        <v>165</v>
      </c>
      <c r="F2535" s="68">
        <v>45133</v>
      </c>
      <c r="G2535" s="67">
        <v>13.95</v>
      </c>
      <c r="H2535" s="67">
        <v>0</v>
      </c>
      <c r="I2535" s="67">
        <v>14.1</v>
      </c>
      <c r="J2535" s="67">
        <v>13.8</v>
      </c>
      <c r="K2535" s="67">
        <v>94.059100000000001</v>
      </c>
      <c r="L2535" s="67">
        <v>0</v>
      </c>
    </row>
    <row r="2536" spans="1:15" hidden="1" x14ac:dyDescent="0.25">
      <c r="A2536" s="68">
        <v>44966</v>
      </c>
      <c r="B2536" s="68">
        <v>44970</v>
      </c>
      <c r="C2536" s="66" t="s">
        <v>133</v>
      </c>
      <c r="D2536" s="66" t="s">
        <v>154</v>
      </c>
      <c r="E2536" s="66" t="s">
        <v>155</v>
      </c>
      <c r="F2536" s="68">
        <v>45287</v>
      </c>
      <c r="G2536" s="67">
        <v>13.69</v>
      </c>
      <c r="H2536" s="67">
        <v>-0.03</v>
      </c>
      <c r="I2536" s="67">
        <v>13.84</v>
      </c>
      <c r="J2536" s="67">
        <v>13.54</v>
      </c>
      <c r="K2536" s="67">
        <v>89.245699999999999</v>
      </c>
      <c r="L2536" s="67">
        <v>0</v>
      </c>
    </row>
    <row r="2537" spans="1:15" hidden="1" x14ac:dyDescent="0.25">
      <c r="A2537" s="68">
        <v>44966</v>
      </c>
      <c r="B2537" s="68">
        <v>44970</v>
      </c>
      <c r="C2537" s="66" t="s">
        <v>121</v>
      </c>
      <c r="D2537" s="66" t="s">
        <v>122</v>
      </c>
      <c r="E2537" s="66" t="s">
        <v>123</v>
      </c>
      <c r="F2537" s="68">
        <v>46316</v>
      </c>
      <c r="G2537" s="67">
        <v>9.3800000000000008</v>
      </c>
      <c r="H2537" s="67">
        <v>-0.27</v>
      </c>
      <c r="I2537" s="67">
        <v>9.5299999999999994</v>
      </c>
      <c r="J2537" s="67">
        <v>9.23</v>
      </c>
      <c r="K2537" s="67">
        <v>100.4084</v>
      </c>
      <c r="L2537" s="67">
        <v>0.67669999999999997</v>
      </c>
    </row>
    <row r="2538" spans="1:15" hidden="1" x14ac:dyDescent="0.25">
      <c r="A2538" s="68">
        <v>44965</v>
      </c>
      <c r="B2538" s="68">
        <v>44967</v>
      </c>
      <c r="C2538" s="66" t="s">
        <v>118</v>
      </c>
      <c r="D2538" s="66" t="s">
        <v>2</v>
      </c>
      <c r="E2538" s="66" t="s">
        <v>6</v>
      </c>
      <c r="F2538" s="68">
        <v>47048</v>
      </c>
      <c r="G2538" s="67">
        <v>8.61</v>
      </c>
      <c r="H2538" s="67">
        <v>0</v>
      </c>
      <c r="I2538" s="67">
        <v>8.76</v>
      </c>
      <c r="J2538" s="67">
        <v>8.4600000000000009</v>
      </c>
      <c r="K2538" s="67">
        <v>91.852999999999994</v>
      </c>
      <c r="L2538" s="67">
        <v>2.0527000000000002</v>
      </c>
    </row>
    <row r="2539" spans="1:15" hidden="1" x14ac:dyDescent="0.25">
      <c r="A2539" s="68">
        <v>44965</v>
      </c>
      <c r="B2539" s="68">
        <v>44967</v>
      </c>
      <c r="C2539" s="66" t="s">
        <v>112</v>
      </c>
      <c r="D2539" s="66" t="s">
        <v>113</v>
      </c>
      <c r="E2539" s="66" t="s">
        <v>114</v>
      </c>
      <c r="F2539" s="68">
        <v>50705</v>
      </c>
      <c r="G2539" s="67">
        <v>7.71</v>
      </c>
      <c r="H2539" s="67">
        <v>-0.01</v>
      </c>
      <c r="I2539" s="67">
        <v>7.86</v>
      </c>
      <c r="J2539" s="67">
        <v>7.56</v>
      </c>
      <c r="K2539" s="67">
        <v>57.8947</v>
      </c>
      <c r="L2539" s="67">
        <v>0.87119999999999997</v>
      </c>
    </row>
    <row r="2540" spans="1:15" x14ac:dyDescent="0.25">
      <c r="A2540" s="68">
        <v>44965</v>
      </c>
      <c r="B2540" s="68">
        <v>44967</v>
      </c>
      <c r="C2540" s="66" t="s">
        <v>115</v>
      </c>
      <c r="D2540" s="66" t="s">
        <v>116</v>
      </c>
      <c r="E2540" s="66" t="s">
        <v>117</v>
      </c>
      <c r="F2540" s="68">
        <v>51616</v>
      </c>
      <c r="G2540" s="67">
        <v>7.59</v>
      </c>
      <c r="H2540" s="67">
        <v>-0.01</v>
      </c>
      <c r="I2540" s="67">
        <v>7.74</v>
      </c>
      <c r="J2540" s="67">
        <v>7.44</v>
      </c>
      <c r="K2540" s="67">
        <v>55.488999999999997</v>
      </c>
      <c r="L2540" s="67">
        <v>2.3917999999999999</v>
      </c>
    </row>
    <row r="2541" spans="1:15" hidden="1" x14ac:dyDescent="0.25">
      <c r="A2541" s="68">
        <v>44965</v>
      </c>
      <c r="B2541" s="68">
        <v>44967</v>
      </c>
      <c r="C2541" s="66" t="s">
        <v>127</v>
      </c>
      <c r="D2541" s="66" t="s">
        <v>4</v>
      </c>
      <c r="E2541" s="66" t="s">
        <v>8</v>
      </c>
      <c r="F2541" s="68">
        <v>48542</v>
      </c>
      <c r="G2541" s="67">
        <v>7.98</v>
      </c>
      <c r="H2541" s="67">
        <v>-0.01</v>
      </c>
      <c r="I2541" s="67">
        <v>8.1300000000000008</v>
      </c>
      <c r="J2541" s="67">
        <v>7.83</v>
      </c>
      <c r="K2541" s="67">
        <v>78.579899999999995</v>
      </c>
      <c r="L2541" s="67">
        <v>1.0150999999999999</v>
      </c>
    </row>
    <row r="2542" spans="1:15" hidden="1" x14ac:dyDescent="0.25">
      <c r="A2542" s="68">
        <v>44965</v>
      </c>
      <c r="B2542" s="68">
        <v>44967</v>
      </c>
      <c r="C2542" s="66" t="s">
        <v>124</v>
      </c>
      <c r="D2542" s="66" t="s">
        <v>168</v>
      </c>
      <c r="E2542" s="66" t="s">
        <v>169</v>
      </c>
      <c r="F2542" s="68">
        <v>45063</v>
      </c>
      <c r="G2542" s="67">
        <v>14.25</v>
      </c>
      <c r="H2542" s="67">
        <v>0</v>
      </c>
      <c r="I2542" s="67">
        <v>14.4</v>
      </c>
      <c r="J2542" s="67">
        <v>14.1</v>
      </c>
      <c r="K2542" s="67">
        <v>96.340100000000007</v>
      </c>
      <c r="L2542" s="67">
        <v>0</v>
      </c>
      <c r="O2542" s="76"/>
    </row>
    <row r="2543" spans="1:15" hidden="1" x14ac:dyDescent="0.25">
      <c r="A2543" s="68">
        <v>44965</v>
      </c>
      <c r="B2543" s="68">
        <v>44967</v>
      </c>
      <c r="C2543" s="66" t="s">
        <v>130</v>
      </c>
      <c r="D2543" s="66" t="s">
        <v>164</v>
      </c>
      <c r="E2543" s="66" t="s">
        <v>165</v>
      </c>
      <c r="F2543" s="68">
        <v>45133</v>
      </c>
      <c r="G2543" s="67">
        <v>13.95</v>
      </c>
      <c r="H2543" s="67">
        <v>0</v>
      </c>
      <c r="I2543" s="67">
        <v>14.1</v>
      </c>
      <c r="J2543" s="67">
        <v>13.8</v>
      </c>
      <c r="K2543" s="67">
        <v>93.955600000000004</v>
      </c>
      <c r="L2543" s="67">
        <v>0</v>
      </c>
    </row>
    <row r="2544" spans="1:15" hidden="1" x14ac:dyDescent="0.25">
      <c r="A2544" s="68">
        <v>44965</v>
      </c>
      <c r="B2544" s="68">
        <v>44967</v>
      </c>
      <c r="C2544" s="66" t="s">
        <v>133</v>
      </c>
      <c r="D2544" s="66" t="s">
        <v>154</v>
      </c>
      <c r="E2544" s="66" t="s">
        <v>155</v>
      </c>
      <c r="F2544" s="68">
        <v>45287</v>
      </c>
      <c r="G2544" s="67">
        <v>13.72</v>
      </c>
      <c r="H2544" s="67">
        <v>-0.02</v>
      </c>
      <c r="I2544" s="67">
        <v>13.87</v>
      </c>
      <c r="J2544" s="67">
        <v>13.57</v>
      </c>
      <c r="K2544" s="67">
        <v>89.132599999999996</v>
      </c>
      <c r="L2544" s="67">
        <v>0</v>
      </c>
    </row>
    <row r="2545" spans="1:15" hidden="1" x14ac:dyDescent="0.25">
      <c r="A2545" s="68">
        <v>44965</v>
      </c>
      <c r="B2545" s="68">
        <v>44967</v>
      </c>
      <c r="C2545" s="66" t="s">
        <v>121</v>
      </c>
      <c r="D2545" s="66" t="s">
        <v>122</v>
      </c>
      <c r="E2545" s="66" t="s">
        <v>123</v>
      </c>
      <c r="F2545" s="68">
        <v>46316</v>
      </c>
      <c r="G2545" s="67">
        <v>9.65</v>
      </c>
      <c r="H2545" s="67">
        <v>-0.02</v>
      </c>
      <c r="I2545" s="67">
        <v>9.8000000000000007</v>
      </c>
      <c r="J2545" s="67">
        <v>9.5</v>
      </c>
      <c r="K2545" s="67">
        <v>99.602900000000005</v>
      </c>
      <c r="L2545" s="67">
        <v>0.59860000000000002</v>
      </c>
    </row>
    <row r="2546" spans="1:15" hidden="1" x14ac:dyDescent="0.25">
      <c r="A2546" s="68">
        <v>44964</v>
      </c>
      <c r="B2546" s="68">
        <v>44966</v>
      </c>
      <c r="C2546" s="66" t="s">
        <v>118</v>
      </c>
      <c r="D2546" s="66" t="s">
        <v>2</v>
      </c>
      <c r="E2546" s="66" t="s">
        <v>6</v>
      </c>
      <c r="F2546" s="68">
        <v>47048</v>
      </c>
      <c r="G2546" s="67">
        <v>8.61</v>
      </c>
      <c r="H2546" s="67">
        <v>0.01</v>
      </c>
      <c r="I2546" s="67">
        <v>8.76</v>
      </c>
      <c r="J2546" s="67">
        <v>8.4600000000000009</v>
      </c>
      <c r="K2546" s="67">
        <v>91.837599999999995</v>
      </c>
      <c r="L2546" s="67">
        <v>2.0341999999999998</v>
      </c>
    </row>
    <row r="2547" spans="1:15" hidden="1" x14ac:dyDescent="0.25">
      <c r="A2547" s="68">
        <v>44964</v>
      </c>
      <c r="B2547" s="68">
        <v>44966</v>
      </c>
      <c r="C2547" s="66" t="s">
        <v>112</v>
      </c>
      <c r="D2547" s="66" t="s">
        <v>113</v>
      </c>
      <c r="E2547" s="66" t="s">
        <v>114</v>
      </c>
      <c r="F2547" s="68">
        <v>50705</v>
      </c>
      <c r="G2547" s="67">
        <v>7.72</v>
      </c>
      <c r="H2547" s="67">
        <v>0</v>
      </c>
      <c r="I2547" s="67">
        <v>7.87</v>
      </c>
      <c r="J2547" s="67">
        <v>7.57</v>
      </c>
      <c r="K2547" s="67">
        <v>57.857199999999999</v>
      </c>
      <c r="L2547" s="67">
        <v>0.86299999999999999</v>
      </c>
    </row>
    <row r="2548" spans="1:15" x14ac:dyDescent="0.25">
      <c r="A2548" s="68">
        <v>44964</v>
      </c>
      <c r="B2548" s="68">
        <v>44966</v>
      </c>
      <c r="C2548" s="66" t="s">
        <v>115</v>
      </c>
      <c r="D2548" s="66" t="s">
        <v>116</v>
      </c>
      <c r="E2548" s="66" t="s">
        <v>117</v>
      </c>
      <c r="F2548" s="68">
        <v>51616</v>
      </c>
      <c r="G2548" s="67">
        <v>7.6</v>
      </c>
      <c r="H2548" s="67">
        <v>0</v>
      </c>
      <c r="I2548" s="67">
        <v>7.75</v>
      </c>
      <c r="J2548" s="67">
        <v>7.46</v>
      </c>
      <c r="K2548" s="67">
        <v>55.400199999999998</v>
      </c>
      <c r="L2548" s="67">
        <v>2.3835999999999999</v>
      </c>
    </row>
    <row r="2549" spans="1:15" hidden="1" x14ac:dyDescent="0.25">
      <c r="A2549" s="68">
        <v>44964</v>
      </c>
      <c r="B2549" s="68">
        <v>44966</v>
      </c>
      <c r="C2549" s="66" t="s">
        <v>127</v>
      </c>
      <c r="D2549" s="66" t="s">
        <v>4</v>
      </c>
      <c r="E2549" s="66" t="s">
        <v>8</v>
      </c>
      <c r="F2549" s="68">
        <v>48542</v>
      </c>
      <c r="G2549" s="67">
        <v>7.99</v>
      </c>
      <c r="H2549" s="67">
        <v>0.01</v>
      </c>
      <c r="I2549" s="67">
        <v>8.14</v>
      </c>
      <c r="J2549" s="67">
        <v>7.84</v>
      </c>
      <c r="K2549" s="67">
        <v>78.536900000000003</v>
      </c>
      <c r="L2549" s="67">
        <v>1.0021</v>
      </c>
    </row>
    <row r="2550" spans="1:15" hidden="1" x14ac:dyDescent="0.25">
      <c r="A2550" s="68">
        <v>44964</v>
      </c>
      <c r="B2550" s="68">
        <v>44966</v>
      </c>
      <c r="C2550" s="66" t="s">
        <v>124</v>
      </c>
      <c r="D2550" s="66" t="s">
        <v>168</v>
      </c>
      <c r="E2550" s="66" t="s">
        <v>169</v>
      </c>
      <c r="F2550" s="68">
        <v>45063</v>
      </c>
      <c r="G2550" s="67">
        <v>14.25</v>
      </c>
      <c r="H2550" s="67">
        <v>0.03</v>
      </c>
      <c r="I2550" s="67">
        <v>14.4</v>
      </c>
      <c r="J2550" s="67">
        <v>14.1</v>
      </c>
      <c r="K2550" s="67">
        <v>96.302899999999994</v>
      </c>
      <c r="L2550" s="67">
        <v>0</v>
      </c>
      <c r="O2550" s="76"/>
    </row>
    <row r="2551" spans="1:15" hidden="1" x14ac:dyDescent="0.25">
      <c r="A2551" s="68">
        <v>44964</v>
      </c>
      <c r="B2551" s="68">
        <v>44966</v>
      </c>
      <c r="C2551" s="66" t="s">
        <v>130</v>
      </c>
      <c r="D2551" s="66" t="s">
        <v>164</v>
      </c>
      <c r="E2551" s="66" t="s">
        <v>165</v>
      </c>
      <c r="F2551" s="68">
        <v>45133</v>
      </c>
      <c r="G2551" s="67">
        <v>13.95</v>
      </c>
      <c r="H2551" s="67">
        <v>-0.01</v>
      </c>
      <c r="I2551" s="67">
        <v>14.1</v>
      </c>
      <c r="J2551" s="67">
        <v>13.8</v>
      </c>
      <c r="K2551" s="67">
        <v>93.921400000000006</v>
      </c>
      <c r="L2551" s="67">
        <v>0</v>
      </c>
    </row>
    <row r="2552" spans="1:15" hidden="1" x14ac:dyDescent="0.25">
      <c r="A2552" s="68">
        <v>44964</v>
      </c>
      <c r="B2552" s="68">
        <v>44966</v>
      </c>
      <c r="C2552" s="66" t="s">
        <v>133</v>
      </c>
      <c r="D2552" s="66" t="s">
        <v>154</v>
      </c>
      <c r="E2552" s="66" t="s">
        <v>155</v>
      </c>
      <c r="F2552" s="68">
        <v>45287</v>
      </c>
      <c r="G2552" s="67">
        <v>13.74</v>
      </c>
      <c r="H2552" s="67">
        <v>0.02</v>
      </c>
      <c r="I2552" s="67">
        <v>13.89</v>
      </c>
      <c r="J2552" s="67">
        <v>13.59</v>
      </c>
      <c r="K2552" s="67">
        <v>89.085800000000006</v>
      </c>
      <c r="L2552" s="67">
        <v>0</v>
      </c>
    </row>
    <row r="2553" spans="1:15" hidden="1" x14ac:dyDescent="0.25">
      <c r="A2553" s="68">
        <v>44964</v>
      </c>
      <c r="B2553" s="68">
        <v>44966</v>
      </c>
      <c r="C2553" s="66" t="s">
        <v>121</v>
      </c>
      <c r="D2553" s="66" t="s">
        <v>122</v>
      </c>
      <c r="E2553" s="66" t="s">
        <v>123</v>
      </c>
      <c r="F2553" s="68">
        <v>46316</v>
      </c>
      <c r="G2553" s="67">
        <v>9.67</v>
      </c>
      <c r="H2553" s="67">
        <v>0.02</v>
      </c>
      <c r="I2553" s="67">
        <v>9.81</v>
      </c>
      <c r="J2553" s="67">
        <v>9.52</v>
      </c>
      <c r="K2553" s="67">
        <v>99.555499999999995</v>
      </c>
      <c r="L2553" s="67">
        <v>0.5726</v>
      </c>
    </row>
    <row r="2554" spans="1:15" hidden="1" x14ac:dyDescent="0.25">
      <c r="A2554" s="68">
        <v>44963</v>
      </c>
      <c r="B2554" s="68">
        <v>44965</v>
      </c>
      <c r="C2554" s="66" t="s">
        <v>118</v>
      </c>
      <c r="D2554" s="66" t="s">
        <v>2</v>
      </c>
      <c r="E2554" s="66" t="s">
        <v>6</v>
      </c>
      <c r="F2554" s="68">
        <v>47048</v>
      </c>
      <c r="G2554" s="67">
        <v>8.6</v>
      </c>
      <c r="H2554" s="67">
        <v>0.28000000000000003</v>
      </c>
      <c r="I2554" s="67">
        <v>8.75</v>
      </c>
      <c r="J2554" s="67">
        <v>8.4499999999999993</v>
      </c>
      <c r="K2554" s="67">
        <v>91.879300000000001</v>
      </c>
      <c r="L2554" s="67">
        <v>2.0158</v>
      </c>
    </row>
    <row r="2555" spans="1:15" hidden="1" x14ac:dyDescent="0.25">
      <c r="A2555" s="68">
        <v>44963</v>
      </c>
      <c r="B2555" s="68">
        <v>44965</v>
      </c>
      <c r="C2555" s="66" t="s">
        <v>112</v>
      </c>
      <c r="D2555" s="66" t="s">
        <v>113</v>
      </c>
      <c r="E2555" s="66" t="s">
        <v>114</v>
      </c>
      <c r="F2555" s="68">
        <v>50705</v>
      </c>
      <c r="G2555" s="67">
        <v>7.72</v>
      </c>
      <c r="H2555" s="67">
        <v>0.35</v>
      </c>
      <c r="I2555" s="67">
        <v>7.87</v>
      </c>
      <c r="J2555" s="67">
        <v>7.57</v>
      </c>
      <c r="K2555" s="67">
        <v>57.853400000000001</v>
      </c>
      <c r="L2555" s="67">
        <v>0.8548</v>
      </c>
    </row>
    <row r="2556" spans="1:15" x14ac:dyDescent="0.25">
      <c r="A2556" s="68">
        <v>44963</v>
      </c>
      <c r="B2556" s="68">
        <v>44965</v>
      </c>
      <c r="C2556" s="66" t="s">
        <v>115</v>
      </c>
      <c r="D2556" s="66" t="s">
        <v>116</v>
      </c>
      <c r="E2556" s="66" t="s">
        <v>117</v>
      </c>
      <c r="F2556" s="68">
        <v>51616</v>
      </c>
      <c r="G2556" s="67">
        <v>7.6</v>
      </c>
      <c r="H2556" s="67">
        <v>0.31</v>
      </c>
      <c r="I2556" s="67">
        <v>7.75</v>
      </c>
      <c r="J2556" s="67">
        <v>7.45</v>
      </c>
      <c r="K2556" s="67">
        <v>55.414700000000003</v>
      </c>
      <c r="L2556" s="67">
        <v>2.3753000000000002</v>
      </c>
    </row>
    <row r="2557" spans="1:15" hidden="1" x14ac:dyDescent="0.25">
      <c r="A2557" s="68">
        <v>44963</v>
      </c>
      <c r="B2557" s="68">
        <v>44965</v>
      </c>
      <c r="C2557" s="66" t="s">
        <v>127</v>
      </c>
      <c r="D2557" s="66" t="s">
        <v>4</v>
      </c>
      <c r="E2557" s="66" t="s">
        <v>8</v>
      </c>
      <c r="F2557" s="68">
        <v>48542</v>
      </c>
      <c r="G2557" s="67">
        <v>7.98</v>
      </c>
      <c r="H2557" s="67">
        <v>0.31</v>
      </c>
      <c r="I2557" s="67">
        <v>8.1300000000000008</v>
      </c>
      <c r="J2557" s="67">
        <v>7.83</v>
      </c>
      <c r="K2557" s="67">
        <v>78.568200000000004</v>
      </c>
      <c r="L2557" s="67">
        <v>0.98899999999999999</v>
      </c>
    </row>
    <row r="2558" spans="1:15" hidden="1" x14ac:dyDescent="0.25">
      <c r="A2558" s="68">
        <v>44963</v>
      </c>
      <c r="B2558" s="68">
        <v>44965</v>
      </c>
      <c r="C2558" s="66" t="s">
        <v>124</v>
      </c>
      <c r="D2558" s="66" t="s">
        <v>168</v>
      </c>
      <c r="E2558" s="66" t="s">
        <v>169</v>
      </c>
      <c r="F2558" s="68">
        <v>45063</v>
      </c>
      <c r="G2558" s="67">
        <v>14.22</v>
      </c>
      <c r="H2558" s="67">
        <v>0.02</v>
      </c>
      <c r="I2558" s="67">
        <v>14.37</v>
      </c>
      <c r="J2558" s="67">
        <v>14.07</v>
      </c>
      <c r="K2558" s="67">
        <v>96.272300000000001</v>
      </c>
      <c r="L2558" s="67">
        <v>0</v>
      </c>
      <c r="O2558" s="76"/>
    </row>
    <row r="2559" spans="1:15" hidden="1" x14ac:dyDescent="0.25">
      <c r="A2559" s="68">
        <v>44963</v>
      </c>
      <c r="B2559" s="68">
        <v>44965</v>
      </c>
      <c r="C2559" s="66" t="s">
        <v>130</v>
      </c>
      <c r="D2559" s="66" t="s">
        <v>164</v>
      </c>
      <c r="E2559" s="66" t="s">
        <v>165</v>
      </c>
      <c r="F2559" s="68">
        <v>45133</v>
      </c>
      <c r="G2559" s="67">
        <v>13.96</v>
      </c>
      <c r="H2559" s="67">
        <v>0.01</v>
      </c>
      <c r="I2559" s="67">
        <v>14.1</v>
      </c>
      <c r="J2559" s="67">
        <v>13.81</v>
      </c>
      <c r="K2559" s="67">
        <v>93.885900000000007</v>
      </c>
      <c r="L2559" s="67">
        <v>0</v>
      </c>
    </row>
    <row r="2560" spans="1:15" hidden="1" x14ac:dyDescent="0.25">
      <c r="A2560" s="68">
        <v>44963</v>
      </c>
      <c r="B2560" s="68">
        <v>44965</v>
      </c>
      <c r="C2560" s="66" t="s">
        <v>133</v>
      </c>
      <c r="D2560" s="66" t="s">
        <v>154</v>
      </c>
      <c r="E2560" s="66" t="s">
        <v>155</v>
      </c>
      <c r="F2560" s="68">
        <v>45287</v>
      </c>
      <c r="G2560" s="67">
        <v>13.72</v>
      </c>
      <c r="H2560" s="67">
        <v>0</v>
      </c>
      <c r="I2560" s="67">
        <v>13.87</v>
      </c>
      <c r="J2560" s="67">
        <v>13.57</v>
      </c>
      <c r="K2560" s="67">
        <v>89.072100000000006</v>
      </c>
      <c r="L2560" s="67">
        <v>0</v>
      </c>
    </row>
    <row r="2561" spans="1:15" hidden="1" x14ac:dyDescent="0.25">
      <c r="A2561" s="68">
        <v>44963</v>
      </c>
      <c r="B2561" s="68">
        <v>44965</v>
      </c>
      <c r="C2561" s="66" t="s">
        <v>121</v>
      </c>
      <c r="D2561" s="66" t="s">
        <v>122</v>
      </c>
      <c r="E2561" s="66" t="s">
        <v>123</v>
      </c>
      <c r="F2561" s="68">
        <v>46316</v>
      </c>
      <c r="G2561" s="67">
        <v>9.65</v>
      </c>
      <c r="H2561" s="67">
        <v>0.22</v>
      </c>
      <c r="I2561" s="67">
        <v>9.8000000000000007</v>
      </c>
      <c r="J2561" s="67">
        <v>9.5</v>
      </c>
      <c r="K2561" s="67">
        <v>99.613500000000002</v>
      </c>
      <c r="L2561" s="67">
        <v>0.54659999999999997</v>
      </c>
    </row>
    <row r="2562" spans="1:15" hidden="1" x14ac:dyDescent="0.25">
      <c r="A2562" s="68">
        <v>44960</v>
      </c>
      <c r="B2562" s="68">
        <v>44964</v>
      </c>
      <c r="C2562" s="66" t="s">
        <v>118</v>
      </c>
      <c r="D2562" s="66" t="s">
        <v>2</v>
      </c>
      <c r="E2562" s="66" t="s">
        <v>6</v>
      </c>
      <c r="F2562" s="68">
        <v>47048</v>
      </c>
      <c r="G2562" s="67">
        <v>8.32</v>
      </c>
      <c r="H2562" s="67">
        <v>-0.13</v>
      </c>
      <c r="I2562" s="67">
        <v>8.4700000000000006</v>
      </c>
      <c r="J2562" s="67">
        <v>8.17</v>
      </c>
      <c r="K2562" s="67">
        <v>93.022199999999998</v>
      </c>
      <c r="L2562" s="67">
        <v>1.9973000000000001</v>
      </c>
    </row>
    <row r="2563" spans="1:15" hidden="1" x14ac:dyDescent="0.25">
      <c r="A2563" s="68">
        <v>44960</v>
      </c>
      <c r="B2563" s="68">
        <v>44964</v>
      </c>
      <c r="C2563" s="66" t="s">
        <v>112</v>
      </c>
      <c r="D2563" s="66" t="s">
        <v>113</v>
      </c>
      <c r="E2563" s="66" t="s">
        <v>114</v>
      </c>
      <c r="F2563" s="68">
        <v>50705</v>
      </c>
      <c r="G2563" s="67">
        <v>7.37</v>
      </c>
      <c r="H2563" s="67">
        <v>-0.09</v>
      </c>
      <c r="I2563" s="67">
        <v>7.52</v>
      </c>
      <c r="J2563" s="67">
        <v>7.22</v>
      </c>
      <c r="K2563" s="67">
        <v>60.0854</v>
      </c>
      <c r="L2563" s="67">
        <v>0.84660000000000002</v>
      </c>
    </row>
    <row r="2564" spans="1:15" x14ac:dyDescent="0.25">
      <c r="A2564" s="68">
        <v>44960</v>
      </c>
      <c r="B2564" s="68">
        <v>44964</v>
      </c>
      <c r="C2564" s="66" t="s">
        <v>115</v>
      </c>
      <c r="D2564" s="66" t="s">
        <v>116</v>
      </c>
      <c r="E2564" s="66" t="s">
        <v>117</v>
      </c>
      <c r="F2564" s="68">
        <v>51616</v>
      </c>
      <c r="G2564" s="67">
        <v>7.29</v>
      </c>
      <c r="H2564" s="67">
        <v>-0.09</v>
      </c>
      <c r="I2564" s="67">
        <v>7.44</v>
      </c>
      <c r="J2564" s="67">
        <v>7.14</v>
      </c>
      <c r="K2564" s="67">
        <v>57.485399999999998</v>
      </c>
      <c r="L2564" s="67">
        <v>2.3671000000000002</v>
      </c>
    </row>
    <row r="2565" spans="1:15" hidden="1" x14ac:dyDescent="0.25">
      <c r="A2565" s="68">
        <v>44960</v>
      </c>
      <c r="B2565" s="68">
        <v>44964</v>
      </c>
      <c r="C2565" s="66" t="s">
        <v>127</v>
      </c>
      <c r="D2565" s="66" t="s">
        <v>4</v>
      </c>
      <c r="E2565" s="66" t="s">
        <v>8</v>
      </c>
      <c r="F2565" s="68">
        <v>48542</v>
      </c>
      <c r="G2565" s="67">
        <v>7.67</v>
      </c>
      <c r="H2565" s="67">
        <v>-0.08</v>
      </c>
      <c r="I2565" s="67">
        <v>7.82</v>
      </c>
      <c r="J2565" s="67">
        <v>7.52</v>
      </c>
      <c r="K2565" s="67">
        <v>80.389899999999997</v>
      </c>
      <c r="L2565" s="67">
        <v>0.97599999999999998</v>
      </c>
    </row>
    <row r="2566" spans="1:15" hidden="1" x14ac:dyDescent="0.25">
      <c r="A2566" s="68">
        <v>44960</v>
      </c>
      <c r="B2566" s="68">
        <v>44964</v>
      </c>
      <c r="C2566" s="66" t="s">
        <v>124</v>
      </c>
      <c r="D2566" s="66" t="s">
        <v>168</v>
      </c>
      <c r="E2566" s="66" t="s">
        <v>169</v>
      </c>
      <c r="F2566" s="68">
        <v>45063</v>
      </c>
      <c r="G2566" s="67">
        <v>14.2</v>
      </c>
      <c r="H2566" s="67">
        <v>-0.02</v>
      </c>
      <c r="I2566" s="67">
        <v>14.35</v>
      </c>
      <c r="J2566" s="67">
        <v>14.05</v>
      </c>
      <c r="K2566" s="67">
        <v>96.240799999999993</v>
      </c>
      <c r="L2566" s="67">
        <v>0</v>
      </c>
      <c r="O2566" s="76"/>
    </row>
    <row r="2567" spans="1:15" hidden="1" x14ac:dyDescent="0.25">
      <c r="A2567" s="68">
        <v>44960</v>
      </c>
      <c r="B2567" s="68">
        <v>44964</v>
      </c>
      <c r="C2567" s="66" t="s">
        <v>130</v>
      </c>
      <c r="D2567" s="66" t="s">
        <v>164</v>
      </c>
      <c r="E2567" s="66" t="s">
        <v>165</v>
      </c>
      <c r="F2567" s="68">
        <v>45133</v>
      </c>
      <c r="G2567" s="67">
        <v>13.95</v>
      </c>
      <c r="H2567" s="67">
        <v>0.01</v>
      </c>
      <c r="I2567" s="67">
        <v>14.09</v>
      </c>
      <c r="J2567" s="67">
        <v>13.8</v>
      </c>
      <c r="K2567" s="67">
        <v>93.855900000000005</v>
      </c>
      <c r="L2567" s="67">
        <v>0</v>
      </c>
    </row>
    <row r="2568" spans="1:15" hidden="1" x14ac:dyDescent="0.25">
      <c r="A2568" s="68">
        <v>44960</v>
      </c>
      <c r="B2568" s="68">
        <v>44964</v>
      </c>
      <c r="C2568" s="66" t="s">
        <v>133</v>
      </c>
      <c r="D2568" s="66" t="s">
        <v>154</v>
      </c>
      <c r="E2568" s="66" t="s">
        <v>155</v>
      </c>
      <c r="F2568" s="68">
        <v>45287</v>
      </c>
      <c r="G2568" s="67">
        <v>13.72</v>
      </c>
      <c r="H2568" s="67">
        <v>0.1</v>
      </c>
      <c r="I2568" s="67">
        <v>13.87</v>
      </c>
      <c r="J2568" s="67">
        <v>13.57</v>
      </c>
      <c r="K2568" s="67">
        <v>89.036699999999996</v>
      </c>
      <c r="L2568" s="67">
        <v>0</v>
      </c>
    </row>
    <row r="2569" spans="1:15" hidden="1" x14ac:dyDescent="0.25">
      <c r="A2569" s="68">
        <v>44960</v>
      </c>
      <c r="B2569" s="68">
        <v>44964</v>
      </c>
      <c r="C2569" s="66" t="s">
        <v>121</v>
      </c>
      <c r="D2569" s="66" t="s">
        <v>122</v>
      </c>
      <c r="E2569" s="66" t="s">
        <v>123</v>
      </c>
      <c r="F2569" s="68">
        <v>46316</v>
      </c>
      <c r="G2569" s="67">
        <v>9.43</v>
      </c>
      <c r="H2569" s="67">
        <v>-0.13</v>
      </c>
      <c r="I2569" s="67">
        <v>9.57</v>
      </c>
      <c r="J2569" s="67">
        <v>9.2799999999999994</v>
      </c>
      <c r="K2569" s="67">
        <v>100.2753</v>
      </c>
      <c r="L2569" s="67">
        <v>0.52049999999999996</v>
      </c>
    </row>
    <row r="2570" spans="1:15" hidden="1" x14ac:dyDescent="0.25">
      <c r="A2570" s="68">
        <v>44959</v>
      </c>
      <c r="B2570" s="68">
        <v>44963</v>
      </c>
      <c r="C2570" s="66" t="s">
        <v>118</v>
      </c>
      <c r="D2570" s="66" t="s">
        <v>2</v>
      </c>
      <c r="E2570" s="66" t="s">
        <v>6</v>
      </c>
      <c r="F2570" s="68">
        <v>47048</v>
      </c>
      <c r="G2570" s="67">
        <v>8.4499999999999993</v>
      </c>
      <c r="H2570" s="67">
        <v>-0.12</v>
      </c>
      <c r="I2570" s="67">
        <v>8.6</v>
      </c>
      <c r="J2570" s="67">
        <v>8.3000000000000007</v>
      </c>
      <c r="K2570" s="67">
        <v>92.481499999999997</v>
      </c>
      <c r="L2570" s="67">
        <v>1.9787999999999999</v>
      </c>
    </row>
    <row r="2571" spans="1:15" hidden="1" x14ac:dyDescent="0.25">
      <c r="A2571" s="68">
        <v>44959</v>
      </c>
      <c r="B2571" s="68">
        <v>44963</v>
      </c>
      <c r="C2571" s="66" t="s">
        <v>112</v>
      </c>
      <c r="D2571" s="66" t="s">
        <v>113</v>
      </c>
      <c r="E2571" s="66" t="s">
        <v>114</v>
      </c>
      <c r="F2571" s="68">
        <v>50705</v>
      </c>
      <c r="G2571" s="67">
        <v>7.46</v>
      </c>
      <c r="H2571" s="67">
        <v>-0.12</v>
      </c>
      <c r="I2571" s="67">
        <v>7.61</v>
      </c>
      <c r="J2571" s="67">
        <v>7.31</v>
      </c>
      <c r="K2571" s="67">
        <v>59.494999999999997</v>
      </c>
      <c r="L2571" s="67">
        <v>0.83840000000000003</v>
      </c>
    </row>
    <row r="2572" spans="1:15" x14ac:dyDescent="0.25">
      <c r="A2572" s="68">
        <v>44959</v>
      </c>
      <c r="B2572" s="68">
        <v>44963</v>
      </c>
      <c r="C2572" s="66" t="s">
        <v>115</v>
      </c>
      <c r="D2572" s="66" t="s">
        <v>116</v>
      </c>
      <c r="E2572" s="66" t="s">
        <v>117</v>
      </c>
      <c r="F2572" s="68">
        <v>51616</v>
      </c>
      <c r="G2572" s="67">
        <v>7.38</v>
      </c>
      <c r="H2572" s="67">
        <v>-0.13</v>
      </c>
      <c r="I2572" s="67">
        <v>7.53</v>
      </c>
      <c r="J2572" s="67">
        <v>7.23</v>
      </c>
      <c r="K2572" s="67">
        <v>56.843400000000003</v>
      </c>
      <c r="L2572" s="67">
        <v>2.3589000000000002</v>
      </c>
    </row>
    <row r="2573" spans="1:15" hidden="1" x14ac:dyDescent="0.25">
      <c r="A2573" s="68">
        <v>44959</v>
      </c>
      <c r="B2573" s="68">
        <v>44963</v>
      </c>
      <c r="C2573" s="66" t="s">
        <v>127</v>
      </c>
      <c r="D2573" s="66" t="s">
        <v>4</v>
      </c>
      <c r="E2573" s="66" t="s">
        <v>8</v>
      </c>
      <c r="F2573" s="68">
        <v>48542</v>
      </c>
      <c r="G2573" s="67">
        <v>7.75</v>
      </c>
      <c r="H2573" s="67">
        <v>-0.15</v>
      </c>
      <c r="I2573" s="67">
        <v>7.9</v>
      </c>
      <c r="J2573" s="67">
        <v>7.6</v>
      </c>
      <c r="K2573" s="67">
        <v>79.893699999999995</v>
      </c>
      <c r="L2573" s="67">
        <v>0.96299999999999997</v>
      </c>
    </row>
    <row r="2574" spans="1:15" hidden="1" x14ac:dyDescent="0.25">
      <c r="A2574" s="68">
        <v>44959</v>
      </c>
      <c r="B2574" s="68">
        <v>44963</v>
      </c>
      <c r="C2574" s="66" t="s">
        <v>124</v>
      </c>
      <c r="D2574" s="66" t="s">
        <v>168</v>
      </c>
      <c r="E2574" s="66" t="s">
        <v>169</v>
      </c>
      <c r="F2574" s="68">
        <v>45063</v>
      </c>
      <c r="G2574" s="67">
        <v>14.22</v>
      </c>
      <c r="H2574" s="67">
        <v>0</v>
      </c>
      <c r="I2574" s="67">
        <v>14.37</v>
      </c>
      <c r="J2574" s="67">
        <v>14.07</v>
      </c>
      <c r="K2574" s="67">
        <v>96.200699999999998</v>
      </c>
      <c r="L2574" s="67">
        <v>0</v>
      </c>
      <c r="O2574" s="76"/>
    </row>
    <row r="2575" spans="1:15" hidden="1" x14ac:dyDescent="0.25">
      <c r="A2575" s="68">
        <v>44959</v>
      </c>
      <c r="B2575" s="68">
        <v>44963</v>
      </c>
      <c r="C2575" s="66" t="s">
        <v>130</v>
      </c>
      <c r="D2575" s="66" t="s">
        <v>164</v>
      </c>
      <c r="E2575" s="66" t="s">
        <v>165</v>
      </c>
      <c r="F2575" s="68">
        <v>45133</v>
      </c>
      <c r="G2575" s="67">
        <v>13.94</v>
      </c>
      <c r="H2575" s="67">
        <v>-0.04</v>
      </c>
      <c r="I2575" s="67">
        <v>14.09</v>
      </c>
      <c r="J2575" s="67">
        <v>13.8</v>
      </c>
      <c r="K2575" s="67">
        <v>93.822299999999998</v>
      </c>
      <c r="L2575" s="67">
        <v>0</v>
      </c>
    </row>
    <row r="2576" spans="1:15" hidden="1" x14ac:dyDescent="0.25">
      <c r="A2576" s="68">
        <v>44959</v>
      </c>
      <c r="B2576" s="68">
        <v>44963</v>
      </c>
      <c r="C2576" s="66" t="s">
        <v>133</v>
      </c>
      <c r="D2576" s="66" t="s">
        <v>154</v>
      </c>
      <c r="E2576" s="66" t="s">
        <v>155</v>
      </c>
      <c r="F2576" s="68">
        <v>45287</v>
      </c>
      <c r="G2576" s="67">
        <v>13.62</v>
      </c>
      <c r="H2576" s="67">
        <v>-0.26</v>
      </c>
      <c r="I2576" s="67">
        <v>13.77</v>
      </c>
      <c r="J2576" s="67">
        <v>13.47</v>
      </c>
      <c r="K2576" s="67">
        <v>89.081900000000005</v>
      </c>
      <c r="L2576" s="67">
        <v>0</v>
      </c>
    </row>
    <row r="2577" spans="1:15" hidden="1" x14ac:dyDescent="0.25">
      <c r="A2577" s="68">
        <v>44959</v>
      </c>
      <c r="B2577" s="68">
        <v>44963</v>
      </c>
      <c r="C2577" s="66" t="s">
        <v>121</v>
      </c>
      <c r="D2577" s="66" t="s">
        <v>122</v>
      </c>
      <c r="E2577" s="66" t="s">
        <v>123</v>
      </c>
      <c r="F2577" s="68">
        <v>46316</v>
      </c>
      <c r="G2577" s="67">
        <v>9.56</v>
      </c>
      <c r="H2577" s="67">
        <v>-0.17</v>
      </c>
      <c r="I2577" s="67">
        <v>9.7100000000000009</v>
      </c>
      <c r="J2577" s="67">
        <v>9.41</v>
      </c>
      <c r="K2577" s="67">
        <v>99.867900000000006</v>
      </c>
      <c r="L2577" s="67">
        <v>0.4945</v>
      </c>
    </row>
    <row r="2578" spans="1:15" hidden="1" x14ac:dyDescent="0.25">
      <c r="A2578" s="68">
        <v>44958</v>
      </c>
      <c r="B2578" s="68">
        <v>44960</v>
      </c>
      <c r="C2578" s="66" t="s">
        <v>118</v>
      </c>
      <c r="D2578" s="66" t="s">
        <v>2</v>
      </c>
      <c r="E2578" s="66" t="s">
        <v>6</v>
      </c>
      <c r="F2578" s="68">
        <v>47048</v>
      </c>
      <c r="G2578" s="67">
        <v>8.57</v>
      </c>
      <c r="H2578" s="67">
        <v>-0.06</v>
      </c>
      <c r="I2578" s="67">
        <v>8.7200000000000006</v>
      </c>
      <c r="J2578" s="67">
        <v>8.42</v>
      </c>
      <c r="K2578" s="67">
        <v>91.993399999999994</v>
      </c>
      <c r="L2578" s="67">
        <v>1.9233</v>
      </c>
    </row>
    <row r="2579" spans="1:15" hidden="1" x14ac:dyDescent="0.25">
      <c r="A2579" s="68">
        <v>44958</v>
      </c>
      <c r="B2579" s="68">
        <v>44960</v>
      </c>
      <c r="C2579" s="66" t="s">
        <v>112</v>
      </c>
      <c r="D2579" s="66" t="s">
        <v>113</v>
      </c>
      <c r="E2579" s="66" t="s">
        <v>114</v>
      </c>
      <c r="F2579" s="68">
        <v>50705</v>
      </c>
      <c r="G2579" s="67">
        <v>7.58</v>
      </c>
      <c r="H2579" s="67">
        <v>-0.05</v>
      </c>
      <c r="I2579" s="67">
        <v>7.72</v>
      </c>
      <c r="J2579" s="67">
        <v>7.43</v>
      </c>
      <c r="K2579" s="67">
        <v>58.742699999999999</v>
      </c>
      <c r="L2579" s="67">
        <v>0.81369999999999998</v>
      </c>
    </row>
    <row r="2580" spans="1:15" x14ac:dyDescent="0.25">
      <c r="A2580" s="68">
        <v>44958</v>
      </c>
      <c r="B2580" s="68">
        <v>44960</v>
      </c>
      <c r="C2580" s="66" t="s">
        <v>115</v>
      </c>
      <c r="D2580" s="66" t="s">
        <v>116</v>
      </c>
      <c r="E2580" s="66" t="s">
        <v>117</v>
      </c>
      <c r="F2580" s="68">
        <v>51616</v>
      </c>
      <c r="G2580" s="67">
        <v>7.51</v>
      </c>
      <c r="H2580" s="67">
        <v>-0.05</v>
      </c>
      <c r="I2580" s="67">
        <v>7.66</v>
      </c>
      <c r="J2580" s="67">
        <v>7.36</v>
      </c>
      <c r="K2580" s="67">
        <v>56.010100000000001</v>
      </c>
      <c r="L2580" s="67">
        <v>2.3342000000000001</v>
      </c>
    </row>
    <row r="2581" spans="1:15" hidden="1" x14ac:dyDescent="0.25">
      <c r="A2581" s="68">
        <v>44958</v>
      </c>
      <c r="B2581" s="68">
        <v>44960</v>
      </c>
      <c r="C2581" s="66" t="s">
        <v>127</v>
      </c>
      <c r="D2581" s="66" t="s">
        <v>4</v>
      </c>
      <c r="E2581" s="66" t="s">
        <v>8</v>
      </c>
      <c r="F2581" s="68">
        <v>48542</v>
      </c>
      <c r="G2581" s="67">
        <v>7.9</v>
      </c>
      <c r="H2581" s="67">
        <v>-0.05</v>
      </c>
      <c r="I2581" s="67">
        <v>8.0500000000000007</v>
      </c>
      <c r="J2581" s="67">
        <v>7.75</v>
      </c>
      <c r="K2581" s="67">
        <v>79.023099999999999</v>
      </c>
      <c r="L2581" s="67">
        <v>0.92400000000000004</v>
      </c>
    </row>
    <row r="2582" spans="1:15" hidden="1" x14ac:dyDescent="0.25">
      <c r="A2582" s="68">
        <v>44958</v>
      </c>
      <c r="B2582" s="68">
        <v>44960</v>
      </c>
      <c r="C2582" s="66" t="s">
        <v>124</v>
      </c>
      <c r="D2582" s="66" t="s">
        <v>168</v>
      </c>
      <c r="E2582" s="66" t="s">
        <v>169</v>
      </c>
      <c r="F2582" s="68">
        <v>45063</v>
      </c>
      <c r="G2582" s="67">
        <v>14.22</v>
      </c>
      <c r="H2582" s="67">
        <v>0.02</v>
      </c>
      <c r="I2582" s="67">
        <v>14.37</v>
      </c>
      <c r="J2582" s="67">
        <v>14.07</v>
      </c>
      <c r="K2582" s="67">
        <v>96.091099999999997</v>
      </c>
      <c r="L2582" s="67">
        <v>0</v>
      </c>
      <c r="O2582" s="76"/>
    </row>
    <row r="2583" spans="1:15" hidden="1" x14ac:dyDescent="0.25">
      <c r="A2583" s="68">
        <v>44958</v>
      </c>
      <c r="B2583" s="68">
        <v>44960</v>
      </c>
      <c r="C2583" s="66" t="s">
        <v>130</v>
      </c>
      <c r="D2583" s="66" t="s">
        <v>164</v>
      </c>
      <c r="E2583" s="66" t="s">
        <v>165</v>
      </c>
      <c r="F2583" s="68">
        <v>45133</v>
      </c>
      <c r="G2583" s="67">
        <v>13.98</v>
      </c>
      <c r="H2583" s="67">
        <v>0.13</v>
      </c>
      <c r="I2583" s="67">
        <v>14.12</v>
      </c>
      <c r="J2583" s="67">
        <v>13.83</v>
      </c>
      <c r="K2583" s="67">
        <v>93.706900000000005</v>
      </c>
      <c r="L2583" s="67">
        <v>0</v>
      </c>
    </row>
    <row r="2584" spans="1:15" hidden="1" x14ac:dyDescent="0.25">
      <c r="A2584" s="68">
        <v>44958</v>
      </c>
      <c r="B2584" s="68">
        <v>44960</v>
      </c>
      <c r="C2584" s="66" t="s">
        <v>133</v>
      </c>
      <c r="D2584" s="66" t="s">
        <v>154</v>
      </c>
      <c r="E2584" s="66" t="s">
        <v>155</v>
      </c>
      <c r="F2584" s="68">
        <v>45287</v>
      </c>
      <c r="G2584" s="67">
        <v>13.88</v>
      </c>
      <c r="H2584" s="67">
        <v>0.37</v>
      </c>
      <c r="I2584" s="67">
        <v>14.03</v>
      </c>
      <c r="J2584" s="67">
        <v>13.73</v>
      </c>
      <c r="K2584" s="67">
        <v>88.807699999999997</v>
      </c>
      <c r="L2584" s="67">
        <v>0</v>
      </c>
    </row>
    <row r="2585" spans="1:15" hidden="1" x14ac:dyDescent="0.25">
      <c r="A2585" s="68">
        <v>44958</v>
      </c>
      <c r="B2585" s="68">
        <v>44960</v>
      </c>
      <c r="C2585" s="66" t="s">
        <v>121</v>
      </c>
      <c r="D2585" s="66" t="s">
        <v>122</v>
      </c>
      <c r="E2585" s="66" t="s">
        <v>123</v>
      </c>
      <c r="F2585" s="68">
        <v>46316</v>
      </c>
      <c r="G2585" s="67">
        <v>9.73</v>
      </c>
      <c r="H2585" s="67">
        <v>-0.54</v>
      </c>
      <c r="I2585" s="67">
        <v>9.8800000000000008</v>
      </c>
      <c r="J2585" s="67">
        <v>9.58</v>
      </c>
      <c r="K2585" s="67">
        <v>99.357399999999998</v>
      </c>
      <c r="L2585" s="67">
        <v>0.41639999999999999</v>
      </c>
    </row>
    <row r="2586" spans="1:15" hidden="1" x14ac:dyDescent="0.25">
      <c r="A2586" s="68">
        <v>44957</v>
      </c>
      <c r="B2586" s="68">
        <v>44959</v>
      </c>
      <c r="C2586" s="66" t="s">
        <v>118</v>
      </c>
      <c r="D2586" s="66" t="s">
        <v>2</v>
      </c>
      <c r="E2586" s="66" t="s">
        <v>6</v>
      </c>
      <c r="F2586" s="68">
        <v>47048</v>
      </c>
      <c r="G2586" s="67">
        <v>8.6300000000000008</v>
      </c>
      <c r="H2586" s="67">
        <v>-0.05</v>
      </c>
      <c r="I2586" s="67">
        <v>8.77</v>
      </c>
      <c r="J2586" s="67">
        <v>8.48</v>
      </c>
      <c r="K2586" s="67">
        <v>91.753299999999996</v>
      </c>
      <c r="L2586" s="67">
        <v>1.9048</v>
      </c>
    </row>
    <row r="2587" spans="1:15" hidden="1" x14ac:dyDescent="0.25">
      <c r="A2587" s="68">
        <v>44957</v>
      </c>
      <c r="B2587" s="68">
        <v>44959</v>
      </c>
      <c r="C2587" s="66" t="s">
        <v>112</v>
      </c>
      <c r="D2587" s="66" t="s">
        <v>113</v>
      </c>
      <c r="E2587" s="66" t="s">
        <v>114</v>
      </c>
      <c r="F2587" s="68">
        <v>50705</v>
      </c>
      <c r="G2587" s="67">
        <v>7.63</v>
      </c>
      <c r="H2587" s="67">
        <v>-7.0000000000000007E-2</v>
      </c>
      <c r="I2587" s="67">
        <v>7.78</v>
      </c>
      <c r="J2587" s="67">
        <v>7.48</v>
      </c>
      <c r="K2587" s="67">
        <v>58.408200000000001</v>
      </c>
      <c r="L2587" s="67">
        <v>0.80549999999999999</v>
      </c>
    </row>
    <row r="2588" spans="1:15" hidden="1" x14ac:dyDescent="0.25">
      <c r="A2588" s="68">
        <v>44957</v>
      </c>
      <c r="B2588" s="68">
        <v>44959</v>
      </c>
      <c r="C2588" s="66" t="s">
        <v>121</v>
      </c>
      <c r="D2588" s="66" t="s">
        <v>170</v>
      </c>
      <c r="E2588" s="66" t="s">
        <v>171</v>
      </c>
      <c r="F2588" s="68">
        <v>45987</v>
      </c>
      <c r="G2588" s="67">
        <v>10.27</v>
      </c>
      <c r="H2588" s="67">
        <v>-0.1</v>
      </c>
      <c r="I2588" s="67">
        <v>10.42</v>
      </c>
      <c r="J2588" s="67">
        <v>10.130000000000001</v>
      </c>
      <c r="K2588" s="67">
        <v>78.278599999999997</v>
      </c>
      <c r="L2588" s="67">
        <v>0.18629999999999999</v>
      </c>
    </row>
    <row r="2589" spans="1:15" x14ac:dyDescent="0.25">
      <c r="A2589" s="68">
        <v>44957</v>
      </c>
      <c r="B2589" s="68">
        <v>44959</v>
      </c>
      <c r="C2589" s="66" t="s">
        <v>115</v>
      </c>
      <c r="D2589" s="66" t="s">
        <v>116</v>
      </c>
      <c r="E2589" s="66" t="s">
        <v>117</v>
      </c>
      <c r="F2589" s="68">
        <v>51616</v>
      </c>
      <c r="G2589" s="67">
        <v>7.56</v>
      </c>
      <c r="H2589" s="67">
        <v>-0.04</v>
      </c>
      <c r="I2589" s="67">
        <v>7.71</v>
      </c>
      <c r="J2589" s="67">
        <v>7.41</v>
      </c>
      <c r="K2589" s="67">
        <v>55.678600000000003</v>
      </c>
      <c r="L2589" s="67">
        <v>2.3260000000000001</v>
      </c>
    </row>
    <row r="2590" spans="1:15" hidden="1" x14ac:dyDescent="0.25">
      <c r="A2590" s="68">
        <v>44957</v>
      </c>
      <c r="B2590" s="68">
        <v>44959</v>
      </c>
      <c r="C2590" s="66" t="s">
        <v>127</v>
      </c>
      <c r="D2590" s="66" t="s">
        <v>4</v>
      </c>
      <c r="E2590" s="66" t="s">
        <v>8</v>
      </c>
      <c r="F2590" s="68">
        <v>48542</v>
      </c>
      <c r="G2590" s="67">
        <v>7.95</v>
      </c>
      <c r="H2590" s="67">
        <v>-0.06</v>
      </c>
      <c r="I2590" s="67">
        <v>8.1</v>
      </c>
      <c r="J2590" s="67">
        <v>7.8</v>
      </c>
      <c r="K2590" s="67">
        <v>78.738799999999998</v>
      </c>
      <c r="L2590" s="67">
        <v>0.91100000000000003</v>
      </c>
    </row>
    <row r="2591" spans="1:15" hidden="1" x14ac:dyDescent="0.25">
      <c r="A2591" s="68">
        <v>44957</v>
      </c>
      <c r="B2591" s="68">
        <v>44959</v>
      </c>
      <c r="C2591" s="66" t="s">
        <v>124</v>
      </c>
      <c r="D2591" s="66" t="s">
        <v>168</v>
      </c>
      <c r="E2591" s="66" t="s">
        <v>169</v>
      </c>
      <c r="F2591" s="68">
        <v>45063</v>
      </c>
      <c r="G2591" s="67">
        <v>14.2</v>
      </c>
      <c r="H2591" s="67">
        <v>0.02</v>
      </c>
      <c r="I2591" s="67">
        <v>14.35</v>
      </c>
      <c r="J2591" s="67">
        <v>14.05</v>
      </c>
      <c r="K2591" s="67">
        <v>96.0608</v>
      </c>
      <c r="L2591" s="67">
        <v>0</v>
      </c>
      <c r="O2591" s="76"/>
    </row>
    <row r="2592" spans="1:15" hidden="1" x14ac:dyDescent="0.25">
      <c r="A2592" s="68">
        <v>44957</v>
      </c>
      <c r="B2592" s="68">
        <v>44959</v>
      </c>
      <c r="C2592" s="66" t="s">
        <v>130</v>
      </c>
      <c r="D2592" s="66" t="s">
        <v>164</v>
      </c>
      <c r="E2592" s="66" t="s">
        <v>165</v>
      </c>
      <c r="F2592" s="68">
        <v>45133</v>
      </c>
      <c r="G2592" s="67">
        <v>13.85</v>
      </c>
      <c r="H2592" s="67">
        <v>0</v>
      </c>
      <c r="I2592" s="67">
        <v>13.99</v>
      </c>
      <c r="J2592" s="67">
        <v>13.7</v>
      </c>
      <c r="K2592" s="67">
        <v>93.727999999999994</v>
      </c>
      <c r="L2592" s="67">
        <v>0</v>
      </c>
    </row>
    <row r="2593" spans="1:15" hidden="1" x14ac:dyDescent="0.25">
      <c r="A2593" s="68">
        <v>44957</v>
      </c>
      <c r="B2593" s="68">
        <v>44959</v>
      </c>
      <c r="C2593" s="66" t="s">
        <v>133</v>
      </c>
      <c r="D2593" s="66" t="s">
        <v>154</v>
      </c>
      <c r="E2593" s="66" t="s">
        <v>155</v>
      </c>
      <c r="F2593" s="68">
        <v>45287</v>
      </c>
      <c r="G2593" s="67">
        <v>13.51</v>
      </c>
      <c r="H2593" s="67">
        <v>-0.02</v>
      </c>
      <c r="I2593" s="67">
        <v>13.66</v>
      </c>
      <c r="J2593" s="67">
        <v>13.37</v>
      </c>
      <c r="K2593" s="67">
        <v>89.039599999999993</v>
      </c>
      <c r="L2593" s="67">
        <v>0</v>
      </c>
    </row>
    <row r="2594" spans="1:15" hidden="1" x14ac:dyDescent="0.25">
      <c r="A2594" s="68">
        <v>44956</v>
      </c>
      <c r="B2594" s="68">
        <v>44958</v>
      </c>
      <c r="C2594" s="66" t="s">
        <v>118</v>
      </c>
      <c r="D2594" s="66" t="s">
        <v>2</v>
      </c>
      <c r="E2594" s="66" t="s">
        <v>6</v>
      </c>
      <c r="F2594" s="68">
        <v>47048</v>
      </c>
      <c r="G2594" s="67">
        <v>8.68</v>
      </c>
      <c r="H2594" s="67">
        <v>0.25</v>
      </c>
      <c r="I2594" s="67">
        <v>8.83</v>
      </c>
      <c r="J2594" s="67">
        <v>8.5299999999999994</v>
      </c>
      <c r="K2594" s="67">
        <v>91.538899999999998</v>
      </c>
      <c r="L2594" s="67">
        <v>1.8863000000000001</v>
      </c>
    </row>
    <row r="2595" spans="1:15" hidden="1" x14ac:dyDescent="0.25">
      <c r="A2595" s="68">
        <v>44956</v>
      </c>
      <c r="B2595" s="68">
        <v>44958</v>
      </c>
      <c r="C2595" s="66" t="s">
        <v>112</v>
      </c>
      <c r="D2595" s="66" t="s">
        <v>113</v>
      </c>
      <c r="E2595" s="66" t="s">
        <v>114</v>
      </c>
      <c r="F2595" s="68">
        <v>50705</v>
      </c>
      <c r="G2595" s="67">
        <v>7.7</v>
      </c>
      <c r="H2595" s="67">
        <v>0.2</v>
      </c>
      <c r="I2595" s="67">
        <v>7.85</v>
      </c>
      <c r="J2595" s="67">
        <v>7.55</v>
      </c>
      <c r="K2595" s="67">
        <v>57.957299999999996</v>
      </c>
      <c r="L2595" s="67">
        <v>0.79730000000000001</v>
      </c>
    </row>
    <row r="2596" spans="1:15" hidden="1" x14ac:dyDescent="0.25">
      <c r="A2596" s="68">
        <v>44956</v>
      </c>
      <c r="B2596" s="68">
        <v>44958</v>
      </c>
      <c r="C2596" s="66" t="s">
        <v>121</v>
      </c>
      <c r="D2596" s="66" t="s">
        <v>170</v>
      </c>
      <c r="E2596" s="66" t="s">
        <v>171</v>
      </c>
      <c r="F2596" s="68">
        <v>45987</v>
      </c>
      <c r="G2596" s="67">
        <v>10.37</v>
      </c>
      <c r="H2596" s="67">
        <v>0.23</v>
      </c>
      <c r="I2596" s="67">
        <v>10.52</v>
      </c>
      <c r="J2596" s="67">
        <v>10.220000000000001</v>
      </c>
      <c r="K2596" s="67">
        <v>78.075400000000002</v>
      </c>
      <c r="L2596" s="67">
        <v>0.18360000000000001</v>
      </c>
    </row>
    <row r="2597" spans="1:15" x14ac:dyDescent="0.25">
      <c r="A2597" s="68">
        <v>44956</v>
      </c>
      <c r="B2597" s="68">
        <v>44958</v>
      </c>
      <c r="C2597" s="66" t="s">
        <v>115</v>
      </c>
      <c r="D2597" s="66" t="s">
        <v>116</v>
      </c>
      <c r="E2597" s="66" t="s">
        <v>117</v>
      </c>
      <c r="F2597" s="68">
        <v>51616</v>
      </c>
      <c r="G2597" s="67">
        <v>7.6</v>
      </c>
      <c r="H2597" s="67">
        <v>0.17</v>
      </c>
      <c r="I2597" s="67">
        <v>7.75</v>
      </c>
      <c r="J2597" s="67">
        <v>7.45</v>
      </c>
      <c r="K2597" s="67">
        <v>55.411299999999997</v>
      </c>
      <c r="L2597" s="67">
        <v>2.3178000000000001</v>
      </c>
    </row>
    <row r="2598" spans="1:15" hidden="1" x14ac:dyDescent="0.25">
      <c r="A2598" s="68">
        <v>44956</v>
      </c>
      <c r="B2598" s="68">
        <v>44958</v>
      </c>
      <c r="C2598" s="66" t="s">
        <v>127</v>
      </c>
      <c r="D2598" s="66" t="s">
        <v>4</v>
      </c>
      <c r="E2598" s="66" t="s">
        <v>8</v>
      </c>
      <c r="F2598" s="68">
        <v>48542</v>
      </c>
      <c r="G2598" s="67">
        <v>8.01</v>
      </c>
      <c r="H2598" s="67">
        <v>0.25</v>
      </c>
      <c r="I2598" s="67">
        <v>8.16</v>
      </c>
      <c r="J2598" s="67">
        <v>7.86</v>
      </c>
      <c r="K2598" s="67">
        <v>78.398200000000003</v>
      </c>
      <c r="L2598" s="67">
        <v>0.89790000000000003</v>
      </c>
    </row>
    <row r="2599" spans="1:15" hidden="1" x14ac:dyDescent="0.25">
      <c r="A2599" s="68">
        <v>44956</v>
      </c>
      <c r="B2599" s="68">
        <v>44958</v>
      </c>
      <c r="C2599" s="66" t="s">
        <v>124</v>
      </c>
      <c r="D2599" s="66" t="s">
        <v>168</v>
      </c>
      <c r="E2599" s="66" t="s">
        <v>169</v>
      </c>
      <c r="F2599" s="68">
        <v>45063</v>
      </c>
      <c r="G2599" s="67">
        <v>14.18</v>
      </c>
      <c r="H2599" s="67">
        <v>0.02</v>
      </c>
      <c r="I2599" s="67">
        <v>14.33</v>
      </c>
      <c r="J2599" s="67">
        <v>14.03</v>
      </c>
      <c r="K2599" s="67">
        <v>96.028499999999994</v>
      </c>
      <c r="L2599" s="67">
        <v>0</v>
      </c>
      <c r="O2599" s="76"/>
    </row>
    <row r="2600" spans="1:15" hidden="1" x14ac:dyDescent="0.25">
      <c r="A2600" s="68">
        <v>44956</v>
      </c>
      <c r="B2600" s="68">
        <v>44958</v>
      </c>
      <c r="C2600" s="66" t="s">
        <v>130</v>
      </c>
      <c r="D2600" s="66" t="s">
        <v>164</v>
      </c>
      <c r="E2600" s="66" t="s">
        <v>165</v>
      </c>
      <c r="F2600" s="68">
        <v>45133</v>
      </c>
      <c r="G2600" s="67">
        <v>13.85</v>
      </c>
      <c r="H2600" s="67">
        <v>-0.05</v>
      </c>
      <c r="I2600" s="67">
        <v>13.99</v>
      </c>
      <c r="J2600" s="67">
        <v>13.7</v>
      </c>
      <c r="K2600" s="67">
        <v>93.694199999999995</v>
      </c>
      <c r="L2600" s="67">
        <v>0</v>
      </c>
    </row>
    <row r="2601" spans="1:15" hidden="1" x14ac:dyDescent="0.25">
      <c r="A2601" s="68">
        <v>44956</v>
      </c>
      <c r="B2601" s="68">
        <v>44958</v>
      </c>
      <c r="C2601" s="66" t="s">
        <v>133</v>
      </c>
      <c r="D2601" s="66" t="s">
        <v>154</v>
      </c>
      <c r="E2601" s="66" t="s">
        <v>155</v>
      </c>
      <c r="F2601" s="68">
        <v>45287</v>
      </c>
      <c r="G2601" s="67">
        <v>13.53</v>
      </c>
      <c r="H2601" s="67">
        <v>0.04</v>
      </c>
      <c r="I2601" s="67">
        <v>13.68</v>
      </c>
      <c r="J2601" s="67">
        <v>13.38</v>
      </c>
      <c r="K2601" s="67">
        <v>88.993899999999996</v>
      </c>
      <c r="L2601" s="67">
        <v>0</v>
      </c>
    </row>
    <row r="2602" spans="1:15" hidden="1" x14ac:dyDescent="0.25">
      <c r="A2602" s="68">
        <v>44953</v>
      </c>
      <c r="B2602" s="68">
        <v>44957</v>
      </c>
      <c r="C2602" s="66" t="s">
        <v>118</v>
      </c>
      <c r="D2602" s="66" t="s">
        <v>2</v>
      </c>
      <c r="E2602" s="66" t="s">
        <v>6</v>
      </c>
      <c r="F2602" s="68">
        <v>47048</v>
      </c>
      <c r="G2602" s="67">
        <v>8.43</v>
      </c>
      <c r="H2602" s="67">
        <v>0.16</v>
      </c>
      <c r="I2602" s="67">
        <v>8.58</v>
      </c>
      <c r="J2602" s="67">
        <v>8.2799999999999994</v>
      </c>
      <c r="K2602" s="67">
        <v>92.572900000000004</v>
      </c>
      <c r="L2602" s="67">
        <v>1.8677999999999999</v>
      </c>
    </row>
    <row r="2603" spans="1:15" hidden="1" x14ac:dyDescent="0.25">
      <c r="A2603" s="68">
        <v>44953</v>
      </c>
      <c r="B2603" s="68">
        <v>44957</v>
      </c>
      <c r="C2603" s="66" t="s">
        <v>112</v>
      </c>
      <c r="D2603" s="66" t="s">
        <v>113</v>
      </c>
      <c r="E2603" s="66" t="s">
        <v>114</v>
      </c>
      <c r="F2603" s="68">
        <v>50705</v>
      </c>
      <c r="G2603" s="67">
        <v>7.5</v>
      </c>
      <c r="H2603" s="67">
        <v>0.15</v>
      </c>
      <c r="I2603" s="67">
        <v>7.65</v>
      </c>
      <c r="J2603" s="67">
        <v>7.35</v>
      </c>
      <c r="K2603" s="67">
        <v>59.209299999999999</v>
      </c>
      <c r="L2603" s="67">
        <v>0.78900000000000003</v>
      </c>
    </row>
    <row r="2604" spans="1:15" hidden="1" x14ac:dyDescent="0.25">
      <c r="A2604" s="68">
        <v>44953</v>
      </c>
      <c r="B2604" s="68">
        <v>44957</v>
      </c>
      <c r="C2604" s="66" t="s">
        <v>121</v>
      </c>
      <c r="D2604" s="66" t="s">
        <v>170</v>
      </c>
      <c r="E2604" s="66" t="s">
        <v>171</v>
      </c>
      <c r="F2604" s="68">
        <v>45987</v>
      </c>
      <c r="G2604" s="67">
        <v>10.14</v>
      </c>
      <c r="H2604" s="67">
        <v>0.08</v>
      </c>
      <c r="I2604" s="67">
        <v>10.29</v>
      </c>
      <c r="J2604" s="67">
        <v>9.99</v>
      </c>
      <c r="K2604" s="67">
        <v>78.507599999999996</v>
      </c>
      <c r="L2604" s="67">
        <v>0.18079999999999999</v>
      </c>
    </row>
    <row r="2605" spans="1:15" x14ac:dyDescent="0.25">
      <c r="A2605" s="68">
        <v>44953</v>
      </c>
      <c r="B2605" s="68">
        <v>44957</v>
      </c>
      <c r="C2605" s="66" t="s">
        <v>115</v>
      </c>
      <c r="D2605" s="66" t="s">
        <v>116</v>
      </c>
      <c r="E2605" s="66" t="s">
        <v>117</v>
      </c>
      <c r="F2605" s="68">
        <v>51616</v>
      </c>
      <c r="G2605" s="67">
        <v>7.43</v>
      </c>
      <c r="H2605" s="67">
        <v>0.13</v>
      </c>
      <c r="I2605" s="67">
        <v>7.58</v>
      </c>
      <c r="J2605" s="67">
        <v>7.28</v>
      </c>
      <c r="K2605" s="67">
        <v>56.523000000000003</v>
      </c>
      <c r="L2605" s="67">
        <v>2.3096000000000001</v>
      </c>
    </row>
    <row r="2606" spans="1:15" hidden="1" x14ac:dyDescent="0.25">
      <c r="A2606" s="68">
        <v>44953</v>
      </c>
      <c r="B2606" s="68">
        <v>44957</v>
      </c>
      <c r="C2606" s="66" t="s">
        <v>127</v>
      </c>
      <c r="D2606" s="66" t="s">
        <v>4</v>
      </c>
      <c r="E2606" s="66" t="s">
        <v>8</v>
      </c>
      <c r="F2606" s="68">
        <v>48542</v>
      </c>
      <c r="G2606" s="67">
        <v>7.76</v>
      </c>
      <c r="H2606" s="67">
        <v>0.17</v>
      </c>
      <c r="I2606" s="67">
        <v>7.91</v>
      </c>
      <c r="J2606" s="67">
        <v>7.62</v>
      </c>
      <c r="K2606" s="67">
        <v>79.792299999999997</v>
      </c>
      <c r="L2606" s="67">
        <v>0.88490000000000002</v>
      </c>
    </row>
    <row r="2607" spans="1:15" hidden="1" x14ac:dyDescent="0.25">
      <c r="A2607" s="68">
        <v>44953</v>
      </c>
      <c r="B2607" s="68">
        <v>44957</v>
      </c>
      <c r="C2607" s="66" t="s">
        <v>124</v>
      </c>
      <c r="D2607" s="66" t="s">
        <v>168</v>
      </c>
      <c r="E2607" s="66" t="s">
        <v>169</v>
      </c>
      <c r="F2607" s="68">
        <v>45063</v>
      </c>
      <c r="G2607" s="67">
        <v>14.16</v>
      </c>
      <c r="H2607" s="67">
        <v>-0.28000000000000003</v>
      </c>
      <c r="I2607" s="67">
        <v>14.31</v>
      </c>
      <c r="J2607" s="67">
        <v>14.01</v>
      </c>
      <c r="K2607" s="67">
        <v>95.998099999999994</v>
      </c>
      <c r="L2607" s="67">
        <v>0</v>
      </c>
      <c r="O2607" s="76"/>
    </row>
    <row r="2608" spans="1:15" hidden="1" x14ac:dyDescent="0.25">
      <c r="A2608" s="68">
        <v>44953</v>
      </c>
      <c r="B2608" s="68">
        <v>44957</v>
      </c>
      <c r="C2608" s="66" t="s">
        <v>130</v>
      </c>
      <c r="D2608" s="66" t="s">
        <v>164</v>
      </c>
      <c r="E2608" s="66" t="s">
        <v>165</v>
      </c>
      <c r="F2608" s="68">
        <v>45133</v>
      </c>
      <c r="G2608" s="67">
        <v>13.9</v>
      </c>
      <c r="H2608" s="67">
        <v>0.04</v>
      </c>
      <c r="I2608" s="67">
        <v>14.05</v>
      </c>
      <c r="J2608" s="67">
        <v>13.76</v>
      </c>
      <c r="K2608" s="67">
        <v>93.635900000000007</v>
      </c>
      <c r="L2608" s="67">
        <v>0</v>
      </c>
    </row>
    <row r="2609" spans="1:15" hidden="1" x14ac:dyDescent="0.25">
      <c r="A2609" s="68">
        <v>44953</v>
      </c>
      <c r="B2609" s="68">
        <v>44957</v>
      </c>
      <c r="C2609" s="66" t="s">
        <v>133</v>
      </c>
      <c r="D2609" s="66" t="s">
        <v>154</v>
      </c>
      <c r="E2609" s="66" t="s">
        <v>155</v>
      </c>
      <c r="F2609" s="68">
        <v>45287</v>
      </c>
      <c r="G2609" s="67">
        <v>13.49</v>
      </c>
      <c r="H2609" s="67">
        <v>0.03</v>
      </c>
      <c r="I2609" s="67">
        <v>13.64</v>
      </c>
      <c r="J2609" s="67">
        <v>13.34</v>
      </c>
      <c r="K2609" s="67">
        <v>88.996600000000001</v>
      </c>
      <c r="L2609" s="67">
        <v>0</v>
      </c>
    </row>
    <row r="2610" spans="1:15" hidden="1" x14ac:dyDescent="0.25">
      <c r="A2610" s="68">
        <v>44952</v>
      </c>
      <c r="B2610" s="68">
        <v>44956</v>
      </c>
      <c r="C2610" s="66" t="s">
        <v>118</v>
      </c>
      <c r="D2610" s="66" t="s">
        <v>2</v>
      </c>
      <c r="E2610" s="66" t="s">
        <v>6</v>
      </c>
      <c r="F2610" s="68">
        <v>47048</v>
      </c>
      <c r="G2610" s="67">
        <v>8.27</v>
      </c>
      <c r="H2610" s="67">
        <v>0.21</v>
      </c>
      <c r="I2610" s="67">
        <v>8.42</v>
      </c>
      <c r="J2610" s="67">
        <v>8.1199999999999992</v>
      </c>
      <c r="K2610" s="67">
        <v>93.221599999999995</v>
      </c>
      <c r="L2610" s="67">
        <v>1.8492999999999999</v>
      </c>
    </row>
    <row r="2611" spans="1:15" hidden="1" x14ac:dyDescent="0.25">
      <c r="A2611" s="68">
        <v>44952</v>
      </c>
      <c r="B2611" s="68">
        <v>44956</v>
      </c>
      <c r="C2611" s="66" t="s">
        <v>112</v>
      </c>
      <c r="D2611" s="66" t="s">
        <v>113</v>
      </c>
      <c r="E2611" s="66" t="s">
        <v>114</v>
      </c>
      <c r="F2611" s="68">
        <v>50705</v>
      </c>
      <c r="G2611" s="67">
        <v>7.35</v>
      </c>
      <c r="H2611" s="67">
        <v>0.22</v>
      </c>
      <c r="I2611" s="67">
        <v>7.5</v>
      </c>
      <c r="J2611" s="67">
        <v>7.2</v>
      </c>
      <c r="K2611" s="67">
        <v>60.172600000000003</v>
      </c>
      <c r="L2611" s="67">
        <v>0.78080000000000005</v>
      </c>
    </row>
    <row r="2612" spans="1:15" hidden="1" x14ac:dyDescent="0.25">
      <c r="A2612" s="68">
        <v>44952</v>
      </c>
      <c r="B2612" s="68">
        <v>44956</v>
      </c>
      <c r="C2612" s="66" t="s">
        <v>121</v>
      </c>
      <c r="D2612" s="66" t="s">
        <v>170</v>
      </c>
      <c r="E2612" s="66" t="s">
        <v>171</v>
      </c>
      <c r="F2612" s="68">
        <v>45987</v>
      </c>
      <c r="G2612" s="67">
        <v>10.06</v>
      </c>
      <c r="H2612" s="67">
        <v>0.11</v>
      </c>
      <c r="I2612" s="67">
        <v>10.210000000000001</v>
      </c>
      <c r="J2612" s="67">
        <v>9.91</v>
      </c>
      <c r="K2612" s="67">
        <v>78.649799999999999</v>
      </c>
      <c r="L2612" s="67">
        <v>0.17810000000000001</v>
      </c>
    </row>
    <row r="2613" spans="1:15" x14ac:dyDescent="0.25">
      <c r="A2613" s="68">
        <v>44952</v>
      </c>
      <c r="B2613" s="68">
        <v>44956</v>
      </c>
      <c r="C2613" s="66" t="s">
        <v>115</v>
      </c>
      <c r="D2613" s="66" t="s">
        <v>116</v>
      </c>
      <c r="E2613" s="66" t="s">
        <v>117</v>
      </c>
      <c r="F2613" s="68">
        <v>51616</v>
      </c>
      <c r="G2613" s="67">
        <v>7.3</v>
      </c>
      <c r="H2613" s="67">
        <v>0.22</v>
      </c>
      <c r="I2613" s="67">
        <v>7.45</v>
      </c>
      <c r="J2613" s="67">
        <v>7.15</v>
      </c>
      <c r="K2613" s="67">
        <v>57.416699999999999</v>
      </c>
      <c r="L2613" s="67">
        <v>2.3014000000000001</v>
      </c>
    </row>
    <row r="2614" spans="1:15" hidden="1" x14ac:dyDescent="0.25">
      <c r="A2614" s="68">
        <v>44952</v>
      </c>
      <c r="B2614" s="68">
        <v>44956</v>
      </c>
      <c r="C2614" s="66" t="s">
        <v>127</v>
      </c>
      <c r="D2614" s="66" t="s">
        <v>4</v>
      </c>
      <c r="E2614" s="66" t="s">
        <v>8</v>
      </c>
      <c r="F2614" s="68">
        <v>48542</v>
      </c>
      <c r="G2614" s="67">
        <v>7.59</v>
      </c>
      <c r="H2614" s="67">
        <v>0.22</v>
      </c>
      <c r="I2614" s="67">
        <v>7.74</v>
      </c>
      <c r="J2614" s="67">
        <v>7.44</v>
      </c>
      <c r="K2614" s="67">
        <v>80.832300000000004</v>
      </c>
      <c r="L2614" s="67">
        <v>0.87190000000000001</v>
      </c>
    </row>
    <row r="2615" spans="1:15" hidden="1" x14ac:dyDescent="0.25">
      <c r="A2615" s="68">
        <v>44952</v>
      </c>
      <c r="B2615" s="68">
        <v>44956</v>
      </c>
      <c r="C2615" s="66" t="s">
        <v>124</v>
      </c>
      <c r="D2615" s="66" t="s">
        <v>168</v>
      </c>
      <c r="E2615" s="66" t="s">
        <v>169</v>
      </c>
      <c r="F2615" s="68">
        <v>45063</v>
      </c>
      <c r="G2615" s="67">
        <v>14.44</v>
      </c>
      <c r="H2615" s="67">
        <v>1.1100000000000001</v>
      </c>
      <c r="I2615" s="67">
        <v>14.59</v>
      </c>
      <c r="J2615" s="67">
        <v>14.29</v>
      </c>
      <c r="K2615" s="67">
        <v>95.885300000000001</v>
      </c>
      <c r="L2615" s="67">
        <v>0</v>
      </c>
      <c r="O2615" s="76"/>
    </row>
    <row r="2616" spans="1:15" hidden="1" x14ac:dyDescent="0.25">
      <c r="A2616" s="68">
        <v>44952</v>
      </c>
      <c r="B2616" s="68">
        <v>44956</v>
      </c>
      <c r="C2616" s="66" t="s">
        <v>130</v>
      </c>
      <c r="D2616" s="66" t="s">
        <v>164</v>
      </c>
      <c r="E2616" s="66" t="s">
        <v>165</v>
      </c>
      <c r="F2616" s="68">
        <v>45133</v>
      </c>
      <c r="G2616" s="67">
        <v>13.86</v>
      </c>
      <c r="H2616" s="67">
        <v>-0.01</v>
      </c>
      <c r="I2616" s="67">
        <v>14.01</v>
      </c>
      <c r="J2616" s="67">
        <v>13.71</v>
      </c>
      <c r="K2616" s="67">
        <v>93.619600000000005</v>
      </c>
      <c r="L2616" s="67">
        <v>0</v>
      </c>
    </row>
    <row r="2617" spans="1:15" hidden="1" x14ac:dyDescent="0.25">
      <c r="A2617" s="68">
        <v>44952</v>
      </c>
      <c r="B2617" s="68">
        <v>44956</v>
      </c>
      <c r="C2617" s="66" t="s">
        <v>133</v>
      </c>
      <c r="D2617" s="66" t="s">
        <v>154</v>
      </c>
      <c r="E2617" s="66" t="s">
        <v>155</v>
      </c>
      <c r="F2617" s="68">
        <v>45287</v>
      </c>
      <c r="G2617" s="67">
        <v>13.46</v>
      </c>
      <c r="H2617" s="67">
        <v>0.03</v>
      </c>
      <c r="I2617" s="67">
        <v>13.61</v>
      </c>
      <c r="J2617" s="67">
        <v>13.31</v>
      </c>
      <c r="K2617" s="67">
        <v>88.986099999999993</v>
      </c>
      <c r="L2617" s="67">
        <v>0</v>
      </c>
    </row>
    <row r="2618" spans="1:15" hidden="1" x14ac:dyDescent="0.25">
      <c r="A2618" s="68">
        <v>44951</v>
      </c>
      <c r="B2618" s="68">
        <v>44953</v>
      </c>
      <c r="C2618" s="66" t="s">
        <v>118</v>
      </c>
      <c r="D2618" s="66" t="s">
        <v>2</v>
      </c>
      <c r="E2618" s="66" t="s">
        <v>6</v>
      </c>
      <c r="F2618" s="68">
        <v>47048</v>
      </c>
      <c r="G2618" s="67">
        <v>8.06</v>
      </c>
      <c r="H2618" s="67">
        <v>0</v>
      </c>
      <c r="I2618" s="67">
        <v>8.2100000000000009</v>
      </c>
      <c r="J2618" s="67">
        <v>7.91</v>
      </c>
      <c r="K2618" s="67">
        <v>94.126300000000001</v>
      </c>
      <c r="L2618" s="67">
        <v>1.7938000000000001</v>
      </c>
    </row>
    <row r="2619" spans="1:15" hidden="1" x14ac:dyDescent="0.25">
      <c r="A2619" s="68">
        <v>44951</v>
      </c>
      <c r="B2619" s="68">
        <v>44953</v>
      </c>
      <c r="C2619" s="66" t="s">
        <v>112</v>
      </c>
      <c r="D2619" s="66" t="s">
        <v>113</v>
      </c>
      <c r="E2619" s="66" t="s">
        <v>114</v>
      </c>
      <c r="F2619" s="68">
        <v>50705</v>
      </c>
      <c r="G2619" s="67">
        <v>7.13</v>
      </c>
      <c r="H2619" s="67">
        <v>-0.08</v>
      </c>
      <c r="I2619" s="67">
        <v>7.28</v>
      </c>
      <c r="J2619" s="67">
        <v>6.98</v>
      </c>
      <c r="K2619" s="67">
        <v>61.631900000000002</v>
      </c>
      <c r="L2619" s="67">
        <v>0.75619999999999998</v>
      </c>
    </row>
    <row r="2620" spans="1:15" hidden="1" x14ac:dyDescent="0.25">
      <c r="A2620" s="68">
        <v>44951</v>
      </c>
      <c r="B2620" s="68">
        <v>44953</v>
      </c>
      <c r="C2620" s="66" t="s">
        <v>121</v>
      </c>
      <c r="D2620" s="66" t="s">
        <v>170</v>
      </c>
      <c r="E2620" s="66" t="s">
        <v>171</v>
      </c>
      <c r="F2620" s="68">
        <v>45987</v>
      </c>
      <c r="G2620" s="67">
        <v>9.9499999999999993</v>
      </c>
      <c r="H2620" s="67">
        <v>0.11</v>
      </c>
      <c r="I2620" s="67">
        <v>10.1</v>
      </c>
      <c r="J2620" s="67">
        <v>9.8000000000000007</v>
      </c>
      <c r="K2620" s="67">
        <v>78.816500000000005</v>
      </c>
      <c r="L2620" s="67">
        <v>0.1699</v>
      </c>
    </row>
    <row r="2621" spans="1:15" x14ac:dyDescent="0.25">
      <c r="A2621" s="68">
        <v>44951</v>
      </c>
      <c r="B2621" s="68">
        <v>44953</v>
      </c>
      <c r="C2621" s="66" t="s">
        <v>115</v>
      </c>
      <c r="D2621" s="66" t="s">
        <v>116</v>
      </c>
      <c r="E2621" s="66" t="s">
        <v>117</v>
      </c>
      <c r="F2621" s="68">
        <v>51616</v>
      </c>
      <c r="G2621" s="67">
        <v>7.08</v>
      </c>
      <c r="H2621" s="67">
        <v>-0.08</v>
      </c>
      <c r="I2621" s="67">
        <v>7.23</v>
      </c>
      <c r="J2621" s="67">
        <v>6.93</v>
      </c>
      <c r="K2621" s="67">
        <v>58.908000000000001</v>
      </c>
      <c r="L2621" s="67">
        <v>2.2766999999999999</v>
      </c>
    </row>
    <row r="2622" spans="1:15" hidden="1" x14ac:dyDescent="0.25">
      <c r="A2622" s="68">
        <v>44951</v>
      </c>
      <c r="B2622" s="68">
        <v>44953</v>
      </c>
      <c r="C2622" s="66" t="s">
        <v>127</v>
      </c>
      <c r="D2622" s="66" t="s">
        <v>4</v>
      </c>
      <c r="E2622" s="66" t="s">
        <v>8</v>
      </c>
      <c r="F2622" s="68">
        <v>48542</v>
      </c>
      <c r="G2622" s="67">
        <v>7.37</v>
      </c>
      <c r="H2622" s="67">
        <v>-0.03</v>
      </c>
      <c r="I2622" s="67">
        <v>7.52</v>
      </c>
      <c r="J2622" s="67">
        <v>7.22</v>
      </c>
      <c r="K2622" s="67">
        <v>82.135499999999993</v>
      </c>
      <c r="L2622" s="67">
        <v>0.83289999999999997</v>
      </c>
    </row>
    <row r="2623" spans="1:15" hidden="1" x14ac:dyDescent="0.25">
      <c r="A2623" s="68">
        <v>44951</v>
      </c>
      <c r="B2623" s="68">
        <v>44953</v>
      </c>
      <c r="C2623" s="66" t="s">
        <v>124</v>
      </c>
      <c r="D2623" s="66" t="s">
        <v>168</v>
      </c>
      <c r="E2623" s="66" t="s">
        <v>169</v>
      </c>
      <c r="F2623" s="68">
        <v>45063</v>
      </c>
      <c r="G2623" s="67">
        <v>13.33</v>
      </c>
      <c r="H2623" s="67">
        <v>0.08</v>
      </c>
      <c r="I2623" s="67">
        <v>13.48</v>
      </c>
      <c r="J2623" s="67">
        <v>13.18</v>
      </c>
      <c r="K2623" s="67">
        <v>96.085800000000006</v>
      </c>
      <c r="L2623" s="67">
        <v>0</v>
      </c>
      <c r="O2623" s="76"/>
    </row>
    <row r="2624" spans="1:15" hidden="1" x14ac:dyDescent="0.25">
      <c r="A2624" s="68">
        <v>44951</v>
      </c>
      <c r="B2624" s="68">
        <v>44953</v>
      </c>
      <c r="C2624" s="66" t="s">
        <v>130</v>
      </c>
      <c r="D2624" s="66" t="s">
        <v>164</v>
      </c>
      <c r="E2624" s="66" t="s">
        <v>165</v>
      </c>
      <c r="F2624" s="68">
        <v>45133</v>
      </c>
      <c r="G2624" s="67">
        <v>13.87</v>
      </c>
      <c r="H2624" s="67">
        <v>0.28999999999999998</v>
      </c>
      <c r="I2624" s="67">
        <v>14.02</v>
      </c>
      <c r="J2624" s="67">
        <v>13.72</v>
      </c>
      <c r="K2624" s="67">
        <v>93.514099999999999</v>
      </c>
      <c r="L2624" s="67">
        <v>0</v>
      </c>
    </row>
    <row r="2625" spans="1:15" hidden="1" x14ac:dyDescent="0.25">
      <c r="A2625" s="68">
        <v>44951</v>
      </c>
      <c r="B2625" s="68">
        <v>44953</v>
      </c>
      <c r="C2625" s="66" t="s">
        <v>133</v>
      </c>
      <c r="D2625" s="66" t="s">
        <v>154</v>
      </c>
      <c r="E2625" s="66" t="s">
        <v>155</v>
      </c>
      <c r="F2625" s="68">
        <v>45287</v>
      </c>
      <c r="G2625" s="67">
        <v>13.43</v>
      </c>
      <c r="H2625" s="67">
        <v>7.0000000000000007E-2</v>
      </c>
      <c r="I2625" s="67">
        <v>13.58</v>
      </c>
      <c r="J2625" s="67">
        <v>13.28</v>
      </c>
      <c r="K2625" s="67">
        <v>88.919200000000004</v>
      </c>
      <c r="L2625" s="67">
        <v>0</v>
      </c>
    </row>
    <row r="2626" spans="1:15" hidden="1" x14ac:dyDescent="0.25">
      <c r="A2626" s="68">
        <v>44950</v>
      </c>
      <c r="B2626" s="68">
        <v>44952</v>
      </c>
      <c r="C2626" s="66" t="s">
        <v>118</v>
      </c>
      <c r="D2626" s="66" t="s">
        <v>2</v>
      </c>
      <c r="E2626" s="66" t="s">
        <v>6</v>
      </c>
      <c r="F2626" s="68">
        <v>47048</v>
      </c>
      <c r="G2626" s="67">
        <v>8.06</v>
      </c>
      <c r="H2626" s="67">
        <v>-0.1</v>
      </c>
      <c r="I2626" s="67">
        <v>8.2100000000000009</v>
      </c>
      <c r="J2626" s="67">
        <v>7.91</v>
      </c>
      <c r="K2626" s="67">
        <v>94.103499999999997</v>
      </c>
      <c r="L2626" s="67">
        <v>1.7753000000000001</v>
      </c>
    </row>
    <row r="2627" spans="1:15" hidden="1" x14ac:dyDescent="0.25">
      <c r="A2627" s="68">
        <v>44950</v>
      </c>
      <c r="B2627" s="68">
        <v>44952</v>
      </c>
      <c r="C2627" s="66" t="s">
        <v>112</v>
      </c>
      <c r="D2627" s="66" t="s">
        <v>113</v>
      </c>
      <c r="E2627" s="66" t="s">
        <v>114</v>
      </c>
      <c r="F2627" s="68">
        <v>50705</v>
      </c>
      <c r="G2627" s="67">
        <v>7.21</v>
      </c>
      <c r="H2627" s="67">
        <v>-0.15</v>
      </c>
      <c r="I2627" s="67">
        <v>7.36</v>
      </c>
      <c r="J2627" s="67">
        <v>7.06</v>
      </c>
      <c r="K2627" s="67">
        <v>61.092799999999997</v>
      </c>
      <c r="L2627" s="67">
        <v>0.74790000000000001</v>
      </c>
    </row>
    <row r="2628" spans="1:15" hidden="1" x14ac:dyDescent="0.25">
      <c r="A2628" s="68">
        <v>44950</v>
      </c>
      <c r="B2628" s="68">
        <v>44952</v>
      </c>
      <c r="C2628" s="66" t="s">
        <v>121</v>
      </c>
      <c r="D2628" s="66" t="s">
        <v>170</v>
      </c>
      <c r="E2628" s="66" t="s">
        <v>171</v>
      </c>
      <c r="F2628" s="68">
        <v>45987</v>
      </c>
      <c r="G2628" s="67">
        <v>9.84</v>
      </c>
      <c r="H2628" s="67">
        <v>-0.04</v>
      </c>
      <c r="I2628" s="67">
        <v>9.99</v>
      </c>
      <c r="J2628" s="67">
        <v>9.69</v>
      </c>
      <c r="K2628" s="67">
        <v>79.013499999999993</v>
      </c>
      <c r="L2628" s="67">
        <v>0.1671</v>
      </c>
    </row>
    <row r="2629" spans="1:15" x14ac:dyDescent="0.25">
      <c r="A2629" s="68">
        <v>44950</v>
      </c>
      <c r="B2629" s="68">
        <v>44952</v>
      </c>
      <c r="C2629" s="66" t="s">
        <v>115</v>
      </c>
      <c r="D2629" s="66" t="s">
        <v>116</v>
      </c>
      <c r="E2629" s="66" t="s">
        <v>117</v>
      </c>
      <c r="F2629" s="68">
        <v>51616</v>
      </c>
      <c r="G2629" s="67">
        <v>7.16</v>
      </c>
      <c r="H2629" s="67">
        <v>-0.21</v>
      </c>
      <c r="I2629" s="67">
        <v>7.3</v>
      </c>
      <c r="J2629" s="67">
        <v>7.01</v>
      </c>
      <c r="K2629" s="67">
        <v>58.369599999999998</v>
      </c>
      <c r="L2629" s="67">
        <v>2.2685</v>
      </c>
    </row>
    <row r="2630" spans="1:15" hidden="1" x14ac:dyDescent="0.25">
      <c r="A2630" s="68">
        <v>44950</v>
      </c>
      <c r="B2630" s="68">
        <v>44952</v>
      </c>
      <c r="C2630" s="66" t="s">
        <v>127</v>
      </c>
      <c r="D2630" s="66" t="s">
        <v>4</v>
      </c>
      <c r="E2630" s="66" t="s">
        <v>8</v>
      </c>
      <c r="F2630" s="68">
        <v>48542</v>
      </c>
      <c r="G2630" s="67">
        <v>7.4</v>
      </c>
      <c r="H2630" s="67">
        <v>-0.09</v>
      </c>
      <c r="I2630" s="67">
        <v>7.55</v>
      </c>
      <c r="J2630" s="67">
        <v>7.25</v>
      </c>
      <c r="K2630" s="67">
        <v>81.941500000000005</v>
      </c>
      <c r="L2630" s="67">
        <v>0.81989999999999996</v>
      </c>
    </row>
    <row r="2631" spans="1:15" hidden="1" x14ac:dyDescent="0.25">
      <c r="A2631" s="68">
        <v>44950</v>
      </c>
      <c r="B2631" s="68">
        <v>44952</v>
      </c>
      <c r="C2631" s="66" t="s">
        <v>124</v>
      </c>
      <c r="D2631" s="66" t="s">
        <v>168</v>
      </c>
      <c r="E2631" s="66" t="s">
        <v>169</v>
      </c>
      <c r="F2631" s="68">
        <v>45063</v>
      </c>
      <c r="G2631" s="67">
        <v>13.25</v>
      </c>
      <c r="H2631" s="67">
        <v>-0.03</v>
      </c>
      <c r="I2631" s="67">
        <v>13.4</v>
      </c>
      <c r="J2631" s="67">
        <v>13.1</v>
      </c>
      <c r="K2631" s="67">
        <v>96.075000000000003</v>
      </c>
      <c r="L2631" s="67">
        <v>0</v>
      </c>
      <c r="O2631" s="76"/>
    </row>
    <row r="2632" spans="1:15" hidden="1" x14ac:dyDescent="0.25">
      <c r="A2632" s="68">
        <v>44950</v>
      </c>
      <c r="B2632" s="68">
        <v>44952</v>
      </c>
      <c r="C2632" s="66" t="s">
        <v>130</v>
      </c>
      <c r="D2632" s="66" t="s">
        <v>164</v>
      </c>
      <c r="E2632" s="66" t="s">
        <v>165</v>
      </c>
      <c r="F2632" s="68">
        <v>45133</v>
      </c>
      <c r="G2632" s="67">
        <v>13.58</v>
      </c>
      <c r="H2632" s="67">
        <v>-0.02</v>
      </c>
      <c r="I2632" s="67">
        <v>13.73</v>
      </c>
      <c r="J2632" s="67">
        <v>13.43</v>
      </c>
      <c r="K2632" s="67">
        <v>93.609800000000007</v>
      </c>
      <c r="L2632" s="67">
        <v>0</v>
      </c>
    </row>
    <row r="2633" spans="1:15" hidden="1" x14ac:dyDescent="0.25">
      <c r="A2633" s="68">
        <v>44950</v>
      </c>
      <c r="B2633" s="68">
        <v>44952</v>
      </c>
      <c r="C2633" s="66" t="s">
        <v>133</v>
      </c>
      <c r="D2633" s="66" t="s">
        <v>154</v>
      </c>
      <c r="E2633" s="66" t="s">
        <v>155</v>
      </c>
      <c r="F2633" s="68">
        <v>45287</v>
      </c>
      <c r="G2633" s="67">
        <v>13.36</v>
      </c>
      <c r="H2633" s="67">
        <v>-0.03</v>
      </c>
      <c r="I2633" s="67">
        <v>13.51</v>
      </c>
      <c r="J2633" s="67">
        <v>13.21</v>
      </c>
      <c r="K2633" s="67">
        <v>88.941100000000006</v>
      </c>
      <c r="L2633" s="67">
        <v>0</v>
      </c>
    </row>
    <row r="2634" spans="1:15" hidden="1" x14ac:dyDescent="0.25">
      <c r="A2634" s="68">
        <v>44949</v>
      </c>
      <c r="B2634" s="68">
        <v>44951</v>
      </c>
      <c r="C2634" s="66" t="s">
        <v>118</v>
      </c>
      <c r="D2634" s="66" t="s">
        <v>2</v>
      </c>
      <c r="E2634" s="66" t="s">
        <v>6</v>
      </c>
      <c r="F2634" s="68">
        <v>47048</v>
      </c>
      <c r="G2634" s="67">
        <v>8.16</v>
      </c>
      <c r="H2634" s="67">
        <v>0.06</v>
      </c>
      <c r="I2634" s="67">
        <v>8.31</v>
      </c>
      <c r="J2634" s="67">
        <v>8.01</v>
      </c>
      <c r="K2634" s="67">
        <v>93.697999999999993</v>
      </c>
      <c r="L2634" s="67">
        <v>1.7567999999999999</v>
      </c>
    </row>
    <row r="2635" spans="1:15" hidden="1" x14ac:dyDescent="0.25">
      <c r="A2635" s="68">
        <v>44949</v>
      </c>
      <c r="B2635" s="68">
        <v>44951</v>
      </c>
      <c r="C2635" s="66" t="s">
        <v>112</v>
      </c>
      <c r="D2635" s="66" t="s">
        <v>113</v>
      </c>
      <c r="E2635" s="66" t="s">
        <v>114</v>
      </c>
      <c r="F2635" s="68">
        <v>50705</v>
      </c>
      <c r="G2635" s="67">
        <v>7.36</v>
      </c>
      <c r="H2635" s="67">
        <v>0.06</v>
      </c>
      <c r="I2635" s="67">
        <v>7.51</v>
      </c>
      <c r="J2635" s="67">
        <v>7.21</v>
      </c>
      <c r="K2635" s="67">
        <v>60.1038</v>
      </c>
      <c r="L2635" s="67">
        <v>0.73970000000000002</v>
      </c>
    </row>
    <row r="2636" spans="1:15" hidden="1" x14ac:dyDescent="0.25">
      <c r="A2636" s="68">
        <v>44949</v>
      </c>
      <c r="B2636" s="68">
        <v>44951</v>
      </c>
      <c r="C2636" s="66" t="s">
        <v>121</v>
      </c>
      <c r="D2636" s="66" t="s">
        <v>170</v>
      </c>
      <c r="E2636" s="66" t="s">
        <v>171</v>
      </c>
      <c r="F2636" s="68">
        <v>45987</v>
      </c>
      <c r="G2636" s="67">
        <v>9.8800000000000008</v>
      </c>
      <c r="H2636" s="67">
        <v>0.05</v>
      </c>
      <c r="I2636" s="67">
        <v>10.029999999999999</v>
      </c>
      <c r="J2636" s="67">
        <v>9.73</v>
      </c>
      <c r="K2636" s="67">
        <v>78.921899999999994</v>
      </c>
      <c r="L2636" s="67">
        <v>0.16439999999999999</v>
      </c>
    </row>
    <row r="2637" spans="1:15" x14ac:dyDescent="0.25">
      <c r="A2637" s="68">
        <v>44949</v>
      </c>
      <c r="B2637" s="68">
        <v>44951</v>
      </c>
      <c r="C2637" s="66" t="s">
        <v>115</v>
      </c>
      <c r="D2637" s="66" t="s">
        <v>116</v>
      </c>
      <c r="E2637" s="66" t="s">
        <v>117</v>
      </c>
      <c r="F2637" s="68">
        <v>51616</v>
      </c>
      <c r="G2637" s="67">
        <v>7.37</v>
      </c>
      <c r="H2637" s="67">
        <v>0.03</v>
      </c>
      <c r="I2637" s="67">
        <v>7.51</v>
      </c>
      <c r="J2637" s="67">
        <v>7.22</v>
      </c>
      <c r="K2637" s="67">
        <v>56.925600000000003</v>
      </c>
      <c r="L2637" s="67">
        <v>2.2603</v>
      </c>
    </row>
    <row r="2638" spans="1:15" hidden="1" x14ac:dyDescent="0.25">
      <c r="A2638" s="68">
        <v>44949</v>
      </c>
      <c r="B2638" s="68">
        <v>44951</v>
      </c>
      <c r="C2638" s="66" t="s">
        <v>127</v>
      </c>
      <c r="D2638" s="66" t="s">
        <v>4</v>
      </c>
      <c r="E2638" s="66" t="s">
        <v>8</v>
      </c>
      <c r="F2638" s="68">
        <v>48542</v>
      </c>
      <c r="G2638" s="67">
        <v>7.49</v>
      </c>
      <c r="H2638" s="67">
        <v>0.06</v>
      </c>
      <c r="I2638" s="67">
        <v>7.64</v>
      </c>
      <c r="J2638" s="67">
        <v>7.34</v>
      </c>
      <c r="K2638" s="67">
        <v>81.403700000000001</v>
      </c>
      <c r="L2638" s="67">
        <v>0.80679999999999996</v>
      </c>
    </row>
    <row r="2639" spans="1:15" hidden="1" x14ac:dyDescent="0.25">
      <c r="A2639" s="68">
        <v>44949</v>
      </c>
      <c r="B2639" s="68">
        <v>44951</v>
      </c>
      <c r="C2639" s="66" t="s">
        <v>124</v>
      </c>
      <c r="D2639" s="66" t="s">
        <v>168</v>
      </c>
      <c r="E2639" s="66" t="s">
        <v>169</v>
      </c>
      <c r="F2639" s="68">
        <v>45063</v>
      </c>
      <c r="G2639" s="67">
        <v>13.28</v>
      </c>
      <c r="H2639" s="67">
        <v>-0.01</v>
      </c>
      <c r="I2639" s="67">
        <v>13.43</v>
      </c>
      <c r="J2639" s="67">
        <v>13.13</v>
      </c>
      <c r="K2639" s="67">
        <v>96.032399999999996</v>
      </c>
      <c r="L2639" s="67">
        <v>0</v>
      </c>
      <c r="O2639" s="76"/>
    </row>
    <row r="2640" spans="1:15" hidden="1" x14ac:dyDescent="0.25">
      <c r="A2640" s="68">
        <v>44949</v>
      </c>
      <c r="B2640" s="68">
        <v>44951</v>
      </c>
      <c r="C2640" s="66" t="s">
        <v>130</v>
      </c>
      <c r="D2640" s="66" t="s">
        <v>164</v>
      </c>
      <c r="E2640" s="66" t="s">
        <v>165</v>
      </c>
      <c r="F2640" s="68">
        <v>45133</v>
      </c>
      <c r="G2640" s="67">
        <v>13.6</v>
      </c>
      <c r="H2640" s="67">
        <v>0.02</v>
      </c>
      <c r="I2640" s="67">
        <v>13.75</v>
      </c>
      <c r="J2640" s="67">
        <v>13.45</v>
      </c>
      <c r="K2640" s="67">
        <v>93.567599999999999</v>
      </c>
      <c r="L2640" s="67">
        <v>0</v>
      </c>
    </row>
    <row r="2641" spans="1:15" hidden="1" x14ac:dyDescent="0.25">
      <c r="A2641" s="68">
        <v>44949</v>
      </c>
      <c r="B2641" s="68">
        <v>44951</v>
      </c>
      <c r="C2641" s="66" t="s">
        <v>133</v>
      </c>
      <c r="D2641" s="66" t="s">
        <v>154</v>
      </c>
      <c r="E2641" s="66" t="s">
        <v>155</v>
      </c>
      <c r="F2641" s="68">
        <v>45287</v>
      </c>
      <c r="G2641" s="67">
        <v>13.39</v>
      </c>
      <c r="H2641" s="67">
        <v>0.02</v>
      </c>
      <c r="I2641" s="67">
        <v>13.54</v>
      </c>
      <c r="J2641" s="67">
        <v>13.24</v>
      </c>
      <c r="K2641" s="67">
        <v>88.891199999999998</v>
      </c>
      <c r="L2641" s="67">
        <v>0</v>
      </c>
    </row>
    <row r="2642" spans="1:15" hidden="1" x14ac:dyDescent="0.25">
      <c r="A2642" s="68">
        <v>44946</v>
      </c>
      <c r="B2642" s="68">
        <v>44950</v>
      </c>
      <c r="C2642" s="66" t="s">
        <v>118</v>
      </c>
      <c r="D2642" s="66" t="s">
        <v>2</v>
      </c>
      <c r="E2642" s="66" t="s">
        <v>6</v>
      </c>
      <c r="F2642" s="68">
        <v>47048</v>
      </c>
      <c r="G2642" s="67">
        <v>8.1</v>
      </c>
      <c r="H2642" s="67">
        <v>0.13</v>
      </c>
      <c r="I2642" s="67">
        <v>8.25</v>
      </c>
      <c r="J2642" s="67">
        <v>7.96</v>
      </c>
      <c r="K2642" s="67">
        <v>93.924300000000002</v>
      </c>
      <c r="L2642" s="67">
        <v>1.7383999999999999</v>
      </c>
    </row>
    <row r="2643" spans="1:15" hidden="1" x14ac:dyDescent="0.25">
      <c r="A2643" s="68">
        <v>44946</v>
      </c>
      <c r="B2643" s="68">
        <v>44950</v>
      </c>
      <c r="C2643" s="66" t="s">
        <v>112</v>
      </c>
      <c r="D2643" s="66" t="s">
        <v>113</v>
      </c>
      <c r="E2643" s="66" t="s">
        <v>114</v>
      </c>
      <c r="F2643" s="68">
        <v>50705</v>
      </c>
      <c r="G2643" s="67">
        <v>7.3</v>
      </c>
      <c r="H2643" s="67">
        <v>0.04</v>
      </c>
      <c r="I2643" s="67">
        <v>7.45</v>
      </c>
      <c r="J2643" s="67">
        <v>7.15</v>
      </c>
      <c r="K2643" s="67">
        <v>60.4709</v>
      </c>
      <c r="L2643" s="67">
        <v>0.73150000000000004</v>
      </c>
    </row>
    <row r="2644" spans="1:15" hidden="1" x14ac:dyDescent="0.25">
      <c r="A2644" s="68">
        <v>44946</v>
      </c>
      <c r="B2644" s="68">
        <v>44950</v>
      </c>
      <c r="C2644" s="66" t="s">
        <v>121</v>
      </c>
      <c r="D2644" s="66" t="s">
        <v>170</v>
      </c>
      <c r="E2644" s="66" t="s">
        <v>171</v>
      </c>
      <c r="F2644" s="68">
        <v>45987</v>
      </c>
      <c r="G2644" s="67">
        <v>9.83</v>
      </c>
      <c r="H2644" s="67">
        <v>0.15</v>
      </c>
      <c r="I2644" s="67">
        <v>9.9700000000000006</v>
      </c>
      <c r="J2644" s="67">
        <v>9.68</v>
      </c>
      <c r="K2644" s="67">
        <v>79.014600000000002</v>
      </c>
      <c r="L2644" s="67">
        <v>0.16159999999999999</v>
      </c>
    </row>
    <row r="2645" spans="1:15" x14ac:dyDescent="0.25">
      <c r="A2645" s="68">
        <v>44946</v>
      </c>
      <c r="B2645" s="68">
        <v>44950</v>
      </c>
      <c r="C2645" s="66" t="s">
        <v>115</v>
      </c>
      <c r="D2645" s="66" t="s">
        <v>116</v>
      </c>
      <c r="E2645" s="66" t="s">
        <v>117</v>
      </c>
      <c r="F2645" s="68">
        <v>51616</v>
      </c>
      <c r="G2645" s="67">
        <v>7.34</v>
      </c>
      <c r="H2645" s="67">
        <v>7.0000000000000007E-2</v>
      </c>
      <c r="I2645" s="67">
        <v>7.48</v>
      </c>
      <c r="J2645" s="67">
        <v>7.19</v>
      </c>
      <c r="K2645" s="67">
        <v>57.131300000000003</v>
      </c>
      <c r="L2645" s="67">
        <v>2.2521</v>
      </c>
    </row>
    <row r="2646" spans="1:15" hidden="1" x14ac:dyDescent="0.25">
      <c r="A2646" s="68">
        <v>44946</v>
      </c>
      <c r="B2646" s="68">
        <v>44950</v>
      </c>
      <c r="C2646" s="66" t="s">
        <v>127</v>
      </c>
      <c r="D2646" s="66" t="s">
        <v>4</v>
      </c>
      <c r="E2646" s="66" t="s">
        <v>8</v>
      </c>
      <c r="F2646" s="68">
        <v>48542</v>
      </c>
      <c r="G2646" s="67">
        <v>7.43</v>
      </c>
      <c r="H2646" s="67">
        <v>0.08</v>
      </c>
      <c r="I2646" s="67">
        <v>7.58</v>
      </c>
      <c r="J2646" s="67">
        <v>7.28</v>
      </c>
      <c r="K2646" s="67">
        <v>81.726600000000005</v>
      </c>
      <c r="L2646" s="67">
        <v>0.79379999999999995</v>
      </c>
    </row>
    <row r="2647" spans="1:15" hidden="1" x14ac:dyDescent="0.25">
      <c r="A2647" s="68">
        <v>44946</v>
      </c>
      <c r="B2647" s="68">
        <v>44950</v>
      </c>
      <c r="C2647" s="66" t="s">
        <v>124</v>
      </c>
      <c r="D2647" s="66" t="s">
        <v>168</v>
      </c>
      <c r="E2647" s="66" t="s">
        <v>169</v>
      </c>
      <c r="F2647" s="68">
        <v>45063</v>
      </c>
      <c r="G2647" s="67">
        <v>13.29</v>
      </c>
      <c r="H2647" s="67">
        <v>-0.01</v>
      </c>
      <c r="I2647" s="67">
        <v>13.44</v>
      </c>
      <c r="J2647" s="67">
        <v>13.14</v>
      </c>
      <c r="K2647" s="67">
        <v>95.995500000000007</v>
      </c>
      <c r="L2647" s="67">
        <v>0</v>
      </c>
      <c r="O2647" s="76"/>
    </row>
    <row r="2648" spans="1:15" hidden="1" x14ac:dyDescent="0.25">
      <c r="A2648" s="68">
        <v>44946</v>
      </c>
      <c r="B2648" s="68">
        <v>44950</v>
      </c>
      <c r="C2648" s="66" t="s">
        <v>130</v>
      </c>
      <c r="D2648" s="66" t="s">
        <v>164</v>
      </c>
      <c r="E2648" s="66" t="s">
        <v>165</v>
      </c>
      <c r="F2648" s="68">
        <v>45133</v>
      </c>
      <c r="G2648" s="67">
        <v>13.58</v>
      </c>
      <c r="H2648" s="67">
        <v>-0.03</v>
      </c>
      <c r="I2648" s="67">
        <v>13.72</v>
      </c>
      <c r="J2648" s="67">
        <v>13.43</v>
      </c>
      <c r="K2648" s="67">
        <v>93.544899999999998</v>
      </c>
      <c r="L2648" s="67">
        <v>0</v>
      </c>
    </row>
    <row r="2649" spans="1:15" hidden="1" x14ac:dyDescent="0.25">
      <c r="A2649" s="68">
        <v>44946</v>
      </c>
      <c r="B2649" s="68">
        <v>44950</v>
      </c>
      <c r="C2649" s="66" t="s">
        <v>133</v>
      </c>
      <c r="D2649" s="66" t="s">
        <v>154</v>
      </c>
      <c r="E2649" s="66" t="s">
        <v>155</v>
      </c>
      <c r="F2649" s="68">
        <v>45287</v>
      </c>
      <c r="G2649" s="67">
        <v>13.37</v>
      </c>
      <c r="H2649" s="67">
        <v>0.04</v>
      </c>
      <c r="I2649" s="67">
        <v>13.52</v>
      </c>
      <c r="J2649" s="67">
        <v>13.22</v>
      </c>
      <c r="K2649" s="67">
        <v>88.873599999999996</v>
      </c>
      <c r="L2649" s="67">
        <v>0</v>
      </c>
    </row>
    <row r="2650" spans="1:15" hidden="1" x14ac:dyDescent="0.25">
      <c r="A2650" s="68">
        <v>44945</v>
      </c>
      <c r="B2650" s="68">
        <v>44949</v>
      </c>
      <c r="C2650" s="66" t="s">
        <v>118</v>
      </c>
      <c r="D2650" s="66" t="s">
        <v>2</v>
      </c>
      <c r="E2650" s="66" t="s">
        <v>6</v>
      </c>
      <c r="F2650" s="68">
        <v>47048</v>
      </c>
      <c r="G2650" s="67">
        <v>7.97</v>
      </c>
      <c r="H2650" s="67">
        <v>0.09</v>
      </c>
      <c r="I2650" s="67">
        <v>8.1199999999999992</v>
      </c>
      <c r="J2650" s="67">
        <v>7.82</v>
      </c>
      <c r="K2650" s="67">
        <v>94.499600000000001</v>
      </c>
      <c r="L2650" s="67">
        <v>1.7199</v>
      </c>
    </row>
    <row r="2651" spans="1:15" hidden="1" x14ac:dyDescent="0.25">
      <c r="A2651" s="68">
        <v>44945</v>
      </c>
      <c r="B2651" s="68">
        <v>44949</v>
      </c>
      <c r="C2651" s="66" t="s">
        <v>112</v>
      </c>
      <c r="D2651" s="66" t="s">
        <v>113</v>
      </c>
      <c r="E2651" s="66" t="s">
        <v>114</v>
      </c>
      <c r="F2651" s="68">
        <v>50705</v>
      </c>
      <c r="G2651" s="67">
        <v>7.26</v>
      </c>
      <c r="H2651" s="67">
        <v>0.12</v>
      </c>
      <c r="I2651" s="67">
        <v>7.41</v>
      </c>
      <c r="J2651" s="67">
        <v>7.11</v>
      </c>
      <c r="K2651" s="67">
        <v>60.758699999999997</v>
      </c>
      <c r="L2651" s="67">
        <v>0.72330000000000005</v>
      </c>
    </row>
    <row r="2652" spans="1:15" hidden="1" x14ac:dyDescent="0.25">
      <c r="A2652" s="68">
        <v>44945</v>
      </c>
      <c r="B2652" s="68">
        <v>44949</v>
      </c>
      <c r="C2652" s="66" t="s">
        <v>121</v>
      </c>
      <c r="D2652" s="66" t="s">
        <v>170</v>
      </c>
      <c r="E2652" s="66" t="s">
        <v>171</v>
      </c>
      <c r="F2652" s="68">
        <v>45987</v>
      </c>
      <c r="G2652" s="67">
        <v>9.68</v>
      </c>
      <c r="H2652" s="67">
        <v>0.09</v>
      </c>
      <c r="I2652" s="67">
        <v>9.82</v>
      </c>
      <c r="J2652" s="67">
        <v>9.5299999999999994</v>
      </c>
      <c r="K2652" s="67">
        <v>79.301199999999994</v>
      </c>
      <c r="L2652" s="67">
        <v>0.15890000000000001</v>
      </c>
    </row>
    <row r="2653" spans="1:15" x14ac:dyDescent="0.25">
      <c r="A2653" s="68">
        <v>44945</v>
      </c>
      <c r="B2653" s="68">
        <v>44949</v>
      </c>
      <c r="C2653" s="66" t="s">
        <v>115</v>
      </c>
      <c r="D2653" s="66" t="s">
        <v>116</v>
      </c>
      <c r="E2653" s="66" t="s">
        <v>117</v>
      </c>
      <c r="F2653" s="68">
        <v>51616</v>
      </c>
      <c r="G2653" s="67">
        <v>7.27</v>
      </c>
      <c r="H2653" s="67">
        <v>0.08</v>
      </c>
      <c r="I2653" s="67">
        <v>7.42</v>
      </c>
      <c r="J2653" s="67">
        <v>7.12</v>
      </c>
      <c r="K2653" s="67">
        <v>57.56</v>
      </c>
      <c r="L2653" s="67">
        <v>2.2437999999999998</v>
      </c>
    </row>
    <row r="2654" spans="1:15" hidden="1" x14ac:dyDescent="0.25">
      <c r="A2654" s="68">
        <v>44945</v>
      </c>
      <c r="B2654" s="68">
        <v>44949</v>
      </c>
      <c r="C2654" s="66" t="s">
        <v>127</v>
      </c>
      <c r="D2654" s="66" t="s">
        <v>4</v>
      </c>
      <c r="E2654" s="66" t="s">
        <v>8</v>
      </c>
      <c r="F2654" s="68">
        <v>48542</v>
      </c>
      <c r="G2654" s="67">
        <v>7.35</v>
      </c>
      <c r="H2654" s="67">
        <v>0.17</v>
      </c>
      <c r="I2654" s="67">
        <v>7.49</v>
      </c>
      <c r="J2654" s="67">
        <v>7.2</v>
      </c>
      <c r="K2654" s="67">
        <v>82.245800000000003</v>
      </c>
      <c r="L2654" s="67">
        <v>0.78080000000000005</v>
      </c>
    </row>
    <row r="2655" spans="1:15" hidden="1" x14ac:dyDescent="0.25">
      <c r="A2655" s="68">
        <v>44945</v>
      </c>
      <c r="B2655" s="68">
        <v>44949</v>
      </c>
      <c r="C2655" s="66" t="s">
        <v>124</v>
      </c>
      <c r="D2655" s="66" t="s">
        <v>168</v>
      </c>
      <c r="E2655" s="66" t="s">
        <v>169</v>
      </c>
      <c r="F2655" s="68">
        <v>45063</v>
      </c>
      <c r="G2655" s="67">
        <v>13.3</v>
      </c>
      <c r="H2655" s="67">
        <v>0.05</v>
      </c>
      <c r="I2655" s="67">
        <v>13.45</v>
      </c>
      <c r="J2655" s="67">
        <v>13.15</v>
      </c>
      <c r="K2655" s="67">
        <v>95.958600000000004</v>
      </c>
      <c r="L2655" s="67">
        <v>0</v>
      </c>
      <c r="O2655" s="76"/>
    </row>
    <row r="2656" spans="1:15" hidden="1" x14ac:dyDescent="0.25">
      <c r="A2656" s="68">
        <v>44945</v>
      </c>
      <c r="B2656" s="68">
        <v>44949</v>
      </c>
      <c r="C2656" s="66" t="s">
        <v>130</v>
      </c>
      <c r="D2656" s="66" t="s">
        <v>164</v>
      </c>
      <c r="E2656" s="66" t="s">
        <v>165</v>
      </c>
      <c r="F2656" s="68">
        <v>45133</v>
      </c>
      <c r="G2656" s="67">
        <v>13.61</v>
      </c>
      <c r="H2656" s="67">
        <v>-0.11</v>
      </c>
      <c r="I2656" s="67">
        <v>13.76</v>
      </c>
      <c r="J2656" s="67">
        <v>13.46</v>
      </c>
      <c r="K2656" s="67">
        <v>93.497</v>
      </c>
      <c r="L2656" s="67">
        <v>0</v>
      </c>
    </row>
    <row r="2657" spans="1:15" hidden="1" x14ac:dyDescent="0.25">
      <c r="A2657" s="68">
        <v>44945</v>
      </c>
      <c r="B2657" s="68">
        <v>44949</v>
      </c>
      <c r="C2657" s="66" t="s">
        <v>133</v>
      </c>
      <c r="D2657" s="66" t="s">
        <v>154</v>
      </c>
      <c r="E2657" s="66" t="s">
        <v>155</v>
      </c>
      <c r="F2657" s="68">
        <v>45287</v>
      </c>
      <c r="G2657" s="67">
        <v>13.33</v>
      </c>
      <c r="H2657" s="67">
        <v>-0.13</v>
      </c>
      <c r="I2657" s="67">
        <v>13.48</v>
      </c>
      <c r="J2657" s="67">
        <v>13.18</v>
      </c>
      <c r="K2657" s="67">
        <v>88.876900000000006</v>
      </c>
      <c r="L2657" s="67">
        <v>0</v>
      </c>
    </row>
    <row r="2658" spans="1:15" hidden="1" x14ac:dyDescent="0.25">
      <c r="A2658" s="68">
        <v>44944</v>
      </c>
      <c r="B2658" s="68">
        <v>44946</v>
      </c>
      <c r="C2658" s="66" t="s">
        <v>118</v>
      </c>
      <c r="D2658" s="66" t="s">
        <v>2</v>
      </c>
      <c r="E2658" s="66" t="s">
        <v>6</v>
      </c>
      <c r="F2658" s="68">
        <v>47048</v>
      </c>
      <c r="G2658" s="67">
        <v>7.88</v>
      </c>
      <c r="H2658" s="67">
        <v>-0.52</v>
      </c>
      <c r="I2658" s="67">
        <v>8.0299999999999994</v>
      </c>
      <c r="J2658" s="67">
        <v>7.73</v>
      </c>
      <c r="K2658" s="67">
        <v>94.877799999999993</v>
      </c>
      <c r="L2658" s="67">
        <v>1.6644000000000001</v>
      </c>
    </row>
    <row r="2659" spans="1:15" hidden="1" x14ac:dyDescent="0.25">
      <c r="A2659" s="68">
        <v>44944</v>
      </c>
      <c r="B2659" s="68">
        <v>44946</v>
      </c>
      <c r="C2659" s="66" t="s">
        <v>112</v>
      </c>
      <c r="D2659" s="66" t="s">
        <v>113</v>
      </c>
      <c r="E2659" s="66" t="s">
        <v>114</v>
      </c>
      <c r="F2659" s="68">
        <v>50705</v>
      </c>
      <c r="G2659" s="67">
        <v>7.14</v>
      </c>
      <c r="H2659" s="67">
        <v>-0.44</v>
      </c>
      <c r="I2659" s="67">
        <v>7.29</v>
      </c>
      <c r="J2659" s="67">
        <v>6.99</v>
      </c>
      <c r="K2659" s="67">
        <v>61.570700000000002</v>
      </c>
      <c r="L2659" s="67">
        <v>0.6986</v>
      </c>
    </row>
    <row r="2660" spans="1:15" hidden="1" x14ac:dyDescent="0.25">
      <c r="A2660" s="68">
        <v>44944</v>
      </c>
      <c r="B2660" s="68">
        <v>44946</v>
      </c>
      <c r="C2660" s="66" t="s">
        <v>121</v>
      </c>
      <c r="D2660" s="66" t="s">
        <v>170</v>
      </c>
      <c r="E2660" s="66" t="s">
        <v>171</v>
      </c>
      <c r="F2660" s="68">
        <v>45987</v>
      </c>
      <c r="G2660" s="67">
        <v>9.59</v>
      </c>
      <c r="H2660" s="67">
        <v>-0.37</v>
      </c>
      <c r="I2660" s="67">
        <v>9.74</v>
      </c>
      <c r="J2660" s="67">
        <v>9.44</v>
      </c>
      <c r="K2660" s="67">
        <v>79.429699999999997</v>
      </c>
      <c r="L2660" s="67">
        <v>0.1507</v>
      </c>
    </row>
    <row r="2661" spans="1:15" x14ac:dyDescent="0.25">
      <c r="A2661" s="68">
        <v>44944</v>
      </c>
      <c r="B2661" s="68">
        <v>44946</v>
      </c>
      <c r="C2661" s="66" t="s">
        <v>115</v>
      </c>
      <c r="D2661" s="66" t="s">
        <v>116</v>
      </c>
      <c r="E2661" s="66" t="s">
        <v>117</v>
      </c>
      <c r="F2661" s="68">
        <v>51616</v>
      </c>
      <c r="G2661" s="67">
        <v>7.19</v>
      </c>
      <c r="H2661" s="67">
        <v>-0.41</v>
      </c>
      <c r="I2661" s="67">
        <v>7.34</v>
      </c>
      <c r="J2661" s="67">
        <v>7.04</v>
      </c>
      <c r="K2661" s="67">
        <v>58.117699999999999</v>
      </c>
      <c r="L2661" s="67">
        <v>2.2191999999999998</v>
      </c>
    </row>
    <row r="2662" spans="1:15" hidden="1" x14ac:dyDescent="0.25">
      <c r="A2662" s="68">
        <v>44944</v>
      </c>
      <c r="B2662" s="68">
        <v>44946</v>
      </c>
      <c r="C2662" s="66" t="s">
        <v>127</v>
      </c>
      <c r="D2662" s="66" t="s">
        <v>4</v>
      </c>
      <c r="E2662" s="66" t="s">
        <v>8</v>
      </c>
      <c r="F2662" s="68">
        <v>48542</v>
      </c>
      <c r="G2662" s="67">
        <v>7.18</v>
      </c>
      <c r="H2662" s="67">
        <v>-0.5</v>
      </c>
      <c r="I2662" s="67">
        <v>7.33</v>
      </c>
      <c r="J2662" s="67">
        <v>7.04</v>
      </c>
      <c r="K2662" s="67">
        <v>83.2149</v>
      </c>
      <c r="L2662" s="67">
        <v>0.74180000000000001</v>
      </c>
    </row>
    <row r="2663" spans="1:15" hidden="1" x14ac:dyDescent="0.25">
      <c r="A2663" s="68">
        <v>44944</v>
      </c>
      <c r="B2663" s="68">
        <v>44946</v>
      </c>
      <c r="C2663" s="66" t="s">
        <v>124</v>
      </c>
      <c r="D2663" s="66" t="s">
        <v>168</v>
      </c>
      <c r="E2663" s="66" t="s">
        <v>169</v>
      </c>
      <c r="F2663" s="68">
        <v>45063</v>
      </c>
      <c r="G2663" s="67">
        <v>13.25</v>
      </c>
      <c r="H2663" s="67">
        <v>-0.08</v>
      </c>
      <c r="I2663" s="67">
        <v>13.4</v>
      </c>
      <c r="J2663" s="67">
        <v>13.1</v>
      </c>
      <c r="K2663" s="67">
        <v>95.872200000000007</v>
      </c>
      <c r="L2663" s="67">
        <v>0</v>
      </c>
      <c r="O2663" s="76"/>
    </row>
    <row r="2664" spans="1:15" hidden="1" x14ac:dyDescent="0.25">
      <c r="A2664" s="68">
        <v>44944</v>
      </c>
      <c r="B2664" s="68">
        <v>44946</v>
      </c>
      <c r="C2664" s="66" t="s">
        <v>130</v>
      </c>
      <c r="D2664" s="66" t="s">
        <v>164</v>
      </c>
      <c r="E2664" s="66" t="s">
        <v>165</v>
      </c>
      <c r="F2664" s="68">
        <v>45133</v>
      </c>
      <c r="G2664" s="67">
        <v>13.72</v>
      </c>
      <c r="H2664" s="67">
        <v>-0.18</v>
      </c>
      <c r="I2664" s="67">
        <v>13.87</v>
      </c>
      <c r="J2664" s="67">
        <v>13.57</v>
      </c>
      <c r="K2664" s="67">
        <v>93.348200000000006</v>
      </c>
      <c r="L2664" s="67">
        <v>0</v>
      </c>
    </row>
    <row r="2665" spans="1:15" hidden="1" x14ac:dyDescent="0.25">
      <c r="A2665" s="68">
        <v>44944</v>
      </c>
      <c r="B2665" s="68">
        <v>44946</v>
      </c>
      <c r="C2665" s="66" t="s">
        <v>133</v>
      </c>
      <c r="D2665" s="66" t="s">
        <v>154</v>
      </c>
      <c r="E2665" s="66" t="s">
        <v>155</v>
      </c>
      <c r="F2665" s="68">
        <v>45287</v>
      </c>
      <c r="G2665" s="67">
        <v>13.46</v>
      </c>
      <c r="H2665" s="67">
        <v>-0.26</v>
      </c>
      <c r="I2665" s="67">
        <v>13.61</v>
      </c>
      <c r="J2665" s="67">
        <v>13.31</v>
      </c>
      <c r="K2665" s="67">
        <v>88.690799999999996</v>
      </c>
      <c r="L2665" s="67">
        <v>0</v>
      </c>
    </row>
    <row r="2666" spans="1:15" hidden="1" x14ac:dyDescent="0.25">
      <c r="A2666" s="68">
        <v>44943</v>
      </c>
      <c r="B2666" s="68">
        <v>44945</v>
      </c>
      <c r="C2666" s="66" t="s">
        <v>118</v>
      </c>
      <c r="D2666" s="66" t="s">
        <v>2</v>
      </c>
      <c r="E2666" s="66" t="s">
        <v>6</v>
      </c>
      <c r="F2666" s="68">
        <v>47048</v>
      </c>
      <c r="G2666" s="67">
        <v>8.4</v>
      </c>
      <c r="H2666" s="67">
        <v>0.27</v>
      </c>
      <c r="I2666" s="67">
        <v>8.5500000000000007</v>
      </c>
      <c r="J2666" s="67">
        <v>8.25</v>
      </c>
      <c r="K2666" s="67">
        <v>92.650899999999993</v>
      </c>
      <c r="L2666" s="67">
        <v>1.6458999999999999</v>
      </c>
    </row>
    <row r="2667" spans="1:15" hidden="1" x14ac:dyDescent="0.25">
      <c r="A2667" s="68">
        <v>44943</v>
      </c>
      <c r="B2667" s="68">
        <v>44945</v>
      </c>
      <c r="C2667" s="66" t="s">
        <v>112</v>
      </c>
      <c r="D2667" s="66" t="s">
        <v>113</v>
      </c>
      <c r="E2667" s="66" t="s">
        <v>114</v>
      </c>
      <c r="F2667" s="68">
        <v>50705</v>
      </c>
      <c r="G2667" s="67">
        <v>7.58</v>
      </c>
      <c r="H2667" s="67">
        <v>0.36</v>
      </c>
      <c r="I2667" s="67">
        <v>7.73</v>
      </c>
      <c r="J2667" s="67">
        <v>7.43</v>
      </c>
      <c r="K2667" s="67">
        <v>58.658099999999997</v>
      </c>
      <c r="L2667" s="67">
        <v>0.69040000000000001</v>
      </c>
    </row>
    <row r="2668" spans="1:15" hidden="1" x14ac:dyDescent="0.25">
      <c r="A2668" s="68">
        <v>44943</v>
      </c>
      <c r="B2668" s="68">
        <v>44945</v>
      </c>
      <c r="C2668" s="66" t="s">
        <v>121</v>
      </c>
      <c r="D2668" s="66" t="s">
        <v>170</v>
      </c>
      <c r="E2668" s="66" t="s">
        <v>171</v>
      </c>
      <c r="F2668" s="68">
        <v>45987</v>
      </c>
      <c r="G2668" s="67">
        <v>9.9600000000000009</v>
      </c>
      <c r="H2668" s="67">
        <v>0.27</v>
      </c>
      <c r="I2668" s="67">
        <v>10.11</v>
      </c>
      <c r="J2668" s="67">
        <v>9.81</v>
      </c>
      <c r="K2668" s="67">
        <v>78.654200000000003</v>
      </c>
      <c r="L2668" s="67">
        <v>0.1479</v>
      </c>
    </row>
    <row r="2669" spans="1:15" x14ac:dyDescent="0.25">
      <c r="A2669" s="68">
        <v>44943</v>
      </c>
      <c r="B2669" s="68">
        <v>44945</v>
      </c>
      <c r="C2669" s="66" t="s">
        <v>115</v>
      </c>
      <c r="D2669" s="66" t="s">
        <v>116</v>
      </c>
      <c r="E2669" s="66" t="s">
        <v>117</v>
      </c>
      <c r="F2669" s="68">
        <v>51616</v>
      </c>
      <c r="G2669" s="67">
        <v>7.6</v>
      </c>
      <c r="H2669" s="67">
        <v>0.36</v>
      </c>
      <c r="I2669" s="67">
        <v>7.75</v>
      </c>
      <c r="J2669" s="67">
        <v>7.46</v>
      </c>
      <c r="K2669" s="67">
        <v>55.317700000000002</v>
      </c>
      <c r="L2669" s="67">
        <v>2.2109999999999999</v>
      </c>
    </row>
    <row r="2670" spans="1:15" hidden="1" x14ac:dyDescent="0.25">
      <c r="A2670" s="68">
        <v>44943</v>
      </c>
      <c r="B2670" s="68">
        <v>44945</v>
      </c>
      <c r="C2670" s="66" t="s">
        <v>127</v>
      </c>
      <c r="D2670" s="66" t="s">
        <v>4</v>
      </c>
      <c r="E2670" s="66" t="s">
        <v>8</v>
      </c>
      <c r="F2670" s="68">
        <v>48542</v>
      </c>
      <c r="G2670" s="67">
        <v>7.68</v>
      </c>
      <c r="H2670" s="67">
        <v>0.3</v>
      </c>
      <c r="I2670" s="67">
        <v>7.83</v>
      </c>
      <c r="J2670" s="67">
        <v>7.53</v>
      </c>
      <c r="K2670" s="67">
        <v>80.2303</v>
      </c>
      <c r="L2670" s="67">
        <v>0.7288</v>
      </c>
    </row>
    <row r="2671" spans="1:15" hidden="1" x14ac:dyDescent="0.25">
      <c r="A2671" s="68">
        <v>44943</v>
      </c>
      <c r="B2671" s="68">
        <v>44945</v>
      </c>
      <c r="C2671" s="66" t="s">
        <v>124</v>
      </c>
      <c r="D2671" s="66" t="s">
        <v>168</v>
      </c>
      <c r="E2671" s="66" t="s">
        <v>169</v>
      </c>
      <c r="F2671" s="68">
        <v>45063</v>
      </c>
      <c r="G2671" s="67">
        <v>13.33</v>
      </c>
      <c r="H2671" s="67">
        <v>0.01</v>
      </c>
      <c r="I2671" s="67">
        <v>13.48</v>
      </c>
      <c r="J2671" s="67">
        <v>13.18</v>
      </c>
      <c r="K2671" s="67">
        <v>95.814899999999994</v>
      </c>
      <c r="L2671" s="67">
        <v>0</v>
      </c>
      <c r="O2671" s="76"/>
    </row>
    <row r="2672" spans="1:15" hidden="1" x14ac:dyDescent="0.25">
      <c r="A2672" s="68">
        <v>44943</v>
      </c>
      <c r="B2672" s="68">
        <v>44945</v>
      </c>
      <c r="C2672" s="66" t="s">
        <v>130</v>
      </c>
      <c r="D2672" s="66" t="s">
        <v>164</v>
      </c>
      <c r="E2672" s="66" t="s">
        <v>165</v>
      </c>
      <c r="F2672" s="68">
        <v>45133</v>
      </c>
      <c r="G2672" s="67">
        <v>13.9</v>
      </c>
      <c r="H2672" s="67">
        <v>-0.01</v>
      </c>
      <c r="I2672" s="67">
        <v>14.05</v>
      </c>
      <c r="J2672" s="67">
        <v>13.75</v>
      </c>
      <c r="K2672" s="67">
        <v>93.231700000000004</v>
      </c>
      <c r="L2672" s="67">
        <v>0</v>
      </c>
    </row>
    <row r="2673" spans="1:15" hidden="1" x14ac:dyDescent="0.25">
      <c r="A2673" s="68">
        <v>44943</v>
      </c>
      <c r="B2673" s="68">
        <v>44945</v>
      </c>
      <c r="C2673" s="66" t="s">
        <v>133</v>
      </c>
      <c r="D2673" s="66" t="s">
        <v>154</v>
      </c>
      <c r="E2673" s="66" t="s">
        <v>155</v>
      </c>
      <c r="F2673" s="68">
        <v>45287</v>
      </c>
      <c r="G2673" s="67">
        <v>13.72</v>
      </c>
      <c r="H2673" s="67">
        <v>0.02</v>
      </c>
      <c r="I2673" s="67">
        <v>13.87</v>
      </c>
      <c r="J2673" s="67">
        <v>13.57</v>
      </c>
      <c r="K2673" s="67">
        <v>88.466099999999997</v>
      </c>
      <c r="L2673" s="67">
        <v>0</v>
      </c>
    </row>
    <row r="2674" spans="1:15" hidden="1" x14ac:dyDescent="0.25">
      <c r="A2674" s="68">
        <v>44942</v>
      </c>
      <c r="B2674" s="68">
        <v>44944</v>
      </c>
      <c r="C2674" s="66" t="s">
        <v>118</v>
      </c>
      <c r="D2674" s="66" t="s">
        <v>2</v>
      </c>
      <c r="E2674" s="66" t="s">
        <v>6</v>
      </c>
      <c r="F2674" s="68">
        <v>47048</v>
      </c>
      <c r="G2674" s="67">
        <v>8.1300000000000008</v>
      </c>
      <c r="H2674" s="67">
        <v>0.22</v>
      </c>
      <c r="I2674" s="67">
        <v>8.2799999999999994</v>
      </c>
      <c r="J2674" s="67">
        <v>7.98</v>
      </c>
      <c r="K2674" s="67">
        <v>93.818899999999999</v>
      </c>
      <c r="L2674" s="67">
        <v>1.6274</v>
      </c>
    </row>
    <row r="2675" spans="1:15" hidden="1" x14ac:dyDescent="0.25">
      <c r="A2675" s="68">
        <v>44942</v>
      </c>
      <c r="B2675" s="68">
        <v>44944</v>
      </c>
      <c r="C2675" s="66" t="s">
        <v>112</v>
      </c>
      <c r="D2675" s="66" t="s">
        <v>113</v>
      </c>
      <c r="E2675" s="66" t="s">
        <v>114</v>
      </c>
      <c r="F2675" s="68">
        <v>50705</v>
      </c>
      <c r="G2675" s="67">
        <v>7.22</v>
      </c>
      <c r="H2675" s="67">
        <v>0.28999999999999998</v>
      </c>
      <c r="I2675" s="67">
        <v>7.37</v>
      </c>
      <c r="J2675" s="67">
        <v>7.07</v>
      </c>
      <c r="K2675" s="67">
        <v>60.982599999999998</v>
      </c>
      <c r="L2675" s="67">
        <v>0.68220000000000003</v>
      </c>
    </row>
    <row r="2676" spans="1:15" hidden="1" x14ac:dyDescent="0.25">
      <c r="A2676" s="68">
        <v>44942</v>
      </c>
      <c r="B2676" s="68">
        <v>44944</v>
      </c>
      <c r="C2676" s="66" t="s">
        <v>121</v>
      </c>
      <c r="D2676" s="66" t="s">
        <v>170</v>
      </c>
      <c r="E2676" s="66" t="s">
        <v>171</v>
      </c>
      <c r="F2676" s="68">
        <v>45987</v>
      </c>
      <c r="G2676" s="67">
        <v>9.69</v>
      </c>
      <c r="H2676" s="67">
        <v>0.19</v>
      </c>
      <c r="I2676" s="67">
        <v>9.84</v>
      </c>
      <c r="J2676" s="67">
        <v>9.5399999999999991</v>
      </c>
      <c r="K2676" s="67">
        <v>79.178299999999993</v>
      </c>
      <c r="L2676" s="67">
        <v>0.1452</v>
      </c>
    </row>
    <row r="2677" spans="1:15" x14ac:dyDescent="0.25">
      <c r="A2677" s="68">
        <v>44942</v>
      </c>
      <c r="B2677" s="68">
        <v>44944</v>
      </c>
      <c r="C2677" s="66" t="s">
        <v>115</v>
      </c>
      <c r="D2677" s="66" t="s">
        <v>116</v>
      </c>
      <c r="E2677" s="66" t="s">
        <v>117</v>
      </c>
      <c r="F2677" s="68">
        <v>51616</v>
      </c>
      <c r="G2677" s="67">
        <v>7.24</v>
      </c>
      <c r="H2677" s="67">
        <v>0.32</v>
      </c>
      <c r="I2677" s="67">
        <v>7.39</v>
      </c>
      <c r="J2677" s="67">
        <v>7.09</v>
      </c>
      <c r="K2677" s="67">
        <v>57.785299999999999</v>
      </c>
      <c r="L2677" s="67">
        <v>2.2027000000000001</v>
      </c>
    </row>
    <row r="2678" spans="1:15" hidden="1" x14ac:dyDescent="0.25">
      <c r="A2678" s="68">
        <v>44942</v>
      </c>
      <c r="B2678" s="68">
        <v>44944</v>
      </c>
      <c r="C2678" s="66" t="s">
        <v>127</v>
      </c>
      <c r="D2678" s="66" t="s">
        <v>4</v>
      </c>
      <c r="E2678" s="66" t="s">
        <v>8</v>
      </c>
      <c r="F2678" s="68">
        <v>48542</v>
      </c>
      <c r="G2678" s="67">
        <v>7.38</v>
      </c>
      <c r="H2678" s="67">
        <v>0.23</v>
      </c>
      <c r="I2678" s="67">
        <v>7.53</v>
      </c>
      <c r="J2678" s="67">
        <v>7.23</v>
      </c>
      <c r="K2678" s="67">
        <v>82.021500000000003</v>
      </c>
      <c r="L2678" s="67">
        <v>0.71579999999999999</v>
      </c>
    </row>
    <row r="2679" spans="1:15" hidden="1" x14ac:dyDescent="0.25">
      <c r="A2679" s="68">
        <v>44942</v>
      </c>
      <c r="B2679" s="68">
        <v>44944</v>
      </c>
      <c r="C2679" s="66" t="s">
        <v>124</v>
      </c>
      <c r="D2679" s="66" t="s">
        <v>172</v>
      </c>
      <c r="E2679" s="66" t="s">
        <v>173</v>
      </c>
      <c r="F2679" s="68">
        <v>45035</v>
      </c>
      <c r="G2679" s="67">
        <v>13.32</v>
      </c>
      <c r="H2679" s="67">
        <v>0.2</v>
      </c>
      <c r="I2679" s="67">
        <v>13.47</v>
      </c>
      <c r="J2679" s="67">
        <v>13.17</v>
      </c>
      <c r="K2679" s="67">
        <v>96.742000000000004</v>
      </c>
      <c r="L2679" s="67">
        <v>0</v>
      </c>
      <c r="O2679" s="76"/>
    </row>
    <row r="2680" spans="1:15" hidden="1" x14ac:dyDescent="0.25">
      <c r="A2680" s="68">
        <v>44942</v>
      </c>
      <c r="B2680" s="68">
        <v>44944</v>
      </c>
      <c r="C2680" s="66" t="s">
        <v>130</v>
      </c>
      <c r="D2680" s="66" t="s">
        <v>164</v>
      </c>
      <c r="E2680" s="66" t="s">
        <v>165</v>
      </c>
      <c r="F2680" s="68">
        <v>45133</v>
      </c>
      <c r="G2680" s="67">
        <v>13.91</v>
      </c>
      <c r="H2680" s="67">
        <v>0.01</v>
      </c>
      <c r="I2680" s="67">
        <v>14.05</v>
      </c>
      <c r="J2680" s="67">
        <v>13.76</v>
      </c>
      <c r="K2680" s="67">
        <v>93.196600000000004</v>
      </c>
      <c r="L2680" s="67">
        <v>0</v>
      </c>
    </row>
    <row r="2681" spans="1:15" hidden="1" x14ac:dyDescent="0.25">
      <c r="A2681" s="68">
        <v>44942</v>
      </c>
      <c r="B2681" s="68">
        <v>44944</v>
      </c>
      <c r="C2681" s="66" t="s">
        <v>133</v>
      </c>
      <c r="D2681" s="66" t="s">
        <v>154</v>
      </c>
      <c r="E2681" s="66" t="s">
        <v>155</v>
      </c>
      <c r="F2681" s="68">
        <v>45287</v>
      </c>
      <c r="G2681" s="67">
        <v>13.7</v>
      </c>
      <c r="H2681" s="67">
        <v>0</v>
      </c>
      <c r="I2681" s="67">
        <v>13.85</v>
      </c>
      <c r="J2681" s="67">
        <v>13.55</v>
      </c>
      <c r="K2681" s="67">
        <v>88.4542</v>
      </c>
      <c r="L2681" s="67">
        <v>0</v>
      </c>
    </row>
    <row r="2682" spans="1:15" hidden="1" x14ac:dyDescent="0.25">
      <c r="A2682" s="68">
        <v>44939</v>
      </c>
      <c r="B2682" s="68">
        <v>44943</v>
      </c>
      <c r="C2682" s="66" t="s">
        <v>118</v>
      </c>
      <c r="D2682" s="66" t="s">
        <v>2</v>
      </c>
      <c r="E2682" s="66" t="s">
        <v>6</v>
      </c>
      <c r="F2682" s="68">
        <v>47048</v>
      </c>
      <c r="G2682" s="67">
        <v>7.91</v>
      </c>
      <c r="H2682" s="67">
        <v>-0.22</v>
      </c>
      <c r="I2682" s="67">
        <v>8.06</v>
      </c>
      <c r="J2682" s="67">
        <v>7.76</v>
      </c>
      <c r="K2682" s="67">
        <v>94.741</v>
      </c>
      <c r="L2682" s="67">
        <v>1.6089</v>
      </c>
    </row>
    <row r="2683" spans="1:15" hidden="1" x14ac:dyDescent="0.25">
      <c r="A2683" s="68">
        <v>44939</v>
      </c>
      <c r="B2683" s="68">
        <v>44943</v>
      </c>
      <c r="C2683" s="66" t="s">
        <v>112</v>
      </c>
      <c r="D2683" s="66" t="s">
        <v>113</v>
      </c>
      <c r="E2683" s="66" t="s">
        <v>114</v>
      </c>
      <c r="F2683" s="68">
        <v>50705</v>
      </c>
      <c r="G2683" s="67">
        <v>6.93</v>
      </c>
      <c r="H2683" s="67">
        <v>-0.21</v>
      </c>
      <c r="I2683" s="67">
        <v>7.08</v>
      </c>
      <c r="J2683" s="67">
        <v>6.78</v>
      </c>
      <c r="K2683" s="67">
        <v>62.984499999999997</v>
      </c>
      <c r="L2683" s="67">
        <v>0.67400000000000004</v>
      </c>
    </row>
    <row r="2684" spans="1:15" hidden="1" x14ac:dyDescent="0.25">
      <c r="A2684" s="68">
        <v>44939</v>
      </c>
      <c r="B2684" s="68">
        <v>44943</v>
      </c>
      <c r="C2684" s="66" t="s">
        <v>121</v>
      </c>
      <c r="D2684" s="66" t="s">
        <v>170</v>
      </c>
      <c r="E2684" s="66" t="s">
        <v>171</v>
      </c>
      <c r="F2684" s="68">
        <v>45987</v>
      </c>
      <c r="G2684" s="67">
        <v>9.5</v>
      </c>
      <c r="H2684" s="67">
        <v>-7.0000000000000007E-2</v>
      </c>
      <c r="I2684" s="67">
        <v>9.65</v>
      </c>
      <c r="J2684" s="67">
        <v>9.35</v>
      </c>
      <c r="K2684" s="67">
        <v>79.561199999999999</v>
      </c>
      <c r="L2684" s="67">
        <v>0.14249999999999999</v>
      </c>
    </row>
    <row r="2685" spans="1:15" x14ac:dyDescent="0.25">
      <c r="A2685" s="68">
        <v>44939</v>
      </c>
      <c r="B2685" s="68">
        <v>44943</v>
      </c>
      <c r="C2685" s="66" t="s">
        <v>115</v>
      </c>
      <c r="D2685" s="66" t="s">
        <v>116</v>
      </c>
      <c r="E2685" s="66" t="s">
        <v>117</v>
      </c>
      <c r="F2685" s="68">
        <v>51616</v>
      </c>
      <c r="G2685" s="67">
        <v>6.92</v>
      </c>
      <c r="H2685" s="67">
        <v>-0.21</v>
      </c>
      <c r="I2685" s="67">
        <v>7.06</v>
      </c>
      <c r="J2685" s="67">
        <v>6.77</v>
      </c>
      <c r="K2685" s="67">
        <v>60.052399999999999</v>
      </c>
      <c r="L2685" s="67">
        <v>2.1945000000000001</v>
      </c>
    </row>
    <row r="2686" spans="1:15" hidden="1" x14ac:dyDescent="0.25">
      <c r="A2686" s="68">
        <v>44939</v>
      </c>
      <c r="B2686" s="68">
        <v>44943</v>
      </c>
      <c r="C2686" s="66" t="s">
        <v>127</v>
      </c>
      <c r="D2686" s="66" t="s">
        <v>4</v>
      </c>
      <c r="E2686" s="66" t="s">
        <v>8</v>
      </c>
      <c r="F2686" s="68">
        <v>48542</v>
      </c>
      <c r="G2686" s="67">
        <v>7.15</v>
      </c>
      <c r="H2686" s="67">
        <v>-0.21</v>
      </c>
      <c r="I2686" s="67">
        <v>7.3</v>
      </c>
      <c r="J2686" s="67">
        <v>7.01</v>
      </c>
      <c r="K2686" s="67">
        <v>83.390100000000004</v>
      </c>
      <c r="L2686" s="67">
        <v>0.70269999999999999</v>
      </c>
    </row>
    <row r="2687" spans="1:15" hidden="1" x14ac:dyDescent="0.25">
      <c r="A2687" s="68">
        <v>44939</v>
      </c>
      <c r="B2687" s="68">
        <v>44943</v>
      </c>
      <c r="C2687" s="66" t="s">
        <v>124</v>
      </c>
      <c r="D2687" s="66" t="s">
        <v>172</v>
      </c>
      <c r="E2687" s="66" t="s">
        <v>173</v>
      </c>
      <c r="F2687" s="68">
        <v>45035</v>
      </c>
      <c r="G2687" s="67">
        <v>13.12</v>
      </c>
      <c r="H2687" s="67">
        <v>-0.3</v>
      </c>
      <c r="I2687" s="67">
        <v>13.27</v>
      </c>
      <c r="J2687" s="67">
        <v>12.97</v>
      </c>
      <c r="K2687" s="67">
        <v>96.755200000000002</v>
      </c>
      <c r="L2687" s="67">
        <v>0</v>
      </c>
      <c r="O2687" s="76"/>
    </row>
    <row r="2688" spans="1:15" hidden="1" x14ac:dyDescent="0.25">
      <c r="A2688" s="68">
        <v>44939</v>
      </c>
      <c r="B2688" s="68">
        <v>44943</v>
      </c>
      <c r="C2688" s="66" t="s">
        <v>130</v>
      </c>
      <c r="D2688" s="66" t="s">
        <v>164</v>
      </c>
      <c r="E2688" s="66" t="s">
        <v>165</v>
      </c>
      <c r="F2688" s="68">
        <v>45133</v>
      </c>
      <c r="G2688" s="67">
        <v>13.9</v>
      </c>
      <c r="H2688" s="67">
        <v>0</v>
      </c>
      <c r="I2688" s="67">
        <v>14.05</v>
      </c>
      <c r="J2688" s="67">
        <v>13.75</v>
      </c>
      <c r="K2688" s="67">
        <v>93.164599999999993</v>
      </c>
      <c r="L2688" s="67">
        <v>0</v>
      </c>
    </row>
    <row r="2689" spans="1:15" hidden="1" x14ac:dyDescent="0.25">
      <c r="A2689" s="68">
        <v>44939</v>
      </c>
      <c r="B2689" s="68">
        <v>44943</v>
      </c>
      <c r="C2689" s="66" t="s">
        <v>133</v>
      </c>
      <c r="D2689" s="66" t="s">
        <v>154</v>
      </c>
      <c r="E2689" s="66" t="s">
        <v>155</v>
      </c>
      <c r="F2689" s="68">
        <v>45287</v>
      </c>
      <c r="G2689" s="67">
        <v>13.7</v>
      </c>
      <c r="H2689" s="67">
        <v>0</v>
      </c>
      <c r="I2689" s="67">
        <v>13.85</v>
      </c>
      <c r="J2689" s="67">
        <v>13.55</v>
      </c>
      <c r="K2689" s="67">
        <v>88.423000000000002</v>
      </c>
      <c r="L2689" s="67">
        <v>0</v>
      </c>
    </row>
    <row r="2690" spans="1:15" hidden="1" x14ac:dyDescent="0.25">
      <c r="A2690" s="68">
        <v>44938</v>
      </c>
      <c r="B2690" s="68">
        <v>44942</v>
      </c>
      <c r="C2690" s="66" t="s">
        <v>118</v>
      </c>
      <c r="D2690" s="66" t="s">
        <v>2</v>
      </c>
      <c r="E2690" s="66" t="s">
        <v>6</v>
      </c>
      <c r="F2690" s="68">
        <v>47048</v>
      </c>
      <c r="G2690" s="67">
        <v>8.1300000000000008</v>
      </c>
      <c r="H2690" s="67">
        <v>-0.34</v>
      </c>
      <c r="I2690" s="67">
        <v>8.2799999999999994</v>
      </c>
      <c r="J2690" s="67">
        <v>7.98</v>
      </c>
      <c r="K2690" s="67">
        <v>93.8035</v>
      </c>
      <c r="L2690" s="67">
        <v>1.5904</v>
      </c>
    </row>
    <row r="2691" spans="1:15" hidden="1" x14ac:dyDescent="0.25">
      <c r="A2691" s="68">
        <v>44938</v>
      </c>
      <c r="B2691" s="68">
        <v>44942</v>
      </c>
      <c r="C2691" s="66" t="s">
        <v>112</v>
      </c>
      <c r="D2691" s="66" t="s">
        <v>113</v>
      </c>
      <c r="E2691" s="66" t="s">
        <v>114</v>
      </c>
      <c r="F2691" s="68">
        <v>50705</v>
      </c>
      <c r="G2691" s="67">
        <v>7.14</v>
      </c>
      <c r="H2691" s="67">
        <v>-0.27</v>
      </c>
      <c r="I2691" s="67">
        <v>7.29</v>
      </c>
      <c r="J2691" s="67">
        <v>6.99</v>
      </c>
      <c r="K2691" s="67">
        <v>61.5197</v>
      </c>
      <c r="L2691" s="67">
        <v>0.66579999999999995</v>
      </c>
    </row>
    <row r="2692" spans="1:15" hidden="1" x14ac:dyDescent="0.25">
      <c r="A2692" s="68">
        <v>44938</v>
      </c>
      <c r="B2692" s="68">
        <v>44942</v>
      </c>
      <c r="C2692" s="66" t="s">
        <v>121</v>
      </c>
      <c r="D2692" s="66" t="s">
        <v>170</v>
      </c>
      <c r="E2692" s="66" t="s">
        <v>171</v>
      </c>
      <c r="F2692" s="68">
        <v>45987</v>
      </c>
      <c r="G2692" s="67">
        <v>9.57</v>
      </c>
      <c r="H2692" s="67">
        <v>-0.21</v>
      </c>
      <c r="I2692" s="67">
        <v>9.7200000000000006</v>
      </c>
      <c r="J2692" s="67">
        <v>9.42</v>
      </c>
      <c r="K2692" s="67">
        <v>79.394099999999995</v>
      </c>
      <c r="L2692" s="67">
        <v>0.13969999999999999</v>
      </c>
    </row>
    <row r="2693" spans="1:15" x14ac:dyDescent="0.25">
      <c r="A2693" s="68">
        <v>44938</v>
      </c>
      <c r="B2693" s="68">
        <v>44942</v>
      </c>
      <c r="C2693" s="66" t="s">
        <v>115</v>
      </c>
      <c r="D2693" s="66" t="s">
        <v>116</v>
      </c>
      <c r="E2693" s="66" t="s">
        <v>117</v>
      </c>
      <c r="F2693" s="68">
        <v>51616</v>
      </c>
      <c r="G2693" s="67">
        <v>7.13</v>
      </c>
      <c r="H2693" s="67">
        <v>-0.28000000000000003</v>
      </c>
      <c r="I2693" s="67">
        <v>7.28</v>
      </c>
      <c r="J2693" s="67">
        <v>6.99</v>
      </c>
      <c r="K2693" s="67">
        <v>58.497399999999999</v>
      </c>
      <c r="L2693" s="67">
        <v>2.1863000000000001</v>
      </c>
    </row>
    <row r="2694" spans="1:15" hidden="1" x14ac:dyDescent="0.25">
      <c r="A2694" s="68">
        <v>44938</v>
      </c>
      <c r="B2694" s="68">
        <v>44942</v>
      </c>
      <c r="C2694" s="66" t="s">
        <v>127</v>
      </c>
      <c r="D2694" s="66" t="s">
        <v>4</v>
      </c>
      <c r="E2694" s="66" t="s">
        <v>8</v>
      </c>
      <c r="F2694" s="68">
        <v>48542</v>
      </c>
      <c r="G2694" s="67">
        <v>7.36</v>
      </c>
      <c r="H2694" s="67">
        <v>-0.31</v>
      </c>
      <c r="I2694" s="67">
        <v>7.51</v>
      </c>
      <c r="J2694" s="67">
        <v>7.21</v>
      </c>
      <c r="K2694" s="67">
        <v>82.145200000000003</v>
      </c>
      <c r="L2694" s="67">
        <v>0.68969999999999998</v>
      </c>
    </row>
    <row r="2695" spans="1:15" hidden="1" x14ac:dyDescent="0.25">
      <c r="A2695" s="68">
        <v>44938</v>
      </c>
      <c r="B2695" s="68">
        <v>44942</v>
      </c>
      <c r="C2695" s="66" t="s">
        <v>124</v>
      </c>
      <c r="D2695" s="66" t="s">
        <v>172</v>
      </c>
      <c r="E2695" s="66" t="s">
        <v>173</v>
      </c>
      <c r="F2695" s="68">
        <v>45035</v>
      </c>
      <c r="G2695" s="67">
        <v>13.42</v>
      </c>
      <c r="H2695" s="67">
        <v>-0.02</v>
      </c>
      <c r="I2695" s="67">
        <v>13.56</v>
      </c>
      <c r="J2695" s="67">
        <v>13.27</v>
      </c>
      <c r="K2695" s="67">
        <v>96.650599999999997</v>
      </c>
      <c r="L2695" s="67">
        <v>0</v>
      </c>
      <c r="O2695" s="76"/>
    </row>
    <row r="2696" spans="1:15" hidden="1" x14ac:dyDescent="0.25">
      <c r="A2696" s="68">
        <v>44938</v>
      </c>
      <c r="B2696" s="68">
        <v>44942</v>
      </c>
      <c r="C2696" s="66" t="s">
        <v>130</v>
      </c>
      <c r="D2696" s="66" t="s">
        <v>164</v>
      </c>
      <c r="E2696" s="66" t="s">
        <v>165</v>
      </c>
      <c r="F2696" s="68">
        <v>45133</v>
      </c>
      <c r="G2696" s="67">
        <v>13.9</v>
      </c>
      <c r="H2696" s="67">
        <v>0</v>
      </c>
      <c r="I2696" s="67">
        <v>14.04</v>
      </c>
      <c r="J2696" s="67">
        <v>13.75</v>
      </c>
      <c r="K2696" s="67">
        <v>93.134200000000007</v>
      </c>
      <c r="L2696" s="67">
        <v>0</v>
      </c>
    </row>
    <row r="2697" spans="1:15" hidden="1" x14ac:dyDescent="0.25">
      <c r="A2697" s="68">
        <v>44938</v>
      </c>
      <c r="B2697" s="68">
        <v>44942</v>
      </c>
      <c r="C2697" s="66" t="s">
        <v>133</v>
      </c>
      <c r="D2697" s="66" t="s">
        <v>154</v>
      </c>
      <c r="E2697" s="66" t="s">
        <v>155</v>
      </c>
      <c r="F2697" s="68">
        <v>45287</v>
      </c>
      <c r="G2697" s="67">
        <v>13.7</v>
      </c>
      <c r="H2697" s="67">
        <v>-0.02</v>
      </c>
      <c r="I2697" s="67">
        <v>13.85</v>
      </c>
      <c r="J2697" s="67">
        <v>13.55</v>
      </c>
      <c r="K2697" s="67">
        <v>88.393199999999993</v>
      </c>
      <c r="L2697" s="67">
        <v>0</v>
      </c>
    </row>
    <row r="2698" spans="1:15" hidden="1" x14ac:dyDescent="0.25">
      <c r="A2698" s="68">
        <v>44937</v>
      </c>
      <c r="B2698" s="68">
        <v>44939</v>
      </c>
      <c r="C2698" s="66" t="s">
        <v>118</v>
      </c>
      <c r="D2698" s="66" t="s">
        <v>2</v>
      </c>
      <c r="E2698" s="66" t="s">
        <v>6</v>
      </c>
      <c r="F2698" s="68">
        <v>47048</v>
      </c>
      <c r="G2698" s="67">
        <v>8.4700000000000006</v>
      </c>
      <c r="H2698" s="67">
        <v>-0.17</v>
      </c>
      <c r="I2698" s="67">
        <v>8.6199999999999992</v>
      </c>
      <c r="J2698" s="67">
        <v>8.32</v>
      </c>
      <c r="K2698" s="67">
        <v>92.343500000000006</v>
      </c>
      <c r="L2698" s="67">
        <v>1.5348999999999999</v>
      </c>
    </row>
    <row r="2699" spans="1:15" hidden="1" x14ac:dyDescent="0.25">
      <c r="A2699" s="68">
        <v>44937</v>
      </c>
      <c r="B2699" s="68">
        <v>44939</v>
      </c>
      <c r="C2699" s="66" t="s">
        <v>112</v>
      </c>
      <c r="D2699" s="66" t="s">
        <v>113</v>
      </c>
      <c r="E2699" s="66" t="s">
        <v>114</v>
      </c>
      <c r="F2699" s="68">
        <v>50705</v>
      </c>
      <c r="G2699" s="67">
        <v>7.41</v>
      </c>
      <c r="H2699" s="67">
        <v>-0.15</v>
      </c>
      <c r="I2699" s="67">
        <v>7.56</v>
      </c>
      <c r="J2699" s="67">
        <v>7.26</v>
      </c>
      <c r="K2699" s="67">
        <v>59.753100000000003</v>
      </c>
      <c r="L2699" s="67">
        <v>0.6411</v>
      </c>
    </row>
    <row r="2700" spans="1:15" hidden="1" x14ac:dyDescent="0.25">
      <c r="A2700" s="68">
        <v>44937</v>
      </c>
      <c r="B2700" s="68">
        <v>44939</v>
      </c>
      <c r="C2700" s="66" t="s">
        <v>121</v>
      </c>
      <c r="D2700" s="66" t="s">
        <v>170</v>
      </c>
      <c r="E2700" s="66" t="s">
        <v>171</v>
      </c>
      <c r="F2700" s="68">
        <v>45987</v>
      </c>
      <c r="G2700" s="67">
        <v>9.7799999999999994</v>
      </c>
      <c r="H2700" s="67">
        <v>-0.11</v>
      </c>
      <c r="I2700" s="67">
        <v>9.92</v>
      </c>
      <c r="J2700" s="67">
        <v>9.6300000000000008</v>
      </c>
      <c r="K2700" s="67">
        <v>78.921800000000005</v>
      </c>
      <c r="L2700" s="67">
        <v>0.13150000000000001</v>
      </c>
    </row>
    <row r="2701" spans="1:15" x14ac:dyDescent="0.25">
      <c r="A2701" s="68">
        <v>44937</v>
      </c>
      <c r="B2701" s="68">
        <v>44939</v>
      </c>
      <c r="C2701" s="66" t="s">
        <v>115</v>
      </c>
      <c r="D2701" s="66" t="s">
        <v>116</v>
      </c>
      <c r="E2701" s="66" t="s">
        <v>117</v>
      </c>
      <c r="F2701" s="68">
        <v>51616</v>
      </c>
      <c r="G2701" s="67">
        <v>7.41</v>
      </c>
      <c r="H2701" s="67">
        <v>-0.13</v>
      </c>
      <c r="I2701" s="67">
        <v>7.56</v>
      </c>
      <c r="J2701" s="67">
        <v>7.27</v>
      </c>
      <c r="K2701" s="67">
        <v>56.561700000000002</v>
      </c>
      <c r="L2701" s="67">
        <v>2.1616</v>
      </c>
    </row>
    <row r="2702" spans="1:15" hidden="1" x14ac:dyDescent="0.25">
      <c r="A2702" s="68">
        <v>44937</v>
      </c>
      <c r="B2702" s="68">
        <v>44939</v>
      </c>
      <c r="C2702" s="66" t="s">
        <v>127</v>
      </c>
      <c r="D2702" s="66" t="s">
        <v>4</v>
      </c>
      <c r="E2702" s="66" t="s">
        <v>8</v>
      </c>
      <c r="F2702" s="68">
        <v>48542</v>
      </c>
      <c r="G2702" s="67">
        <v>7.67</v>
      </c>
      <c r="H2702" s="67">
        <v>-0.15</v>
      </c>
      <c r="I2702" s="67">
        <v>7.82</v>
      </c>
      <c r="J2702" s="67">
        <v>7.52</v>
      </c>
      <c r="K2702" s="67">
        <v>80.2684</v>
      </c>
      <c r="L2702" s="67">
        <v>0.65069999999999995</v>
      </c>
    </row>
    <row r="2703" spans="1:15" hidden="1" x14ac:dyDescent="0.25">
      <c r="A2703" s="68">
        <v>44937</v>
      </c>
      <c r="B2703" s="68">
        <v>44939</v>
      </c>
      <c r="C2703" s="66" t="s">
        <v>124</v>
      </c>
      <c r="D2703" s="66" t="s">
        <v>172</v>
      </c>
      <c r="E2703" s="66" t="s">
        <v>173</v>
      </c>
      <c r="F2703" s="68">
        <v>45035</v>
      </c>
      <c r="G2703" s="67">
        <v>13.44</v>
      </c>
      <c r="H2703" s="67">
        <v>0.02</v>
      </c>
      <c r="I2703" s="67">
        <v>13.59</v>
      </c>
      <c r="J2703" s="67">
        <v>13.29</v>
      </c>
      <c r="K2703" s="67">
        <v>96.540800000000004</v>
      </c>
      <c r="L2703" s="67">
        <v>0</v>
      </c>
      <c r="O2703" s="76"/>
    </row>
    <row r="2704" spans="1:15" hidden="1" x14ac:dyDescent="0.25">
      <c r="A2704" s="68">
        <v>44937</v>
      </c>
      <c r="B2704" s="68">
        <v>44939</v>
      </c>
      <c r="C2704" s="66" t="s">
        <v>130</v>
      </c>
      <c r="D2704" s="66" t="s">
        <v>164</v>
      </c>
      <c r="E2704" s="66" t="s">
        <v>165</v>
      </c>
      <c r="F2704" s="68">
        <v>45133</v>
      </c>
      <c r="G2704" s="67">
        <v>13.9</v>
      </c>
      <c r="H2704" s="67">
        <v>0.02</v>
      </c>
      <c r="I2704" s="67">
        <v>14.05</v>
      </c>
      <c r="J2704" s="67">
        <v>13.75</v>
      </c>
      <c r="K2704" s="67">
        <v>93.030699999999996</v>
      </c>
      <c r="L2704" s="67">
        <v>0</v>
      </c>
    </row>
    <row r="2705" spans="1:15" hidden="1" x14ac:dyDescent="0.25">
      <c r="A2705" s="68">
        <v>44937</v>
      </c>
      <c r="B2705" s="68">
        <v>44939</v>
      </c>
      <c r="C2705" s="66" t="s">
        <v>133</v>
      </c>
      <c r="D2705" s="66" t="s">
        <v>154</v>
      </c>
      <c r="E2705" s="66" t="s">
        <v>155</v>
      </c>
      <c r="F2705" s="68">
        <v>45287</v>
      </c>
      <c r="G2705" s="67">
        <v>13.72</v>
      </c>
      <c r="H2705" s="67">
        <v>0</v>
      </c>
      <c r="I2705" s="67">
        <v>13.87</v>
      </c>
      <c r="J2705" s="67">
        <v>13.57</v>
      </c>
      <c r="K2705" s="67">
        <v>88.292000000000002</v>
      </c>
      <c r="L2705" s="67">
        <v>0</v>
      </c>
    </row>
    <row r="2706" spans="1:15" hidden="1" x14ac:dyDescent="0.25">
      <c r="A2706" s="68">
        <v>44936</v>
      </c>
      <c r="B2706" s="68">
        <v>44938</v>
      </c>
      <c r="C2706" s="66" t="s">
        <v>118</v>
      </c>
      <c r="D2706" s="66" t="s">
        <v>2</v>
      </c>
      <c r="E2706" s="66" t="s">
        <v>6</v>
      </c>
      <c r="F2706" s="68">
        <v>47048</v>
      </c>
      <c r="G2706" s="67">
        <v>8.64</v>
      </c>
      <c r="H2706" s="67">
        <v>-0.02</v>
      </c>
      <c r="I2706" s="67">
        <v>8.7899999999999991</v>
      </c>
      <c r="J2706" s="67">
        <v>8.49</v>
      </c>
      <c r="K2706" s="67">
        <v>91.629499999999993</v>
      </c>
      <c r="L2706" s="67">
        <v>1.5164</v>
      </c>
    </row>
    <row r="2707" spans="1:15" hidden="1" x14ac:dyDescent="0.25">
      <c r="A2707" s="68">
        <v>44936</v>
      </c>
      <c r="B2707" s="68">
        <v>44938</v>
      </c>
      <c r="C2707" s="66" t="s">
        <v>112</v>
      </c>
      <c r="D2707" s="66" t="s">
        <v>113</v>
      </c>
      <c r="E2707" s="66" t="s">
        <v>114</v>
      </c>
      <c r="F2707" s="68">
        <v>50705</v>
      </c>
      <c r="G2707" s="67">
        <v>7.56</v>
      </c>
      <c r="H2707" s="67">
        <v>-0.05</v>
      </c>
      <c r="I2707" s="67">
        <v>7.71</v>
      </c>
      <c r="J2707" s="67">
        <v>7.41</v>
      </c>
      <c r="K2707" s="67">
        <v>58.779800000000002</v>
      </c>
      <c r="L2707" s="67">
        <v>0.63290000000000002</v>
      </c>
    </row>
    <row r="2708" spans="1:15" hidden="1" x14ac:dyDescent="0.25">
      <c r="A2708" s="68">
        <v>44936</v>
      </c>
      <c r="B2708" s="68">
        <v>44938</v>
      </c>
      <c r="C2708" s="66" t="s">
        <v>121</v>
      </c>
      <c r="D2708" s="66" t="s">
        <v>170</v>
      </c>
      <c r="E2708" s="66" t="s">
        <v>171</v>
      </c>
      <c r="F2708" s="68">
        <v>45987</v>
      </c>
      <c r="G2708" s="67">
        <v>9.89</v>
      </c>
      <c r="H2708" s="67">
        <v>-0.05</v>
      </c>
      <c r="I2708" s="67">
        <v>10.039999999999999</v>
      </c>
      <c r="J2708" s="67">
        <v>9.74</v>
      </c>
      <c r="K2708" s="67">
        <v>78.664400000000001</v>
      </c>
      <c r="L2708" s="67">
        <v>0.1288</v>
      </c>
    </row>
    <row r="2709" spans="1:15" x14ac:dyDescent="0.25">
      <c r="A2709" s="68">
        <v>44936</v>
      </c>
      <c r="B2709" s="68">
        <v>44938</v>
      </c>
      <c r="C2709" s="66" t="s">
        <v>115</v>
      </c>
      <c r="D2709" s="66" t="s">
        <v>116</v>
      </c>
      <c r="E2709" s="66" t="s">
        <v>117</v>
      </c>
      <c r="F2709" s="68">
        <v>51616</v>
      </c>
      <c r="G2709" s="67">
        <v>7.54</v>
      </c>
      <c r="H2709" s="67">
        <v>-0.04</v>
      </c>
      <c r="I2709" s="67">
        <v>7.68</v>
      </c>
      <c r="J2709" s="67">
        <v>7.39</v>
      </c>
      <c r="K2709" s="67">
        <v>55.748699999999999</v>
      </c>
      <c r="L2709" s="67">
        <v>2.1534</v>
      </c>
    </row>
    <row r="2710" spans="1:15" hidden="1" x14ac:dyDescent="0.25">
      <c r="A2710" s="68">
        <v>44936</v>
      </c>
      <c r="B2710" s="68">
        <v>44938</v>
      </c>
      <c r="C2710" s="66" t="s">
        <v>127</v>
      </c>
      <c r="D2710" s="66" t="s">
        <v>4</v>
      </c>
      <c r="E2710" s="66" t="s">
        <v>8</v>
      </c>
      <c r="F2710" s="68">
        <v>48542</v>
      </c>
      <c r="G2710" s="67">
        <v>7.82</v>
      </c>
      <c r="H2710" s="67">
        <v>-0.04</v>
      </c>
      <c r="I2710" s="67">
        <v>7.97</v>
      </c>
      <c r="J2710" s="67">
        <v>7.67</v>
      </c>
      <c r="K2710" s="67">
        <v>79.400499999999994</v>
      </c>
      <c r="L2710" s="67">
        <v>0.63770000000000004</v>
      </c>
    </row>
    <row r="2711" spans="1:15" hidden="1" x14ac:dyDescent="0.25">
      <c r="A2711" s="68">
        <v>44936</v>
      </c>
      <c r="B2711" s="68">
        <v>44938</v>
      </c>
      <c r="C2711" s="66" t="s">
        <v>124</v>
      </c>
      <c r="D2711" s="66" t="s">
        <v>172</v>
      </c>
      <c r="E2711" s="66" t="s">
        <v>173</v>
      </c>
      <c r="F2711" s="68">
        <v>45035</v>
      </c>
      <c r="G2711" s="67">
        <v>13.42</v>
      </c>
      <c r="H2711" s="67">
        <v>0.35</v>
      </c>
      <c r="I2711" s="67">
        <v>13.57</v>
      </c>
      <c r="J2711" s="67">
        <v>13.27</v>
      </c>
      <c r="K2711" s="67">
        <v>96.51</v>
      </c>
      <c r="L2711" s="67">
        <v>0</v>
      </c>
      <c r="O2711" s="76"/>
    </row>
    <row r="2712" spans="1:15" hidden="1" x14ac:dyDescent="0.25">
      <c r="A2712" s="68">
        <v>44936</v>
      </c>
      <c r="B2712" s="68">
        <v>44938</v>
      </c>
      <c r="C2712" s="66" t="s">
        <v>130</v>
      </c>
      <c r="D2712" s="66" t="s">
        <v>164</v>
      </c>
      <c r="E2712" s="66" t="s">
        <v>165</v>
      </c>
      <c r="F2712" s="68">
        <v>45133</v>
      </c>
      <c r="G2712" s="67">
        <v>13.88</v>
      </c>
      <c r="H2712" s="67">
        <v>0.01</v>
      </c>
      <c r="I2712" s="67">
        <v>14.03</v>
      </c>
      <c r="J2712" s="67">
        <v>13.73</v>
      </c>
      <c r="K2712" s="67">
        <v>93.008200000000002</v>
      </c>
      <c r="L2712" s="67">
        <v>0</v>
      </c>
    </row>
    <row r="2713" spans="1:15" hidden="1" x14ac:dyDescent="0.25">
      <c r="A2713" s="68">
        <v>44936</v>
      </c>
      <c r="B2713" s="68">
        <v>44938</v>
      </c>
      <c r="C2713" s="66" t="s">
        <v>133</v>
      </c>
      <c r="D2713" s="66" t="s">
        <v>154</v>
      </c>
      <c r="E2713" s="66" t="s">
        <v>155</v>
      </c>
      <c r="F2713" s="68">
        <v>45287</v>
      </c>
      <c r="G2713" s="67">
        <v>13.72</v>
      </c>
      <c r="H2713" s="67">
        <v>-0.01</v>
      </c>
      <c r="I2713" s="67">
        <v>13.87</v>
      </c>
      <c r="J2713" s="67">
        <v>13.57</v>
      </c>
      <c r="K2713" s="67">
        <v>88.263800000000003</v>
      </c>
      <c r="L2713" s="67">
        <v>0</v>
      </c>
    </row>
    <row r="2714" spans="1:15" hidden="1" x14ac:dyDescent="0.25">
      <c r="A2714" s="68">
        <v>44935</v>
      </c>
      <c r="B2714" s="68">
        <v>44937</v>
      </c>
      <c r="C2714" s="66" t="s">
        <v>118</v>
      </c>
      <c r="D2714" s="66" t="s">
        <v>2</v>
      </c>
      <c r="E2714" s="66" t="s">
        <v>6</v>
      </c>
      <c r="F2714" s="68">
        <v>47048</v>
      </c>
      <c r="G2714" s="67">
        <v>8.66</v>
      </c>
      <c r="H2714" s="67">
        <v>-0.13</v>
      </c>
      <c r="I2714" s="67">
        <v>8.81</v>
      </c>
      <c r="J2714" s="67">
        <v>8.51</v>
      </c>
      <c r="K2714" s="67">
        <v>91.548500000000004</v>
      </c>
      <c r="L2714" s="67">
        <v>1.4979</v>
      </c>
    </row>
    <row r="2715" spans="1:15" hidden="1" x14ac:dyDescent="0.25">
      <c r="A2715" s="68">
        <v>44935</v>
      </c>
      <c r="B2715" s="68">
        <v>44937</v>
      </c>
      <c r="C2715" s="66" t="s">
        <v>112</v>
      </c>
      <c r="D2715" s="66" t="s">
        <v>113</v>
      </c>
      <c r="E2715" s="66" t="s">
        <v>114</v>
      </c>
      <c r="F2715" s="68">
        <v>50705</v>
      </c>
      <c r="G2715" s="67">
        <v>7.61</v>
      </c>
      <c r="H2715" s="67">
        <v>-0.05</v>
      </c>
      <c r="I2715" s="67">
        <v>7.76</v>
      </c>
      <c r="J2715" s="67">
        <v>7.46</v>
      </c>
      <c r="K2715" s="67">
        <v>58.438000000000002</v>
      </c>
      <c r="L2715" s="67">
        <v>0.62470000000000003</v>
      </c>
    </row>
    <row r="2716" spans="1:15" hidden="1" x14ac:dyDescent="0.25">
      <c r="A2716" s="68">
        <v>44935</v>
      </c>
      <c r="B2716" s="68">
        <v>44937</v>
      </c>
      <c r="C2716" s="66" t="s">
        <v>121</v>
      </c>
      <c r="D2716" s="66" t="s">
        <v>170</v>
      </c>
      <c r="E2716" s="66" t="s">
        <v>171</v>
      </c>
      <c r="F2716" s="68">
        <v>45987</v>
      </c>
      <c r="G2716" s="67">
        <v>9.94</v>
      </c>
      <c r="H2716" s="67">
        <v>0</v>
      </c>
      <c r="I2716" s="67">
        <v>10.09</v>
      </c>
      <c r="J2716" s="67">
        <v>9.7899999999999991</v>
      </c>
      <c r="K2716" s="67">
        <v>78.548199999999994</v>
      </c>
      <c r="L2716" s="67">
        <v>0.126</v>
      </c>
    </row>
    <row r="2717" spans="1:15" x14ac:dyDescent="0.25">
      <c r="A2717" s="68">
        <v>44935</v>
      </c>
      <c r="B2717" s="68">
        <v>44937</v>
      </c>
      <c r="C2717" s="66" t="s">
        <v>115</v>
      </c>
      <c r="D2717" s="66" t="s">
        <v>116</v>
      </c>
      <c r="E2717" s="66" t="s">
        <v>117</v>
      </c>
      <c r="F2717" s="68">
        <v>51616</v>
      </c>
      <c r="G2717" s="67">
        <v>7.58</v>
      </c>
      <c r="H2717" s="67">
        <v>-0.05</v>
      </c>
      <c r="I2717" s="67">
        <v>7.73</v>
      </c>
      <c r="J2717" s="67">
        <v>7.43</v>
      </c>
      <c r="K2717" s="67">
        <v>55.457099999999997</v>
      </c>
      <c r="L2717" s="67">
        <v>2.1452</v>
      </c>
    </row>
    <row r="2718" spans="1:15" hidden="1" x14ac:dyDescent="0.25">
      <c r="A2718" s="68">
        <v>44935</v>
      </c>
      <c r="B2718" s="68">
        <v>44937</v>
      </c>
      <c r="C2718" s="66" t="s">
        <v>127</v>
      </c>
      <c r="D2718" s="66" t="s">
        <v>4</v>
      </c>
      <c r="E2718" s="66" t="s">
        <v>8</v>
      </c>
      <c r="F2718" s="68">
        <v>48542</v>
      </c>
      <c r="G2718" s="67">
        <v>7.86</v>
      </c>
      <c r="H2718" s="67">
        <v>-0.05</v>
      </c>
      <c r="I2718" s="67">
        <v>8.01</v>
      </c>
      <c r="J2718" s="67">
        <v>7.71</v>
      </c>
      <c r="K2718" s="67">
        <v>79.179400000000001</v>
      </c>
      <c r="L2718" s="67">
        <v>0.62470000000000003</v>
      </c>
    </row>
    <row r="2719" spans="1:15" hidden="1" x14ac:dyDescent="0.25">
      <c r="A2719" s="68">
        <v>44935</v>
      </c>
      <c r="B2719" s="68">
        <v>44937</v>
      </c>
      <c r="C2719" s="66" t="s">
        <v>124</v>
      </c>
      <c r="D2719" s="66" t="s">
        <v>172</v>
      </c>
      <c r="E2719" s="66" t="s">
        <v>173</v>
      </c>
      <c r="F2719" s="68">
        <v>45035</v>
      </c>
      <c r="G2719" s="67">
        <v>13.07</v>
      </c>
      <c r="H2719" s="67">
        <v>-0.01</v>
      </c>
      <c r="I2719" s="67">
        <v>13.22</v>
      </c>
      <c r="J2719" s="67">
        <v>12.92</v>
      </c>
      <c r="K2719" s="67">
        <v>96.565100000000001</v>
      </c>
      <c r="L2719" s="67">
        <v>0</v>
      </c>
      <c r="O2719" s="76"/>
    </row>
    <row r="2720" spans="1:15" hidden="1" x14ac:dyDescent="0.25">
      <c r="A2720" s="68">
        <v>44935</v>
      </c>
      <c r="B2720" s="68">
        <v>44937</v>
      </c>
      <c r="C2720" s="66" t="s">
        <v>130</v>
      </c>
      <c r="D2720" s="66" t="s">
        <v>164</v>
      </c>
      <c r="E2720" s="66" t="s">
        <v>165</v>
      </c>
      <c r="F2720" s="68">
        <v>45133</v>
      </c>
      <c r="G2720" s="67">
        <v>13.87</v>
      </c>
      <c r="H2720" s="67">
        <v>-0.01</v>
      </c>
      <c r="I2720" s="67">
        <v>14.02</v>
      </c>
      <c r="J2720" s="67">
        <v>13.72</v>
      </c>
      <c r="K2720" s="67">
        <v>92.977999999999994</v>
      </c>
      <c r="L2720" s="67">
        <v>0</v>
      </c>
    </row>
    <row r="2721" spans="1:15" hidden="1" x14ac:dyDescent="0.25">
      <c r="A2721" s="68">
        <v>44935</v>
      </c>
      <c r="B2721" s="68">
        <v>44937</v>
      </c>
      <c r="C2721" s="66" t="s">
        <v>133</v>
      </c>
      <c r="D2721" s="66" t="s">
        <v>154</v>
      </c>
      <c r="E2721" s="66" t="s">
        <v>155</v>
      </c>
      <c r="F2721" s="68">
        <v>45287</v>
      </c>
      <c r="G2721" s="67">
        <v>13.73</v>
      </c>
      <c r="H2721" s="67">
        <v>-7.0000000000000007E-2</v>
      </c>
      <c r="I2721" s="67">
        <v>13.88</v>
      </c>
      <c r="J2721" s="67">
        <v>13.58</v>
      </c>
      <c r="K2721" s="67">
        <v>88.223600000000005</v>
      </c>
      <c r="L2721" s="67">
        <v>0</v>
      </c>
    </row>
    <row r="2722" spans="1:15" hidden="1" x14ac:dyDescent="0.25">
      <c r="A2722" s="68">
        <v>44932</v>
      </c>
      <c r="B2722" s="68">
        <v>44936</v>
      </c>
      <c r="C2722" s="66" t="s">
        <v>118</v>
      </c>
      <c r="D2722" s="66" t="s">
        <v>2</v>
      </c>
      <c r="E2722" s="66" t="s">
        <v>6</v>
      </c>
      <c r="F2722" s="68">
        <v>47048</v>
      </c>
      <c r="G2722" s="67">
        <v>8.7899999999999991</v>
      </c>
      <c r="H2722" s="67">
        <v>-0.25</v>
      </c>
      <c r="I2722" s="67">
        <v>8.93</v>
      </c>
      <c r="J2722" s="67">
        <v>8.64</v>
      </c>
      <c r="K2722" s="67">
        <v>91.022300000000001</v>
      </c>
      <c r="L2722" s="67">
        <v>1.4795</v>
      </c>
    </row>
    <row r="2723" spans="1:15" hidden="1" x14ac:dyDescent="0.25">
      <c r="A2723" s="68">
        <v>44932</v>
      </c>
      <c r="B2723" s="68">
        <v>44936</v>
      </c>
      <c r="C2723" s="66" t="s">
        <v>112</v>
      </c>
      <c r="D2723" s="66" t="s">
        <v>113</v>
      </c>
      <c r="E2723" s="66" t="s">
        <v>114</v>
      </c>
      <c r="F2723" s="68">
        <v>50705</v>
      </c>
      <c r="G2723" s="67">
        <v>7.66</v>
      </c>
      <c r="H2723" s="67">
        <v>-0.05</v>
      </c>
      <c r="I2723" s="67">
        <v>7.8</v>
      </c>
      <c r="J2723" s="67">
        <v>7.51</v>
      </c>
      <c r="K2723" s="67">
        <v>58.142299999999999</v>
      </c>
      <c r="L2723" s="67">
        <v>0.61639999999999995</v>
      </c>
    </row>
    <row r="2724" spans="1:15" hidden="1" x14ac:dyDescent="0.25">
      <c r="A2724" s="68">
        <v>44932</v>
      </c>
      <c r="B2724" s="68">
        <v>44936</v>
      </c>
      <c r="C2724" s="66" t="s">
        <v>121</v>
      </c>
      <c r="D2724" s="66" t="s">
        <v>170</v>
      </c>
      <c r="E2724" s="66" t="s">
        <v>171</v>
      </c>
      <c r="F2724" s="68">
        <v>45987</v>
      </c>
      <c r="G2724" s="67">
        <v>9.94</v>
      </c>
      <c r="H2724" s="67">
        <v>-0.12</v>
      </c>
      <c r="I2724" s="67">
        <v>10.09</v>
      </c>
      <c r="J2724" s="67">
        <v>9.7899999999999991</v>
      </c>
      <c r="K2724" s="67">
        <v>78.5274</v>
      </c>
      <c r="L2724" s="67">
        <v>0.12330000000000001</v>
      </c>
    </row>
    <row r="2725" spans="1:15" x14ac:dyDescent="0.25">
      <c r="A2725" s="68">
        <v>44932</v>
      </c>
      <c r="B2725" s="68">
        <v>44936</v>
      </c>
      <c r="C2725" s="66" t="s">
        <v>115</v>
      </c>
      <c r="D2725" s="66" t="s">
        <v>116</v>
      </c>
      <c r="E2725" s="66" t="s">
        <v>117</v>
      </c>
      <c r="F2725" s="68">
        <v>51616</v>
      </c>
      <c r="G2725" s="67">
        <v>7.63</v>
      </c>
      <c r="H2725" s="67">
        <v>-7.0000000000000007E-2</v>
      </c>
      <c r="I2725" s="67">
        <v>7.78</v>
      </c>
      <c r="J2725" s="67">
        <v>7.48</v>
      </c>
      <c r="K2725" s="67">
        <v>55.143500000000003</v>
      </c>
      <c r="L2725" s="67">
        <v>2.137</v>
      </c>
    </row>
    <row r="2726" spans="1:15" hidden="1" x14ac:dyDescent="0.25">
      <c r="A2726" s="68">
        <v>44932</v>
      </c>
      <c r="B2726" s="68">
        <v>44936</v>
      </c>
      <c r="C2726" s="66" t="s">
        <v>127</v>
      </c>
      <c r="D2726" s="66" t="s">
        <v>4</v>
      </c>
      <c r="E2726" s="66" t="s">
        <v>8</v>
      </c>
      <c r="F2726" s="68">
        <v>48542</v>
      </c>
      <c r="G2726" s="67">
        <v>7.91</v>
      </c>
      <c r="H2726" s="67">
        <v>-0.1</v>
      </c>
      <c r="I2726" s="67">
        <v>8.0500000000000007</v>
      </c>
      <c r="J2726" s="67">
        <v>7.76</v>
      </c>
      <c r="K2726" s="67">
        <v>78.901600000000002</v>
      </c>
      <c r="L2726" s="67">
        <v>0.61160000000000003</v>
      </c>
    </row>
    <row r="2727" spans="1:15" hidden="1" x14ac:dyDescent="0.25">
      <c r="A2727" s="68">
        <v>44932</v>
      </c>
      <c r="B2727" s="68">
        <v>44936</v>
      </c>
      <c r="C2727" s="66" t="s">
        <v>124</v>
      </c>
      <c r="D2727" s="66" t="s">
        <v>172</v>
      </c>
      <c r="E2727" s="66" t="s">
        <v>173</v>
      </c>
      <c r="F2727" s="68">
        <v>45035</v>
      </c>
      <c r="G2727" s="67">
        <v>13.08</v>
      </c>
      <c r="H2727" s="67">
        <v>0.03</v>
      </c>
      <c r="I2727" s="67">
        <v>13.22</v>
      </c>
      <c r="J2727" s="67">
        <v>12.93</v>
      </c>
      <c r="K2727" s="67">
        <v>96.529200000000003</v>
      </c>
      <c r="L2727" s="67">
        <v>0</v>
      </c>
      <c r="O2727" s="76"/>
    </row>
    <row r="2728" spans="1:15" hidden="1" x14ac:dyDescent="0.25">
      <c r="A2728" s="68">
        <v>44932</v>
      </c>
      <c r="B2728" s="68">
        <v>44936</v>
      </c>
      <c r="C2728" s="66" t="s">
        <v>130</v>
      </c>
      <c r="D2728" s="66" t="s">
        <v>164</v>
      </c>
      <c r="E2728" s="66" t="s">
        <v>165</v>
      </c>
      <c r="F2728" s="68">
        <v>45133</v>
      </c>
      <c r="G2728" s="67">
        <v>13.88</v>
      </c>
      <c r="H2728" s="67">
        <v>-0.01</v>
      </c>
      <c r="I2728" s="67">
        <v>14.03</v>
      </c>
      <c r="J2728" s="67">
        <v>13.73</v>
      </c>
      <c r="K2728" s="67">
        <v>92.941599999999994</v>
      </c>
      <c r="L2728" s="67">
        <v>0</v>
      </c>
    </row>
    <row r="2729" spans="1:15" hidden="1" x14ac:dyDescent="0.25">
      <c r="A2729" s="68">
        <v>44932</v>
      </c>
      <c r="B2729" s="68">
        <v>44936</v>
      </c>
      <c r="C2729" s="66" t="s">
        <v>133</v>
      </c>
      <c r="D2729" s="66" t="s">
        <v>154</v>
      </c>
      <c r="E2729" s="66" t="s">
        <v>155</v>
      </c>
      <c r="F2729" s="68">
        <v>45287</v>
      </c>
      <c r="G2729" s="67">
        <v>13.8</v>
      </c>
      <c r="H2729" s="67">
        <v>-0.01</v>
      </c>
      <c r="I2729" s="67">
        <v>13.95</v>
      </c>
      <c r="J2729" s="67">
        <v>13.65</v>
      </c>
      <c r="K2729" s="67">
        <v>88.143799999999999</v>
      </c>
      <c r="L2729" s="67">
        <v>0</v>
      </c>
    </row>
    <row r="2730" spans="1:15" hidden="1" x14ac:dyDescent="0.25">
      <c r="A2730" s="68">
        <v>44931</v>
      </c>
      <c r="B2730" s="68">
        <v>44935</v>
      </c>
      <c r="C2730" s="66" t="s">
        <v>118</v>
      </c>
      <c r="D2730" s="66" t="s">
        <v>2</v>
      </c>
      <c r="E2730" s="66" t="s">
        <v>6</v>
      </c>
      <c r="F2730" s="68">
        <v>47048</v>
      </c>
      <c r="G2730" s="67">
        <v>9.0399999999999991</v>
      </c>
      <c r="H2730" s="67">
        <v>-0.3</v>
      </c>
      <c r="I2730" s="67">
        <v>9.19</v>
      </c>
      <c r="J2730" s="67">
        <v>8.89</v>
      </c>
      <c r="K2730" s="67">
        <v>89.978099999999998</v>
      </c>
      <c r="L2730" s="67">
        <v>1.4610000000000001</v>
      </c>
    </row>
    <row r="2731" spans="1:15" hidden="1" x14ac:dyDescent="0.25">
      <c r="A2731" s="68">
        <v>44931</v>
      </c>
      <c r="B2731" s="68">
        <v>44935</v>
      </c>
      <c r="C2731" s="66" t="s">
        <v>112</v>
      </c>
      <c r="D2731" s="66" t="s">
        <v>113</v>
      </c>
      <c r="E2731" s="66" t="s">
        <v>114</v>
      </c>
      <c r="F2731" s="68">
        <v>50705</v>
      </c>
      <c r="G2731" s="67">
        <v>7.71</v>
      </c>
      <c r="H2731" s="67">
        <v>-0.28999999999999998</v>
      </c>
      <c r="I2731" s="67">
        <v>7.86</v>
      </c>
      <c r="J2731" s="67">
        <v>7.56</v>
      </c>
      <c r="K2731" s="67">
        <v>57.820300000000003</v>
      </c>
      <c r="L2731" s="67">
        <v>0.60819999999999996</v>
      </c>
    </row>
    <row r="2732" spans="1:15" hidden="1" x14ac:dyDescent="0.25">
      <c r="A2732" s="68">
        <v>44931</v>
      </c>
      <c r="B2732" s="68">
        <v>44935</v>
      </c>
      <c r="C2732" s="66" t="s">
        <v>121</v>
      </c>
      <c r="D2732" s="66" t="s">
        <v>170</v>
      </c>
      <c r="E2732" s="66" t="s">
        <v>171</v>
      </c>
      <c r="F2732" s="68">
        <v>45987</v>
      </c>
      <c r="G2732" s="67">
        <v>10.06</v>
      </c>
      <c r="H2732" s="67">
        <v>-0.45</v>
      </c>
      <c r="I2732" s="67">
        <v>10.210000000000001</v>
      </c>
      <c r="J2732" s="67">
        <v>9.91</v>
      </c>
      <c r="K2732" s="67">
        <v>78.272300000000001</v>
      </c>
      <c r="L2732" s="67">
        <v>0.1205</v>
      </c>
    </row>
    <row r="2733" spans="1:15" x14ac:dyDescent="0.25">
      <c r="A2733" s="68">
        <v>44931</v>
      </c>
      <c r="B2733" s="68">
        <v>44935</v>
      </c>
      <c r="C2733" s="66" t="s">
        <v>115</v>
      </c>
      <c r="D2733" s="66" t="s">
        <v>116</v>
      </c>
      <c r="E2733" s="66" t="s">
        <v>117</v>
      </c>
      <c r="F2733" s="68">
        <v>51616</v>
      </c>
      <c r="G2733" s="67">
        <v>7.7</v>
      </c>
      <c r="H2733" s="67">
        <v>-0.24</v>
      </c>
      <c r="I2733" s="67">
        <v>7.85</v>
      </c>
      <c r="J2733" s="67">
        <v>7.55</v>
      </c>
      <c r="K2733" s="67">
        <v>54.647399999999998</v>
      </c>
      <c r="L2733" s="67">
        <v>2.1288</v>
      </c>
    </row>
    <row r="2734" spans="1:15" hidden="1" x14ac:dyDescent="0.25">
      <c r="A2734" s="68">
        <v>44931</v>
      </c>
      <c r="B2734" s="68">
        <v>44935</v>
      </c>
      <c r="C2734" s="66" t="s">
        <v>127</v>
      </c>
      <c r="D2734" s="66" t="s">
        <v>4</v>
      </c>
      <c r="E2734" s="66" t="s">
        <v>8</v>
      </c>
      <c r="F2734" s="68">
        <v>48542</v>
      </c>
      <c r="G2734" s="67">
        <v>8.01</v>
      </c>
      <c r="H2734" s="67">
        <v>-0.37</v>
      </c>
      <c r="I2734" s="67">
        <v>8.16</v>
      </c>
      <c r="J2734" s="67">
        <v>7.86</v>
      </c>
      <c r="K2734" s="67">
        <v>78.317999999999998</v>
      </c>
      <c r="L2734" s="67">
        <v>0.59860000000000002</v>
      </c>
    </row>
    <row r="2735" spans="1:15" hidden="1" x14ac:dyDescent="0.25">
      <c r="A2735" s="68">
        <v>44931</v>
      </c>
      <c r="B2735" s="68">
        <v>44935</v>
      </c>
      <c r="C2735" s="66" t="s">
        <v>124</v>
      </c>
      <c r="D2735" s="66" t="s">
        <v>172</v>
      </c>
      <c r="E2735" s="66" t="s">
        <v>173</v>
      </c>
      <c r="F2735" s="68">
        <v>45035</v>
      </c>
      <c r="G2735" s="67">
        <v>13.05</v>
      </c>
      <c r="H2735" s="67">
        <v>-0.02</v>
      </c>
      <c r="I2735" s="67">
        <v>13.2</v>
      </c>
      <c r="J2735" s="67">
        <v>12.9</v>
      </c>
      <c r="K2735" s="67">
        <v>96.501099999999994</v>
      </c>
      <c r="L2735" s="67">
        <v>0</v>
      </c>
      <c r="O2735" s="76"/>
    </row>
    <row r="2736" spans="1:15" hidden="1" x14ac:dyDescent="0.25">
      <c r="A2736" s="68">
        <v>44931</v>
      </c>
      <c r="B2736" s="68">
        <v>44935</v>
      </c>
      <c r="C2736" s="66" t="s">
        <v>130</v>
      </c>
      <c r="D2736" s="66" t="s">
        <v>164</v>
      </c>
      <c r="E2736" s="66" t="s">
        <v>165</v>
      </c>
      <c r="F2736" s="68">
        <v>45133</v>
      </c>
      <c r="G2736" s="67">
        <v>13.89</v>
      </c>
      <c r="H2736" s="67">
        <v>0.01</v>
      </c>
      <c r="I2736" s="67">
        <v>14.03</v>
      </c>
      <c r="J2736" s="67">
        <v>13.74</v>
      </c>
      <c r="K2736" s="67">
        <v>92.905199999999994</v>
      </c>
      <c r="L2736" s="67">
        <v>0</v>
      </c>
    </row>
    <row r="2737" spans="1:15" hidden="1" x14ac:dyDescent="0.25">
      <c r="A2737" s="68">
        <v>44931</v>
      </c>
      <c r="B2737" s="68">
        <v>44935</v>
      </c>
      <c r="C2737" s="66" t="s">
        <v>133</v>
      </c>
      <c r="D2737" s="66" t="s">
        <v>154</v>
      </c>
      <c r="E2737" s="66" t="s">
        <v>155</v>
      </c>
      <c r="F2737" s="68">
        <v>45287</v>
      </c>
      <c r="G2737" s="67">
        <v>13.81</v>
      </c>
      <c r="H2737" s="67">
        <v>7.0000000000000007E-2</v>
      </c>
      <c r="I2737" s="67">
        <v>13.96</v>
      </c>
      <c r="J2737" s="67">
        <v>13.66</v>
      </c>
      <c r="K2737" s="67">
        <v>88.105000000000004</v>
      </c>
      <c r="L2737" s="67">
        <v>0</v>
      </c>
    </row>
    <row r="2738" spans="1:15" hidden="1" x14ac:dyDescent="0.25">
      <c r="A2738" s="68">
        <v>44930</v>
      </c>
      <c r="B2738" s="68">
        <v>44932</v>
      </c>
      <c r="C2738" s="66" t="s">
        <v>118</v>
      </c>
      <c r="D2738" s="66" t="s">
        <v>2</v>
      </c>
      <c r="E2738" s="66" t="s">
        <v>6</v>
      </c>
      <c r="F2738" s="68">
        <v>47048</v>
      </c>
      <c r="G2738" s="67">
        <v>9.34</v>
      </c>
      <c r="H2738" s="67">
        <v>-0.47</v>
      </c>
      <c r="I2738" s="67">
        <v>9.49</v>
      </c>
      <c r="J2738" s="67">
        <v>9.19</v>
      </c>
      <c r="K2738" s="67">
        <v>88.757800000000003</v>
      </c>
      <c r="L2738" s="67">
        <v>1.4055</v>
      </c>
    </row>
    <row r="2739" spans="1:15" hidden="1" x14ac:dyDescent="0.25">
      <c r="A2739" s="68">
        <v>44930</v>
      </c>
      <c r="B2739" s="68">
        <v>44932</v>
      </c>
      <c r="C2739" s="66" t="s">
        <v>112</v>
      </c>
      <c r="D2739" s="66" t="s">
        <v>113</v>
      </c>
      <c r="E2739" s="66" t="s">
        <v>114</v>
      </c>
      <c r="F2739" s="68">
        <v>50705</v>
      </c>
      <c r="G2739" s="67">
        <v>8</v>
      </c>
      <c r="H2739" s="67">
        <v>-0.4</v>
      </c>
      <c r="I2739" s="67">
        <v>8.14</v>
      </c>
      <c r="J2739" s="67">
        <v>7.85</v>
      </c>
      <c r="K2739" s="67">
        <v>56.035299999999999</v>
      </c>
      <c r="L2739" s="67">
        <v>0.58360000000000001</v>
      </c>
    </row>
    <row r="2740" spans="1:15" hidden="1" x14ac:dyDescent="0.25">
      <c r="A2740" s="68">
        <v>44930</v>
      </c>
      <c r="B2740" s="68">
        <v>44932</v>
      </c>
      <c r="C2740" s="66" t="s">
        <v>121</v>
      </c>
      <c r="D2740" s="66" t="s">
        <v>170</v>
      </c>
      <c r="E2740" s="66" t="s">
        <v>171</v>
      </c>
      <c r="F2740" s="68">
        <v>45987</v>
      </c>
      <c r="G2740" s="67">
        <v>10.51</v>
      </c>
      <c r="H2740" s="67">
        <v>-0.35</v>
      </c>
      <c r="I2740" s="67">
        <v>10.65</v>
      </c>
      <c r="J2740" s="67">
        <v>10.36</v>
      </c>
      <c r="K2740" s="67">
        <v>77.322100000000006</v>
      </c>
      <c r="L2740" s="67">
        <v>0.1123</v>
      </c>
    </row>
    <row r="2741" spans="1:15" x14ac:dyDescent="0.25">
      <c r="A2741" s="68">
        <v>44930</v>
      </c>
      <c r="B2741" s="68">
        <v>44932</v>
      </c>
      <c r="C2741" s="66" t="s">
        <v>115</v>
      </c>
      <c r="D2741" s="66" t="s">
        <v>116</v>
      </c>
      <c r="E2741" s="66" t="s">
        <v>117</v>
      </c>
      <c r="F2741" s="68">
        <v>51616</v>
      </c>
      <c r="G2741" s="67">
        <v>7.94</v>
      </c>
      <c r="H2741" s="67">
        <v>-0.42</v>
      </c>
      <c r="I2741" s="67">
        <v>8.09</v>
      </c>
      <c r="J2741" s="67">
        <v>7.79</v>
      </c>
      <c r="K2741" s="67">
        <v>53.163400000000003</v>
      </c>
      <c r="L2741" s="67">
        <v>2.1040999999999999</v>
      </c>
    </row>
    <row r="2742" spans="1:15" hidden="1" x14ac:dyDescent="0.25">
      <c r="A2742" s="68">
        <v>44930</v>
      </c>
      <c r="B2742" s="68">
        <v>44932</v>
      </c>
      <c r="C2742" s="66" t="s">
        <v>127</v>
      </c>
      <c r="D2742" s="66" t="s">
        <v>4</v>
      </c>
      <c r="E2742" s="66" t="s">
        <v>8</v>
      </c>
      <c r="F2742" s="68">
        <v>48542</v>
      </c>
      <c r="G2742" s="67">
        <v>8.3800000000000008</v>
      </c>
      <c r="H2742" s="67">
        <v>-0.46</v>
      </c>
      <c r="I2742" s="67">
        <v>8.52</v>
      </c>
      <c r="J2742" s="67">
        <v>8.23</v>
      </c>
      <c r="K2742" s="67">
        <v>76.252499999999998</v>
      </c>
      <c r="L2742" s="67">
        <v>0.55959999999999999</v>
      </c>
    </row>
    <row r="2743" spans="1:15" hidden="1" x14ac:dyDescent="0.25">
      <c r="A2743" s="68">
        <v>44930</v>
      </c>
      <c r="B2743" s="68">
        <v>44932</v>
      </c>
      <c r="C2743" s="66" t="s">
        <v>124</v>
      </c>
      <c r="D2743" s="66" t="s">
        <v>172</v>
      </c>
      <c r="E2743" s="66" t="s">
        <v>173</v>
      </c>
      <c r="F2743" s="68">
        <v>45035</v>
      </c>
      <c r="G2743" s="67">
        <v>13.07</v>
      </c>
      <c r="H2743" s="67">
        <v>-0.08</v>
      </c>
      <c r="I2743" s="67">
        <v>13.22</v>
      </c>
      <c r="J2743" s="67">
        <v>12.92</v>
      </c>
      <c r="K2743" s="67">
        <v>96.395099999999999</v>
      </c>
      <c r="L2743" s="67">
        <v>0</v>
      </c>
      <c r="O2743" s="76"/>
    </row>
    <row r="2744" spans="1:15" hidden="1" x14ac:dyDescent="0.25">
      <c r="A2744" s="68">
        <v>44930</v>
      </c>
      <c r="B2744" s="68">
        <v>44932</v>
      </c>
      <c r="C2744" s="66" t="s">
        <v>130</v>
      </c>
      <c r="D2744" s="66" t="s">
        <v>164</v>
      </c>
      <c r="E2744" s="66" t="s">
        <v>165</v>
      </c>
      <c r="F2744" s="68">
        <v>45133</v>
      </c>
      <c r="G2744" s="67">
        <v>13.88</v>
      </c>
      <c r="H2744" s="67">
        <v>0.08</v>
      </c>
      <c r="I2744" s="67">
        <v>14.03</v>
      </c>
      <c r="J2744" s="67">
        <v>13.73</v>
      </c>
      <c r="K2744" s="67">
        <v>92.807000000000002</v>
      </c>
      <c r="L2744" s="67">
        <v>0</v>
      </c>
    </row>
    <row r="2745" spans="1:15" hidden="1" x14ac:dyDescent="0.25">
      <c r="A2745" s="68">
        <v>44930</v>
      </c>
      <c r="B2745" s="68">
        <v>44932</v>
      </c>
      <c r="C2745" s="66" t="s">
        <v>133</v>
      </c>
      <c r="D2745" s="66" t="s">
        <v>154</v>
      </c>
      <c r="E2745" s="66" t="s">
        <v>155</v>
      </c>
      <c r="F2745" s="68">
        <v>45287</v>
      </c>
      <c r="G2745" s="67">
        <v>13.74</v>
      </c>
      <c r="H2745" s="67">
        <v>0.01</v>
      </c>
      <c r="I2745" s="67">
        <v>13.89</v>
      </c>
      <c r="J2745" s="67">
        <v>13.59</v>
      </c>
      <c r="K2745" s="67">
        <v>88.069299999999998</v>
      </c>
      <c r="L2745" s="67">
        <v>0</v>
      </c>
    </row>
    <row r="2746" spans="1:15" hidden="1" x14ac:dyDescent="0.25">
      <c r="A2746" s="68">
        <v>44929</v>
      </c>
      <c r="B2746" s="68">
        <v>44931</v>
      </c>
      <c r="C2746" s="66" t="s">
        <v>118</v>
      </c>
      <c r="D2746" s="66" t="s">
        <v>2</v>
      </c>
      <c r="E2746" s="66" t="s">
        <v>6</v>
      </c>
      <c r="F2746" s="68">
        <v>47048</v>
      </c>
      <c r="G2746" s="67">
        <v>9.81</v>
      </c>
      <c r="H2746" s="67">
        <v>-0.06</v>
      </c>
      <c r="I2746" s="67">
        <v>9.9600000000000009</v>
      </c>
      <c r="J2746" s="67">
        <v>9.66</v>
      </c>
      <c r="K2746" s="67">
        <v>86.893600000000006</v>
      </c>
      <c r="L2746" s="67">
        <v>1.387</v>
      </c>
    </row>
    <row r="2747" spans="1:15" hidden="1" x14ac:dyDescent="0.25">
      <c r="A2747" s="68">
        <v>44929</v>
      </c>
      <c r="B2747" s="68">
        <v>44931</v>
      </c>
      <c r="C2747" s="66" t="s">
        <v>112</v>
      </c>
      <c r="D2747" s="66" t="s">
        <v>113</v>
      </c>
      <c r="E2747" s="66" t="s">
        <v>114</v>
      </c>
      <c r="F2747" s="68">
        <v>50705</v>
      </c>
      <c r="G2747" s="67">
        <v>8.4</v>
      </c>
      <c r="H2747" s="67">
        <v>-0.1</v>
      </c>
      <c r="I2747" s="67">
        <v>8.5500000000000007</v>
      </c>
      <c r="J2747" s="67">
        <v>8.26</v>
      </c>
      <c r="K2747" s="67">
        <v>53.640900000000002</v>
      </c>
      <c r="L2747" s="67">
        <v>0.57530000000000003</v>
      </c>
    </row>
    <row r="2748" spans="1:15" hidden="1" x14ac:dyDescent="0.25">
      <c r="A2748" s="68">
        <v>44929</v>
      </c>
      <c r="B2748" s="68">
        <v>44931</v>
      </c>
      <c r="C2748" s="66" t="s">
        <v>121</v>
      </c>
      <c r="D2748" s="66" t="s">
        <v>170</v>
      </c>
      <c r="E2748" s="66" t="s">
        <v>171</v>
      </c>
      <c r="F2748" s="68">
        <v>45987</v>
      </c>
      <c r="G2748" s="67">
        <v>10.86</v>
      </c>
      <c r="H2748" s="67">
        <v>-0.01</v>
      </c>
      <c r="I2748" s="67">
        <v>11.01</v>
      </c>
      <c r="J2748" s="67">
        <v>10.71</v>
      </c>
      <c r="K2748" s="67">
        <v>76.599999999999994</v>
      </c>
      <c r="L2748" s="67">
        <v>0.1096</v>
      </c>
    </row>
    <row r="2749" spans="1:15" x14ac:dyDescent="0.25">
      <c r="A2749" s="68">
        <v>44929</v>
      </c>
      <c r="B2749" s="68">
        <v>44931</v>
      </c>
      <c r="C2749" s="66" t="s">
        <v>115</v>
      </c>
      <c r="D2749" s="66" t="s">
        <v>116</v>
      </c>
      <c r="E2749" s="66" t="s">
        <v>117</v>
      </c>
      <c r="F2749" s="68">
        <v>51616</v>
      </c>
      <c r="G2749" s="67">
        <v>8.36</v>
      </c>
      <c r="H2749" s="67">
        <v>-0.1</v>
      </c>
      <c r="I2749" s="67">
        <v>8.51</v>
      </c>
      <c r="J2749" s="67">
        <v>8.2100000000000009</v>
      </c>
      <c r="K2749" s="67">
        <v>50.637300000000003</v>
      </c>
      <c r="L2749" s="67">
        <v>2.0958999999999999</v>
      </c>
    </row>
    <row r="2750" spans="1:15" hidden="1" x14ac:dyDescent="0.25">
      <c r="A2750" s="68">
        <v>44929</v>
      </c>
      <c r="B2750" s="68">
        <v>44931</v>
      </c>
      <c r="C2750" s="66" t="s">
        <v>127</v>
      </c>
      <c r="D2750" s="66" t="s">
        <v>4</v>
      </c>
      <c r="E2750" s="66" t="s">
        <v>8</v>
      </c>
      <c r="F2750" s="68">
        <v>48542</v>
      </c>
      <c r="G2750" s="67">
        <v>8.84</v>
      </c>
      <c r="H2750" s="67">
        <v>-0.24</v>
      </c>
      <c r="I2750" s="67">
        <v>8.99</v>
      </c>
      <c r="J2750" s="67">
        <v>8.69</v>
      </c>
      <c r="K2750" s="67">
        <v>73.73</v>
      </c>
      <c r="L2750" s="67">
        <v>0.54659999999999997</v>
      </c>
    </row>
    <row r="2751" spans="1:15" hidden="1" x14ac:dyDescent="0.25">
      <c r="A2751" s="68">
        <v>44929</v>
      </c>
      <c r="B2751" s="68">
        <v>44931</v>
      </c>
      <c r="C2751" s="66" t="s">
        <v>124</v>
      </c>
      <c r="D2751" s="66" t="s">
        <v>172</v>
      </c>
      <c r="E2751" s="66" t="s">
        <v>173</v>
      </c>
      <c r="F2751" s="68">
        <v>45035</v>
      </c>
      <c r="G2751" s="67">
        <v>13.15</v>
      </c>
      <c r="H2751" s="67">
        <v>0.84</v>
      </c>
      <c r="I2751" s="67">
        <v>13.3</v>
      </c>
      <c r="J2751" s="67">
        <v>13</v>
      </c>
      <c r="K2751" s="67">
        <v>96.340500000000006</v>
      </c>
      <c r="L2751" s="67">
        <v>0</v>
      </c>
      <c r="O2751" s="76"/>
    </row>
    <row r="2752" spans="1:15" hidden="1" x14ac:dyDescent="0.25">
      <c r="A2752" s="68">
        <v>44929</v>
      </c>
      <c r="B2752" s="68">
        <v>44931</v>
      </c>
      <c r="C2752" s="66" t="s">
        <v>130</v>
      </c>
      <c r="D2752" s="66" t="s">
        <v>164</v>
      </c>
      <c r="E2752" s="66" t="s">
        <v>165</v>
      </c>
      <c r="F2752" s="68">
        <v>45133</v>
      </c>
      <c r="G2752" s="67">
        <v>13.8</v>
      </c>
      <c r="H2752" s="67">
        <v>0</v>
      </c>
      <c r="I2752" s="67">
        <v>13.95</v>
      </c>
      <c r="J2752" s="67">
        <v>13.66</v>
      </c>
      <c r="K2752" s="67">
        <v>92.811999999999998</v>
      </c>
      <c r="L2752" s="67">
        <v>0</v>
      </c>
    </row>
    <row r="2753" spans="1:15" hidden="1" x14ac:dyDescent="0.25">
      <c r="A2753" s="68">
        <v>44929</v>
      </c>
      <c r="B2753" s="68">
        <v>44931</v>
      </c>
      <c r="C2753" s="66" t="s">
        <v>133</v>
      </c>
      <c r="D2753" s="66" t="s">
        <v>154</v>
      </c>
      <c r="E2753" s="66" t="s">
        <v>155</v>
      </c>
      <c r="F2753" s="68">
        <v>45287</v>
      </c>
      <c r="G2753" s="67">
        <v>13.73</v>
      </c>
      <c r="H2753" s="67">
        <v>-0.04</v>
      </c>
      <c r="I2753" s="67">
        <v>13.88</v>
      </c>
      <c r="J2753" s="67">
        <v>13.58</v>
      </c>
      <c r="K2753" s="67">
        <v>88.0458</v>
      </c>
      <c r="L2753" s="67">
        <v>0</v>
      </c>
    </row>
    <row r="2754" spans="1:15" hidden="1" x14ac:dyDescent="0.25">
      <c r="A2754" s="68">
        <v>44928</v>
      </c>
      <c r="B2754" s="68">
        <v>44930</v>
      </c>
      <c r="C2754" s="66" t="s">
        <v>118</v>
      </c>
      <c r="D2754" s="66" t="s">
        <v>2</v>
      </c>
      <c r="E2754" s="66" t="s">
        <v>6</v>
      </c>
      <c r="F2754" s="68">
        <v>47048</v>
      </c>
      <c r="G2754" s="67">
        <v>9.8699999999999992</v>
      </c>
      <c r="H2754" s="67">
        <v>0.14000000000000001</v>
      </c>
      <c r="I2754" s="67">
        <v>10.02</v>
      </c>
      <c r="J2754" s="67">
        <v>9.7200000000000006</v>
      </c>
      <c r="K2754" s="67">
        <v>86.669200000000004</v>
      </c>
      <c r="L2754" s="67">
        <v>1.3685</v>
      </c>
    </row>
    <row r="2755" spans="1:15" hidden="1" x14ac:dyDescent="0.25">
      <c r="A2755" s="68">
        <v>44928</v>
      </c>
      <c r="B2755" s="68">
        <v>44930</v>
      </c>
      <c r="C2755" s="66" t="s">
        <v>112</v>
      </c>
      <c r="D2755" s="66" t="s">
        <v>113</v>
      </c>
      <c r="E2755" s="66" t="s">
        <v>114</v>
      </c>
      <c r="F2755" s="68">
        <v>50705</v>
      </c>
      <c r="G2755" s="67">
        <v>8.5</v>
      </c>
      <c r="H2755" s="67">
        <v>0.09</v>
      </c>
      <c r="I2755" s="67">
        <v>8.65</v>
      </c>
      <c r="J2755" s="67">
        <v>8.36</v>
      </c>
      <c r="K2755" s="67">
        <v>53.075899999999997</v>
      </c>
      <c r="L2755" s="67">
        <v>0.56710000000000005</v>
      </c>
    </row>
    <row r="2756" spans="1:15" hidden="1" x14ac:dyDescent="0.25">
      <c r="A2756" s="68">
        <v>44928</v>
      </c>
      <c r="B2756" s="68">
        <v>44930</v>
      </c>
      <c r="C2756" s="66" t="s">
        <v>121</v>
      </c>
      <c r="D2756" s="66" t="s">
        <v>170</v>
      </c>
      <c r="E2756" s="66" t="s">
        <v>171</v>
      </c>
      <c r="F2756" s="68">
        <v>45987</v>
      </c>
      <c r="G2756" s="67">
        <v>10.87</v>
      </c>
      <c r="H2756" s="67">
        <v>0.16</v>
      </c>
      <c r="I2756" s="67">
        <v>11.02</v>
      </c>
      <c r="J2756" s="67">
        <v>10.72</v>
      </c>
      <c r="K2756" s="67">
        <v>76.5685</v>
      </c>
      <c r="L2756" s="67">
        <v>0.10680000000000001</v>
      </c>
    </row>
    <row r="2757" spans="1:15" x14ac:dyDescent="0.25">
      <c r="A2757" s="68">
        <v>44928</v>
      </c>
      <c r="B2757" s="68">
        <v>44930</v>
      </c>
      <c r="C2757" s="66" t="s">
        <v>115</v>
      </c>
      <c r="D2757" s="66" t="s">
        <v>116</v>
      </c>
      <c r="E2757" s="66" t="s">
        <v>117</v>
      </c>
      <c r="F2757" s="68">
        <v>51616</v>
      </c>
      <c r="G2757" s="67">
        <v>8.4600000000000009</v>
      </c>
      <c r="H2757" s="67">
        <v>0.05</v>
      </c>
      <c r="I2757" s="67">
        <v>8.61</v>
      </c>
      <c r="J2757" s="67">
        <v>8.31</v>
      </c>
      <c r="K2757" s="67">
        <v>50.058399999999999</v>
      </c>
      <c r="L2757" s="67">
        <v>2.0876999999999999</v>
      </c>
    </row>
    <row r="2758" spans="1:15" hidden="1" x14ac:dyDescent="0.25">
      <c r="A2758" s="68">
        <v>44928</v>
      </c>
      <c r="B2758" s="68">
        <v>44930</v>
      </c>
      <c r="C2758" s="66" t="s">
        <v>127</v>
      </c>
      <c r="D2758" s="66" t="s">
        <v>4</v>
      </c>
      <c r="E2758" s="66" t="s">
        <v>8</v>
      </c>
      <c r="F2758" s="68">
        <v>48542</v>
      </c>
      <c r="G2758" s="67">
        <v>9.08</v>
      </c>
      <c r="H2758" s="67">
        <v>0.1</v>
      </c>
      <c r="I2758" s="67">
        <v>9.23</v>
      </c>
      <c r="J2758" s="67">
        <v>8.93</v>
      </c>
      <c r="K2758" s="67">
        <v>72.505700000000004</v>
      </c>
      <c r="L2758" s="67">
        <v>0.53359999999999996</v>
      </c>
    </row>
    <row r="2759" spans="1:15" hidden="1" x14ac:dyDescent="0.25">
      <c r="A2759" s="68">
        <v>44928</v>
      </c>
      <c r="B2759" s="68">
        <v>44930</v>
      </c>
      <c r="C2759" s="66" t="s">
        <v>124</v>
      </c>
      <c r="D2759" s="66" t="s">
        <v>172</v>
      </c>
      <c r="E2759" s="66" t="s">
        <v>173</v>
      </c>
      <c r="F2759" s="68">
        <v>45035</v>
      </c>
      <c r="G2759" s="67">
        <v>12.31</v>
      </c>
      <c r="H2759" s="67">
        <v>-0.01</v>
      </c>
      <c r="I2759" s="67">
        <v>12.46</v>
      </c>
      <c r="J2759" s="67">
        <v>12.16</v>
      </c>
      <c r="K2759" s="67">
        <v>96.534499999999994</v>
      </c>
      <c r="L2759" s="67">
        <v>0</v>
      </c>
      <c r="O2759" s="76"/>
    </row>
    <row r="2760" spans="1:15" hidden="1" x14ac:dyDescent="0.25">
      <c r="A2760" s="68">
        <v>44928</v>
      </c>
      <c r="B2760" s="68">
        <v>44930</v>
      </c>
      <c r="C2760" s="66" t="s">
        <v>130</v>
      </c>
      <c r="D2760" s="66" t="s">
        <v>164</v>
      </c>
      <c r="E2760" s="66" t="s">
        <v>165</v>
      </c>
      <c r="F2760" s="68">
        <v>45133</v>
      </c>
      <c r="G2760" s="67">
        <v>13.8</v>
      </c>
      <c r="H2760" s="67">
        <v>-0.09</v>
      </c>
      <c r="I2760" s="67">
        <v>13.95</v>
      </c>
      <c r="J2760" s="67">
        <v>13.65</v>
      </c>
      <c r="K2760" s="67">
        <v>92.781499999999994</v>
      </c>
      <c r="L2760" s="67">
        <v>0</v>
      </c>
    </row>
    <row r="2761" spans="1:15" hidden="1" x14ac:dyDescent="0.25">
      <c r="A2761" s="68">
        <v>44928</v>
      </c>
      <c r="B2761" s="68">
        <v>44930</v>
      </c>
      <c r="C2761" s="66" t="s">
        <v>133</v>
      </c>
      <c r="D2761" s="66" t="s">
        <v>154</v>
      </c>
      <c r="E2761" s="66" t="s">
        <v>155</v>
      </c>
      <c r="F2761" s="68">
        <v>45287</v>
      </c>
      <c r="G2761" s="67">
        <v>13.77</v>
      </c>
      <c r="H2761" s="67">
        <v>-0.05</v>
      </c>
      <c r="I2761" s="67">
        <v>13.92</v>
      </c>
      <c r="J2761" s="67">
        <v>13.62</v>
      </c>
      <c r="K2761" s="67">
        <v>87.988100000000003</v>
      </c>
      <c r="L2761" s="67">
        <v>0</v>
      </c>
    </row>
    <row r="2762" spans="1:15" hidden="1" x14ac:dyDescent="0.25">
      <c r="A2762" s="68">
        <v>44925</v>
      </c>
      <c r="B2762" s="68">
        <v>44929</v>
      </c>
      <c r="C2762" s="66" t="s">
        <v>118</v>
      </c>
      <c r="D2762" s="66" t="s">
        <v>2</v>
      </c>
      <c r="E2762" s="66" t="s">
        <v>6</v>
      </c>
      <c r="F2762" s="68">
        <v>47048</v>
      </c>
      <c r="G2762" s="67">
        <v>9.73</v>
      </c>
      <c r="H2762" s="67">
        <v>-0.05</v>
      </c>
      <c r="I2762" s="67">
        <v>9.8800000000000008</v>
      </c>
      <c r="J2762" s="67">
        <v>9.58</v>
      </c>
      <c r="K2762" s="67">
        <v>87.2059</v>
      </c>
      <c r="L2762" s="67">
        <v>1.35</v>
      </c>
    </row>
    <row r="2763" spans="1:15" hidden="1" x14ac:dyDescent="0.25">
      <c r="A2763" s="68">
        <v>44925</v>
      </c>
      <c r="B2763" s="68">
        <v>44929</v>
      </c>
      <c r="C2763" s="66" t="s">
        <v>112</v>
      </c>
      <c r="D2763" s="66" t="s">
        <v>113</v>
      </c>
      <c r="E2763" s="66" t="s">
        <v>114</v>
      </c>
      <c r="F2763" s="68">
        <v>50705</v>
      </c>
      <c r="G2763" s="67">
        <v>8.41</v>
      </c>
      <c r="H2763" s="67">
        <v>-0.16</v>
      </c>
      <c r="I2763" s="67">
        <v>8.56</v>
      </c>
      <c r="J2763" s="67">
        <v>8.26</v>
      </c>
      <c r="K2763" s="67">
        <v>53.59</v>
      </c>
      <c r="L2763" s="67">
        <v>0.55889999999999995</v>
      </c>
    </row>
    <row r="2764" spans="1:15" hidden="1" x14ac:dyDescent="0.25">
      <c r="A2764" s="68">
        <v>44925</v>
      </c>
      <c r="B2764" s="68">
        <v>44929</v>
      </c>
      <c r="C2764" s="66" t="s">
        <v>121</v>
      </c>
      <c r="D2764" s="66" t="s">
        <v>170</v>
      </c>
      <c r="E2764" s="66" t="s">
        <v>171</v>
      </c>
      <c r="F2764" s="68">
        <v>45987</v>
      </c>
      <c r="G2764" s="67">
        <v>10.71</v>
      </c>
      <c r="H2764" s="67">
        <v>-0.1</v>
      </c>
      <c r="I2764" s="67">
        <v>10.86</v>
      </c>
      <c r="J2764" s="67">
        <v>10.56</v>
      </c>
      <c r="K2764" s="67">
        <v>76.866699999999994</v>
      </c>
      <c r="L2764" s="67">
        <v>0.1041</v>
      </c>
    </row>
    <row r="2765" spans="1:15" x14ac:dyDescent="0.25">
      <c r="A2765" s="68">
        <v>44925</v>
      </c>
      <c r="B2765" s="68">
        <v>44929</v>
      </c>
      <c r="C2765" s="66" t="s">
        <v>115</v>
      </c>
      <c r="D2765" s="66" t="s">
        <v>116</v>
      </c>
      <c r="E2765" s="66" t="s">
        <v>117</v>
      </c>
      <c r="F2765" s="68">
        <v>51616</v>
      </c>
      <c r="G2765" s="67">
        <v>8.41</v>
      </c>
      <c r="H2765" s="67">
        <v>-0.09</v>
      </c>
      <c r="I2765" s="67">
        <v>8.56</v>
      </c>
      <c r="J2765" s="67">
        <v>8.26</v>
      </c>
      <c r="K2765" s="67">
        <v>50.337899999999998</v>
      </c>
      <c r="L2765" s="67">
        <v>2.0794999999999999</v>
      </c>
    </row>
    <row r="2766" spans="1:15" hidden="1" x14ac:dyDescent="0.25">
      <c r="A2766" s="68">
        <v>44925</v>
      </c>
      <c r="B2766" s="68">
        <v>44929</v>
      </c>
      <c r="C2766" s="66" t="s">
        <v>127</v>
      </c>
      <c r="D2766" s="66" t="s">
        <v>4</v>
      </c>
      <c r="E2766" s="66" t="s">
        <v>8</v>
      </c>
      <c r="F2766" s="68">
        <v>48542</v>
      </c>
      <c r="G2766" s="67">
        <v>8.98</v>
      </c>
      <c r="H2766" s="67">
        <v>-0.12</v>
      </c>
      <c r="I2766" s="67">
        <v>9.1300000000000008</v>
      </c>
      <c r="J2766" s="67">
        <v>8.83</v>
      </c>
      <c r="K2766" s="67">
        <v>73.015900000000002</v>
      </c>
      <c r="L2766" s="67">
        <v>0.52049999999999996</v>
      </c>
    </row>
    <row r="2767" spans="1:15" hidden="1" x14ac:dyDescent="0.25">
      <c r="A2767" s="68">
        <v>44925</v>
      </c>
      <c r="B2767" s="68">
        <v>44929</v>
      </c>
      <c r="C2767" s="66" t="s">
        <v>124</v>
      </c>
      <c r="D2767" s="66" t="s">
        <v>172</v>
      </c>
      <c r="E2767" s="66" t="s">
        <v>173</v>
      </c>
      <c r="F2767" s="68">
        <v>45035</v>
      </c>
      <c r="G2767" s="67">
        <v>12.32</v>
      </c>
      <c r="H2767" s="67">
        <v>0.14000000000000001</v>
      </c>
      <c r="I2767" s="67">
        <v>12.47</v>
      </c>
      <c r="J2767" s="67">
        <v>12.17</v>
      </c>
      <c r="K2767" s="67">
        <v>96.500299999999996</v>
      </c>
      <c r="L2767" s="67">
        <v>0</v>
      </c>
      <c r="O2767" s="76"/>
    </row>
    <row r="2768" spans="1:15" hidden="1" x14ac:dyDescent="0.25">
      <c r="A2768" s="68">
        <v>44925</v>
      </c>
      <c r="B2768" s="68">
        <v>44929</v>
      </c>
      <c r="C2768" s="66" t="s">
        <v>130</v>
      </c>
      <c r="D2768" s="66" t="s">
        <v>164</v>
      </c>
      <c r="E2768" s="66" t="s">
        <v>165</v>
      </c>
      <c r="F2768" s="68">
        <v>45133</v>
      </c>
      <c r="G2768" s="67">
        <v>13.89</v>
      </c>
      <c r="H2768" s="67">
        <v>-0.02</v>
      </c>
      <c r="I2768" s="67">
        <v>14.03</v>
      </c>
      <c r="J2768" s="67">
        <v>13.74</v>
      </c>
      <c r="K2768" s="67">
        <v>92.7059</v>
      </c>
      <c r="L2768" s="67">
        <v>0</v>
      </c>
    </row>
    <row r="2769" spans="1:15" hidden="1" x14ac:dyDescent="0.25">
      <c r="A2769" s="68">
        <v>44925</v>
      </c>
      <c r="B2769" s="68">
        <v>44929</v>
      </c>
      <c r="C2769" s="66" t="s">
        <v>133</v>
      </c>
      <c r="D2769" s="66" t="s">
        <v>154</v>
      </c>
      <c r="E2769" s="66" t="s">
        <v>155</v>
      </c>
      <c r="F2769" s="68">
        <v>45287</v>
      </c>
      <c r="G2769" s="67">
        <v>13.82</v>
      </c>
      <c r="H2769" s="67">
        <v>-0.01</v>
      </c>
      <c r="I2769" s="67">
        <v>13.96</v>
      </c>
      <c r="J2769" s="67">
        <v>13.67</v>
      </c>
      <c r="K2769" s="67">
        <v>87.921300000000002</v>
      </c>
      <c r="L2769" s="67">
        <v>0</v>
      </c>
    </row>
    <row r="2770" spans="1:15" hidden="1" x14ac:dyDescent="0.25">
      <c r="A2770" s="68">
        <v>44924</v>
      </c>
      <c r="B2770" s="68">
        <v>44928</v>
      </c>
      <c r="C2770" s="66" t="s">
        <v>118</v>
      </c>
      <c r="D2770" s="66" t="s">
        <v>2</v>
      </c>
      <c r="E2770" s="66" t="s">
        <v>6</v>
      </c>
      <c r="F2770" s="68">
        <v>47048</v>
      </c>
      <c r="G2770" s="67">
        <v>9.7799999999999994</v>
      </c>
      <c r="H2770" s="67">
        <v>0.44</v>
      </c>
      <c r="I2770" s="67">
        <v>9.93</v>
      </c>
      <c r="J2770" s="67">
        <v>9.6300000000000008</v>
      </c>
      <c r="K2770" s="67">
        <v>87.003100000000003</v>
      </c>
      <c r="L2770" s="67">
        <v>1.3314999999999999</v>
      </c>
    </row>
    <row r="2771" spans="1:15" hidden="1" x14ac:dyDescent="0.25">
      <c r="A2771" s="68">
        <v>44924</v>
      </c>
      <c r="B2771" s="68">
        <v>44928</v>
      </c>
      <c r="C2771" s="66" t="s">
        <v>112</v>
      </c>
      <c r="D2771" s="66" t="s">
        <v>113</v>
      </c>
      <c r="E2771" s="66" t="s">
        <v>114</v>
      </c>
      <c r="F2771" s="68">
        <v>50705</v>
      </c>
      <c r="G2771" s="67">
        <v>8.57</v>
      </c>
      <c r="H2771" s="67">
        <v>0.41</v>
      </c>
      <c r="I2771" s="67">
        <v>8.7200000000000006</v>
      </c>
      <c r="J2771" s="67">
        <v>8.42</v>
      </c>
      <c r="K2771" s="67">
        <v>52.7087</v>
      </c>
      <c r="L2771" s="67">
        <v>0.55069999999999997</v>
      </c>
    </row>
    <row r="2772" spans="1:15" hidden="1" x14ac:dyDescent="0.25">
      <c r="A2772" s="68">
        <v>44924</v>
      </c>
      <c r="B2772" s="68">
        <v>44928</v>
      </c>
      <c r="C2772" s="66" t="s">
        <v>121</v>
      </c>
      <c r="D2772" s="66" t="s">
        <v>170</v>
      </c>
      <c r="E2772" s="66" t="s">
        <v>171</v>
      </c>
      <c r="F2772" s="68">
        <v>45987</v>
      </c>
      <c r="G2772" s="67">
        <v>10.81</v>
      </c>
      <c r="H2772" s="67">
        <v>0.86</v>
      </c>
      <c r="I2772" s="67">
        <v>10.95</v>
      </c>
      <c r="J2772" s="67">
        <v>10.66</v>
      </c>
      <c r="K2772" s="67">
        <v>76.650700000000001</v>
      </c>
      <c r="L2772" s="67">
        <v>0.1014</v>
      </c>
    </row>
    <row r="2773" spans="1:15" x14ac:dyDescent="0.25">
      <c r="A2773" s="68">
        <v>44924</v>
      </c>
      <c r="B2773" s="68">
        <v>44928</v>
      </c>
      <c r="C2773" s="66" t="s">
        <v>115</v>
      </c>
      <c r="D2773" s="66" t="s">
        <v>116</v>
      </c>
      <c r="E2773" s="66" t="s">
        <v>117</v>
      </c>
      <c r="F2773" s="68">
        <v>51616</v>
      </c>
      <c r="G2773" s="67">
        <v>8.5</v>
      </c>
      <c r="H2773" s="67">
        <v>0.41</v>
      </c>
      <c r="I2773" s="67">
        <v>8.65</v>
      </c>
      <c r="J2773" s="67">
        <v>8.35</v>
      </c>
      <c r="K2773" s="67">
        <v>49.789400000000001</v>
      </c>
      <c r="L2773" s="67">
        <v>2.0712000000000002</v>
      </c>
    </row>
    <row r="2774" spans="1:15" hidden="1" x14ac:dyDescent="0.25">
      <c r="A2774" s="68">
        <v>44924</v>
      </c>
      <c r="B2774" s="68">
        <v>44928</v>
      </c>
      <c r="C2774" s="66" t="s">
        <v>127</v>
      </c>
      <c r="D2774" s="66" t="s">
        <v>4</v>
      </c>
      <c r="E2774" s="66" t="s">
        <v>8</v>
      </c>
      <c r="F2774" s="68">
        <v>48542</v>
      </c>
      <c r="G2774" s="67">
        <v>9.1</v>
      </c>
      <c r="H2774" s="67">
        <v>0.41</v>
      </c>
      <c r="I2774" s="67">
        <v>9.25</v>
      </c>
      <c r="J2774" s="67">
        <v>8.9499999999999993</v>
      </c>
      <c r="K2774" s="67">
        <v>72.382499999999993</v>
      </c>
      <c r="L2774" s="67">
        <v>0.50749999999999995</v>
      </c>
    </row>
    <row r="2775" spans="1:15" hidden="1" x14ac:dyDescent="0.25">
      <c r="A2775" s="68">
        <v>44924</v>
      </c>
      <c r="B2775" s="68">
        <v>44928</v>
      </c>
      <c r="C2775" s="66" t="s">
        <v>124</v>
      </c>
      <c r="D2775" s="66" t="s">
        <v>172</v>
      </c>
      <c r="E2775" s="66" t="s">
        <v>173</v>
      </c>
      <c r="F2775" s="68">
        <v>45035</v>
      </c>
      <c r="G2775" s="67">
        <v>12.18</v>
      </c>
      <c r="H2775" s="67">
        <v>0.71</v>
      </c>
      <c r="I2775" s="67">
        <v>12.33</v>
      </c>
      <c r="J2775" s="67">
        <v>12.03</v>
      </c>
      <c r="K2775" s="67">
        <v>96.505600000000001</v>
      </c>
      <c r="L2775" s="67">
        <v>0</v>
      </c>
      <c r="O2775" s="76"/>
    </row>
    <row r="2776" spans="1:15" hidden="1" x14ac:dyDescent="0.25">
      <c r="A2776" s="68">
        <v>44924</v>
      </c>
      <c r="B2776" s="68">
        <v>44928</v>
      </c>
      <c r="C2776" s="66" t="s">
        <v>130</v>
      </c>
      <c r="D2776" s="66" t="s">
        <v>164</v>
      </c>
      <c r="E2776" s="66" t="s">
        <v>165</v>
      </c>
      <c r="F2776" s="68">
        <v>45133</v>
      </c>
      <c r="G2776" s="67">
        <v>13.91</v>
      </c>
      <c r="H2776" s="67">
        <v>0.21</v>
      </c>
      <c r="I2776" s="67">
        <v>14.06</v>
      </c>
      <c r="J2776" s="67">
        <v>13.76</v>
      </c>
      <c r="K2776" s="67">
        <v>92.661299999999997</v>
      </c>
      <c r="L2776" s="67">
        <v>0</v>
      </c>
    </row>
    <row r="2777" spans="1:15" hidden="1" x14ac:dyDescent="0.25">
      <c r="A2777" s="68">
        <v>44924</v>
      </c>
      <c r="B2777" s="68">
        <v>44928</v>
      </c>
      <c r="C2777" s="66" t="s">
        <v>133</v>
      </c>
      <c r="D2777" s="66" t="s">
        <v>154</v>
      </c>
      <c r="E2777" s="66" t="s">
        <v>155</v>
      </c>
      <c r="F2777" s="68">
        <v>45287</v>
      </c>
      <c r="G2777" s="67">
        <v>13.83</v>
      </c>
      <c r="H2777" s="67">
        <v>-0.03</v>
      </c>
      <c r="I2777" s="67">
        <v>13.98</v>
      </c>
      <c r="J2777" s="67">
        <v>13.68</v>
      </c>
      <c r="K2777" s="67">
        <v>87.881699999999995</v>
      </c>
      <c r="L2777" s="67">
        <v>0</v>
      </c>
    </row>
    <row r="2778" spans="1:15" hidden="1" x14ac:dyDescent="0.25">
      <c r="A2778" s="68">
        <v>44923</v>
      </c>
      <c r="B2778" s="68">
        <v>44925</v>
      </c>
      <c r="C2778" s="66" t="s">
        <v>118</v>
      </c>
      <c r="D2778" s="66" t="s">
        <v>2</v>
      </c>
      <c r="E2778" s="66" t="s">
        <v>6</v>
      </c>
      <c r="F2778" s="68">
        <v>47048</v>
      </c>
      <c r="G2778" s="67">
        <v>9.34</v>
      </c>
      <c r="H2778" s="67">
        <v>-0.03</v>
      </c>
      <c r="I2778" s="67">
        <v>9.49</v>
      </c>
      <c r="J2778" s="67">
        <v>9.19</v>
      </c>
      <c r="K2778" s="67">
        <v>88.722300000000004</v>
      </c>
      <c r="L2778" s="67">
        <v>1.276</v>
      </c>
    </row>
    <row r="2779" spans="1:15" hidden="1" x14ac:dyDescent="0.25">
      <c r="A2779" s="68">
        <v>44923</v>
      </c>
      <c r="B2779" s="68">
        <v>44925</v>
      </c>
      <c r="C2779" s="66" t="s">
        <v>112</v>
      </c>
      <c r="D2779" s="66" t="s">
        <v>113</v>
      </c>
      <c r="E2779" s="66" t="s">
        <v>114</v>
      </c>
      <c r="F2779" s="68">
        <v>50705</v>
      </c>
      <c r="G2779" s="67">
        <v>8.16</v>
      </c>
      <c r="H2779" s="67">
        <v>-0.05</v>
      </c>
      <c r="I2779" s="67">
        <v>8.31</v>
      </c>
      <c r="J2779" s="67">
        <v>8.02</v>
      </c>
      <c r="K2779" s="67">
        <v>55.005299999999998</v>
      </c>
      <c r="L2779" s="67">
        <v>0.52600000000000002</v>
      </c>
    </row>
    <row r="2780" spans="1:15" hidden="1" x14ac:dyDescent="0.25">
      <c r="A2780" s="68">
        <v>44923</v>
      </c>
      <c r="B2780" s="68">
        <v>44925</v>
      </c>
      <c r="C2780" s="66" t="s">
        <v>121</v>
      </c>
      <c r="D2780" s="66" t="s">
        <v>170</v>
      </c>
      <c r="E2780" s="66" t="s">
        <v>171</v>
      </c>
      <c r="F2780" s="68">
        <v>45987</v>
      </c>
      <c r="G2780" s="67">
        <v>9.9499999999999993</v>
      </c>
      <c r="H2780" s="67">
        <v>-0.04</v>
      </c>
      <c r="I2780" s="67">
        <v>10.1</v>
      </c>
      <c r="J2780" s="67">
        <v>9.8000000000000007</v>
      </c>
      <c r="K2780" s="67">
        <v>78.315799999999996</v>
      </c>
      <c r="L2780" s="67">
        <v>9.3200000000000005E-2</v>
      </c>
    </row>
    <row r="2781" spans="1:15" x14ac:dyDescent="0.25">
      <c r="A2781" s="68">
        <v>44923</v>
      </c>
      <c r="B2781" s="68">
        <v>44925</v>
      </c>
      <c r="C2781" s="66" t="s">
        <v>115</v>
      </c>
      <c r="D2781" s="66" t="s">
        <v>116</v>
      </c>
      <c r="E2781" s="66" t="s">
        <v>117</v>
      </c>
      <c r="F2781" s="68">
        <v>51616</v>
      </c>
      <c r="G2781" s="67">
        <v>8.09</v>
      </c>
      <c r="H2781" s="67">
        <v>-0.04</v>
      </c>
      <c r="I2781" s="67">
        <v>8.24</v>
      </c>
      <c r="J2781" s="67">
        <v>7.94</v>
      </c>
      <c r="K2781" s="67">
        <v>52.181399999999996</v>
      </c>
      <c r="L2781" s="67">
        <v>2.0466000000000002</v>
      </c>
    </row>
    <row r="2782" spans="1:15" hidden="1" x14ac:dyDescent="0.25">
      <c r="A2782" s="68">
        <v>44923</v>
      </c>
      <c r="B2782" s="68">
        <v>44925</v>
      </c>
      <c r="C2782" s="66" t="s">
        <v>127</v>
      </c>
      <c r="D2782" s="66" t="s">
        <v>4</v>
      </c>
      <c r="E2782" s="66" t="s">
        <v>8</v>
      </c>
      <c r="F2782" s="68">
        <v>48542</v>
      </c>
      <c r="G2782" s="67">
        <v>8.69</v>
      </c>
      <c r="H2782" s="67">
        <v>-0.03</v>
      </c>
      <c r="I2782" s="67">
        <v>8.84</v>
      </c>
      <c r="J2782" s="67">
        <v>8.5399999999999991</v>
      </c>
      <c r="K2782" s="67">
        <v>74.520600000000002</v>
      </c>
      <c r="L2782" s="67">
        <v>0.46850000000000003</v>
      </c>
    </row>
    <row r="2783" spans="1:15" hidden="1" x14ac:dyDescent="0.25">
      <c r="A2783" s="68">
        <v>44923</v>
      </c>
      <c r="B2783" s="68">
        <v>44925</v>
      </c>
      <c r="C2783" s="66" t="s">
        <v>124</v>
      </c>
      <c r="D2783" s="66" t="s">
        <v>172</v>
      </c>
      <c r="E2783" s="66" t="s">
        <v>173</v>
      </c>
      <c r="F2783" s="68">
        <v>45035</v>
      </c>
      <c r="G2783" s="67">
        <v>11.47</v>
      </c>
      <c r="H2783" s="67">
        <v>-7.0000000000000007E-2</v>
      </c>
      <c r="I2783" s="67">
        <v>11.62</v>
      </c>
      <c r="J2783" s="67">
        <v>11.32</v>
      </c>
      <c r="K2783" s="67">
        <v>96.614800000000002</v>
      </c>
      <c r="L2783" s="67">
        <v>0</v>
      </c>
      <c r="O2783" s="76"/>
    </row>
    <row r="2784" spans="1:15" hidden="1" x14ac:dyDescent="0.25">
      <c r="A2784" s="68">
        <v>44923</v>
      </c>
      <c r="B2784" s="68">
        <v>44925</v>
      </c>
      <c r="C2784" s="66" t="s">
        <v>130</v>
      </c>
      <c r="D2784" s="66" t="s">
        <v>164</v>
      </c>
      <c r="E2784" s="66" t="s">
        <v>165</v>
      </c>
      <c r="F2784" s="68">
        <v>45133</v>
      </c>
      <c r="G2784" s="67">
        <v>13.7</v>
      </c>
      <c r="H2784" s="67">
        <v>-0.46</v>
      </c>
      <c r="I2784" s="67">
        <v>13.85</v>
      </c>
      <c r="J2784" s="67">
        <v>13.55</v>
      </c>
      <c r="K2784" s="67">
        <v>92.666399999999996</v>
      </c>
      <c r="L2784" s="67">
        <v>0</v>
      </c>
    </row>
    <row r="2785" spans="1:15" hidden="1" x14ac:dyDescent="0.25">
      <c r="A2785" s="68">
        <v>44923</v>
      </c>
      <c r="B2785" s="68">
        <v>44925</v>
      </c>
      <c r="C2785" s="66" t="s">
        <v>133</v>
      </c>
      <c r="D2785" s="66" t="s">
        <v>154</v>
      </c>
      <c r="E2785" s="66" t="s">
        <v>155</v>
      </c>
      <c r="F2785" s="68">
        <v>45287</v>
      </c>
      <c r="G2785" s="67">
        <v>13.86</v>
      </c>
      <c r="H2785" s="67">
        <v>-0.12</v>
      </c>
      <c r="I2785" s="67">
        <v>14.01</v>
      </c>
      <c r="J2785" s="67">
        <v>13.72</v>
      </c>
      <c r="K2785" s="67">
        <v>87.767200000000003</v>
      </c>
      <c r="L2785" s="67">
        <v>0</v>
      </c>
    </row>
    <row r="2786" spans="1:15" hidden="1" x14ac:dyDescent="0.25">
      <c r="A2786" s="68">
        <v>44922</v>
      </c>
      <c r="B2786" s="68">
        <v>44924</v>
      </c>
      <c r="C2786" s="66" t="s">
        <v>118</v>
      </c>
      <c r="D2786" s="66" t="s">
        <v>2</v>
      </c>
      <c r="E2786" s="66" t="s">
        <v>6</v>
      </c>
      <c r="F2786" s="68">
        <v>47048</v>
      </c>
      <c r="G2786" s="67">
        <v>9.3699999999999992</v>
      </c>
      <c r="H2786" s="67">
        <v>0.01</v>
      </c>
      <c r="I2786" s="67">
        <v>9.52</v>
      </c>
      <c r="J2786" s="67">
        <v>9.2200000000000006</v>
      </c>
      <c r="K2786" s="67">
        <v>88.607699999999994</v>
      </c>
      <c r="L2786" s="67">
        <v>1.2575000000000001</v>
      </c>
    </row>
    <row r="2787" spans="1:15" hidden="1" x14ac:dyDescent="0.25">
      <c r="A2787" s="68">
        <v>44922</v>
      </c>
      <c r="B2787" s="68">
        <v>44924</v>
      </c>
      <c r="C2787" s="66" t="s">
        <v>112</v>
      </c>
      <c r="D2787" s="66" t="s">
        <v>113</v>
      </c>
      <c r="E2787" s="66" t="s">
        <v>114</v>
      </c>
      <c r="F2787" s="68">
        <v>50705</v>
      </c>
      <c r="G2787" s="67">
        <v>8.2100000000000009</v>
      </c>
      <c r="H2787" s="67">
        <v>0.09</v>
      </c>
      <c r="I2787" s="67">
        <v>8.36</v>
      </c>
      <c r="J2787" s="67">
        <v>8.06</v>
      </c>
      <c r="K2787" s="67">
        <v>54.745399999999997</v>
      </c>
      <c r="L2787" s="67">
        <v>0.51780000000000004</v>
      </c>
    </row>
    <row r="2788" spans="1:15" hidden="1" x14ac:dyDescent="0.25">
      <c r="A2788" s="68">
        <v>44922</v>
      </c>
      <c r="B2788" s="68">
        <v>44924</v>
      </c>
      <c r="C2788" s="66" t="s">
        <v>121</v>
      </c>
      <c r="D2788" s="66" t="s">
        <v>170</v>
      </c>
      <c r="E2788" s="66" t="s">
        <v>171</v>
      </c>
      <c r="F2788" s="68">
        <v>45987</v>
      </c>
      <c r="G2788" s="67">
        <v>9.99</v>
      </c>
      <c r="H2788" s="67">
        <v>0.06</v>
      </c>
      <c r="I2788" s="67">
        <v>10.14</v>
      </c>
      <c r="J2788" s="67">
        <v>9.84</v>
      </c>
      <c r="K2788" s="67">
        <v>78.229500000000002</v>
      </c>
      <c r="L2788" s="67">
        <v>9.0399999999999994E-2</v>
      </c>
    </row>
    <row r="2789" spans="1:15" x14ac:dyDescent="0.25">
      <c r="A2789" s="68">
        <v>44922</v>
      </c>
      <c r="B2789" s="68">
        <v>44924</v>
      </c>
      <c r="C2789" s="66" t="s">
        <v>115</v>
      </c>
      <c r="D2789" s="66" t="s">
        <v>116</v>
      </c>
      <c r="E2789" s="66" t="s">
        <v>117</v>
      </c>
      <c r="F2789" s="68">
        <v>51616</v>
      </c>
      <c r="G2789" s="67">
        <v>8.1300000000000008</v>
      </c>
      <c r="H2789" s="67">
        <v>7.0000000000000007E-2</v>
      </c>
      <c r="I2789" s="67">
        <v>8.2799999999999994</v>
      </c>
      <c r="J2789" s="67">
        <v>7.98</v>
      </c>
      <c r="K2789" s="67">
        <v>51.968000000000004</v>
      </c>
      <c r="L2789" s="67">
        <v>2.0384000000000002</v>
      </c>
    </row>
    <row r="2790" spans="1:15" hidden="1" x14ac:dyDescent="0.25">
      <c r="A2790" s="68">
        <v>44922</v>
      </c>
      <c r="B2790" s="68">
        <v>44924</v>
      </c>
      <c r="C2790" s="66" t="s">
        <v>127</v>
      </c>
      <c r="D2790" s="66" t="s">
        <v>4</v>
      </c>
      <c r="E2790" s="66" t="s">
        <v>8</v>
      </c>
      <c r="F2790" s="68">
        <v>48542</v>
      </c>
      <c r="G2790" s="67">
        <v>8.7200000000000006</v>
      </c>
      <c r="H2790" s="67">
        <v>7.0000000000000007E-2</v>
      </c>
      <c r="I2790" s="67">
        <v>8.8699999999999992</v>
      </c>
      <c r="J2790" s="67">
        <v>8.58</v>
      </c>
      <c r="K2790" s="67">
        <v>74.33</v>
      </c>
      <c r="L2790" s="67">
        <v>0.45550000000000002</v>
      </c>
    </row>
    <row r="2791" spans="1:15" hidden="1" x14ac:dyDescent="0.25">
      <c r="A2791" s="68">
        <v>44922</v>
      </c>
      <c r="B2791" s="68">
        <v>44924</v>
      </c>
      <c r="C2791" s="66" t="s">
        <v>124</v>
      </c>
      <c r="D2791" s="66" t="s">
        <v>172</v>
      </c>
      <c r="E2791" s="66" t="s">
        <v>173</v>
      </c>
      <c r="F2791" s="68">
        <v>45035</v>
      </c>
      <c r="G2791" s="67">
        <v>11.54</v>
      </c>
      <c r="H2791" s="67">
        <v>-0.01</v>
      </c>
      <c r="I2791" s="67">
        <v>11.69</v>
      </c>
      <c r="J2791" s="67">
        <v>11.39</v>
      </c>
      <c r="K2791" s="67">
        <v>96.564999999999998</v>
      </c>
      <c r="L2791" s="67">
        <v>0</v>
      </c>
      <c r="O2791" s="76"/>
    </row>
    <row r="2792" spans="1:15" hidden="1" x14ac:dyDescent="0.25">
      <c r="A2792" s="68">
        <v>44922</v>
      </c>
      <c r="B2792" s="68">
        <v>44924</v>
      </c>
      <c r="C2792" s="66" t="s">
        <v>133</v>
      </c>
      <c r="D2792" s="66" t="s">
        <v>158</v>
      </c>
      <c r="E2792" s="66" t="s">
        <v>159</v>
      </c>
      <c r="F2792" s="68">
        <v>45217</v>
      </c>
      <c r="G2792" s="67">
        <v>13.98</v>
      </c>
      <c r="H2792" s="67">
        <v>0</v>
      </c>
      <c r="I2792" s="67">
        <v>14.13</v>
      </c>
      <c r="J2792" s="67">
        <v>13.83</v>
      </c>
      <c r="K2792" s="67">
        <v>89.787700000000001</v>
      </c>
      <c r="L2792" s="67">
        <v>0</v>
      </c>
    </row>
    <row r="2793" spans="1:15" hidden="1" x14ac:dyDescent="0.25">
      <c r="A2793" s="68">
        <v>44922</v>
      </c>
      <c r="B2793" s="68">
        <v>44924</v>
      </c>
      <c r="C2793" s="66" t="s">
        <v>130</v>
      </c>
      <c r="D2793" s="66" t="s">
        <v>164</v>
      </c>
      <c r="E2793" s="66" t="s">
        <v>165</v>
      </c>
      <c r="F2793" s="68">
        <v>45133</v>
      </c>
      <c r="G2793" s="67">
        <v>14.16</v>
      </c>
      <c r="H2793" s="67">
        <v>0.01</v>
      </c>
      <c r="I2793" s="67">
        <v>14.31</v>
      </c>
      <c r="J2793" s="67">
        <v>14.01</v>
      </c>
      <c r="K2793" s="67">
        <v>92.405100000000004</v>
      </c>
      <c r="L2793" s="67">
        <v>0</v>
      </c>
    </row>
    <row r="2794" spans="1:15" hidden="1" x14ac:dyDescent="0.25">
      <c r="A2794" s="68">
        <v>44918</v>
      </c>
      <c r="B2794" s="68">
        <v>44923</v>
      </c>
      <c r="C2794" s="66" t="s">
        <v>118</v>
      </c>
      <c r="D2794" s="66" t="s">
        <v>2</v>
      </c>
      <c r="E2794" s="66" t="s">
        <v>6</v>
      </c>
      <c r="F2794" s="68">
        <v>47048</v>
      </c>
      <c r="G2794" s="67">
        <v>9.36</v>
      </c>
      <c r="H2794" s="67">
        <v>-0.01</v>
      </c>
      <c r="I2794" s="67">
        <v>9.51</v>
      </c>
      <c r="J2794" s="67">
        <v>9.2100000000000009</v>
      </c>
      <c r="K2794" s="67">
        <v>88.635000000000005</v>
      </c>
      <c r="L2794" s="67">
        <v>1.2390000000000001</v>
      </c>
    </row>
    <row r="2795" spans="1:15" hidden="1" x14ac:dyDescent="0.25">
      <c r="A2795" s="68">
        <v>44918</v>
      </c>
      <c r="B2795" s="68">
        <v>44923</v>
      </c>
      <c r="C2795" s="66" t="s">
        <v>112</v>
      </c>
      <c r="D2795" s="66" t="s">
        <v>113</v>
      </c>
      <c r="E2795" s="66" t="s">
        <v>114</v>
      </c>
      <c r="F2795" s="68">
        <v>50705</v>
      </c>
      <c r="G2795" s="67">
        <v>8.1199999999999992</v>
      </c>
      <c r="H2795" s="67">
        <v>0</v>
      </c>
      <c r="I2795" s="67">
        <v>8.27</v>
      </c>
      <c r="J2795" s="67">
        <v>7.97</v>
      </c>
      <c r="K2795" s="67">
        <v>55.27</v>
      </c>
      <c r="L2795" s="67">
        <v>0.50960000000000005</v>
      </c>
    </row>
    <row r="2796" spans="1:15" hidden="1" x14ac:dyDescent="0.25">
      <c r="A2796" s="68">
        <v>44918</v>
      </c>
      <c r="B2796" s="68">
        <v>44923</v>
      </c>
      <c r="C2796" s="66" t="s">
        <v>121</v>
      </c>
      <c r="D2796" s="66" t="s">
        <v>170</v>
      </c>
      <c r="E2796" s="66" t="s">
        <v>171</v>
      </c>
      <c r="F2796" s="68">
        <v>45987</v>
      </c>
      <c r="G2796" s="67">
        <v>9.93</v>
      </c>
      <c r="H2796" s="67">
        <v>0.02</v>
      </c>
      <c r="I2796" s="67">
        <v>10.08</v>
      </c>
      <c r="J2796" s="67">
        <v>9.7799999999999994</v>
      </c>
      <c r="K2796" s="67">
        <v>78.331000000000003</v>
      </c>
      <c r="L2796" s="67">
        <v>8.77E-2</v>
      </c>
    </row>
    <row r="2797" spans="1:15" x14ac:dyDescent="0.25">
      <c r="A2797" s="68">
        <v>44918</v>
      </c>
      <c r="B2797" s="68">
        <v>44923</v>
      </c>
      <c r="C2797" s="66" t="s">
        <v>115</v>
      </c>
      <c r="D2797" s="66" t="s">
        <v>116</v>
      </c>
      <c r="E2797" s="66" t="s">
        <v>117</v>
      </c>
      <c r="F2797" s="68">
        <v>51616</v>
      </c>
      <c r="G2797" s="67">
        <v>8.06</v>
      </c>
      <c r="H2797" s="67">
        <v>-0.02</v>
      </c>
      <c r="I2797" s="67">
        <v>8.2100000000000009</v>
      </c>
      <c r="J2797" s="67">
        <v>7.91</v>
      </c>
      <c r="K2797" s="67">
        <v>52.384599999999999</v>
      </c>
      <c r="L2797" s="67">
        <v>2.0301</v>
      </c>
    </row>
    <row r="2798" spans="1:15" hidden="1" x14ac:dyDescent="0.25">
      <c r="A2798" s="68">
        <v>44918</v>
      </c>
      <c r="B2798" s="68">
        <v>44923</v>
      </c>
      <c r="C2798" s="66" t="s">
        <v>127</v>
      </c>
      <c r="D2798" s="66" t="s">
        <v>4</v>
      </c>
      <c r="E2798" s="66" t="s">
        <v>8</v>
      </c>
      <c r="F2798" s="68">
        <v>48542</v>
      </c>
      <c r="G2798" s="67">
        <v>8.65</v>
      </c>
      <c r="H2798" s="67">
        <v>0</v>
      </c>
      <c r="I2798" s="67">
        <v>8.8000000000000007</v>
      </c>
      <c r="J2798" s="67">
        <v>8.5</v>
      </c>
      <c r="K2798" s="67">
        <v>74.734899999999996</v>
      </c>
      <c r="L2798" s="67">
        <v>0.4425</v>
      </c>
    </row>
    <row r="2799" spans="1:15" hidden="1" x14ac:dyDescent="0.25">
      <c r="A2799" s="68">
        <v>44918</v>
      </c>
      <c r="B2799" s="68">
        <v>44923</v>
      </c>
      <c r="C2799" s="66" t="s">
        <v>124</v>
      </c>
      <c r="D2799" s="66" t="s">
        <v>172</v>
      </c>
      <c r="E2799" s="66" t="s">
        <v>173</v>
      </c>
      <c r="F2799" s="68">
        <v>45035</v>
      </c>
      <c r="G2799" s="67">
        <v>11.55</v>
      </c>
      <c r="H2799" s="67">
        <v>0.05</v>
      </c>
      <c r="I2799" s="67">
        <v>11.69</v>
      </c>
      <c r="J2799" s="67">
        <v>11.4</v>
      </c>
      <c r="K2799" s="67">
        <v>96.532799999999995</v>
      </c>
      <c r="L2799" s="67">
        <v>0</v>
      </c>
      <c r="O2799" s="76"/>
    </row>
    <row r="2800" spans="1:15" hidden="1" x14ac:dyDescent="0.25">
      <c r="A2800" s="68">
        <v>44918</v>
      </c>
      <c r="B2800" s="68">
        <v>44923</v>
      </c>
      <c r="C2800" s="66" t="s">
        <v>133</v>
      </c>
      <c r="D2800" s="66" t="s">
        <v>158</v>
      </c>
      <c r="E2800" s="66" t="s">
        <v>159</v>
      </c>
      <c r="F2800" s="68">
        <v>45217</v>
      </c>
      <c r="G2800" s="67">
        <v>13.98</v>
      </c>
      <c r="H2800" s="67">
        <v>-0.05</v>
      </c>
      <c r="I2800" s="67">
        <v>14.13</v>
      </c>
      <c r="J2800" s="67">
        <v>13.83</v>
      </c>
      <c r="K2800" s="67">
        <v>89.750900000000001</v>
      </c>
      <c r="L2800" s="67">
        <v>0</v>
      </c>
    </row>
    <row r="2801" spans="1:15" hidden="1" x14ac:dyDescent="0.25">
      <c r="A2801" s="68">
        <v>44918</v>
      </c>
      <c r="B2801" s="68">
        <v>44923</v>
      </c>
      <c r="C2801" s="66" t="s">
        <v>130</v>
      </c>
      <c r="D2801" s="66" t="s">
        <v>164</v>
      </c>
      <c r="E2801" s="66" t="s">
        <v>165</v>
      </c>
      <c r="F2801" s="68">
        <v>45133</v>
      </c>
      <c r="G2801" s="67">
        <v>14.15</v>
      </c>
      <c r="H2801" s="67">
        <v>-0.02</v>
      </c>
      <c r="I2801" s="67">
        <v>14.3</v>
      </c>
      <c r="J2801" s="67">
        <v>14</v>
      </c>
      <c r="K2801" s="67">
        <v>92.375900000000001</v>
      </c>
      <c r="L2801" s="67">
        <v>0</v>
      </c>
    </row>
    <row r="2802" spans="1:15" hidden="1" x14ac:dyDescent="0.25">
      <c r="A2802" s="68">
        <v>44917</v>
      </c>
      <c r="B2802" s="68">
        <v>44922</v>
      </c>
      <c r="C2802" s="66" t="s">
        <v>118</v>
      </c>
      <c r="D2802" s="66" t="s">
        <v>2</v>
      </c>
      <c r="E2802" s="66" t="s">
        <v>6</v>
      </c>
      <c r="F2802" s="68">
        <v>47048</v>
      </c>
      <c r="G2802" s="67">
        <v>9.3699999999999992</v>
      </c>
      <c r="H2802" s="67">
        <v>-0.02</v>
      </c>
      <c r="I2802" s="67">
        <v>9.52</v>
      </c>
      <c r="J2802" s="67">
        <v>9.2200000000000006</v>
      </c>
      <c r="K2802" s="67">
        <v>88.585099999999997</v>
      </c>
      <c r="L2802" s="67">
        <v>1.2204999999999999</v>
      </c>
    </row>
    <row r="2803" spans="1:15" hidden="1" x14ac:dyDescent="0.25">
      <c r="A2803" s="68">
        <v>44917</v>
      </c>
      <c r="B2803" s="68">
        <v>44922</v>
      </c>
      <c r="C2803" s="66" t="s">
        <v>112</v>
      </c>
      <c r="D2803" s="66" t="s">
        <v>113</v>
      </c>
      <c r="E2803" s="66" t="s">
        <v>114</v>
      </c>
      <c r="F2803" s="68">
        <v>50705</v>
      </c>
      <c r="G2803" s="67">
        <v>8.1199999999999992</v>
      </c>
      <c r="H2803" s="67">
        <v>-0.05</v>
      </c>
      <c r="I2803" s="67">
        <v>8.27</v>
      </c>
      <c r="J2803" s="67">
        <v>7.97</v>
      </c>
      <c r="K2803" s="67">
        <v>55.238900000000001</v>
      </c>
      <c r="L2803" s="67">
        <v>0.50139999999999996</v>
      </c>
    </row>
    <row r="2804" spans="1:15" hidden="1" x14ac:dyDescent="0.25">
      <c r="A2804" s="68">
        <v>44917</v>
      </c>
      <c r="B2804" s="68">
        <v>44922</v>
      </c>
      <c r="C2804" s="66" t="s">
        <v>121</v>
      </c>
      <c r="D2804" s="66" t="s">
        <v>170</v>
      </c>
      <c r="E2804" s="66" t="s">
        <v>171</v>
      </c>
      <c r="F2804" s="68">
        <v>45987</v>
      </c>
      <c r="G2804" s="67">
        <v>9.91</v>
      </c>
      <c r="H2804" s="67">
        <v>0.02</v>
      </c>
      <c r="I2804" s="67">
        <v>10.06</v>
      </c>
      <c r="J2804" s="67">
        <v>9.76</v>
      </c>
      <c r="K2804" s="67">
        <v>78.343599999999995</v>
      </c>
      <c r="L2804" s="67">
        <v>8.4900000000000003E-2</v>
      </c>
    </row>
    <row r="2805" spans="1:15" x14ac:dyDescent="0.25">
      <c r="A2805" s="68">
        <v>44917</v>
      </c>
      <c r="B2805" s="68">
        <v>44922</v>
      </c>
      <c r="C2805" s="66" t="s">
        <v>115</v>
      </c>
      <c r="D2805" s="66" t="s">
        <v>116</v>
      </c>
      <c r="E2805" s="66" t="s">
        <v>117</v>
      </c>
      <c r="F2805" s="68">
        <v>51616</v>
      </c>
      <c r="G2805" s="67">
        <v>8.08</v>
      </c>
      <c r="H2805" s="67">
        <v>-0.04</v>
      </c>
      <c r="I2805" s="67">
        <v>8.2200000000000006</v>
      </c>
      <c r="J2805" s="67">
        <v>7.93</v>
      </c>
      <c r="K2805" s="67">
        <v>52.278500000000001</v>
      </c>
      <c r="L2805" s="67">
        <v>2.0219</v>
      </c>
    </row>
    <row r="2806" spans="1:15" hidden="1" x14ac:dyDescent="0.25">
      <c r="A2806" s="68">
        <v>44917</v>
      </c>
      <c r="B2806" s="68">
        <v>44922</v>
      </c>
      <c r="C2806" s="66" t="s">
        <v>127</v>
      </c>
      <c r="D2806" s="66" t="s">
        <v>4</v>
      </c>
      <c r="E2806" s="66" t="s">
        <v>8</v>
      </c>
      <c r="F2806" s="68">
        <v>48542</v>
      </c>
      <c r="G2806" s="67">
        <v>8.65</v>
      </c>
      <c r="H2806" s="67">
        <v>-0.05</v>
      </c>
      <c r="I2806" s="67">
        <v>8.8000000000000007</v>
      </c>
      <c r="J2806" s="67">
        <v>8.5</v>
      </c>
      <c r="K2806" s="67">
        <v>74.701999999999998</v>
      </c>
      <c r="L2806" s="67">
        <v>0.42949999999999999</v>
      </c>
    </row>
    <row r="2807" spans="1:15" hidden="1" x14ac:dyDescent="0.25">
      <c r="A2807" s="68">
        <v>44917</v>
      </c>
      <c r="B2807" s="68">
        <v>44922</v>
      </c>
      <c r="C2807" s="66" t="s">
        <v>124</v>
      </c>
      <c r="D2807" s="66" t="s">
        <v>172</v>
      </c>
      <c r="E2807" s="66" t="s">
        <v>173</v>
      </c>
      <c r="F2807" s="68">
        <v>45035</v>
      </c>
      <c r="G2807" s="67">
        <v>11.5</v>
      </c>
      <c r="H2807" s="67">
        <v>-0.36</v>
      </c>
      <c r="I2807" s="67">
        <v>11.65</v>
      </c>
      <c r="J2807" s="67">
        <v>11.35</v>
      </c>
      <c r="K2807" s="67">
        <v>96.515699999999995</v>
      </c>
      <c r="L2807" s="67">
        <v>0</v>
      </c>
      <c r="O2807" s="76"/>
    </row>
    <row r="2808" spans="1:15" hidden="1" x14ac:dyDescent="0.25">
      <c r="A2808" s="68">
        <v>44917</v>
      </c>
      <c r="B2808" s="68">
        <v>44922</v>
      </c>
      <c r="C2808" s="66" t="s">
        <v>133</v>
      </c>
      <c r="D2808" s="66" t="s">
        <v>158</v>
      </c>
      <c r="E2808" s="66" t="s">
        <v>159</v>
      </c>
      <c r="F2808" s="68">
        <v>45217</v>
      </c>
      <c r="G2808" s="67">
        <v>14.03</v>
      </c>
      <c r="H2808" s="67">
        <v>0.01</v>
      </c>
      <c r="I2808" s="67">
        <v>14.18</v>
      </c>
      <c r="J2808" s="67">
        <v>13.88</v>
      </c>
      <c r="K2808" s="67">
        <v>89.688800000000001</v>
      </c>
      <c r="L2808" s="67">
        <v>0</v>
      </c>
    </row>
    <row r="2809" spans="1:15" hidden="1" x14ac:dyDescent="0.25">
      <c r="A2809" s="68">
        <v>44917</v>
      </c>
      <c r="B2809" s="68">
        <v>44922</v>
      </c>
      <c r="C2809" s="66" t="s">
        <v>130</v>
      </c>
      <c r="D2809" s="66" t="s">
        <v>164</v>
      </c>
      <c r="E2809" s="66" t="s">
        <v>165</v>
      </c>
      <c r="F2809" s="68">
        <v>45133</v>
      </c>
      <c r="G2809" s="67">
        <v>14.17</v>
      </c>
      <c r="H2809" s="67">
        <v>0.01</v>
      </c>
      <c r="I2809" s="67">
        <v>14.32</v>
      </c>
      <c r="J2809" s="67">
        <v>14.02</v>
      </c>
      <c r="K2809" s="67">
        <v>92.332400000000007</v>
      </c>
      <c r="L2809" s="67">
        <v>0</v>
      </c>
    </row>
    <row r="2810" spans="1:15" hidden="1" x14ac:dyDescent="0.25">
      <c r="A2810" s="68">
        <v>44916</v>
      </c>
      <c r="B2810" s="68">
        <v>44918</v>
      </c>
      <c r="C2810" s="66" t="s">
        <v>118</v>
      </c>
      <c r="D2810" s="66" t="s">
        <v>2</v>
      </c>
      <c r="E2810" s="66" t="s">
        <v>6</v>
      </c>
      <c r="F2810" s="68">
        <v>47048</v>
      </c>
      <c r="G2810" s="67">
        <v>9.39</v>
      </c>
      <c r="H2810" s="67">
        <v>-0.24</v>
      </c>
      <c r="I2810" s="67">
        <v>9.5399999999999991</v>
      </c>
      <c r="J2810" s="67">
        <v>9.24</v>
      </c>
      <c r="K2810" s="67">
        <v>88.493700000000004</v>
      </c>
      <c r="L2810" s="67">
        <v>1.1466000000000001</v>
      </c>
    </row>
    <row r="2811" spans="1:15" hidden="1" x14ac:dyDescent="0.25">
      <c r="A2811" s="68">
        <v>44916</v>
      </c>
      <c r="B2811" s="68">
        <v>44918</v>
      </c>
      <c r="C2811" s="66" t="s">
        <v>112</v>
      </c>
      <c r="D2811" s="66" t="s">
        <v>113</v>
      </c>
      <c r="E2811" s="66" t="s">
        <v>114</v>
      </c>
      <c r="F2811" s="68">
        <v>50705</v>
      </c>
      <c r="G2811" s="67">
        <v>8.17</v>
      </c>
      <c r="H2811" s="67">
        <v>0.06</v>
      </c>
      <c r="I2811" s="67">
        <v>8.32</v>
      </c>
      <c r="J2811" s="67">
        <v>8.02</v>
      </c>
      <c r="K2811" s="67">
        <v>54.952300000000001</v>
      </c>
      <c r="L2811" s="67">
        <v>0.46850000000000003</v>
      </c>
    </row>
    <row r="2812" spans="1:15" hidden="1" x14ac:dyDescent="0.25">
      <c r="A2812" s="68">
        <v>44916</v>
      </c>
      <c r="B2812" s="68">
        <v>44918</v>
      </c>
      <c r="C2812" s="66" t="s">
        <v>121</v>
      </c>
      <c r="D2812" s="66" t="s">
        <v>170</v>
      </c>
      <c r="E2812" s="66" t="s">
        <v>171</v>
      </c>
      <c r="F2812" s="68">
        <v>45987</v>
      </c>
      <c r="G2812" s="67">
        <v>9.89</v>
      </c>
      <c r="H2812" s="67">
        <v>0.23</v>
      </c>
      <c r="I2812" s="67">
        <v>10.039999999999999</v>
      </c>
      <c r="J2812" s="67">
        <v>9.75</v>
      </c>
      <c r="K2812" s="67">
        <v>78.315299999999993</v>
      </c>
      <c r="L2812" s="67">
        <v>7.3999999999999996E-2</v>
      </c>
    </row>
    <row r="2813" spans="1:15" x14ac:dyDescent="0.25">
      <c r="A2813" s="68">
        <v>44916</v>
      </c>
      <c r="B2813" s="68">
        <v>44918</v>
      </c>
      <c r="C2813" s="66" t="s">
        <v>115</v>
      </c>
      <c r="D2813" s="66" t="s">
        <v>116</v>
      </c>
      <c r="E2813" s="66" t="s">
        <v>117</v>
      </c>
      <c r="F2813" s="68">
        <v>51616</v>
      </c>
      <c r="G2813" s="67">
        <v>8.1199999999999992</v>
      </c>
      <c r="H2813" s="67">
        <v>0.04</v>
      </c>
      <c r="I2813" s="67">
        <v>8.27</v>
      </c>
      <c r="J2813" s="67">
        <v>7.97</v>
      </c>
      <c r="K2813" s="67">
        <v>51.995699999999999</v>
      </c>
      <c r="L2813" s="67">
        <v>1.9890000000000001</v>
      </c>
    </row>
    <row r="2814" spans="1:15" hidden="1" x14ac:dyDescent="0.25">
      <c r="A2814" s="68">
        <v>44916</v>
      </c>
      <c r="B2814" s="68">
        <v>44918</v>
      </c>
      <c r="C2814" s="66" t="s">
        <v>127</v>
      </c>
      <c r="D2814" s="66" t="s">
        <v>4</v>
      </c>
      <c r="E2814" s="66" t="s">
        <v>8</v>
      </c>
      <c r="F2814" s="68">
        <v>48542</v>
      </c>
      <c r="G2814" s="67">
        <v>8.6999999999999993</v>
      </c>
      <c r="H2814" s="67">
        <v>0.1</v>
      </c>
      <c r="I2814" s="67">
        <v>8.85</v>
      </c>
      <c r="J2814" s="67">
        <v>8.56</v>
      </c>
      <c r="K2814" s="67">
        <v>74.419899999999998</v>
      </c>
      <c r="L2814" s="67">
        <v>0.37740000000000001</v>
      </c>
    </row>
    <row r="2815" spans="1:15" hidden="1" x14ac:dyDescent="0.25">
      <c r="A2815" s="68">
        <v>44916</v>
      </c>
      <c r="B2815" s="68">
        <v>44918</v>
      </c>
      <c r="C2815" s="66" t="s">
        <v>124</v>
      </c>
      <c r="D2815" s="66" t="s">
        <v>172</v>
      </c>
      <c r="E2815" s="66" t="s">
        <v>173</v>
      </c>
      <c r="F2815" s="68">
        <v>45035</v>
      </c>
      <c r="G2815" s="67">
        <v>11.86</v>
      </c>
      <c r="H2815" s="67">
        <v>-0.01</v>
      </c>
      <c r="I2815" s="67">
        <v>12.01</v>
      </c>
      <c r="J2815" s="67">
        <v>11.72</v>
      </c>
      <c r="K2815" s="67">
        <v>96.287400000000005</v>
      </c>
      <c r="L2815" s="67">
        <v>0</v>
      </c>
      <c r="O2815" s="76"/>
    </row>
    <row r="2816" spans="1:15" hidden="1" x14ac:dyDescent="0.25">
      <c r="A2816" s="68">
        <v>44916</v>
      </c>
      <c r="B2816" s="68">
        <v>44918</v>
      </c>
      <c r="C2816" s="66" t="s">
        <v>133</v>
      </c>
      <c r="D2816" s="66" t="s">
        <v>158</v>
      </c>
      <c r="E2816" s="66" t="s">
        <v>159</v>
      </c>
      <c r="F2816" s="68">
        <v>45217</v>
      </c>
      <c r="G2816" s="67">
        <v>14.02</v>
      </c>
      <c r="H2816" s="67">
        <v>0.08</v>
      </c>
      <c r="I2816" s="67">
        <v>14.17</v>
      </c>
      <c r="J2816" s="67">
        <v>13.87</v>
      </c>
      <c r="K2816" s="67">
        <v>89.567999999999998</v>
      </c>
      <c r="L2816" s="67">
        <v>0</v>
      </c>
    </row>
    <row r="2817" spans="1:15" hidden="1" x14ac:dyDescent="0.25">
      <c r="A2817" s="68">
        <v>44916</v>
      </c>
      <c r="B2817" s="68">
        <v>44918</v>
      </c>
      <c r="C2817" s="66" t="s">
        <v>130</v>
      </c>
      <c r="D2817" s="66" t="s">
        <v>164</v>
      </c>
      <c r="E2817" s="66" t="s">
        <v>165</v>
      </c>
      <c r="F2817" s="68">
        <v>45133</v>
      </c>
      <c r="G2817" s="67">
        <v>14.16</v>
      </c>
      <c r="H2817" s="67">
        <v>0</v>
      </c>
      <c r="I2817" s="67">
        <v>14.31</v>
      </c>
      <c r="J2817" s="67">
        <v>14.01</v>
      </c>
      <c r="K2817" s="67">
        <v>92.204700000000003</v>
      </c>
      <c r="L2817" s="67">
        <v>0</v>
      </c>
    </row>
    <row r="2818" spans="1:15" hidden="1" x14ac:dyDescent="0.25">
      <c r="A2818" s="68">
        <v>44915</v>
      </c>
      <c r="B2818" s="68">
        <v>44917</v>
      </c>
      <c r="C2818" s="66" t="s">
        <v>112</v>
      </c>
      <c r="D2818" s="66" t="s">
        <v>113</v>
      </c>
      <c r="E2818" s="66" t="s">
        <v>114</v>
      </c>
      <c r="F2818" s="68">
        <v>50705</v>
      </c>
      <c r="G2818" s="67">
        <v>8.11</v>
      </c>
      <c r="H2818" s="67">
        <v>0.18</v>
      </c>
      <c r="I2818" s="67">
        <v>8.26</v>
      </c>
      <c r="J2818" s="67">
        <v>7.96</v>
      </c>
      <c r="K2818" s="67">
        <v>55.302700000000002</v>
      </c>
      <c r="L2818" s="67">
        <v>0.46029999999999999</v>
      </c>
    </row>
    <row r="2819" spans="1:15" hidden="1" x14ac:dyDescent="0.25">
      <c r="A2819" s="68">
        <v>44915</v>
      </c>
      <c r="B2819" s="68">
        <v>44917</v>
      </c>
      <c r="C2819" s="66" t="s">
        <v>121</v>
      </c>
      <c r="D2819" s="66" t="s">
        <v>170</v>
      </c>
      <c r="E2819" s="66" t="s">
        <v>171</v>
      </c>
      <c r="F2819" s="68">
        <v>45987</v>
      </c>
      <c r="G2819" s="67">
        <v>9.66</v>
      </c>
      <c r="H2819" s="67">
        <v>0.11</v>
      </c>
      <c r="I2819" s="67">
        <v>9.81</v>
      </c>
      <c r="J2819" s="67">
        <v>9.51</v>
      </c>
      <c r="K2819" s="67">
        <v>78.781999999999996</v>
      </c>
      <c r="L2819" s="67">
        <v>7.1199999999999999E-2</v>
      </c>
    </row>
    <row r="2820" spans="1:15" x14ac:dyDescent="0.25">
      <c r="A2820" s="68">
        <v>44915</v>
      </c>
      <c r="B2820" s="68">
        <v>44917</v>
      </c>
      <c r="C2820" s="66" t="s">
        <v>115</v>
      </c>
      <c r="D2820" s="66" t="s">
        <v>116</v>
      </c>
      <c r="E2820" s="66" t="s">
        <v>117</v>
      </c>
      <c r="F2820" s="68">
        <v>51616</v>
      </c>
      <c r="G2820" s="67">
        <v>8.08</v>
      </c>
      <c r="H2820" s="67">
        <v>0.21</v>
      </c>
      <c r="I2820" s="67">
        <v>8.23</v>
      </c>
      <c r="J2820" s="67">
        <v>7.93</v>
      </c>
      <c r="K2820" s="67">
        <v>52.253900000000002</v>
      </c>
      <c r="L2820" s="67">
        <v>1.9807999999999999</v>
      </c>
    </row>
    <row r="2821" spans="1:15" hidden="1" x14ac:dyDescent="0.25">
      <c r="A2821" s="68">
        <v>44915</v>
      </c>
      <c r="B2821" s="68">
        <v>44917</v>
      </c>
      <c r="C2821" s="66" t="s">
        <v>118</v>
      </c>
      <c r="D2821" s="66" t="s">
        <v>174</v>
      </c>
      <c r="E2821" s="66" t="s">
        <v>175</v>
      </c>
      <c r="F2821" s="68">
        <v>46835</v>
      </c>
      <c r="G2821" s="67">
        <v>9.6300000000000008</v>
      </c>
      <c r="H2821" s="67">
        <v>0.19</v>
      </c>
      <c r="I2821" s="67">
        <v>9.7799999999999994</v>
      </c>
      <c r="J2821" s="67">
        <v>9.48</v>
      </c>
      <c r="K2821" s="67">
        <v>79.552999999999997</v>
      </c>
      <c r="L2821" s="67">
        <v>4.1547999999999998</v>
      </c>
    </row>
    <row r="2822" spans="1:15" hidden="1" x14ac:dyDescent="0.25">
      <c r="A2822" s="68">
        <v>44915</v>
      </c>
      <c r="B2822" s="68">
        <v>44917</v>
      </c>
      <c r="C2822" s="66" t="s">
        <v>127</v>
      </c>
      <c r="D2822" s="66" t="s">
        <v>4</v>
      </c>
      <c r="E2822" s="66" t="s">
        <v>8</v>
      </c>
      <c r="F2822" s="68">
        <v>48542</v>
      </c>
      <c r="G2822" s="67">
        <v>8.6</v>
      </c>
      <c r="H2822" s="67">
        <v>0.18</v>
      </c>
      <c r="I2822" s="67">
        <v>8.74</v>
      </c>
      <c r="J2822" s="67">
        <v>8.4499999999999993</v>
      </c>
      <c r="K2822" s="67">
        <v>74.994399999999999</v>
      </c>
      <c r="L2822" s="67">
        <v>0.3644</v>
      </c>
    </row>
    <row r="2823" spans="1:15" hidden="1" x14ac:dyDescent="0.25">
      <c r="A2823" s="68">
        <v>44915</v>
      </c>
      <c r="B2823" s="68">
        <v>44917</v>
      </c>
      <c r="C2823" s="66" t="s">
        <v>124</v>
      </c>
      <c r="D2823" s="66" t="s">
        <v>172</v>
      </c>
      <c r="E2823" s="66" t="s">
        <v>173</v>
      </c>
      <c r="F2823" s="68">
        <v>45035</v>
      </c>
      <c r="G2823" s="67">
        <v>11.87</v>
      </c>
      <c r="H2823" s="67">
        <v>0.03</v>
      </c>
      <c r="I2823" s="67">
        <v>12.02</v>
      </c>
      <c r="J2823" s="67">
        <v>11.72</v>
      </c>
      <c r="K2823" s="67">
        <v>96.254800000000003</v>
      </c>
      <c r="L2823" s="67">
        <v>0</v>
      </c>
      <c r="O2823" s="76"/>
    </row>
    <row r="2824" spans="1:15" hidden="1" x14ac:dyDescent="0.25">
      <c r="A2824" s="68">
        <v>44915</v>
      </c>
      <c r="B2824" s="68">
        <v>44917</v>
      </c>
      <c r="C2824" s="66" t="s">
        <v>133</v>
      </c>
      <c r="D2824" s="66" t="s">
        <v>158</v>
      </c>
      <c r="E2824" s="66" t="s">
        <v>159</v>
      </c>
      <c r="F2824" s="68">
        <v>45217</v>
      </c>
      <c r="G2824" s="67">
        <v>13.94</v>
      </c>
      <c r="H2824" s="67">
        <v>7.0000000000000007E-2</v>
      </c>
      <c r="I2824" s="67">
        <v>14.09</v>
      </c>
      <c r="J2824" s="67">
        <v>13.79</v>
      </c>
      <c r="K2824" s="67">
        <v>89.591399999999993</v>
      </c>
      <c r="L2824" s="67">
        <v>0</v>
      </c>
    </row>
    <row r="2825" spans="1:15" hidden="1" x14ac:dyDescent="0.25">
      <c r="A2825" s="68">
        <v>44915</v>
      </c>
      <c r="B2825" s="68">
        <v>44917</v>
      </c>
      <c r="C2825" s="66" t="s">
        <v>130</v>
      </c>
      <c r="D2825" s="66" t="s">
        <v>164</v>
      </c>
      <c r="E2825" s="66" t="s">
        <v>165</v>
      </c>
      <c r="F2825" s="68">
        <v>45133</v>
      </c>
      <c r="G2825" s="67">
        <v>14.16</v>
      </c>
      <c r="H2825" s="67">
        <v>-0.02</v>
      </c>
      <c r="I2825" s="67">
        <v>14.31</v>
      </c>
      <c r="J2825" s="67">
        <v>14.01</v>
      </c>
      <c r="K2825" s="67">
        <v>92.168499999999995</v>
      </c>
      <c r="L2825" s="67">
        <v>0</v>
      </c>
    </row>
    <row r="2826" spans="1:15" hidden="1" x14ac:dyDescent="0.25">
      <c r="A2826" s="68">
        <v>44914</v>
      </c>
      <c r="B2826" s="68">
        <v>44916</v>
      </c>
      <c r="C2826" s="66" t="s">
        <v>112</v>
      </c>
      <c r="D2826" s="66" t="s">
        <v>113</v>
      </c>
      <c r="E2826" s="66" t="s">
        <v>114</v>
      </c>
      <c r="F2826" s="68">
        <v>50705</v>
      </c>
      <c r="G2826" s="67">
        <v>7.93</v>
      </c>
      <c r="H2826" s="67">
        <v>-0.01</v>
      </c>
      <c r="I2826" s="67">
        <v>8.08</v>
      </c>
      <c r="J2826" s="67">
        <v>7.78</v>
      </c>
      <c r="K2826" s="67">
        <v>56.387900000000002</v>
      </c>
      <c r="L2826" s="67">
        <v>0.4521</v>
      </c>
    </row>
    <row r="2827" spans="1:15" hidden="1" x14ac:dyDescent="0.25">
      <c r="A2827" s="68">
        <v>44914</v>
      </c>
      <c r="B2827" s="68">
        <v>44916</v>
      </c>
      <c r="C2827" s="66" t="s">
        <v>121</v>
      </c>
      <c r="D2827" s="66" t="s">
        <v>170</v>
      </c>
      <c r="E2827" s="66" t="s">
        <v>171</v>
      </c>
      <c r="F2827" s="68">
        <v>45987</v>
      </c>
      <c r="G2827" s="67">
        <v>9.5500000000000007</v>
      </c>
      <c r="H2827" s="67">
        <v>-0.03</v>
      </c>
      <c r="I2827" s="67">
        <v>9.6999999999999993</v>
      </c>
      <c r="J2827" s="67">
        <v>9.4</v>
      </c>
      <c r="K2827" s="67">
        <v>78.986999999999995</v>
      </c>
      <c r="L2827" s="67">
        <v>6.8500000000000005E-2</v>
      </c>
    </row>
    <row r="2828" spans="1:15" x14ac:dyDescent="0.25">
      <c r="A2828" s="68">
        <v>44914</v>
      </c>
      <c r="B2828" s="68">
        <v>44916</v>
      </c>
      <c r="C2828" s="66" t="s">
        <v>115</v>
      </c>
      <c r="D2828" s="66" t="s">
        <v>116</v>
      </c>
      <c r="E2828" s="66" t="s">
        <v>117</v>
      </c>
      <c r="F2828" s="68">
        <v>51616</v>
      </c>
      <c r="G2828" s="67">
        <v>7.87</v>
      </c>
      <c r="H2828" s="67">
        <v>-0.02</v>
      </c>
      <c r="I2828" s="67">
        <v>8.02</v>
      </c>
      <c r="J2828" s="67">
        <v>7.72</v>
      </c>
      <c r="K2828" s="67">
        <v>53.500399999999999</v>
      </c>
      <c r="L2828" s="67">
        <v>1.9725999999999999</v>
      </c>
    </row>
    <row r="2829" spans="1:15" hidden="1" x14ac:dyDescent="0.25">
      <c r="A2829" s="68">
        <v>44914</v>
      </c>
      <c r="B2829" s="68">
        <v>44916</v>
      </c>
      <c r="C2829" s="66" t="s">
        <v>118</v>
      </c>
      <c r="D2829" s="66" t="s">
        <v>174</v>
      </c>
      <c r="E2829" s="66" t="s">
        <v>175</v>
      </c>
      <c r="F2829" s="68">
        <v>46835</v>
      </c>
      <c r="G2829" s="67">
        <v>9.44</v>
      </c>
      <c r="H2829" s="67">
        <v>-0.04</v>
      </c>
      <c r="I2829" s="67">
        <v>9.59</v>
      </c>
      <c r="J2829" s="67">
        <v>9.2899999999999991</v>
      </c>
      <c r="K2829" s="67">
        <v>80.194500000000005</v>
      </c>
      <c r="L2829" s="67">
        <v>4.1425000000000001</v>
      </c>
    </row>
    <row r="2830" spans="1:15" hidden="1" x14ac:dyDescent="0.25">
      <c r="A2830" s="68">
        <v>44914</v>
      </c>
      <c r="B2830" s="68">
        <v>44916</v>
      </c>
      <c r="C2830" s="66" t="s">
        <v>127</v>
      </c>
      <c r="D2830" s="66" t="s">
        <v>4</v>
      </c>
      <c r="E2830" s="66" t="s">
        <v>8</v>
      </c>
      <c r="F2830" s="68">
        <v>48542</v>
      </c>
      <c r="G2830" s="67">
        <v>8.42</v>
      </c>
      <c r="H2830" s="67">
        <v>-0.03</v>
      </c>
      <c r="I2830" s="67">
        <v>8.57</v>
      </c>
      <c r="J2830" s="67">
        <v>8.27</v>
      </c>
      <c r="K2830" s="67">
        <v>75.943100000000001</v>
      </c>
      <c r="L2830" s="67">
        <v>0.35139999999999999</v>
      </c>
    </row>
    <row r="2831" spans="1:15" hidden="1" x14ac:dyDescent="0.25">
      <c r="A2831" s="68">
        <v>44914</v>
      </c>
      <c r="B2831" s="68">
        <v>44916</v>
      </c>
      <c r="C2831" s="66" t="s">
        <v>124</v>
      </c>
      <c r="D2831" s="66" t="s">
        <v>172</v>
      </c>
      <c r="E2831" s="66" t="s">
        <v>173</v>
      </c>
      <c r="F2831" s="68">
        <v>45035</v>
      </c>
      <c r="G2831" s="67">
        <v>11.84</v>
      </c>
      <c r="H2831" s="67">
        <v>0.01</v>
      </c>
      <c r="I2831" s="67">
        <v>11.99</v>
      </c>
      <c r="J2831" s="67">
        <v>11.69</v>
      </c>
      <c r="K2831" s="67">
        <v>96.233999999999995</v>
      </c>
      <c r="L2831" s="67">
        <v>0</v>
      </c>
      <c r="O2831" s="76"/>
    </row>
    <row r="2832" spans="1:15" hidden="1" x14ac:dyDescent="0.25">
      <c r="A2832" s="68">
        <v>44914</v>
      </c>
      <c r="B2832" s="68">
        <v>44916</v>
      </c>
      <c r="C2832" s="66" t="s">
        <v>133</v>
      </c>
      <c r="D2832" s="66" t="s">
        <v>158</v>
      </c>
      <c r="E2832" s="66" t="s">
        <v>159</v>
      </c>
      <c r="F2832" s="68">
        <v>45217</v>
      </c>
      <c r="G2832" s="67">
        <v>13.87</v>
      </c>
      <c r="H2832" s="67">
        <v>-0.01</v>
      </c>
      <c r="I2832" s="67">
        <v>14.02</v>
      </c>
      <c r="J2832" s="67">
        <v>13.72</v>
      </c>
      <c r="K2832" s="67">
        <v>89.611800000000002</v>
      </c>
      <c r="L2832" s="67">
        <v>0</v>
      </c>
    </row>
    <row r="2833" spans="1:15" hidden="1" x14ac:dyDescent="0.25">
      <c r="A2833" s="68">
        <v>44914</v>
      </c>
      <c r="B2833" s="68">
        <v>44916</v>
      </c>
      <c r="C2833" s="66" t="s">
        <v>130</v>
      </c>
      <c r="D2833" s="66" t="s">
        <v>164</v>
      </c>
      <c r="E2833" s="66" t="s">
        <v>165</v>
      </c>
      <c r="F2833" s="68">
        <v>45133</v>
      </c>
      <c r="G2833" s="67">
        <v>14.18</v>
      </c>
      <c r="H2833" s="67">
        <v>0.22</v>
      </c>
      <c r="I2833" s="67">
        <v>14.33</v>
      </c>
      <c r="J2833" s="67">
        <v>14.03</v>
      </c>
      <c r="K2833" s="67">
        <v>92.127700000000004</v>
      </c>
      <c r="L2833" s="67">
        <v>0</v>
      </c>
    </row>
    <row r="2834" spans="1:15" hidden="1" x14ac:dyDescent="0.25">
      <c r="A2834" s="68">
        <v>44911</v>
      </c>
      <c r="B2834" s="68">
        <v>44915</v>
      </c>
      <c r="C2834" s="66" t="s">
        <v>112</v>
      </c>
      <c r="D2834" s="66" t="s">
        <v>113</v>
      </c>
      <c r="E2834" s="66" t="s">
        <v>114</v>
      </c>
      <c r="F2834" s="68">
        <v>50705</v>
      </c>
      <c r="G2834" s="67">
        <v>7.94</v>
      </c>
      <c r="H2834" s="67">
        <v>0.09</v>
      </c>
      <c r="I2834" s="67">
        <v>8.09</v>
      </c>
      <c r="J2834" s="67">
        <v>7.79</v>
      </c>
      <c r="K2834" s="67">
        <v>56.304900000000004</v>
      </c>
      <c r="L2834" s="67">
        <v>0.44379999999999997</v>
      </c>
    </row>
    <row r="2835" spans="1:15" hidden="1" x14ac:dyDescent="0.25">
      <c r="A2835" s="68">
        <v>44911</v>
      </c>
      <c r="B2835" s="68">
        <v>44915</v>
      </c>
      <c r="C2835" s="66" t="s">
        <v>121</v>
      </c>
      <c r="D2835" s="66" t="s">
        <v>170</v>
      </c>
      <c r="E2835" s="66" t="s">
        <v>171</v>
      </c>
      <c r="F2835" s="68">
        <v>45987</v>
      </c>
      <c r="G2835" s="67">
        <v>9.58</v>
      </c>
      <c r="H2835" s="67">
        <v>-0.12</v>
      </c>
      <c r="I2835" s="67">
        <v>9.73</v>
      </c>
      <c r="J2835" s="67">
        <v>9.44</v>
      </c>
      <c r="K2835" s="67">
        <v>78.903099999999995</v>
      </c>
      <c r="L2835" s="67">
        <v>6.5799999999999997E-2</v>
      </c>
    </row>
    <row r="2836" spans="1:15" x14ac:dyDescent="0.25">
      <c r="A2836" s="68">
        <v>44911</v>
      </c>
      <c r="B2836" s="68">
        <v>44915</v>
      </c>
      <c r="C2836" s="66" t="s">
        <v>115</v>
      </c>
      <c r="D2836" s="66" t="s">
        <v>116</v>
      </c>
      <c r="E2836" s="66" t="s">
        <v>117</v>
      </c>
      <c r="F2836" s="68">
        <v>51616</v>
      </c>
      <c r="G2836" s="67">
        <v>7.89</v>
      </c>
      <c r="H2836" s="67">
        <v>0.12</v>
      </c>
      <c r="I2836" s="67">
        <v>8.0299999999999994</v>
      </c>
      <c r="J2836" s="67">
        <v>7.74</v>
      </c>
      <c r="K2836" s="67">
        <v>53.427100000000003</v>
      </c>
      <c r="L2836" s="67">
        <v>1.9643999999999999</v>
      </c>
    </row>
    <row r="2837" spans="1:15" hidden="1" x14ac:dyDescent="0.25">
      <c r="A2837" s="68">
        <v>44911</v>
      </c>
      <c r="B2837" s="68">
        <v>44915</v>
      </c>
      <c r="C2837" s="66" t="s">
        <v>118</v>
      </c>
      <c r="D2837" s="66" t="s">
        <v>174</v>
      </c>
      <c r="E2837" s="66" t="s">
        <v>175</v>
      </c>
      <c r="F2837" s="68">
        <v>46835</v>
      </c>
      <c r="G2837" s="67">
        <v>9.48</v>
      </c>
      <c r="H2837" s="67">
        <v>7.0000000000000007E-2</v>
      </c>
      <c r="I2837" s="67">
        <v>9.6300000000000008</v>
      </c>
      <c r="J2837" s="67">
        <v>9.33</v>
      </c>
      <c r="K2837" s="67">
        <v>80.0672</v>
      </c>
      <c r="L2837" s="67">
        <v>4.1300999999999997</v>
      </c>
    </row>
    <row r="2838" spans="1:15" hidden="1" x14ac:dyDescent="0.25">
      <c r="A2838" s="68">
        <v>44911</v>
      </c>
      <c r="B2838" s="68">
        <v>44915</v>
      </c>
      <c r="C2838" s="66" t="s">
        <v>127</v>
      </c>
      <c r="D2838" s="66" t="s">
        <v>4</v>
      </c>
      <c r="E2838" s="66" t="s">
        <v>8</v>
      </c>
      <c r="F2838" s="68">
        <v>48542</v>
      </c>
      <c r="G2838" s="67">
        <v>8.4499999999999993</v>
      </c>
      <c r="H2838" s="67">
        <v>0.09</v>
      </c>
      <c r="I2838" s="67">
        <v>8.6</v>
      </c>
      <c r="J2838" s="67">
        <v>8.3000000000000007</v>
      </c>
      <c r="K2838" s="67">
        <v>75.791499999999999</v>
      </c>
      <c r="L2838" s="67">
        <v>0.33839999999999998</v>
      </c>
    </row>
    <row r="2839" spans="1:15" hidden="1" x14ac:dyDescent="0.25">
      <c r="A2839" s="68">
        <v>44911</v>
      </c>
      <c r="B2839" s="68">
        <v>44915</v>
      </c>
      <c r="C2839" s="66" t="s">
        <v>124</v>
      </c>
      <c r="D2839" s="66" t="s">
        <v>172</v>
      </c>
      <c r="E2839" s="66" t="s">
        <v>173</v>
      </c>
      <c r="F2839" s="68">
        <v>45035</v>
      </c>
      <c r="G2839" s="67">
        <v>11.83</v>
      </c>
      <c r="H2839" s="67">
        <v>0.05</v>
      </c>
      <c r="I2839" s="67">
        <v>11.98</v>
      </c>
      <c r="J2839" s="67">
        <v>11.68</v>
      </c>
      <c r="K2839" s="67">
        <v>96.206599999999995</v>
      </c>
      <c r="L2839" s="67">
        <v>0</v>
      </c>
      <c r="O2839" s="76"/>
    </row>
    <row r="2840" spans="1:15" hidden="1" x14ac:dyDescent="0.25">
      <c r="A2840" s="68">
        <v>44911</v>
      </c>
      <c r="B2840" s="68">
        <v>44915</v>
      </c>
      <c r="C2840" s="66" t="s">
        <v>133</v>
      </c>
      <c r="D2840" s="66" t="s">
        <v>158</v>
      </c>
      <c r="E2840" s="66" t="s">
        <v>159</v>
      </c>
      <c r="F2840" s="68">
        <v>45217</v>
      </c>
      <c r="G2840" s="67">
        <v>13.88</v>
      </c>
      <c r="H2840" s="67">
        <v>0.02</v>
      </c>
      <c r="I2840" s="67">
        <v>14.03</v>
      </c>
      <c r="J2840" s="67">
        <v>13.73</v>
      </c>
      <c r="K2840" s="67">
        <v>89.570800000000006</v>
      </c>
      <c r="L2840" s="67">
        <v>0</v>
      </c>
    </row>
    <row r="2841" spans="1:15" hidden="1" x14ac:dyDescent="0.25">
      <c r="A2841" s="68">
        <v>44911</v>
      </c>
      <c r="B2841" s="68">
        <v>44915</v>
      </c>
      <c r="C2841" s="66" t="s">
        <v>130</v>
      </c>
      <c r="D2841" s="66" t="s">
        <v>164</v>
      </c>
      <c r="E2841" s="66" t="s">
        <v>165</v>
      </c>
      <c r="F2841" s="68">
        <v>45133</v>
      </c>
      <c r="G2841" s="67">
        <v>13.96</v>
      </c>
      <c r="H2841" s="67">
        <v>0</v>
      </c>
      <c r="I2841" s="67">
        <v>14.11</v>
      </c>
      <c r="J2841" s="67">
        <v>13.81</v>
      </c>
      <c r="K2841" s="67">
        <v>92.207400000000007</v>
      </c>
      <c r="L2841" s="67">
        <v>0</v>
      </c>
    </row>
    <row r="2842" spans="1:15" hidden="1" x14ac:dyDescent="0.25">
      <c r="A2842" s="68">
        <v>44910</v>
      </c>
      <c r="B2842" s="68">
        <v>44914</v>
      </c>
      <c r="C2842" s="66" t="s">
        <v>112</v>
      </c>
      <c r="D2842" s="66" t="s">
        <v>113</v>
      </c>
      <c r="E2842" s="66" t="s">
        <v>114</v>
      </c>
      <c r="F2842" s="68">
        <v>50705</v>
      </c>
      <c r="G2842" s="67">
        <v>7.85</v>
      </c>
      <c r="H2842" s="67">
        <v>-0.14000000000000001</v>
      </c>
      <c r="I2842" s="67">
        <v>8</v>
      </c>
      <c r="J2842" s="67">
        <v>7.7</v>
      </c>
      <c r="K2842" s="67">
        <v>56.845799999999997</v>
      </c>
      <c r="L2842" s="67">
        <v>0.43559999999999999</v>
      </c>
    </row>
    <row r="2843" spans="1:15" hidden="1" x14ac:dyDescent="0.25">
      <c r="A2843" s="68">
        <v>44910</v>
      </c>
      <c r="B2843" s="68">
        <v>44914</v>
      </c>
      <c r="C2843" s="66" t="s">
        <v>121</v>
      </c>
      <c r="D2843" s="66" t="s">
        <v>170</v>
      </c>
      <c r="E2843" s="66" t="s">
        <v>171</v>
      </c>
      <c r="F2843" s="68">
        <v>45987</v>
      </c>
      <c r="G2843" s="67">
        <v>9.6999999999999993</v>
      </c>
      <c r="H2843" s="67">
        <v>-0.28000000000000003</v>
      </c>
      <c r="I2843" s="67">
        <v>9.85</v>
      </c>
      <c r="J2843" s="67">
        <v>9.5500000000000007</v>
      </c>
      <c r="K2843" s="67">
        <v>78.640500000000003</v>
      </c>
      <c r="L2843" s="67">
        <v>6.3E-2</v>
      </c>
    </row>
    <row r="2844" spans="1:15" x14ac:dyDescent="0.25">
      <c r="A2844" s="68">
        <v>44910</v>
      </c>
      <c r="B2844" s="68">
        <v>44914</v>
      </c>
      <c r="C2844" s="66" t="s">
        <v>115</v>
      </c>
      <c r="D2844" s="66" t="s">
        <v>116</v>
      </c>
      <c r="E2844" s="66" t="s">
        <v>117</v>
      </c>
      <c r="F2844" s="68">
        <v>51616</v>
      </c>
      <c r="G2844" s="67">
        <v>7.77</v>
      </c>
      <c r="H2844" s="67">
        <v>-0.14000000000000001</v>
      </c>
      <c r="I2844" s="67">
        <v>7.92</v>
      </c>
      <c r="J2844" s="67">
        <v>7.62</v>
      </c>
      <c r="K2844" s="67">
        <v>54.154200000000003</v>
      </c>
      <c r="L2844" s="67">
        <v>1.9561999999999999</v>
      </c>
    </row>
    <row r="2845" spans="1:15" hidden="1" x14ac:dyDescent="0.25">
      <c r="A2845" s="68">
        <v>44910</v>
      </c>
      <c r="B2845" s="68">
        <v>44914</v>
      </c>
      <c r="C2845" s="66" t="s">
        <v>118</v>
      </c>
      <c r="D2845" s="66" t="s">
        <v>174</v>
      </c>
      <c r="E2845" s="66" t="s">
        <v>175</v>
      </c>
      <c r="F2845" s="68">
        <v>46835</v>
      </c>
      <c r="G2845" s="67">
        <v>9.41</v>
      </c>
      <c r="H2845" s="67">
        <v>-0.16</v>
      </c>
      <c r="I2845" s="67">
        <v>9.56</v>
      </c>
      <c r="J2845" s="67">
        <v>9.26</v>
      </c>
      <c r="K2845" s="67">
        <v>80.288700000000006</v>
      </c>
      <c r="L2845" s="67">
        <v>4.1177999999999999</v>
      </c>
    </row>
    <row r="2846" spans="1:15" hidden="1" x14ac:dyDescent="0.25">
      <c r="A2846" s="68">
        <v>44910</v>
      </c>
      <c r="B2846" s="68">
        <v>44914</v>
      </c>
      <c r="C2846" s="66" t="s">
        <v>127</v>
      </c>
      <c r="D2846" s="66" t="s">
        <v>4</v>
      </c>
      <c r="E2846" s="66" t="s">
        <v>8</v>
      </c>
      <c r="F2846" s="68">
        <v>48542</v>
      </c>
      <c r="G2846" s="67">
        <v>8.36</v>
      </c>
      <c r="H2846" s="67">
        <v>-0.2</v>
      </c>
      <c r="I2846" s="67">
        <v>8.51</v>
      </c>
      <c r="J2846" s="67">
        <v>8.2100000000000009</v>
      </c>
      <c r="K2846" s="67">
        <v>76.265600000000006</v>
      </c>
      <c r="L2846" s="67">
        <v>0.32529999999999998</v>
      </c>
    </row>
    <row r="2847" spans="1:15" hidden="1" x14ac:dyDescent="0.25">
      <c r="A2847" s="68">
        <v>44910</v>
      </c>
      <c r="B2847" s="68">
        <v>44914</v>
      </c>
      <c r="C2847" s="66" t="s">
        <v>124</v>
      </c>
      <c r="D2847" s="66" t="s">
        <v>172</v>
      </c>
      <c r="E2847" s="66" t="s">
        <v>173</v>
      </c>
      <c r="F2847" s="68">
        <v>45035</v>
      </c>
      <c r="G2847" s="67">
        <v>11.78</v>
      </c>
      <c r="H2847" s="67">
        <v>-0.01</v>
      </c>
      <c r="I2847" s="67">
        <v>11.93</v>
      </c>
      <c r="J2847" s="67">
        <v>11.63</v>
      </c>
      <c r="K2847" s="67">
        <v>96.191800000000001</v>
      </c>
      <c r="L2847" s="67">
        <v>0</v>
      </c>
      <c r="O2847" s="76"/>
    </row>
    <row r="2848" spans="1:15" hidden="1" x14ac:dyDescent="0.25">
      <c r="A2848" s="68">
        <v>44910</v>
      </c>
      <c r="B2848" s="68">
        <v>44914</v>
      </c>
      <c r="C2848" s="66" t="s">
        <v>133</v>
      </c>
      <c r="D2848" s="66" t="s">
        <v>158</v>
      </c>
      <c r="E2848" s="66" t="s">
        <v>159</v>
      </c>
      <c r="F2848" s="68">
        <v>45217</v>
      </c>
      <c r="G2848" s="67">
        <v>13.86</v>
      </c>
      <c r="H2848" s="67">
        <v>0</v>
      </c>
      <c r="I2848" s="67">
        <v>14.01</v>
      </c>
      <c r="J2848" s="67">
        <v>13.71</v>
      </c>
      <c r="K2848" s="67">
        <v>89.551100000000005</v>
      </c>
      <c r="L2848" s="67">
        <v>0</v>
      </c>
    </row>
    <row r="2849" spans="1:15" hidden="1" x14ac:dyDescent="0.25">
      <c r="A2849" s="68">
        <v>44910</v>
      </c>
      <c r="B2849" s="68">
        <v>44914</v>
      </c>
      <c r="C2849" s="66" t="s">
        <v>130</v>
      </c>
      <c r="D2849" s="66" t="s">
        <v>164</v>
      </c>
      <c r="E2849" s="66" t="s">
        <v>165</v>
      </c>
      <c r="F2849" s="68">
        <v>45133</v>
      </c>
      <c r="G2849" s="67">
        <v>13.96</v>
      </c>
      <c r="H2849" s="67">
        <v>0.03</v>
      </c>
      <c r="I2849" s="67">
        <v>14.11</v>
      </c>
      <c r="J2849" s="67">
        <v>13.81</v>
      </c>
      <c r="K2849" s="67">
        <v>92.173100000000005</v>
      </c>
      <c r="L2849" s="67">
        <v>0</v>
      </c>
    </row>
    <row r="2850" spans="1:15" hidden="1" x14ac:dyDescent="0.25">
      <c r="A2850" s="68">
        <v>44909</v>
      </c>
      <c r="B2850" s="68">
        <v>44911</v>
      </c>
      <c r="C2850" s="66" t="s">
        <v>112</v>
      </c>
      <c r="D2850" s="66" t="s">
        <v>113</v>
      </c>
      <c r="E2850" s="66" t="s">
        <v>114</v>
      </c>
      <c r="F2850" s="68">
        <v>50705</v>
      </c>
      <c r="G2850" s="67">
        <v>7.99</v>
      </c>
      <c r="H2850" s="67">
        <v>0.15</v>
      </c>
      <c r="I2850" s="67">
        <v>8.14</v>
      </c>
      <c r="J2850" s="67">
        <v>7.84</v>
      </c>
      <c r="K2850" s="67">
        <v>56.015799999999999</v>
      </c>
      <c r="L2850" s="67">
        <v>0.41099999999999998</v>
      </c>
    </row>
    <row r="2851" spans="1:15" hidden="1" x14ac:dyDescent="0.25">
      <c r="A2851" s="68">
        <v>44909</v>
      </c>
      <c r="B2851" s="68">
        <v>44911</v>
      </c>
      <c r="C2851" s="66" t="s">
        <v>121</v>
      </c>
      <c r="D2851" s="66" t="s">
        <v>170</v>
      </c>
      <c r="E2851" s="66" t="s">
        <v>171</v>
      </c>
      <c r="F2851" s="68">
        <v>45987</v>
      </c>
      <c r="G2851" s="67">
        <v>9.98</v>
      </c>
      <c r="H2851" s="67">
        <v>0.22</v>
      </c>
      <c r="I2851" s="67">
        <v>10.130000000000001</v>
      </c>
      <c r="J2851" s="67">
        <v>9.83</v>
      </c>
      <c r="K2851" s="67">
        <v>78.010499999999993</v>
      </c>
      <c r="L2851" s="67">
        <v>5.4800000000000001E-2</v>
      </c>
    </row>
    <row r="2852" spans="1:15" x14ac:dyDescent="0.25">
      <c r="A2852" s="68">
        <v>44909</v>
      </c>
      <c r="B2852" s="68">
        <v>44911</v>
      </c>
      <c r="C2852" s="66" t="s">
        <v>115</v>
      </c>
      <c r="D2852" s="66" t="s">
        <v>116</v>
      </c>
      <c r="E2852" s="66" t="s">
        <v>117</v>
      </c>
      <c r="F2852" s="68">
        <v>51616</v>
      </c>
      <c r="G2852" s="67">
        <v>7.91</v>
      </c>
      <c r="H2852" s="67">
        <v>0.13</v>
      </c>
      <c r="I2852" s="67">
        <v>8.06</v>
      </c>
      <c r="J2852" s="67">
        <v>7.76</v>
      </c>
      <c r="K2852" s="67">
        <v>53.262999999999998</v>
      </c>
      <c r="L2852" s="67">
        <v>1.9315</v>
      </c>
    </row>
    <row r="2853" spans="1:15" hidden="1" x14ac:dyDescent="0.25">
      <c r="A2853" s="68">
        <v>44909</v>
      </c>
      <c r="B2853" s="68">
        <v>44911</v>
      </c>
      <c r="C2853" s="66" t="s">
        <v>118</v>
      </c>
      <c r="D2853" s="66" t="s">
        <v>174</v>
      </c>
      <c r="E2853" s="66" t="s">
        <v>175</v>
      </c>
      <c r="F2853" s="68">
        <v>46835</v>
      </c>
      <c r="G2853" s="67">
        <v>9.57</v>
      </c>
      <c r="H2853" s="67">
        <v>0.15</v>
      </c>
      <c r="I2853" s="67">
        <v>9.7200000000000006</v>
      </c>
      <c r="J2853" s="67">
        <v>9.42</v>
      </c>
      <c r="K2853" s="67">
        <v>79.715699999999998</v>
      </c>
      <c r="L2853" s="67">
        <v>4.0808</v>
      </c>
    </row>
    <row r="2854" spans="1:15" hidden="1" x14ac:dyDescent="0.25">
      <c r="A2854" s="68">
        <v>44909</v>
      </c>
      <c r="B2854" s="68">
        <v>44911</v>
      </c>
      <c r="C2854" s="66" t="s">
        <v>127</v>
      </c>
      <c r="D2854" s="66" t="s">
        <v>4</v>
      </c>
      <c r="E2854" s="66" t="s">
        <v>8</v>
      </c>
      <c r="F2854" s="68">
        <v>48542</v>
      </c>
      <c r="G2854" s="67">
        <v>8.56</v>
      </c>
      <c r="H2854" s="67">
        <v>7.0000000000000007E-2</v>
      </c>
      <c r="I2854" s="67">
        <v>8.7100000000000009</v>
      </c>
      <c r="J2854" s="67">
        <v>8.41</v>
      </c>
      <c r="K2854" s="67">
        <v>75.180700000000002</v>
      </c>
      <c r="L2854" s="67">
        <v>0.2863</v>
      </c>
    </row>
    <row r="2855" spans="1:15" hidden="1" x14ac:dyDescent="0.25">
      <c r="A2855" s="68">
        <v>44909</v>
      </c>
      <c r="B2855" s="68">
        <v>44911</v>
      </c>
      <c r="C2855" s="66" t="s">
        <v>124</v>
      </c>
      <c r="D2855" s="66" t="s">
        <v>172</v>
      </c>
      <c r="E2855" s="66" t="s">
        <v>173</v>
      </c>
      <c r="F2855" s="68">
        <v>45035</v>
      </c>
      <c r="G2855" s="67">
        <v>11.79</v>
      </c>
      <c r="H2855" s="67">
        <v>0.04</v>
      </c>
      <c r="I2855" s="67">
        <v>11.94</v>
      </c>
      <c r="J2855" s="67">
        <v>11.64</v>
      </c>
      <c r="K2855" s="67">
        <v>96.097200000000001</v>
      </c>
      <c r="L2855" s="67">
        <v>0</v>
      </c>
      <c r="O2855" s="76"/>
    </row>
    <row r="2856" spans="1:15" hidden="1" x14ac:dyDescent="0.25">
      <c r="A2856" s="68">
        <v>44909</v>
      </c>
      <c r="B2856" s="68">
        <v>44911</v>
      </c>
      <c r="C2856" s="66" t="s">
        <v>133</v>
      </c>
      <c r="D2856" s="66" t="s">
        <v>158</v>
      </c>
      <c r="E2856" s="66" t="s">
        <v>159</v>
      </c>
      <c r="F2856" s="68">
        <v>45217</v>
      </c>
      <c r="G2856" s="67">
        <v>13.86</v>
      </c>
      <c r="H2856" s="67">
        <v>7.0000000000000007E-2</v>
      </c>
      <c r="I2856" s="67">
        <v>14.01</v>
      </c>
      <c r="J2856" s="67">
        <v>13.71</v>
      </c>
      <c r="K2856" s="67">
        <v>89.459699999999998</v>
      </c>
      <c r="L2856" s="67">
        <v>0</v>
      </c>
    </row>
    <row r="2857" spans="1:15" hidden="1" x14ac:dyDescent="0.25">
      <c r="A2857" s="68">
        <v>44909</v>
      </c>
      <c r="B2857" s="68">
        <v>44911</v>
      </c>
      <c r="C2857" s="66" t="s">
        <v>130</v>
      </c>
      <c r="D2857" s="66" t="s">
        <v>164</v>
      </c>
      <c r="E2857" s="66" t="s">
        <v>165</v>
      </c>
      <c r="F2857" s="68">
        <v>45133</v>
      </c>
      <c r="G2857" s="67">
        <v>13.93</v>
      </c>
      <c r="H2857" s="67">
        <v>0.18</v>
      </c>
      <c r="I2857" s="67">
        <v>14.08</v>
      </c>
      <c r="J2857" s="67">
        <v>13.78</v>
      </c>
      <c r="K2857" s="67">
        <v>92.091499999999996</v>
      </c>
      <c r="L2857" s="67">
        <v>0</v>
      </c>
    </row>
    <row r="2858" spans="1:15" hidden="1" x14ac:dyDescent="0.25">
      <c r="A2858" s="68">
        <v>44908</v>
      </c>
      <c r="B2858" s="68">
        <v>44910</v>
      </c>
      <c r="C2858" s="66" t="s">
        <v>112</v>
      </c>
      <c r="D2858" s="66" t="s">
        <v>113</v>
      </c>
      <c r="E2858" s="66" t="s">
        <v>114</v>
      </c>
      <c r="F2858" s="68">
        <v>50705</v>
      </c>
      <c r="G2858" s="67">
        <v>7.84</v>
      </c>
      <c r="H2858" s="67">
        <v>-0.78</v>
      </c>
      <c r="I2858" s="67">
        <v>7.99</v>
      </c>
      <c r="J2858" s="67">
        <v>7.69</v>
      </c>
      <c r="K2858" s="67">
        <v>56.890900000000002</v>
      </c>
      <c r="L2858" s="67">
        <v>0.4027</v>
      </c>
    </row>
    <row r="2859" spans="1:15" hidden="1" x14ac:dyDescent="0.25">
      <c r="A2859" s="68">
        <v>44908</v>
      </c>
      <c r="B2859" s="68">
        <v>44910</v>
      </c>
      <c r="C2859" s="66" t="s">
        <v>121</v>
      </c>
      <c r="D2859" s="66" t="s">
        <v>170</v>
      </c>
      <c r="E2859" s="66" t="s">
        <v>171</v>
      </c>
      <c r="F2859" s="68">
        <v>45987</v>
      </c>
      <c r="G2859" s="67">
        <v>9.76</v>
      </c>
      <c r="H2859" s="67">
        <v>-1.22</v>
      </c>
      <c r="I2859" s="67">
        <v>9.91</v>
      </c>
      <c r="J2859" s="67">
        <v>9.61</v>
      </c>
      <c r="K2859" s="67">
        <v>78.4602</v>
      </c>
      <c r="L2859" s="67">
        <v>5.21E-2</v>
      </c>
    </row>
    <row r="2860" spans="1:15" x14ac:dyDescent="0.25">
      <c r="A2860" s="68">
        <v>44908</v>
      </c>
      <c r="B2860" s="68">
        <v>44910</v>
      </c>
      <c r="C2860" s="66" t="s">
        <v>115</v>
      </c>
      <c r="D2860" s="66" t="s">
        <v>116</v>
      </c>
      <c r="E2860" s="66" t="s">
        <v>117</v>
      </c>
      <c r="F2860" s="68">
        <v>51616</v>
      </c>
      <c r="G2860" s="67">
        <v>7.78</v>
      </c>
      <c r="H2860" s="67">
        <v>-0.75</v>
      </c>
      <c r="I2860" s="67">
        <v>7.92</v>
      </c>
      <c r="J2860" s="67">
        <v>7.63</v>
      </c>
      <c r="K2860" s="67">
        <v>54.0974</v>
      </c>
      <c r="L2860" s="67">
        <v>1.9233</v>
      </c>
    </row>
    <row r="2861" spans="1:15" hidden="1" x14ac:dyDescent="0.25">
      <c r="A2861" s="68">
        <v>44908</v>
      </c>
      <c r="B2861" s="68">
        <v>44910</v>
      </c>
      <c r="C2861" s="66" t="s">
        <v>118</v>
      </c>
      <c r="D2861" s="66" t="s">
        <v>174</v>
      </c>
      <c r="E2861" s="66" t="s">
        <v>175</v>
      </c>
      <c r="F2861" s="68">
        <v>46835</v>
      </c>
      <c r="G2861" s="67">
        <v>9.42</v>
      </c>
      <c r="H2861" s="67">
        <v>-0.89</v>
      </c>
      <c r="I2861" s="67">
        <v>9.57</v>
      </c>
      <c r="J2861" s="67">
        <v>9.27</v>
      </c>
      <c r="K2861" s="67">
        <v>80.223500000000001</v>
      </c>
      <c r="L2861" s="67">
        <v>4.0685000000000002</v>
      </c>
    </row>
    <row r="2862" spans="1:15" hidden="1" x14ac:dyDescent="0.25">
      <c r="A2862" s="68">
        <v>44908</v>
      </c>
      <c r="B2862" s="68">
        <v>44910</v>
      </c>
      <c r="C2862" s="66" t="s">
        <v>127</v>
      </c>
      <c r="D2862" s="66" t="s">
        <v>4</v>
      </c>
      <c r="E2862" s="66" t="s">
        <v>8</v>
      </c>
      <c r="F2862" s="68">
        <v>48542</v>
      </c>
      <c r="G2862" s="67">
        <v>8.49</v>
      </c>
      <c r="H2862" s="67">
        <v>-0.74</v>
      </c>
      <c r="I2862" s="67">
        <v>8.64</v>
      </c>
      <c r="J2862" s="67">
        <v>8.34</v>
      </c>
      <c r="K2862" s="67">
        <v>75.540000000000006</v>
      </c>
      <c r="L2862" s="67">
        <v>0.27329999999999999</v>
      </c>
    </row>
    <row r="2863" spans="1:15" hidden="1" x14ac:dyDescent="0.25">
      <c r="A2863" s="68">
        <v>44908</v>
      </c>
      <c r="B2863" s="68">
        <v>44910</v>
      </c>
      <c r="C2863" s="66" t="s">
        <v>124</v>
      </c>
      <c r="D2863" s="66" t="s">
        <v>172</v>
      </c>
      <c r="E2863" s="66" t="s">
        <v>173</v>
      </c>
      <c r="F2863" s="68">
        <v>45035</v>
      </c>
      <c r="G2863" s="67">
        <v>11.75</v>
      </c>
      <c r="H2863" s="67">
        <v>-0.1</v>
      </c>
      <c r="I2863" s="67">
        <v>11.9</v>
      </c>
      <c r="J2863" s="67">
        <v>11.6</v>
      </c>
      <c r="K2863" s="67">
        <v>96.080100000000002</v>
      </c>
      <c r="L2863" s="67">
        <v>0</v>
      </c>
      <c r="O2863" s="76"/>
    </row>
    <row r="2864" spans="1:15" hidden="1" x14ac:dyDescent="0.25">
      <c r="A2864" s="68">
        <v>44908</v>
      </c>
      <c r="B2864" s="68">
        <v>44910</v>
      </c>
      <c r="C2864" s="66" t="s">
        <v>130</v>
      </c>
      <c r="D2864" s="66" t="s">
        <v>168</v>
      </c>
      <c r="E2864" s="66" t="s">
        <v>169</v>
      </c>
      <c r="F2864" s="68">
        <v>45063</v>
      </c>
      <c r="G2864" s="67">
        <v>13.75</v>
      </c>
      <c r="H2864" s="67">
        <v>-0.4</v>
      </c>
      <c r="I2864" s="67">
        <v>13.9</v>
      </c>
      <c r="J2864" s="67">
        <v>13.6</v>
      </c>
      <c r="K2864" s="67">
        <v>94.478899999999996</v>
      </c>
      <c r="L2864" s="67">
        <v>0</v>
      </c>
    </row>
    <row r="2865" spans="1:15" hidden="1" x14ac:dyDescent="0.25">
      <c r="A2865" s="68">
        <v>44908</v>
      </c>
      <c r="B2865" s="68">
        <v>44910</v>
      </c>
      <c r="C2865" s="66" t="s">
        <v>133</v>
      </c>
      <c r="D2865" s="66" t="s">
        <v>158</v>
      </c>
      <c r="E2865" s="66" t="s">
        <v>159</v>
      </c>
      <c r="F2865" s="68">
        <v>45217</v>
      </c>
      <c r="G2865" s="67">
        <v>13.79</v>
      </c>
      <c r="H2865" s="67">
        <v>-0.15</v>
      </c>
      <c r="I2865" s="67">
        <v>13.94</v>
      </c>
      <c r="J2865" s="67">
        <v>13.64</v>
      </c>
      <c r="K2865" s="67">
        <v>89.48</v>
      </c>
      <c r="L2865" s="67">
        <v>0</v>
      </c>
    </row>
    <row r="2866" spans="1:15" hidden="1" x14ac:dyDescent="0.25">
      <c r="A2866" s="68">
        <v>44907</v>
      </c>
      <c r="B2866" s="68">
        <v>44909</v>
      </c>
      <c r="C2866" s="66" t="s">
        <v>112</v>
      </c>
      <c r="D2866" s="66" t="s">
        <v>113</v>
      </c>
      <c r="E2866" s="66" t="s">
        <v>114</v>
      </c>
      <c r="F2866" s="68">
        <v>50705</v>
      </c>
      <c r="G2866" s="67">
        <v>8.6199999999999992</v>
      </c>
      <c r="H2866" s="67">
        <v>0.12</v>
      </c>
      <c r="I2866" s="67">
        <v>8.77</v>
      </c>
      <c r="J2866" s="67">
        <v>8.48</v>
      </c>
      <c r="K2866" s="67">
        <v>52.326700000000002</v>
      </c>
      <c r="L2866" s="67">
        <v>0.39450000000000002</v>
      </c>
    </row>
    <row r="2867" spans="1:15" hidden="1" x14ac:dyDescent="0.25">
      <c r="A2867" s="68">
        <v>44907</v>
      </c>
      <c r="B2867" s="68">
        <v>44909</v>
      </c>
      <c r="C2867" s="66" t="s">
        <v>121</v>
      </c>
      <c r="D2867" s="66" t="s">
        <v>170</v>
      </c>
      <c r="E2867" s="66" t="s">
        <v>171</v>
      </c>
      <c r="F2867" s="68">
        <v>45987</v>
      </c>
      <c r="G2867" s="67">
        <v>10.98</v>
      </c>
      <c r="H2867" s="67">
        <v>0.16</v>
      </c>
      <c r="I2867" s="67">
        <v>11.13</v>
      </c>
      <c r="J2867" s="67">
        <v>10.83</v>
      </c>
      <c r="K2867" s="67">
        <v>75.944199999999995</v>
      </c>
      <c r="L2867" s="67">
        <v>4.9299999999999997E-2</v>
      </c>
    </row>
    <row r="2868" spans="1:15" x14ac:dyDescent="0.25">
      <c r="A2868" s="68">
        <v>44907</v>
      </c>
      <c r="B2868" s="68">
        <v>44909</v>
      </c>
      <c r="C2868" s="66" t="s">
        <v>115</v>
      </c>
      <c r="D2868" s="66" t="s">
        <v>116</v>
      </c>
      <c r="E2868" s="66" t="s">
        <v>117</v>
      </c>
      <c r="F2868" s="68">
        <v>51616</v>
      </c>
      <c r="G2868" s="67">
        <v>8.5299999999999994</v>
      </c>
      <c r="H2868" s="67">
        <v>0.09</v>
      </c>
      <c r="I2868" s="67">
        <v>8.68</v>
      </c>
      <c r="J2868" s="67">
        <v>8.3800000000000008</v>
      </c>
      <c r="K2868" s="67">
        <v>49.573399999999999</v>
      </c>
      <c r="L2868" s="67">
        <v>1.9151</v>
      </c>
    </row>
    <row r="2869" spans="1:15" hidden="1" x14ac:dyDescent="0.25">
      <c r="A2869" s="68">
        <v>44907</v>
      </c>
      <c r="B2869" s="68">
        <v>44909</v>
      </c>
      <c r="C2869" s="66" t="s">
        <v>118</v>
      </c>
      <c r="D2869" s="66" t="s">
        <v>174</v>
      </c>
      <c r="E2869" s="66" t="s">
        <v>175</v>
      </c>
      <c r="F2869" s="68">
        <v>46835</v>
      </c>
      <c r="G2869" s="67">
        <v>10.31</v>
      </c>
      <c r="H2869" s="67">
        <v>0.15</v>
      </c>
      <c r="I2869" s="67">
        <v>10.46</v>
      </c>
      <c r="J2869" s="67">
        <v>10.16</v>
      </c>
      <c r="K2869" s="67">
        <v>77.1721</v>
      </c>
      <c r="L2869" s="67">
        <v>4.0561999999999996</v>
      </c>
    </row>
    <row r="2870" spans="1:15" hidden="1" x14ac:dyDescent="0.25">
      <c r="A2870" s="68">
        <v>44907</v>
      </c>
      <c r="B2870" s="68">
        <v>44909</v>
      </c>
      <c r="C2870" s="66" t="s">
        <v>127</v>
      </c>
      <c r="D2870" s="66" t="s">
        <v>4</v>
      </c>
      <c r="E2870" s="66" t="s">
        <v>8</v>
      </c>
      <c r="F2870" s="68">
        <v>48542</v>
      </c>
      <c r="G2870" s="67">
        <v>9.23</v>
      </c>
      <c r="H2870" s="67">
        <v>0.12</v>
      </c>
      <c r="I2870" s="67">
        <v>9.3699999999999992</v>
      </c>
      <c r="J2870" s="67">
        <v>9.08</v>
      </c>
      <c r="K2870" s="67">
        <v>71.653099999999995</v>
      </c>
      <c r="L2870" s="67">
        <v>0.26029999999999998</v>
      </c>
    </row>
    <row r="2871" spans="1:15" hidden="1" x14ac:dyDescent="0.25">
      <c r="A2871" s="68">
        <v>44907</v>
      </c>
      <c r="B2871" s="68">
        <v>44909</v>
      </c>
      <c r="C2871" s="66" t="s">
        <v>124</v>
      </c>
      <c r="D2871" s="66" t="s">
        <v>172</v>
      </c>
      <c r="E2871" s="66" t="s">
        <v>173</v>
      </c>
      <c r="F2871" s="68">
        <v>45035</v>
      </c>
      <c r="G2871" s="67">
        <v>11.85</v>
      </c>
      <c r="H2871" s="67">
        <v>0.01</v>
      </c>
      <c r="I2871" s="67">
        <v>12</v>
      </c>
      <c r="J2871" s="67">
        <v>11.71</v>
      </c>
      <c r="K2871" s="67">
        <v>96.017200000000003</v>
      </c>
      <c r="L2871" s="67">
        <v>0</v>
      </c>
      <c r="O2871" s="76"/>
    </row>
    <row r="2872" spans="1:15" hidden="1" x14ac:dyDescent="0.25">
      <c r="A2872" s="68">
        <v>44907</v>
      </c>
      <c r="B2872" s="68">
        <v>44909</v>
      </c>
      <c r="C2872" s="66" t="s">
        <v>130</v>
      </c>
      <c r="D2872" s="66" t="s">
        <v>168</v>
      </c>
      <c r="E2872" s="66" t="s">
        <v>169</v>
      </c>
      <c r="F2872" s="68">
        <v>45063</v>
      </c>
      <c r="G2872" s="67">
        <v>14.15</v>
      </c>
      <c r="H2872" s="67">
        <v>7.0000000000000007E-2</v>
      </c>
      <c r="I2872" s="67">
        <v>14.3</v>
      </c>
      <c r="J2872" s="67">
        <v>14</v>
      </c>
      <c r="K2872" s="67">
        <v>94.290999999999997</v>
      </c>
      <c r="L2872" s="67">
        <v>0</v>
      </c>
    </row>
    <row r="2873" spans="1:15" hidden="1" x14ac:dyDescent="0.25">
      <c r="A2873" s="68">
        <v>44907</v>
      </c>
      <c r="B2873" s="68">
        <v>44909</v>
      </c>
      <c r="C2873" s="66" t="s">
        <v>133</v>
      </c>
      <c r="D2873" s="66" t="s">
        <v>158</v>
      </c>
      <c r="E2873" s="66" t="s">
        <v>159</v>
      </c>
      <c r="F2873" s="68">
        <v>45217</v>
      </c>
      <c r="G2873" s="67">
        <v>13.94</v>
      </c>
      <c r="H2873" s="67">
        <v>0.09</v>
      </c>
      <c r="I2873" s="67">
        <v>14.09</v>
      </c>
      <c r="J2873" s="67">
        <v>13.79</v>
      </c>
      <c r="K2873" s="67">
        <v>89.3446</v>
      </c>
      <c r="L2873" s="67">
        <v>0</v>
      </c>
    </row>
    <row r="2874" spans="1:15" hidden="1" x14ac:dyDescent="0.25">
      <c r="A2874" s="68">
        <v>44904</v>
      </c>
      <c r="B2874" s="68">
        <v>44908</v>
      </c>
      <c r="C2874" s="66" t="s">
        <v>112</v>
      </c>
      <c r="D2874" s="66" t="s">
        <v>113</v>
      </c>
      <c r="E2874" s="66" t="s">
        <v>114</v>
      </c>
      <c r="F2874" s="68">
        <v>50705</v>
      </c>
      <c r="G2874" s="67">
        <v>8.5</v>
      </c>
      <c r="H2874" s="67">
        <v>0.27</v>
      </c>
      <c r="I2874" s="67">
        <v>8.65</v>
      </c>
      <c r="J2874" s="67">
        <v>8.35</v>
      </c>
      <c r="K2874" s="67">
        <v>53.024900000000002</v>
      </c>
      <c r="L2874" s="67">
        <v>0.38629999999999998</v>
      </c>
    </row>
    <row r="2875" spans="1:15" hidden="1" x14ac:dyDescent="0.25">
      <c r="A2875" s="68">
        <v>44904</v>
      </c>
      <c r="B2875" s="68">
        <v>44908</v>
      </c>
      <c r="C2875" s="66" t="s">
        <v>121</v>
      </c>
      <c r="D2875" s="66" t="s">
        <v>170</v>
      </c>
      <c r="E2875" s="66" t="s">
        <v>171</v>
      </c>
      <c r="F2875" s="68">
        <v>45987</v>
      </c>
      <c r="G2875" s="67">
        <v>10.82</v>
      </c>
      <c r="H2875" s="67">
        <v>0.39</v>
      </c>
      <c r="I2875" s="67">
        <v>10.97</v>
      </c>
      <c r="J2875" s="67">
        <v>10.67</v>
      </c>
      <c r="K2875" s="67">
        <v>76.239599999999996</v>
      </c>
      <c r="L2875" s="67">
        <v>4.6600000000000003E-2</v>
      </c>
    </row>
    <row r="2876" spans="1:15" x14ac:dyDescent="0.25">
      <c r="A2876" s="68">
        <v>44904</v>
      </c>
      <c r="B2876" s="68">
        <v>44908</v>
      </c>
      <c r="C2876" s="66" t="s">
        <v>115</v>
      </c>
      <c r="D2876" s="66" t="s">
        <v>116</v>
      </c>
      <c r="E2876" s="66" t="s">
        <v>117</v>
      </c>
      <c r="F2876" s="68">
        <v>51616</v>
      </c>
      <c r="G2876" s="67">
        <v>8.44</v>
      </c>
      <c r="H2876" s="67">
        <v>0.21</v>
      </c>
      <c r="I2876" s="67">
        <v>8.59</v>
      </c>
      <c r="J2876" s="67">
        <v>8.2899999999999991</v>
      </c>
      <c r="K2876" s="67">
        <v>50.099899999999998</v>
      </c>
      <c r="L2876" s="67">
        <v>1.9068000000000001</v>
      </c>
    </row>
    <row r="2877" spans="1:15" hidden="1" x14ac:dyDescent="0.25">
      <c r="A2877" s="68">
        <v>44904</v>
      </c>
      <c r="B2877" s="68">
        <v>44908</v>
      </c>
      <c r="C2877" s="66" t="s">
        <v>118</v>
      </c>
      <c r="D2877" s="66" t="s">
        <v>174</v>
      </c>
      <c r="E2877" s="66" t="s">
        <v>175</v>
      </c>
      <c r="F2877" s="68">
        <v>46835</v>
      </c>
      <c r="G2877" s="67">
        <v>10.16</v>
      </c>
      <c r="H2877" s="67">
        <v>0.46</v>
      </c>
      <c r="I2877" s="67">
        <v>10.31</v>
      </c>
      <c r="J2877" s="67">
        <v>10.01</v>
      </c>
      <c r="K2877" s="67">
        <v>77.675799999999995</v>
      </c>
      <c r="L2877" s="67">
        <v>4.0438000000000001</v>
      </c>
    </row>
    <row r="2878" spans="1:15" hidden="1" x14ac:dyDescent="0.25">
      <c r="A2878" s="68">
        <v>44904</v>
      </c>
      <c r="B2878" s="68">
        <v>44908</v>
      </c>
      <c r="C2878" s="66" t="s">
        <v>127</v>
      </c>
      <c r="D2878" s="66" t="s">
        <v>4</v>
      </c>
      <c r="E2878" s="66" t="s">
        <v>8</v>
      </c>
      <c r="F2878" s="68">
        <v>48542</v>
      </c>
      <c r="G2878" s="67">
        <v>9.11</v>
      </c>
      <c r="H2878" s="67">
        <v>0.38</v>
      </c>
      <c r="I2878" s="67">
        <v>9.26</v>
      </c>
      <c r="J2878" s="67">
        <v>8.9600000000000009</v>
      </c>
      <c r="K2878" s="67">
        <v>72.232299999999995</v>
      </c>
      <c r="L2878" s="67">
        <v>0.24729999999999999</v>
      </c>
    </row>
    <row r="2879" spans="1:15" hidden="1" x14ac:dyDescent="0.25">
      <c r="A2879" s="68">
        <v>44904</v>
      </c>
      <c r="B2879" s="68">
        <v>44908</v>
      </c>
      <c r="C2879" s="66" t="s">
        <v>124</v>
      </c>
      <c r="D2879" s="66" t="s">
        <v>172</v>
      </c>
      <c r="E2879" s="66" t="s">
        <v>173</v>
      </c>
      <c r="F2879" s="68">
        <v>45035</v>
      </c>
      <c r="G2879" s="67">
        <v>11.84</v>
      </c>
      <c r="H2879" s="67">
        <v>0.11</v>
      </c>
      <c r="I2879" s="67">
        <v>11.99</v>
      </c>
      <c r="J2879" s="67">
        <v>11.69</v>
      </c>
      <c r="K2879" s="67">
        <v>95.990899999999996</v>
      </c>
      <c r="L2879" s="67">
        <v>0</v>
      </c>
      <c r="O2879" s="76"/>
    </row>
    <row r="2880" spans="1:15" hidden="1" x14ac:dyDescent="0.25">
      <c r="A2880" s="68">
        <v>44904</v>
      </c>
      <c r="B2880" s="68">
        <v>44908</v>
      </c>
      <c r="C2880" s="66" t="s">
        <v>130</v>
      </c>
      <c r="D2880" s="66" t="s">
        <v>168</v>
      </c>
      <c r="E2880" s="66" t="s">
        <v>169</v>
      </c>
      <c r="F2880" s="68">
        <v>45063</v>
      </c>
      <c r="G2880" s="67">
        <v>14.08</v>
      </c>
      <c r="H2880" s="67">
        <v>0.09</v>
      </c>
      <c r="I2880" s="67">
        <v>14.23</v>
      </c>
      <c r="J2880" s="67">
        <v>13.93</v>
      </c>
      <c r="K2880" s="67">
        <v>94.285899999999998</v>
      </c>
      <c r="L2880" s="67">
        <v>0</v>
      </c>
    </row>
    <row r="2881" spans="1:15" hidden="1" x14ac:dyDescent="0.25">
      <c r="A2881" s="68">
        <v>44904</v>
      </c>
      <c r="B2881" s="68">
        <v>44908</v>
      </c>
      <c r="C2881" s="66" t="s">
        <v>133</v>
      </c>
      <c r="D2881" s="66" t="s">
        <v>158</v>
      </c>
      <c r="E2881" s="66" t="s">
        <v>159</v>
      </c>
      <c r="F2881" s="68">
        <v>45217</v>
      </c>
      <c r="G2881" s="67">
        <v>13.85</v>
      </c>
      <c r="H2881" s="67">
        <v>7.0000000000000007E-2</v>
      </c>
      <c r="I2881" s="67">
        <v>14</v>
      </c>
      <c r="J2881" s="67">
        <v>13.7</v>
      </c>
      <c r="K2881" s="67">
        <v>89.373000000000005</v>
      </c>
      <c r="L2881" s="67">
        <v>0</v>
      </c>
    </row>
    <row r="2882" spans="1:15" hidden="1" x14ac:dyDescent="0.25">
      <c r="A2882" s="68">
        <v>44903</v>
      </c>
      <c r="B2882" s="68">
        <v>44907</v>
      </c>
      <c r="C2882" s="66" t="s">
        <v>112</v>
      </c>
      <c r="D2882" s="66" t="s">
        <v>113</v>
      </c>
      <c r="E2882" s="66" t="s">
        <v>114</v>
      </c>
      <c r="F2882" s="68">
        <v>50705</v>
      </c>
      <c r="G2882" s="67">
        <v>8.23</v>
      </c>
      <c r="H2882" s="67">
        <v>0.21</v>
      </c>
      <c r="I2882" s="67">
        <v>8.3800000000000008</v>
      </c>
      <c r="J2882" s="67">
        <v>8.09</v>
      </c>
      <c r="K2882" s="67">
        <v>54.53</v>
      </c>
      <c r="L2882" s="67">
        <v>0.37809999999999999</v>
      </c>
    </row>
    <row r="2883" spans="1:15" hidden="1" x14ac:dyDescent="0.25">
      <c r="A2883" s="68">
        <v>44903</v>
      </c>
      <c r="B2883" s="68">
        <v>44907</v>
      </c>
      <c r="C2883" s="66" t="s">
        <v>121</v>
      </c>
      <c r="D2883" s="66" t="s">
        <v>170</v>
      </c>
      <c r="E2883" s="66" t="s">
        <v>171</v>
      </c>
      <c r="F2883" s="68">
        <v>45987</v>
      </c>
      <c r="G2883" s="67">
        <v>10.43</v>
      </c>
      <c r="H2883" s="67">
        <v>0.4</v>
      </c>
      <c r="I2883" s="67">
        <v>10.58</v>
      </c>
      <c r="J2883" s="67">
        <v>10.28</v>
      </c>
      <c r="K2883" s="67">
        <v>77.009399999999999</v>
      </c>
      <c r="L2883" s="67">
        <v>4.3799999999999999E-2</v>
      </c>
    </row>
    <row r="2884" spans="1:15" x14ac:dyDescent="0.25">
      <c r="A2884" s="68">
        <v>44903</v>
      </c>
      <c r="B2884" s="68">
        <v>44907</v>
      </c>
      <c r="C2884" s="66" t="s">
        <v>115</v>
      </c>
      <c r="D2884" s="66" t="s">
        <v>116</v>
      </c>
      <c r="E2884" s="66" t="s">
        <v>117</v>
      </c>
      <c r="F2884" s="68">
        <v>51616</v>
      </c>
      <c r="G2884" s="67">
        <v>8.23</v>
      </c>
      <c r="H2884" s="67">
        <v>0.22</v>
      </c>
      <c r="I2884" s="67">
        <v>8.3800000000000008</v>
      </c>
      <c r="J2884" s="67">
        <v>8.08</v>
      </c>
      <c r="K2884" s="67">
        <v>51.317</v>
      </c>
      <c r="L2884" s="67">
        <v>1.8986000000000001</v>
      </c>
    </row>
    <row r="2885" spans="1:15" hidden="1" x14ac:dyDescent="0.25">
      <c r="A2885" s="68">
        <v>44903</v>
      </c>
      <c r="B2885" s="68">
        <v>44907</v>
      </c>
      <c r="C2885" s="66" t="s">
        <v>118</v>
      </c>
      <c r="D2885" s="66" t="s">
        <v>174</v>
      </c>
      <c r="E2885" s="66" t="s">
        <v>175</v>
      </c>
      <c r="F2885" s="68">
        <v>46835</v>
      </c>
      <c r="G2885" s="67">
        <v>9.6999999999999993</v>
      </c>
      <c r="H2885" s="67">
        <v>0.37</v>
      </c>
      <c r="I2885" s="67">
        <v>9.85</v>
      </c>
      <c r="J2885" s="67">
        <v>9.5500000000000007</v>
      </c>
      <c r="K2885" s="67">
        <v>79.222800000000007</v>
      </c>
      <c r="L2885" s="67">
        <v>4.0315000000000003</v>
      </c>
    </row>
    <row r="2886" spans="1:15" hidden="1" x14ac:dyDescent="0.25">
      <c r="A2886" s="68">
        <v>44903</v>
      </c>
      <c r="B2886" s="68">
        <v>44907</v>
      </c>
      <c r="C2886" s="66" t="s">
        <v>127</v>
      </c>
      <c r="D2886" s="66" t="s">
        <v>4</v>
      </c>
      <c r="E2886" s="66" t="s">
        <v>8</v>
      </c>
      <c r="F2886" s="68">
        <v>48542</v>
      </c>
      <c r="G2886" s="67">
        <v>8.73</v>
      </c>
      <c r="H2886" s="67">
        <v>0.24</v>
      </c>
      <c r="I2886" s="67">
        <v>8.8800000000000008</v>
      </c>
      <c r="J2886" s="67">
        <v>8.59</v>
      </c>
      <c r="K2886" s="67">
        <v>74.205399999999997</v>
      </c>
      <c r="L2886" s="67">
        <v>0.23419999999999999</v>
      </c>
    </row>
    <row r="2887" spans="1:15" hidden="1" x14ac:dyDescent="0.25">
      <c r="A2887" s="68">
        <v>44903</v>
      </c>
      <c r="B2887" s="68">
        <v>44907</v>
      </c>
      <c r="C2887" s="66" t="s">
        <v>124</v>
      </c>
      <c r="D2887" s="66" t="s">
        <v>172</v>
      </c>
      <c r="E2887" s="66" t="s">
        <v>173</v>
      </c>
      <c r="F2887" s="68">
        <v>45035</v>
      </c>
      <c r="G2887" s="67">
        <v>11.73</v>
      </c>
      <c r="H2887" s="67">
        <v>-0.04</v>
      </c>
      <c r="I2887" s="67">
        <v>11.88</v>
      </c>
      <c r="J2887" s="67">
        <v>11.58</v>
      </c>
      <c r="K2887" s="67">
        <v>95.997600000000006</v>
      </c>
      <c r="L2887" s="67">
        <v>0</v>
      </c>
      <c r="O2887" s="76"/>
    </row>
    <row r="2888" spans="1:15" hidden="1" x14ac:dyDescent="0.25">
      <c r="A2888" s="68">
        <v>44903</v>
      </c>
      <c r="B2888" s="68">
        <v>44907</v>
      </c>
      <c r="C2888" s="66" t="s">
        <v>130</v>
      </c>
      <c r="D2888" s="66" t="s">
        <v>168</v>
      </c>
      <c r="E2888" s="66" t="s">
        <v>169</v>
      </c>
      <c r="F2888" s="68">
        <v>45063</v>
      </c>
      <c r="G2888" s="67">
        <v>13.99</v>
      </c>
      <c r="H2888" s="67">
        <v>0.08</v>
      </c>
      <c r="I2888" s="67">
        <v>14.14</v>
      </c>
      <c r="J2888" s="67">
        <v>13.84</v>
      </c>
      <c r="K2888" s="67">
        <v>94.284199999999998</v>
      </c>
      <c r="L2888" s="67">
        <v>0</v>
      </c>
    </row>
    <row r="2889" spans="1:15" hidden="1" x14ac:dyDescent="0.25">
      <c r="A2889" s="68">
        <v>44903</v>
      </c>
      <c r="B2889" s="68">
        <v>44907</v>
      </c>
      <c r="C2889" s="66" t="s">
        <v>133</v>
      </c>
      <c r="D2889" s="66" t="s">
        <v>158</v>
      </c>
      <c r="E2889" s="66" t="s">
        <v>159</v>
      </c>
      <c r="F2889" s="68">
        <v>45217</v>
      </c>
      <c r="G2889" s="67">
        <v>13.78</v>
      </c>
      <c r="H2889" s="67">
        <v>0.28000000000000003</v>
      </c>
      <c r="I2889" s="67">
        <v>13.93</v>
      </c>
      <c r="J2889" s="67">
        <v>13.63</v>
      </c>
      <c r="K2889" s="67">
        <v>89.394400000000005</v>
      </c>
      <c r="L2889" s="67">
        <v>0</v>
      </c>
    </row>
    <row r="2890" spans="1:15" hidden="1" x14ac:dyDescent="0.25">
      <c r="A2890" s="68">
        <v>44902</v>
      </c>
      <c r="B2890" s="68">
        <v>44904</v>
      </c>
      <c r="C2890" s="66" t="s">
        <v>112</v>
      </c>
      <c r="D2890" s="66" t="s">
        <v>113</v>
      </c>
      <c r="E2890" s="66" t="s">
        <v>114</v>
      </c>
      <c r="F2890" s="68">
        <v>50705</v>
      </c>
      <c r="G2890" s="67">
        <v>8.02</v>
      </c>
      <c r="H2890" s="67">
        <v>-0.15</v>
      </c>
      <c r="I2890" s="67">
        <v>8.17</v>
      </c>
      <c r="J2890" s="67">
        <v>7.87</v>
      </c>
      <c r="K2890" s="67">
        <v>55.7684</v>
      </c>
      <c r="L2890" s="67">
        <v>0.35339999999999999</v>
      </c>
    </row>
    <row r="2891" spans="1:15" hidden="1" x14ac:dyDescent="0.25">
      <c r="A2891" s="68">
        <v>44902</v>
      </c>
      <c r="B2891" s="68">
        <v>44904</v>
      </c>
      <c r="C2891" s="66" t="s">
        <v>121</v>
      </c>
      <c r="D2891" s="66" t="s">
        <v>170</v>
      </c>
      <c r="E2891" s="66" t="s">
        <v>171</v>
      </c>
      <c r="F2891" s="68">
        <v>45987</v>
      </c>
      <c r="G2891" s="67">
        <v>10.029999999999999</v>
      </c>
      <c r="H2891" s="67">
        <v>0.03</v>
      </c>
      <c r="I2891" s="67">
        <v>10.18</v>
      </c>
      <c r="J2891" s="67">
        <v>9.8800000000000008</v>
      </c>
      <c r="K2891" s="67">
        <v>77.7821</v>
      </c>
      <c r="L2891" s="67">
        <v>3.56E-2</v>
      </c>
    </row>
    <row r="2892" spans="1:15" x14ac:dyDescent="0.25">
      <c r="A2892" s="68">
        <v>44902</v>
      </c>
      <c r="B2892" s="68">
        <v>44904</v>
      </c>
      <c r="C2892" s="66" t="s">
        <v>115</v>
      </c>
      <c r="D2892" s="66" t="s">
        <v>116</v>
      </c>
      <c r="E2892" s="66" t="s">
        <v>117</v>
      </c>
      <c r="F2892" s="68">
        <v>51616</v>
      </c>
      <c r="G2892" s="67">
        <v>8.01</v>
      </c>
      <c r="H2892" s="67">
        <v>-0.15</v>
      </c>
      <c r="I2892" s="67">
        <v>8.16</v>
      </c>
      <c r="J2892" s="67">
        <v>7.86</v>
      </c>
      <c r="K2892" s="67">
        <v>52.603499999999997</v>
      </c>
      <c r="L2892" s="67">
        <v>1.8740000000000001</v>
      </c>
    </row>
    <row r="2893" spans="1:15" hidden="1" x14ac:dyDescent="0.25">
      <c r="A2893" s="68">
        <v>44902</v>
      </c>
      <c r="B2893" s="68">
        <v>44904</v>
      </c>
      <c r="C2893" s="66" t="s">
        <v>118</v>
      </c>
      <c r="D2893" s="66" t="s">
        <v>174</v>
      </c>
      <c r="E2893" s="66" t="s">
        <v>175</v>
      </c>
      <c r="F2893" s="68">
        <v>46835</v>
      </c>
      <c r="G2893" s="67">
        <v>9.33</v>
      </c>
      <c r="H2893" s="67">
        <v>-0.09</v>
      </c>
      <c r="I2893" s="67">
        <v>9.48</v>
      </c>
      <c r="J2893" s="67">
        <v>9.18</v>
      </c>
      <c r="K2893" s="67">
        <v>80.476399999999998</v>
      </c>
      <c r="L2893" s="67">
        <v>3.9944999999999999</v>
      </c>
    </row>
    <row r="2894" spans="1:15" hidden="1" x14ac:dyDescent="0.25">
      <c r="A2894" s="68">
        <v>44902</v>
      </c>
      <c r="B2894" s="68">
        <v>44904</v>
      </c>
      <c r="C2894" s="66" t="s">
        <v>127</v>
      </c>
      <c r="D2894" s="66" t="s">
        <v>4</v>
      </c>
      <c r="E2894" s="66" t="s">
        <v>8</v>
      </c>
      <c r="F2894" s="68">
        <v>48542</v>
      </c>
      <c r="G2894" s="67">
        <v>8.49</v>
      </c>
      <c r="H2894" s="67">
        <v>-0.12</v>
      </c>
      <c r="I2894" s="67">
        <v>8.64</v>
      </c>
      <c r="J2894" s="67">
        <v>8.34</v>
      </c>
      <c r="K2894" s="67">
        <v>75.500600000000006</v>
      </c>
      <c r="L2894" s="67">
        <v>0.19520000000000001</v>
      </c>
    </row>
    <row r="2895" spans="1:15" hidden="1" x14ac:dyDescent="0.25">
      <c r="A2895" s="68">
        <v>44902</v>
      </c>
      <c r="B2895" s="68">
        <v>44904</v>
      </c>
      <c r="C2895" s="66" t="s">
        <v>124</v>
      </c>
      <c r="D2895" s="66" t="s">
        <v>172</v>
      </c>
      <c r="E2895" s="66" t="s">
        <v>173</v>
      </c>
      <c r="F2895" s="68">
        <v>45035</v>
      </c>
      <c r="G2895" s="67">
        <v>11.77</v>
      </c>
      <c r="H2895" s="67">
        <v>0.18</v>
      </c>
      <c r="I2895" s="67">
        <v>11.92</v>
      </c>
      <c r="J2895" s="67">
        <v>11.62</v>
      </c>
      <c r="K2895" s="67">
        <v>95.892700000000005</v>
      </c>
      <c r="L2895" s="67">
        <v>0</v>
      </c>
      <c r="O2895" s="76"/>
    </row>
    <row r="2896" spans="1:15" hidden="1" x14ac:dyDescent="0.25">
      <c r="A2896" s="68">
        <v>44902</v>
      </c>
      <c r="B2896" s="68">
        <v>44904</v>
      </c>
      <c r="C2896" s="66" t="s">
        <v>130</v>
      </c>
      <c r="D2896" s="66" t="s">
        <v>168</v>
      </c>
      <c r="E2896" s="66" t="s">
        <v>169</v>
      </c>
      <c r="F2896" s="68">
        <v>45063</v>
      </c>
      <c r="G2896" s="67">
        <v>13.91</v>
      </c>
      <c r="H2896" s="67">
        <v>-0.01</v>
      </c>
      <c r="I2896" s="67">
        <v>14.06</v>
      </c>
      <c r="J2896" s="67">
        <v>13.76</v>
      </c>
      <c r="K2896" s="67">
        <v>94.211200000000005</v>
      </c>
      <c r="L2896" s="67">
        <v>0</v>
      </c>
    </row>
    <row r="2897" spans="1:15" hidden="1" x14ac:dyDescent="0.25">
      <c r="A2897" s="68">
        <v>44902</v>
      </c>
      <c r="B2897" s="68">
        <v>44904</v>
      </c>
      <c r="C2897" s="66" t="s">
        <v>133</v>
      </c>
      <c r="D2897" s="66" t="s">
        <v>158</v>
      </c>
      <c r="E2897" s="66" t="s">
        <v>159</v>
      </c>
      <c r="F2897" s="68">
        <v>45217</v>
      </c>
      <c r="G2897" s="67">
        <v>13.5</v>
      </c>
      <c r="H2897" s="67">
        <v>-0.03</v>
      </c>
      <c r="I2897" s="67">
        <v>13.65</v>
      </c>
      <c r="J2897" s="67">
        <v>13.35</v>
      </c>
      <c r="K2897" s="67">
        <v>89.493300000000005</v>
      </c>
      <c r="L2897" s="67">
        <v>0</v>
      </c>
    </row>
    <row r="2898" spans="1:15" hidden="1" x14ac:dyDescent="0.25">
      <c r="A2898" s="68">
        <v>44901</v>
      </c>
      <c r="B2898" s="68">
        <v>44903</v>
      </c>
      <c r="C2898" s="66" t="s">
        <v>112</v>
      </c>
      <c r="D2898" s="66" t="s">
        <v>113</v>
      </c>
      <c r="E2898" s="66" t="s">
        <v>114</v>
      </c>
      <c r="F2898" s="68">
        <v>50705</v>
      </c>
      <c r="G2898" s="67">
        <v>8.17</v>
      </c>
      <c r="H2898" s="67">
        <v>0.36</v>
      </c>
      <c r="I2898" s="67">
        <v>8.32</v>
      </c>
      <c r="J2898" s="67">
        <v>8.02</v>
      </c>
      <c r="K2898" s="67">
        <v>54.879100000000001</v>
      </c>
      <c r="L2898" s="67">
        <v>0.34520000000000001</v>
      </c>
    </row>
    <row r="2899" spans="1:15" hidden="1" x14ac:dyDescent="0.25">
      <c r="A2899" s="68">
        <v>44901</v>
      </c>
      <c r="B2899" s="68">
        <v>44903</v>
      </c>
      <c r="C2899" s="66" t="s">
        <v>121</v>
      </c>
      <c r="D2899" s="66" t="s">
        <v>170</v>
      </c>
      <c r="E2899" s="66" t="s">
        <v>171</v>
      </c>
      <c r="F2899" s="68">
        <v>45987</v>
      </c>
      <c r="G2899" s="67">
        <v>10</v>
      </c>
      <c r="H2899" s="67">
        <v>0.43</v>
      </c>
      <c r="I2899" s="67">
        <v>10.15</v>
      </c>
      <c r="J2899" s="67">
        <v>9.85</v>
      </c>
      <c r="K2899" s="67">
        <v>77.829899999999995</v>
      </c>
      <c r="L2899" s="67">
        <v>3.2899999999999999E-2</v>
      </c>
    </row>
    <row r="2900" spans="1:15" x14ac:dyDescent="0.25">
      <c r="A2900" s="68">
        <v>44901</v>
      </c>
      <c r="B2900" s="68">
        <v>44903</v>
      </c>
      <c r="C2900" s="66" t="s">
        <v>115</v>
      </c>
      <c r="D2900" s="66" t="s">
        <v>116</v>
      </c>
      <c r="E2900" s="66" t="s">
        <v>117</v>
      </c>
      <c r="F2900" s="68">
        <v>51616</v>
      </c>
      <c r="G2900" s="67">
        <v>8.16</v>
      </c>
      <c r="H2900" s="67">
        <v>0.36</v>
      </c>
      <c r="I2900" s="67">
        <v>8.31</v>
      </c>
      <c r="J2900" s="67">
        <v>8.01</v>
      </c>
      <c r="K2900" s="67">
        <v>51.701500000000003</v>
      </c>
      <c r="L2900" s="67">
        <v>1.8657999999999999</v>
      </c>
    </row>
    <row r="2901" spans="1:15" hidden="1" x14ac:dyDescent="0.25">
      <c r="A2901" s="68">
        <v>44901</v>
      </c>
      <c r="B2901" s="68">
        <v>44903</v>
      </c>
      <c r="C2901" s="66" t="s">
        <v>118</v>
      </c>
      <c r="D2901" s="66" t="s">
        <v>174</v>
      </c>
      <c r="E2901" s="66" t="s">
        <v>175</v>
      </c>
      <c r="F2901" s="68">
        <v>46835</v>
      </c>
      <c r="G2901" s="67">
        <v>9.42</v>
      </c>
      <c r="H2901" s="67">
        <v>0.45</v>
      </c>
      <c r="I2901" s="67">
        <v>9.57</v>
      </c>
      <c r="J2901" s="67">
        <v>9.27</v>
      </c>
      <c r="K2901" s="67">
        <v>80.160799999999995</v>
      </c>
      <c r="L2901" s="67">
        <v>3.9822000000000002</v>
      </c>
    </row>
    <row r="2902" spans="1:15" hidden="1" x14ac:dyDescent="0.25">
      <c r="A2902" s="68">
        <v>44901</v>
      </c>
      <c r="B2902" s="68">
        <v>44903</v>
      </c>
      <c r="C2902" s="66" t="s">
        <v>127</v>
      </c>
      <c r="D2902" s="66" t="s">
        <v>4</v>
      </c>
      <c r="E2902" s="66" t="s">
        <v>8</v>
      </c>
      <c r="F2902" s="68">
        <v>48542</v>
      </c>
      <c r="G2902" s="67">
        <v>8.61</v>
      </c>
      <c r="H2902" s="67">
        <v>0.4</v>
      </c>
      <c r="I2902" s="67">
        <v>8.76</v>
      </c>
      <c r="J2902" s="67">
        <v>8.4600000000000009</v>
      </c>
      <c r="K2902" s="67">
        <v>74.8369</v>
      </c>
      <c r="L2902" s="67">
        <v>0.1822</v>
      </c>
    </row>
    <row r="2903" spans="1:15" hidden="1" x14ac:dyDescent="0.25">
      <c r="A2903" s="68">
        <v>44901</v>
      </c>
      <c r="B2903" s="68">
        <v>44903</v>
      </c>
      <c r="C2903" s="66" t="s">
        <v>124</v>
      </c>
      <c r="D2903" s="66" t="s">
        <v>172</v>
      </c>
      <c r="E2903" s="66" t="s">
        <v>173</v>
      </c>
      <c r="F2903" s="68">
        <v>45035</v>
      </c>
      <c r="G2903" s="67">
        <v>11.59</v>
      </c>
      <c r="H2903" s="67">
        <v>0.02</v>
      </c>
      <c r="I2903" s="67">
        <v>11.74</v>
      </c>
      <c r="J2903" s="67">
        <v>11.44</v>
      </c>
      <c r="K2903" s="67">
        <v>95.924599999999998</v>
      </c>
      <c r="L2903" s="67">
        <v>0</v>
      </c>
      <c r="O2903" s="76"/>
    </row>
    <row r="2904" spans="1:15" hidden="1" x14ac:dyDescent="0.25">
      <c r="A2904" s="68">
        <v>44901</v>
      </c>
      <c r="B2904" s="68">
        <v>44903</v>
      </c>
      <c r="C2904" s="66" t="s">
        <v>130</v>
      </c>
      <c r="D2904" s="66" t="s">
        <v>168</v>
      </c>
      <c r="E2904" s="66" t="s">
        <v>169</v>
      </c>
      <c r="F2904" s="68">
        <v>45063</v>
      </c>
      <c r="G2904" s="67">
        <v>13.92</v>
      </c>
      <c r="H2904" s="67">
        <v>0.24</v>
      </c>
      <c r="I2904" s="67">
        <v>14.07</v>
      </c>
      <c r="J2904" s="67">
        <v>13.77</v>
      </c>
      <c r="K2904" s="67">
        <v>94.173000000000002</v>
      </c>
      <c r="L2904" s="67">
        <v>0</v>
      </c>
    </row>
    <row r="2905" spans="1:15" hidden="1" x14ac:dyDescent="0.25">
      <c r="A2905" s="68">
        <v>44901</v>
      </c>
      <c r="B2905" s="68">
        <v>44903</v>
      </c>
      <c r="C2905" s="66" t="s">
        <v>133</v>
      </c>
      <c r="D2905" s="66" t="s">
        <v>158</v>
      </c>
      <c r="E2905" s="66" t="s">
        <v>159</v>
      </c>
      <c r="F2905" s="68">
        <v>45217</v>
      </c>
      <c r="G2905" s="67">
        <v>13.53</v>
      </c>
      <c r="H2905" s="67">
        <v>0.32</v>
      </c>
      <c r="I2905" s="67">
        <v>13.68</v>
      </c>
      <c r="J2905" s="67">
        <v>13.38</v>
      </c>
      <c r="K2905" s="67">
        <v>89.445800000000006</v>
      </c>
      <c r="L2905" s="67">
        <v>0</v>
      </c>
    </row>
    <row r="2906" spans="1:15" hidden="1" x14ac:dyDescent="0.25">
      <c r="A2906" s="68">
        <v>44900</v>
      </c>
      <c r="B2906" s="68">
        <v>44902</v>
      </c>
      <c r="C2906" s="66" t="s">
        <v>112</v>
      </c>
      <c r="D2906" s="66" t="s">
        <v>113</v>
      </c>
      <c r="E2906" s="66" t="s">
        <v>114</v>
      </c>
      <c r="F2906" s="68">
        <v>50705</v>
      </c>
      <c r="G2906" s="67">
        <v>7.81</v>
      </c>
      <c r="H2906" s="67">
        <v>0.12</v>
      </c>
      <c r="I2906" s="67">
        <v>7.96</v>
      </c>
      <c r="J2906" s="67">
        <v>7.67</v>
      </c>
      <c r="K2906" s="67">
        <v>57.030299999999997</v>
      </c>
      <c r="L2906" s="67">
        <v>0.33700000000000002</v>
      </c>
    </row>
    <row r="2907" spans="1:15" hidden="1" x14ac:dyDescent="0.25">
      <c r="A2907" s="68">
        <v>44900</v>
      </c>
      <c r="B2907" s="68">
        <v>44902</v>
      </c>
      <c r="C2907" s="66" t="s">
        <v>121</v>
      </c>
      <c r="D2907" s="66" t="s">
        <v>170</v>
      </c>
      <c r="E2907" s="66" t="s">
        <v>171</v>
      </c>
      <c r="F2907" s="68">
        <v>45987</v>
      </c>
      <c r="G2907" s="67">
        <v>9.57</v>
      </c>
      <c r="H2907" s="67">
        <v>0.2</v>
      </c>
      <c r="I2907" s="67">
        <v>9.7200000000000006</v>
      </c>
      <c r="J2907" s="67">
        <v>9.42</v>
      </c>
      <c r="K2907" s="67">
        <v>78.718400000000003</v>
      </c>
      <c r="L2907" s="67">
        <v>3.0099999999999998E-2</v>
      </c>
    </row>
    <row r="2908" spans="1:15" x14ac:dyDescent="0.25">
      <c r="A2908" s="68">
        <v>44900</v>
      </c>
      <c r="B2908" s="68">
        <v>44902</v>
      </c>
      <c r="C2908" s="66" t="s">
        <v>115</v>
      </c>
      <c r="D2908" s="66" t="s">
        <v>116</v>
      </c>
      <c r="E2908" s="66" t="s">
        <v>117</v>
      </c>
      <c r="F2908" s="68">
        <v>51616</v>
      </c>
      <c r="G2908" s="67">
        <v>7.8</v>
      </c>
      <c r="H2908" s="67">
        <v>0.14000000000000001</v>
      </c>
      <c r="I2908" s="67">
        <v>7.94</v>
      </c>
      <c r="J2908" s="67">
        <v>7.65</v>
      </c>
      <c r="K2908" s="67">
        <v>53.948300000000003</v>
      </c>
      <c r="L2908" s="67">
        <v>1.8574999999999999</v>
      </c>
    </row>
    <row r="2909" spans="1:15" hidden="1" x14ac:dyDescent="0.25">
      <c r="A2909" s="68">
        <v>44900</v>
      </c>
      <c r="B2909" s="68">
        <v>44902</v>
      </c>
      <c r="C2909" s="66" t="s">
        <v>118</v>
      </c>
      <c r="D2909" s="66" t="s">
        <v>174</v>
      </c>
      <c r="E2909" s="66" t="s">
        <v>175</v>
      </c>
      <c r="F2909" s="68">
        <v>46835</v>
      </c>
      <c r="G2909" s="67">
        <v>8.9700000000000006</v>
      </c>
      <c r="H2909" s="67">
        <v>0.15</v>
      </c>
      <c r="I2909" s="67">
        <v>9.1199999999999992</v>
      </c>
      <c r="J2909" s="67">
        <v>8.82</v>
      </c>
      <c r="K2909" s="67">
        <v>81.738799999999998</v>
      </c>
      <c r="L2909" s="67">
        <v>3.9699</v>
      </c>
    </row>
    <row r="2910" spans="1:15" hidden="1" x14ac:dyDescent="0.25">
      <c r="A2910" s="68">
        <v>44900</v>
      </c>
      <c r="B2910" s="68">
        <v>44902</v>
      </c>
      <c r="C2910" s="66" t="s">
        <v>127</v>
      </c>
      <c r="D2910" s="66" t="s">
        <v>4</v>
      </c>
      <c r="E2910" s="66" t="s">
        <v>8</v>
      </c>
      <c r="F2910" s="68">
        <v>48542</v>
      </c>
      <c r="G2910" s="67">
        <v>8.2100000000000009</v>
      </c>
      <c r="H2910" s="67">
        <v>0.14000000000000001</v>
      </c>
      <c r="I2910" s="67">
        <v>8.36</v>
      </c>
      <c r="J2910" s="67">
        <v>8.06</v>
      </c>
      <c r="K2910" s="67">
        <v>77.070099999999996</v>
      </c>
      <c r="L2910" s="67">
        <v>0.16919999999999999</v>
      </c>
    </row>
    <row r="2911" spans="1:15" hidden="1" x14ac:dyDescent="0.25">
      <c r="A2911" s="68">
        <v>44900</v>
      </c>
      <c r="B2911" s="68">
        <v>44902</v>
      </c>
      <c r="C2911" s="66" t="s">
        <v>124</v>
      </c>
      <c r="D2911" s="66" t="s">
        <v>172</v>
      </c>
      <c r="E2911" s="66" t="s">
        <v>173</v>
      </c>
      <c r="F2911" s="68">
        <v>45035</v>
      </c>
      <c r="G2911" s="67">
        <v>11.57</v>
      </c>
      <c r="H2911" s="67">
        <v>0.01</v>
      </c>
      <c r="I2911" s="67">
        <v>11.72</v>
      </c>
      <c r="J2911" s="67">
        <v>11.42</v>
      </c>
      <c r="K2911" s="67">
        <v>95.900400000000005</v>
      </c>
      <c r="L2911" s="67">
        <v>0</v>
      </c>
      <c r="O2911" s="76"/>
    </row>
    <row r="2912" spans="1:15" hidden="1" x14ac:dyDescent="0.25">
      <c r="A2912" s="68">
        <v>44900</v>
      </c>
      <c r="B2912" s="68">
        <v>44902</v>
      </c>
      <c r="C2912" s="66" t="s">
        <v>130</v>
      </c>
      <c r="D2912" s="66" t="s">
        <v>168</v>
      </c>
      <c r="E2912" s="66" t="s">
        <v>169</v>
      </c>
      <c r="F2912" s="68">
        <v>45063</v>
      </c>
      <c r="G2912" s="67">
        <v>13.68</v>
      </c>
      <c r="H2912" s="67">
        <v>0.28000000000000003</v>
      </c>
      <c r="I2912" s="67">
        <v>13.83</v>
      </c>
      <c r="J2912" s="67">
        <v>13.53</v>
      </c>
      <c r="K2912" s="67">
        <v>94.235799999999998</v>
      </c>
      <c r="L2912" s="67">
        <v>0</v>
      </c>
    </row>
    <row r="2913" spans="1:15" hidden="1" x14ac:dyDescent="0.25">
      <c r="A2913" s="68">
        <v>44900</v>
      </c>
      <c r="B2913" s="68">
        <v>44902</v>
      </c>
      <c r="C2913" s="66" t="s">
        <v>133</v>
      </c>
      <c r="D2913" s="66" t="s">
        <v>158</v>
      </c>
      <c r="E2913" s="66" t="s">
        <v>159</v>
      </c>
      <c r="F2913" s="68">
        <v>45217</v>
      </c>
      <c r="G2913" s="67">
        <v>13.21</v>
      </c>
      <c r="H2913" s="67">
        <v>0.24</v>
      </c>
      <c r="I2913" s="67">
        <v>13.36</v>
      </c>
      <c r="J2913" s="67">
        <v>13.06</v>
      </c>
      <c r="K2913" s="67">
        <v>89.642499999999998</v>
      </c>
      <c r="L2913" s="67">
        <v>0</v>
      </c>
    </row>
    <row r="2914" spans="1:15" hidden="1" x14ac:dyDescent="0.25">
      <c r="A2914" s="68">
        <v>44897</v>
      </c>
      <c r="B2914" s="68">
        <v>44901</v>
      </c>
      <c r="C2914" s="66" t="s">
        <v>112</v>
      </c>
      <c r="D2914" s="66" t="s">
        <v>113</v>
      </c>
      <c r="E2914" s="66" t="s">
        <v>114</v>
      </c>
      <c r="F2914" s="68">
        <v>50705</v>
      </c>
      <c r="G2914" s="67">
        <v>7.69</v>
      </c>
      <c r="H2914" s="67">
        <v>-0.36</v>
      </c>
      <c r="I2914" s="67">
        <v>7.84</v>
      </c>
      <c r="J2914" s="67">
        <v>7.54</v>
      </c>
      <c r="K2914" s="67">
        <v>57.820999999999998</v>
      </c>
      <c r="L2914" s="67">
        <v>0.32879999999999998</v>
      </c>
    </row>
    <row r="2915" spans="1:15" hidden="1" x14ac:dyDescent="0.25">
      <c r="A2915" s="68">
        <v>44897</v>
      </c>
      <c r="B2915" s="68">
        <v>44901</v>
      </c>
      <c r="C2915" s="66" t="s">
        <v>121</v>
      </c>
      <c r="D2915" s="66" t="s">
        <v>170</v>
      </c>
      <c r="E2915" s="66" t="s">
        <v>171</v>
      </c>
      <c r="F2915" s="68">
        <v>45987</v>
      </c>
      <c r="G2915" s="67">
        <v>9.3699999999999992</v>
      </c>
      <c r="H2915" s="67">
        <v>-0.13</v>
      </c>
      <c r="I2915" s="67">
        <v>9.52</v>
      </c>
      <c r="J2915" s="67">
        <v>9.2200000000000006</v>
      </c>
      <c r="K2915" s="67">
        <v>79.120400000000004</v>
      </c>
      <c r="L2915" s="67">
        <v>2.7400000000000001E-2</v>
      </c>
    </row>
    <row r="2916" spans="1:15" x14ac:dyDescent="0.25">
      <c r="A2916" s="68">
        <v>44897</v>
      </c>
      <c r="B2916" s="68">
        <v>44901</v>
      </c>
      <c r="C2916" s="66" t="s">
        <v>115</v>
      </c>
      <c r="D2916" s="66" t="s">
        <v>116</v>
      </c>
      <c r="E2916" s="66" t="s">
        <v>117</v>
      </c>
      <c r="F2916" s="68">
        <v>51616</v>
      </c>
      <c r="G2916" s="67">
        <v>7.66</v>
      </c>
      <c r="H2916" s="67">
        <v>-0.35</v>
      </c>
      <c r="I2916" s="67">
        <v>7.81</v>
      </c>
      <c r="J2916" s="67">
        <v>7.51</v>
      </c>
      <c r="K2916" s="67">
        <v>54.837400000000002</v>
      </c>
      <c r="L2916" s="67">
        <v>1.8492999999999999</v>
      </c>
    </row>
    <row r="2917" spans="1:15" hidden="1" x14ac:dyDescent="0.25">
      <c r="A2917" s="68">
        <v>44897</v>
      </c>
      <c r="B2917" s="68">
        <v>44901</v>
      </c>
      <c r="C2917" s="66" t="s">
        <v>118</v>
      </c>
      <c r="D2917" s="66" t="s">
        <v>174</v>
      </c>
      <c r="E2917" s="66" t="s">
        <v>175</v>
      </c>
      <c r="F2917" s="68">
        <v>46835</v>
      </c>
      <c r="G2917" s="67">
        <v>8.82</v>
      </c>
      <c r="H2917" s="67">
        <v>-0.23</v>
      </c>
      <c r="I2917" s="67">
        <v>8.9700000000000006</v>
      </c>
      <c r="J2917" s="67">
        <v>8.67</v>
      </c>
      <c r="K2917" s="67">
        <v>82.288300000000007</v>
      </c>
      <c r="L2917" s="67">
        <v>3.9575</v>
      </c>
    </row>
    <row r="2918" spans="1:15" hidden="1" x14ac:dyDescent="0.25">
      <c r="A2918" s="68">
        <v>44897</v>
      </c>
      <c r="B2918" s="68">
        <v>44901</v>
      </c>
      <c r="C2918" s="66" t="s">
        <v>127</v>
      </c>
      <c r="D2918" s="66" t="s">
        <v>4</v>
      </c>
      <c r="E2918" s="66" t="s">
        <v>8</v>
      </c>
      <c r="F2918" s="68">
        <v>48542</v>
      </c>
      <c r="G2918" s="67">
        <v>8.07</v>
      </c>
      <c r="H2918" s="67">
        <v>-0.28999999999999998</v>
      </c>
      <c r="I2918" s="67">
        <v>8.2200000000000006</v>
      </c>
      <c r="J2918" s="67">
        <v>7.92</v>
      </c>
      <c r="K2918" s="67">
        <v>77.857799999999997</v>
      </c>
      <c r="L2918" s="67">
        <v>0.15620000000000001</v>
      </c>
    </row>
    <row r="2919" spans="1:15" hidden="1" x14ac:dyDescent="0.25">
      <c r="A2919" s="68">
        <v>44897</v>
      </c>
      <c r="B2919" s="68">
        <v>44901</v>
      </c>
      <c r="C2919" s="66" t="s">
        <v>124</v>
      </c>
      <c r="D2919" s="66" t="s">
        <v>172</v>
      </c>
      <c r="E2919" s="66" t="s">
        <v>173</v>
      </c>
      <c r="F2919" s="68">
        <v>45035</v>
      </c>
      <c r="G2919" s="67">
        <v>11.56</v>
      </c>
      <c r="H2919" s="67">
        <v>0</v>
      </c>
      <c r="I2919" s="67">
        <v>11.71</v>
      </c>
      <c r="J2919" s="67">
        <v>11.41</v>
      </c>
      <c r="K2919" s="67">
        <v>95.873699999999999</v>
      </c>
      <c r="L2919" s="67">
        <v>0</v>
      </c>
      <c r="O2919" s="76"/>
    </row>
    <row r="2920" spans="1:15" hidden="1" x14ac:dyDescent="0.25">
      <c r="A2920" s="68">
        <v>44897</v>
      </c>
      <c r="B2920" s="68">
        <v>44901</v>
      </c>
      <c r="C2920" s="66" t="s">
        <v>130</v>
      </c>
      <c r="D2920" s="66" t="s">
        <v>168</v>
      </c>
      <c r="E2920" s="66" t="s">
        <v>169</v>
      </c>
      <c r="F2920" s="68">
        <v>45063</v>
      </c>
      <c r="G2920" s="67">
        <v>13.4</v>
      </c>
      <c r="H2920" s="67">
        <v>-0.05</v>
      </c>
      <c r="I2920" s="67">
        <v>13.55</v>
      </c>
      <c r="J2920" s="67">
        <v>13.25</v>
      </c>
      <c r="K2920" s="67">
        <v>94.313000000000002</v>
      </c>
      <c r="L2920" s="67">
        <v>0</v>
      </c>
    </row>
    <row r="2921" spans="1:15" hidden="1" x14ac:dyDescent="0.25">
      <c r="A2921" s="68">
        <v>44897</v>
      </c>
      <c r="B2921" s="68">
        <v>44901</v>
      </c>
      <c r="C2921" s="66" t="s">
        <v>133</v>
      </c>
      <c r="D2921" s="66" t="s">
        <v>158</v>
      </c>
      <c r="E2921" s="66" t="s">
        <v>159</v>
      </c>
      <c r="F2921" s="68">
        <v>45217</v>
      </c>
      <c r="G2921" s="67">
        <v>12.97</v>
      </c>
      <c r="H2921" s="67">
        <v>-0.05</v>
      </c>
      <c r="I2921" s="67">
        <v>13.12</v>
      </c>
      <c r="J2921" s="67">
        <v>12.82</v>
      </c>
      <c r="K2921" s="67">
        <v>89.779600000000002</v>
      </c>
      <c r="L2921" s="67">
        <v>0</v>
      </c>
    </row>
    <row r="2922" spans="1:15" hidden="1" x14ac:dyDescent="0.25">
      <c r="A2922" s="68">
        <v>44896</v>
      </c>
      <c r="B2922" s="68">
        <v>44900</v>
      </c>
      <c r="C2922" s="66" t="s">
        <v>112</v>
      </c>
      <c r="D2922" s="66" t="s">
        <v>113</v>
      </c>
      <c r="E2922" s="66" t="s">
        <v>114</v>
      </c>
      <c r="F2922" s="68">
        <v>50705</v>
      </c>
      <c r="G2922" s="67">
        <v>8.0500000000000007</v>
      </c>
      <c r="H2922" s="67">
        <v>0.2</v>
      </c>
      <c r="I2922" s="67">
        <v>8.1999999999999993</v>
      </c>
      <c r="J2922" s="67">
        <v>7.9</v>
      </c>
      <c r="K2922" s="67">
        <v>55.610999999999997</v>
      </c>
      <c r="L2922" s="67">
        <v>0.32050000000000001</v>
      </c>
    </row>
    <row r="2923" spans="1:15" hidden="1" x14ac:dyDescent="0.25">
      <c r="A2923" s="68">
        <v>44896</v>
      </c>
      <c r="B2923" s="68">
        <v>44900</v>
      </c>
      <c r="C2923" s="66" t="s">
        <v>121</v>
      </c>
      <c r="D2923" s="66" t="s">
        <v>170</v>
      </c>
      <c r="E2923" s="66" t="s">
        <v>171</v>
      </c>
      <c r="F2923" s="68">
        <v>45987</v>
      </c>
      <c r="G2923" s="67">
        <v>9.5</v>
      </c>
      <c r="H2923" s="67">
        <v>0.34</v>
      </c>
      <c r="I2923" s="67">
        <v>9.65</v>
      </c>
      <c r="J2923" s="67">
        <v>9.35</v>
      </c>
      <c r="K2923" s="67">
        <v>78.83</v>
      </c>
      <c r="L2923" s="67">
        <v>2.47E-2</v>
      </c>
    </row>
    <row r="2924" spans="1:15" x14ac:dyDescent="0.25">
      <c r="A2924" s="68">
        <v>44896</v>
      </c>
      <c r="B2924" s="68">
        <v>44900</v>
      </c>
      <c r="C2924" s="66" t="s">
        <v>115</v>
      </c>
      <c r="D2924" s="66" t="s">
        <v>116</v>
      </c>
      <c r="E2924" s="66" t="s">
        <v>117</v>
      </c>
      <c r="F2924" s="68">
        <v>51616</v>
      </c>
      <c r="G2924" s="67">
        <v>8.01</v>
      </c>
      <c r="H2924" s="67">
        <v>0.15</v>
      </c>
      <c r="I2924" s="67">
        <v>8.16</v>
      </c>
      <c r="J2924" s="67">
        <v>7.86</v>
      </c>
      <c r="K2924" s="67">
        <v>52.613900000000001</v>
      </c>
      <c r="L2924" s="67">
        <v>1.8411</v>
      </c>
    </row>
    <row r="2925" spans="1:15" hidden="1" x14ac:dyDescent="0.25">
      <c r="A2925" s="68">
        <v>44896</v>
      </c>
      <c r="B2925" s="68">
        <v>44900</v>
      </c>
      <c r="C2925" s="66" t="s">
        <v>118</v>
      </c>
      <c r="D2925" s="66" t="s">
        <v>174</v>
      </c>
      <c r="E2925" s="66" t="s">
        <v>175</v>
      </c>
      <c r="F2925" s="68">
        <v>46835</v>
      </c>
      <c r="G2925" s="67">
        <v>9.0500000000000007</v>
      </c>
      <c r="H2925" s="67">
        <v>0.31</v>
      </c>
      <c r="I2925" s="67">
        <v>9.1999999999999993</v>
      </c>
      <c r="J2925" s="67">
        <v>8.9</v>
      </c>
      <c r="K2925" s="67">
        <v>81.444800000000001</v>
      </c>
      <c r="L2925" s="67">
        <v>3.9451999999999998</v>
      </c>
    </row>
    <row r="2926" spans="1:15" hidden="1" x14ac:dyDescent="0.25">
      <c r="A2926" s="68">
        <v>44896</v>
      </c>
      <c r="B2926" s="68">
        <v>44900</v>
      </c>
      <c r="C2926" s="66" t="s">
        <v>127</v>
      </c>
      <c r="D2926" s="66" t="s">
        <v>4</v>
      </c>
      <c r="E2926" s="66" t="s">
        <v>8</v>
      </c>
      <c r="F2926" s="68">
        <v>48542</v>
      </c>
      <c r="G2926" s="67">
        <v>8.36</v>
      </c>
      <c r="H2926" s="67">
        <v>0.18</v>
      </c>
      <c r="I2926" s="67">
        <v>8.51</v>
      </c>
      <c r="J2926" s="67">
        <v>8.2100000000000009</v>
      </c>
      <c r="K2926" s="67">
        <v>76.220699999999994</v>
      </c>
      <c r="L2926" s="67">
        <v>0.14319999999999999</v>
      </c>
    </row>
    <row r="2927" spans="1:15" hidden="1" x14ac:dyDescent="0.25">
      <c r="A2927" s="68">
        <v>44896</v>
      </c>
      <c r="B2927" s="68">
        <v>44900</v>
      </c>
      <c r="C2927" s="66" t="s">
        <v>124</v>
      </c>
      <c r="D2927" s="66" t="s">
        <v>172</v>
      </c>
      <c r="E2927" s="66" t="s">
        <v>173</v>
      </c>
      <c r="F2927" s="68">
        <v>45035</v>
      </c>
      <c r="G2927" s="67">
        <v>11.56</v>
      </c>
      <c r="H2927" s="67">
        <v>0.09</v>
      </c>
      <c r="I2927" s="67">
        <v>11.71</v>
      </c>
      <c r="J2927" s="67">
        <v>11.41</v>
      </c>
      <c r="K2927" s="67">
        <v>95.844099999999997</v>
      </c>
      <c r="L2927" s="67">
        <v>0</v>
      </c>
      <c r="O2927" s="76"/>
    </row>
    <row r="2928" spans="1:15" hidden="1" x14ac:dyDescent="0.25">
      <c r="A2928" s="68">
        <v>44896</v>
      </c>
      <c r="B2928" s="68">
        <v>44900</v>
      </c>
      <c r="C2928" s="66" t="s">
        <v>130</v>
      </c>
      <c r="D2928" s="66" t="s">
        <v>168</v>
      </c>
      <c r="E2928" s="66" t="s">
        <v>169</v>
      </c>
      <c r="F2928" s="68">
        <v>45063</v>
      </c>
      <c r="G2928" s="67">
        <v>13.45</v>
      </c>
      <c r="H2928" s="67">
        <v>0.02</v>
      </c>
      <c r="I2928" s="67">
        <v>13.6</v>
      </c>
      <c r="J2928" s="67">
        <v>13.3</v>
      </c>
      <c r="K2928" s="67">
        <v>94.261799999999994</v>
      </c>
      <c r="L2928" s="67">
        <v>0</v>
      </c>
    </row>
    <row r="2929" spans="1:15" hidden="1" x14ac:dyDescent="0.25">
      <c r="A2929" s="68">
        <v>44896</v>
      </c>
      <c r="B2929" s="68">
        <v>44900</v>
      </c>
      <c r="C2929" s="66" t="s">
        <v>133</v>
      </c>
      <c r="D2929" s="66" t="s">
        <v>158</v>
      </c>
      <c r="E2929" s="66" t="s">
        <v>159</v>
      </c>
      <c r="F2929" s="68">
        <v>45217</v>
      </c>
      <c r="G2929" s="67">
        <v>13.02</v>
      </c>
      <c r="H2929" s="67">
        <v>0.1</v>
      </c>
      <c r="I2929" s="67">
        <v>13.17</v>
      </c>
      <c r="J2929" s="67">
        <v>12.87</v>
      </c>
      <c r="K2929" s="67">
        <v>89.716899999999995</v>
      </c>
      <c r="L2929" s="67">
        <v>0</v>
      </c>
    </row>
    <row r="2930" spans="1:15" hidden="1" x14ac:dyDescent="0.25">
      <c r="A2930" s="68">
        <v>44895</v>
      </c>
      <c r="B2930" s="68">
        <v>44897</v>
      </c>
      <c r="C2930" s="66" t="s">
        <v>112</v>
      </c>
      <c r="D2930" s="66" t="s">
        <v>113</v>
      </c>
      <c r="E2930" s="66" t="s">
        <v>114</v>
      </c>
      <c r="F2930" s="68">
        <v>50705</v>
      </c>
      <c r="G2930" s="67">
        <v>7.85</v>
      </c>
      <c r="H2930" s="67">
        <v>7.0000000000000007E-2</v>
      </c>
      <c r="I2930" s="67">
        <v>8</v>
      </c>
      <c r="J2930" s="67">
        <v>7.7</v>
      </c>
      <c r="K2930" s="67">
        <v>56.789000000000001</v>
      </c>
      <c r="L2930" s="67">
        <v>0.2959</v>
      </c>
    </row>
    <row r="2931" spans="1:15" hidden="1" x14ac:dyDescent="0.25">
      <c r="A2931" s="68">
        <v>44895</v>
      </c>
      <c r="B2931" s="68">
        <v>44897</v>
      </c>
      <c r="C2931" s="66" t="s">
        <v>121</v>
      </c>
      <c r="D2931" s="66" t="s">
        <v>170</v>
      </c>
      <c r="E2931" s="66" t="s">
        <v>171</v>
      </c>
      <c r="F2931" s="68">
        <v>45987</v>
      </c>
      <c r="G2931" s="67">
        <v>9.16</v>
      </c>
      <c r="H2931" s="67">
        <v>0.02</v>
      </c>
      <c r="I2931" s="67">
        <v>9.31</v>
      </c>
      <c r="J2931" s="67">
        <v>9.01</v>
      </c>
      <c r="K2931" s="67">
        <v>79.498800000000003</v>
      </c>
      <c r="L2931" s="67">
        <v>1.6400000000000001E-2</v>
      </c>
    </row>
    <row r="2932" spans="1:15" x14ac:dyDescent="0.25">
      <c r="A2932" s="68">
        <v>44895</v>
      </c>
      <c r="B2932" s="68">
        <v>44897</v>
      </c>
      <c r="C2932" s="66" t="s">
        <v>115</v>
      </c>
      <c r="D2932" s="66" t="s">
        <v>116</v>
      </c>
      <c r="E2932" s="66" t="s">
        <v>117</v>
      </c>
      <c r="F2932" s="68">
        <v>51616</v>
      </c>
      <c r="G2932" s="67">
        <v>7.86</v>
      </c>
      <c r="H2932" s="67">
        <v>0.09</v>
      </c>
      <c r="I2932" s="67">
        <v>8.01</v>
      </c>
      <c r="J2932" s="67">
        <v>7.71</v>
      </c>
      <c r="K2932" s="67">
        <v>53.545900000000003</v>
      </c>
      <c r="L2932" s="67">
        <v>1.8164</v>
      </c>
    </row>
    <row r="2933" spans="1:15" hidden="1" x14ac:dyDescent="0.25">
      <c r="A2933" s="68">
        <v>44895</v>
      </c>
      <c r="B2933" s="68">
        <v>44897</v>
      </c>
      <c r="C2933" s="66" t="s">
        <v>118</v>
      </c>
      <c r="D2933" s="66" t="s">
        <v>174</v>
      </c>
      <c r="E2933" s="66" t="s">
        <v>175</v>
      </c>
      <c r="F2933" s="68">
        <v>46835</v>
      </c>
      <c r="G2933" s="67">
        <v>8.74</v>
      </c>
      <c r="H2933" s="67">
        <v>0.09</v>
      </c>
      <c r="I2933" s="67">
        <v>8.89</v>
      </c>
      <c r="J2933" s="67">
        <v>8.59</v>
      </c>
      <c r="K2933" s="67">
        <v>82.528599999999997</v>
      </c>
      <c r="L2933" s="67">
        <v>3.9081999999999999</v>
      </c>
    </row>
    <row r="2934" spans="1:15" hidden="1" x14ac:dyDescent="0.25">
      <c r="A2934" s="68">
        <v>44895</v>
      </c>
      <c r="B2934" s="68">
        <v>44897</v>
      </c>
      <c r="C2934" s="66" t="s">
        <v>127</v>
      </c>
      <c r="D2934" s="66" t="s">
        <v>4</v>
      </c>
      <c r="E2934" s="66" t="s">
        <v>8</v>
      </c>
      <c r="F2934" s="68">
        <v>48542</v>
      </c>
      <c r="G2934" s="67">
        <v>8.18</v>
      </c>
      <c r="H2934" s="67">
        <v>0.1</v>
      </c>
      <c r="I2934" s="67">
        <v>8.33</v>
      </c>
      <c r="J2934" s="67">
        <v>8.0299999999999994</v>
      </c>
      <c r="K2934" s="67">
        <v>77.200299999999999</v>
      </c>
      <c r="L2934" s="67">
        <v>0.1041</v>
      </c>
    </row>
    <row r="2935" spans="1:15" hidden="1" x14ac:dyDescent="0.25">
      <c r="A2935" s="68">
        <v>44895</v>
      </c>
      <c r="B2935" s="68">
        <v>44897</v>
      </c>
      <c r="C2935" s="66" t="s">
        <v>124</v>
      </c>
      <c r="D2935" s="66" t="s">
        <v>172</v>
      </c>
      <c r="E2935" s="66" t="s">
        <v>173</v>
      </c>
      <c r="F2935" s="68">
        <v>45035</v>
      </c>
      <c r="G2935" s="67">
        <v>11.47</v>
      </c>
      <c r="H2935" s="67">
        <v>0.06</v>
      </c>
      <c r="I2935" s="67">
        <v>11.62</v>
      </c>
      <c r="J2935" s="67">
        <v>11.32</v>
      </c>
      <c r="K2935" s="67">
        <v>95.787999999999997</v>
      </c>
      <c r="L2935" s="67">
        <v>0</v>
      </c>
      <c r="O2935" s="76"/>
    </row>
    <row r="2936" spans="1:15" hidden="1" x14ac:dyDescent="0.25">
      <c r="A2936" s="68">
        <v>44895</v>
      </c>
      <c r="B2936" s="68">
        <v>44897</v>
      </c>
      <c r="C2936" s="66" t="s">
        <v>130</v>
      </c>
      <c r="D2936" s="66" t="s">
        <v>168</v>
      </c>
      <c r="E2936" s="66" t="s">
        <v>169</v>
      </c>
      <c r="F2936" s="68">
        <v>45063</v>
      </c>
      <c r="G2936" s="67">
        <v>13.43</v>
      </c>
      <c r="H2936" s="67">
        <v>0.27</v>
      </c>
      <c r="I2936" s="67">
        <v>13.58</v>
      </c>
      <c r="J2936" s="67">
        <v>13.28</v>
      </c>
      <c r="K2936" s="67">
        <v>94.170599999999993</v>
      </c>
      <c r="L2936" s="67">
        <v>0</v>
      </c>
    </row>
    <row r="2937" spans="1:15" hidden="1" x14ac:dyDescent="0.25">
      <c r="A2937" s="68">
        <v>44895</v>
      </c>
      <c r="B2937" s="68">
        <v>44897</v>
      </c>
      <c r="C2937" s="66" t="s">
        <v>133</v>
      </c>
      <c r="D2937" s="66" t="s">
        <v>158</v>
      </c>
      <c r="E2937" s="66" t="s">
        <v>159</v>
      </c>
      <c r="F2937" s="68">
        <v>45217</v>
      </c>
      <c r="G2937" s="67">
        <v>12.92</v>
      </c>
      <c r="H2937" s="67">
        <v>0.08</v>
      </c>
      <c r="I2937" s="67">
        <v>13.07</v>
      </c>
      <c r="J2937" s="67">
        <v>12.77</v>
      </c>
      <c r="K2937" s="67">
        <v>89.700199999999995</v>
      </c>
      <c r="L2937" s="67">
        <v>0</v>
      </c>
    </row>
    <row r="2938" spans="1:15" hidden="1" x14ac:dyDescent="0.25">
      <c r="A2938" s="68">
        <v>44894</v>
      </c>
      <c r="B2938" s="68">
        <v>44896</v>
      </c>
      <c r="C2938" s="66" t="s">
        <v>112</v>
      </c>
      <c r="D2938" s="66" t="s">
        <v>113</v>
      </c>
      <c r="E2938" s="66" t="s">
        <v>114</v>
      </c>
      <c r="F2938" s="68">
        <v>50705</v>
      </c>
      <c r="G2938" s="67">
        <v>7.78</v>
      </c>
      <c r="H2938" s="67">
        <v>-0.01</v>
      </c>
      <c r="I2938" s="67">
        <v>7.93</v>
      </c>
      <c r="J2938" s="67">
        <v>7.63</v>
      </c>
      <c r="K2938" s="67">
        <v>57.208199999999998</v>
      </c>
      <c r="L2938" s="67">
        <v>0.28770000000000001</v>
      </c>
    </row>
    <row r="2939" spans="1:15" hidden="1" x14ac:dyDescent="0.25">
      <c r="A2939" s="68">
        <v>44894</v>
      </c>
      <c r="B2939" s="68">
        <v>44896</v>
      </c>
      <c r="C2939" s="66" t="s">
        <v>121</v>
      </c>
      <c r="D2939" s="66" t="s">
        <v>170</v>
      </c>
      <c r="E2939" s="66" t="s">
        <v>171</v>
      </c>
      <c r="F2939" s="68">
        <v>45987</v>
      </c>
      <c r="G2939" s="67">
        <v>9.14</v>
      </c>
      <c r="H2939" s="67">
        <v>0</v>
      </c>
      <c r="I2939" s="67">
        <v>9.2899999999999991</v>
      </c>
      <c r="J2939" s="67">
        <v>8.99</v>
      </c>
      <c r="K2939" s="67">
        <v>79.530699999999996</v>
      </c>
      <c r="L2939" s="67">
        <v>1.37E-2</v>
      </c>
    </row>
    <row r="2940" spans="1:15" x14ac:dyDescent="0.25">
      <c r="A2940" s="68">
        <v>44894</v>
      </c>
      <c r="B2940" s="68">
        <v>44896</v>
      </c>
      <c r="C2940" s="66" t="s">
        <v>115</v>
      </c>
      <c r="D2940" s="66" t="s">
        <v>116</v>
      </c>
      <c r="E2940" s="66" t="s">
        <v>117</v>
      </c>
      <c r="F2940" s="68">
        <v>51616</v>
      </c>
      <c r="G2940" s="67">
        <v>7.77</v>
      </c>
      <c r="H2940" s="67">
        <v>-0.01</v>
      </c>
      <c r="I2940" s="67">
        <v>7.92</v>
      </c>
      <c r="J2940" s="67">
        <v>7.62</v>
      </c>
      <c r="K2940" s="67">
        <v>54.100499999999997</v>
      </c>
      <c r="L2940" s="67">
        <v>1.8082</v>
      </c>
    </row>
    <row r="2941" spans="1:15" hidden="1" x14ac:dyDescent="0.25">
      <c r="A2941" s="68">
        <v>44894</v>
      </c>
      <c r="B2941" s="68">
        <v>44896</v>
      </c>
      <c r="C2941" s="66" t="s">
        <v>118</v>
      </c>
      <c r="D2941" s="66" t="s">
        <v>174</v>
      </c>
      <c r="E2941" s="66" t="s">
        <v>175</v>
      </c>
      <c r="F2941" s="68">
        <v>46835</v>
      </c>
      <c r="G2941" s="67">
        <v>8.65</v>
      </c>
      <c r="H2941" s="67">
        <v>0.01</v>
      </c>
      <c r="I2941" s="67">
        <v>8.8000000000000007</v>
      </c>
      <c r="J2941" s="67">
        <v>8.5</v>
      </c>
      <c r="K2941" s="67">
        <v>82.858500000000006</v>
      </c>
      <c r="L2941" s="67">
        <v>3.8959000000000001</v>
      </c>
    </row>
    <row r="2942" spans="1:15" hidden="1" x14ac:dyDescent="0.25">
      <c r="A2942" s="68">
        <v>44894</v>
      </c>
      <c r="B2942" s="68">
        <v>44896</v>
      </c>
      <c r="C2942" s="66" t="s">
        <v>127</v>
      </c>
      <c r="D2942" s="66" t="s">
        <v>4</v>
      </c>
      <c r="E2942" s="66" t="s">
        <v>8</v>
      </c>
      <c r="F2942" s="68">
        <v>48542</v>
      </c>
      <c r="G2942" s="67">
        <v>8.08</v>
      </c>
      <c r="H2942" s="67">
        <v>0.01</v>
      </c>
      <c r="I2942" s="67">
        <v>8.23</v>
      </c>
      <c r="J2942" s="67">
        <v>7.93</v>
      </c>
      <c r="K2942" s="67">
        <v>77.788499999999999</v>
      </c>
      <c r="L2942" s="67">
        <v>9.11E-2</v>
      </c>
    </row>
    <row r="2943" spans="1:15" hidden="1" x14ac:dyDescent="0.25">
      <c r="A2943" s="68">
        <v>44894</v>
      </c>
      <c r="B2943" s="68">
        <v>44896</v>
      </c>
      <c r="C2943" s="66" t="s">
        <v>124</v>
      </c>
      <c r="D2943" s="66" t="s">
        <v>172</v>
      </c>
      <c r="E2943" s="66" t="s">
        <v>173</v>
      </c>
      <c r="F2943" s="68">
        <v>45035</v>
      </c>
      <c r="G2943" s="67">
        <v>11.41</v>
      </c>
      <c r="H2943" s="67">
        <v>0.28000000000000003</v>
      </c>
      <c r="I2943" s="67">
        <v>11.56</v>
      </c>
      <c r="J2943" s="67">
        <v>11.26</v>
      </c>
      <c r="K2943" s="67">
        <v>95.780100000000004</v>
      </c>
      <c r="L2943" s="67">
        <v>0</v>
      </c>
      <c r="O2943" s="76"/>
    </row>
    <row r="2944" spans="1:15" hidden="1" x14ac:dyDescent="0.25">
      <c r="A2944" s="68">
        <v>44894</v>
      </c>
      <c r="B2944" s="68">
        <v>44896</v>
      </c>
      <c r="C2944" s="66" t="s">
        <v>130</v>
      </c>
      <c r="D2944" s="66" t="s">
        <v>168</v>
      </c>
      <c r="E2944" s="66" t="s">
        <v>169</v>
      </c>
      <c r="F2944" s="68">
        <v>45063</v>
      </c>
      <c r="G2944" s="67">
        <v>13.16</v>
      </c>
      <c r="H2944" s="67">
        <v>0.01</v>
      </c>
      <c r="I2944" s="67">
        <v>13.31</v>
      </c>
      <c r="J2944" s="67">
        <v>13.01</v>
      </c>
      <c r="K2944" s="67">
        <v>94.245099999999994</v>
      </c>
      <c r="L2944" s="67">
        <v>0</v>
      </c>
    </row>
    <row r="2945" spans="1:15" hidden="1" x14ac:dyDescent="0.25">
      <c r="A2945" s="68">
        <v>44894</v>
      </c>
      <c r="B2945" s="68">
        <v>44896</v>
      </c>
      <c r="C2945" s="66" t="s">
        <v>133</v>
      </c>
      <c r="D2945" s="66" t="s">
        <v>158</v>
      </c>
      <c r="E2945" s="66" t="s">
        <v>159</v>
      </c>
      <c r="F2945" s="68">
        <v>45217</v>
      </c>
      <c r="G2945" s="67">
        <v>12.84</v>
      </c>
      <c r="H2945" s="67">
        <v>0.01</v>
      </c>
      <c r="I2945" s="67">
        <v>12.99</v>
      </c>
      <c r="J2945" s="67">
        <v>12.69</v>
      </c>
      <c r="K2945" s="67">
        <v>89.728499999999997</v>
      </c>
      <c r="L2945" s="67">
        <v>0</v>
      </c>
    </row>
    <row r="2946" spans="1:15" hidden="1" x14ac:dyDescent="0.25">
      <c r="A2946" s="68">
        <v>44893</v>
      </c>
      <c r="B2946" s="68">
        <v>44895</v>
      </c>
      <c r="C2946" s="66" t="s">
        <v>112</v>
      </c>
      <c r="D2946" s="66" t="s">
        <v>113</v>
      </c>
      <c r="E2946" s="66" t="s">
        <v>114</v>
      </c>
      <c r="F2946" s="68">
        <v>50705</v>
      </c>
      <c r="G2946" s="67">
        <v>7.79</v>
      </c>
      <c r="H2946" s="67">
        <v>-0.03</v>
      </c>
      <c r="I2946" s="67">
        <v>7.94</v>
      </c>
      <c r="J2946" s="67">
        <v>7.64</v>
      </c>
      <c r="K2946" s="67">
        <v>57.1569</v>
      </c>
      <c r="L2946" s="67">
        <v>0.27950000000000003</v>
      </c>
    </row>
    <row r="2947" spans="1:15" hidden="1" x14ac:dyDescent="0.25">
      <c r="A2947" s="68">
        <v>44893</v>
      </c>
      <c r="B2947" s="68">
        <v>44895</v>
      </c>
      <c r="C2947" s="66" t="s">
        <v>121</v>
      </c>
      <c r="D2947" s="66" t="s">
        <v>170</v>
      </c>
      <c r="E2947" s="66" t="s">
        <v>171</v>
      </c>
      <c r="F2947" s="68">
        <v>45987</v>
      </c>
      <c r="G2947" s="67">
        <v>9.14</v>
      </c>
      <c r="H2947" s="67">
        <v>-0.04</v>
      </c>
      <c r="I2947" s="67">
        <v>9.2899999999999991</v>
      </c>
      <c r="J2947" s="67">
        <v>8.99</v>
      </c>
      <c r="K2947" s="67">
        <v>79.519300000000001</v>
      </c>
      <c r="L2947" s="67">
        <v>1.0999999999999999E-2</v>
      </c>
    </row>
    <row r="2948" spans="1:15" x14ac:dyDescent="0.25">
      <c r="A2948" s="68">
        <v>44893</v>
      </c>
      <c r="B2948" s="68">
        <v>44895</v>
      </c>
      <c r="C2948" s="66" t="s">
        <v>115</v>
      </c>
      <c r="D2948" s="66" t="s">
        <v>116</v>
      </c>
      <c r="E2948" s="66" t="s">
        <v>117</v>
      </c>
      <c r="F2948" s="68">
        <v>51616</v>
      </c>
      <c r="G2948" s="67">
        <v>7.78</v>
      </c>
      <c r="H2948" s="67">
        <v>-0.02</v>
      </c>
      <c r="I2948" s="67">
        <v>7.93</v>
      </c>
      <c r="J2948" s="67">
        <v>7.63</v>
      </c>
      <c r="K2948" s="67">
        <v>54.048200000000001</v>
      </c>
      <c r="L2948" s="67">
        <v>1.8</v>
      </c>
    </row>
    <row r="2949" spans="1:15" hidden="1" x14ac:dyDescent="0.25">
      <c r="A2949" s="68">
        <v>44893</v>
      </c>
      <c r="B2949" s="68">
        <v>44895</v>
      </c>
      <c r="C2949" s="66" t="s">
        <v>118</v>
      </c>
      <c r="D2949" s="66" t="s">
        <v>174</v>
      </c>
      <c r="E2949" s="66" t="s">
        <v>175</v>
      </c>
      <c r="F2949" s="68">
        <v>46835</v>
      </c>
      <c r="G2949" s="67">
        <v>8.64</v>
      </c>
      <c r="H2949" s="67">
        <v>-0.02</v>
      </c>
      <c r="I2949" s="67">
        <v>8.7799999999999994</v>
      </c>
      <c r="J2949" s="67">
        <v>8.49</v>
      </c>
      <c r="K2949" s="67">
        <v>82.907399999999996</v>
      </c>
      <c r="L2949" s="67">
        <v>3.8835999999999999</v>
      </c>
    </row>
    <row r="2950" spans="1:15" hidden="1" x14ac:dyDescent="0.25">
      <c r="A2950" s="68">
        <v>44893</v>
      </c>
      <c r="B2950" s="68">
        <v>44895</v>
      </c>
      <c r="C2950" s="66" t="s">
        <v>127</v>
      </c>
      <c r="D2950" s="66" t="s">
        <v>4</v>
      </c>
      <c r="E2950" s="66" t="s">
        <v>8</v>
      </c>
      <c r="F2950" s="68">
        <v>48542</v>
      </c>
      <c r="G2950" s="67">
        <v>8.07</v>
      </c>
      <c r="H2950" s="67">
        <v>0</v>
      </c>
      <c r="I2950" s="67">
        <v>8.2200000000000006</v>
      </c>
      <c r="J2950" s="67">
        <v>7.92</v>
      </c>
      <c r="K2950" s="67">
        <v>77.811099999999996</v>
      </c>
      <c r="L2950" s="67">
        <v>7.8100000000000003E-2</v>
      </c>
    </row>
    <row r="2951" spans="1:15" hidden="1" x14ac:dyDescent="0.25">
      <c r="A2951" s="68">
        <v>44893</v>
      </c>
      <c r="B2951" s="68">
        <v>44895</v>
      </c>
      <c r="C2951" s="66" t="s">
        <v>124</v>
      </c>
      <c r="D2951" s="66" t="s">
        <v>172</v>
      </c>
      <c r="E2951" s="66" t="s">
        <v>173</v>
      </c>
      <c r="F2951" s="68">
        <v>45035</v>
      </c>
      <c r="G2951" s="67">
        <v>11.13</v>
      </c>
      <c r="H2951" s="67">
        <v>0</v>
      </c>
      <c r="I2951" s="67">
        <v>11.28</v>
      </c>
      <c r="J2951" s="67">
        <v>10.98</v>
      </c>
      <c r="K2951" s="67">
        <v>95.852400000000003</v>
      </c>
      <c r="L2951" s="67">
        <v>0</v>
      </c>
      <c r="O2951" s="76"/>
    </row>
    <row r="2952" spans="1:15" hidden="1" x14ac:dyDescent="0.25">
      <c r="A2952" s="68">
        <v>44893</v>
      </c>
      <c r="B2952" s="68">
        <v>44895</v>
      </c>
      <c r="C2952" s="66" t="s">
        <v>130</v>
      </c>
      <c r="D2952" s="66" t="s">
        <v>168</v>
      </c>
      <c r="E2952" s="66" t="s">
        <v>169</v>
      </c>
      <c r="F2952" s="68">
        <v>45063</v>
      </c>
      <c r="G2952" s="67">
        <v>13.15</v>
      </c>
      <c r="H2952" s="67">
        <v>0.21</v>
      </c>
      <c r="I2952" s="67">
        <v>13.3</v>
      </c>
      <c r="J2952" s="67">
        <v>13</v>
      </c>
      <c r="K2952" s="67">
        <v>94.218199999999996</v>
      </c>
      <c r="L2952" s="67">
        <v>0</v>
      </c>
    </row>
    <row r="2953" spans="1:15" hidden="1" x14ac:dyDescent="0.25">
      <c r="A2953" s="68">
        <v>44893</v>
      </c>
      <c r="B2953" s="68">
        <v>44895</v>
      </c>
      <c r="C2953" s="66" t="s">
        <v>133</v>
      </c>
      <c r="D2953" s="66" t="s">
        <v>158</v>
      </c>
      <c r="E2953" s="66" t="s">
        <v>159</v>
      </c>
      <c r="F2953" s="68">
        <v>45217</v>
      </c>
      <c r="G2953" s="67">
        <v>12.83</v>
      </c>
      <c r="H2953" s="67">
        <v>-0.1</v>
      </c>
      <c r="I2953" s="67">
        <v>12.98</v>
      </c>
      <c r="J2953" s="67">
        <v>12.68</v>
      </c>
      <c r="K2953" s="67">
        <v>89.705799999999996</v>
      </c>
      <c r="L2953" s="67">
        <v>0</v>
      </c>
    </row>
    <row r="2954" spans="1:15" hidden="1" x14ac:dyDescent="0.25">
      <c r="A2954" s="68">
        <v>44890</v>
      </c>
      <c r="B2954" s="68">
        <v>44894</v>
      </c>
      <c r="C2954" s="66" t="s">
        <v>112</v>
      </c>
      <c r="D2954" s="66" t="s">
        <v>113</v>
      </c>
      <c r="E2954" s="66" t="s">
        <v>114</v>
      </c>
      <c r="F2954" s="68">
        <v>50705</v>
      </c>
      <c r="G2954" s="67">
        <v>7.82</v>
      </c>
      <c r="H2954" s="67">
        <v>-0.11</v>
      </c>
      <c r="I2954" s="67">
        <v>7.96</v>
      </c>
      <c r="J2954" s="67">
        <v>7.67</v>
      </c>
      <c r="K2954" s="67">
        <v>56.996400000000001</v>
      </c>
      <c r="L2954" s="67">
        <v>0.2712</v>
      </c>
    </row>
    <row r="2955" spans="1:15" hidden="1" x14ac:dyDescent="0.25">
      <c r="A2955" s="68">
        <v>44890</v>
      </c>
      <c r="B2955" s="68">
        <v>44894</v>
      </c>
      <c r="C2955" s="66" t="s">
        <v>121</v>
      </c>
      <c r="D2955" s="66" t="s">
        <v>170</v>
      </c>
      <c r="E2955" s="66" t="s">
        <v>171</v>
      </c>
      <c r="F2955" s="68">
        <v>45987</v>
      </c>
      <c r="G2955" s="67">
        <v>9.18</v>
      </c>
      <c r="H2955" s="67">
        <v>-0.02</v>
      </c>
      <c r="I2955" s="67">
        <v>9.33</v>
      </c>
      <c r="J2955" s="67">
        <v>9.0299999999999994</v>
      </c>
      <c r="K2955" s="67">
        <v>79.412000000000006</v>
      </c>
      <c r="L2955" s="67">
        <v>8.2000000000000007E-3</v>
      </c>
    </row>
    <row r="2956" spans="1:15" x14ac:dyDescent="0.25">
      <c r="A2956" s="68">
        <v>44890</v>
      </c>
      <c r="B2956" s="68">
        <v>44894</v>
      </c>
      <c r="C2956" s="66" t="s">
        <v>115</v>
      </c>
      <c r="D2956" s="66" t="s">
        <v>116</v>
      </c>
      <c r="E2956" s="66" t="s">
        <v>117</v>
      </c>
      <c r="F2956" s="68">
        <v>51616</v>
      </c>
      <c r="G2956" s="67">
        <v>7.8</v>
      </c>
      <c r="H2956" s="67">
        <v>-0.12</v>
      </c>
      <c r="I2956" s="67">
        <v>7.95</v>
      </c>
      <c r="J2956" s="67">
        <v>7.65</v>
      </c>
      <c r="K2956" s="67">
        <v>53.883800000000001</v>
      </c>
      <c r="L2956" s="67">
        <v>1.7918000000000001</v>
      </c>
    </row>
    <row r="2957" spans="1:15" hidden="1" x14ac:dyDescent="0.25">
      <c r="A2957" s="68">
        <v>44890</v>
      </c>
      <c r="B2957" s="68">
        <v>44894</v>
      </c>
      <c r="C2957" s="66" t="s">
        <v>118</v>
      </c>
      <c r="D2957" s="66" t="s">
        <v>174</v>
      </c>
      <c r="E2957" s="66" t="s">
        <v>175</v>
      </c>
      <c r="F2957" s="68">
        <v>46835</v>
      </c>
      <c r="G2957" s="67">
        <v>8.66</v>
      </c>
      <c r="H2957" s="67">
        <v>-0.12</v>
      </c>
      <c r="I2957" s="67">
        <v>8.81</v>
      </c>
      <c r="J2957" s="67">
        <v>8.51</v>
      </c>
      <c r="K2957" s="67">
        <v>82.795900000000003</v>
      </c>
      <c r="L2957" s="67">
        <v>3.8712</v>
      </c>
    </row>
    <row r="2958" spans="1:15" hidden="1" x14ac:dyDescent="0.25">
      <c r="A2958" s="68">
        <v>44890</v>
      </c>
      <c r="B2958" s="68">
        <v>44894</v>
      </c>
      <c r="C2958" s="66" t="s">
        <v>127</v>
      </c>
      <c r="D2958" s="66" t="s">
        <v>4</v>
      </c>
      <c r="E2958" s="66" t="s">
        <v>8</v>
      </c>
      <c r="F2958" s="68">
        <v>48542</v>
      </c>
      <c r="G2958" s="67">
        <v>8.07</v>
      </c>
      <c r="H2958" s="67">
        <v>-0.13</v>
      </c>
      <c r="I2958" s="67">
        <v>8.2200000000000006</v>
      </c>
      <c r="J2958" s="67">
        <v>7.93</v>
      </c>
      <c r="K2958" s="67">
        <v>77.790099999999995</v>
      </c>
      <c r="L2958" s="67">
        <v>6.5100000000000005E-2</v>
      </c>
    </row>
    <row r="2959" spans="1:15" hidden="1" x14ac:dyDescent="0.25">
      <c r="A2959" s="68">
        <v>44890</v>
      </c>
      <c r="B2959" s="68">
        <v>44894</v>
      </c>
      <c r="C2959" s="66" t="s">
        <v>124</v>
      </c>
      <c r="D2959" s="66" t="s">
        <v>172</v>
      </c>
      <c r="E2959" s="66" t="s">
        <v>173</v>
      </c>
      <c r="F2959" s="68">
        <v>45035</v>
      </c>
      <c r="G2959" s="67">
        <v>11.13</v>
      </c>
      <c r="H2959" s="67">
        <v>-0.01</v>
      </c>
      <c r="I2959" s="67">
        <v>11.28</v>
      </c>
      <c r="J2959" s="67">
        <v>10.98</v>
      </c>
      <c r="K2959" s="67">
        <v>95.824399999999997</v>
      </c>
      <c r="L2959" s="67">
        <v>0</v>
      </c>
      <c r="O2959" s="76"/>
    </row>
    <row r="2960" spans="1:15" hidden="1" x14ac:dyDescent="0.25">
      <c r="A2960" s="68">
        <v>44890</v>
      </c>
      <c r="B2960" s="68">
        <v>44894</v>
      </c>
      <c r="C2960" s="66" t="s">
        <v>130</v>
      </c>
      <c r="D2960" s="66" t="s">
        <v>168</v>
      </c>
      <c r="E2960" s="66" t="s">
        <v>169</v>
      </c>
      <c r="F2960" s="68">
        <v>45063</v>
      </c>
      <c r="G2960" s="67">
        <v>12.94</v>
      </c>
      <c r="H2960" s="67">
        <v>-0.24</v>
      </c>
      <c r="I2960" s="67">
        <v>13.09</v>
      </c>
      <c r="J2960" s="67">
        <v>12.79</v>
      </c>
      <c r="K2960" s="67">
        <v>94.271699999999996</v>
      </c>
      <c r="L2960" s="67">
        <v>0</v>
      </c>
    </row>
    <row r="2961" spans="1:15" hidden="1" x14ac:dyDescent="0.25">
      <c r="A2961" s="68">
        <v>44890</v>
      </c>
      <c r="B2961" s="68">
        <v>44894</v>
      </c>
      <c r="C2961" s="66" t="s">
        <v>133</v>
      </c>
      <c r="D2961" s="66" t="s">
        <v>158</v>
      </c>
      <c r="E2961" s="66" t="s">
        <v>159</v>
      </c>
      <c r="F2961" s="68">
        <v>45217</v>
      </c>
      <c r="G2961" s="67">
        <v>12.93</v>
      </c>
      <c r="H2961" s="67">
        <v>-0.25</v>
      </c>
      <c r="I2961" s="67">
        <v>13.08</v>
      </c>
      <c r="J2961" s="67">
        <v>12.78</v>
      </c>
      <c r="K2961" s="67">
        <v>89.606300000000005</v>
      </c>
      <c r="L2961" s="67">
        <v>0</v>
      </c>
    </row>
    <row r="2962" spans="1:15" hidden="1" x14ac:dyDescent="0.25">
      <c r="A2962" s="68">
        <v>44889</v>
      </c>
      <c r="B2962" s="68">
        <v>44893</v>
      </c>
      <c r="C2962" s="66" t="s">
        <v>112</v>
      </c>
      <c r="D2962" s="66" t="s">
        <v>113</v>
      </c>
      <c r="E2962" s="66" t="s">
        <v>114</v>
      </c>
      <c r="F2962" s="68">
        <v>50705</v>
      </c>
      <c r="G2962" s="67">
        <v>7.93</v>
      </c>
      <c r="H2962" s="67">
        <v>0.4</v>
      </c>
      <c r="I2962" s="67">
        <v>8.07</v>
      </c>
      <c r="J2962" s="67">
        <v>7.78</v>
      </c>
      <c r="K2962" s="67">
        <v>56.3185</v>
      </c>
      <c r="L2962" s="67">
        <v>0.26300000000000001</v>
      </c>
    </row>
    <row r="2963" spans="1:15" hidden="1" x14ac:dyDescent="0.25">
      <c r="A2963" s="68">
        <v>44889</v>
      </c>
      <c r="B2963" s="68">
        <v>44893</v>
      </c>
      <c r="C2963" s="66" t="s">
        <v>121</v>
      </c>
      <c r="D2963" s="66" t="s">
        <v>170</v>
      </c>
      <c r="E2963" s="66" t="s">
        <v>171</v>
      </c>
      <c r="F2963" s="68">
        <v>45987</v>
      </c>
      <c r="G2963" s="67">
        <v>9.1999999999999993</v>
      </c>
      <c r="H2963" s="67">
        <v>0.43</v>
      </c>
      <c r="I2963" s="67">
        <v>9.35</v>
      </c>
      <c r="J2963" s="67">
        <v>9.0500000000000007</v>
      </c>
      <c r="K2963" s="67">
        <v>79.344200000000001</v>
      </c>
      <c r="L2963" s="67">
        <v>5.4999999999999997E-3</v>
      </c>
    </row>
    <row r="2964" spans="1:15" x14ac:dyDescent="0.25">
      <c r="A2964" s="68">
        <v>44889</v>
      </c>
      <c r="B2964" s="68">
        <v>44893</v>
      </c>
      <c r="C2964" s="66" t="s">
        <v>115</v>
      </c>
      <c r="D2964" s="66" t="s">
        <v>116</v>
      </c>
      <c r="E2964" s="66" t="s">
        <v>117</v>
      </c>
      <c r="F2964" s="68">
        <v>51616</v>
      </c>
      <c r="G2964" s="67">
        <v>7.92</v>
      </c>
      <c r="H2964" s="67">
        <v>0.42</v>
      </c>
      <c r="I2964" s="67">
        <v>8.07</v>
      </c>
      <c r="J2964" s="67">
        <v>7.77</v>
      </c>
      <c r="K2964" s="67">
        <v>53.1419</v>
      </c>
      <c r="L2964" s="67">
        <v>1.7836000000000001</v>
      </c>
    </row>
    <row r="2965" spans="1:15" hidden="1" x14ac:dyDescent="0.25">
      <c r="A2965" s="68">
        <v>44889</v>
      </c>
      <c r="B2965" s="68">
        <v>44893</v>
      </c>
      <c r="C2965" s="66" t="s">
        <v>118</v>
      </c>
      <c r="D2965" s="66" t="s">
        <v>174</v>
      </c>
      <c r="E2965" s="66" t="s">
        <v>175</v>
      </c>
      <c r="F2965" s="68">
        <v>46835</v>
      </c>
      <c r="G2965" s="67">
        <v>8.7799999999999994</v>
      </c>
      <c r="H2965" s="67">
        <v>0.5</v>
      </c>
      <c r="I2965" s="67">
        <v>8.93</v>
      </c>
      <c r="J2965" s="67">
        <v>8.6300000000000008</v>
      </c>
      <c r="K2965" s="67">
        <v>82.376099999999994</v>
      </c>
      <c r="L2965" s="67">
        <v>3.8589000000000002</v>
      </c>
    </row>
    <row r="2966" spans="1:15" hidden="1" x14ac:dyDescent="0.25">
      <c r="A2966" s="68">
        <v>44889</v>
      </c>
      <c r="B2966" s="68">
        <v>44893</v>
      </c>
      <c r="C2966" s="66" t="s">
        <v>127</v>
      </c>
      <c r="D2966" s="66" t="s">
        <v>4</v>
      </c>
      <c r="E2966" s="66" t="s">
        <v>8</v>
      </c>
      <c r="F2966" s="68">
        <v>48542</v>
      </c>
      <c r="G2966" s="67">
        <v>8.1999999999999993</v>
      </c>
      <c r="H2966" s="67">
        <v>0.42</v>
      </c>
      <c r="I2966" s="67">
        <v>8.35</v>
      </c>
      <c r="J2966" s="67">
        <v>8.0500000000000007</v>
      </c>
      <c r="K2966" s="67">
        <v>77.078000000000003</v>
      </c>
      <c r="L2966" s="67">
        <v>5.21E-2</v>
      </c>
    </row>
    <row r="2967" spans="1:15" hidden="1" x14ac:dyDescent="0.25">
      <c r="A2967" s="68">
        <v>44889</v>
      </c>
      <c r="B2967" s="68">
        <v>44893</v>
      </c>
      <c r="C2967" s="66" t="s">
        <v>124</v>
      </c>
      <c r="D2967" s="66" t="s">
        <v>172</v>
      </c>
      <c r="E2967" s="66" t="s">
        <v>173</v>
      </c>
      <c r="F2967" s="68">
        <v>45035</v>
      </c>
      <c r="G2967" s="67">
        <v>11.14</v>
      </c>
      <c r="H2967" s="67">
        <v>7.0000000000000007E-2</v>
      </c>
      <c r="I2967" s="67">
        <v>11.29</v>
      </c>
      <c r="J2967" s="67">
        <v>10.99</v>
      </c>
      <c r="K2967" s="67">
        <v>95.79</v>
      </c>
      <c r="L2967" s="67">
        <v>0</v>
      </c>
      <c r="O2967" s="76"/>
    </row>
    <row r="2968" spans="1:15" hidden="1" x14ac:dyDescent="0.25">
      <c r="A2968" s="68">
        <v>44889</v>
      </c>
      <c r="B2968" s="68">
        <v>44893</v>
      </c>
      <c r="C2968" s="66" t="s">
        <v>130</v>
      </c>
      <c r="D2968" s="66" t="s">
        <v>168</v>
      </c>
      <c r="E2968" s="66" t="s">
        <v>169</v>
      </c>
      <c r="F2968" s="68">
        <v>45063</v>
      </c>
      <c r="G2968" s="67">
        <v>13.18</v>
      </c>
      <c r="H2968" s="67">
        <v>0.08</v>
      </c>
      <c r="I2968" s="67">
        <v>13.33</v>
      </c>
      <c r="J2968" s="67">
        <v>13.03</v>
      </c>
      <c r="K2968" s="67">
        <v>94.142499999999998</v>
      </c>
      <c r="L2968" s="67">
        <v>0</v>
      </c>
    </row>
    <row r="2969" spans="1:15" hidden="1" x14ac:dyDescent="0.25">
      <c r="A2969" s="68">
        <v>44889</v>
      </c>
      <c r="B2969" s="68">
        <v>44893</v>
      </c>
      <c r="C2969" s="66" t="s">
        <v>133</v>
      </c>
      <c r="D2969" s="66" t="s">
        <v>158</v>
      </c>
      <c r="E2969" s="66" t="s">
        <v>159</v>
      </c>
      <c r="F2969" s="68">
        <v>45217</v>
      </c>
      <c r="G2969" s="67">
        <v>13.18</v>
      </c>
      <c r="H2969" s="67">
        <v>0.39</v>
      </c>
      <c r="I2969" s="67">
        <v>13.33</v>
      </c>
      <c r="J2969" s="67">
        <v>13.03</v>
      </c>
      <c r="K2969" s="67">
        <v>89.397199999999998</v>
      </c>
      <c r="L2969" s="67">
        <v>0</v>
      </c>
    </row>
    <row r="2970" spans="1:15" hidden="1" x14ac:dyDescent="0.25">
      <c r="A2970" s="68">
        <v>44888</v>
      </c>
      <c r="B2970" s="68">
        <v>44890</v>
      </c>
      <c r="C2970" s="66" t="s">
        <v>112</v>
      </c>
      <c r="D2970" s="66" t="s">
        <v>113</v>
      </c>
      <c r="E2970" s="66" t="s">
        <v>114</v>
      </c>
      <c r="F2970" s="68">
        <v>50705</v>
      </c>
      <c r="G2970" s="67">
        <v>7.53</v>
      </c>
      <c r="H2970" s="67">
        <v>-0.11</v>
      </c>
      <c r="I2970" s="67">
        <v>7.68</v>
      </c>
      <c r="J2970" s="67">
        <v>7.38</v>
      </c>
      <c r="K2970" s="67">
        <v>58.781100000000002</v>
      </c>
      <c r="L2970" s="67">
        <v>0.2384</v>
      </c>
    </row>
    <row r="2971" spans="1:15" hidden="1" x14ac:dyDescent="0.25">
      <c r="A2971" s="68">
        <v>44888</v>
      </c>
      <c r="B2971" s="68">
        <v>44890</v>
      </c>
      <c r="C2971" s="66" t="s">
        <v>121</v>
      </c>
      <c r="D2971" s="66" t="s">
        <v>170</v>
      </c>
      <c r="E2971" s="66" t="s">
        <v>171</v>
      </c>
      <c r="F2971" s="68">
        <v>45987</v>
      </c>
      <c r="G2971" s="67">
        <v>8.77</v>
      </c>
      <c r="H2971" s="67">
        <v>-0.26</v>
      </c>
      <c r="I2971" s="67">
        <v>8.92</v>
      </c>
      <c r="J2971" s="67">
        <v>8.6199999999999992</v>
      </c>
      <c r="K2971" s="67">
        <v>80.238399999999999</v>
      </c>
      <c r="L2971" s="67">
        <v>0</v>
      </c>
    </row>
    <row r="2972" spans="1:15" x14ac:dyDescent="0.25">
      <c r="A2972" s="68">
        <v>44888</v>
      </c>
      <c r="B2972" s="68">
        <v>44890</v>
      </c>
      <c r="C2972" s="66" t="s">
        <v>115</v>
      </c>
      <c r="D2972" s="66" t="s">
        <v>116</v>
      </c>
      <c r="E2972" s="66" t="s">
        <v>117</v>
      </c>
      <c r="F2972" s="68">
        <v>51616</v>
      </c>
      <c r="G2972" s="67">
        <v>7.5</v>
      </c>
      <c r="H2972" s="67">
        <v>-0.14000000000000001</v>
      </c>
      <c r="I2972" s="67">
        <v>7.65</v>
      </c>
      <c r="J2972" s="67">
        <v>7.36</v>
      </c>
      <c r="K2972" s="67">
        <v>55.797199999999997</v>
      </c>
      <c r="L2972" s="67">
        <v>1.7588999999999999</v>
      </c>
    </row>
    <row r="2973" spans="1:15" hidden="1" x14ac:dyDescent="0.25">
      <c r="A2973" s="68">
        <v>44888</v>
      </c>
      <c r="B2973" s="68">
        <v>44890</v>
      </c>
      <c r="C2973" s="66" t="s">
        <v>118</v>
      </c>
      <c r="D2973" s="66" t="s">
        <v>174</v>
      </c>
      <c r="E2973" s="66" t="s">
        <v>175</v>
      </c>
      <c r="F2973" s="68">
        <v>46835</v>
      </c>
      <c r="G2973" s="67">
        <v>8.2799999999999994</v>
      </c>
      <c r="H2973" s="67">
        <v>-0.16</v>
      </c>
      <c r="I2973" s="67">
        <v>8.43</v>
      </c>
      <c r="J2973" s="67">
        <v>8.1300000000000008</v>
      </c>
      <c r="K2973" s="67">
        <v>84.199200000000005</v>
      </c>
      <c r="L2973" s="67">
        <v>3.8218999999999999</v>
      </c>
    </row>
    <row r="2974" spans="1:15" hidden="1" x14ac:dyDescent="0.25">
      <c r="A2974" s="68">
        <v>44888</v>
      </c>
      <c r="B2974" s="68">
        <v>44890</v>
      </c>
      <c r="C2974" s="66" t="s">
        <v>127</v>
      </c>
      <c r="D2974" s="66" t="s">
        <v>4</v>
      </c>
      <c r="E2974" s="66" t="s">
        <v>8</v>
      </c>
      <c r="F2974" s="68">
        <v>48542</v>
      </c>
      <c r="G2974" s="67">
        <v>7.78</v>
      </c>
      <c r="H2974" s="67">
        <v>-0.1</v>
      </c>
      <c r="I2974" s="67">
        <v>7.93</v>
      </c>
      <c r="J2974" s="67">
        <v>7.63</v>
      </c>
      <c r="K2974" s="67">
        <v>79.465699999999998</v>
      </c>
      <c r="L2974" s="67">
        <v>1.2999999999999999E-2</v>
      </c>
    </row>
    <row r="2975" spans="1:15" hidden="1" x14ac:dyDescent="0.25">
      <c r="A2975" s="68">
        <v>44888</v>
      </c>
      <c r="B2975" s="68">
        <v>44890</v>
      </c>
      <c r="C2975" s="66" t="s">
        <v>124</v>
      </c>
      <c r="D2975" s="66" t="s">
        <v>172</v>
      </c>
      <c r="E2975" s="66" t="s">
        <v>173</v>
      </c>
      <c r="F2975" s="68">
        <v>45035</v>
      </c>
      <c r="G2975" s="67">
        <v>11.07</v>
      </c>
      <c r="H2975" s="67">
        <v>0.06</v>
      </c>
      <c r="I2975" s="67">
        <v>11.22</v>
      </c>
      <c r="J2975" s="67">
        <v>10.92</v>
      </c>
      <c r="K2975" s="67">
        <v>95.731999999999999</v>
      </c>
      <c r="L2975" s="67">
        <v>0</v>
      </c>
      <c r="O2975" s="76"/>
    </row>
    <row r="2976" spans="1:15" hidden="1" x14ac:dyDescent="0.25">
      <c r="A2976" s="68">
        <v>44888</v>
      </c>
      <c r="B2976" s="68">
        <v>44890</v>
      </c>
      <c r="C2976" s="66" t="s">
        <v>130</v>
      </c>
      <c r="D2976" s="66" t="s">
        <v>168</v>
      </c>
      <c r="E2976" s="66" t="s">
        <v>169</v>
      </c>
      <c r="F2976" s="68">
        <v>45063</v>
      </c>
      <c r="G2976" s="67">
        <v>13.1</v>
      </c>
      <c r="H2976" s="67">
        <v>0.56999999999999995</v>
      </c>
      <c r="I2976" s="67">
        <v>13.25</v>
      </c>
      <c r="J2976" s="67">
        <v>12.95</v>
      </c>
      <c r="K2976" s="67">
        <v>94.079300000000003</v>
      </c>
      <c r="L2976" s="67">
        <v>0</v>
      </c>
    </row>
    <row r="2977" spans="1:15" hidden="1" x14ac:dyDescent="0.25">
      <c r="A2977" s="68">
        <v>44888</v>
      </c>
      <c r="B2977" s="68">
        <v>44890</v>
      </c>
      <c r="C2977" s="66" t="s">
        <v>133</v>
      </c>
      <c r="D2977" s="66" t="s">
        <v>158</v>
      </c>
      <c r="E2977" s="66" t="s">
        <v>159</v>
      </c>
      <c r="F2977" s="68">
        <v>45217</v>
      </c>
      <c r="G2977" s="67">
        <v>12.79</v>
      </c>
      <c r="H2977" s="67">
        <v>0.34</v>
      </c>
      <c r="I2977" s="67">
        <v>12.94</v>
      </c>
      <c r="J2977" s="67">
        <v>12.64</v>
      </c>
      <c r="K2977" s="67">
        <v>89.591800000000006</v>
      </c>
      <c r="L2977" s="67">
        <v>0</v>
      </c>
    </row>
    <row r="2978" spans="1:15" hidden="1" x14ac:dyDescent="0.25">
      <c r="A2978" s="68">
        <v>44887</v>
      </c>
      <c r="B2978" s="68">
        <v>44889</v>
      </c>
      <c r="C2978" s="66" t="s">
        <v>112</v>
      </c>
      <c r="D2978" s="66" t="s">
        <v>113</v>
      </c>
      <c r="E2978" s="66" t="s">
        <v>114</v>
      </c>
      <c r="F2978" s="68">
        <v>50705</v>
      </c>
      <c r="G2978" s="67">
        <v>7.64</v>
      </c>
      <c r="H2978" s="67">
        <v>0.39</v>
      </c>
      <c r="I2978" s="67">
        <v>7.79</v>
      </c>
      <c r="J2978" s="67">
        <v>7.49</v>
      </c>
      <c r="K2978" s="67">
        <v>58.064900000000002</v>
      </c>
      <c r="L2978" s="67">
        <v>0.2301</v>
      </c>
    </row>
    <row r="2979" spans="1:15" hidden="1" x14ac:dyDescent="0.25">
      <c r="A2979" s="68">
        <v>44887</v>
      </c>
      <c r="B2979" s="68">
        <v>44889</v>
      </c>
      <c r="C2979" s="66" t="s">
        <v>121</v>
      </c>
      <c r="D2979" s="66" t="s">
        <v>170</v>
      </c>
      <c r="E2979" s="66" t="s">
        <v>171</v>
      </c>
      <c r="F2979" s="68">
        <v>45987</v>
      </c>
      <c r="G2979" s="67">
        <v>9.0299999999999994</v>
      </c>
      <c r="H2979" s="67">
        <v>-0.02</v>
      </c>
      <c r="I2979" s="67">
        <v>9.18</v>
      </c>
      <c r="J2979" s="67">
        <v>8.8800000000000008</v>
      </c>
      <c r="K2979" s="67">
        <v>79.656400000000005</v>
      </c>
      <c r="L2979" s="67">
        <v>0.99450000000000005</v>
      </c>
    </row>
    <row r="2980" spans="1:15" x14ac:dyDescent="0.25">
      <c r="A2980" s="68">
        <v>44887</v>
      </c>
      <c r="B2980" s="68">
        <v>44889</v>
      </c>
      <c r="C2980" s="66" t="s">
        <v>115</v>
      </c>
      <c r="D2980" s="66" t="s">
        <v>116</v>
      </c>
      <c r="E2980" s="66" t="s">
        <v>117</v>
      </c>
      <c r="F2980" s="68">
        <v>51616</v>
      </c>
      <c r="G2980" s="67">
        <v>7.64</v>
      </c>
      <c r="H2980" s="67">
        <v>0.39</v>
      </c>
      <c r="I2980" s="67">
        <v>7.79</v>
      </c>
      <c r="J2980" s="67">
        <v>7.49</v>
      </c>
      <c r="K2980" s="67">
        <v>54.925800000000002</v>
      </c>
      <c r="L2980" s="67">
        <v>1.7506999999999999</v>
      </c>
    </row>
    <row r="2981" spans="1:15" hidden="1" x14ac:dyDescent="0.25">
      <c r="A2981" s="68">
        <v>44887</v>
      </c>
      <c r="B2981" s="68">
        <v>44889</v>
      </c>
      <c r="C2981" s="66" t="s">
        <v>118</v>
      </c>
      <c r="D2981" s="66" t="s">
        <v>174</v>
      </c>
      <c r="E2981" s="66" t="s">
        <v>175</v>
      </c>
      <c r="F2981" s="68">
        <v>46835</v>
      </c>
      <c r="G2981" s="67">
        <v>8.44</v>
      </c>
      <c r="H2981" s="67">
        <v>0.2</v>
      </c>
      <c r="I2981" s="67">
        <v>8.59</v>
      </c>
      <c r="J2981" s="67">
        <v>8.2899999999999991</v>
      </c>
      <c r="K2981" s="67">
        <v>83.578299999999999</v>
      </c>
      <c r="L2981" s="67">
        <v>3.8096000000000001</v>
      </c>
    </row>
    <row r="2982" spans="1:15" hidden="1" x14ac:dyDescent="0.25">
      <c r="A2982" s="68">
        <v>44887</v>
      </c>
      <c r="B2982" s="68">
        <v>44889</v>
      </c>
      <c r="C2982" s="66" t="s">
        <v>127</v>
      </c>
      <c r="D2982" s="66" t="s">
        <v>4</v>
      </c>
      <c r="E2982" s="66" t="s">
        <v>8</v>
      </c>
      <c r="F2982" s="68">
        <v>48542</v>
      </c>
      <c r="G2982" s="67">
        <v>7.88</v>
      </c>
      <c r="H2982" s="67">
        <v>0.34</v>
      </c>
      <c r="I2982" s="67">
        <v>8.0299999999999994</v>
      </c>
      <c r="J2982" s="67">
        <v>7.73</v>
      </c>
      <c r="K2982" s="67">
        <v>78.884600000000006</v>
      </c>
      <c r="L2982" s="67">
        <v>0</v>
      </c>
    </row>
    <row r="2983" spans="1:15" hidden="1" x14ac:dyDescent="0.25">
      <c r="A2983" s="68">
        <v>44887</v>
      </c>
      <c r="B2983" s="68">
        <v>44889</v>
      </c>
      <c r="C2983" s="66" t="s">
        <v>124</v>
      </c>
      <c r="D2983" s="66" t="s">
        <v>172</v>
      </c>
      <c r="E2983" s="66" t="s">
        <v>173</v>
      </c>
      <c r="F2983" s="68">
        <v>45035</v>
      </c>
      <c r="G2983" s="67">
        <v>11.01</v>
      </c>
      <c r="H2983" s="67">
        <v>-0.94</v>
      </c>
      <c r="I2983" s="67">
        <v>11.16</v>
      </c>
      <c r="J2983" s="67">
        <v>10.87</v>
      </c>
      <c r="K2983" s="67">
        <v>95.724400000000003</v>
      </c>
      <c r="L2983" s="67">
        <v>0</v>
      </c>
      <c r="O2983" s="76"/>
    </row>
    <row r="2984" spans="1:15" hidden="1" x14ac:dyDescent="0.25">
      <c r="A2984" s="68">
        <v>44887</v>
      </c>
      <c r="B2984" s="68">
        <v>44889</v>
      </c>
      <c r="C2984" s="66" t="s">
        <v>130</v>
      </c>
      <c r="D2984" s="66" t="s">
        <v>168</v>
      </c>
      <c r="E2984" s="66" t="s">
        <v>169</v>
      </c>
      <c r="F2984" s="68">
        <v>45063</v>
      </c>
      <c r="G2984" s="67">
        <v>12.53</v>
      </c>
      <c r="H2984" s="67">
        <v>-0.1</v>
      </c>
      <c r="I2984" s="67">
        <v>12.68</v>
      </c>
      <c r="J2984" s="67">
        <v>12.38</v>
      </c>
      <c r="K2984" s="67">
        <v>94.287999999999997</v>
      </c>
      <c r="L2984" s="67">
        <v>0</v>
      </c>
    </row>
    <row r="2985" spans="1:15" hidden="1" x14ac:dyDescent="0.25">
      <c r="A2985" s="68">
        <v>44887</v>
      </c>
      <c r="B2985" s="68">
        <v>44889</v>
      </c>
      <c r="C2985" s="66" t="s">
        <v>133</v>
      </c>
      <c r="D2985" s="66" t="s">
        <v>158</v>
      </c>
      <c r="E2985" s="66" t="s">
        <v>159</v>
      </c>
      <c r="F2985" s="68">
        <v>45217</v>
      </c>
      <c r="G2985" s="67">
        <v>12.45</v>
      </c>
      <c r="H2985" s="67">
        <v>0.17</v>
      </c>
      <c r="I2985" s="67">
        <v>12.6</v>
      </c>
      <c r="J2985" s="67">
        <v>12.3</v>
      </c>
      <c r="K2985" s="67">
        <v>89.8125</v>
      </c>
      <c r="L2985" s="67">
        <v>0</v>
      </c>
    </row>
    <row r="2986" spans="1:15" hidden="1" x14ac:dyDescent="0.25">
      <c r="A2986" s="68">
        <v>44886</v>
      </c>
      <c r="B2986" s="68">
        <v>44888</v>
      </c>
      <c r="C2986" s="66" t="s">
        <v>112</v>
      </c>
      <c r="D2986" s="66" t="s">
        <v>113</v>
      </c>
      <c r="E2986" s="66" t="s">
        <v>114</v>
      </c>
      <c r="F2986" s="68">
        <v>50705</v>
      </c>
      <c r="G2986" s="67">
        <v>7.25</v>
      </c>
      <c r="H2986" s="67">
        <v>-0.71</v>
      </c>
      <c r="I2986" s="67">
        <v>7.4</v>
      </c>
      <c r="J2986" s="67">
        <v>7.1</v>
      </c>
      <c r="K2986" s="67">
        <v>60.599800000000002</v>
      </c>
      <c r="L2986" s="67">
        <v>0.22189999999999999</v>
      </c>
    </row>
    <row r="2987" spans="1:15" hidden="1" x14ac:dyDescent="0.25">
      <c r="A2987" s="68">
        <v>44886</v>
      </c>
      <c r="B2987" s="68">
        <v>44888</v>
      </c>
      <c r="C2987" s="66" t="s">
        <v>121</v>
      </c>
      <c r="D2987" s="66" t="s">
        <v>170</v>
      </c>
      <c r="E2987" s="66" t="s">
        <v>171</v>
      </c>
      <c r="F2987" s="68">
        <v>45987</v>
      </c>
      <c r="G2987" s="67">
        <v>9.0500000000000007</v>
      </c>
      <c r="H2987" s="67">
        <v>-0.86</v>
      </c>
      <c r="I2987" s="67">
        <v>9.1999999999999993</v>
      </c>
      <c r="J2987" s="67">
        <v>8.9</v>
      </c>
      <c r="K2987" s="67">
        <v>79.593100000000007</v>
      </c>
      <c r="L2987" s="67">
        <v>0.99180000000000001</v>
      </c>
    </row>
    <row r="2988" spans="1:15" x14ac:dyDescent="0.25">
      <c r="A2988" s="68">
        <v>44886</v>
      </c>
      <c r="B2988" s="68">
        <v>44888</v>
      </c>
      <c r="C2988" s="66" t="s">
        <v>115</v>
      </c>
      <c r="D2988" s="66" t="s">
        <v>116</v>
      </c>
      <c r="E2988" s="66" t="s">
        <v>117</v>
      </c>
      <c r="F2988" s="68">
        <v>51616</v>
      </c>
      <c r="G2988" s="67">
        <v>7.25</v>
      </c>
      <c r="H2988" s="67">
        <v>-0.68</v>
      </c>
      <c r="I2988" s="67">
        <v>7.4</v>
      </c>
      <c r="J2988" s="67">
        <v>7.1</v>
      </c>
      <c r="K2988" s="67">
        <v>57.531700000000001</v>
      </c>
      <c r="L2988" s="67">
        <v>1.7424999999999999</v>
      </c>
    </row>
    <row r="2989" spans="1:15" hidden="1" x14ac:dyDescent="0.25">
      <c r="A2989" s="68">
        <v>44886</v>
      </c>
      <c r="B2989" s="68">
        <v>44888</v>
      </c>
      <c r="C2989" s="66" t="s">
        <v>118</v>
      </c>
      <c r="D2989" s="66" t="s">
        <v>174</v>
      </c>
      <c r="E2989" s="66" t="s">
        <v>175</v>
      </c>
      <c r="F2989" s="68">
        <v>46835</v>
      </c>
      <c r="G2989" s="67">
        <v>8.24</v>
      </c>
      <c r="H2989" s="67">
        <v>-0.92</v>
      </c>
      <c r="I2989" s="67">
        <v>8.39</v>
      </c>
      <c r="J2989" s="67">
        <v>8.09</v>
      </c>
      <c r="K2989" s="67">
        <v>84.323400000000007</v>
      </c>
      <c r="L2989" s="67">
        <v>3.7972999999999999</v>
      </c>
    </row>
    <row r="2990" spans="1:15" hidden="1" x14ac:dyDescent="0.25">
      <c r="A2990" s="68">
        <v>44886</v>
      </c>
      <c r="B2990" s="68">
        <v>44888</v>
      </c>
      <c r="C2990" s="66" t="s">
        <v>127</v>
      </c>
      <c r="D2990" s="66" t="s">
        <v>4</v>
      </c>
      <c r="E2990" s="66" t="s">
        <v>8</v>
      </c>
      <c r="F2990" s="68">
        <v>48542</v>
      </c>
      <c r="G2990" s="67">
        <v>7.54</v>
      </c>
      <c r="H2990" s="67">
        <v>-0.8</v>
      </c>
      <c r="I2990" s="67">
        <v>7.69</v>
      </c>
      <c r="J2990" s="67">
        <v>7.39</v>
      </c>
      <c r="K2990" s="67">
        <v>80.876199999999997</v>
      </c>
      <c r="L2990" s="67">
        <v>0</v>
      </c>
    </row>
    <row r="2991" spans="1:15" hidden="1" x14ac:dyDescent="0.25">
      <c r="A2991" s="68">
        <v>44886</v>
      </c>
      <c r="B2991" s="68">
        <v>44888</v>
      </c>
      <c r="C2991" s="66" t="s">
        <v>124</v>
      </c>
      <c r="D2991" s="66" t="s">
        <v>176</v>
      </c>
      <c r="E2991" s="66" t="s">
        <v>177</v>
      </c>
      <c r="F2991" s="68">
        <v>44979</v>
      </c>
      <c r="G2991" s="67">
        <v>11.95</v>
      </c>
      <c r="H2991" s="67">
        <v>0.03</v>
      </c>
      <c r="I2991" s="67">
        <v>12.1</v>
      </c>
      <c r="J2991" s="67">
        <v>11.8</v>
      </c>
      <c r="K2991" s="67">
        <v>97.067899999999995</v>
      </c>
      <c r="L2991" s="67">
        <v>0</v>
      </c>
      <c r="O2991" s="76"/>
    </row>
    <row r="2992" spans="1:15" hidden="1" x14ac:dyDescent="0.25">
      <c r="A2992" s="68">
        <v>44886</v>
      </c>
      <c r="B2992" s="68">
        <v>44888</v>
      </c>
      <c r="C2992" s="66" t="s">
        <v>130</v>
      </c>
      <c r="D2992" s="66" t="s">
        <v>168</v>
      </c>
      <c r="E2992" s="66" t="s">
        <v>169</v>
      </c>
      <c r="F2992" s="68">
        <v>45063</v>
      </c>
      <c r="G2992" s="67">
        <v>12.63</v>
      </c>
      <c r="H2992" s="67">
        <v>-0.65</v>
      </c>
      <c r="I2992" s="67">
        <v>12.78</v>
      </c>
      <c r="J2992" s="67">
        <v>12.48</v>
      </c>
      <c r="K2992" s="67">
        <v>94.217799999999997</v>
      </c>
      <c r="L2992" s="67">
        <v>0</v>
      </c>
    </row>
    <row r="2993" spans="1:15" hidden="1" x14ac:dyDescent="0.25">
      <c r="A2993" s="68">
        <v>44886</v>
      </c>
      <c r="B2993" s="68">
        <v>44888</v>
      </c>
      <c r="C2993" s="66" t="s">
        <v>133</v>
      </c>
      <c r="D2993" s="66" t="s">
        <v>158</v>
      </c>
      <c r="E2993" s="66" t="s">
        <v>159</v>
      </c>
      <c r="F2993" s="68">
        <v>45217</v>
      </c>
      <c r="G2993" s="67">
        <v>12.28</v>
      </c>
      <c r="H2993" s="67">
        <v>-0.48</v>
      </c>
      <c r="I2993" s="67">
        <v>12.43</v>
      </c>
      <c r="J2993" s="67">
        <v>12.13</v>
      </c>
      <c r="K2993" s="67">
        <v>89.907499999999999</v>
      </c>
      <c r="L2993" s="67">
        <v>0</v>
      </c>
    </row>
    <row r="2994" spans="1:15" hidden="1" x14ac:dyDescent="0.25">
      <c r="A2994" s="68">
        <v>44883</v>
      </c>
      <c r="B2994" s="68">
        <v>44887</v>
      </c>
      <c r="C2994" s="66" t="s">
        <v>112</v>
      </c>
      <c r="D2994" s="66" t="s">
        <v>113</v>
      </c>
      <c r="E2994" s="66" t="s">
        <v>114</v>
      </c>
      <c r="F2994" s="68">
        <v>50705</v>
      </c>
      <c r="G2994" s="67">
        <v>7.96</v>
      </c>
      <c r="H2994" s="67">
        <v>-0.19</v>
      </c>
      <c r="I2994" s="67">
        <v>8.11</v>
      </c>
      <c r="J2994" s="67">
        <v>7.81</v>
      </c>
      <c r="K2994" s="67">
        <v>56.077399999999997</v>
      </c>
      <c r="L2994" s="67">
        <v>0.2137</v>
      </c>
    </row>
    <row r="2995" spans="1:15" hidden="1" x14ac:dyDescent="0.25">
      <c r="A2995" s="68">
        <v>44883</v>
      </c>
      <c r="B2995" s="68">
        <v>44887</v>
      </c>
      <c r="C2995" s="66" t="s">
        <v>121</v>
      </c>
      <c r="D2995" s="66" t="s">
        <v>170</v>
      </c>
      <c r="E2995" s="66" t="s">
        <v>171</v>
      </c>
      <c r="F2995" s="68">
        <v>45987</v>
      </c>
      <c r="G2995" s="67">
        <v>9.91</v>
      </c>
      <c r="H2995" s="67">
        <v>-0.43</v>
      </c>
      <c r="I2995" s="67">
        <v>10.06</v>
      </c>
      <c r="J2995" s="67">
        <v>9.76</v>
      </c>
      <c r="K2995" s="67">
        <v>77.745400000000004</v>
      </c>
      <c r="L2995" s="67">
        <v>0.98899999999999999</v>
      </c>
    </row>
    <row r="2996" spans="1:15" x14ac:dyDescent="0.25">
      <c r="A2996" s="68">
        <v>44883</v>
      </c>
      <c r="B2996" s="68">
        <v>44887</v>
      </c>
      <c r="C2996" s="66" t="s">
        <v>115</v>
      </c>
      <c r="D2996" s="66" t="s">
        <v>116</v>
      </c>
      <c r="E2996" s="66" t="s">
        <v>117</v>
      </c>
      <c r="F2996" s="68">
        <v>51616</v>
      </c>
      <c r="G2996" s="67">
        <v>7.93</v>
      </c>
      <c r="H2996" s="67">
        <v>-0.21</v>
      </c>
      <c r="I2996" s="67">
        <v>8.08</v>
      </c>
      <c r="J2996" s="67">
        <v>7.78</v>
      </c>
      <c r="K2996" s="67">
        <v>53.055700000000002</v>
      </c>
      <c r="L2996" s="67">
        <v>1.7342</v>
      </c>
    </row>
    <row r="2997" spans="1:15" hidden="1" x14ac:dyDescent="0.25">
      <c r="A2997" s="68">
        <v>44883</v>
      </c>
      <c r="B2997" s="68">
        <v>44887</v>
      </c>
      <c r="C2997" s="66" t="s">
        <v>118</v>
      </c>
      <c r="D2997" s="66" t="s">
        <v>174</v>
      </c>
      <c r="E2997" s="66" t="s">
        <v>175</v>
      </c>
      <c r="F2997" s="68">
        <v>46835</v>
      </c>
      <c r="G2997" s="67">
        <v>9.16</v>
      </c>
      <c r="H2997" s="67">
        <v>-0.33</v>
      </c>
      <c r="I2997" s="67">
        <v>9.31</v>
      </c>
      <c r="J2997" s="67">
        <v>9.01</v>
      </c>
      <c r="K2997" s="67">
        <v>80.948599999999999</v>
      </c>
      <c r="L2997" s="67">
        <v>3.7848999999999999</v>
      </c>
    </row>
    <row r="2998" spans="1:15" hidden="1" x14ac:dyDescent="0.25">
      <c r="A2998" s="68">
        <v>44883</v>
      </c>
      <c r="B2998" s="68">
        <v>44887</v>
      </c>
      <c r="C2998" s="66" t="s">
        <v>127</v>
      </c>
      <c r="D2998" s="66" t="s">
        <v>4</v>
      </c>
      <c r="E2998" s="66" t="s">
        <v>8</v>
      </c>
      <c r="F2998" s="68">
        <v>48542</v>
      </c>
      <c r="G2998" s="67">
        <v>8.34</v>
      </c>
      <c r="H2998" s="67">
        <v>-0.25</v>
      </c>
      <c r="I2998" s="67">
        <v>8.49</v>
      </c>
      <c r="J2998" s="67">
        <v>8.1999999999999993</v>
      </c>
      <c r="K2998" s="67">
        <v>76.245599999999996</v>
      </c>
      <c r="L2998" s="67">
        <v>3.9952000000000001</v>
      </c>
    </row>
    <row r="2999" spans="1:15" hidden="1" x14ac:dyDescent="0.25">
      <c r="A2999" s="68">
        <v>44883</v>
      </c>
      <c r="B2999" s="68">
        <v>44887</v>
      </c>
      <c r="C2999" s="66" t="s">
        <v>124</v>
      </c>
      <c r="D2999" s="66" t="s">
        <v>176</v>
      </c>
      <c r="E2999" s="66" t="s">
        <v>177</v>
      </c>
      <c r="F2999" s="68">
        <v>44979</v>
      </c>
      <c r="G2999" s="67">
        <v>11.92</v>
      </c>
      <c r="H2999" s="67">
        <v>-0.02</v>
      </c>
      <c r="I2999" s="67">
        <v>12.07</v>
      </c>
      <c r="J2999" s="67">
        <v>11.77</v>
      </c>
      <c r="K2999" s="67">
        <v>97.0441</v>
      </c>
      <c r="L2999" s="67">
        <v>0</v>
      </c>
      <c r="O2999" s="76"/>
    </row>
    <row r="3000" spans="1:15" hidden="1" x14ac:dyDescent="0.25">
      <c r="A3000" s="68">
        <v>44883</v>
      </c>
      <c r="B3000" s="68">
        <v>44887</v>
      </c>
      <c r="C3000" s="66" t="s">
        <v>130</v>
      </c>
      <c r="D3000" s="66" t="s">
        <v>168</v>
      </c>
      <c r="E3000" s="66" t="s">
        <v>169</v>
      </c>
      <c r="F3000" s="68">
        <v>45063</v>
      </c>
      <c r="G3000" s="67">
        <v>13.28</v>
      </c>
      <c r="H3000" s="67">
        <v>-0.08</v>
      </c>
      <c r="I3000" s="67">
        <v>13.43</v>
      </c>
      <c r="J3000" s="67">
        <v>13.13</v>
      </c>
      <c r="K3000" s="67">
        <v>93.902000000000001</v>
      </c>
      <c r="L3000" s="67">
        <v>0</v>
      </c>
    </row>
    <row r="3001" spans="1:15" hidden="1" x14ac:dyDescent="0.25">
      <c r="A3001" s="68">
        <v>44883</v>
      </c>
      <c r="B3001" s="68">
        <v>44887</v>
      </c>
      <c r="C3001" s="66" t="s">
        <v>133</v>
      </c>
      <c r="D3001" s="66" t="s">
        <v>158</v>
      </c>
      <c r="E3001" s="66" t="s">
        <v>159</v>
      </c>
      <c r="F3001" s="68">
        <v>45217</v>
      </c>
      <c r="G3001" s="67">
        <v>12.76</v>
      </c>
      <c r="H3001" s="67">
        <v>-0.05</v>
      </c>
      <c r="I3001" s="67">
        <v>12.91</v>
      </c>
      <c r="J3001" s="67">
        <v>12.61</v>
      </c>
      <c r="K3001" s="67">
        <v>89.527100000000004</v>
      </c>
      <c r="L3001" s="67">
        <v>0</v>
      </c>
    </row>
    <row r="3002" spans="1:15" hidden="1" x14ac:dyDescent="0.25">
      <c r="A3002" s="68">
        <v>44882</v>
      </c>
      <c r="B3002" s="68">
        <v>44886</v>
      </c>
      <c r="C3002" s="66" t="s">
        <v>112</v>
      </c>
      <c r="D3002" s="66" t="s">
        <v>113</v>
      </c>
      <c r="E3002" s="66" t="s">
        <v>114</v>
      </c>
      <c r="F3002" s="68">
        <v>50705</v>
      </c>
      <c r="G3002" s="67">
        <v>8.15</v>
      </c>
      <c r="H3002" s="67">
        <v>0.09</v>
      </c>
      <c r="I3002" s="67">
        <v>8.3000000000000007</v>
      </c>
      <c r="J3002" s="67">
        <v>8.01</v>
      </c>
      <c r="K3002" s="67">
        <v>54.9255</v>
      </c>
      <c r="L3002" s="67">
        <v>0.20549999999999999</v>
      </c>
    </row>
    <row r="3003" spans="1:15" hidden="1" x14ac:dyDescent="0.25">
      <c r="A3003" s="68">
        <v>44882</v>
      </c>
      <c r="B3003" s="68">
        <v>44886</v>
      </c>
      <c r="C3003" s="66" t="s">
        <v>121</v>
      </c>
      <c r="D3003" s="66" t="s">
        <v>170</v>
      </c>
      <c r="E3003" s="66" t="s">
        <v>171</v>
      </c>
      <c r="F3003" s="68">
        <v>45987</v>
      </c>
      <c r="G3003" s="67">
        <v>10.34</v>
      </c>
      <c r="H3003" s="67">
        <v>-0.3</v>
      </c>
      <c r="I3003" s="67">
        <v>10.49</v>
      </c>
      <c r="J3003" s="67">
        <v>10.19</v>
      </c>
      <c r="K3003" s="67">
        <v>76.828800000000001</v>
      </c>
      <c r="L3003" s="67">
        <v>0.98629999999999995</v>
      </c>
    </row>
    <row r="3004" spans="1:15" x14ac:dyDescent="0.25">
      <c r="A3004" s="68">
        <v>44882</v>
      </c>
      <c r="B3004" s="68">
        <v>44886</v>
      </c>
      <c r="C3004" s="66" t="s">
        <v>115</v>
      </c>
      <c r="D3004" s="66" t="s">
        <v>116</v>
      </c>
      <c r="E3004" s="66" t="s">
        <v>117</v>
      </c>
      <c r="F3004" s="68">
        <v>51616</v>
      </c>
      <c r="G3004" s="67">
        <v>8.14</v>
      </c>
      <c r="H3004" s="67">
        <v>0.1</v>
      </c>
      <c r="I3004" s="67">
        <v>8.2899999999999991</v>
      </c>
      <c r="J3004" s="67">
        <v>7.99</v>
      </c>
      <c r="K3004" s="67">
        <v>51.774700000000003</v>
      </c>
      <c r="L3004" s="67">
        <v>1.726</v>
      </c>
    </row>
    <row r="3005" spans="1:15" hidden="1" x14ac:dyDescent="0.25">
      <c r="A3005" s="68">
        <v>44882</v>
      </c>
      <c r="B3005" s="68">
        <v>44886</v>
      </c>
      <c r="C3005" s="66" t="s">
        <v>118</v>
      </c>
      <c r="D3005" s="66" t="s">
        <v>174</v>
      </c>
      <c r="E3005" s="66" t="s">
        <v>175</v>
      </c>
      <c r="F3005" s="68">
        <v>46835</v>
      </c>
      <c r="G3005" s="67">
        <v>9.49</v>
      </c>
      <c r="H3005" s="67">
        <v>0.08</v>
      </c>
      <c r="I3005" s="67">
        <v>9.64</v>
      </c>
      <c r="J3005" s="67">
        <v>9.34</v>
      </c>
      <c r="K3005" s="67">
        <v>79.776700000000005</v>
      </c>
      <c r="L3005" s="67">
        <v>3.7726000000000002</v>
      </c>
    </row>
    <row r="3006" spans="1:15" hidden="1" x14ac:dyDescent="0.25">
      <c r="A3006" s="68">
        <v>44882</v>
      </c>
      <c r="B3006" s="68">
        <v>44886</v>
      </c>
      <c r="C3006" s="66" t="s">
        <v>127</v>
      </c>
      <c r="D3006" s="66" t="s">
        <v>4</v>
      </c>
      <c r="E3006" s="66" t="s">
        <v>8</v>
      </c>
      <c r="F3006" s="68">
        <v>48542</v>
      </c>
      <c r="G3006" s="67">
        <v>8.59</v>
      </c>
      <c r="H3006" s="67">
        <v>7.0000000000000007E-2</v>
      </c>
      <c r="I3006" s="67">
        <v>8.74</v>
      </c>
      <c r="J3006" s="67">
        <v>8.44</v>
      </c>
      <c r="K3006" s="67">
        <v>74.899299999999997</v>
      </c>
      <c r="L3006" s="67">
        <v>3.9822000000000002</v>
      </c>
    </row>
    <row r="3007" spans="1:15" hidden="1" x14ac:dyDescent="0.25">
      <c r="A3007" s="68">
        <v>44882</v>
      </c>
      <c r="B3007" s="68">
        <v>44886</v>
      </c>
      <c r="C3007" s="66" t="s">
        <v>124</v>
      </c>
      <c r="D3007" s="66" t="s">
        <v>176</v>
      </c>
      <c r="E3007" s="66" t="s">
        <v>177</v>
      </c>
      <c r="F3007" s="68">
        <v>44979</v>
      </c>
      <c r="G3007" s="67">
        <v>11.94</v>
      </c>
      <c r="H3007" s="67">
        <v>7.0000000000000007E-2</v>
      </c>
      <c r="I3007" s="67">
        <v>12.09</v>
      </c>
      <c r="J3007" s="67">
        <v>11.79</v>
      </c>
      <c r="K3007" s="67">
        <v>97.008600000000001</v>
      </c>
      <c r="L3007" s="67">
        <v>0</v>
      </c>
      <c r="O3007" s="76"/>
    </row>
    <row r="3008" spans="1:15" hidden="1" x14ac:dyDescent="0.25">
      <c r="A3008" s="68">
        <v>44882</v>
      </c>
      <c r="B3008" s="68">
        <v>44886</v>
      </c>
      <c r="C3008" s="66" t="s">
        <v>130</v>
      </c>
      <c r="D3008" s="66" t="s">
        <v>168</v>
      </c>
      <c r="E3008" s="66" t="s">
        <v>169</v>
      </c>
      <c r="F3008" s="68">
        <v>45063</v>
      </c>
      <c r="G3008" s="67">
        <v>13.36</v>
      </c>
      <c r="H3008" s="67">
        <v>0</v>
      </c>
      <c r="I3008" s="67">
        <v>13.51</v>
      </c>
      <c r="J3008" s="67">
        <v>13.21</v>
      </c>
      <c r="K3008" s="67">
        <v>93.835599999999999</v>
      </c>
      <c r="L3008" s="67">
        <v>0</v>
      </c>
    </row>
    <row r="3009" spans="1:15" hidden="1" x14ac:dyDescent="0.25">
      <c r="A3009" s="68">
        <v>44882</v>
      </c>
      <c r="B3009" s="68">
        <v>44886</v>
      </c>
      <c r="C3009" s="66" t="s">
        <v>133</v>
      </c>
      <c r="D3009" s="66" t="s">
        <v>158</v>
      </c>
      <c r="E3009" s="66" t="s">
        <v>159</v>
      </c>
      <c r="F3009" s="68">
        <v>45217</v>
      </c>
      <c r="G3009" s="67">
        <v>12.81</v>
      </c>
      <c r="H3009" s="67">
        <v>0.03</v>
      </c>
      <c r="I3009" s="67">
        <v>12.96</v>
      </c>
      <c r="J3009" s="67">
        <v>12.66</v>
      </c>
      <c r="K3009" s="67">
        <v>89.4619</v>
      </c>
      <c r="L3009" s="67">
        <v>0</v>
      </c>
    </row>
    <row r="3010" spans="1:15" hidden="1" x14ac:dyDescent="0.25">
      <c r="A3010" s="68">
        <v>44881</v>
      </c>
      <c r="B3010" s="68">
        <v>44883</v>
      </c>
      <c r="C3010" s="66" t="s">
        <v>112</v>
      </c>
      <c r="D3010" s="66" t="s">
        <v>113</v>
      </c>
      <c r="E3010" s="66" t="s">
        <v>114</v>
      </c>
      <c r="F3010" s="68">
        <v>50705</v>
      </c>
      <c r="G3010" s="67">
        <v>8.06</v>
      </c>
      <c r="H3010" s="67">
        <v>0.05</v>
      </c>
      <c r="I3010" s="67">
        <v>8.2100000000000009</v>
      </c>
      <c r="J3010" s="67">
        <v>7.91</v>
      </c>
      <c r="K3010" s="67">
        <v>55.484999999999999</v>
      </c>
      <c r="L3010" s="67">
        <v>0.18079999999999999</v>
      </c>
    </row>
    <row r="3011" spans="1:15" hidden="1" x14ac:dyDescent="0.25">
      <c r="A3011" s="68">
        <v>44881</v>
      </c>
      <c r="B3011" s="68">
        <v>44883</v>
      </c>
      <c r="C3011" s="66" t="s">
        <v>121</v>
      </c>
      <c r="D3011" s="66" t="s">
        <v>170</v>
      </c>
      <c r="E3011" s="66" t="s">
        <v>171</v>
      </c>
      <c r="F3011" s="68">
        <v>45987</v>
      </c>
      <c r="G3011" s="67">
        <v>10.64</v>
      </c>
      <c r="H3011" s="67">
        <v>7.0000000000000007E-2</v>
      </c>
      <c r="I3011" s="67">
        <v>10.79</v>
      </c>
      <c r="J3011" s="67">
        <v>10.49</v>
      </c>
      <c r="K3011" s="67">
        <v>76.141300000000001</v>
      </c>
      <c r="L3011" s="67">
        <v>0.97809999999999997</v>
      </c>
    </row>
    <row r="3012" spans="1:15" x14ac:dyDescent="0.25">
      <c r="A3012" s="68">
        <v>44881</v>
      </c>
      <c r="B3012" s="68">
        <v>44883</v>
      </c>
      <c r="C3012" s="66" t="s">
        <v>115</v>
      </c>
      <c r="D3012" s="66" t="s">
        <v>116</v>
      </c>
      <c r="E3012" s="66" t="s">
        <v>117</v>
      </c>
      <c r="F3012" s="68">
        <v>51616</v>
      </c>
      <c r="G3012" s="67">
        <v>8.0399999999999991</v>
      </c>
      <c r="H3012" s="67">
        <v>0.06</v>
      </c>
      <c r="I3012" s="67">
        <v>8.18</v>
      </c>
      <c r="J3012" s="67">
        <v>7.89</v>
      </c>
      <c r="K3012" s="67">
        <v>52.389099999999999</v>
      </c>
      <c r="L3012" s="67">
        <v>1.7014</v>
      </c>
    </row>
    <row r="3013" spans="1:15" hidden="1" x14ac:dyDescent="0.25">
      <c r="A3013" s="68">
        <v>44881</v>
      </c>
      <c r="B3013" s="68">
        <v>44883</v>
      </c>
      <c r="C3013" s="66" t="s">
        <v>118</v>
      </c>
      <c r="D3013" s="66" t="s">
        <v>174</v>
      </c>
      <c r="E3013" s="66" t="s">
        <v>175</v>
      </c>
      <c r="F3013" s="68">
        <v>46835</v>
      </c>
      <c r="G3013" s="67">
        <v>9.41</v>
      </c>
      <c r="H3013" s="67">
        <v>0.09</v>
      </c>
      <c r="I3013" s="67">
        <v>9.56</v>
      </c>
      <c r="J3013" s="67">
        <v>9.26</v>
      </c>
      <c r="K3013" s="67">
        <v>80.021799999999999</v>
      </c>
      <c r="L3013" s="67">
        <v>3.7355999999999998</v>
      </c>
    </row>
    <row r="3014" spans="1:15" hidden="1" x14ac:dyDescent="0.25">
      <c r="A3014" s="68">
        <v>44881</v>
      </c>
      <c r="B3014" s="68">
        <v>44883</v>
      </c>
      <c r="C3014" s="66" t="s">
        <v>127</v>
      </c>
      <c r="D3014" s="66" t="s">
        <v>4</v>
      </c>
      <c r="E3014" s="66" t="s">
        <v>8</v>
      </c>
      <c r="F3014" s="68">
        <v>48542</v>
      </c>
      <c r="G3014" s="67">
        <v>8.52</v>
      </c>
      <c r="H3014" s="67">
        <v>7.0000000000000007E-2</v>
      </c>
      <c r="I3014" s="67">
        <v>8.67</v>
      </c>
      <c r="J3014" s="67">
        <v>8.3699999999999992</v>
      </c>
      <c r="K3014" s="67">
        <v>75.274299999999997</v>
      </c>
      <c r="L3014" s="67">
        <v>3.9432</v>
      </c>
    </row>
    <row r="3015" spans="1:15" hidden="1" x14ac:dyDescent="0.25">
      <c r="A3015" s="68">
        <v>44881</v>
      </c>
      <c r="B3015" s="68">
        <v>44883</v>
      </c>
      <c r="C3015" s="66" t="s">
        <v>124</v>
      </c>
      <c r="D3015" s="66" t="s">
        <v>176</v>
      </c>
      <c r="E3015" s="66" t="s">
        <v>177</v>
      </c>
      <c r="F3015" s="68">
        <v>44979</v>
      </c>
      <c r="G3015" s="67">
        <v>11.87</v>
      </c>
      <c r="H3015" s="67">
        <v>0.01</v>
      </c>
      <c r="I3015" s="67">
        <v>12.02</v>
      </c>
      <c r="J3015" s="67">
        <v>11.72</v>
      </c>
      <c r="K3015" s="67">
        <v>96.931600000000003</v>
      </c>
      <c r="L3015" s="67">
        <v>0</v>
      </c>
      <c r="O3015" s="76"/>
    </row>
    <row r="3016" spans="1:15" hidden="1" x14ac:dyDescent="0.25">
      <c r="A3016" s="68">
        <v>44881</v>
      </c>
      <c r="B3016" s="68">
        <v>44883</v>
      </c>
      <c r="C3016" s="66" t="s">
        <v>130</v>
      </c>
      <c r="D3016" s="66" t="s">
        <v>168</v>
      </c>
      <c r="E3016" s="66" t="s">
        <v>169</v>
      </c>
      <c r="F3016" s="68">
        <v>45063</v>
      </c>
      <c r="G3016" s="67">
        <v>13.36</v>
      </c>
      <c r="H3016" s="67">
        <v>0.17</v>
      </c>
      <c r="I3016" s="67">
        <v>13.51</v>
      </c>
      <c r="J3016" s="67">
        <v>13.21</v>
      </c>
      <c r="K3016" s="67">
        <v>93.736900000000006</v>
      </c>
      <c r="L3016" s="67">
        <v>0</v>
      </c>
    </row>
    <row r="3017" spans="1:15" hidden="1" x14ac:dyDescent="0.25">
      <c r="A3017" s="68">
        <v>44881</v>
      </c>
      <c r="B3017" s="68">
        <v>44883</v>
      </c>
      <c r="C3017" s="66" t="s">
        <v>133</v>
      </c>
      <c r="D3017" s="66" t="s">
        <v>158</v>
      </c>
      <c r="E3017" s="66" t="s">
        <v>159</v>
      </c>
      <c r="F3017" s="68">
        <v>45217</v>
      </c>
      <c r="G3017" s="67">
        <v>12.78</v>
      </c>
      <c r="H3017" s="67">
        <v>0.01</v>
      </c>
      <c r="I3017" s="67">
        <v>12.93</v>
      </c>
      <c r="J3017" s="67">
        <v>12.63</v>
      </c>
      <c r="K3017" s="67">
        <v>89.401300000000006</v>
      </c>
      <c r="L3017" s="67">
        <v>0</v>
      </c>
    </row>
    <row r="3018" spans="1:15" hidden="1" x14ac:dyDescent="0.25">
      <c r="A3018" s="68">
        <v>44880</v>
      </c>
      <c r="B3018" s="68">
        <v>44882</v>
      </c>
      <c r="C3018" s="66" t="s">
        <v>112</v>
      </c>
      <c r="D3018" s="66" t="s">
        <v>113</v>
      </c>
      <c r="E3018" s="66" t="s">
        <v>114</v>
      </c>
      <c r="F3018" s="68">
        <v>50705</v>
      </c>
      <c r="G3018" s="67">
        <v>8.01</v>
      </c>
      <c r="H3018" s="67">
        <v>-0.1</v>
      </c>
      <c r="I3018" s="67">
        <v>8.16</v>
      </c>
      <c r="J3018" s="67">
        <v>7.86</v>
      </c>
      <c r="K3018" s="67">
        <v>55.762700000000002</v>
      </c>
      <c r="L3018" s="67">
        <v>0.1726</v>
      </c>
    </row>
    <row r="3019" spans="1:15" hidden="1" x14ac:dyDescent="0.25">
      <c r="A3019" s="68">
        <v>44880</v>
      </c>
      <c r="B3019" s="68">
        <v>44882</v>
      </c>
      <c r="C3019" s="66" t="s">
        <v>121</v>
      </c>
      <c r="D3019" s="66" t="s">
        <v>170</v>
      </c>
      <c r="E3019" s="66" t="s">
        <v>171</v>
      </c>
      <c r="F3019" s="68">
        <v>45987</v>
      </c>
      <c r="G3019" s="67">
        <v>10.57</v>
      </c>
      <c r="H3019" s="67">
        <v>-0.04</v>
      </c>
      <c r="I3019" s="67">
        <v>10.72</v>
      </c>
      <c r="J3019" s="67">
        <v>10.42</v>
      </c>
      <c r="K3019" s="67">
        <v>76.269900000000007</v>
      </c>
      <c r="L3019" s="67">
        <v>0.97529999999999994</v>
      </c>
    </row>
    <row r="3020" spans="1:15" x14ac:dyDescent="0.25">
      <c r="A3020" s="68">
        <v>44880</v>
      </c>
      <c r="B3020" s="68">
        <v>44882</v>
      </c>
      <c r="C3020" s="66" t="s">
        <v>115</v>
      </c>
      <c r="D3020" s="66" t="s">
        <v>116</v>
      </c>
      <c r="E3020" s="66" t="s">
        <v>117</v>
      </c>
      <c r="F3020" s="68">
        <v>51616</v>
      </c>
      <c r="G3020" s="67">
        <v>7.98</v>
      </c>
      <c r="H3020" s="67">
        <v>-0.08</v>
      </c>
      <c r="I3020" s="67">
        <v>8.1300000000000008</v>
      </c>
      <c r="J3020" s="67">
        <v>7.83</v>
      </c>
      <c r="K3020" s="67">
        <v>52.730200000000004</v>
      </c>
      <c r="L3020" s="67">
        <v>1.6932</v>
      </c>
    </row>
    <row r="3021" spans="1:15" hidden="1" x14ac:dyDescent="0.25">
      <c r="A3021" s="68">
        <v>44880</v>
      </c>
      <c r="B3021" s="68">
        <v>44882</v>
      </c>
      <c r="C3021" s="66" t="s">
        <v>118</v>
      </c>
      <c r="D3021" s="66" t="s">
        <v>174</v>
      </c>
      <c r="E3021" s="66" t="s">
        <v>175</v>
      </c>
      <c r="F3021" s="68">
        <v>46835</v>
      </c>
      <c r="G3021" s="67">
        <v>9.32</v>
      </c>
      <c r="H3021" s="67">
        <v>-0.08</v>
      </c>
      <c r="I3021" s="67">
        <v>9.4700000000000006</v>
      </c>
      <c r="J3021" s="67">
        <v>9.17</v>
      </c>
      <c r="K3021" s="67">
        <v>80.348299999999995</v>
      </c>
      <c r="L3021" s="67">
        <v>3.7233000000000001</v>
      </c>
    </row>
    <row r="3022" spans="1:15" hidden="1" x14ac:dyDescent="0.25">
      <c r="A3022" s="68">
        <v>44880</v>
      </c>
      <c r="B3022" s="68">
        <v>44882</v>
      </c>
      <c r="C3022" s="66" t="s">
        <v>127</v>
      </c>
      <c r="D3022" s="66" t="s">
        <v>4</v>
      </c>
      <c r="E3022" s="66" t="s">
        <v>8</v>
      </c>
      <c r="F3022" s="68">
        <v>48542</v>
      </c>
      <c r="G3022" s="67">
        <v>8.4499999999999993</v>
      </c>
      <c r="H3022" s="67">
        <v>-0.13</v>
      </c>
      <c r="I3022" s="67">
        <v>8.6</v>
      </c>
      <c r="J3022" s="67">
        <v>8.31</v>
      </c>
      <c r="K3022" s="67">
        <v>75.617699999999999</v>
      </c>
      <c r="L3022" s="67">
        <v>3.9300999999999999</v>
      </c>
    </row>
    <row r="3023" spans="1:15" hidden="1" x14ac:dyDescent="0.25">
      <c r="A3023" s="68">
        <v>44880</v>
      </c>
      <c r="B3023" s="68">
        <v>44882</v>
      </c>
      <c r="C3023" s="66" t="s">
        <v>124</v>
      </c>
      <c r="D3023" s="66" t="s">
        <v>176</v>
      </c>
      <c r="E3023" s="66" t="s">
        <v>177</v>
      </c>
      <c r="F3023" s="68">
        <v>44979</v>
      </c>
      <c r="G3023" s="67">
        <v>11.86</v>
      </c>
      <c r="H3023" s="67">
        <v>0.48</v>
      </c>
      <c r="I3023" s="67">
        <v>12.01</v>
      </c>
      <c r="J3023" s="67">
        <v>11.71</v>
      </c>
      <c r="K3023" s="67">
        <v>96.902600000000007</v>
      </c>
      <c r="L3023" s="67">
        <v>0</v>
      </c>
      <c r="O3023" s="76"/>
    </row>
    <row r="3024" spans="1:15" hidden="1" x14ac:dyDescent="0.25">
      <c r="A3024" s="68">
        <v>44880</v>
      </c>
      <c r="B3024" s="68">
        <v>44882</v>
      </c>
      <c r="C3024" s="66" t="s">
        <v>130</v>
      </c>
      <c r="D3024" s="66" t="s">
        <v>168</v>
      </c>
      <c r="E3024" s="66" t="s">
        <v>169</v>
      </c>
      <c r="F3024" s="68">
        <v>45063</v>
      </c>
      <c r="G3024" s="67">
        <v>13.19</v>
      </c>
      <c r="H3024" s="67">
        <v>-0.05</v>
      </c>
      <c r="I3024" s="67">
        <v>13.34</v>
      </c>
      <c r="J3024" s="67">
        <v>13.04</v>
      </c>
      <c r="K3024" s="67">
        <v>93.782600000000002</v>
      </c>
      <c r="L3024" s="67">
        <v>0</v>
      </c>
    </row>
    <row r="3025" spans="1:15" hidden="1" x14ac:dyDescent="0.25">
      <c r="A3025" s="68">
        <v>44880</v>
      </c>
      <c r="B3025" s="68">
        <v>44882</v>
      </c>
      <c r="C3025" s="66" t="s">
        <v>133</v>
      </c>
      <c r="D3025" s="66" t="s">
        <v>158</v>
      </c>
      <c r="E3025" s="66" t="s">
        <v>159</v>
      </c>
      <c r="F3025" s="68">
        <v>45217</v>
      </c>
      <c r="G3025" s="67">
        <v>12.77</v>
      </c>
      <c r="H3025" s="67">
        <v>-0.15</v>
      </c>
      <c r="I3025" s="67">
        <v>12.92</v>
      </c>
      <c r="J3025" s="67">
        <v>12.62</v>
      </c>
      <c r="K3025" s="67">
        <v>89.379099999999994</v>
      </c>
      <c r="L3025" s="67">
        <v>0</v>
      </c>
    </row>
    <row r="3026" spans="1:15" hidden="1" x14ac:dyDescent="0.25">
      <c r="A3026" s="68">
        <v>44879</v>
      </c>
      <c r="B3026" s="68">
        <v>44881</v>
      </c>
      <c r="C3026" s="66" t="s">
        <v>112</v>
      </c>
      <c r="D3026" s="66" t="s">
        <v>113</v>
      </c>
      <c r="E3026" s="66" t="s">
        <v>114</v>
      </c>
      <c r="F3026" s="68">
        <v>50705</v>
      </c>
      <c r="G3026" s="67">
        <v>8.11</v>
      </c>
      <c r="H3026" s="67">
        <v>0.23</v>
      </c>
      <c r="I3026" s="67">
        <v>8.26</v>
      </c>
      <c r="J3026" s="67">
        <v>7.96</v>
      </c>
      <c r="K3026" s="67">
        <v>55.176400000000001</v>
      </c>
      <c r="L3026" s="67">
        <v>0.16439999999999999</v>
      </c>
    </row>
    <row r="3027" spans="1:15" hidden="1" x14ac:dyDescent="0.25">
      <c r="A3027" s="68">
        <v>44879</v>
      </c>
      <c r="B3027" s="68">
        <v>44881</v>
      </c>
      <c r="C3027" s="66" t="s">
        <v>121</v>
      </c>
      <c r="D3027" s="66" t="s">
        <v>170</v>
      </c>
      <c r="E3027" s="66" t="s">
        <v>171</v>
      </c>
      <c r="F3027" s="68">
        <v>45987</v>
      </c>
      <c r="G3027" s="67">
        <v>10.61</v>
      </c>
      <c r="H3027" s="67">
        <v>0.32</v>
      </c>
      <c r="I3027" s="67">
        <v>10.76</v>
      </c>
      <c r="J3027" s="67">
        <v>10.46</v>
      </c>
      <c r="K3027" s="67">
        <v>76.168800000000005</v>
      </c>
      <c r="L3027" s="67">
        <v>0.97260000000000002</v>
      </c>
    </row>
    <row r="3028" spans="1:15" x14ac:dyDescent="0.25">
      <c r="A3028" s="68">
        <v>44879</v>
      </c>
      <c r="B3028" s="68">
        <v>44881</v>
      </c>
      <c r="C3028" s="66" t="s">
        <v>115</v>
      </c>
      <c r="D3028" s="66" t="s">
        <v>116</v>
      </c>
      <c r="E3028" s="66" t="s">
        <v>117</v>
      </c>
      <c r="F3028" s="68">
        <v>51616</v>
      </c>
      <c r="G3028" s="67">
        <v>8.06</v>
      </c>
      <c r="H3028" s="67">
        <v>0.21</v>
      </c>
      <c r="I3028" s="67">
        <v>8.2100000000000009</v>
      </c>
      <c r="J3028" s="67">
        <v>7.91</v>
      </c>
      <c r="K3028" s="67">
        <v>52.242899999999999</v>
      </c>
      <c r="L3028" s="67">
        <v>1.6849000000000001</v>
      </c>
    </row>
    <row r="3029" spans="1:15" hidden="1" x14ac:dyDescent="0.25">
      <c r="A3029" s="68">
        <v>44879</v>
      </c>
      <c r="B3029" s="68">
        <v>44881</v>
      </c>
      <c r="C3029" s="66" t="s">
        <v>118</v>
      </c>
      <c r="D3029" s="66" t="s">
        <v>174</v>
      </c>
      <c r="E3029" s="66" t="s">
        <v>175</v>
      </c>
      <c r="F3029" s="68">
        <v>46835</v>
      </c>
      <c r="G3029" s="67">
        <v>9.4</v>
      </c>
      <c r="H3029" s="67">
        <v>0.25</v>
      </c>
      <c r="I3029" s="67">
        <v>9.5500000000000007</v>
      </c>
      <c r="J3029" s="67">
        <v>9.25</v>
      </c>
      <c r="K3029" s="67">
        <v>80.051500000000004</v>
      </c>
      <c r="L3029" s="67">
        <v>3.7109999999999999</v>
      </c>
    </row>
    <row r="3030" spans="1:15" hidden="1" x14ac:dyDescent="0.25">
      <c r="A3030" s="68">
        <v>44879</v>
      </c>
      <c r="B3030" s="68">
        <v>44881</v>
      </c>
      <c r="C3030" s="66" t="s">
        <v>127</v>
      </c>
      <c r="D3030" s="66" t="s">
        <v>4</v>
      </c>
      <c r="E3030" s="66" t="s">
        <v>8</v>
      </c>
      <c r="F3030" s="68">
        <v>48542</v>
      </c>
      <c r="G3030" s="67">
        <v>8.58</v>
      </c>
      <c r="H3030" s="67">
        <v>0.3</v>
      </c>
      <c r="I3030" s="67">
        <v>8.73</v>
      </c>
      <c r="J3030" s="67">
        <v>8.44</v>
      </c>
      <c r="K3030" s="67">
        <v>74.907600000000002</v>
      </c>
      <c r="L3030" s="67">
        <v>3.9171</v>
      </c>
    </row>
    <row r="3031" spans="1:15" hidden="1" x14ac:dyDescent="0.25">
      <c r="A3031" s="68">
        <v>44879</v>
      </c>
      <c r="B3031" s="68">
        <v>44881</v>
      </c>
      <c r="C3031" s="66" t="s">
        <v>124</v>
      </c>
      <c r="D3031" s="66" t="s">
        <v>176</v>
      </c>
      <c r="E3031" s="66" t="s">
        <v>177</v>
      </c>
      <c r="F3031" s="68">
        <v>44979</v>
      </c>
      <c r="G3031" s="67">
        <v>11.38</v>
      </c>
      <c r="H3031" s="67">
        <v>0.01</v>
      </c>
      <c r="I3031" s="67">
        <v>11.52</v>
      </c>
      <c r="J3031" s="67">
        <v>11.23</v>
      </c>
      <c r="K3031" s="67">
        <v>96.996499999999997</v>
      </c>
      <c r="L3031" s="67">
        <v>0</v>
      </c>
      <c r="O3031" s="76"/>
    </row>
    <row r="3032" spans="1:15" hidden="1" x14ac:dyDescent="0.25">
      <c r="A3032" s="68">
        <v>44879</v>
      </c>
      <c r="B3032" s="68">
        <v>44881</v>
      </c>
      <c r="C3032" s="66" t="s">
        <v>130</v>
      </c>
      <c r="D3032" s="66" t="s">
        <v>168</v>
      </c>
      <c r="E3032" s="66" t="s">
        <v>169</v>
      </c>
      <c r="F3032" s="68">
        <v>45063</v>
      </c>
      <c r="G3032" s="67">
        <v>13.24</v>
      </c>
      <c r="H3032" s="67">
        <v>0.25</v>
      </c>
      <c r="I3032" s="67">
        <v>13.39</v>
      </c>
      <c r="J3032" s="67">
        <v>13.09</v>
      </c>
      <c r="K3032" s="67">
        <v>93.724699999999999</v>
      </c>
      <c r="L3032" s="67">
        <v>0</v>
      </c>
    </row>
    <row r="3033" spans="1:15" hidden="1" x14ac:dyDescent="0.25">
      <c r="A3033" s="68">
        <v>44879</v>
      </c>
      <c r="B3033" s="68">
        <v>44881</v>
      </c>
      <c r="C3033" s="66" t="s">
        <v>133</v>
      </c>
      <c r="D3033" s="66" t="s">
        <v>158</v>
      </c>
      <c r="E3033" s="66" t="s">
        <v>159</v>
      </c>
      <c r="F3033" s="68">
        <v>45217</v>
      </c>
      <c r="G3033" s="67">
        <v>12.92</v>
      </c>
      <c r="H3033" s="67">
        <v>0.09</v>
      </c>
      <c r="I3033" s="67">
        <v>13.07</v>
      </c>
      <c r="J3033" s="67">
        <v>12.77</v>
      </c>
      <c r="K3033" s="67">
        <v>89.241600000000005</v>
      </c>
      <c r="L3033" s="67">
        <v>0</v>
      </c>
    </row>
    <row r="3034" spans="1:15" hidden="1" x14ac:dyDescent="0.25">
      <c r="A3034" s="68">
        <v>44876</v>
      </c>
      <c r="B3034" s="68">
        <v>44880</v>
      </c>
      <c r="C3034" s="66" t="s">
        <v>112</v>
      </c>
      <c r="D3034" s="66" t="s">
        <v>113</v>
      </c>
      <c r="E3034" s="66" t="s">
        <v>114</v>
      </c>
      <c r="F3034" s="68">
        <v>50705</v>
      </c>
      <c r="G3034" s="67">
        <v>7.88</v>
      </c>
      <c r="H3034" s="67">
        <v>-0.77</v>
      </c>
      <c r="I3034" s="67">
        <v>8.0299999999999994</v>
      </c>
      <c r="J3034" s="67">
        <v>7.73</v>
      </c>
      <c r="K3034" s="67">
        <v>56.531599999999997</v>
      </c>
      <c r="L3034" s="67">
        <v>0.15620000000000001</v>
      </c>
    </row>
    <row r="3035" spans="1:15" hidden="1" x14ac:dyDescent="0.25">
      <c r="A3035" s="68">
        <v>44876</v>
      </c>
      <c r="B3035" s="68">
        <v>44880</v>
      </c>
      <c r="C3035" s="66" t="s">
        <v>121</v>
      </c>
      <c r="D3035" s="66" t="s">
        <v>170</v>
      </c>
      <c r="E3035" s="66" t="s">
        <v>171</v>
      </c>
      <c r="F3035" s="68">
        <v>45987</v>
      </c>
      <c r="G3035" s="67">
        <v>10.29</v>
      </c>
      <c r="H3035" s="67">
        <v>-0.48</v>
      </c>
      <c r="I3035" s="67">
        <v>10.44</v>
      </c>
      <c r="J3035" s="67">
        <v>10.14</v>
      </c>
      <c r="K3035" s="67">
        <v>76.807299999999998</v>
      </c>
      <c r="L3035" s="67">
        <v>0.96989999999999998</v>
      </c>
    </row>
    <row r="3036" spans="1:15" x14ac:dyDescent="0.25">
      <c r="A3036" s="68">
        <v>44876</v>
      </c>
      <c r="B3036" s="68">
        <v>44880</v>
      </c>
      <c r="C3036" s="66" t="s">
        <v>115</v>
      </c>
      <c r="D3036" s="66" t="s">
        <v>116</v>
      </c>
      <c r="E3036" s="66" t="s">
        <v>117</v>
      </c>
      <c r="F3036" s="68">
        <v>51616</v>
      </c>
      <c r="G3036" s="67">
        <v>7.85</v>
      </c>
      <c r="H3036" s="67">
        <v>-0.74</v>
      </c>
      <c r="I3036" s="67">
        <v>8</v>
      </c>
      <c r="J3036" s="67">
        <v>7.7</v>
      </c>
      <c r="K3036" s="67">
        <v>53.532899999999998</v>
      </c>
      <c r="L3036" s="67">
        <v>1.6767000000000001</v>
      </c>
    </row>
    <row r="3037" spans="1:15" hidden="1" x14ac:dyDescent="0.25">
      <c r="A3037" s="68">
        <v>44876</v>
      </c>
      <c r="B3037" s="68">
        <v>44880</v>
      </c>
      <c r="C3037" s="66" t="s">
        <v>118</v>
      </c>
      <c r="D3037" s="66" t="s">
        <v>174</v>
      </c>
      <c r="E3037" s="66" t="s">
        <v>175</v>
      </c>
      <c r="F3037" s="68">
        <v>46835</v>
      </c>
      <c r="G3037" s="67">
        <v>9.15</v>
      </c>
      <c r="H3037" s="67">
        <v>-1.02</v>
      </c>
      <c r="I3037" s="67">
        <v>9.3000000000000007</v>
      </c>
      <c r="J3037" s="67">
        <v>9</v>
      </c>
      <c r="K3037" s="67">
        <v>80.916499999999999</v>
      </c>
      <c r="L3037" s="67">
        <v>3.6985999999999999</v>
      </c>
    </row>
    <row r="3038" spans="1:15" hidden="1" x14ac:dyDescent="0.25">
      <c r="A3038" s="68">
        <v>44876</v>
      </c>
      <c r="B3038" s="68">
        <v>44880</v>
      </c>
      <c r="C3038" s="66" t="s">
        <v>127</v>
      </c>
      <c r="D3038" s="66" t="s">
        <v>4</v>
      </c>
      <c r="E3038" s="66" t="s">
        <v>8</v>
      </c>
      <c r="F3038" s="68">
        <v>48542</v>
      </c>
      <c r="G3038" s="67">
        <v>8.2799999999999994</v>
      </c>
      <c r="H3038" s="67">
        <v>-0.98</v>
      </c>
      <c r="I3038" s="67">
        <v>8.43</v>
      </c>
      <c r="J3038" s="67">
        <v>8.1300000000000008</v>
      </c>
      <c r="K3038" s="67">
        <v>76.587599999999995</v>
      </c>
      <c r="L3038" s="67">
        <v>3.9041000000000001</v>
      </c>
    </row>
    <row r="3039" spans="1:15" hidden="1" x14ac:dyDescent="0.25">
      <c r="A3039" s="68">
        <v>44876</v>
      </c>
      <c r="B3039" s="68">
        <v>44880</v>
      </c>
      <c r="C3039" s="66" t="s">
        <v>124</v>
      </c>
      <c r="D3039" s="66" t="s">
        <v>176</v>
      </c>
      <c r="E3039" s="66" t="s">
        <v>177</v>
      </c>
      <c r="F3039" s="68">
        <v>44979</v>
      </c>
      <c r="G3039" s="67">
        <v>11.37</v>
      </c>
      <c r="H3039" s="67">
        <v>0.03</v>
      </c>
      <c r="I3039" s="67">
        <v>11.52</v>
      </c>
      <c r="J3039" s="67">
        <v>11.22</v>
      </c>
      <c r="K3039" s="67">
        <v>96.968100000000007</v>
      </c>
      <c r="L3039" s="67">
        <v>0</v>
      </c>
      <c r="O3039" s="76"/>
    </row>
    <row r="3040" spans="1:15" hidden="1" x14ac:dyDescent="0.25">
      <c r="A3040" s="68">
        <v>44876</v>
      </c>
      <c r="B3040" s="68">
        <v>44880</v>
      </c>
      <c r="C3040" s="66" t="s">
        <v>130</v>
      </c>
      <c r="D3040" s="66" t="s">
        <v>168</v>
      </c>
      <c r="E3040" s="66" t="s">
        <v>169</v>
      </c>
      <c r="F3040" s="68">
        <v>45063</v>
      </c>
      <c r="G3040" s="67">
        <v>12.99</v>
      </c>
      <c r="H3040" s="67">
        <v>-0.24</v>
      </c>
      <c r="I3040" s="67">
        <v>13.14</v>
      </c>
      <c r="J3040" s="67">
        <v>12.84</v>
      </c>
      <c r="K3040" s="67">
        <v>93.807400000000001</v>
      </c>
      <c r="L3040" s="67">
        <v>0</v>
      </c>
    </row>
    <row r="3041" spans="1:15" hidden="1" x14ac:dyDescent="0.25">
      <c r="A3041" s="68">
        <v>44876</v>
      </c>
      <c r="B3041" s="68">
        <v>44880</v>
      </c>
      <c r="C3041" s="66" t="s">
        <v>133</v>
      </c>
      <c r="D3041" s="66" t="s">
        <v>158</v>
      </c>
      <c r="E3041" s="66" t="s">
        <v>159</v>
      </c>
      <c r="F3041" s="68">
        <v>45217</v>
      </c>
      <c r="G3041" s="67">
        <v>12.83</v>
      </c>
      <c r="H3041" s="67">
        <v>-7.0000000000000007E-2</v>
      </c>
      <c r="I3041" s="67">
        <v>12.98</v>
      </c>
      <c r="J3041" s="67">
        <v>12.68</v>
      </c>
      <c r="K3041" s="67">
        <v>89.275199999999998</v>
      </c>
      <c r="L3041" s="67">
        <v>0</v>
      </c>
    </row>
    <row r="3042" spans="1:15" hidden="1" x14ac:dyDescent="0.25">
      <c r="A3042" s="68">
        <v>44875</v>
      </c>
      <c r="B3042" s="68">
        <v>44879</v>
      </c>
      <c r="C3042" s="66" t="s">
        <v>112</v>
      </c>
      <c r="D3042" s="66" t="s">
        <v>113</v>
      </c>
      <c r="E3042" s="66" t="s">
        <v>114</v>
      </c>
      <c r="F3042" s="68">
        <v>50705</v>
      </c>
      <c r="G3042" s="67">
        <v>8.65</v>
      </c>
      <c r="H3042" s="67">
        <v>-0.47</v>
      </c>
      <c r="I3042" s="67">
        <v>8.8000000000000007</v>
      </c>
      <c r="J3042" s="67">
        <v>8.5</v>
      </c>
      <c r="K3042" s="67">
        <v>52.077300000000001</v>
      </c>
      <c r="L3042" s="67">
        <v>0.1479</v>
      </c>
    </row>
    <row r="3043" spans="1:15" hidden="1" x14ac:dyDescent="0.25">
      <c r="A3043" s="68">
        <v>44875</v>
      </c>
      <c r="B3043" s="68">
        <v>44879</v>
      </c>
      <c r="C3043" s="66" t="s">
        <v>121</v>
      </c>
      <c r="D3043" s="66" t="s">
        <v>170</v>
      </c>
      <c r="E3043" s="66" t="s">
        <v>171</v>
      </c>
      <c r="F3043" s="68">
        <v>45987</v>
      </c>
      <c r="G3043" s="67">
        <v>10.77</v>
      </c>
      <c r="H3043" s="67">
        <v>-0.38</v>
      </c>
      <c r="I3043" s="67">
        <v>10.9</v>
      </c>
      <c r="J3043" s="67">
        <v>10.64</v>
      </c>
      <c r="K3043" s="67">
        <v>75.796000000000006</v>
      </c>
      <c r="L3043" s="67">
        <v>0.96709999999999996</v>
      </c>
    </row>
    <row r="3044" spans="1:15" x14ac:dyDescent="0.25">
      <c r="A3044" s="68">
        <v>44875</v>
      </c>
      <c r="B3044" s="68">
        <v>44879</v>
      </c>
      <c r="C3044" s="66" t="s">
        <v>115</v>
      </c>
      <c r="D3044" s="66" t="s">
        <v>116</v>
      </c>
      <c r="E3044" s="66" t="s">
        <v>117</v>
      </c>
      <c r="F3044" s="68">
        <v>51616</v>
      </c>
      <c r="G3044" s="67">
        <v>8.59</v>
      </c>
      <c r="H3044" s="67">
        <v>-0.45</v>
      </c>
      <c r="I3044" s="67">
        <v>8.74</v>
      </c>
      <c r="J3044" s="67">
        <v>8.44</v>
      </c>
      <c r="K3044" s="67">
        <v>49.1571</v>
      </c>
      <c r="L3044" s="67">
        <v>1.6685000000000001</v>
      </c>
    </row>
    <row r="3045" spans="1:15" hidden="1" x14ac:dyDescent="0.25">
      <c r="A3045" s="68">
        <v>44875</v>
      </c>
      <c r="B3045" s="68">
        <v>44879</v>
      </c>
      <c r="C3045" s="66" t="s">
        <v>118</v>
      </c>
      <c r="D3045" s="66" t="s">
        <v>174</v>
      </c>
      <c r="E3045" s="66" t="s">
        <v>175</v>
      </c>
      <c r="F3045" s="68">
        <v>46835</v>
      </c>
      <c r="G3045" s="67">
        <v>10.17</v>
      </c>
      <c r="H3045" s="67">
        <v>-0.73</v>
      </c>
      <c r="I3045" s="67">
        <v>10.32</v>
      </c>
      <c r="J3045" s="67">
        <v>10.02</v>
      </c>
      <c r="K3045" s="67">
        <v>77.383899999999997</v>
      </c>
      <c r="L3045" s="67">
        <v>3.6863000000000001</v>
      </c>
    </row>
    <row r="3046" spans="1:15" hidden="1" x14ac:dyDescent="0.25">
      <c r="A3046" s="68">
        <v>44875</v>
      </c>
      <c r="B3046" s="68">
        <v>44879</v>
      </c>
      <c r="C3046" s="66" t="s">
        <v>127</v>
      </c>
      <c r="D3046" s="66" t="s">
        <v>4</v>
      </c>
      <c r="E3046" s="66" t="s">
        <v>8</v>
      </c>
      <c r="F3046" s="68">
        <v>48542</v>
      </c>
      <c r="G3046" s="67">
        <v>9.26</v>
      </c>
      <c r="H3046" s="67">
        <v>-0.56000000000000005</v>
      </c>
      <c r="I3046" s="67">
        <v>9.41</v>
      </c>
      <c r="J3046" s="67">
        <v>9.11</v>
      </c>
      <c r="K3046" s="67">
        <v>71.336600000000004</v>
      </c>
      <c r="L3046" s="67">
        <v>3.8910999999999998</v>
      </c>
    </row>
    <row r="3047" spans="1:15" hidden="1" x14ac:dyDescent="0.25">
      <c r="A3047" s="68">
        <v>44875</v>
      </c>
      <c r="B3047" s="68">
        <v>44879</v>
      </c>
      <c r="C3047" s="66" t="s">
        <v>124</v>
      </c>
      <c r="D3047" s="66" t="s">
        <v>176</v>
      </c>
      <c r="E3047" s="66" t="s">
        <v>177</v>
      </c>
      <c r="F3047" s="68">
        <v>44979</v>
      </c>
      <c r="G3047" s="67">
        <v>11.34</v>
      </c>
      <c r="H3047" s="67">
        <v>-0.04</v>
      </c>
      <c r="I3047" s="67">
        <v>11.49</v>
      </c>
      <c r="J3047" s="67">
        <v>11.19</v>
      </c>
      <c r="K3047" s="67">
        <v>96.946299999999994</v>
      </c>
      <c r="L3047" s="67">
        <v>0</v>
      </c>
      <c r="O3047" s="76"/>
    </row>
    <row r="3048" spans="1:15" hidden="1" x14ac:dyDescent="0.25">
      <c r="A3048" s="68">
        <v>44875</v>
      </c>
      <c r="B3048" s="68">
        <v>44879</v>
      </c>
      <c r="C3048" s="66" t="s">
        <v>130</v>
      </c>
      <c r="D3048" s="66" t="s">
        <v>168</v>
      </c>
      <c r="E3048" s="66" t="s">
        <v>169</v>
      </c>
      <c r="F3048" s="68">
        <v>45063</v>
      </c>
      <c r="G3048" s="67">
        <v>13.23</v>
      </c>
      <c r="H3048" s="67">
        <v>-0.13</v>
      </c>
      <c r="I3048" s="67">
        <v>13.38</v>
      </c>
      <c r="J3048" s="67">
        <v>13.08</v>
      </c>
      <c r="K3048" s="67">
        <v>93.668599999999998</v>
      </c>
      <c r="L3048" s="67">
        <v>0</v>
      </c>
    </row>
    <row r="3049" spans="1:15" hidden="1" x14ac:dyDescent="0.25">
      <c r="A3049" s="68">
        <v>44875</v>
      </c>
      <c r="B3049" s="68">
        <v>44879</v>
      </c>
      <c r="C3049" s="66" t="s">
        <v>133</v>
      </c>
      <c r="D3049" s="66" t="s">
        <v>158</v>
      </c>
      <c r="E3049" s="66" t="s">
        <v>159</v>
      </c>
      <c r="F3049" s="68">
        <v>45217</v>
      </c>
      <c r="G3049" s="67">
        <v>12.9</v>
      </c>
      <c r="H3049" s="67">
        <v>-0.16</v>
      </c>
      <c r="I3049" s="67">
        <v>13.03</v>
      </c>
      <c r="J3049" s="67">
        <v>12.78</v>
      </c>
      <c r="K3049" s="67">
        <v>89.196899999999999</v>
      </c>
      <c r="L3049" s="67">
        <v>0</v>
      </c>
    </row>
    <row r="3050" spans="1:15" hidden="1" x14ac:dyDescent="0.25">
      <c r="A3050" s="68">
        <v>44874</v>
      </c>
      <c r="B3050" s="68">
        <v>44876</v>
      </c>
      <c r="C3050" s="66" t="s">
        <v>112</v>
      </c>
      <c r="D3050" s="66" t="s">
        <v>113</v>
      </c>
      <c r="E3050" s="66" t="s">
        <v>114</v>
      </c>
      <c r="F3050" s="68">
        <v>50705</v>
      </c>
      <c r="G3050" s="67">
        <v>9.1199999999999992</v>
      </c>
      <c r="H3050" s="67">
        <v>-0.14000000000000001</v>
      </c>
      <c r="I3050" s="67">
        <v>9.27</v>
      </c>
      <c r="J3050" s="67">
        <v>8.9700000000000006</v>
      </c>
      <c r="K3050" s="67">
        <v>49.566000000000003</v>
      </c>
      <c r="L3050" s="67">
        <v>0.12330000000000001</v>
      </c>
    </row>
    <row r="3051" spans="1:15" hidden="1" x14ac:dyDescent="0.25">
      <c r="A3051" s="68">
        <v>44874</v>
      </c>
      <c r="B3051" s="68">
        <v>44876</v>
      </c>
      <c r="C3051" s="66" t="s">
        <v>121</v>
      </c>
      <c r="D3051" s="66" t="s">
        <v>170</v>
      </c>
      <c r="E3051" s="66" t="s">
        <v>171</v>
      </c>
      <c r="F3051" s="68">
        <v>45987</v>
      </c>
      <c r="G3051" s="67">
        <v>11.15</v>
      </c>
      <c r="H3051" s="67">
        <v>-0.14000000000000001</v>
      </c>
      <c r="I3051" s="67">
        <v>11.3</v>
      </c>
      <c r="J3051" s="67">
        <v>11</v>
      </c>
      <c r="K3051" s="67">
        <v>74.967600000000004</v>
      </c>
      <c r="L3051" s="67">
        <v>0.95889999999999997</v>
      </c>
    </row>
    <row r="3052" spans="1:15" x14ac:dyDescent="0.25">
      <c r="A3052" s="68">
        <v>44874</v>
      </c>
      <c r="B3052" s="68">
        <v>44876</v>
      </c>
      <c r="C3052" s="66" t="s">
        <v>115</v>
      </c>
      <c r="D3052" s="66" t="s">
        <v>116</v>
      </c>
      <c r="E3052" s="66" t="s">
        <v>117</v>
      </c>
      <c r="F3052" s="68">
        <v>51616</v>
      </c>
      <c r="G3052" s="67">
        <v>9.0399999999999991</v>
      </c>
      <c r="H3052" s="67">
        <v>-0.13</v>
      </c>
      <c r="I3052" s="67">
        <v>9.18</v>
      </c>
      <c r="J3052" s="67">
        <v>8.89</v>
      </c>
      <c r="K3052" s="67">
        <v>46.715800000000002</v>
      </c>
      <c r="L3052" s="67">
        <v>1.6437999999999999</v>
      </c>
    </row>
    <row r="3053" spans="1:15" hidden="1" x14ac:dyDescent="0.25">
      <c r="A3053" s="68">
        <v>44874</v>
      </c>
      <c r="B3053" s="68">
        <v>44876</v>
      </c>
      <c r="C3053" s="66" t="s">
        <v>118</v>
      </c>
      <c r="D3053" s="66" t="s">
        <v>174</v>
      </c>
      <c r="E3053" s="66" t="s">
        <v>175</v>
      </c>
      <c r="F3053" s="68">
        <v>46835</v>
      </c>
      <c r="G3053" s="67">
        <v>10.9</v>
      </c>
      <c r="H3053" s="67">
        <v>-0.17</v>
      </c>
      <c r="I3053" s="67">
        <v>11.05</v>
      </c>
      <c r="J3053" s="67">
        <v>10.75</v>
      </c>
      <c r="K3053" s="67">
        <v>74.917599999999993</v>
      </c>
      <c r="L3053" s="67">
        <v>3.6493000000000002</v>
      </c>
    </row>
    <row r="3054" spans="1:15" hidden="1" x14ac:dyDescent="0.25">
      <c r="A3054" s="68">
        <v>44874</v>
      </c>
      <c r="B3054" s="68">
        <v>44876</v>
      </c>
      <c r="C3054" s="66" t="s">
        <v>127</v>
      </c>
      <c r="D3054" s="66" t="s">
        <v>4</v>
      </c>
      <c r="E3054" s="66" t="s">
        <v>8</v>
      </c>
      <c r="F3054" s="68">
        <v>48542</v>
      </c>
      <c r="G3054" s="67">
        <v>9.82</v>
      </c>
      <c r="H3054" s="67">
        <v>-0.14000000000000001</v>
      </c>
      <c r="I3054" s="67">
        <v>9.9700000000000006</v>
      </c>
      <c r="J3054" s="67">
        <v>9.67</v>
      </c>
      <c r="K3054" s="67">
        <v>68.544899999999998</v>
      </c>
      <c r="L3054" s="67">
        <v>3.8521000000000001</v>
      </c>
    </row>
    <row r="3055" spans="1:15" hidden="1" x14ac:dyDescent="0.25">
      <c r="A3055" s="68">
        <v>44874</v>
      </c>
      <c r="B3055" s="68">
        <v>44876</v>
      </c>
      <c r="C3055" s="66" t="s">
        <v>124</v>
      </c>
      <c r="D3055" s="66" t="s">
        <v>176</v>
      </c>
      <c r="E3055" s="66" t="s">
        <v>177</v>
      </c>
      <c r="F3055" s="68">
        <v>44979</v>
      </c>
      <c r="G3055" s="67">
        <v>11.38</v>
      </c>
      <c r="H3055" s="67">
        <v>0.03</v>
      </c>
      <c r="I3055" s="67">
        <v>11.53</v>
      </c>
      <c r="J3055" s="67">
        <v>11.23</v>
      </c>
      <c r="K3055" s="67">
        <v>96.846000000000004</v>
      </c>
      <c r="L3055" s="67">
        <v>0</v>
      </c>
      <c r="O3055" s="76"/>
    </row>
    <row r="3056" spans="1:15" hidden="1" x14ac:dyDescent="0.25">
      <c r="A3056" s="68">
        <v>44874</v>
      </c>
      <c r="B3056" s="68">
        <v>44876</v>
      </c>
      <c r="C3056" s="66" t="s">
        <v>130</v>
      </c>
      <c r="D3056" s="66" t="s">
        <v>168</v>
      </c>
      <c r="E3056" s="66" t="s">
        <v>169</v>
      </c>
      <c r="F3056" s="68">
        <v>45063</v>
      </c>
      <c r="G3056" s="67">
        <v>13.36</v>
      </c>
      <c r="H3056" s="67">
        <v>0.12</v>
      </c>
      <c r="I3056" s="67">
        <v>13.51</v>
      </c>
      <c r="J3056" s="67">
        <v>13.21</v>
      </c>
      <c r="K3056" s="67">
        <v>93.509799999999998</v>
      </c>
      <c r="L3056" s="67">
        <v>0</v>
      </c>
    </row>
    <row r="3057" spans="1:15" hidden="1" x14ac:dyDescent="0.25">
      <c r="A3057" s="68">
        <v>44874</v>
      </c>
      <c r="B3057" s="68">
        <v>44876</v>
      </c>
      <c r="C3057" s="66" t="s">
        <v>133</v>
      </c>
      <c r="D3057" s="66" t="s">
        <v>158</v>
      </c>
      <c r="E3057" s="66" t="s">
        <v>159</v>
      </c>
      <c r="F3057" s="68">
        <v>45217</v>
      </c>
      <c r="G3057" s="67">
        <v>13.06</v>
      </c>
      <c r="H3057" s="67">
        <v>0.02</v>
      </c>
      <c r="I3057" s="67">
        <v>13.21</v>
      </c>
      <c r="J3057" s="67">
        <v>12.91</v>
      </c>
      <c r="K3057" s="67">
        <v>88.992599999999996</v>
      </c>
      <c r="L3057" s="67">
        <v>0</v>
      </c>
    </row>
    <row r="3058" spans="1:15" hidden="1" x14ac:dyDescent="0.25">
      <c r="A3058" s="68">
        <v>44873</v>
      </c>
      <c r="B3058" s="68">
        <v>44875</v>
      </c>
      <c r="C3058" s="66" t="s">
        <v>112</v>
      </c>
      <c r="D3058" s="66" t="s">
        <v>113</v>
      </c>
      <c r="E3058" s="66" t="s">
        <v>114</v>
      </c>
      <c r="F3058" s="68">
        <v>50705</v>
      </c>
      <c r="G3058" s="67">
        <v>9.26</v>
      </c>
      <c r="H3058" s="67">
        <v>0</v>
      </c>
      <c r="I3058" s="67">
        <v>9.41</v>
      </c>
      <c r="J3058" s="67">
        <v>9.1199999999999992</v>
      </c>
      <c r="K3058" s="67">
        <v>48.827300000000001</v>
      </c>
      <c r="L3058" s="67">
        <v>0.11509999999999999</v>
      </c>
    </row>
    <row r="3059" spans="1:15" hidden="1" x14ac:dyDescent="0.25">
      <c r="A3059" s="68">
        <v>44873</v>
      </c>
      <c r="B3059" s="68">
        <v>44875</v>
      </c>
      <c r="C3059" s="66" t="s">
        <v>121</v>
      </c>
      <c r="D3059" s="66" t="s">
        <v>170</v>
      </c>
      <c r="E3059" s="66" t="s">
        <v>171</v>
      </c>
      <c r="F3059" s="68">
        <v>45987</v>
      </c>
      <c r="G3059" s="67">
        <v>11.29</v>
      </c>
      <c r="H3059" s="67">
        <v>-0.16</v>
      </c>
      <c r="I3059" s="67">
        <v>11.44</v>
      </c>
      <c r="J3059" s="67">
        <v>11.14</v>
      </c>
      <c r="K3059" s="67">
        <v>74.676400000000001</v>
      </c>
      <c r="L3059" s="67">
        <v>0.95620000000000005</v>
      </c>
    </row>
    <row r="3060" spans="1:15" x14ac:dyDescent="0.25">
      <c r="A3060" s="68">
        <v>44873</v>
      </c>
      <c r="B3060" s="68">
        <v>44875</v>
      </c>
      <c r="C3060" s="66" t="s">
        <v>115</v>
      </c>
      <c r="D3060" s="66" t="s">
        <v>116</v>
      </c>
      <c r="E3060" s="66" t="s">
        <v>117</v>
      </c>
      <c r="F3060" s="68">
        <v>51616</v>
      </c>
      <c r="G3060" s="67">
        <v>9.17</v>
      </c>
      <c r="H3060" s="67">
        <v>0.02</v>
      </c>
      <c r="I3060" s="67">
        <v>9.32</v>
      </c>
      <c r="J3060" s="67">
        <v>9.0299999999999994</v>
      </c>
      <c r="K3060" s="67">
        <v>45.994799999999998</v>
      </c>
      <c r="L3060" s="67">
        <v>1.6355999999999999</v>
      </c>
    </row>
    <row r="3061" spans="1:15" hidden="1" x14ac:dyDescent="0.25">
      <c r="A3061" s="68">
        <v>44873</v>
      </c>
      <c r="B3061" s="68">
        <v>44875</v>
      </c>
      <c r="C3061" s="66" t="s">
        <v>118</v>
      </c>
      <c r="D3061" s="66" t="s">
        <v>174</v>
      </c>
      <c r="E3061" s="66" t="s">
        <v>175</v>
      </c>
      <c r="F3061" s="68">
        <v>46835</v>
      </c>
      <c r="G3061" s="67">
        <v>11.07</v>
      </c>
      <c r="H3061" s="67">
        <v>-0.09</v>
      </c>
      <c r="I3061" s="67">
        <v>11.22</v>
      </c>
      <c r="J3061" s="67">
        <v>10.92</v>
      </c>
      <c r="K3061" s="67">
        <v>74.365200000000002</v>
      </c>
      <c r="L3061" s="67">
        <v>3.637</v>
      </c>
    </row>
    <row r="3062" spans="1:15" hidden="1" x14ac:dyDescent="0.25">
      <c r="A3062" s="68">
        <v>44873</v>
      </c>
      <c r="B3062" s="68">
        <v>44875</v>
      </c>
      <c r="C3062" s="66" t="s">
        <v>127</v>
      </c>
      <c r="D3062" s="66" t="s">
        <v>4</v>
      </c>
      <c r="E3062" s="66" t="s">
        <v>8</v>
      </c>
      <c r="F3062" s="68">
        <v>48542</v>
      </c>
      <c r="G3062" s="67">
        <v>9.9600000000000009</v>
      </c>
      <c r="H3062" s="67">
        <v>-0.06</v>
      </c>
      <c r="I3062" s="67">
        <v>10.11</v>
      </c>
      <c r="J3062" s="67">
        <v>9.81</v>
      </c>
      <c r="K3062" s="67">
        <v>67.846199999999996</v>
      </c>
      <c r="L3062" s="67">
        <v>3.839</v>
      </c>
    </row>
    <row r="3063" spans="1:15" hidden="1" x14ac:dyDescent="0.25">
      <c r="A3063" s="68">
        <v>44873</v>
      </c>
      <c r="B3063" s="68">
        <v>44875</v>
      </c>
      <c r="C3063" s="66" t="s">
        <v>124</v>
      </c>
      <c r="D3063" s="66" t="s">
        <v>176</v>
      </c>
      <c r="E3063" s="66" t="s">
        <v>177</v>
      </c>
      <c r="F3063" s="68">
        <v>44979</v>
      </c>
      <c r="G3063" s="67">
        <v>11.35</v>
      </c>
      <c r="H3063" s="67">
        <v>-0.04</v>
      </c>
      <c r="I3063" s="67">
        <v>11.5</v>
      </c>
      <c r="J3063" s="67">
        <v>11.2</v>
      </c>
      <c r="K3063" s="67">
        <v>96.8245</v>
      </c>
      <c r="L3063" s="67">
        <v>0</v>
      </c>
      <c r="O3063" s="76"/>
    </row>
    <row r="3064" spans="1:15" hidden="1" x14ac:dyDescent="0.25">
      <c r="A3064" s="68">
        <v>44873</v>
      </c>
      <c r="B3064" s="68">
        <v>44875</v>
      </c>
      <c r="C3064" s="66" t="s">
        <v>130</v>
      </c>
      <c r="D3064" s="66" t="s">
        <v>168</v>
      </c>
      <c r="E3064" s="66" t="s">
        <v>169</v>
      </c>
      <c r="F3064" s="68">
        <v>45063</v>
      </c>
      <c r="G3064" s="67">
        <v>13.24</v>
      </c>
      <c r="H3064" s="67">
        <v>-0.01</v>
      </c>
      <c r="I3064" s="67">
        <v>13.39</v>
      </c>
      <c r="J3064" s="67">
        <v>13.09</v>
      </c>
      <c r="K3064" s="67">
        <v>93.531199999999998</v>
      </c>
      <c r="L3064" s="67">
        <v>0</v>
      </c>
    </row>
    <row r="3065" spans="1:15" hidden="1" x14ac:dyDescent="0.25">
      <c r="A3065" s="68">
        <v>44873</v>
      </c>
      <c r="B3065" s="68">
        <v>44875</v>
      </c>
      <c r="C3065" s="66" t="s">
        <v>133</v>
      </c>
      <c r="D3065" s="66" t="s">
        <v>158</v>
      </c>
      <c r="E3065" s="66" t="s">
        <v>159</v>
      </c>
      <c r="F3065" s="68">
        <v>45217</v>
      </c>
      <c r="G3065" s="67">
        <v>13.04</v>
      </c>
      <c r="H3065" s="67">
        <v>-0.08</v>
      </c>
      <c r="I3065" s="67">
        <v>13.19</v>
      </c>
      <c r="J3065" s="67">
        <v>12.89</v>
      </c>
      <c r="K3065" s="67">
        <v>88.976100000000002</v>
      </c>
      <c r="L3065" s="67">
        <v>0</v>
      </c>
    </row>
    <row r="3066" spans="1:15" hidden="1" x14ac:dyDescent="0.25">
      <c r="A3066" s="68">
        <v>44872</v>
      </c>
      <c r="B3066" s="68">
        <v>44874</v>
      </c>
      <c r="C3066" s="66" t="s">
        <v>112</v>
      </c>
      <c r="D3066" s="66" t="s">
        <v>113</v>
      </c>
      <c r="E3066" s="66" t="s">
        <v>114</v>
      </c>
      <c r="F3066" s="68">
        <v>50705</v>
      </c>
      <c r="G3066" s="67">
        <v>9.26</v>
      </c>
      <c r="H3066" s="67">
        <v>-0.47</v>
      </c>
      <c r="I3066" s="67">
        <v>9.4</v>
      </c>
      <c r="J3066" s="67">
        <v>9.11</v>
      </c>
      <c r="K3066" s="67">
        <v>48.864100000000001</v>
      </c>
      <c r="L3066" s="67">
        <v>0.10680000000000001</v>
      </c>
    </row>
    <row r="3067" spans="1:15" hidden="1" x14ac:dyDescent="0.25">
      <c r="A3067" s="68">
        <v>44872</v>
      </c>
      <c r="B3067" s="68">
        <v>44874</v>
      </c>
      <c r="C3067" s="66" t="s">
        <v>121</v>
      </c>
      <c r="D3067" s="66" t="s">
        <v>170</v>
      </c>
      <c r="E3067" s="66" t="s">
        <v>171</v>
      </c>
      <c r="F3067" s="68">
        <v>45987</v>
      </c>
      <c r="G3067" s="67">
        <v>11.45</v>
      </c>
      <c r="H3067" s="67">
        <v>-0.7</v>
      </c>
      <c r="I3067" s="67">
        <v>11.6</v>
      </c>
      <c r="J3067" s="67">
        <v>11.3</v>
      </c>
      <c r="K3067" s="67">
        <v>74.325000000000003</v>
      </c>
      <c r="L3067" s="67">
        <v>0.95340000000000003</v>
      </c>
    </row>
    <row r="3068" spans="1:15" x14ac:dyDescent="0.25">
      <c r="A3068" s="68">
        <v>44872</v>
      </c>
      <c r="B3068" s="68">
        <v>44874</v>
      </c>
      <c r="C3068" s="66" t="s">
        <v>115</v>
      </c>
      <c r="D3068" s="66" t="s">
        <v>116</v>
      </c>
      <c r="E3068" s="66" t="s">
        <v>117</v>
      </c>
      <c r="F3068" s="68">
        <v>51616</v>
      </c>
      <c r="G3068" s="67">
        <v>9.15</v>
      </c>
      <c r="H3068" s="67">
        <v>-0.48</v>
      </c>
      <c r="I3068" s="67">
        <v>9.3000000000000007</v>
      </c>
      <c r="J3068" s="67">
        <v>9</v>
      </c>
      <c r="K3068" s="67">
        <v>46.107700000000001</v>
      </c>
      <c r="L3068" s="67">
        <v>1.6274</v>
      </c>
    </row>
    <row r="3069" spans="1:15" hidden="1" x14ac:dyDescent="0.25">
      <c r="A3069" s="68">
        <v>44872</v>
      </c>
      <c r="B3069" s="68">
        <v>44874</v>
      </c>
      <c r="C3069" s="66" t="s">
        <v>118</v>
      </c>
      <c r="D3069" s="66" t="s">
        <v>174</v>
      </c>
      <c r="E3069" s="66" t="s">
        <v>175</v>
      </c>
      <c r="F3069" s="68">
        <v>46835</v>
      </c>
      <c r="G3069" s="67">
        <v>11.16</v>
      </c>
      <c r="H3069" s="67">
        <v>-0.53</v>
      </c>
      <c r="I3069" s="67">
        <v>11.3</v>
      </c>
      <c r="J3069" s="67">
        <v>11.01</v>
      </c>
      <c r="K3069" s="67">
        <v>74.075500000000005</v>
      </c>
      <c r="L3069" s="67">
        <v>3.6246999999999998</v>
      </c>
    </row>
    <row r="3070" spans="1:15" hidden="1" x14ac:dyDescent="0.25">
      <c r="A3070" s="68">
        <v>44872</v>
      </c>
      <c r="B3070" s="68">
        <v>44874</v>
      </c>
      <c r="C3070" s="66" t="s">
        <v>127</v>
      </c>
      <c r="D3070" s="66" t="s">
        <v>4</v>
      </c>
      <c r="E3070" s="66" t="s">
        <v>8</v>
      </c>
      <c r="F3070" s="68">
        <v>48542</v>
      </c>
      <c r="G3070" s="67">
        <v>10.02</v>
      </c>
      <c r="H3070" s="67">
        <v>-0.43</v>
      </c>
      <c r="I3070" s="67">
        <v>10.16</v>
      </c>
      <c r="J3070" s="67">
        <v>9.8699999999999992</v>
      </c>
      <c r="K3070" s="67">
        <v>67.587999999999994</v>
      </c>
      <c r="L3070" s="67">
        <v>3.8260000000000001</v>
      </c>
    </row>
    <row r="3071" spans="1:15" hidden="1" x14ac:dyDescent="0.25">
      <c r="A3071" s="68">
        <v>44872</v>
      </c>
      <c r="B3071" s="68">
        <v>44874</v>
      </c>
      <c r="C3071" s="66" t="s">
        <v>124</v>
      </c>
      <c r="D3071" s="66" t="s">
        <v>176</v>
      </c>
      <c r="E3071" s="66" t="s">
        <v>177</v>
      </c>
      <c r="F3071" s="68">
        <v>44979</v>
      </c>
      <c r="G3071" s="67">
        <v>11.39</v>
      </c>
      <c r="H3071" s="67">
        <v>-0.02</v>
      </c>
      <c r="I3071" s="67">
        <v>11.54</v>
      </c>
      <c r="J3071" s="67">
        <v>11.24</v>
      </c>
      <c r="K3071" s="67">
        <v>96.784999999999997</v>
      </c>
      <c r="L3071" s="67">
        <v>0</v>
      </c>
      <c r="O3071" s="76"/>
    </row>
    <row r="3072" spans="1:15" hidden="1" x14ac:dyDescent="0.25">
      <c r="A3072" s="68">
        <v>44872</v>
      </c>
      <c r="B3072" s="68">
        <v>44874</v>
      </c>
      <c r="C3072" s="66" t="s">
        <v>130</v>
      </c>
      <c r="D3072" s="66" t="s">
        <v>168</v>
      </c>
      <c r="E3072" s="66" t="s">
        <v>169</v>
      </c>
      <c r="F3072" s="68">
        <v>45063</v>
      </c>
      <c r="G3072" s="67">
        <v>13.25</v>
      </c>
      <c r="H3072" s="67">
        <v>-0.06</v>
      </c>
      <c r="I3072" s="67">
        <v>13.4</v>
      </c>
      <c r="J3072" s="67">
        <v>13.1</v>
      </c>
      <c r="K3072" s="67">
        <v>93.494799999999998</v>
      </c>
      <c r="L3072" s="67">
        <v>0</v>
      </c>
    </row>
    <row r="3073" spans="1:15" hidden="1" x14ac:dyDescent="0.25">
      <c r="A3073" s="68">
        <v>44872</v>
      </c>
      <c r="B3073" s="68">
        <v>44874</v>
      </c>
      <c r="C3073" s="66" t="s">
        <v>133</v>
      </c>
      <c r="D3073" s="66" t="s">
        <v>158</v>
      </c>
      <c r="E3073" s="66" t="s">
        <v>159</v>
      </c>
      <c r="F3073" s="68">
        <v>45217</v>
      </c>
      <c r="G3073" s="67">
        <v>13.12</v>
      </c>
      <c r="H3073" s="67">
        <v>-7.0000000000000007E-2</v>
      </c>
      <c r="I3073" s="67">
        <v>13.27</v>
      </c>
      <c r="J3073" s="67">
        <v>12.97</v>
      </c>
      <c r="K3073" s="67">
        <v>88.89</v>
      </c>
      <c r="L3073" s="67">
        <v>0</v>
      </c>
    </row>
    <row r="3074" spans="1:15" hidden="1" x14ac:dyDescent="0.25">
      <c r="A3074" s="68">
        <v>44869</v>
      </c>
      <c r="B3074" s="68">
        <v>44873</v>
      </c>
      <c r="C3074" s="66" t="s">
        <v>112</v>
      </c>
      <c r="D3074" s="66" t="s">
        <v>113</v>
      </c>
      <c r="E3074" s="66" t="s">
        <v>114</v>
      </c>
      <c r="F3074" s="68">
        <v>50705</v>
      </c>
      <c r="G3074" s="67">
        <v>9.73</v>
      </c>
      <c r="H3074" s="67">
        <v>-0.22</v>
      </c>
      <c r="I3074" s="67">
        <v>9.8800000000000008</v>
      </c>
      <c r="J3074" s="67">
        <v>9.59</v>
      </c>
      <c r="K3074" s="67">
        <v>46.523400000000002</v>
      </c>
      <c r="L3074" s="67">
        <v>9.8599999999999993E-2</v>
      </c>
    </row>
    <row r="3075" spans="1:15" hidden="1" x14ac:dyDescent="0.25">
      <c r="A3075" s="68">
        <v>44869</v>
      </c>
      <c r="B3075" s="68">
        <v>44873</v>
      </c>
      <c r="C3075" s="66" t="s">
        <v>121</v>
      </c>
      <c r="D3075" s="66" t="s">
        <v>170</v>
      </c>
      <c r="E3075" s="66" t="s">
        <v>171</v>
      </c>
      <c r="F3075" s="68">
        <v>45987</v>
      </c>
      <c r="G3075" s="67">
        <v>12.15</v>
      </c>
      <c r="H3075" s="67">
        <v>-0.25</v>
      </c>
      <c r="I3075" s="67">
        <v>12.3</v>
      </c>
      <c r="J3075" s="67">
        <v>12.01</v>
      </c>
      <c r="K3075" s="67">
        <v>72.912099999999995</v>
      </c>
      <c r="L3075" s="67">
        <v>0.95069999999999999</v>
      </c>
    </row>
    <row r="3076" spans="1:15" x14ac:dyDescent="0.25">
      <c r="A3076" s="68">
        <v>44869</v>
      </c>
      <c r="B3076" s="68">
        <v>44873</v>
      </c>
      <c r="C3076" s="66" t="s">
        <v>115</v>
      </c>
      <c r="D3076" s="66" t="s">
        <v>116</v>
      </c>
      <c r="E3076" s="66" t="s">
        <v>117</v>
      </c>
      <c r="F3076" s="68">
        <v>51616</v>
      </c>
      <c r="G3076" s="67">
        <v>9.6300000000000008</v>
      </c>
      <c r="H3076" s="67">
        <v>-0.22</v>
      </c>
      <c r="I3076" s="67">
        <v>9.7799999999999994</v>
      </c>
      <c r="J3076" s="67">
        <v>9.49</v>
      </c>
      <c r="K3076" s="67">
        <v>43.718200000000003</v>
      </c>
      <c r="L3076" s="67">
        <v>1.6192</v>
      </c>
    </row>
    <row r="3077" spans="1:15" hidden="1" x14ac:dyDescent="0.25">
      <c r="A3077" s="68">
        <v>44869</v>
      </c>
      <c r="B3077" s="68">
        <v>44873</v>
      </c>
      <c r="C3077" s="66" t="s">
        <v>118</v>
      </c>
      <c r="D3077" s="66" t="s">
        <v>174</v>
      </c>
      <c r="E3077" s="66" t="s">
        <v>175</v>
      </c>
      <c r="F3077" s="68">
        <v>46835</v>
      </c>
      <c r="G3077" s="67">
        <v>11.69</v>
      </c>
      <c r="H3077" s="67">
        <v>-0.19</v>
      </c>
      <c r="I3077" s="67">
        <v>11.84</v>
      </c>
      <c r="J3077" s="67">
        <v>11.55</v>
      </c>
      <c r="K3077" s="67">
        <v>72.368499999999997</v>
      </c>
      <c r="L3077" s="67">
        <v>3.6122999999999998</v>
      </c>
    </row>
    <row r="3078" spans="1:15" hidden="1" x14ac:dyDescent="0.25">
      <c r="A3078" s="68">
        <v>44869</v>
      </c>
      <c r="B3078" s="68">
        <v>44873</v>
      </c>
      <c r="C3078" s="66" t="s">
        <v>127</v>
      </c>
      <c r="D3078" s="66" t="s">
        <v>4</v>
      </c>
      <c r="E3078" s="66" t="s">
        <v>8</v>
      </c>
      <c r="F3078" s="68">
        <v>48542</v>
      </c>
      <c r="G3078" s="67">
        <v>10.45</v>
      </c>
      <c r="H3078" s="67">
        <v>-0.09</v>
      </c>
      <c r="I3078" s="67">
        <v>10.6</v>
      </c>
      <c r="J3078" s="67">
        <v>10.31</v>
      </c>
      <c r="K3078" s="67">
        <v>65.548000000000002</v>
      </c>
      <c r="L3078" s="67">
        <v>3.8130000000000002</v>
      </c>
    </row>
    <row r="3079" spans="1:15" hidden="1" x14ac:dyDescent="0.25">
      <c r="A3079" s="68">
        <v>44869</v>
      </c>
      <c r="B3079" s="68">
        <v>44873</v>
      </c>
      <c r="C3079" s="66" t="s">
        <v>124</v>
      </c>
      <c r="D3079" s="66" t="s">
        <v>176</v>
      </c>
      <c r="E3079" s="66" t="s">
        <v>177</v>
      </c>
      <c r="F3079" s="68">
        <v>44979</v>
      </c>
      <c r="G3079" s="67">
        <v>11.41</v>
      </c>
      <c r="H3079" s="67">
        <v>0.02</v>
      </c>
      <c r="I3079" s="67">
        <v>11.56</v>
      </c>
      <c r="J3079" s="67">
        <v>11.26</v>
      </c>
      <c r="K3079" s="67">
        <v>96.748800000000003</v>
      </c>
      <c r="L3079" s="67">
        <v>0</v>
      </c>
      <c r="O3079" s="76"/>
    </row>
    <row r="3080" spans="1:15" hidden="1" x14ac:dyDescent="0.25">
      <c r="A3080" s="68">
        <v>44869</v>
      </c>
      <c r="B3080" s="68">
        <v>44873</v>
      </c>
      <c r="C3080" s="66" t="s">
        <v>130</v>
      </c>
      <c r="D3080" s="66" t="s">
        <v>168</v>
      </c>
      <c r="E3080" s="66" t="s">
        <v>169</v>
      </c>
      <c r="F3080" s="68">
        <v>45063</v>
      </c>
      <c r="G3080" s="67">
        <v>13.31</v>
      </c>
      <c r="H3080" s="67">
        <v>-0.04</v>
      </c>
      <c r="I3080" s="67">
        <v>13.46</v>
      </c>
      <c r="J3080" s="67">
        <v>13.16</v>
      </c>
      <c r="K3080" s="67">
        <v>93.434899999999999</v>
      </c>
      <c r="L3080" s="67">
        <v>0</v>
      </c>
    </row>
    <row r="3081" spans="1:15" hidden="1" x14ac:dyDescent="0.25">
      <c r="A3081" s="68">
        <v>44869</v>
      </c>
      <c r="B3081" s="68">
        <v>44873</v>
      </c>
      <c r="C3081" s="66" t="s">
        <v>133</v>
      </c>
      <c r="D3081" s="66" t="s">
        <v>158</v>
      </c>
      <c r="E3081" s="66" t="s">
        <v>159</v>
      </c>
      <c r="F3081" s="68">
        <v>45217</v>
      </c>
      <c r="G3081" s="67">
        <v>13.19</v>
      </c>
      <c r="H3081" s="67">
        <v>-0.13</v>
      </c>
      <c r="I3081" s="67">
        <v>13.34</v>
      </c>
      <c r="J3081" s="67">
        <v>13.04</v>
      </c>
      <c r="K3081" s="67">
        <v>88.810900000000004</v>
      </c>
      <c r="L3081" s="67">
        <v>0</v>
      </c>
    </row>
    <row r="3082" spans="1:15" hidden="1" x14ac:dyDescent="0.25">
      <c r="A3082" s="68">
        <v>44868</v>
      </c>
      <c r="B3082" s="68">
        <v>44872</v>
      </c>
      <c r="C3082" s="66" t="s">
        <v>112</v>
      </c>
      <c r="D3082" s="66" t="s">
        <v>113</v>
      </c>
      <c r="E3082" s="66" t="s">
        <v>114</v>
      </c>
      <c r="F3082" s="68">
        <v>50705</v>
      </c>
      <c r="G3082" s="67">
        <v>9.9499999999999993</v>
      </c>
      <c r="H3082" s="67">
        <v>0.23</v>
      </c>
      <c r="I3082" s="67">
        <v>10.09</v>
      </c>
      <c r="J3082" s="67">
        <v>9.8000000000000007</v>
      </c>
      <c r="K3082" s="67">
        <v>45.525700000000001</v>
      </c>
      <c r="L3082" s="67">
        <v>9.0399999999999994E-2</v>
      </c>
    </row>
    <row r="3083" spans="1:15" hidden="1" x14ac:dyDescent="0.25">
      <c r="A3083" s="68">
        <v>44868</v>
      </c>
      <c r="B3083" s="68">
        <v>44872</v>
      </c>
      <c r="C3083" s="66" t="s">
        <v>121</v>
      </c>
      <c r="D3083" s="66" t="s">
        <v>170</v>
      </c>
      <c r="E3083" s="66" t="s">
        <v>171</v>
      </c>
      <c r="F3083" s="68">
        <v>45987</v>
      </c>
      <c r="G3083" s="67">
        <v>12.4</v>
      </c>
      <c r="H3083" s="67">
        <v>0.11</v>
      </c>
      <c r="I3083" s="67">
        <v>12.55</v>
      </c>
      <c r="J3083" s="67">
        <v>12.25</v>
      </c>
      <c r="K3083" s="67">
        <v>72.4084</v>
      </c>
      <c r="L3083" s="67">
        <v>0.94789999999999996</v>
      </c>
    </row>
    <row r="3084" spans="1:15" x14ac:dyDescent="0.25">
      <c r="A3084" s="68">
        <v>44868</v>
      </c>
      <c r="B3084" s="68">
        <v>44872</v>
      </c>
      <c r="C3084" s="66" t="s">
        <v>115</v>
      </c>
      <c r="D3084" s="66" t="s">
        <v>116</v>
      </c>
      <c r="E3084" s="66" t="s">
        <v>117</v>
      </c>
      <c r="F3084" s="68">
        <v>51616</v>
      </c>
      <c r="G3084" s="67">
        <v>9.85</v>
      </c>
      <c r="H3084" s="67">
        <v>0.24</v>
      </c>
      <c r="I3084" s="67">
        <v>9.99</v>
      </c>
      <c r="J3084" s="67">
        <v>9.6999999999999993</v>
      </c>
      <c r="K3084" s="67">
        <v>42.718800000000002</v>
      </c>
      <c r="L3084" s="67">
        <v>1.611</v>
      </c>
    </row>
    <row r="3085" spans="1:15" hidden="1" x14ac:dyDescent="0.25">
      <c r="A3085" s="68">
        <v>44868</v>
      </c>
      <c r="B3085" s="68">
        <v>44872</v>
      </c>
      <c r="C3085" s="66" t="s">
        <v>118</v>
      </c>
      <c r="D3085" s="66" t="s">
        <v>174</v>
      </c>
      <c r="E3085" s="66" t="s">
        <v>175</v>
      </c>
      <c r="F3085" s="68">
        <v>46835</v>
      </c>
      <c r="G3085" s="67">
        <v>11.88</v>
      </c>
      <c r="H3085" s="67">
        <v>0.18</v>
      </c>
      <c r="I3085" s="67">
        <v>12.02</v>
      </c>
      <c r="J3085" s="67">
        <v>11.73</v>
      </c>
      <c r="K3085" s="67">
        <v>71.792699999999996</v>
      </c>
      <c r="L3085" s="67">
        <v>3.6</v>
      </c>
    </row>
    <row r="3086" spans="1:15" hidden="1" x14ac:dyDescent="0.25">
      <c r="A3086" s="68">
        <v>44868</v>
      </c>
      <c r="B3086" s="68">
        <v>44872</v>
      </c>
      <c r="C3086" s="66" t="s">
        <v>127</v>
      </c>
      <c r="D3086" s="66" t="s">
        <v>4</v>
      </c>
      <c r="E3086" s="66" t="s">
        <v>8</v>
      </c>
      <c r="F3086" s="68">
        <v>48542</v>
      </c>
      <c r="G3086" s="67">
        <v>10.54</v>
      </c>
      <c r="H3086" s="67">
        <v>0.15</v>
      </c>
      <c r="I3086" s="67">
        <v>10.69</v>
      </c>
      <c r="J3086" s="67">
        <v>10.39</v>
      </c>
      <c r="K3086" s="67">
        <v>65.147900000000007</v>
      </c>
      <c r="L3086" s="67">
        <v>3.8</v>
      </c>
    </row>
    <row r="3087" spans="1:15" hidden="1" x14ac:dyDescent="0.25">
      <c r="A3087" s="68">
        <v>44868</v>
      </c>
      <c r="B3087" s="68">
        <v>44872</v>
      </c>
      <c r="C3087" s="66" t="s">
        <v>124</v>
      </c>
      <c r="D3087" s="66" t="s">
        <v>176</v>
      </c>
      <c r="E3087" s="66" t="s">
        <v>177</v>
      </c>
      <c r="F3087" s="68">
        <v>44979</v>
      </c>
      <c r="G3087" s="67">
        <v>11.39</v>
      </c>
      <c r="H3087" s="67">
        <v>0.02</v>
      </c>
      <c r="I3087" s="67">
        <v>11.53</v>
      </c>
      <c r="J3087" s="67">
        <v>11.24</v>
      </c>
      <c r="K3087" s="67">
        <v>96.726900000000001</v>
      </c>
      <c r="L3087" s="67">
        <v>0</v>
      </c>
      <c r="O3087" s="76"/>
    </row>
    <row r="3088" spans="1:15" hidden="1" x14ac:dyDescent="0.25">
      <c r="A3088" s="68">
        <v>44868</v>
      </c>
      <c r="B3088" s="68">
        <v>44872</v>
      </c>
      <c r="C3088" s="66" t="s">
        <v>130</v>
      </c>
      <c r="D3088" s="66" t="s">
        <v>168</v>
      </c>
      <c r="E3088" s="66" t="s">
        <v>169</v>
      </c>
      <c r="F3088" s="68">
        <v>45063</v>
      </c>
      <c r="G3088" s="67">
        <v>13.35</v>
      </c>
      <c r="H3088" s="67">
        <v>0.06</v>
      </c>
      <c r="I3088" s="67">
        <v>13.5</v>
      </c>
      <c r="J3088" s="67">
        <v>13.2</v>
      </c>
      <c r="K3088" s="67">
        <v>93.387900000000002</v>
      </c>
      <c r="L3088" s="67">
        <v>0</v>
      </c>
    </row>
    <row r="3089" spans="1:15" hidden="1" x14ac:dyDescent="0.25">
      <c r="A3089" s="68">
        <v>44868</v>
      </c>
      <c r="B3089" s="68">
        <v>44872</v>
      </c>
      <c r="C3089" s="66" t="s">
        <v>133</v>
      </c>
      <c r="D3089" s="66" t="s">
        <v>158</v>
      </c>
      <c r="E3089" s="66" t="s">
        <v>159</v>
      </c>
      <c r="F3089" s="68">
        <v>45217</v>
      </c>
      <c r="G3089" s="67">
        <v>13.32</v>
      </c>
      <c r="H3089" s="67">
        <v>-0.01</v>
      </c>
      <c r="I3089" s="67">
        <v>13.47</v>
      </c>
      <c r="J3089" s="67">
        <v>13.17</v>
      </c>
      <c r="K3089" s="67">
        <v>88.677700000000002</v>
      </c>
      <c r="L3089" s="67">
        <v>0</v>
      </c>
    </row>
    <row r="3090" spans="1:15" hidden="1" x14ac:dyDescent="0.25">
      <c r="A3090" s="68">
        <v>44867</v>
      </c>
      <c r="B3090" s="68">
        <v>44869</v>
      </c>
      <c r="C3090" s="66" t="s">
        <v>112</v>
      </c>
      <c r="D3090" s="66" t="s">
        <v>113</v>
      </c>
      <c r="E3090" s="66" t="s">
        <v>114</v>
      </c>
      <c r="F3090" s="68">
        <v>50705</v>
      </c>
      <c r="G3090" s="67">
        <v>9.7200000000000006</v>
      </c>
      <c r="H3090" s="67">
        <v>0.41</v>
      </c>
      <c r="I3090" s="67">
        <v>9.8699999999999992</v>
      </c>
      <c r="J3090" s="67">
        <v>9.57</v>
      </c>
      <c r="K3090" s="67">
        <v>46.5672</v>
      </c>
      <c r="L3090" s="67">
        <v>6.5799999999999997E-2</v>
      </c>
    </row>
    <row r="3091" spans="1:15" hidden="1" x14ac:dyDescent="0.25">
      <c r="A3091" s="68">
        <v>44867</v>
      </c>
      <c r="B3091" s="68">
        <v>44869</v>
      </c>
      <c r="C3091" s="66" t="s">
        <v>121</v>
      </c>
      <c r="D3091" s="66" t="s">
        <v>170</v>
      </c>
      <c r="E3091" s="66" t="s">
        <v>171</v>
      </c>
      <c r="F3091" s="68">
        <v>45987</v>
      </c>
      <c r="G3091" s="67">
        <v>12.29</v>
      </c>
      <c r="H3091" s="67">
        <v>0.22</v>
      </c>
      <c r="I3091" s="67">
        <v>12.44</v>
      </c>
      <c r="J3091" s="67">
        <v>12.14</v>
      </c>
      <c r="K3091" s="67">
        <v>72.565200000000004</v>
      </c>
      <c r="L3091" s="67">
        <v>0.93969999999999998</v>
      </c>
    </row>
    <row r="3092" spans="1:15" x14ac:dyDescent="0.25">
      <c r="A3092" s="68">
        <v>44867</v>
      </c>
      <c r="B3092" s="68">
        <v>44869</v>
      </c>
      <c r="C3092" s="66" t="s">
        <v>115</v>
      </c>
      <c r="D3092" s="66" t="s">
        <v>116</v>
      </c>
      <c r="E3092" s="66" t="s">
        <v>117</v>
      </c>
      <c r="F3092" s="68">
        <v>51616</v>
      </c>
      <c r="G3092" s="67">
        <v>9.61</v>
      </c>
      <c r="H3092" s="67">
        <v>0.4</v>
      </c>
      <c r="I3092" s="67">
        <v>9.76</v>
      </c>
      <c r="J3092" s="67">
        <v>9.4600000000000009</v>
      </c>
      <c r="K3092" s="67">
        <v>43.826900000000002</v>
      </c>
      <c r="L3092" s="67">
        <v>1.5863</v>
      </c>
    </row>
    <row r="3093" spans="1:15" hidden="1" x14ac:dyDescent="0.25">
      <c r="A3093" s="68">
        <v>44867</v>
      </c>
      <c r="B3093" s="68">
        <v>44869</v>
      </c>
      <c r="C3093" s="66" t="s">
        <v>118</v>
      </c>
      <c r="D3093" s="66" t="s">
        <v>174</v>
      </c>
      <c r="E3093" s="66" t="s">
        <v>175</v>
      </c>
      <c r="F3093" s="68">
        <v>46835</v>
      </c>
      <c r="G3093" s="67">
        <v>11.7</v>
      </c>
      <c r="H3093" s="67">
        <v>0.19</v>
      </c>
      <c r="I3093" s="67">
        <v>11.85</v>
      </c>
      <c r="J3093" s="67">
        <v>11.55</v>
      </c>
      <c r="K3093" s="67">
        <v>72.3018</v>
      </c>
      <c r="L3093" s="67">
        <v>3.5630000000000002</v>
      </c>
    </row>
    <row r="3094" spans="1:15" hidden="1" x14ac:dyDescent="0.25">
      <c r="A3094" s="68">
        <v>44867</v>
      </c>
      <c r="B3094" s="68">
        <v>44869</v>
      </c>
      <c r="C3094" s="66" t="s">
        <v>127</v>
      </c>
      <c r="D3094" s="66" t="s">
        <v>4</v>
      </c>
      <c r="E3094" s="66" t="s">
        <v>8</v>
      </c>
      <c r="F3094" s="68">
        <v>48542</v>
      </c>
      <c r="G3094" s="67">
        <v>10.39</v>
      </c>
      <c r="H3094" s="67">
        <v>0.31</v>
      </c>
      <c r="I3094" s="67">
        <v>10.53</v>
      </c>
      <c r="J3094" s="67">
        <v>10.24</v>
      </c>
      <c r="K3094" s="67">
        <v>65.811199999999999</v>
      </c>
      <c r="L3094" s="67">
        <v>3.7610000000000001</v>
      </c>
    </row>
    <row r="3095" spans="1:15" hidden="1" x14ac:dyDescent="0.25">
      <c r="A3095" s="68">
        <v>44867</v>
      </c>
      <c r="B3095" s="68">
        <v>44869</v>
      </c>
      <c r="C3095" s="66" t="s">
        <v>124</v>
      </c>
      <c r="D3095" s="66" t="s">
        <v>176</v>
      </c>
      <c r="E3095" s="66" t="s">
        <v>177</v>
      </c>
      <c r="F3095" s="68">
        <v>44979</v>
      </c>
      <c r="G3095" s="67">
        <v>11.37</v>
      </c>
      <c r="H3095" s="67">
        <v>0.02</v>
      </c>
      <c r="I3095" s="67">
        <v>11.52</v>
      </c>
      <c r="J3095" s="67">
        <v>11.22</v>
      </c>
      <c r="K3095" s="67">
        <v>96.642899999999997</v>
      </c>
      <c r="L3095" s="67">
        <v>0</v>
      </c>
      <c r="O3095" s="76"/>
    </row>
    <row r="3096" spans="1:15" hidden="1" x14ac:dyDescent="0.25">
      <c r="A3096" s="68">
        <v>44867</v>
      </c>
      <c r="B3096" s="68">
        <v>44869</v>
      </c>
      <c r="C3096" s="66" t="s">
        <v>130</v>
      </c>
      <c r="D3096" s="66" t="s">
        <v>168</v>
      </c>
      <c r="E3096" s="66" t="s">
        <v>169</v>
      </c>
      <c r="F3096" s="68">
        <v>45063</v>
      </c>
      <c r="G3096" s="67">
        <v>13.29</v>
      </c>
      <c r="H3096" s="67">
        <v>0.39</v>
      </c>
      <c r="I3096" s="67">
        <v>13.44</v>
      </c>
      <c r="J3096" s="67">
        <v>13.15</v>
      </c>
      <c r="K3096" s="67">
        <v>93.314999999999998</v>
      </c>
      <c r="L3096" s="67">
        <v>0</v>
      </c>
    </row>
    <row r="3097" spans="1:15" hidden="1" x14ac:dyDescent="0.25">
      <c r="A3097" s="68">
        <v>44867</v>
      </c>
      <c r="B3097" s="68">
        <v>44869</v>
      </c>
      <c r="C3097" s="66" t="s">
        <v>133</v>
      </c>
      <c r="D3097" s="66" t="s">
        <v>158</v>
      </c>
      <c r="E3097" s="66" t="s">
        <v>159</v>
      </c>
      <c r="F3097" s="68">
        <v>45217</v>
      </c>
      <c r="G3097" s="67">
        <v>13.33</v>
      </c>
      <c r="H3097" s="67">
        <v>0.01</v>
      </c>
      <c r="I3097" s="67">
        <v>13.48</v>
      </c>
      <c r="J3097" s="67">
        <v>13.18</v>
      </c>
      <c r="K3097" s="67">
        <v>88.585400000000007</v>
      </c>
      <c r="L3097" s="67">
        <v>0</v>
      </c>
    </row>
    <row r="3098" spans="1:15" hidden="1" x14ac:dyDescent="0.25">
      <c r="A3098" s="68">
        <v>44862</v>
      </c>
      <c r="B3098" s="68">
        <v>44868</v>
      </c>
      <c r="C3098" s="66" t="s">
        <v>112</v>
      </c>
      <c r="D3098" s="66" t="s">
        <v>113</v>
      </c>
      <c r="E3098" s="66" t="s">
        <v>114</v>
      </c>
      <c r="F3098" s="68">
        <v>50705</v>
      </c>
      <c r="G3098" s="67">
        <v>9.31</v>
      </c>
      <c r="H3098" s="67">
        <v>-0.04</v>
      </c>
      <c r="I3098" s="67">
        <v>9.4600000000000009</v>
      </c>
      <c r="J3098" s="67">
        <v>9.17</v>
      </c>
      <c r="K3098" s="67">
        <v>48.548099999999998</v>
      </c>
      <c r="L3098" s="67">
        <v>5.7500000000000002E-2</v>
      </c>
    </row>
    <row r="3099" spans="1:15" hidden="1" x14ac:dyDescent="0.25">
      <c r="A3099" s="68">
        <v>44862</v>
      </c>
      <c r="B3099" s="68">
        <v>44868</v>
      </c>
      <c r="C3099" s="66" t="s">
        <v>121</v>
      </c>
      <c r="D3099" s="66" t="s">
        <v>170</v>
      </c>
      <c r="E3099" s="66" t="s">
        <v>171</v>
      </c>
      <c r="F3099" s="68">
        <v>45987</v>
      </c>
      <c r="G3099" s="67">
        <v>12.07</v>
      </c>
      <c r="H3099" s="67">
        <v>-0.21</v>
      </c>
      <c r="I3099" s="67">
        <v>12.22</v>
      </c>
      <c r="J3099" s="67">
        <v>11.92</v>
      </c>
      <c r="K3099" s="67">
        <v>72.971900000000005</v>
      </c>
      <c r="L3099" s="67">
        <v>0.93700000000000006</v>
      </c>
    </row>
    <row r="3100" spans="1:15" x14ac:dyDescent="0.25">
      <c r="A3100" s="68">
        <v>44862</v>
      </c>
      <c r="B3100" s="68">
        <v>44868</v>
      </c>
      <c r="C3100" s="66" t="s">
        <v>115</v>
      </c>
      <c r="D3100" s="66" t="s">
        <v>116</v>
      </c>
      <c r="E3100" s="66" t="s">
        <v>117</v>
      </c>
      <c r="F3100" s="68">
        <v>51616</v>
      </c>
      <c r="G3100" s="67">
        <v>9.2100000000000009</v>
      </c>
      <c r="H3100" s="67">
        <v>0.03</v>
      </c>
      <c r="I3100" s="67">
        <v>9.36</v>
      </c>
      <c r="J3100" s="67">
        <v>9.07</v>
      </c>
      <c r="K3100" s="67">
        <v>45.774000000000001</v>
      </c>
      <c r="L3100" s="67">
        <v>1.5781000000000001</v>
      </c>
    </row>
    <row r="3101" spans="1:15" hidden="1" x14ac:dyDescent="0.25">
      <c r="A3101" s="68">
        <v>44862</v>
      </c>
      <c r="B3101" s="68">
        <v>44868</v>
      </c>
      <c r="C3101" s="66" t="s">
        <v>118</v>
      </c>
      <c r="D3101" s="66" t="s">
        <v>174</v>
      </c>
      <c r="E3101" s="66" t="s">
        <v>175</v>
      </c>
      <c r="F3101" s="68">
        <v>46835</v>
      </c>
      <c r="G3101" s="67">
        <v>11.51</v>
      </c>
      <c r="H3101" s="67">
        <v>-0.11</v>
      </c>
      <c r="I3101" s="67">
        <v>11.66</v>
      </c>
      <c r="J3101" s="67">
        <v>11.36</v>
      </c>
      <c r="K3101" s="67">
        <v>72.896299999999997</v>
      </c>
      <c r="L3101" s="67">
        <v>3.5507</v>
      </c>
    </row>
    <row r="3102" spans="1:15" hidden="1" x14ac:dyDescent="0.25">
      <c r="A3102" s="68">
        <v>44862</v>
      </c>
      <c r="B3102" s="68">
        <v>44868</v>
      </c>
      <c r="C3102" s="66" t="s">
        <v>127</v>
      </c>
      <c r="D3102" s="66" t="s">
        <v>4</v>
      </c>
      <c r="E3102" s="66" t="s">
        <v>8</v>
      </c>
      <c r="F3102" s="68">
        <v>48542</v>
      </c>
      <c r="G3102" s="67">
        <v>10.08</v>
      </c>
      <c r="H3102" s="67">
        <v>-0.05</v>
      </c>
      <c r="I3102" s="67">
        <v>10.23</v>
      </c>
      <c r="J3102" s="67">
        <v>9.94</v>
      </c>
      <c r="K3102" s="67">
        <v>67.228899999999996</v>
      </c>
      <c r="L3102" s="67">
        <v>3.7479</v>
      </c>
    </row>
    <row r="3103" spans="1:15" hidden="1" x14ac:dyDescent="0.25">
      <c r="A3103" s="68">
        <v>44862</v>
      </c>
      <c r="B3103" s="68">
        <v>44868</v>
      </c>
      <c r="C3103" s="66" t="s">
        <v>124</v>
      </c>
      <c r="D3103" s="66" t="s">
        <v>176</v>
      </c>
      <c r="E3103" s="66" t="s">
        <v>177</v>
      </c>
      <c r="F3103" s="68">
        <v>44979</v>
      </c>
      <c r="G3103" s="67">
        <v>11.35</v>
      </c>
      <c r="H3103" s="67">
        <v>-0.02</v>
      </c>
      <c r="I3103" s="67">
        <v>11.5</v>
      </c>
      <c r="J3103" s="67">
        <v>11.2</v>
      </c>
      <c r="K3103" s="67">
        <v>96.619600000000005</v>
      </c>
      <c r="L3103" s="67">
        <v>0</v>
      </c>
      <c r="O3103" s="76"/>
    </row>
    <row r="3104" spans="1:15" hidden="1" x14ac:dyDescent="0.25">
      <c r="A3104" s="68">
        <v>44862</v>
      </c>
      <c r="B3104" s="68">
        <v>44868</v>
      </c>
      <c r="C3104" s="66" t="s">
        <v>130</v>
      </c>
      <c r="D3104" s="66" t="s">
        <v>168</v>
      </c>
      <c r="E3104" s="66" t="s">
        <v>169</v>
      </c>
      <c r="F3104" s="68">
        <v>45063</v>
      </c>
      <c r="G3104" s="67">
        <v>12.9</v>
      </c>
      <c r="H3104" s="67">
        <v>-0.01</v>
      </c>
      <c r="I3104" s="67">
        <v>13.05</v>
      </c>
      <c r="J3104" s="67">
        <v>12.75</v>
      </c>
      <c r="K3104" s="67">
        <v>93.468900000000005</v>
      </c>
      <c r="L3104" s="67">
        <v>0</v>
      </c>
    </row>
    <row r="3105" spans="1:15" hidden="1" x14ac:dyDescent="0.25">
      <c r="A3105" s="68">
        <v>44862</v>
      </c>
      <c r="B3105" s="68">
        <v>44868</v>
      </c>
      <c r="C3105" s="66" t="s">
        <v>133</v>
      </c>
      <c r="D3105" s="66" t="s">
        <v>158</v>
      </c>
      <c r="E3105" s="66" t="s">
        <v>159</v>
      </c>
      <c r="F3105" s="68">
        <v>45217</v>
      </c>
      <c r="G3105" s="67">
        <v>13.32</v>
      </c>
      <c r="H3105" s="67">
        <v>-0.01</v>
      </c>
      <c r="I3105" s="67">
        <v>13.47</v>
      </c>
      <c r="J3105" s="67">
        <v>13.17</v>
      </c>
      <c r="K3105" s="67">
        <v>88.566500000000005</v>
      </c>
      <c r="L3105" s="67">
        <v>0</v>
      </c>
    </row>
    <row r="3106" spans="1:15" hidden="1" x14ac:dyDescent="0.25">
      <c r="A3106" s="68">
        <v>44861</v>
      </c>
      <c r="B3106" s="68">
        <v>44867</v>
      </c>
      <c r="C3106" s="66" t="s">
        <v>112</v>
      </c>
      <c r="D3106" s="66" t="s">
        <v>113</v>
      </c>
      <c r="E3106" s="66" t="s">
        <v>114</v>
      </c>
      <c r="F3106" s="68">
        <v>50705</v>
      </c>
      <c r="G3106" s="67">
        <v>9.35</v>
      </c>
      <c r="H3106" s="67">
        <v>0.25</v>
      </c>
      <c r="I3106" s="67">
        <v>9.5</v>
      </c>
      <c r="J3106" s="67">
        <v>9.1999999999999993</v>
      </c>
      <c r="K3106" s="67">
        <v>48.355800000000002</v>
      </c>
      <c r="L3106" s="67">
        <v>4.9299999999999997E-2</v>
      </c>
    </row>
    <row r="3107" spans="1:15" hidden="1" x14ac:dyDescent="0.25">
      <c r="A3107" s="68">
        <v>44861</v>
      </c>
      <c r="B3107" s="68">
        <v>44867</v>
      </c>
      <c r="C3107" s="66" t="s">
        <v>121</v>
      </c>
      <c r="D3107" s="66" t="s">
        <v>170</v>
      </c>
      <c r="E3107" s="66" t="s">
        <v>171</v>
      </c>
      <c r="F3107" s="68">
        <v>45987</v>
      </c>
      <c r="G3107" s="67">
        <v>12.28</v>
      </c>
      <c r="H3107" s="67">
        <v>0.03</v>
      </c>
      <c r="I3107" s="67">
        <v>12.43</v>
      </c>
      <c r="J3107" s="67">
        <v>12.13</v>
      </c>
      <c r="K3107" s="67">
        <v>72.539000000000001</v>
      </c>
      <c r="L3107" s="67">
        <v>0.93420000000000003</v>
      </c>
    </row>
    <row r="3108" spans="1:15" x14ac:dyDescent="0.25">
      <c r="A3108" s="68">
        <v>44861</v>
      </c>
      <c r="B3108" s="68">
        <v>44867</v>
      </c>
      <c r="C3108" s="66" t="s">
        <v>115</v>
      </c>
      <c r="D3108" s="66" t="s">
        <v>116</v>
      </c>
      <c r="E3108" s="66" t="s">
        <v>117</v>
      </c>
      <c r="F3108" s="68">
        <v>51616</v>
      </c>
      <c r="G3108" s="67">
        <v>9.18</v>
      </c>
      <c r="H3108" s="67">
        <v>0.35</v>
      </c>
      <c r="I3108" s="67">
        <v>9.33</v>
      </c>
      <c r="J3108" s="67">
        <v>9.0299999999999994</v>
      </c>
      <c r="K3108" s="67">
        <v>45.927999999999997</v>
      </c>
      <c r="L3108" s="67">
        <v>1.5699000000000001</v>
      </c>
    </row>
    <row r="3109" spans="1:15" hidden="1" x14ac:dyDescent="0.25">
      <c r="A3109" s="68">
        <v>44861</v>
      </c>
      <c r="B3109" s="68">
        <v>44867</v>
      </c>
      <c r="C3109" s="66" t="s">
        <v>118</v>
      </c>
      <c r="D3109" s="66" t="s">
        <v>174</v>
      </c>
      <c r="E3109" s="66" t="s">
        <v>175</v>
      </c>
      <c r="F3109" s="68">
        <v>46835</v>
      </c>
      <c r="G3109" s="67">
        <v>11.62</v>
      </c>
      <c r="H3109" s="67">
        <v>0.13</v>
      </c>
      <c r="I3109" s="67">
        <v>11.77</v>
      </c>
      <c r="J3109" s="67">
        <v>11.47</v>
      </c>
      <c r="K3109" s="67">
        <v>72.535300000000007</v>
      </c>
      <c r="L3109" s="67">
        <v>3.5384000000000002</v>
      </c>
    </row>
    <row r="3110" spans="1:15" hidden="1" x14ac:dyDescent="0.25">
      <c r="A3110" s="68">
        <v>44861</v>
      </c>
      <c r="B3110" s="68">
        <v>44867</v>
      </c>
      <c r="C3110" s="66" t="s">
        <v>127</v>
      </c>
      <c r="D3110" s="66" t="s">
        <v>4</v>
      </c>
      <c r="E3110" s="66" t="s">
        <v>8</v>
      </c>
      <c r="F3110" s="68">
        <v>48542</v>
      </c>
      <c r="G3110" s="67">
        <v>10.130000000000001</v>
      </c>
      <c r="H3110" s="67">
        <v>0.21</v>
      </c>
      <c r="I3110" s="67">
        <v>10.28</v>
      </c>
      <c r="J3110" s="67">
        <v>9.98</v>
      </c>
      <c r="K3110" s="67">
        <v>67.001599999999996</v>
      </c>
      <c r="L3110" s="67">
        <v>3.7349000000000001</v>
      </c>
    </row>
    <row r="3111" spans="1:15" hidden="1" x14ac:dyDescent="0.25">
      <c r="A3111" s="68">
        <v>44861</v>
      </c>
      <c r="B3111" s="68">
        <v>44867</v>
      </c>
      <c r="C3111" s="66" t="s">
        <v>124</v>
      </c>
      <c r="D3111" s="66" t="s">
        <v>176</v>
      </c>
      <c r="E3111" s="66" t="s">
        <v>177</v>
      </c>
      <c r="F3111" s="68">
        <v>44979</v>
      </c>
      <c r="G3111" s="67">
        <v>11.37</v>
      </c>
      <c r="H3111" s="67">
        <v>-0.01</v>
      </c>
      <c r="I3111" s="67">
        <v>11.51</v>
      </c>
      <c r="J3111" s="67">
        <v>11.22</v>
      </c>
      <c r="K3111" s="67">
        <v>96.584999999999994</v>
      </c>
      <c r="L3111" s="67">
        <v>0</v>
      </c>
      <c r="O3111" s="76"/>
    </row>
    <row r="3112" spans="1:15" hidden="1" x14ac:dyDescent="0.25">
      <c r="A3112" s="68">
        <v>44861</v>
      </c>
      <c r="B3112" s="68">
        <v>44867</v>
      </c>
      <c r="C3112" s="66" t="s">
        <v>130</v>
      </c>
      <c r="D3112" s="66" t="s">
        <v>168</v>
      </c>
      <c r="E3112" s="66" t="s">
        <v>169</v>
      </c>
      <c r="F3112" s="68">
        <v>45063</v>
      </c>
      <c r="G3112" s="67">
        <v>12.91</v>
      </c>
      <c r="H3112" s="67">
        <v>-0.09</v>
      </c>
      <c r="I3112" s="67">
        <v>13.06</v>
      </c>
      <c r="J3112" s="67">
        <v>12.76</v>
      </c>
      <c r="K3112" s="67">
        <v>93.432100000000005</v>
      </c>
      <c r="L3112" s="67">
        <v>0</v>
      </c>
    </row>
    <row r="3113" spans="1:15" hidden="1" x14ac:dyDescent="0.25">
      <c r="A3113" s="68">
        <v>44861</v>
      </c>
      <c r="B3113" s="68">
        <v>44867</v>
      </c>
      <c r="C3113" s="66" t="s">
        <v>133</v>
      </c>
      <c r="D3113" s="66" t="s">
        <v>158</v>
      </c>
      <c r="E3113" s="66" t="s">
        <v>159</v>
      </c>
      <c r="F3113" s="68">
        <v>45217</v>
      </c>
      <c r="G3113" s="67">
        <v>13.33</v>
      </c>
      <c r="H3113" s="67">
        <v>0.14000000000000001</v>
      </c>
      <c r="I3113" s="67">
        <v>13.48</v>
      </c>
      <c r="J3113" s="67">
        <v>13.18</v>
      </c>
      <c r="K3113" s="67">
        <v>88.525999999999996</v>
      </c>
      <c r="L3113" s="67">
        <v>0</v>
      </c>
    </row>
    <row r="3114" spans="1:15" hidden="1" x14ac:dyDescent="0.25">
      <c r="A3114" s="68">
        <v>44860</v>
      </c>
      <c r="B3114" s="68">
        <v>44862</v>
      </c>
      <c r="C3114" s="66" t="s">
        <v>112</v>
      </c>
      <c r="D3114" s="66" t="s">
        <v>113</v>
      </c>
      <c r="E3114" s="66" t="s">
        <v>114</v>
      </c>
      <c r="F3114" s="68">
        <v>50705</v>
      </c>
      <c r="G3114" s="67">
        <v>9.1</v>
      </c>
      <c r="H3114" s="67">
        <v>-7.0000000000000007E-2</v>
      </c>
      <c r="I3114" s="67">
        <v>9.25</v>
      </c>
      <c r="J3114" s="67">
        <v>8.9499999999999993</v>
      </c>
      <c r="K3114" s="67">
        <v>49.627200000000002</v>
      </c>
      <c r="L3114" s="67">
        <v>8.2000000000000007E-3</v>
      </c>
    </row>
    <row r="3115" spans="1:15" hidden="1" x14ac:dyDescent="0.25">
      <c r="A3115" s="68">
        <v>44860</v>
      </c>
      <c r="B3115" s="68">
        <v>44862</v>
      </c>
      <c r="C3115" s="66" t="s">
        <v>121</v>
      </c>
      <c r="D3115" s="66" t="s">
        <v>170</v>
      </c>
      <c r="E3115" s="66" t="s">
        <v>171</v>
      </c>
      <c r="F3115" s="68">
        <v>45987</v>
      </c>
      <c r="G3115" s="67">
        <v>12.25</v>
      </c>
      <c r="H3115" s="67">
        <v>-0.38</v>
      </c>
      <c r="I3115" s="67">
        <v>12.4</v>
      </c>
      <c r="J3115" s="67">
        <v>12.11</v>
      </c>
      <c r="K3115" s="67">
        <v>72.489199999999997</v>
      </c>
      <c r="L3115" s="67">
        <v>0.92049999999999998</v>
      </c>
    </row>
    <row r="3116" spans="1:15" x14ac:dyDescent="0.25">
      <c r="A3116" s="68">
        <v>44860</v>
      </c>
      <c r="B3116" s="68">
        <v>44862</v>
      </c>
      <c r="C3116" s="66" t="s">
        <v>115</v>
      </c>
      <c r="D3116" s="66" t="s">
        <v>116</v>
      </c>
      <c r="E3116" s="66" t="s">
        <v>117</v>
      </c>
      <c r="F3116" s="68">
        <v>51616</v>
      </c>
      <c r="G3116" s="67">
        <v>8.83</v>
      </c>
      <c r="H3116" s="67">
        <v>-0.01</v>
      </c>
      <c r="I3116" s="67">
        <v>8.98</v>
      </c>
      <c r="J3116" s="67">
        <v>8.68</v>
      </c>
      <c r="K3116" s="67">
        <v>47.752000000000002</v>
      </c>
      <c r="L3116" s="67">
        <v>1.5287999999999999</v>
      </c>
    </row>
    <row r="3117" spans="1:15" hidden="1" x14ac:dyDescent="0.25">
      <c r="A3117" s="68">
        <v>44860</v>
      </c>
      <c r="B3117" s="68">
        <v>44862</v>
      </c>
      <c r="C3117" s="66" t="s">
        <v>118</v>
      </c>
      <c r="D3117" s="66" t="s">
        <v>174</v>
      </c>
      <c r="E3117" s="66" t="s">
        <v>175</v>
      </c>
      <c r="F3117" s="68">
        <v>46835</v>
      </c>
      <c r="G3117" s="67">
        <v>11.49</v>
      </c>
      <c r="H3117" s="67">
        <v>-0.28000000000000003</v>
      </c>
      <c r="I3117" s="67">
        <v>11.63</v>
      </c>
      <c r="J3117" s="67">
        <v>11.34</v>
      </c>
      <c r="K3117" s="67">
        <v>72.905100000000004</v>
      </c>
      <c r="L3117" s="67">
        <v>3.4767000000000001</v>
      </c>
    </row>
    <row r="3118" spans="1:15" hidden="1" x14ac:dyDescent="0.25">
      <c r="A3118" s="68">
        <v>44860</v>
      </c>
      <c r="B3118" s="68">
        <v>44862</v>
      </c>
      <c r="C3118" s="66" t="s">
        <v>127</v>
      </c>
      <c r="D3118" s="66" t="s">
        <v>4</v>
      </c>
      <c r="E3118" s="66" t="s">
        <v>8</v>
      </c>
      <c r="F3118" s="68">
        <v>48542</v>
      </c>
      <c r="G3118" s="67">
        <v>9.92</v>
      </c>
      <c r="H3118" s="67">
        <v>-0.14000000000000001</v>
      </c>
      <c r="I3118" s="67">
        <v>10.07</v>
      </c>
      <c r="J3118" s="67">
        <v>9.77</v>
      </c>
      <c r="K3118" s="67">
        <v>67.961200000000005</v>
      </c>
      <c r="L3118" s="67">
        <v>3.6699000000000002</v>
      </c>
    </row>
    <row r="3119" spans="1:15" hidden="1" x14ac:dyDescent="0.25">
      <c r="A3119" s="68">
        <v>44860</v>
      </c>
      <c r="B3119" s="68">
        <v>44862</v>
      </c>
      <c r="C3119" s="66" t="s">
        <v>124</v>
      </c>
      <c r="D3119" s="66" t="s">
        <v>176</v>
      </c>
      <c r="E3119" s="66" t="s">
        <v>177</v>
      </c>
      <c r="F3119" s="68">
        <v>44979</v>
      </c>
      <c r="G3119" s="67">
        <v>11.38</v>
      </c>
      <c r="H3119" s="67">
        <v>-0.01</v>
      </c>
      <c r="I3119" s="67">
        <v>11.53</v>
      </c>
      <c r="J3119" s="67">
        <v>11.23</v>
      </c>
      <c r="K3119" s="67">
        <v>96.433899999999994</v>
      </c>
      <c r="L3119" s="67">
        <v>0</v>
      </c>
      <c r="O3119" s="76"/>
    </row>
    <row r="3120" spans="1:15" hidden="1" x14ac:dyDescent="0.25">
      <c r="A3120" s="68">
        <v>44860</v>
      </c>
      <c r="B3120" s="68">
        <v>44862</v>
      </c>
      <c r="C3120" s="66" t="s">
        <v>130</v>
      </c>
      <c r="D3120" s="66" t="s">
        <v>168</v>
      </c>
      <c r="E3120" s="66" t="s">
        <v>169</v>
      </c>
      <c r="F3120" s="68">
        <v>45063</v>
      </c>
      <c r="G3120" s="67">
        <v>13</v>
      </c>
      <c r="H3120" s="67">
        <v>0.18</v>
      </c>
      <c r="I3120" s="67">
        <v>13.15</v>
      </c>
      <c r="J3120" s="67">
        <v>12.85</v>
      </c>
      <c r="K3120" s="67">
        <v>93.233900000000006</v>
      </c>
      <c r="L3120" s="67">
        <v>0</v>
      </c>
    </row>
    <row r="3121" spans="1:15" hidden="1" x14ac:dyDescent="0.25">
      <c r="A3121" s="68">
        <v>44860</v>
      </c>
      <c r="B3121" s="68">
        <v>44862</v>
      </c>
      <c r="C3121" s="66" t="s">
        <v>133</v>
      </c>
      <c r="D3121" s="66" t="s">
        <v>158</v>
      </c>
      <c r="E3121" s="66" t="s">
        <v>159</v>
      </c>
      <c r="F3121" s="68">
        <v>45217</v>
      </c>
      <c r="G3121" s="67">
        <v>13.19</v>
      </c>
      <c r="H3121" s="67">
        <v>-0.08</v>
      </c>
      <c r="I3121" s="67">
        <v>13.34</v>
      </c>
      <c r="J3121" s="67">
        <v>13.04</v>
      </c>
      <c r="K3121" s="67">
        <v>88.492000000000004</v>
      </c>
      <c r="L3121" s="67">
        <v>0</v>
      </c>
    </row>
    <row r="3122" spans="1:15" hidden="1" x14ac:dyDescent="0.25">
      <c r="A3122" s="68">
        <v>44859</v>
      </c>
      <c r="B3122" s="68">
        <v>44861</v>
      </c>
      <c r="C3122" s="66" t="s">
        <v>112</v>
      </c>
      <c r="D3122" s="66" t="s">
        <v>113</v>
      </c>
      <c r="E3122" s="66" t="s">
        <v>114</v>
      </c>
      <c r="F3122" s="68">
        <v>50705</v>
      </c>
      <c r="G3122" s="67">
        <v>9.17</v>
      </c>
      <c r="H3122" s="67">
        <v>-0.34</v>
      </c>
      <c r="I3122" s="67">
        <v>9.31</v>
      </c>
      <c r="J3122" s="67">
        <v>9.02</v>
      </c>
      <c r="K3122" s="67">
        <v>49.274500000000003</v>
      </c>
      <c r="L3122" s="67">
        <v>0</v>
      </c>
    </row>
    <row r="3123" spans="1:15" hidden="1" x14ac:dyDescent="0.25">
      <c r="A3123" s="68">
        <v>44859</v>
      </c>
      <c r="B3123" s="68">
        <v>44861</v>
      </c>
      <c r="C3123" s="66" t="s">
        <v>121</v>
      </c>
      <c r="D3123" s="66" t="s">
        <v>170</v>
      </c>
      <c r="E3123" s="66" t="s">
        <v>171</v>
      </c>
      <c r="F3123" s="68">
        <v>45987</v>
      </c>
      <c r="G3123" s="67">
        <v>12.63</v>
      </c>
      <c r="H3123" s="67">
        <v>-0.37</v>
      </c>
      <c r="I3123" s="67">
        <v>12.78</v>
      </c>
      <c r="J3123" s="67">
        <v>12.48</v>
      </c>
      <c r="K3123" s="67">
        <v>71.740200000000002</v>
      </c>
      <c r="L3123" s="67">
        <v>0.91779999999999995</v>
      </c>
    </row>
    <row r="3124" spans="1:15" x14ac:dyDescent="0.25">
      <c r="A3124" s="68">
        <v>44859</v>
      </c>
      <c r="B3124" s="68">
        <v>44861</v>
      </c>
      <c r="C3124" s="66" t="s">
        <v>115</v>
      </c>
      <c r="D3124" s="66" t="s">
        <v>116</v>
      </c>
      <c r="E3124" s="66" t="s">
        <v>117</v>
      </c>
      <c r="F3124" s="68">
        <v>51616</v>
      </c>
      <c r="G3124" s="67">
        <v>8.84</v>
      </c>
      <c r="H3124" s="67">
        <v>-0.28999999999999998</v>
      </c>
      <c r="I3124" s="67">
        <v>8.99</v>
      </c>
      <c r="J3124" s="67">
        <v>8.69</v>
      </c>
      <c r="K3124" s="67">
        <v>47.7166</v>
      </c>
      <c r="L3124" s="67">
        <v>1.5205</v>
      </c>
    </row>
    <row r="3125" spans="1:15" hidden="1" x14ac:dyDescent="0.25">
      <c r="A3125" s="68">
        <v>44859</v>
      </c>
      <c r="B3125" s="68">
        <v>44861</v>
      </c>
      <c r="C3125" s="66" t="s">
        <v>118</v>
      </c>
      <c r="D3125" s="66" t="s">
        <v>174</v>
      </c>
      <c r="E3125" s="66" t="s">
        <v>175</v>
      </c>
      <c r="F3125" s="68">
        <v>46835</v>
      </c>
      <c r="G3125" s="67">
        <v>11.77</v>
      </c>
      <c r="H3125" s="67">
        <v>-0.33</v>
      </c>
      <c r="I3125" s="67">
        <v>11.91</v>
      </c>
      <c r="J3125" s="67">
        <v>11.62</v>
      </c>
      <c r="K3125" s="67">
        <v>72.017600000000002</v>
      </c>
      <c r="L3125" s="67">
        <v>3.4643999999999999</v>
      </c>
    </row>
    <row r="3126" spans="1:15" hidden="1" x14ac:dyDescent="0.25">
      <c r="A3126" s="68">
        <v>44859</v>
      </c>
      <c r="B3126" s="68">
        <v>44861</v>
      </c>
      <c r="C3126" s="66" t="s">
        <v>127</v>
      </c>
      <c r="D3126" s="66" t="s">
        <v>4</v>
      </c>
      <c r="E3126" s="66" t="s">
        <v>8</v>
      </c>
      <c r="F3126" s="68">
        <v>48542</v>
      </c>
      <c r="G3126" s="67">
        <v>10.06</v>
      </c>
      <c r="H3126" s="67">
        <v>-0.39</v>
      </c>
      <c r="I3126" s="67">
        <v>10.210000000000001</v>
      </c>
      <c r="J3126" s="67">
        <v>9.91</v>
      </c>
      <c r="K3126" s="67">
        <v>67.313400000000001</v>
      </c>
      <c r="L3126" s="67">
        <v>3.6568000000000001</v>
      </c>
    </row>
    <row r="3127" spans="1:15" hidden="1" x14ac:dyDescent="0.25">
      <c r="A3127" s="68">
        <v>44859</v>
      </c>
      <c r="B3127" s="68">
        <v>44861</v>
      </c>
      <c r="C3127" s="66" t="s">
        <v>124</v>
      </c>
      <c r="D3127" s="66" t="s">
        <v>176</v>
      </c>
      <c r="E3127" s="66" t="s">
        <v>177</v>
      </c>
      <c r="F3127" s="68">
        <v>44979</v>
      </c>
      <c r="G3127" s="67">
        <v>11.39</v>
      </c>
      <c r="H3127" s="67">
        <v>-0.05</v>
      </c>
      <c r="I3127" s="67">
        <v>11.54</v>
      </c>
      <c r="J3127" s="67">
        <v>11.24</v>
      </c>
      <c r="K3127" s="67">
        <v>96.401899999999998</v>
      </c>
      <c r="L3127" s="67">
        <v>0</v>
      </c>
      <c r="O3127" s="76"/>
    </row>
    <row r="3128" spans="1:15" hidden="1" x14ac:dyDescent="0.25">
      <c r="A3128" s="68">
        <v>44859</v>
      </c>
      <c r="B3128" s="68">
        <v>44861</v>
      </c>
      <c r="C3128" s="66" t="s">
        <v>130</v>
      </c>
      <c r="D3128" s="66" t="s">
        <v>168</v>
      </c>
      <c r="E3128" s="66" t="s">
        <v>169</v>
      </c>
      <c r="F3128" s="68">
        <v>45063</v>
      </c>
      <c r="G3128" s="67">
        <v>12.82</v>
      </c>
      <c r="H3128" s="67">
        <v>-0.46</v>
      </c>
      <c r="I3128" s="67">
        <v>12.97</v>
      </c>
      <c r="J3128" s="67">
        <v>12.67</v>
      </c>
      <c r="K3128" s="67">
        <v>93.289400000000001</v>
      </c>
      <c r="L3128" s="67">
        <v>0</v>
      </c>
    </row>
    <row r="3129" spans="1:15" hidden="1" x14ac:dyDescent="0.25">
      <c r="A3129" s="68">
        <v>44859</v>
      </c>
      <c r="B3129" s="68">
        <v>44861</v>
      </c>
      <c r="C3129" s="66" t="s">
        <v>133</v>
      </c>
      <c r="D3129" s="66" t="s">
        <v>158</v>
      </c>
      <c r="E3129" s="66" t="s">
        <v>159</v>
      </c>
      <c r="F3129" s="68">
        <v>45217</v>
      </c>
      <c r="G3129" s="67">
        <v>13.27</v>
      </c>
      <c r="H3129" s="67">
        <v>-0.11</v>
      </c>
      <c r="I3129" s="67">
        <v>13.42</v>
      </c>
      <c r="J3129" s="67">
        <v>13.12</v>
      </c>
      <c r="K3129" s="67">
        <v>88.397300000000001</v>
      </c>
      <c r="L3129" s="67">
        <v>0</v>
      </c>
    </row>
    <row r="3130" spans="1:15" hidden="1" x14ac:dyDescent="0.25">
      <c r="A3130" s="68">
        <v>44858</v>
      </c>
      <c r="B3130" s="68">
        <v>44860</v>
      </c>
      <c r="C3130" s="66" t="s">
        <v>112</v>
      </c>
      <c r="D3130" s="66" t="s">
        <v>113</v>
      </c>
      <c r="E3130" s="66" t="s">
        <v>114</v>
      </c>
      <c r="F3130" s="68">
        <v>50705</v>
      </c>
      <c r="G3130" s="67">
        <v>9.51</v>
      </c>
      <c r="H3130" s="67">
        <v>-0.18</v>
      </c>
      <c r="I3130" s="67">
        <v>9.66</v>
      </c>
      <c r="J3130" s="67">
        <v>9.36</v>
      </c>
      <c r="K3130" s="67">
        <v>47.555199999999999</v>
      </c>
      <c r="L3130" s="67">
        <v>0</v>
      </c>
    </row>
    <row r="3131" spans="1:15" hidden="1" x14ac:dyDescent="0.25">
      <c r="A3131" s="68">
        <v>44858</v>
      </c>
      <c r="B3131" s="68">
        <v>44860</v>
      </c>
      <c r="C3131" s="66" t="s">
        <v>121</v>
      </c>
      <c r="D3131" s="66" t="s">
        <v>170</v>
      </c>
      <c r="E3131" s="66" t="s">
        <v>171</v>
      </c>
      <c r="F3131" s="68">
        <v>45987</v>
      </c>
      <c r="G3131" s="67">
        <v>13</v>
      </c>
      <c r="H3131" s="67">
        <v>-0.2</v>
      </c>
      <c r="I3131" s="67">
        <v>13.15</v>
      </c>
      <c r="J3131" s="67">
        <v>12.85</v>
      </c>
      <c r="K3131" s="67">
        <v>70.999300000000005</v>
      </c>
      <c r="L3131" s="67">
        <v>0.91510000000000002</v>
      </c>
    </row>
    <row r="3132" spans="1:15" x14ac:dyDescent="0.25">
      <c r="A3132" s="68">
        <v>44858</v>
      </c>
      <c r="B3132" s="68">
        <v>44860</v>
      </c>
      <c r="C3132" s="66" t="s">
        <v>115</v>
      </c>
      <c r="D3132" s="66" t="s">
        <v>116</v>
      </c>
      <c r="E3132" s="66" t="s">
        <v>117</v>
      </c>
      <c r="F3132" s="68">
        <v>51616</v>
      </c>
      <c r="G3132" s="67">
        <v>9.1300000000000008</v>
      </c>
      <c r="H3132" s="67">
        <v>-0.17</v>
      </c>
      <c r="I3132" s="67">
        <v>9.27</v>
      </c>
      <c r="J3132" s="67">
        <v>8.98</v>
      </c>
      <c r="K3132" s="67">
        <v>46.197400000000002</v>
      </c>
      <c r="L3132" s="67">
        <v>1.5123</v>
      </c>
    </row>
    <row r="3133" spans="1:15" hidden="1" x14ac:dyDescent="0.25">
      <c r="A3133" s="68">
        <v>44858</v>
      </c>
      <c r="B3133" s="68">
        <v>44860</v>
      </c>
      <c r="C3133" s="66" t="s">
        <v>118</v>
      </c>
      <c r="D3133" s="66" t="s">
        <v>174</v>
      </c>
      <c r="E3133" s="66" t="s">
        <v>175</v>
      </c>
      <c r="F3133" s="68">
        <v>46835</v>
      </c>
      <c r="G3133" s="67">
        <v>12.1</v>
      </c>
      <c r="H3133" s="67">
        <v>-0.12</v>
      </c>
      <c r="I3133" s="67">
        <v>12.24</v>
      </c>
      <c r="J3133" s="67">
        <v>11.95</v>
      </c>
      <c r="K3133" s="67">
        <v>70.986199999999997</v>
      </c>
      <c r="L3133" s="67">
        <v>3.4521000000000002</v>
      </c>
    </row>
    <row r="3134" spans="1:15" hidden="1" x14ac:dyDescent="0.25">
      <c r="A3134" s="68">
        <v>44858</v>
      </c>
      <c r="B3134" s="68">
        <v>44860</v>
      </c>
      <c r="C3134" s="66" t="s">
        <v>127</v>
      </c>
      <c r="D3134" s="66" t="s">
        <v>4</v>
      </c>
      <c r="E3134" s="66" t="s">
        <v>8</v>
      </c>
      <c r="F3134" s="68">
        <v>48542</v>
      </c>
      <c r="G3134" s="67">
        <v>10.45</v>
      </c>
      <c r="H3134" s="67">
        <v>-0.14000000000000001</v>
      </c>
      <c r="I3134" s="67">
        <v>10.6</v>
      </c>
      <c r="J3134" s="67">
        <v>10.3</v>
      </c>
      <c r="K3134" s="67">
        <v>65.474000000000004</v>
      </c>
      <c r="L3134" s="67">
        <v>3.6438000000000001</v>
      </c>
    </row>
    <row r="3135" spans="1:15" hidden="1" x14ac:dyDescent="0.25">
      <c r="A3135" s="68">
        <v>44858</v>
      </c>
      <c r="B3135" s="68">
        <v>44860</v>
      </c>
      <c r="C3135" s="66" t="s">
        <v>124</v>
      </c>
      <c r="D3135" s="66" t="s">
        <v>176</v>
      </c>
      <c r="E3135" s="66" t="s">
        <v>177</v>
      </c>
      <c r="F3135" s="68">
        <v>44979</v>
      </c>
      <c r="G3135" s="67">
        <v>11.44</v>
      </c>
      <c r="H3135" s="67">
        <v>-0.04</v>
      </c>
      <c r="I3135" s="67">
        <v>11.58</v>
      </c>
      <c r="J3135" s="67">
        <v>11.29</v>
      </c>
      <c r="K3135" s="67">
        <v>96.357799999999997</v>
      </c>
      <c r="L3135" s="67">
        <v>0</v>
      </c>
      <c r="O3135" s="76"/>
    </row>
    <row r="3136" spans="1:15" hidden="1" x14ac:dyDescent="0.25">
      <c r="A3136" s="68">
        <v>44858</v>
      </c>
      <c r="B3136" s="68">
        <v>44860</v>
      </c>
      <c r="C3136" s="66" t="s">
        <v>130</v>
      </c>
      <c r="D3136" s="66" t="s">
        <v>168</v>
      </c>
      <c r="E3136" s="66" t="s">
        <v>169</v>
      </c>
      <c r="F3136" s="68">
        <v>45063</v>
      </c>
      <c r="G3136" s="67">
        <v>13.28</v>
      </c>
      <c r="H3136" s="67">
        <v>-0.04</v>
      </c>
      <c r="I3136" s="67">
        <v>13.43</v>
      </c>
      <c r="J3136" s="67">
        <v>13.13</v>
      </c>
      <c r="K3136" s="67">
        <v>93.031400000000005</v>
      </c>
      <c r="L3136" s="67">
        <v>0</v>
      </c>
    </row>
    <row r="3137" spans="1:15" hidden="1" x14ac:dyDescent="0.25">
      <c r="A3137" s="68">
        <v>44858</v>
      </c>
      <c r="B3137" s="68">
        <v>44860</v>
      </c>
      <c r="C3137" s="66" t="s">
        <v>133</v>
      </c>
      <c r="D3137" s="66" t="s">
        <v>158</v>
      </c>
      <c r="E3137" s="66" t="s">
        <v>159</v>
      </c>
      <c r="F3137" s="68">
        <v>45217</v>
      </c>
      <c r="G3137" s="67">
        <v>13.38</v>
      </c>
      <c r="H3137" s="67">
        <v>-0.04</v>
      </c>
      <c r="I3137" s="67">
        <v>13.53</v>
      </c>
      <c r="J3137" s="67">
        <v>13.23</v>
      </c>
      <c r="K3137" s="67">
        <v>88.286000000000001</v>
      </c>
      <c r="L3137" s="67">
        <v>0</v>
      </c>
    </row>
    <row r="3138" spans="1:15" hidden="1" x14ac:dyDescent="0.25">
      <c r="A3138" s="68">
        <v>44855</v>
      </c>
      <c r="B3138" s="68">
        <v>44859</v>
      </c>
      <c r="C3138" s="66" t="s">
        <v>112</v>
      </c>
      <c r="D3138" s="66" t="s">
        <v>113</v>
      </c>
      <c r="E3138" s="66" t="s">
        <v>114</v>
      </c>
      <c r="F3138" s="68">
        <v>50705</v>
      </c>
      <c r="G3138" s="67">
        <v>9.69</v>
      </c>
      <c r="H3138" s="67">
        <v>-0.06</v>
      </c>
      <c r="I3138" s="67">
        <v>9.84</v>
      </c>
      <c r="J3138" s="67">
        <v>9.5399999999999991</v>
      </c>
      <c r="K3138" s="67">
        <v>46.691400000000002</v>
      </c>
      <c r="L3138" s="67">
        <v>2.9836</v>
      </c>
    </row>
    <row r="3139" spans="1:15" hidden="1" x14ac:dyDescent="0.25">
      <c r="A3139" s="68">
        <v>44855</v>
      </c>
      <c r="B3139" s="68">
        <v>44859</v>
      </c>
      <c r="C3139" s="66" t="s">
        <v>121</v>
      </c>
      <c r="D3139" s="66" t="s">
        <v>170</v>
      </c>
      <c r="E3139" s="66" t="s">
        <v>171</v>
      </c>
      <c r="F3139" s="68">
        <v>45987</v>
      </c>
      <c r="G3139" s="67">
        <v>13.2</v>
      </c>
      <c r="H3139" s="67">
        <v>-0.21</v>
      </c>
      <c r="I3139" s="67">
        <v>13.35</v>
      </c>
      <c r="J3139" s="67">
        <v>13.05</v>
      </c>
      <c r="K3139" s="67">
        <v>70.602099999999993</v>
      </c>
      <c r="L3139" s="67">
        <v>0.9123</v>
      </c>
    </row>
    <row r="3140" spans="1:15" x14ac:dyDescent="0.25">
      <c r="A3140" s="68">
        <v>44855</v>
      </c>
      <c r="B3140" s="68">
        <v>44859</v>
      </c>
      <c r="C3140" s="66" t="s">
        <v>115</v>
      </c>
      <c r="D3140" s="66" t="s">
        <v>116</v>
      </c>
      <c r="E3140" s="66" t="s">
        <v>117</v>
      </c>
      <c r="F3140" s="68">
        <v>51616</v>
      </c>
      <c r="G3140" s="67">
        <v>9.3000000000000007</v>
      </c>
      <c r="H3140" s="67">
        <v>-0.06</v>
      </c>
      <c r="I3140" s="67">
        <v>9.4499999999999993</v>
      </c>
      <c r="J3140" s="67">
        <v>9.15</v>
      </c>
      <c r="K3140" s="67">
        <v>45.297699999999999</v>
      </c>
      <c r="L3140" s="67">
        <v>1.5041</v>
      </c>
    </row>
    <row r="3141" spans="1:15" hidden="1" x14ac:dyDescent="0.25">
      <c r="A3141" s="68">
        <v>44855</v>
      </c>
      <c r="B3141" s="68">
        <v>44859</v>
      </c>
      <c r="C3141" s="66" t="s">
        <v>118</v>
      </c>
      <c r="D3141" s="66" t="s">
        <v>174</v>
      </c>
      <c r="E3141" s="66" t="s">
        <v>175</v>
      </c>
      <c r="F3141" s="68">
        <v>46835</v>
      </c>
      <c r="G3141" s="67">
        <v>12.22</v>
      </c>
      <c r="H3141" s="67">
        <v>-0.04</v>
      </c>
      <c r="I3141" s="67">
        <v>12.37</v>
      </c>
      <c r="J3141" s="67">
        <v>12.07</v>
      </c>
      <c r="K3141" s="67">
        <v>70.600200000000001</v>
      </c>
      <c r="L3141" s="67">
        <v>3.4397000000000002</v>
      </c>
    </row>
    <row r="3142" spans="1:15" hidden="1" x14ac:dyDescent="0.25">
      <c r="A3142" s="68">
        <v>44855</v>
      </c>
      <c r="B3142" s="68">
        <v>44859</v>
      </c>
      <c r="C3142" s="66" t="s">
        <v>127</v>
      </c>
      <c r="D3142" s="66" t="s">
        <v>4</v>
      </c>
      <c r="E3142" s="66" t="s">
        <v>8</v>
      </c>
      <c r="F3142" s="68">
        <v>48542</v>
      </c>
      <c r="G3142" s="67">
        <v>10.59</v>
      </c>
      <c r="H3142" s="67">
        <v>-0.06</v>
      </c>
      <c r="I3142" s="67">
        <v>10.74</v>
      </c>
      <c r="J3142" s="67">
        <v>10.44</v>
      </c>
      <c r="K3142" s="67">
        <v>64.845799999999997</v>
      </c>
      <c r="L3142" s="67">
        <v>3.6307999999999998</v>
      </c>
    </row>
    <row r="3143" spans="1:15" hidden="1" x14ac:dyDescent="0.25">
      <c r="A3143" s="68">
        <v>44855</v>
      </c>
      <c r="B3143" s="68">
        <v>44859</v>
      </c>
      <c r="C3143" s="66" t="s">
        <v>124</v>
      </c>
      <c r="D3143" s="66" t="s">
        <v>176</v>
      </c>
      <c r="E3143" s="66" t="s">
        <v>177</v>
      </c>
      <c r="F3143" s="68">
        <v>44979</v>
      </c>
      <c r="G3143" s="67">
        <v>11.48</v>
      </c>
      <c r="H3143" s="67">
        <v>0</v>
      </c>
      <c r="I3143" s="67">
        <v>11.63</v>
      </c>
      <c r="J3143" s="67">
        <v>11.33</v>
      </c>
      <c r="K3143" s="67">
        <v>96.314099999999996</v>
      </c>
      <c r="L3143" s="67">
        <v>0</v>
      </c>
      <c r="O3143" s="76"/>
    </row>
    <row r="3144" spans="1:15" hidden="1" x14ac:dyDescent="0.25">
      <c r="A3144" s="68">
        <v>44855</v>
      </c>
      <c r="B3144" s="68">
        <v>44859</v>
      </c>
      <c r="C3144" s="66" t="s">
        <v>130</v>
      </c>
      <c r="D3144" s="66" t="s">
        <v>168</v>
      </c>
      <c r="E3144" s="66" t="s">
        <v>169</v>
      </c>
      <c r="F3144" s="68">
        <v>45063</v>
      </c>
      <c r="G3144" s="67">
        <v>13.32</v>
      </c>
      <c r="H3144" s="67">
        <v>-0.12</v>
      </c>
      <c r="I3144" s="67">
        <v>13.47</v>
      </c>
      <c r="J3144" s="67">
        <v>13.17</v>
      </c>
      <c r="K3144" s="67">
        <v>92.981800000000007</v>
      </c>
      <c r="L3144" s="67">
        <v>0</v>
      </c>
    </row>
    <row r="3145" spans="1:15" hidden="1" x14ac:dyDescent="0.25">
      <c r="A3145" s="68">
        <v>44855</v>
      </c>
      <c r="B3145" s="68">
        <v>44859</v>
      </c>
      <c r="C3145" s="66" t="s">
        <v>133</v>
      </c>
      <c r="D3145" s="66" t="s">
        <v>158</v>
      </c>
      <c r="E3145" s="66" t="s">
        <v>159</v>
      </c>
      <c r="F3145" s="68">
        <v>45217</v>
      </c>
      <c r="G3145" s="67">
        <v>13.42</v>
      </c>
      <c r="H3145" s="67">
        <v>-0.05</v>
      </c>
      <c r="I3145" s="67">
        <v>13.57</v>
      </c>
      <c r="J3145" s="67">
        <v>13.27</v>
      </c>
      <c r="K3145" s="67">
        <v>88.224800000000002</v>
      </c>
      <c r="L3145" s="67">
        <v>0</v>
      </c>
    </row>
    <row r="3146" spans="1:15" hidden="1" x14ac:dyDescent="0.25">
      <c r="A3146" s="68">
        <v>44854</v>
      </c>
      <c r="B3146" s="68">
        <v>44858</v>
      </c>
      <c r="C3146" s="66" t="s">
        <v>112</v>
      </c>
      <c r="D3146" s="66" t="s">
        <v>113</v>
      </c>
      <c r="E3146" s="66" t="s">
        <v>114</v>
      </c>
      <c r="F3146" s="68">
        <v>50705</v>
      </c>
      <c r="G3146" s="67">
        <v>9.75</v>
      </c>
      <c r="H3146" s="67">
        <v>-0.08</v>
      </c>
      <c r="I3146" s="67">
        <v>9.9</v>
      </c>
      <c r="J3146" s="67">
        <v>9.61</v>
      </c>
      <c r="K3146" s="67">
        <v>46.372100000000003</v>
      </c>
      <c r="L3146" s="67">
        <v>2.9752999999999998</v>
      </c>
    </row>
    <row r="3147" spans="1:15" hidden="1" x14ac:dyDescent="0.25">
      <c r="A3147" s="68">
        <v>44854</v>
      </c>
      <c r="B3147" s="68">
        <v>44858</v>
      </c>
      <c r="C3147" s="66" t="s">
        <v>121</v>
      </c>
      <c r="D3147" s="66" t="s">
        <v>170</v>
      </c>
      <c r="E3147" s="66" t="s">
        <v>171</v>
      </c>
      <c r="F3147" s="68">
        <v>45987</v>
      </c>
      <c r="G3147" s="67">
        <v>13.41</v>
      </c>
      <c r="H3147" s="67">
        <v>-0.33</v>
      </c>
      <c r="I3147" s="67">
        <v>13.56</v>
      </c>
      <c r="J3147" s="67">
        <v>13.26</v>
      </c>
      <c r="K3147" s="67">
        <v>70.179400000000001</v>
      </c>
      <c r="L3147" s="67">
        <v>0.90959999999999996</v>
      </c>
    </row>
    <row r="3148" spans="1:15" x14ac:dyDescent="0.25">
      <c r="A3148" s="68">
        <v>44854</v>
      </c>
      <c r="B3148" s="68">
        <v>44858</v>
      </c>
      <c r="C3148" s="66" t="s">
        <v>115</v>
      </c>
      <c r="D3148" s="66" t="s">
        <v>116</v>
      </c>
      <c r="E3148" s="66" t="s">
        <v>117</v>
      </c>
      <c r="F3148" s="68">
        <v>51616</v>
      </c>
      <c r="G3148" s="67">
        <v>9.36</v>
      </c>
      <c r="H3148" s="67">
        <v>-0.23</v>
      </c>
      <c r="I3148" s="67">
        <v>9.5</v>
      </c>
      <c r="J3148" s="67">
        <v>9.2100000000000009</v>
      </c>
      <c r="K3148" s="67">
        <v>45.022399999999998</v>
      </c>
      <c r="L3148" s="67">
        <v>1.4959</v>
      </c>
    </row>
    <row r="3149" spans="1:15" hidden="1" x14ac:dyDescent="0.25">
      <c r="A3149" s="68">
        <v>44854</v>
      </c>
      <c r="B3149" s="68">
        <v>44858</v>
      </c>
      <c r="C3149" s="66" t="s">
        <v>118</v>
      </c>
      <c r="D3149" s="66" t="s">
        <v>174</v>
      </c>
      <c r="E3149" s="66" t="s">
        <v>175</v>
      </c>
      <c r="F3149" s="68">
        <v>46835</v>
      </c>
      <c r="G3149" s="67">
        <v>12.26</v>
      </c>
      <c r="H3149" s="67">
        <v>0.12</v>
      </c>
      <c r="I3149" s="67">
        <v>12.41</v>
      </c>
      <c r="J3149" s="67">
        <v>12.12</v>
      </c>
      <c r="K3149" s="67">
        <v>70.458399999999997</v>
      </c>
      <c r="L3149" s="67">
        <v>3.4274</v>
      </c>
    </row>
    <row r="3150" spans="1:15" hidden="1" x14ac:dyDescent="0.25">
      <c r="A3150" s="68">
        <v>44854</v>
      </c>
      <c r="B3150" s="68">
        <v>44858</v>
      </c>
      <c r="C3150" s="66" t="s">
        <v>127</v>
      </c>
      <c r="D3150" s="66" t="s">
        <v>4</v>
      </c>
      <c r="E3150" s="66" t="s">
        <v>8</v>
      </c>
      <c r="F3150" s="68">
        <v>48542</v>
      </c>
      <c r="G3150" s="67">
        <v>10.65</v>
      </c>
      <c r="H3150" s="67">
        <v>0.04</v>
      </c>
      <c r="I3150" s="67">
        <v>10.79</v>
      </c>
      <c r="J3150" s="67">
        <v>10.5</v>
      </c>
      <c r="K3150" s="67">
        <v>64.569800000000001</v>
      </c>
      <c r="L3150" s="67">
        <v>3.6177999999999999</v>
      </c>
    </row>
    <row r="3151" spans="1:15" hidden="1" x14ac:dyDescent="0.25">
      <c r="A3151" s="68">
        <v>44854</v>
      </c>
      <c r="B3151" s="68">
        <v>44858</v>
      </c>
      <c r="C3151" s="66" t="s">
        <v>124</v>
      </c>
      <c r="D3151" s="66" t="s">
        <v>176</v>
      </c>
      <c r="E3151" s="66" t="s">
        <v>177</v>
      </c>
      <c r="F3151" s="68">
        <v>44979</v>
      </c>
      <c r="G3151" s="67">
        <v>11.48</v>
      </c>
      <c r="H3151" s="67">
        <v>-0.02</v>
      </c>
      <c r="I3151" s="67">
        <v>11.63</v>
      </c>
      <c r="J3151" s="67">
        <v>11.33</v>
      </c>
      <c r="K3151" s="67">
        <v>96.283900000000003</v>
      </c>
      <c r="L3151" s="67">
        <v>0</v>
      </c>
      <c r="O3151" s="76"/>
    </row>
    <row r="3152" spans="1:15" hidden="1" x14ac:dyDescent="0.25">
      <c r="A3152" s="68">
        <v>44854</v>
      </c>
      <c r="B3152" s="68">
        <v>44858</v>
      </c>
      <c r="C3152" s="66" t="s">
        <v>130</v>
      </c>
      <c r="D3152" s="66" t="s">
        <v>168</v>
      </c>
      <c r="E3152" s="66" t="s">
        <v>169</v>
      </c>
      <c r="F3152" s="68">
        <v>45063</v>
      </c>
      <c r="G3152" s="67">
        <v>13.44</v>
      </c>
      <c r="H3152" s="67">
        <v>0.03</v>
      </c>
      <c r="I3152" s="67">
        <v>13.59</v>
      </c>
      <c r="J3152" s="67">
        <v>13.29</v>
      </c>
      <c r="K3152" s="67">
        <v>92.892799999999994</v>
      </c>
      <c r="L3152" s="67">
        <v>0</v>
      </c>
    </row>
    <row r="3153" spans="1:15" hidden="1" x14ac:dyDescent="0.25">
      <c r="A3153" s="68">
        <v>44854</v>
      </c>
      <c r="B3153" s="68">
        <v>44858</v>
      </c>
      <c r="C3153" s="66" t="s">
        <v>133</v>
      </c>
      <c r="D3153" s="66" t="s">
        <v>158</v>
      </c>
      <c r="E3153" s="66" t="s">
        <v>159</v>
      </c>
      <c r="F3153" s="68">
        <v>45217</v>
      </c>
      <c r="G3153" s="67">
        <v>13.47</v>
      </c>
      <c r="H3153" s="67">
        <v>0</v>
      </c>
      <c r="I3153" s="67">
        <v>13.62</v>
      </c>
      <c r="J3153" s="67">
        <v>13.32</v>
      </c>
      <c r="K3153" s="67">
        <v>88.162199999999999</v>
      </c>
      <c r="L3153" s="67">
        <v>0</v>
      </c>
    </row>
    <row r="3154" spans="1:15" hidden="1" x14ac:dyDescent="0.25">
      <c r="A3154" s="68">
        <v>44853</v>
      </c>
      <c r="B3154" s="68">
        <v>44855</v>
      </c>
      <c r="C3154" s="66" t="s">
        <v>112</v>
      </c>
      <c r="D3154" s="66" t="s">
        <v>113</v>
      </c>
      <c r="E3154" s="66" t="s">
        <v>114</v>
      </c>
      <c r="F3154" s="68">
        <v>50705</v>
      </c>
      <c r="G3154" s="67">
        <v>9.83</v>
      </c>
      <c r="H3154" s="67">
        <v>-0.19</v>
      </c>
      <c r="I3154" s="67">
        <v>9.9700000000000006</v>
      </c>
      <c r="J3154" s="67">
        <v>9.68</v>
      </c>
      <c r="K3154" s="67">
        <v>46.023000000000003</v>
      </c>
      <c r="L3154" s="67">
        <v>2.9506999999999999</v>
      </c>
    </row>
    <row r="3155" spans="1:15" hidden="1" x14ac:dyDescent="0.25">
      <c r="A3155" s="68">
        <v>44853</v>
      </c>
      <c r="B3155" s="68">
        <v>44855</v>
      </c>
      <c r="C3155" s="66" t="s">
        <v>121</v>
      </c>
      <c r="D3155" s="66" t="s">
        <v>170</v>
      </c>
      <c r="E3155" s="66" t="s">
        <v>171</v>
      </c>
      <c r="F3155" s="68">
        <v>45987</v>
      </c>
      <c r="G3155" s="67">
        <v>13.74</v>
      </c>
      <c r="H3155" s="67">
        <v>-7.0000000000000007E-2</v>
      </c>
      <c r="I3155" s="67">
        <v>13.89</v>
      </c>
      <c r="J3155" s="67">
        <v>13.6</v>
      </c>
      <c r="K3155" s="67">
        <v>69.4876</v>
      </c>
      <c r="L3155" s="67">
        <v>0.90139999999999998</v>
      </c>
    </row>
    <row r="3156" spans="1:15" x14ac:dyDescent="0.25">
      <c r="A3156" s="68">
        <v>44853</v>
      </c>
      <c r="B3156" s="68">
        <v>44855</v>
      </c>
      <c r="C3156" s="66" t="s">
        <v>115</v>
      </c>
      <c r="D3156" s="66" t="s">
        <v>116</v>
      </c>
      <c r="E3156" s="66" t="s">
        <v>117</v>
      </c>
      <c r="F3156" s="68">
        <v>51616</v>
      </c>
      <c r="G3156" s="67">
        <v>9.59</v>
      </c>
      <c r="H3156" s="67">
        <v>-0.25</v>
      </c>
      <c r="I3156" s="67">
        <v>9.74</v>
      </c>
      <c r="J3156" s="67">
        <v>9.44</v>
      </c>
      <c r="K3156" s="67">
        <v>43.878599999999999</v>
      </c>
      <c r="L3156" s="67">
        <v>1.4712000000000001</v>
      </c>
    </row>
    <row r="3157" spans="1:15" hidden="1" x14ac:dyDescent="0.25">
      <c r="A3157" s="68">
        <v>44853</v>
      </c>
      <c r="B3157" s="68">
        <v>44855</v>
      </c>
      <c r="C3157" s="66" t="s">
        <v>118</v>
      </c>
      <c r="D3157" s="66" t="s">
        <v>174</v>
      </c>
      <c r="E3157" s="66" t="s">
        <v>175</v>
      </c>
      <c r="F3157" s="68">
        <v>46835</v>
      </c>
      <c r="G3157" s="67">
        <v>12.14</v>
      </c>
      <c r="H3157" s="67">
        <v>-0.01</v>
      </c>
      <c r="I3157" s="67">
        <v>12.29</v>
      </c>
      <c r="J3157" s="67">
        <v>12</v>
      </c>
      <c r="K3157" s="67">
        <v>70.785700000000006</v>
      </c>
      <c r="L3157" s="67">
        <v>3.3904000000000001</v>
      </c>
    </row>
    <row r="3158" spans="1:15" hidden="1" x14ac:dyDescent="0.25">
      <c r="A3158" s="68">
        <v>44853</v>
      </c>
      <c r="B3158" s="68">
        <v>44855</v>
      </c>
      <c r="C3158" s="66" t="s">
        <v>127</v>
      </c>
      <c r="D3158" s="66" t="s">
        <v>4</v>
      </c>
      <c r="E3158" s="66" t="s">
        <v>8</v>
      </c>
      <c r="F3158" s="68">
        <v>48542</v>
      </c>
      <c r="G3158" s="67">
        <v>10.61</v>
      </c>
      <c r="H3158" s="67">
        <v>-0.1</v>
      </c>
      <c r="I3158" s="67">
        <v>10.76</v>
      </c>
      <c r="J3158" s="67">
        <v>10.47</v>
      </c>
      <c r="K3158" s="67">
        <v>64.704800000000006</v>
      </c>
      <c r="L3158" s="67">
        <v>3.5788000000000002</v>
      </c>
    </row>
    <row r="3159" spans="1:15" hidden="1" x14ac:dyDescent="0.25">
      <c r="A3159" s="68">
        <v>44853</v>
      </c>
      <c r="B3159" s="68">
        <v>44855</v>
      </c>
      <c r="C3159" s="66" t="s">
        <v>124</v>
      </c>
      <c r="D3159" s="66" t="s">
        <v>176</v>
      </c>
      <c r="E3159" s="66" t="s">
        <v>177</v>
      </c>
      <c r="F3159" s="68">
        <v>44979</v>
      </c>
      <c r="G3159" s="67">
        <v>11.5</v>
      </c>
      <c r="H3159" s="67">
        <v>0.02</v>
      </c>
      <c r="I3159" s="67">
        <v>11.64</v>
      </c>
      <c r="J3159" s="67">
        <v>11.35</v>
      </c>
      <c r="K3159" s="67">
        <v>96.191500000000005</v>
      </c>
      <c r="L3159" s="67">
        <v>0</v>
      </c>
      <c r="O3159" s="76"/>
    </row>
    <row r="3160" spans="1:15" hidden="1" x14ac:dyDescent="0.25">
      <c r="A3160" s="68">
        <v>44853</v>
      </c>
      <c r="B3160" s="68">
        <v>44855</v>
      </c>
      <c r="C3160" s="66" t="s">
        <v>130</v>
      </c>
      <c r="D3160" s="66" t="s">
        <v>168</v>
      </c>
      <c r="E3160" s="66" t="s">
        <v>169</v>
      </c>
      <c r="F3160" s="68">
        <v>45063</v>
      </c>
      <c r="G3160" s="67">
        <v>13.41</v>
      </c>
      <c r="H3160" s="67">
        <v>-0.05</v>
      </c>
      <c r="I3160" s="67">
        <v>13.56</v>
      </c>
      <c r="J3160" s="67">
        <v>13.26</v>
      </c>
      <c r="K3160" s="67">
        <v>92.811199999999999</v>
      </c>
      <c r="L3160" s="67">
        <v>0</v>
      </c>
    </row>
    <row r="3161" spans="1:15" hidden="1" x14ac:dyDescent="0.25">
      <c r="A3161" s="68">
        <v>44853</v>
      </c>
      <c r="B3161" s="68">
        <v>44855</v>
      </c>
      <c r="C3161" s="66" t="s">
        <v>133</v>
      </c>
      <c r="D3161" s="66" t="s">
        <v>158</v>
      </c>
      <c r="E3161" s="66" t="s">
        <v>159</v>
      </c>
      <c r="F3161" s="68">
        <v>45217</v>
      </c>
      <c r="G3161" s="67">
        <v>13.47</v>
      </c>
      <c r="H3161" s="67">
        <v>0.5</v>
      </c>
      <c r="I3161" s="67">
        <v>13.62</v>
      </c>
      <c r="J3161" s="67">
        <v>13.32</v>
      </c>
      <c r="K3161" s="67">
        <v>88.069800000000001</v>
      </c>
      <c r="L3161" s="67">
        <v>0</v>
      </c>
    </row>
    <row r="3162" spans="1:15" hidden="1" x14ac:dyDescent="0.25">
      <c r="A3162" s="68">
        <v>44852</v>
      </c>
      <c r="B3162" s="68">
        <v>44854</v>
      </c>
      <c r="C3162" s="66" t="s">
        <v>112</v>
      </c>
      <c r="D3162" s="66" t="s">
        <v>113</v>
      </c>
      <c r="E3162" s="66" t="s">
        <v>114</v>
      </c>
      <c r="F3162" s="68">
        <v>50705</v>
      </c>
      <c r="G3162" s="67">
        <v>10.02</v>
      </c>
      <c r="H3162" s="67">
        <v>0</v>
      </c>
      <c r="I3162" s="67">
        <v>10.16</v>
      </c>
      <c r="J3162" s="67">
        <v>9.8699999999999992</v>
      </c>
      <c r="K3162" s="67">
        <v>45.134999999999998</v>
      </c>
      <c r="L3162" s="67">
        <v>2.9424999999999999</v>
      </c>
    </row>
    <row r="3163" spans="1:15" hidden="1" x14ac:dyDescent="0.25">
      <c r="A3163" s="68">
        <v>44852</v>
      </c>
      <c r="B3163" s="68">
        <v>44854</v>
      </c>
      <c r="C3163" s="66" t="s">
        <v>121</v>
      </c>
      <c r="D3163" s="66" t="s">
        <v>170</v>
      </c>
      <c r="E3163" s="66" t="s">
        <v>171</v>
      </c>
      <c r="F3163" s="68">
        <v>45987</v>
      </c>
      <c r="G3163" s="67">
        <v>13.81</v>
      </c>
      <c r="H3163" s="67">
        <v>-0.05</v>
      </c>
      <c r="I3163" s="67">
        <v>13.96</v>
      </c>
      <c r="J3163" s="67">
        <v>13.67</v>
      </c>
      <c r="K3163" s="67">
        <v>69.333399999999997</v>
      </c>
      <c r="L3163" s="67">
        <v>0.89859999999999995</v>
      </c>
    </row>
    <row r="3164" spans="1:15" x14ac:dyDescent="0.25">
      <c r="A3164" s="68">
        <v>44852</v>
      </c>
      <c r="B3164" s="68">
        <v>44854</v>
      </c>
      <c r="C3164" s="66" t="s">
        <v>115</v>
      </c>
      <c r="D3164" s="66" t="s">
        <v>116</v>
      </c>
      <c r="E3164" s="66" t="s">
        <v>117</v>
      </c>
      <c r="F3164" s="68">
        <v>51616</v>
      </c>
      <c r="G3164" s="67">
        <v>9.84</v>
      </c>
      <c r="H3164" s="67">
        <v>-0.06</v>
      </c>
      <c r="I3164" s="67">
        <v>9.99</v>
      </c>
      <c r="J3164" s="67">
        <v>9.69</v>
      </c>
      <c r="K3164" s="67">
        <v>42.701300000000003</v>
      </c>
      <c r="L3164" s="67">
        <v>1.4630000000000001</v>
      </c>
    </row>
    <row r="3165" spans="1:15" hidden="1" x14ac:dyDescent="0.25">
      <c r="A3165" s="68">
        <v>44852</v>
      </c>
      <c r="B3165" s="68">
        <v>44854</v>
      </c>
      <c r="C3165" s="66" t="s">
        <v>118</v>
      </c>
      <c r="D3165" s="66" t="s">
        <v>174</v>
      </c>
      <c r="E3165" s="66" t="s">
        <v>175</v>
      </c>
      <c r="F3165" s="68">
        <v>46835</v>
      </c>
      <c r="G3165" s="67">
        <v>12.15</v>
      </c>
      <c r="H3165" s="67">
        <v>0.05</v>
      </c>
      <c r="I3165" s="67">
        <v>12.3</v>
      </c>
      <c r="J3165" s="67">
        <v>12</v>
      </c>
      <c r="K3165" s="67">
        <v>70.751199999999997</v>
      </c>
      <c r="L3165" s="67">
        <v>3.3780999999999999</v>
      </c>
    </row>
    <row r="3166" spans="1:15" hidden="1" x14ac:dyDescent="0.25">
      <c r="A3166" s="68">
        <v>44852</v>
      </c>
      <c r="B3166" s="68">
        <v>44854</v>
      </c>
      <c r="C3166" s="66" t="s">
        <v>127</v>
      </c>
      <c r="D3166" s="66" t="s">
        <v>4</v>
      </c>
      <c r="E3166" s="66" t="s">
        <v>8</v>
      </c>
      <c r="F3166" s="68">
        <v>48542</v>
      </c>
      <c r="G3166" s="67">
        <v>10.71</v>
      </c>
      <c r="H3166" s="67">
        <v>0</v>
      </c>
      <c r="I3166" s="67">
        <v>10.86</v>
      </c>
      <c r="J3166" s="67">
        <v>10.56</v>
      </c>
      <c r="K3166" s="67">
        <v>64.254400000000004</v>
      </c>
      <c r="L3166" s="67">
        <v>3.5657999999999999</v>
      </c>
    </row>
    <row r="3167" spans="1:15" hidden="1" x14ac:dyDescent="0.25">
      <c r="A3167" s="68">
        <v>44852</v>
      </c>
      <c r="B3167" s="68">
        <v>44854</v>
      </c>
      <c r="C3167" s="66" t="s">
        <v>124</v>
      </c>
      <c r="D3167" s="66" t="s">
        <v>176</v>
      </c>
      <c r="E3167" s="66" t="s">
        <v>177</v>
      </c>
      <c r="F3167" s="68">
        <v>44979</v>
      </c>
      <c r="G3167" s="67">
        <v>11.48</v>
      </c>
      <c r="H3167" s="67">
        <v>-0.03</v>
      </c>
      <c r="I3167" s="67">
        <v>11.63</v>
      </c>
      <c r="J3167" s="67">
        <v>11.33</v>
      </c>
      <c r="K3167" s="67">
        <v>96.167699999999996</v>
      </c>
      <c r="L3167" s="67">
        <v>0</v>
      </c>
      <c r="O3167" s="76"/>
    </row>
    <row r="3168" spans="1:15" hidden="1" x14ac:dyDescent="0.25">
      <c r="A3168" s="68">
        <v>44852</v>
      </c>
      <c r="B3168" s="68">
        <v>44854</v>
      </c>
      <c r="C3168" s="66" t="s">
        <v>133</v>
      </c>
      <c r="D3168" s="66" t="s">
        <v>162</v>
      </c>
      <c r="E3168" s="66" t="s">
        <v>163</v>
      </c>
      <c r="F3168" s="68">
        <v>45161</v>
      </c>
      <c r="G3168" s="67">
        <v>12.97</v>
      </c>
      <c r="H3168" s="67">
        <v>0.02</v>
      </c>
      <c r="I3168" s="67">
        <v>13.12</v>
      </c>
      <c r="J3168" s="67">
        <v>12.82</v>
      </c>
      <c r="K3168" s="67">
        <v>90.040400000000005</v>
      </c>
      <c r="L3168" s="67">
        <v>0</v>
      </c>
    </row>
    <row r="3169" spans="1:15" hidden="1" x14ac:dyDescent="0.25">
      <c r="A3169" s="68">
        <v>44852</v>
      </c>
      <c r="B3169" s="68">
        <v>44854</v>
      </c>
      <c r="C3169" s="66" t="s">
        <v>130</v>
      </c>
      <c r="D3169" s="66" t="s">
        <v>168</v>
      </c>
      <c r="E3169" s="66" t="s">
        <v>169</v>
      </c>
      <c r="F3169" s="68">
        <v>45063</v>
      </c>
      <c r="G3169" s="67">
        <v>13.46</v>
      </c>
      <c r="H3169" s="67">
        <v>0.06</v>
      </c>
      <c r="I3169" s="67">
        <v>13.61</v>
      </c>
      <c r="J3169" s="67">
        <v>13.31</v>
      </c>
      <c r="K3169" s="67">
        <v>92.7547</v>
      </c>
      <c r="L3169" s="67">
        <v>0</v>
      </c>
    </row>
    <row r="3170" spans="1:15" hidden="1" x14ac:dyDescent="0.25">
      <c r="A3170" s="68">
        <v>44851</v>
      </c>
      <c r="B3170" s="68">
        <v>44853</v>
      </c>
      <c r="C3170" s="66" t="s">
        <v>112</v>
      </c>
      <c r="D3170" s="66" t="s">
        <v>113</v>
      </c>
      <c r="E3170" s="66" t="s">
        <v>114</v>
      </c>
      <c r="F3170" s="68">
        <v>50705</v>
      </c>
      <c r="G3170" s="67">
        <v>10.02</v>
      </c>
      <c r="H3170" s="67">
        <v>-0.13</v>
      </c>
      <c r="I3170" s="67">
        <v>10.17</v>
      </c>
      <c r="J3170" s="67">
        <v>9.8800000000000008</v>
      </c>
      <c r="K3170" s="67">
        <v>45.094799999999999</v>
      </c>
      <c r="L3170" s="67">
        <v>2.9342000000000001</v>
      </c>
    </row>
    <row r="3171" spans="1:15" hidden="1" x14ac:dyDescent="0.25">
      <c r="A3171" s="68">
        <v>44851</v>
      </c>
      <c r="B3171" s="68">
        <v>44853</v>
      </c>
      <c r="C3171" s="66" t="s">
        <v>121</v>
      </c>
      <c r="D3171" s="66" t="s">
        <v>170</v>
      </c>
      <c r="E3171" s="66" t="s">
        <v>171</v>
      </c>
      <c r="F3171" s="68">
        <v>45987</v>
      </c>
      <c r="G3171" s="67">
        <v>13.86</v>
      </c>
      <c r="H3171" s="67">
        <v>-0.52</v>
      </c>
      <c r="I3171" s="67">
        <v>14.01</v>
      </c>
      <c r="J3171" s="67">
        <v>13.71</v>
      </c>
      <c r="K3171" s="67">
        <v>69.226500000000001</v>
      </c>
      <c r="L3171" s="67">
        <v>0.89590000000000003</v>
      </c>
    </row>
    <row r="3172" spans="1:15" x14ac:dyDescent="0.25">
      <c r="A3172" s="68">
        <v>44851</v>
      </c>
      <c r="B3172" s="68">
        <v>44853</v>
      </c>
      <c r="C3172" s="66" t="s">
        <v>115</v>
      </c>
      <c r="D3172" s="66" t="s">
        <v>116</v>
      </c>
      <c r="E3172" s="66" t="s">
        <v>117</v>
      </c>
      <c r="F3172" s="68">
        <v>51616</v>
      </c>
      <c r="G3172" s="67">
        <v>9.9</v>
      </c>
      <c r="H3172" s="67">
        <v>-0.14000000000000001</v>
      </c>
      <c r="I3172" s="67">
        <v>10.050000000000001</v>
      </c>
      <c r="J3172" s="67">
        <v>9.75</v>
      </c>
      <c r="K3172" s="67">
        <v>42.408099999999997</v>
      </c>
      <c r="L3172" s="67">
        <v>1.4548000000000001</v>
      </c>
    </row>
    <row r="3173" spans="1:15" hidden="1" x14ac:dyDescent="0.25">
      <c r="A3173" s="68">
        <v>44851</v>
      </c>
      <c r="B3173" s="68">
        <v>44853</v>
      </c>
      <c r="C3173" s="66" t="s">
        <v>118</v>
      </c>
      <c r="D3173" s="66" t="s">
        <v>174</v>
      </c>
      <c r="E3173" s="66" t="s">
        <v>175</v>
      </c>
      <c r="F3173" s="68">
        <v>46835</v>
      </c>
      <c r="G3173" s="67">
        <v>12.1</v>
      </c>
      <c r="H3173" s="67">
        <v>-0.61</v>
      </c>
      <c r="I3173" s="67">
        <v>12.25</v>
      </c>
      <c r="J3173" s="67">
        <v>11.95</v>
      </c>
      <c r="K3173" s="67">
        <v>70.900199999999998</v>
      </c>
      <c r="L3173" s="67">
        <v>3.3658000000000001</v>
      </c>
    </row>
    <row r="3174" spans="1:15" hidden="1" x14ac:dyDescent="0.25">
      <c r="A3174" s="68">
        <v>44851</v>
      </c>
      <c r="B3174" s="68">
        <v>44853</v>
      </c>
      <c r="C3174" s="66" t="s">
        <v>127</v>
      </c>
      <c r="D3174" s="66" t="s">
        <v>4</v>
      </c>
      <c r="E3174" s="66" t="s">
        <v>8</v>
      </c>
      <c r="F3174" s="68">
        <v>48542</v>
      </c>
      <c r="G3174" s="67">
        <v>10.71</v>
      </c>
      <c r="H3174" s="67">
        <v>-0.22</v>
      </c>
      <c r="I3174" s="67">
        <v>10.86</v>
      </c>
      <c r="J3174" s="67">
        <v>10.56</v>
      </c>
      <c r="K3174" s="67">
        <v>64.247399999999999</v>
      </c>
      <c r="L3174" s="67">
        <v>3.5527000000000002</v>
      </c>
    </row>
    <row r="3175" spans="1:15" hidden="1" x14ac:dyDescent="0.25">
      <c r="A3175" s="68">
        <v>44851</v>
      </c>
      <c r="B3175" s="68">
        <v>44853</v>
      </c>
      <c r="C3175" s="66" t="s">
        <v>124</v>
      </c>
      <c r="D3175" s="66" t="s">
        <v>176</v>
      </c>
      <c r="E3175" s="66" t="s">
        <v>177</v>
      </c>
      <c r="F3175" s="68">
        <v>44979</v>
      </c>
      <c r="G3175" s="67">
        <v>11.51</v>
      </c>
      <c r="H3175" s="67">
        <v>0.08</v>
      </c>
      <c r="I3175" s="67">
        <v>11.66</v>
      </c>
      <c r="J3175" s="67">
        <v>11.36</v>
      </c>
      <c r="K3175" s="67">
        <v>96.127499999999998</v>
      </c>
      <c r="L3175" s="67">
        <v>0</v>
      </c>
      <c r="O3175" s="76"/>
    </row>
    <row r="3176" spans="1:15" hidden="1" x14ac:dyDescent="0.25">
      <c r="A3176" s="68">
        <v>44851</v>
      </c>
      <c r="B3176" s="68">
        <v>44853</v>
      </c>
      <c r="C3176" s="66" t="s">
        <v>133</v>
      </c>
      <c r="D3176" s="66" t="s">
        <v>162</v>
      </c>
      <c r="E3176" s="66" t="s">
        <v>163</v>
      </c>
      <c r="F3176" s="68">
        <v>45161</v>
      </c>
      <c r="G3176" s="67">
        <v>12.95</v>
      </c>
      <c r="H3176" s="67">
        <v>0.08</v>
      </c>
      <c r="I3176" s="67">
        <v>13.1</v>
      </c>
      <c r="J3176" s="67">
        <v>12.8</v>
      </c>
      <c r="K3176" s="67">
        <v>90.025000000000006</v>
      </c>
      <c r="L3176" s="67">
        <v>0</v>
      </c>
    </row>
    <row r="3177" spans="1:15" hidden="1" x14ac:dyDescent="0.25">
      <c r="A3177" s="68">
        <v>44851</v>
      </c>
      <c r="B3177" s="68">
        <v>44853</v>
      </c>
      <c r="C3177" s="66" t="s">
        <v>130</v>
      </c>
      <c r="D3177" s="66" t="s">
        <v>168</v>
      </c>
      <c r="E3177" s="66" t="s">
        <v>169</v>
      </c>
      <c r="F3177" s="68">
        <v>45063</v>
      </c>
      <c r="G3177" s="67">
        <v>13.4</v>
      </c>
      <c r="H3177" s="67">
        <v>0.34</v>
      </c>
      <c r="I3177" s="67">
        <v>13.55</v>
      </c>
      <c r="J3177" s="67">
        <v>13.25</v>
      </c>
      <c r="K3177" s="67">
        <v>92.748400000000004</v>
      </c>
      <c r="L3177" s="67">
        <v>0</v>
      </c>
    </row>
    <row r="3178" spans="1:15" hidden="1" x14ac:dyDescent="0.25">
      <c r="A3178" s="68">
        <v>44848</v>
      </c>
      <c r="B3178" s="68">
        <v>44852</v>
      </c>
      <c r="C3178" s="66" t="s">
        <v>112</v>
      </c>
      <c r="D3178" s="66" t="s">
        <v>113</v>
      </c>
      <c r="E3178" s="66" t="s">
        <v>114</v>
      </c>
      <c r="F3178" s="68">
        <v>50705</v>
      </c>
      <c r="G3178" s="67">
        <v>10.15</v>
      </c>
      <c r="H3178" s="67">
        <v>7.0000000000000007E-2</v>
      </c>
      <c r="I3178" s="67">
        <v>10.3</v>
      </c>
      <c r="J3178" s="67">
        <v>10</v>
      </c>
      <c r="K3178" s="67">
        <v>44.5242</v>
      </c>
      <c r="L3178" s="67">
        <v>2.9260000000000002</v>
      </c>
    </row>
    <row r="3179" spans="1:15" hidden="1" x14ac:dyDescent="0.25">
      <c r="A3179" s="68">
        <v>44848</v>
      </c>
      <c r="B3179" s="68">
        <v>44852</v>
      </c>
      <c r="C3179" s="66" t="s">
        <v>121</v>
      </c>
      <c r="D3179" s="66" t="s">
        <v>170</v>
      </c>
      <c r="E3179" s="66" t="s">
        <v>171</v>
      </c>
      <c r="F3179" s="68">
        <v>45987</v>
      </c>
      <c r="G3179" s="67">
        <v>14.38</v>
      </c>
      <c r="H3179" s="67">
        <v>1.31</v>
      </c>
      <c r="I3179" s="67">
        <v>14.53</v>
      </c>
      <c r="J3179" s="67">
        <v>14.23</v>
      </c>
      <c r="K3179" s="67">
        <v>68.241500000000002</v>
      </c>
      <c r="L3179" s="67">
        <v>0.89319999999999999</v>
      </c>
    </row>
    <row r="3180" spans="1:15" x14ac:dyDescent="0.25">
      <c r="A3180" s="68">
        <v>44848</v>
      </c>
      <c r="B3180" s="68">
        <v>44852</v>
      </c>
      <c r="C3180" s="66" t="s">
        <v>115</v>
      </c>
      <c r="D3180" s="66" t="s">
        <v>116</v>
      </c>
      <c r="E3180" s="66" t="s">
        <v>117</v>
      </c>
      <c r="F3180" s="68">
        <v>51616</v>
      </c>
      <c r="G3180" s="67">
        <v>10.039999999999999</v>
      </c>
      <c r="H3180" s="67">
        <v>7.0000000000000007E-2</v>
      </c>
      <c r="I3180" s="67">
        <v>10.19</v>
      </c>
      <c r="J3180" s="67">
        <v>9.89</v>
      </c>
      <c r="K3180" s="67">
        <v>41.7761</v>
      </c>
      <c r="L3180" s="67">
        <v>1.4466000000000001</v>
      </c>
    </row>
    <row r="3181" spans="1:15" hidden="1" x14ac:dyDescent="0.25">
      <c r="A3181" s="68">
        <v>44848</v>
      </c>
      <c r="B3181" s="68">
        <v>44852</v>
      </c>
      <c r="C3181" s="66" t="s">
        <v>118</v>
      </c>
      <c r="D3181" s="66" t="s">
        <v>174</v>
      </c>
      <c r="E3181" s="66" t="s">
        <v>175</v>
      </c>
      <c r="F3181" s="68">
        <v>46835</v>
      </c>
      <c r="G3181" s="67">
        <v>12.71</v>
      </c>
      <c r="H3181" s="67">
        <v>1.1200000000000001</v>
      </c>
      <c r="I3181" s="67">
        <v>12.86</v>
      </c>
      <c r="J3181" s="67">
        <v>12.56</v>
      </c>
      <c r="K3181" s="67">
        <v>69.047899999999998</v>
      </c>
      <c r="L3181" s="67">
        <v>3.3534000000000002</v>
      </c>
    </row>
    <row r="3182" spans="1:15" hidden="1" x14ac:dyDescent="0.25">
      <c r="A3182" s="68">
        <v>44848</v>
      </c>
      <c r="B3182" s="68">
        <v>44852</v>
      </c>
      <c r="C3182" s="66" t="s">
        <v>127</v>
      </c>
      <c r="D3182" s="66" t="s">
        <v>4</v>
      </c>
      <c r="E3182" s="66" t="s">
        <v>8</v>
      </c>
      <c r="F3182" s="68">
        <v>48542</v>
      </c>
      <c r="G3182" s="67">
        <v>10.93</v>
      </c>
      <c r="H3182" s="67">
        <v>0.37</v>
      </c>
      <c r="I3182" s="67">
        <v>11.08</v>
      </c>
      <c r="J3182" s="67">
        <v>10.78</v>
      </c>
      <c r="K3182" s="67">
        <v>63.2761</v>
      </c>
      <c r="L3182" s="67">
        <v>3.5396999999999998</v>
      </c>
    </row>
    <row r="3183" spans="1:15" hidden="1" x14ac:dyDescent="0.25">
      <c r="A3183" s="68">
        <v>44848</v>
      </c>
      <c r="B3183" s="68">
        <v>44852</v>
      </c>
      <c r="C3183" s="66" t="s">
        <v>124</v>
      </c>
      <c r="D3183" s="66" t="s">
        <v>176</v>
      </c>
      <c r="E3183" s="66" t="s">
        <v>177</v>
      </c>
      <c r="F3183" s="68">
        <v>44979</v>
      </c>
      <c r="G3183" s="67">
        <v>11.43</v>
      </c>
      <c r="H3183" s="67">
        <v>-0.15</v>
      </c>
      <c r="I3183" s="67">
        <v>11.58</v>
      </c>
      <c r="J3183" s="67">
        <v>11.28</v>
      </c>
      <c r="K3183" s="67">
        <v>96.124099999999999</v>
      </c>
      <c r="L3183" s="67">
        <v>0</v>
      </c>
      <c r="O3183" s="76"/>
    </row>
    <row r="3184" spans="1:15" hidden="1" x14ac:dyDescent="0.25">
      <c r="A3184" s="68">
        <v>44848</v>
      </c>
      <c r="B3184" s="68">
        <v>44852</v>
      </c>
      <c r="C3184" s="66" t="s">
        <v>133</v>
      </c>
      <c r="D3184" s="66" t="s">
        <v>162</v>
      </c>
      <c r="E3184" s="66" t="s">
        <v>163</v>
      </c>
      <c r="F3184" s="68">
        <v>45161</v>
      </c>
      <c r="G3184" s="67">
        <v>12.87</v>
      </c>
      <c r="H3184" s="67">
        <v>0</v>
      </c>
      <c r="I3184" s="67">
        <v>13.02</v>
      </c>
      <c r="J3184" s="67">
        <v>12.72</v>
      </c>
      <c r="K3184" s="67">
        <v>90.052300000000002</v>
      </c>
      <c r="L3184" s="67">
        <v>0</v>
      </c>
    </row>
    <row r="3185" spans="1:15" hidden="1" x14ac:dyDescent="0.25">
      <c r="A3185" s="68">
        <v>44848</v>
      </c>
      <c r="B3185" s="68">
        <v>44852</v>
      </c>
      <c r="C3185" s="66" t="s">
        <v>130</v>
      </c>
      <c r="D3185" s="66" t="s">
        <v>168</v>
      </c>
      <c r="E3185" s="66" t="s">
        <v>169</v>
      </c>
      <c r="F3185" s="68">
        <v>45063</v>
      </c>
      <c r="G3185" s="67">
        <v>13.06</v>
      </c>
      <c r="H3185" s="67">
        <v>-0.26</v>
      </c>
      <c r="I3185" s="67">
        <v>13.21</v>
      </c>
      <c r="J3185" s="67">
        <v>12.91</v>
      </c>
      <c r="K3185" s="67">
        <v>92.889799999999994</v>
      </c>
      <c r="L3185" s="67">
        <v>0</v>
      </c>
    </row>
    <row r="3186" spans="1:15" hidden="1" x14ac:dyDescent="0.25">
      <c r="A3186" s="68">
        <v>44847</v>
      </c>
      <c r="B3186" s="68">
        <v>44851</v>
      </c>
      <c r="C3186" s="66" t="s">
        <v>112</v>
      </c>
      <c r="D3186" s="66" t="s">
        <v>113</v>
      </c>
      <c r="E3186" s="66" t="s">
        <v>114</v>
      </c>
      <c r="F3186" s="68">
        <v>50705</v>
      </c>
      <c r="G3186" s="67">
        <v>10.08</v>
      </c>
      <c r="H3186" s="67">
        <v>0.13</v>
      </c>
      <c r="I3186" s="67">
        <v>10.220000000000001</v>
      </c>
      <c r="J3186" s="67">
        <v>9.93</v>
      </c>
      <c r="K3186" s="67">
        <v>44.853000000000002</v>
      </c>
      <c r="L3186" s="67">
        <v>2.9178000000000002</v>
      </c>
    </row>
    <row r="3187" spans="1:15" hidden="1" x14ac:dyDescent="0.25">
      <c r="A3187" s="68">
        <v>44847</v>
      </c>
      <c r="B3187" s="68">
        <v>44851</v>
      </c>
      <c r="C3187" s="66" t="s">
        <v>121</v>
      </c>
      <c r="D3187" s="66" t="s">
        <v>170</v>
      </c>
      <c r="E3187" s="66" t="s">
        <v>171</v>
      </c>
      <c r="F3187" s="68">
        <v>45987</v>
      </c>
      <c r="G3187" s="67">
        <v>13.07</v>
      </c>
      <c r="H3187" s="67">
        <v>0.41</v>
      </c>
      <c r="I3187" s="67">
        <v>13.22</v>
      </c>
      <c r="J3187" s="67">
        <v>12.92</v>
      </c>
      <c r="K3187" s="67">
        <v>70.674499999999995</v>
      </c>
      <c r="L3187" s="67">
        <v>0.89039999999999997</v>
      </c>
    </row>
    <row r="3188" spans="1:15" x14ac:dyDescent="0.25">
      <c r="A3188" s="68">
        <v>44847</v>
      </c>
      <c r="B3188" s="68">
        <v>44851</v>
      </c>
      <c r="C3188" s="66" t="s">
        <v>115</v>
      </c>
      <c r="D3188" s="66" t="s">
        <v>116</v>
      </c>
      <c r="E3188" s="66" t="s">
        <v>117</v>
      </c>
      <c r="F3188" s="68">
        <v>51616</v>
      </c>
      <c r="G3188" s="67">
        <v>9.9700000000000006</v>
      </c>
      <c r="H3188" s="67">
        <v>7.0000000000000007E-2</v>
      </c>
      <c r="I3188" s="67">
        <v>10.11</v>
      </c>
      <c r="J3188" s="67">
        <v>9.82</v>
      </c>
      <c r="K3188" s="67">
        <v>42.105200000000004</v>
      </c>
      <c r="L3188" s="67">
        <v>1.4383999999999999</v>
      </c>
    </row>
    <row r="3189" spans="1:15" hidden="1" x14ac:dyDescent="0.25">
      <c r="A3189" s="68">
        <v>44847</v>
      </c>
      <c r="B3189" s="68">
        <v>44851</v>
      </c>
      <c r="C3189" s="66" t="s">
        <v>118</v>
      </c>
      <c r="D3189" s="66" t="s">
        <v>174</v>
      </c>
      <c r="E3189" s="66" t="s">
        <v>175</v>
      </c>
      <c r="F3189" s="68">
        <v>46835</v>
      </c>
      <c r="G3189" s="67">
        <v>11.59</v>
      </c>
      <c r="H3189" s="67">
        <v>0.43</v>
      </c>
      <c r="I3189" s="67">
        <v>11.73</v>
      </c>
      <c r="J3189" s="67">
        <v>11.45</v>
      </c>
      <c r="K3189" s="67">
        <v>72.461399999999998</v>
      </c>
      <c r="L3189" s="67">
        <v>3.3411</v>
      </c>
    </row>
    <row r="3190" spans="1:15" hidden="1" x14ac:dyDescent="0.25">
      <c r="A3190" s="68">
        <v>44847</v>
      </c>
      <c r="B3190" s="68">
        <v>44851</v>
      </c>
      <c r="C3190" s="66" t="s">
        <v>127</v>
      </c>
      <c r="D3190" s="66" t="s">
        <v>4</v>
      </c>
      <c r="E3190" s="66" t="s">
        <v>8</v>
      </c>
      <c r="F3190" s="68">
        <v>48542</v>
      </c>
      <c r="G3190" s="67">
        <v>10.56</v>
      </c>
      <c r="H3190" s="67">
        <v>0.16</v>
      </c>
      <c r="I3190" s="67">
        <v>10.71</v>
      </c>
      <c r="J3190" s="67">
        <v>10.41</v>
      </c>
      <c r="K3190" s="67">
        <v>64.925600000000003</v>
      </c>
      <c r="L3190" s="67">
        <v>3.5266999999999999</v>
      </c>
    </row>
    <row r="3191" spans="1:15" hidden="1" x14ac:dyDescent="0.25">
      <c r="A3191" s="68">
        <v>44847</v>
      </c>
      <c r="B3191" s="68">
        <v>44851</v>
      </c>
      <c r="C3191" s="66" t="s">
        <v>124</v>
      </c>
      <c r="D3191" s="66" t="s">
        <v>176</v>
      </c>
      <c r="E3191" s="66" t="s">
        <v>177</v>
      </c>
      <c r="F3191" s="68">
        <v>44979</v>
      </c>
      <c r="G3191" s="67">
        <v>11.58</v>
      </c>
      <c r="H3191" s="67">
        <v>-0.01</v>
      </c>
      <c r="I3191" s="67">
        <v>11.72</v>
      </c>
      <c r="J3191" s="67">
        <v>11.43</v>
      </c>
      <c r="K3191" s="67">
        <v>96.047200000000004</v>
      </c>
      <c r="L3191" s="67">
        <v>0</v>
      </c>
      <c r="O3191" s="76"/>
    </row>
    <row r="3192" spans="1:15" hidden="1" x14ac:dyDescent="0.25">
      <c r="A3192" s="68">
        <v>44847</v>
      </c>
      <c r="B3192" s="68">
        <v>44851</v>
      </c>
      <c r="C3192" s="66" t="s">
        <v>133</v>
      </c>
      <c r="D3192" s="66" t="s">
        <v>162</v>
      </c>
      <c r="E3192" s="66" t="s">
        <v>163</v>
      </c>
      <c r="F3192" s="68">
        <v>45161</v>
      </c>
      <c r="G3192" s="67">
        <v>12.87</v>
      </c>
      <c r="H3192" s="67">
        <v>0.03</v>
      </c>
      <c r="I3192" s="67">
        <v>13.01</v>
      </c>
      <c r="J3192" s="67">
        <v>12.72</v>
      </c>
      <c r="K3192" s="67">
        <v>90.026799999999994</v>
      </c>
      <c r="L3192" s="67">
        <v>0</v>
      </c>
    </row>
    <row r="3193" spans="1:15" hidden="1" x14ac:dyDescent="0.25">
      <c r="A3193" s="68">
        <v>44847</v>
      </c>
      <c r="B3193" s="68">
        <v>44851</v>
      </c>
      <c r="C3193" s="66" t="s">
        <v>130</v>
      </c>
      <c r="D3193" s="66" t="s">
        <v>168</v>
      </c>
      <c r="E3193" s="66" t="s">
        <v>169</v>
      </c>
      <c r="F3193" s="68">
        <v>45063</v>
      </c>
      <c r="G3193" s="67">
        <v>13.32</v>
      </c>
      <c r="H3193" s="67">
        <v>0.04</v>
      </c>
      <c r="I3193" s="67">
        <v>13.47</v>
      </c>
      <c r="J3193" s="67">
        <v>13.17</v>
      </c>
      <c r="K3193" s="67">
        <v>92.727900000000005</v>
      </c>
      <c r="L3193" s="67">
        <v>0</v>
      </c>
    </row>
    <row r="3194" spans="1:15" hidden="1" x14ac:dyDescent="0.25">
      <c r="A3194" s="68">
        <v>44846</v>
      </c>
      <c r="B3194" s="68">
        <v>44848</v>
      </c>
      <c r="C3194" s="66" t="s">
        <v>112</v>
      </c>
      <c r="D3194" s="66" t="s">
        <v>113</v>
      </c>
      <c r="E3194" s="66" t="s">
        <v>114</v>
      </c>
      <c r="F3194" s="68">
        <v>50705</v>
      </c>
      <c r="G3194" s="67">
        <v>9.9499999999999993</v>
      </c>
      <c r="H3194" s="67">
        <v>0.13</v>
      </c>
      <c r="I3194" s="67">
        <v>10.1</v>
      </c>
      <c r="J3194" s="67">
        <v>9.8000000000000007</v>
      </c>
      <c r="K3194" s="67">
        <v>45.420299999999997</v>
      </c>
      <c r="L3194" s="67">
        <v>2.8932000000000002</v>
      </c>
    </row>
    <row r="3195" spans="1:15" hidden="1" x14ac:dyDescent="0.25">
      <c r="A3195" s="68">
        <v>44846</v>
      </c>
      <c r="B3195" s="68">
        <v>44848</v>
      </c>
      <c r="C3195" s="66" t="s">
        <v>121</v>
      </c>
      <c r="D3195" s="66" t="s">
        <v>170</v>
      </c>
      <c r="E3195" s="66" t="s">
        <v>171</v>
      </c>
      <c r="F3195" s="68">
        <v>45987</v>
      </c>
      <c r="G3195" s="67">
        <v>12.66</v>
      </c>
      <c r="H3195" s="67">
        <v>0.13</v>
      </c>
      <c r="I3195" s="67">
        <v>12.8</v>
      </c>
      <c r="J3195" s="67">
        <v>12.51</v>
      </c>
      <c r="K3195" s="67">
        <v>71.413799999999995</v>
      </c>
      <c r="L3195" s="67">
        <v>0.88219999999999998</v>
      </c>
    </row>
    <row r="3196" spans="1:15" x14ac:dyDescent="0.25">
      <c r="A3196" s="68">
        <v>44846</v>
      </c>
      <c r="B3196" s="68">
        <v>44848</v>
      </c>
      <c r="C3196" s="66" t="s">
        <v>115</v>
      </c>
      <c r="D3196" s="66" t="s">
        <v>116</v>
      </c>
      <c r="E3196" s="66" t="s">
        <v>117</v>
      </c>
      <c r="F3196" s="68">
        <v>51616</v>
      </c>
      <c r="G3196" s="67">
        <v>9.9</v>
      </c>
      <c r="H3196" s="67">
        <v>0.1</v>
      </c>
      <c r="I3196" s="67">
        <v>10.039999999999999</v>
      </c>
      <c r="J3196" s="67">
        <v>9.75</v>
      </c>
      <c r="K3196" s="67">
        <v>42.416899999999998</v>
      </c>
      <c r="L3196" s="67">
        <v>1.4137</v>
      </c>
    </row>
    <row r="3197" spans="1:15" hidden="1" x14ac:dyDescent="0.25">
      <c r="A3197" s="68">
        <v>44846</v>
      </c>
      <c r="B3197" s="68">
        <v>44848</v>
      </c>
      <c r="C3197" s="66" t="s">
        <v>118</v>
      </c>
      <c r="D3197" s="66" t="s">
        <v>174</v>
      </c>
      <c r="E3197" s="66" t="s">
        <v>175</v>
      </c>
      <c r="F3197" s="68">
        <v>46835</v>
      </c>
      <c r="G3197" s="67">
        <v>11.16</v>
      </c>
      <c r="H3197" s="67">
        <v>0.14000000000000001</v>
      </c>
      <c r="I3197" s="67">
        <v>11.31</v>
      </c>
      <c r="J3197" s="67">
        <v>11.01</v>
      </c>
      <c r="K3197" s="67">
        <v>73.800600000000003</v>
      </c>
      <c r="L3197" s="67">
        <v>3.3041</v>
      </c>
    </row>
    <row r="3198" spans="1:15" hidden="1" x14ac:dyDescent="0.25">
      <c r="A3198" s="68">
        <v>44846</v>
      </c>
      <c r="B3198" s="68">
        <v>44848</v>
      </c>
      <c r="C3198" s="66" t="s">
        <v>127</v>
      </c>
      <c r="D3198" s="66" t="s">
        <v>4</v>
      </c>
      <c r="E3198" s="66" t="s">
        <v>8</v>
      </c>
      <c r="F3198" s="68">
        <v>48542</v>
      </c>
      <c r="G3198" s="67">
        <v>10.4</v>
      </c>
      <c r="H3198" s="67">
        <v>0.13</v>
      </c>
      <c r="I3198" s="67">
        <v>10.55</v>
      </c>
      <c r="J3198" s="67">
        <v>10.26</v>
      </c>
      <c r="K3198" s="67">
        <v>65.614999999999995</v>
      </c>
      <c r="L3198" s="67">
        <v>3.4876999999999998</v>
      </c>
    </row>
    <row r="3199" spans="1:15" hidden="1" x14ac:dyDescent="0.25">
      <c r="A3199" s="68">
        <v>44846</v>
      </c>
      <c r="B3199" s="68">
        <v>44848</v>
      </c>
      <c r="C3199" s="66" t="s">
        <v>124</v>
      </c>
      <c r="D3199" s="66" t="s">
        <v>176</v>
      </c>
      <c r="E3199" s="66" t="s">
        <v>177</v>
      </c>
      <c r="F3199" s="68">
        <v>44979</v>
      </c>
      <c r="G3199" s="67">
        <v>11.59</v>
      </c>
      <c r="H3199" s="67">
        <v>-0.06</v>
      </c>
      <c r="I3199" s="67">
        <v>11.74</v>
      </c>
      <c r="J3199" s="67">
        <v>11.45</v>
      </c>
      <c r="K3199" s="67">
        <v>95.951999999999998</v>
      </c>
      <c r="L3199" s="67">
        <v>0</v>
      </c>
      <c r="O3199" s="76"/>
    </row>
    <row r="3200" spans="1:15" hidden="1" x14ac:dyDescent="0.25">
      <c r="A3200" s="68">
        <v>44846</v>
      </c>
      <c r="B3200" s="68">
        <v>44848</v>
      </c>
      <c r="C3200" s="66" t="s">
        <v>133</v>
      </c>
      <c r="D3200" s="66" t="s">
        <v>162</v>
      </c>
      <c r="E3200" s="66" t="s">
        <v>163</v>
      </c>
      <c r="F3200" s="68">
        <v>45161</v>
      </c>
      <c r="G3200" s="67">
        <v>12.84</v>
      </c>
      <c r="H3200" s="67">
        <v>-0.22</v>
      </c>
      <c r="I3200" s="67">
        <v>12.99</v>
      </c>
      <c r="J3200" s="67">
        <v>12.69</v>
      </c>
      <c r="K3200" s="67">
        <v>89.956199999999995</v>
      </c>
      <c r="L3200" s="67">
        <v>0</v>
      </c>
    </row>
    <row r="3201" spans="1:15" hidden="1" x14ac:dyDescent="0.25">
      <c r="A3201" s="68">
        <v>44846</v>
      </c>
      <c r="B3201" s="68">
        <v>44848</v>
      </c>
      <c r="C3201" s="66" t="s">
        <v>130</v>
      </c>
      <c r="D3201" s="66" t="s">
        <v>168</v>
      </c>
      <c r="E3201" s="66" t="s">
        <v>169</v>
      </c>
      <c r="F3201" s="68">
        <v>45063</v>
      </c>
      <c r="G3201" s="67">
        <v>13.28</v>
      </c>
      <c r="H3201" s="67">
        <v>0.03</v>
      </c>
      <c r="I3201" s="67">
        <v>13.43</v>
      </c>
      <c r="J3201" s="67">
        <v>13.13</v>
      </c>
      <c r="K3201" s="67">
        <v>92.652799999999999</v>
      </c>
      <c r="L3201" s="67">
        <v>0</v>
      </c>
    </row>
    <row r="3202" spans="1:15" hidden="1" x14ac:dyDescent="0.25">
      <c r="A3202" s="68">
        <v>44845</v>
      </c>
      <c r="B3202" s="68">
        <v>44847</v>
      </c>
      <c r="C3202" s="66" t="s">
        <v>112</v>
      </c>
      <c r="D3202" s="66" t="s">
        <v>113</v>
      </c>
      <c r="E3202" s="66" t="s">
        <v>114</v>
      </c>
      <c r="F3202" s="68">
        <v>50705</v>
      </c>
      <c r="G3202" s="67">
        <v>9.82</v>
      </c>
      <c r="H3202" s="67">
        <v>0.21</v>
      </c>
      <c r="I3202" s="67">
        <v>9.9700000000000006</v>
      </c>
      <c r="J3202" s="67">
        <v>9.67</v>
      </c>
      <c r="K3202" s="67">
        <v>46.022500000000001</v>
      </c>
      <c r="L3202" s="67">
        <v>2.8849</v>
      </c>
    </row>
    <row r="3203" spans="1:15" hidden="1" x14ac:dyDescent="0.25">
      <c r="A3203" s="68">
        <v>44845</v>
      </c>
      <c r="B3203" s="68">
        <v>44847</v>
      </c>
      <c r="C3203" s="66" t="s">
        <v>121</v>
      </c>
      <c r="D3203" s="66" t="s">
        <v>170</v>
      </c>
      <c r="E3203" s="66" t="s">
        <v>171</v>
      </c>
      <c r="F3203" s="68">
        <v>45987</v>
      </c>
      <c r="G3203" s="67">
        <v>12.53</v>
      </c>
      <c r="H3203" s="67">
        <v>0.23</v>
      </c>
      <c r="I3203" s="67">
        <v>12.68</v>
      </c>
      <c r="J3203" s="67">
        <v>12.38</v>
      </c>
      <c r="K3203" s="67">
        <v>71.636099999999999</v>
      </c>
      <c r="L3203" s="67">
        <v>0.87949999999999995</v>
      </c>
    </row>
    <row r="3204" spans="1:15" x14ac:dyDescent="0.25">
      <c r="A3204" s="68">
        <v>44845</v>
      </c>
      <c r="B3204" s="68">
        <v>44847</v>
      </c>
      <c r="C3204" s="66" t="s">
        <v>115</v>
      </c>
      <c r="D3204" s="66" t="s">
        <v>116</v>
      </c>
      <c r="E3204" s="66" t="s">
        <v>117</v>
      </c>
      <c r="F3204" s="68">
        <v>51616</v>
      </c>
      <c r="G3204" s="67">
        <v>9.8000000000000007</v>
      </c>
      <c r="H3204" s="67">
        <v>0.2</v>
      </c>
      <c r="I3204" s="67">
        <v>9.9499999999999993</v>
      </c>
      <c r="J3204" s="67">
        <v>9.65</v>
      </c>
      <c r="K3204" s="67">
        <v>42.859200000000001</v>
      </c>
      <c r="L3204" s="67">
        <v>1.4055</v>
      </c>
    </row>
    <row r="3205" spans="1:15" hidden="1" x14ac:dyDescent="0.25">
      <c r="A3205" s="68">
        <v>44845</v>
      </c>
      <c r="B3205" s="68">
        <v>44847</v>
      </c>
      <c r="C3205" s="66" t="s">
        <v>118</v>
      </c>
      <c r="D3205" s="66" t="s">
        <v>174</v>
      </c>
      <c r="E3205" s="66" t="s">
        <v>175</v>
      </c>
      <c r="F3205" s="68">
        <v>46835</v>
      </c>
      <c r="G3205" s="67">
        <v>11.02</v>
      </c>
      <c r="H3205" s="67">
        <v>0.28999999999999998</v>
      </c>
      <c r="I3205" s="67">
        <v>11.17</v>
      </c>
      <c r="J3205" s="67">
        <v>10.88</v>
      </c>
      <c r="K3205" s="67">
        <v>74.236000000000004</v>
      </c>
      <c r="L3205" s="67">
        <v>3.2917999999999998</v>
      </c>
    </row>
    <row r="3206" spans="1:15" hidden="1" x14ac:dyDescent="0.25">
      <c r="A3206" s="68">
        <v>44845</v>
      </c>
      <c r="B3206" s="68">
        <v>44847</v>
      </c>
      <c r="C3206" s="66" t="s">
        <v>127</v>
      </c>
      <c r="D3206" s="66" t="s">
        <v>4</v>
      </c>
      <c r="E3206" s="66" t="s">
        <v>8</v>
      </c>
      <c r="F3206" s="68">
        <v>48542</v>
      </c>
      <c r="G3206" s="67">
        <v>10.27</v>
      </c>
      <c r="H3206" s="67">
        <v>0.23</v>
      </c>
      <c r="I3206" s="67">
        <v>10.41</v>
      </c>
      <c r="J3206" s="67">
        <v>10.119999999999999</v>
      </c>
      <c r="K3206" s="67">
        <v>66.256699999999995</v>
      </c>
      <c r="L3206" s="67">
        <v>3.4746999999999999</v>
      </c>
    </row>
    <row r="3207" spans="1:15" hidden="1" x14ac:dyDescent="0.25">
      <c r="A3207" s="68">
        <v>44845</v>
      </c>
      <c r="B3207" s="68">
        <v>44847</v>
      </c>
      <c r="C3207" s="66" t="s">
        <v>124</v>
      </c>
      <c r="D3207" s="66" t="s">
        <v>176</v>
      </c>
      <c r="E3207" s="66" t="s">
        <v>177</v>
      </c>
      <c r="F3207" s="68">
        <v>44979</v>
      </c>
      <c r="G3207" s="67">
        <v>11.65</v>
      </c>
      <c r="H3207" s="67">
        <v>0</v>
      </c>
      <c r="I3207" s="67">
        <v>11.8</v>
      </c>
      <c r="J3207" s="67">
        <v>11.5</v>
      </c>
      <c r="K3207" s="67">
        <v>95.904399999999995</v>
      </c>
      <c r="L3207" s="67">
        <v>0</v>
      </c>
      <c r="O3207" s="76"/>
    </row>
    <row r="3208" spans="1:15" hidden="1" x14ac:dyDescent="0.25">
      <c r="A3208" s="68">
        <v>44845</v>
      </c>
      <c r="B3208" s="68">
        <v>44847</v>
      </c>
      <c r="C3208" s="66" t="s">
        <v>133</v>
      </c>
      <c r="D3208" s="66" t="s">
        <v>162</v>
      </c>
      <c r="E3208" s="66" t="s">
        <v>163</v>
      </c>
      <c r="F3208" s="68">
        <v>45161</v>
      </c>
      <c r="G3208" s="67">
        <v>13.06</v>
      </c>
      <c r="H3208" s="67">
        <v>0.05</v>
      </c>
      <c r="I3208" s="67">
        <v>13.21</v>
      </c>
      <c r="J3208" s="67">
        <v>12.91</v>
      </c>
      <c r="K3208" s="67">
        <v>89.774600000000007</v>
      </c>
      <c r="L3208" s="67">
        <v>0</v>
      </c>
    </row>
    <row r="3209" spans="1:15" hidden="1" x14ac:dyDescent="0.25">
      <c r="A3209" s="68">
        <v>44845</v>
      </c>
      <c r="B3209" s="68">
        <v>44847</v>
      </c>
      <c r="C3209" s="66" t="s">
        <v>130</v>
      </c>
      <c r="D3209" s="66" t="s">
        <v>168</v>
      </c>
      <c r="E3209" s="66" t="s">
        <v>169</v>
      </c>
      <c r="F3209" s="68">
        <v>45063</v>
      </c>
      <c r="G3209" s="67">
        <v>13.25</v>
      </c>
      <c r="H3209" s="67">
        <v>0.11</v>
      </c>
      <c r="I3209" s="67">
        <v>13.4</v>
      </c>
      <c r="J3209" s="67">
        <v>13.1</v>
      </c>
      <c r="K3209" s="67">
        <v>92.633499999999998</v>
      </c>
      <c r="L3209" s="67">
        <v>0</v>
      </c>
    </row>
    <row r="3210" spans="1:15" hidden="1" x14ac:dyDescent="0.25">
      <c r="A3210" s="68">
        <v>44844</v>
      </c>
      <c r="B3210" s="68">
        <v>44846</v>
      </c>
      <c r="C3210" s="66" t="s">
        <v>112</v>
      </c>
      <c r="D3210" s="66" t="s">
        <v>113</v>
      </c>
      <c r="E3210" s="66" t="s">
        <v>114</v>
      </c>
      <c r="F3210" s="68">
        <v>50705</v>
      </c>
      <c r="G3210" s="67">
        <v>9.61</v>
      </c>
      <c r="H3210" s="67">
        <v>0.15</v>
      </c>
      <c r="I3210" s="67">
        <v>9.76</v>
      </c>
      <c r="J3210" s="67">
        <v>9.4600000000000009</v>
      </c>
      <c r="K3210" s="67">
        <v>47.011499999999998</v>
      </c>
      <c r="L3210" s="67">
        <v>2.8767</v>
      </c>
    </row>
    <row r="3211" spans="1:15" hidden="1" x14ac:dyDescent="0.25">
      <c r="A3211" s="68">
        <v>44844</v>
      </c>
      <c r="B3211" s="68">
        <v>44846</v>
      </c>
      <c r="C3211" s="66" t="s">
        <v>121</v>
      </c>
      <c r="D3211" s="66" t="s">
        <v>170</v>
      </c>
      <c r="E3211" s="66" t="s">
        <v>171</v>
      </c>
      <c r="F3211" s="68">
        <v>45987</v>
      </c>
      <c r="G3211" s="67">
        <v>12.3</v>
      </c>
      <c r="H3211" s="67">
        <v>0.12</v>
      </c>
      <c r="I3211" s="67">
        <v>12.44</v>
      </c>
      <c r="J3211" s="67">
        <v>12.15</v>
      </c>
      <c r="K3211" s="67">
        <v>72.078000000000003</v>
      </c>
      <c r="L3211" s="67">
        <v>0.87670000000000003</v>
      </c>
    </row>
    <row r="3212" spans="1:15" x14ac:dyDescent="0.25">
      <c r="A3212" s="68">
        <v>44844</v>
      </c>
      <c r="B3212" s="68">
        <v>44846</v>
      </c>
      <c r="C3212" s="66" t="s">
        <v>115</v>
      </c>
      <c r="D3212" s="66" t="s">
        <v>116</v>
      </c>
      <c r="E3212" s="66" t="s">
        <v>117</v>
      </c>
      <c r="F3212" s="68">
        <v>51616</v>
      </c>
      <c r="G3212" s="67">
        <v>9.6</v>
      </c>
      <c r="H3212" s="67">
        <v>0.14000000000000001</v>
      </c>
      <c r="I3212" s="67">
        <v>9.75</v>
      </c>
      <c r="J3212" s="67">
        <v>9.4499999999999993</v>
      </c>
      <c r="K3212" s="67">
        <v>43.788800000000002</v>
      </c>
      <c r="L3212" s="67">
        <v>1.3973</v>
      </c>
    </row>
    <row r="3213" spans="1:15" hidden="1" x14ac:dyDescent="0.25">
      <c r="A3213" s="68">
        <v>44844</v>
      </c>
      <c r="B3213" s="68">
        <v>44846</v>
      </c>
      <c r="C3213" s="66" t="s">
        <v>118</v>
      </c>
      <c r="D3213" s="66" t="s">
        <v>174</v>
      </c>
      <c r="E3213" s="66" t="s">
        <v>175</v>
      </c>
      <c r="F3213" s="68">
        <v>46835</v>
      </c>
      <c r="G3213" s="67">
        <v>10.73</v>
      </c>
      <c r="H3213" s="67">
        <v>0.17</v>
      </c>
      <c r="I3213" s="67">
        <v>10.87</v>
      </c>
      <c r="J3213" s="67">
        <v>10.58</v>
      </c>
      <c r="K3213" s="67">
        <v>75.203999999999994</v>
      </c>
      <c r="L3213" s="67">
        <v>3.2795000000000001</v>
      </c>
    </row>
    <row r="3214" spans="1:15" hidden="1" x14ac:dyDescent="0.25">
      <c r="A3214" s="68">
        <v>44844</v>
      </c>
      <c r="B3214" s="68">
        <v>44846</v>
      </c>
      <c r="C3214" s="66" t="s">
        <v>127</v>
      </c>
      <c r="D3214" s="66" t="s">
        <v>4</v>
      </c>
      <c r="E3214" s="66" t="s">
        <v>8</v>
      </c>
      <c r="F3214" s="68">
        <v>48542</v>
      </c>
      <c r="G3214" s="67">
        <v>10.039999999999999</v>
      </c>
      <c r="H3214" s="67">
        <v>0.14000000000000001</v>
      </c>
      <c r="I3214" s="67">
        <v>10.19</v>
      </c>
      <c r="J3214" s="67">
        <v>9.9</v>
      </c>
      <c r="K3214" s="67">
        <v>67.297499999999999</v>
      </c>
      <c r="L3214" s="67">
        <v>3.4615999999999998</v>
      </c>
    </row>
    <row r="3215" spans="1:15" hidden="1" x14ac:dyDescent="0.25">
      <c r="A3215" s="68">
        <v>44844</v>
      </c>
      <c r="B3215" s="68">
        <v>44846</v>
      </c>
      <c r="C3215" s="66" t="s">
        <v>124</v>
      </c>
      <c r="D3215" s="66" t="s">
        <v>176</v>
      </c>
      <c r="E3215" s="66" t="s">
        <v>177</v>
      </c>
      <c r="F3215" s="68">
        <v>44979</v>
      </c>
      <c r="G3215" s="67">
        <v>11.65</v>
      </c>
      <c r="H3215" s="67">
        <v>0.03</v>
      </c>
      <c r="I3215" s="67">
        <v>11.8</v>
      </c>
      <c r="J3215" s="67">
        <v>11.5</v>
      </c>
      <c r="K3215" s="67">
        <v>95.8733</v>
      </c>
      <c r="L3215" s="67">
        <v>0</v>
      </c>
      <c r="O3215" s="76"/>
    </row>
    <row r="3216" spans="1:15" hidden="1" x14ac:dyDescent="0.25">
      <c r="A3216" s="68">
        <v>44844</v>
      </c>
      <c r="B3216" s="68">
        <v>44846</v>
      </c>
      <c r="C3216" s="66" t="s">
        <v>133</v>
      </c>
      <c r="D3216" s="66" t="s">
        <v>162</v>
      </c>
      <c r="E3216" s="66" t="s">
        <v>163</v>
      </c>
      <c r="F3216" s="68">
        <v>45161</v>
      </c>
      <c r="G3216" s="67">
        <v>13.01</v>
      </c>
      <c r="H3216" s="67">
        <v>0</v>
      </c>
      <c r="I3216" s="67">
        <v>13.16</v>
      </c>
      <c r="J3216" s="67">
        <v>12.86</v>
      </c>
      <c r="K3216" s="67">
        <v>89.781300000000002</v>
      </c>
      <c r="L3216" s="67">
        <v>0</v>
      </c>
    </row>
    <row r="3217" spans="1:15" hidden="1" x14ac:dyDescent="0.25">
      <c r="A3217" s="68">
        <v>44844</v>
      </c>
      <c r="B3217" s="68">
        <v>44846</v>
      </c>
      <c r="C3217" s="66" t="s">
        <v>130</v>
      </c>
      <c r="D3217" s="66" t="s">
        <v>168</v>
      </c>
      <c r="E3217" s="66" t="s">
        <v>169</v>
      </c>
      <c r="F3217" s="68">
        <v>45063</v>
      </c>
      <c r="G3217" s="67">
        <v>13.14</v>
      </c>
      <c r="H3217" s="67">
        <v>-0.1</v>
      </c>
      <c r="I3217" s="67">
        <v>13.29</v>
      </c>
      <c r="J3217" s="67">
        <v>12.99</v>
      </c>
      <c r="K3217" s="67">
        <v>92.663499999999999</v>
      </c>
      <c r="L3217" s="67">
        <v>0</v>
      </c>
    </row>
    <row r="3218" spans="1:15" hidden="1" x14ac:dyDescent="0.25">
      <c r="A3218" s="68">
        <v>44841</v>
      </c>
      <c r="B3218" s="68">
        <v>44845</v>
      </c>
      <c r="C3218" s="66" t="s">
        <v>112</v>
      </c>
      <c r="D3218" s="66" t="s">
        <v>113</v>
      </c>
      <c r="E3218" s="66" t="s">
        <v>114</v>
      </c>
      <c r="F3218" s="68">
        <v>50705</v>
      </c>
      <c r="G3218" s="67">
        <v>9.4600000000000009</v>
      </c>
      <c r="H3218" s="67">
        <v>7.0000000000000007E-2</v>
      </c>
      <c r="I3218" s="67">
        <v>9.6</v>
      </c>
      <c r="J3218" s="67">
        <v>9.31</v>
      </c>
      <c r="K3218" s="67">
        <v>47.754199999999997</v>
      </c>
      <c r="L3218" s="67">
        <v>2.8685</v>
      </c>
    </row>
    <row r="3219" spans="1:15" hidden="1" x14ac:dyDescent="0.25">
      <c r="A3219" s="68">
        <v>44841</v>
      </c>
      <c r="B3219" s="68">
        <v>44845</v>
      </c>
      <c r="C3219" s="66" t="s">
        <v>121</v>
      </c>
      <c r="D3219" s="66" t="s">
        <v>170</v>
      </c>
      <c r="E3219" s="66" t="s">
        <v>171</v>
      </c>
      <c r="F3219" s="68">
        <v>45987</v>
      </c>
      <c r="G3219" s="67">
        <v>12.18</v>
      </c>
      <c r="H3219" s="67">
        <v>7.0000000000000007E-2</v>
      </c>
      <c r="I3219" s="67">
        <v>12.33</v>
      </c>
      <c r="J3219" s="67">
        <v>12.03</v>
      </c>
      <c r="K3219" s="67">
        <v>72.287400000000005</v>
      </c>
      <c r="L3219" s="67">
        <v>0.874</v>
      </c>
    </row>
    <row r="3220" spans="1:15" x14ac:dyDescent="0.25">
      <c r="A3220" s="68">
        <v>44841</v>
      </c>
      <c r="B3220" s="68">
        <v>44845</v>
      </c>
      <c r="C3220" s="66" t="s">
        <v>115</v>
      </c>
      <c r="D3220" s="66" t="s">
        <v>116</v>
      </c>
      <c r="E3220" s="66" t="s">
        <v>117</v>
      </c>
      <c r="F3220" s="68">
        <v>51616</v>
      </c>
      <c r="G3220" s="67">
        <v>9.4600000000000009</v>
      </c>
      <c r="H3220" s="67">
        <v>7.0000000000000007E-2</v>
      </c>
      <c r="I3220" s="67">
        <v>9.61</v>
      </c>
      <c r="J3220" s="67">
        <v>9.31</v>
      </c>
      <c r="K3220" s="67">
        <v>44.457900000000002</v>
      </c>
      <c r="L3220" s="67">
        <v>1.389</v>
      </c>
    </row>
    <row r="3221" spans="1:15" hidden="1" x14ac:dyDescent="0.25">
      <c r="A3221" s="68">
        <v>44841</v>
      </c>
      <c r="B3221" s="68">
        <v>44845</v>
      </c>
      <c r="C3221" s="66" t="s">
        <v>118</v>
      </c>
      <c r="D3221" s="66" t="s">
        <v>174</v>
      </c>
      <c r="E3221" s="66" t="s">
        <v>175</v>
      </c>
      <c r="F3221" s="68">
        <v>46835</v>
      </c>
      <c r="G3221" s="67">
        <v>10.56</v>
      </c>
      <c r="H3221" s="67">
        <v>7.0000000000000007E-2</v>
      </c>
      <c r="I3221" s="67">
        <v>10.71</v>
      </c>
      <c r="J3221" s="67">
        <v>10.41</v>
      </c>
      <c r="K3221" s="67">
        <v>75.745000000000005</v>
      </c>
      <c r="L3221" s="67">
        <v>3.2671000000000001</v>
      </c>
    </row>
    <row r="3222" spans="1:15" hidden="1" x14ac:dyDescent="0.25">
      <c r="A3222" s="68">
        <v>44841</v>
      </c>
      <c r="B3222" s="68">
        <v>44845</v>
      </c>
      <c r="C3222" s="66" t="s">
        <v>127</v>
      </c>
      <c r="D3222" s="66" t="s">
        <v>4</v>
      </c>
      <c r="E3222" s="66" t="s">
        <v>8</v>
      </c>
      <c r="F3222" s="68">
        <v>48542</v>
      </c>
      <c r="G3222" s="67">
        <v>9.9</v>
      </c>
      <c r="H3222" s="67">
        <v>0.08</v>
      </c>
      <c r="I3222" s="67">
        <v>10.039999999999999</v>
      </c>
      <c r="J3222" s="67">
        <v>9.75</v>
      </c>
      <c r="K3222" s="67">
        <v>67.998400000000004</v>
      </c>
      <c r="L3222" s="67">
        <v>3.4485999999999999</v>
      </c>
    </row>
    <row r="3223" spans="1:15" hidden="1" x14ac:dyDescent="0.25">
      <c r="A3223" s="68">
        <v>44841</v>
      </c>
      <c r="B3223" s="68">
        <v>44845</v>
      </c>
      <c r="C3223" s="66" t="s">
        <v>124</v>
      </c>
      <c r="D3223" s="66" t="s">
        <v>176</v>
      </c>
      <c r="E3223" s="66" t="s">
        <v>177</v>
      </c>
      <c r="F3223" s="68">
        <v>44979</v>
      </c>
      <c r="G3223" s="67">
        <v>11.62</v>
      </c>
      <c r="H3223" s="67">
        <v>0.02</v>
      </c>
      <c r="I3223" s="67">
        <v>11.77</v>
      </c>
      <c r="J3223" s="67">
        <v>11.47</v>
      </c>
      <c r="K3223" s="67">
        <v>95.854500000000002</v>
      </c>
      <c r="L3223" s="67">
        <v>0</v>
      </c>
      <c r="O3223" s="76"/>
    </row>
    <row r="3224" spans="1:15" hidden="1" x14ac:dyDescent="0.25">
      <c r="A3224" s="68">
        <v>44841</v>
      </c>
      <c r="B3224" s="68">
        <v>44845</v>
      </c>
      <c r="C3224" s="66" t="s">
        <v>133</v>
      </c>
      <c r="D3224" s="66" t="s">
        <v>162</v>
      </c>
      <c r="E3224" s="66" t="s">
        <v>163</v>
      </c>
      <c r="F3224" s="68">
        <v>45161</v>
      </c>
      <c r="G3224" s="67">
        <v>13.01</v>
      </c>
      <c r="H3224" s="67">
        <v>-0.03</v>
      </c>
      <c r="I3224" s="67">
        <v>13.16</v>
      </c>
      <c r="J3224" s="67">
        <v>12.86</v>
      </c>
      <c r="K3224" s="67">
        <v>89.752099999999999</v>
      </c>
      <c r="L3224" s="67">
        <v>0</v>
      </c>
    </row>
    <row r="3225" spans="1:15" hidden="1" x14ac:dyDescent="0.25">
      <c r="A3225" s="68">
        <v>44841</v>
      </c>
      <c r="B3225" s="68">
        <v>44845</v>
      </c>
      <c r="C3225" s="66" t="s">
        <v>130</v>
      </c>
      <c r="D3225" s="66" t="s">
        <v>168</v>
      </c>
      <c r="E3225" s="66" t="s">
        <v>169</v>
      </c>
      <c r="F3225" s="68">
        <v>45063</v>
      </c>
      <c r="G3225" s="67">
        <v>13.24</v>
      </c>
      <c r="H3225" s="67">
        <v>-0.04</v>
      </c>
      <c r="I3225" s="67">
        <v>13.39</v>
      </c>
      <c r="J3225" s="67">
        <v>13.09</v>
      </c>
      <c r="K3225" s="67">
        <v>92.580299999999994</v>
      </c>
      <c r="L3225" s="67">
        <v>0</v>
      </c>
    </row>
    <row r="3226" spans="1:15" hidden="1" x14ac:dyDescent="0.25">
      <c r="A3226" s="68">
        <v>44840</v>
      </c>
      <c r="B3226" s="68">
        <v>44844</v>
      </c>
      <c r="C3226" s="66" t="s">
        <v>112</v>
      </c>
      <c r="D3226" s="66" t="s">
        <v>113</v>
      </c>
      <c r="E3226" s="66" t="s">
        <v>114</v>
      </c>
      <c r="F3226" s="68">
        <v>50705</v>
      </c>
      <c r="G3226" s="67">
        <v>9.39</v>
      </c>
      <c r="H3226" s="67">
        <v>0.03</v>
      </c>
      <c r="I3226" s="67">
        <v>9.5399999999999991</v>
      </c>
      <c r="J3226" s="67">
        <v>9.24</v>
      </c>
      <c r="K3226" s="67">
        <v>48.061300000000003</v>
      </c>
      <c r="L3226" s="67">
        <v>2.8603000000000001</v>
      </c>
    </row>
    <row r="3227" spans="1:15" hidden="1" x14ac:dyDescent="0.25">
      <c r="A3227" s="68">
        <v>44840</v>
      </c>
      <c r="B3227" s="68">
        <v>44844</v>
      </c>
      <c r="C3227" s="66" t="s">
        <v>121</v>
      </c>
      <c r="D3227" s="66" t="s">
        <v>170</v>
      </c>
      <c r="E3227" s="66" t="s">
        <v>171</v>
      </c>
      <c r="F3227" s="68">
        <v>45987</v>
      </c>
      <c r="G3227" s="67">
        <v>12.11</v>
      </c>
      <c r="H3227" s="67">
        <v>0.28999999999999998</v>
      </c>
      <c r="I3227" s="67">
        <v>12.26</v>
      </c>
      <c r="J3227" s="67">
        <v>11.97</v>
      </c>
      <c r="K3227" s="67">
        <v>72.400599999999997</v>
      </c>
      <c r="L3227" s="67">
        <v>0.87119999999999997</v>
      </c>
    </row>
    <row r="3228" spans="1:15" x14ac:dyDescent="0.25">
      <c r="A3228" s="68">
        <v>44840</v>
      </c>
      <c r="B3228" s="68">
        <v>44844</v>
      </c>
      <c r="C3228" s="66" t="s">
        <v>115</v>
      </c>
      <c r="D3228" s="66" t="s">
        <v>116</v>
      </c>
      <c r="E3228" s="66" t="s">
        <v>117</v>
      </c>
      <c r="F3228" s="68">
        <v>51616</v>
      </c>
      <c r="G3228" s="67">
        <v>9.39</v>
      </c>
      <c r="H3228" s="67">
        <v>0.02</v>
      </c>
      <c r="I3228" s="67">
        <v>9.5399999999999991</v>
      </c>
      <c r="J3228" s="67">
        <v>9.25</v>
      </c>
      <c r="K3228" s="67">
        <v>44.791499999999999</v>
      </c>
      <c r="L3228" s="67">
        <v>1.3808</v>
      </c>
    </row>
    <row r="3229" spans="1:15" hidden="1" x14ac:dyDescent="0.25">
      <c r="A3229" s="68">
        <v>44840</v>
      </c>
      <c r="B3229" s="68">
        <v>44844</v>
      </c>
      <c r="C3229" s="66" t="s">
        <v>118</v>
      </c>
      <c r="D3229" s="66" t="s">
        <v>174</v>
      </c>
      <c r="E3229" s="66" t="s">
        <v>175</v>
      </c>
      <c r="F3229" s="68">
        <v>46835</v>
      </c>
      <c r="G3229" s="67">
        <v>10.49</v>
      </c>
      <c r="H3229" s="67">
        <v>0.2</v>
      </c>
      <c r="I3229" s="67">
        <v>10.64</v>
      </c>
      <c r="J3229" s="67">
        <v>10.35</v>
      </c>
      <c r="K3229" s="67">
        <v>75.956000000000003</v>
      </c>
      <c r="L3229" s="67">
        <v>3.2547999999999999</v>
      </c>
    </row>
    <row r="3230" spans="1:15" hidden="1" x14ac:dyDescent="0.25">
      <c r="A3230" s="68">
        <v>44840</v>
      </c>
      <c r="B3230" s="68">
        <v>44844</v>
      </c>
      <c r="C3230" s="66" t="s">
        <v>127</v>
      </c>
      <c r="D3230" s="66" t="s">
        <v>4</v>
      </c>
      <c r="E3230" s="66" t="s">
        <v>8</v>
      </c>
      <c r="F3230" s="68">
        <v>48542</v>
      </c>
      <c r="G3230" s="67">
        <v>9.82</v>
      </c>
      <c r="H3230" s="67">
        <v>0.1</v>
      </c>
      <c r="I3230" s="67">
        <v>9.9700000000000006</v>
      </c>
      <c r="J3230" s="67">
        <v>9.67</v>
      </c>
      <c r="K3230" s="67">
        <v>68.3733</v>
      </c>
      <c r="L3230" s="67">
        <v>3.4356</v>
      </c>
    </row>
    <row r="3231" spans="1:15" hidden="1" x14ac:dyDescent="0.25">
      <c r="A3231" s="68">
        <v>44840</v>
      </c>
      <c r="B3231" s="68">
        <v>44844</v>
      </c>
      <c r="C3231" s="66" t="s">
        <v>124</v>
      </c>
      <c r="D3231" s="66" t="s">
        <v>176</v>
      </c>
      <c r="E3231" s="66" t="s">
        <v>177</v>
      </c>
      <c r="F3231" s="68">
        <v>44979</v>
      </c>
      <c r="G3231" s="67">
        <v>11.6</v>
      </c>
      <c r="H3231" s="67">
        <v>0.11</v>
      </c>
      <c r="I3231" s="67">
        <v>11.75</v>
      </c>
      <c r="J3231" s="67">
        <v>11.45</v>
      </c>
      <c r="K3231" s="67">
        <v>95.830299999999994</v>
      </c>
      <c r="L3231" s="67">
        <v>0</v>
      </c>
      <c r="O3231" s="76"/>
    </row>
    <row r="3232" spans="1:15" hidden="1" x14ac:dyDescent="0.25">
      <c r="A3232" s="68">
        <v>44840</v>
      </c>
      <c r="B3232" s="68">
        <v>44844</v>
      </c>
      <c r="C3232" s="66" t="s">
        <v>133</v>
      </c>
      <c r="D3232" s="66" t="s">
        <v>162</v>
      </c>
      <c r="E3232" s="66" t="s">
        <v>163</v>
      </c>
      <c r="F3232" s="68">
        <v>45161</v>
      </c>
      <c r="G3232" s="67">
        <v>13.04</v>
      </c>
      <c r="H3232" s="67">
        <v>7.0000000000000007E-2</v>
      </c>
      <c r="I3232" s="67">
        <v>13.19</v>
      </c>
      <c r="J3232" s="67">
        <v>12.89</v>
      </c>
      <c r="K3232" s="67">
        <v>89.700400000000002</v>
      </c>
      <c r="L3232" s="67">
        <v>0</v>
      </c>
    </row>
    <row r="3233" spans="1:15" hidden="1" x14ac:dyDescent="0.25">
      <c r="A3233" s="68">
        <v>44840</v>
      </c>
      <c r="B3233" s="68">
        <v>44844</v>
      </c>
      <c r="C3233" s="66" t="s">
        <v>130</v>
      </c>
      <c r="D3233" s="66" t="s">
        <v>168</v>
      </c>
      <c r="E3233" s="66" t="s">
        <v>169</v>
      </c>
      <c r="F3233" s="68">
        <v>45063</v>
      </c>
      <c r="G3233" s="67">
        <v>13.28</v>
      </c>
      <c r="H3233" s="67">
        <v>0.43</v>
      </c>
      <c r="I3233" s="67">
        <v>13.43</v>
      </c>
      <c r="J3233" s="67">
        <v>13.13</v>
      </c>
      <c r="K3233" s="67">
        <v>92.526600000000002</v>
      </c>
      <c r="L3233" s="67">
        <v>0</v>
      </c>
    </row>
    <row r="3234" spans="1:15" hidden="1" x14ac:dyDescent="0.25">
      <c r="A3234" s="68">
        <v>44839</v>
      </c>
      <c r="B3234" s="68">
        <v>44841</v>
      </c>
      <c r="C3234" s="66" t="s">
        <v>112</v>
      </c>
      <c r="D3234" s="66" t="s">
        <v>113</v>
      </c>
      <c r="E3234" s="66" t="s">
        <v>114</v>
      </c>
      <c r="F3234" s="68">
        <v>50705</v>
      </c>
      <c r="G3234" s="67">
        <v>9.36</v>
      </c>
      <c r="H3234" s="67">
        <v>0.09</v>
      </c>
      <c r="I3234" s="67">
        <v>9.51</v>
      </c>
      <c r="J3234" s="67">
        <v>9.2100000000000009</v>
      </c>
      <c r="K3234" s="67">
        <v>48.205300000000001</v>
      </c>
      <c r="L3234" s="67">
        <v>2.8355999999999999</v>
      </c>
    </row>
    <row r="3235" spans="1:15" hidden="1" x14ac:dyDescent="0.25">
      <c r="A3235" s="68">
        <v>44839</v>
      </c>
      <c r="B3235" s="68">
        <v>44841</v>
      </c>
      <c r="C3235" s="66" t="s">
        <v>121</v>
      </c>
      <c r="D3235" s="66" t="s">
        <v>170</v>
      </c>
      <c r="E3235" s="66" t="s">
        <v>171</v>
      </c>
      <c r="F3235" s="68">
        <v>45987</v>
      </c>
      <c r="G3235" s="67">
        <v>11.82</v>
      </c>
      <c r="H3235" s="67">
        <v>0.11</v>
      </c>
      <c r="I3235" s="67">
        <v>11.96</v>
      </c>
      <c r="J3235" s="67">
        <v>11.67</v>
      </c>
      <c r="K3235" s="67">
        <v>72.9392</v>
      </c>
      <c r="L3235" s="67">
        <v>0.86299999999999999</v>
      </c>
    </row>
    <row r="3236" spans="1:15" x14ac:dyDescent="0.25">
      <c r="A3236" s="68">
        <v>44839</v>
      </c>
      <c r="B3236" s="68">
        <v>44841</v>
      </c>
      <c r="C3236" s="66" t="s">
        <v>115</v>
      </c>
      <c r="D3236" s="66" t="s">
        <v>116</v>
      </c>
      <c r="E3236" s="66" t="s">
        <v>117</v>
      </c>
      <c r="F3236" s="68">
        <v>51616</v>
      </c>
      <c r="G3236" s="67">
        <v>9.3699999999999992</v>
      </c>
      <c r="H3236" s="67">
        <v>0.09</v>
      </c>
      <c r="I3236" s="67">
        <v>9.51</v>
      </c>
      <c r="J3236" s="67">
        <v>9.2200000000000006</v>
      </c>
      <c r="K3236" s="67">
        <v>44.9268</v>
      </c>
      <c r="L3236" s="67">
        <v>1.3562000000000001</v>
      </c>
    </row>
    <row r="3237" spans="1:15" hidden="1" x14ac:dyDescent="0.25">
      <c r="A3237" s="68">
        <v>44839</v>
      </c>
      <c r="B3237" s="68">
        <v>44841</v>
      </c>
      <c r="C3237" s="66" t="s">
        <v>118</v>
      </c>
      <c r="D3237" s="66" t="s">
        <v>174</v>
      </c>
      <c r="E3237" s="66" t="s">
        <v>175</v>
      </c>
      <c r="F3237" s="68">
        <v>46835</v>
      </c>
      <c r="G3237" s="67">
        <v>10.29</v>
      </c>
      <c r="H3237" s="67">
        <v>0.18</v>
      </c>
      <c r="I3237" s="67">
        <v>10.44</v>
      </c>
      <c r="J3237" s="67">
        <v>10.14</v>
      </c>
      <c r="K3237" s="67">
        <v>76.625</v>
      </c>
      <c r="L3237" s="67">
        <v>3.2178</v>
      </c>
    </row>
    <row r="3238" spans="1:15" hidden="1" x14ac:dyDescent="0.25">
      <c r="A3238" s="68">
        <v>44839</v>
      </c>
      <c r="B3238" s="68">
        <v>44841</v>
      </c>
      <c r="C3238" s="66" t="s">
        <v>127</v>
      </c>
      <c r="D3238" s="66" t="s">
        <v>4</v>
      </c>
      <c r="E3238" s="66" t="s">
        <v>8</v>
      </c>
      <c r="F3238" s="68">
        <v>48542</v>
      </c>
      <c r="G3238" s="67">
        <v>9.7200000000000006</v>
      </c>
      <c r="H3238" s="67">
        <v>0.16</v>
      </c>
      <c r="I3238" s="67">
        <v>9.86</v>
      </c>
      <c r="J3238" s="67">
        <v>9.57</v>
      </c>
      <c r="K3238" s="67">
        <v>68.851500000000001</v>
      </c>
      <c r="L3238" s="67">
        <v>3.3965999999999998</v>
      </c>
    </row>
    <row r="3239" spans="1:15" hidden="1" x14ac:dyDescent="0.25">
      <c r="A3239" s="68">
        <v>44839</v>
      </c>
      <c r="B3239" s="68">
        <v>44841</v>
      </c>
      <c r="C3239" s="66" t="s">
        <v>124</v>
      </c>
      <c r="D3239" s="66" t="s">
        <v>176</v>
      </c>
      <c r="E3239" s="66" t="s">
        <v>177</v>
      </c>
      <c r="F3239" s="68">
        <v>44979</v>
      </c>
      <c r="G3239" s="67">
        <v>11.49</v>
      </c>
      <c r="H3239" s="67">
        <v>-0.01</v>
      </c>
      <c r="I3239" s="67">
        <v>11.64</v>
      </c>
      <c r="J3239" s="67">
        <v>11.34</v>
      </c>
      <c r="K3239" s="67">
        <v>95.780299999999997</v>
      </c>
      <c r="L3239" s="67">
        <v>0</v>
      </c>
      <c r="O3239" s="76"/>
    </row>
    <row r="3240" spans="1:15" hidden="1" x14ac:dyDescent="0.25">
      <c r="A3240" s="68">
        <v>44839</v>
      </c>
      <c r="B3240" s="68">
        <v>44841</v>
      </c>
      <c r="C3240" s="66" t="s">
        <v>133</v>
      </c>
      <c r="D3240" s="66" t="s">
        <v>162</v>
      </c>
      <c r="E3240" s="66" t="s">
        <v>163</v>
      </c>
      <c r="F3240" s="68">
        <v>45161</v>
      </c>
      <c r="G3240" s="67">
        <v>12.97</v>
      </c>
      <c r="H3240" s="67">
        <v>0.02</v>
      </c>
      <c r="I3240" s="67">
        <v>13.12</v>
      </c>
      <c r="J3240" s="67">
        <v>12.82</v>
      </c>
      <c r="K3240" s="67">
        <v>89.662300000000002</v>
      </c>
      <c r="L3240" s="67">
        <v>0</v>
      </c>
    </row>
    <row r="3241" spans="1:15" hidden="1" x14ac:dyDescent="0.25">
      <c r="A3241" s="68">
        <v>44839</v>
      </c>
      <c r="B3241" s="68">
        <v>44841</v>
      </c>
      <c r="C3241" s="66" t="s">
        <v>130</v>
      </c>
      <c r="D3241" s="66" t="s">
        <v>168</v>
      </c>
      <c r="E3241" s="66" t="s">
        <v>169</v>
      </c>
      <c r="F3241" s="68">
        <v>45063</v>
      </c>
      <c r="G3241" s="67">
        <v>12.85</v>
      </c>
      <c r="H3241" s="67">
        <v>0.7</v>
      </c>
      <c r="I3241" s="67">
        <v>13</v>
      </c>
      <c r="J3241" s="67">
        <v>12.7</v>
      </c>
      <c r="K3241" s="67">
        <v>92.657700000000006</v>
      </c>
      <c r="L3241" s="67">
        <v>0</v>
      </c>
    </row>
    <row r="3242" spans="1:15" hidden="1" x14ac:dyDescent="0.25">
      <c r="A3242" s="68">
        <v>44838</v>
      </c>
      <c r="B3242" s="68">
        <v>44840</v>
      </c>
      <c r="C3242" s="66" t="s">
        <v>112</v>
      </c>
      <c r="D3242" s="66" t="s">
        <v>113</v>
      </c>
      <c r="E3242" s="66" t="s">
        <v>114</v>
      </c>
      <c r="F3242" s="68">
        <v>50705</v>
      </c>
      <c r="G3242" s="67">
        <v>9.27</v>
      </c>
      <c r="H3242" s="67">
        <v>-0.27</v>
      </c>
      <c r="I3242" s="67">
        <v>9.42</v>
      </c>
      <c r="J3242" s="67">
        <v>9.1199999999999992</v>
      </c>
      <c r="K3242" s="67">
        <v>48.667999999999999</v>
      </c>
      <c r="L3242" s="67">
        <v>2.8273999999999999</v>
      </c>
    </row>
    <row r="3243" spans="1:15" hidden="1" x14ac:dyDescent="0.25">
      <c r="A3243" s="68">
        <v>44838</v>
      </c>
      <c r="B3243" s="68">
        <v>44840</v>
      </c>
      <c r="C3243" s="66" t="s">
        <v>121</v>
      </c>
      <c r="D3243" s="66" t="s">
        <v>170</v>
      </c>
      <c r="E3243" s="66" t="s">
        <v>171</v>
      </c>
      <c r="F3243" s="68">
        <v>45987</v>
      </c>
      <c r="G3243" s="67">
        <v>11.71</v>
      </c>
      <c r="H3243" s="67">
        <v>-0.17</v>
      </c>
      <c r="I3243" s="67">
        <v>11.86</v>
      </c>
      <c r="J3243" s="67">
        <v>11.56</v>
      </c>
      <c r="K3243" s="67">
        <v>73.134399999999999</v>
      </c>
      <c r="L3243" s="67">
        <v>0.86029999999999995</v>
      </c>
    </row>
    <row r="3244" spans="1:15" x14ac:dyDescent="0.25">
      <c r="A3244" s="68">
        <v>44838</v>
      </c>
      <c r="B3244" s="68">
        <v>44840</v>
      </c>
      <c r="C3244" s="66" t="s">
        <v>115</v>
      </c>
      <c r="D3244" s="66" t="s">
        <v>116</v>
      </c>
      <c r="E3244" s="66" t="s">
        <v>117</v>
      </c>
      <c r="F3244" s="68">
        <v>51616</v>
      </c>
      <c r="G3244" s="67">
        <v>9.2799999999999994</v>
      </c>
      <c r="H3244" s="67">
        <v>-0.26</v>
      </c>
      <c r="I3244" s="67">
        <v>9.43</v>
      </c>
      <c r="J3244" s="67">
        <v>9.1300000000000008</v>
      </c>
      <c r="K3244" s="67">
        <v>45.354700000000001</v>
      </c>
      <c r="L3244" s="67">
        <v>1.3479000000000001</v>
      </c>
    </row>
    <row r="3245" spans="1:15" hidden="1" x14ac:dyDescent="0.25">
      <c r="A3245" s="68">
        <v>44838</v>
      </c>
      <c r="B3245" s="68">
        <v>44840</v>
      </c>
      <c r="C3245" s="66" t="s">
        <v>118</v>
      </c>
      <c r="D3245" s="66" t="s">
        <v>174</v>
      </c>
      <c r="E3245" s="66" t="s">
        <v>175</v>
      </c>
      <c r="F3245" s="68">
        <v>46835</v>
      </c>
      <c r="G3245" s="67">
        <v>10.11</v>
      </c>
      <c r="H3245" s="67">
        <v>-0.21</v>
      </c>
      <c r="I3245" s="67">
        <v>10.26</v>
      </c>
      <c r="J3245" s="67">
        <v>9.9600000000000009</v>
      </c>
      <c r="K3245" s="67">
        <v>77.236500000000007</v>
      </c>
      <c r="L3245" s="67">
        <v>3.2054999999999998</v>
      </c>
    </row>
    <row r="3246" spans="1:15" hidden="1" x14ac:dyDescent="0.25">
      <c r="A3246" s="68">
        <v>44838</v>
      </c>
      <c r="B3246" s="68">
        <v>44840</v>
      </c>
      <c r="C3246" s="66" t="s">
        <v>127</v>
      </c>
      <c r="D3246" s="66" t="s">
        <v>4</v>
      </c>
      <c r="E3246" s="66" t="s">
        <v>8</v>
      </c>
      <c r="F3246" s="68">
        <v>48542</v>
      </c>
      <c r="G3246" s="67">
        <v>9.56</v>
      </c>
      <c r="H3246" s="67">
        <v>-0.28999999999999998</v>
      </c>
      <c r="I3246" s="67">
        <v>9.7100000000000009</v>
      </c>
      <c r="J3246" s="67">
        <v>9.41</v>
      </c>
      <c r="K3246" s="67">
        <v>69.609499999999997</v>
      </c>
      <c r="L3246" s="67">
        <v>3.3835999999999999</v>
      </c>
    </row>
    <row r="3247" spans="1:15" hidden="1" x14ac:dyDescent="0.25">
      <c r="A3247" s="68">
        <v>44838</v>
      </c>
      <c r="B3247" s="68">
        <v>44840</v>
      </c>
      <c r="C3247" s="66" t="s">
        <v>124</v>
      </c>
      <c r="D3247" s="66" t="s">
        <v>176</v>
      </c>
      <c r="E3247" s="66" t="s">
        <v>177</v>
      </c>
      <c r="F3247" s="68">
        <v>44979</v>
      </c>
      <c r="G3247" s="67">
        <v>11.5</v>
      </c>
      <c r="H3247" s="67">
        <v>-0.06</v>
      </c>
      <c r="I3247" s="67">
        <v>11.65</v>
      </c>
      <c r="J3247" s="67">
        <v>11.35</v>
      </c>
      <c r="K3247" s="67">
        <v>95.749600000000001</v>
      </c>
      <c r="L3247" s="67">
        <v>0</v>
      </c>
      <c r="O3247" s="76"/>
    </row>
    <row r="3248" spans="1:15" hidden="1" x14ac:dyDescent="0.25">
      <c r="A3248" s="68">
        <v>44838</v>
      </c>
      <c r="B3248" s="68">
        <v>44840</v>
      </c>
      <c r="C3248" s="66" t="s">
        <v>130</v>
      </c>
      <c r="D3248" s="66" t="s">
        <v>172</v>
      </c>
      <c r="E3248" s="66" t="s">
        <v>173</v>
      </c>
      <c r="F3248" s="68">
        <v>45035</v>
      </c>
      <c r="G3248" s="67">
        <v>12.15</v>
      </c>
      <c r="H3248" s="67">
        <v>-0.22</v>
      </c>
      <c r="I3248" s="67">
        <v>12.3</v>
      </c>
      <c r="J3248" s="67">
        <v>12</v>
      </c>
      <c r="K3248" s="67">
        <v>93.8262</v>
      </c>
      <c r="L3248" s="67">
        <v>0</v>
      </c>
    </row>
    <row r="3249" spans="1:15" hidden="1" x14ac:dyDescent="0.25">
      <c r="A3249" s="68">
        <v>44838</v>
      </c>
      <c r="B3249" s="68">
        <v>44840</v>
      </c>
      <c r="C3249" s="66" t="s">
        <v>133</v>
      </c>
      <c r="D3249" s="66" t="s">
        <v>162</v>
      </c>
      <c r="E3249" s="66" t="s">
        <v>163</v>
      </c>
      <c r="F3249" s="68">
        <v>45161</v>
      </c>
      <c r="G3249" s="67">
        <v>12.95</v>
      </c>
      <c r="H3249" s="67">
        <v>-0.28000000000000003</v>
      </c>
      <c r="I3249" s="67">
        <v>13.1</v>
      </c>
      <c r="J3249" s="67">
        <v>12.8</v>
      </c>
      <c r="K3249" s="67">
        <v>89.650499999999994</v>
      </c>
      <c r="L3249" s="67">
        <v>0</v>
      </c>
    </row>
    <row r="3250" spans="1:15" hidden="1" x14ac:dyDescent="0.25">
      <c r="A3250" s="68">
        <v>44837</v>
      </c>
      <c r="B3250" s="68">
        <v>44839</v>
      </c>
      <c r="C3250" s="66" t="s">
        <v>112</v>
      </c>
      <c r="D3250" s="66" t="s">
        <v>113</v>
      </c>
      <c r="E3250" s="66" t="s">
        <v>114</v>
      </c>
      <c r="F3250" s="68">
        <v>50705</v>
      </c>
      <c r="G3250" s="67">
        <v>9.5399999999999991</v>
      </c>
      <c r="H3250" s="67">
        <v>0.1</v>
      </c>
      <c r="I3250" s="67">
        <v>9.69</v>
      </c>
      <c r="J3250" s="67">
        <v>9.39</v>
      </c>
      <c r="K3250" s="67">
        <v>47.332900000000002</v>
      </c>
      <c r="L3250" s="67">
        <v>2.8191999999999999</v>
      </c>
    </row>
    <row r="3251" spans="1:15" hidden="1" x14ac:dyDescent="0.25">
      <c r="A3251" s="68">
        <v>44837</v>
      </c>
      <c r="B3251" s="68">
        <v>44839</v>
      </c>
      <c r="C3251" s="66" t="s">
        <v>121</v>
      </c>
      <c r="D3251" s="66" t="s">
        <v>170</v>
      </c>
      <c r="E3251" s="66" t="s">
        <v>171</v>
      </c>
      <c r="F3251" s="68">
        <v>45987</v>
      </c>
      <c r="G3251" s="67">
        <v>11.88</v>
      </c>
      <c r="H3251" s="67">
        <v>0.18</v>
      </c>
      <c r="I3251" s="67">
        <v>12.03</v>
      </c>
      <c r="J3251" s="67">
        <v>11.73</v>
      </c>
      <c r="K3251" s="67">
        <v>72.779799999999994</v>
      </c>
      <c r="L3251" s="67">
        <v>0.85750000000000004</v>
      </c>
    </row>
    <row r="3252" spans="1:15" x14ac:dyDescent="0.25">
      <c r="A3252" s="68">
        <v>44837</v>
      </c>
      <c r="B3252" s="68">
        <v>44839</v>
      </c>
      <c r="C3252" s="66" t="s">
        <v>115</v>
      </c>
      <c r="D3252" s="66" t="s">
        <v>116</v>
      </c>
      <c r="E3252" s="66" t="s">
        <v>117</v>
      </c>
      <c r="F3252" s="68">
        <v>51616</v>
      </c>
      <c r="G3252" s="67">
        <v>9.5399999999999991</v>
      </c>
      <c r="H3252" s="67">
        <v>0.09</v>
      </c>
      <c r="I3252" s="67">
        <v>9.69</v>
      </c>
      <c r="J3252" s="67">
        <v>9.39</v>
      </c>
      <c r="K3252" s="67">
        <v>44.077300000000001</v>
      </c>
      <c r="L3252" s="67">
        <v>1.3396999999999999</v>
      </c>
    </row>
    <row r="3253" spans="1:15" hidden="1" x14ac:dyDescent="0.25">
      <c r="A3253" s="68">
        <v>44837</v>
      </c>
      <c r="B3253" s="68">
        <v>44839</v>
      </c>
      <c r="C3253" s="66" t="s">
        <v>118</v>
      </c>
      <c r="D3253" s="66" t="s">
        <v>174</v>
      </c>
      <c r="E3253" s="66" t="s">
        <v>175</v>
      </c>
      <c r="F3253" s="68">
        <v>46835</v>
      </c>
      <c r="G3253" s="67">
        <v>10.32</v>
      </c>
      <c r="H3253" s="67">
        <v>0.06</v>
      </c>
      <c r="I3253" s="67">
        <v>10.47</v>
      </c>
      <c r="J3253" s="67">
        <v>10.17</v>
      </c>
      <c r="K3253" s="67">
        <v>76.494</v>
      </c>
      <c r="L3253" s="67">
        <v>3.1932</v>
      </c>
    </row>
    <row r="3254" spans="1:15" hidden="1" x14ac:dyDescent="0.25">
      <c r="A3254" s="68">
        <v>44837</v>
      </c>
      <c r="B3254" s="68">
        <v>44839</v>
      </c>
      <c r="C3254" s="66" t="s">
        <v>127</v>
      </c>
      <c r="D3254" s="66" t="s">
        <v>4</v>
      </c>
      <c r="E3254" s="66" t="s">
        <v>8</v>
      </c>
      <c r="F3254" s="68">
        <v>48542</v>
      </c>
      <c r="G3254" s="67">
        <v>9.85</v>
      </c>
      <c r="H3254" s="67">
        <v>7.0000000000000007E-2</v>
      </c>
      <c r="I3254" s="67">
        <v>10</v>
      </c>
      <c r="J3254" s="67">
        <v>9.6999999999999993</v>
      </c>
      <c r="K3254" s="67">
        <v>68.199700000000007</v>
      </c>
      <c r="L3254" s="67">
        <v>3.3704999999999998</v>
      </c>
    </row>
    <row r="3255" spans="1:15" hidden="1" x14ac:dyDescent="0.25">
      <c r="A3255" s="68">
        <v>44837</v>
      </c>
      <c r="B3255" s="68">
        <v>44839</v>
      </c>
      <c r="C3255" s="66" t="s">
        <v>124</v>
      </c>
      <c r="D3255" s="66" t="s">
        <v>176</v>
      </c>
      <c r="E3255" s="66" t="s">
        <v>177</v>
      </c>
      <c r="F3255" s="68">
        <v>44979</v>
      </c>
      <c r="G3255" s="67">
        <v>11.56</v>
      </c>
      <c r="H3255" s="67">
        <v>-0.01</v>
      </c>
      <c r="I3255" s="67">
        <v>11.71</v>
      </c>
      <c r="J3255" s="67">
        <v>11.41</v>
      </c>
      <c r="K3255" s="67">
        <v>95.699700000000007</v>
      </c>
      <c r="L3255" s="67">
        <v>0</v>
      </c>
      <c r="O3255" s="76"/>
    </row>
    <row r="3256" spans="1:15" hidden="1" x14ac:dyDescent="0.25">
      <c r="A3256" s="68">
        <v>44837</v>
      </c>
      <c r="B3256" s="68">
        <v>44839</v>
      </c>
      <c r="C3256" s="66" t="s">
        <v>130</v>
      </c>
      <c r="D3256" s="66" t="s">
        <v>172</v>
      </c>
      <c r="E3256" s="66" t="s">
        <v>173</v>
      </c>
      <c r="F3256" s="68">
        <v>45035</v>
      </c>
      <c r="G3256" s="67">
        <v>12.37</v>
      </c>
      <c r="H3256" s="67">
        <v>0</v>
      </c>
      <c r="I3256" s="67">
        <v>12.52</v>
      </c>
      <c r="J3256" s="67">
        <v>12.22</v>
      </c>
      <c r="K3256" s="67">
        <v>93.691199999999995</v>
      </c>
      <c r="L3256" s="67">
        <v>0</v>
      </c>
    </row>
    <row r="3257" spans="1:15" hidden="1" x14ac:dyDescent="0.25">
      <c r="A3257" s="68">
        <v>44837</v>
      </c>
      <c r="B3257" s="68">
        <v>44839</v>
      </c>
      <c r="C3257" s="66" t="s">
        <v>133</v>
      </c>
      <c r="D3257" s="66" t="s">
        <v>162</v>
      </c>
      <c r="E3257" s="66" t="s">
        <v>163</v>
      </c>
      <c r="F3257" s="68">
        <v>45161</v>
      </c>
      <c r="G3257" s="67">
        <v>13.23</v>
      </c>
      <c r="H3257" s="67">
        <v>-0.11</v>
      </c>
      <c r="I3257" s="67">
        <v>13.37</v>
      </c>
      <c r="J3257" s="67">
        <v>13.08</v>
      </c>
      <c r="K3257" s="67">
        <v>89.422399999999996</v>
      </c>
      <c r="L3257" s="67">
        <v>0</v>
      </c>
    </row>
    <row r="3258" spans="1:15" hidden="1" x14ac:dyDescent="0.25">
      <c r="A3258" s="68">
        <v>44834</v>
      </c>
      <c r="B3258" s="68">
        <v>44838</v>
      </c>
      <c r="C3258" s="66" t="s">
        <v>112</v>
      </c>
      <c r="D3258" s="66" t="s">
        <v>113</v>
      </c>
      <c r="E3258" s="66" t="s">
        <v>114</v>
      </c>
      <c r="F3258" s="68">
        <v>50705</v>
      </c>
      <c r="G3258" s="67">
        <v>9.44</v>
      </c>
      <c r="H3258" s="67">
        <v>-0.02</v>
      </c>
      <c r="I3258" s="67">
        <v>9.59</v>
      </c>
      <c r="J3258" s="67">
        <v>9.2899999999999991</v>
      </c>
      <c r="K3258" s="67">
        <v>47.787799999999997</v>
      </c>
      <c r="L3258" s="67">
        <v>2.8109999999999999</v>
      </c>
    </row>
    <row r="3259" spans="1:15" hidden="1" x14ac:dyDescent="0.25">
      <c r="A3259" s="68">
        <v>44834</v>
      </c>
      <c r="B3259" s="68">
        <v>44838</v>
      </c>
      <c r="C3259" s="66" t="s">
        <v>121</v>
      </c>
      <c r="D3259" s="66" t="s">
        <v>170</v>
      </c>
      <c r="E3259" s="66" t="s">
        <v>171</v>
      </c>
      <c r="F3259" s="68">
        <v>45987</v>
      </c>
      <c r="G3259" s="67">
        <v>11.7</v>
      </c>
      <c r="H3259" s="67">
        <v>0.01</v>
      </c>
      <c r="I3259" s="67">
        <v>11.85</v>
      </c>
      <c r="J3259" s="67">
        <v>11.55</v>
      </c>
      <c r="K3259" s="67">
        <v>73.112899999999996</v>
      </c>
      <c r="L3259" s="67">
        <v>0.8548</v>
      </c>
    </row>
    <row r="3260" spans="1:15" x14ac:dyDescent="0.25">
      <c r="A3260" s="68">
        <v>44834</v>
      </c>
      <c r="B3260" s="68">
        <v>44838</v>
      </c>
      <c r="C3260" s="66" t="s">
        <v>115</v>
      </c>
      <c r="D3260" s="66" t="s">
        <v>116</v>
      </c>
      <c r="E3260" s="66" t="s">
        <v>117</v>
      </c>
      <c r="F3260" s="68">
        <v>51616</v>
      </c>
      <c r="G3260" s="67">
        <v>9.4499999999999993</v>
      </c>
      <c r="H3260" s="67">
        <v>-0.01</v>
      </c>
      <c r="I3260" s="67">
        <v>9.6</v>
      </c>
      <c r="J3260" s="67">
        <v>9.3000000000000007</v>
      </c>
      <c r="K3260" s="67">
        <v>44.502499999999998</v>
      </c>
      <c r="L3260" s="67">
        <v>1.3314999999999999</v>
      </c>
    </row>
    <row r="3261" spans="1:15" hidden="1" x14ac:dyDescent="0.25">
      <c r="A3261" s="68">
        <v>44834</v>
      </c>
      <c r="B3261" s="68">
        <v>44838</v>
      </c>
      <c r="C3261" s="66" t="s">
        <v>118</v>
      </c>
      <c r="D3261" s="66" t="s">
        <v>174</v>
      </c>
      <c r="E3261" s="66" t="s">
        <v>175</v>
      </c>
      <c r="F3261" s="68">
        <v>46835</v>
      </c>
      <c r="G3261" s="67">
        <v>10.26</v>
      </c>
      <c r="H3261" s="67">
        <v>-0.05</v>
      </c>
      <c r="I3261" s="67">
        <v>10.4</v>
      </c>
      <c r="J3261" s="67">
        <v>10.11</v>
      </c>
      <c r="K3261" s="67">
        <v>76.707599999999999</v>
      </c>
      <c r="L3261" s="67">
        <v>3.1808000000000001</v>
      </c>
    </row>
    <row r="3262" spans="1:15" hidden="1" x14ac:dyDescent="0.25">
      <c r="A3262" s="68">
        <v>44834</v>
      </c>
      <c r="B3262" s="68">
        <v>44838</v>
      </c>
      <c r="C3262" s="66" t="s">
        <v>127</v>
      </c>
      <c r="D3262" s="66" t="s">
        <v>4</v>
      </c>
      <c r="E3262" s="66" t="s">
        <v>8</v>
      </c>
      <c r="F3262" s="68">
        <v>48542</v>
      </c>
      <c r="G3262" s="67">
        <v>9.7799999999999994</v>
      </c>
      <c r="H3262" s="67">
        <v>0.01</v>
      </c>
      <c r="I3262" s="67">
        <v>9.92</v>
      </c>
      <c r="J3262" s="67">
        <v>9.6300000000000008</v>
      </c>
      <c r="K3262" s="67">
        <v>68.545299999999997</v>
      </c>
      <c r="L3262" s="67">
        <v>3.3574999999999999</v>
      </c>
    </row>
    <row r="3263" spans="1:15" hidden="1" x14ac:dyDescent="0.25">
      <c r="A3263" s="68">
        <v>44834</v>
      </c>
      <c r="B3263" s="68">
        <v>44838</v>
      </c>
      <c r="C3263" s="66" t="s">
        <v>124</v>
      </c>
      <c r="D3263" s="66" t="s">
        <v>176</v>
      </c>
      <c r="E3263" s="66" t="s">
        <v>177</v>
      </c>
      <c r="F3263" s="68">
        <v>44979</v>
      </c>
      <c r="G3263" s="67">
        <v>11.57</v>
      </c>
      <c r="H3263" s="67">
        <v>0.63</v>
      </c>
      <c r="I3263" s="67">
        <v>11.72</v>
      </c>
      <c r="J3263" s="67">
        <v>11.43</v>
      </c>
      <c r="K3263" s="67">
        <v>95.663600000000002</v>
      </c>
      <c r="L3263" s="67">
        <v>0</v>
      </c>
      <c r="O3263" s="76"/>
    </row>
    <row r="3264" spans="1:15" hidden="1" x14ac:dyDescent="0.25">
      <c r="A3264" s="68">
        <v>44834</v>
      </c>
      <c r="B3264" s="68">
        <v>44838</v>
      </c>
      <c r="C3264" s="66" t="s">
        <v>130</v>
      </c>
      <c r="D3264" s="66" t="s">
        <v>172</v>
      </c>
      <c r="E3264" s="66" t="s">
        <v>173</v>
      </c>
      <c r="F3264" s="68">
        <v>45035</v>
      </c>
      <c r="G3264" s="67">
        <v>12.37</v>
      </c>
      <c r="H3264" s="67">
        <v>0.78</v>
      </c>
      <c r="I3264" s="67">
        <v>12.52</v>
      </c>
      <c r="J3264" s="67">
        <v>12.22</v>
      </c>
      <c r="K3264" s="67">
        <v>93.659700000000001</v>
      </c>
      <c r="L3264" s="67">
        <v>0</v>
      </c>
    </row>
    <row r="3265" spans="1:15" hidden="1" x14ac:dyDescent="0.25">
      <c r="A3265" s="68">
        <v>44834</v>
      </c>
      <c r="B3265" s="68">
        <v>44838</v>
      </c>
      <c r="C3265" s="66" t="s">
        <v>133</v>
      </c>
      <c r="D3265" s="66" t="s">
        <v>162</v>
      </c>
      <c r="E3265" s="66" t="s">
        <v>163</v>
      </c>
      <c r="F3265" s="68">
        <v>45161</v>
      </c>
      <c r="G3265" s="67">
        <v>13.34</v>
      </c>
      <c r="H3265" s="67">
        <v>0.96</v>
      </c>
      <c r="I3265" s="67">
        <v>13.49</v>
      </c>
      <c r="J3265" s="67">
        <v>13.19</v>
      </c>
      <c r="K3265" s="67">
        <v>89.312399999999997</v>
      </c>
      <c r="L3265" s="67">
        <v>0</v>
      </c>
    </row>
    <row r="3266" spans="1:15" hidden="1" x14ac:dyDescent="0.25">
      <c r="A3266" s="68">
        <v>44833</v>
      </c>
      <c r="B3266" s="68">
        <v>44837</v>
      </c>
      <c r="C3266" s="66" t="s">
        <v>112</v>
      </c>
      <c r="D3266" s="66" t="s">
        <v>113</v>
      </c>
      <c r="E3266" s="66" t="s">
        <v>114</v>
      </c>
      <c r="F3266" s="68">
        <v>50705</v>
      </c>
      <c r="G3266" s="67">
        <v>9.4600000000000009</v>
      </c>
      <c r="H3266" s="67">
        <v>0.08</v>
      </c>
      <c r="I3266" s="67">
        <v>9.61</v>
      </c>
      <c r="J3266" s="67">
        <v>9.31</v>
      </c>
      <c r="K3266" s="67">
        <v>47.7074</v>
      </c>
      <c r="L3266" s="67">
        <v>2.8027000000000002</v>
      </c>
    </row>
    <row r="3267" spans="1:15" hidden="1" x14ac:dyDescent="0.25">
      <c r="A3267" s="68">
        <v>44833</v>
      </c>
      <c r="B3267" s="68">
        <v>44837</v>
      </c>
      <c r="C3267" s="66" t="s">
        <v>121</v>
      </c>
      <c r="D3267" s="66" t="s">
        <v>170</v>
      </c>
      <c r="E3267" s="66" t="s">
        <v>171</v>
      </c>
      <c r="F3267" s="68">
        <v>45987</v>
      </c>
      <c r="G3267" s="67">
        <v>11.69</v>
      </c>
      <c r="H3267" s="67">
        <v>0.02</v>
      </c>
      <c r="I3267" s="67">
        <v>11.84</v>
      </c>
      <c r="J3267" s="67">
        <v>11.54</v>
      </c>
      <c r="K3267" s="67">
        <v>73.123699999999999</v>
      </c>
      <c r="L3267" s="67">
        <v>0.85209999999999997</v>
      </c>
    </row>
    <row r="3268" spans="1:15" x14ac:dyDescent="0.25">
      <c r="A3268" s="68">
        <v>44833</v>
      </c>
      <c r="B3268" s="68">
        <v>44837</v>
      </c>
      <c r="C3268" s="66" t="s">
        <v>115</v>
      </c>
      <c r="D3268" s="66" t="s">
        <v>116</v>
      </c>
      <c r="E3268" s="66" t="s">
        <v>117</v>
      </c>
      <c r="F3268" s="68">
        <v>51616</v>
      </c>
      <c r="G3268" s="67">
        <v>9.4600000000000009</v>
      </c>
      <c r="H3268" s="67">
        <v>0.08</v>
      </c>
      <c r="I3268" s="67">
        <v>9.61</v>
      </c>
      <c r="J3268" s="67">
        <v>9.31</v>
      </c>
      <c r="K3268" s="67">
        <v>44.456299999999999</v>
      </c>
      <c r="L3268" s="67">
        <v>1.3232999999999999</v>
      </c>
    </row>
    <row r="3269" spans="1:15" hidden="1" x14ac:dyDescent="0.25">
      <c r="A3269" s="68">
        <v>44833</v>
      </c>
      <c r="B3269" s="68">
        <v>44837</v>
      </c>
      <c r="C3269" s="66" t="s">
        <v>118</v>
      </c>
      <c r="D3269" s="66" t="s">
        <v>174</v>
      </c>
      <c r="E3269" s="66" t="s">
        <v>175</v>
      </c>
      <c r="F3269" s="68">
        <v>46835</v>
      </c>
      <c r="G3269" s="67">
        <v>10.31</v>
      </c>
      <c r="H3269" s="67">
        <v>0.1</v>
      </c>
      <c r="I3269" s="67">
        <v>10.45</v>
      </c>
      <c r="J3269" s="67">
        <v>10.16</v>
      </c>
      <c r="K3269" s="67">
        <v>76.527000000000001</v>
      </c>
      <c r="L3269" s="67">
        <v>3.1684999999999999</v>
      </c>
    </row>
    <row r="3270" spans="1:15" hidden="1" x14ac:dyDescent="0.25">
      <c r="A3270" s="68">
        <v>44833</v>
      </c>
      <c r="B3270" s="68">
        <v>44837</v>
      </c>
      <c r="C3270" s="66" t="s">
        <v>127</v>
      </c>
      <c r="D3270" s="66" t="s">
        <v>4</v>
      </c>
      <c r="E3270" s="66" t="s">
        <v>8</v>
      </c>
      <c r="F3270" s="68">
        <v>48542</v>
      </c>
      <c r="G3270" s="67">
        <v>9.77</v>
      </c>
      <c r="H3270" s="67">
        <v>7.0000000000000007E-2</v>
      </c>
      <c r="I3270" s="67">
        <v>9.92</v>
      </c>
      <c r="J3270" s="67">
        <v>9.6199999999999992</v>
      </c>
      <c r="K3270" s="67">
        <v>68.572400000000002</v>
      </c>
      <c r="L3270" s="67">
        <v>3.3445</v>
      </c>
    </row>
    <row r="3271" spans="1:15" hidden="1" x14ac:dyDescent="0.25">
      <c r="A3271" s="68">
        <v>44833</v>
      </c>
      <c r="B3271" s="68">
        <v>44837</v>
      </c>
      <c r="C3271" s="66" t="s">
        <v>124</v>
      </c>
      <c r="D3271" s="66" t="s">
        <v>176</v>
      </c>
      <c r="E3271" s="66" t="s">
        <v>177</v>
      </c>
      <c r="F3271" s="68">
        <v>44979</v>
      </c>
      <c r="G3271" s="67">
        <v>10.94</v>
      </c>
      <c r="H3271" s="67">
        <v>0.02</v>
      </c>
      <c r="I3271" s="67">
        <v>11.09</v>
      </c>
      <c r="J3271" s="67">
        <v>10.79</v>
      </c>
      <c r="K3271" s="67">
        <v>95.863</v>
      </c>
      <c r="L3271" s="67">
        <v>0</v>
      </c>
      <c r="O3271" s="76"/>
    </row>
    <row r="3272" spans="1:15" hidden="1" x14ac:dyDescent="0.25">
      <c r="A3272" s="68">
        <v>44833</v>
      </c>
      <c r="B3272" s="68">
        <v>44837</v>
      </c>
      <c r="C3272" s="66" t="s">
        <v>130</v>
      </c>
      <c r="D3272" s="66" t="s">
        <v>172</v>
      </c>
      <c r="E3272" s="66" t="s">
        <v>173</v>
      </c>
      <c r="F3272" s="68">
        <v>45035</v>
      </c>
      <c r="G3272" s="67">
        <v>11.59</v>
      </c>
      <c r="H3272" s="67">
        <v>0.12</v>
      </c>
      <c r="I3272" s="67">
        <v>11.74</v>
      </c>
      <c r="J3272" s="67">
        <v>11.44</v>
      </c>
      <c r="K3272" s="67">
        <v>94.009600000000006</v>
      </c>
      <c r="L3272" s="67">
        <v>0</v>
      </c>
    </row>
    <row r="3273" spans="1:15" hidden="1" x14ac:dyDescent="0.25">
      <c r="A3273" s="68">
        <v>44833</v>
      </c>
      <c r="B3273" s="68">
        <v>44837</v>
      </c>
      <c r="C3273" s="66" t="s">
        <v>133</v>
      </c>
      <c r="D3273" s="66" t="s">
        <v>162</v>
      </c>
      <c r="E3273" s="66" t="s">
        <v>163</v>
      </c>
      <c r="F3273" s="68">
        <v>45161</v>
      </c>
      <c r="G3273" s="67">
        <v>12.38</v>
      </c>
      <c r="H3273" s="67">
        <v>0.1</v>
      </c>
      <c r="I3273" s="67">
        <v>12.53</v>
      </c>
      <c r="J3273" s="67">
        <v>12.23</v>
      </c>
      <c r="K3273" s="67">
        <v>89.977000000000004</v>
      </c>
      <c r="L3273" s="67">
        <v>0</v>
      </c>
    </row>
    <row r="3274" spans="1:15" hidden="1" x14ac:dyDescent="0.25">
      <c r="A3274" s="68">
        <v>44832</v>
      </c>
      <c r="B3274" s="68">
        <v>44834</v>
      </c>
      <c r="C3274" s="66" t="s">
        <v>112</v>
      </c>
      <c r="D3274" s="66" t="s">
        <v>113</v>
      </c>
      <c r="E3274" s="66" t="s">
        <v>114</v>
      </c>
      <c r="F3274" s="68">
        <v>50705</v>
      </c>
      <c r="G3274" s="67">
        <v>9.3800000000000008</v>
      </c>
      <c r="H3274" s="67">
        <v>0.22</v>
      </c>
      <c r="I3274" s="67">
        <v>9.5299999999999994</v>
      </c>
      <c r="J3274" s="67">
        <v>9.24</v>
      </c>
      <c r="K3274" s="67">
        <v>48.056600000000003</v>
      </c>
      <c r="L3274" s="67">
        <v>2.7780999999999998</v>
      </c>
    </row>
    <row r="3275" spans="1:15" hidden="1" x14ac:dyDescent="0.25">
      <c r="A3275" s="68">
        <v>44832</v>
      </c>
      <c r="B3275" s="68">
        <v>44834</v>
      </c>
      <c r="C3275" s="66" t="s">
        <v>121</v>
      </c>
      <c r="D3275" s="66" t="s">
        <v>170</v>
      </c>
      <c r="E3275" s="66" t="s">
        <v>171</v>
      </c>
      <c r="F3275" s="68">
        <v>45987</v>
      </c>
      <c r="G3275" s="67">
        <v>11.67</v>
      </c>
      <c r="H3275" s="67">
        <v>-0.13</v>
      </c>
      <c r="I3275" s="67">
        <v>11.82</v>
      </c>
      <c r="J3275" s="67">
        <v>11.52</v>
      </c>
      <c r="K3275" s="67">
        <v>73.091700000000003</v>
      </c>
      <c r="L3275" s="67">
        <v>0.84379999999999999</v>
      </c>
    </row>
    <row r="3276" spans="1:15" x14ac:dyDescent="0.25">
      <c r="A3276" s="68">
        <v>44832</v>
      </c>
      <c r="B3276" s="68">
        <v>44834</v>
      </c>
      <c r="C3276" s="66" t="s">
        <v>115</v>
      </c>
      <c r="D3276" s="66" t="s">
        <v>116</v>
      </c>
      <c r="E3276" s="66" t="s">
        <v>117</v>
      </c>
      <c r="F3276" s="68">
        <v>51616</v>
      </c>
      <c r="G3276" s="67">
        <v>9.3800000000000008</v>
      </c>
      <c r="H3276" s="67">
        <v>0.22</v>
      </c>
      <c r="I3276" s="67">
        <v>9.5299999999999994</v>
      </c>
      <c r="J3276" s="67">
        <v>9.23</v>
      </c>
      <c r="K3276" s="67">
        <v>44.842100000000002</v>
      </c>
      <c r="L3276" s="67">
        <v>1.2986</v>
      </c>
    </row>
    <row r="3277" spans="1:15" hidden="1" x14ac:dyDescent="0.25">
      <c r="A3277" s="68">
        <v>44832</v>
      </c>
      <c r="B3277" s="68">
        <v>44834</v>
      </c>
      <c r="C3277" s="66" t="s">
        <v>118</v>
      </c>
      <c r="D3277" s="66" t="s">
        <v>174</v>
      </c>
      <c r="E3277" s="66" t="s">
        <v>175</v>
      </c>
      <c r="F3277" s="68">
        <v>46835</v>
      </c>
      <c r="G3277" s="67">
        <v>10.210000000000001</v>
      </c>
      <c r="H3277" s="67">
        <v>-0.13</v>
      </c>
      <c r="I3277" s="67">
        <v>10.36</v>
      </c>
      <c r="J3277" s="67">
        <v>10.07</v>
      </c>
      <c r="K3277" s="67">
        <v>76.812200000000004</v>
      </c>
      <c r="L3277" s="67">
        <v>3.1315</v>
      </c>
    </row>
    <row r="3278" spans="1:15" hidden="1" x14ac:dyDescent="0.25">
      <c r="A3278" s="68">
        <v>44832</v>
      </c>
      <c r="B3278" s="68">
        <v>44834</v>
      </c>
      <c r="C3278" s="66" t="s">
        <v>127</v>
      </c>
      <c r="D3278" s="66" t="s">
        <v>4</v>
      </c>
      <c r="E3278" s="66" t="s">
        <v>8</v>
      </c>
      <c r="F3278" s="68">
        <v>48542</v>
      </c>
      <c r="G3278" s="67">
        <v>9.6999999999999993</v>
      </c>
      <c r="H3278" s="67">
        <v>0.14000000000000001</v>
      </c>
      <c r="I3278" s="67">
        <v>9.85</v>
      </c>
      <c r="J3278" s="67">
        <v>9.5500000000000007</v>
      </c>
      <c r="K3278" s="67">
        <v>68.888099999999994</v>
      </c>
      <c r="L3278" s="67">
        <v>3.3054999999999999</v>
      </c>
    </row>
    <row r="3279" spans="1:15" hidden="1" x14ac:dyDescent="0.25">
      <c r="A3279" s="68">
        <v>44832</v>
      </c>
      <c r="B3279" s="68">
        <v>44834</v>
      </c>
      <c r="C3279" s="66" t="s">
        <v>124</v>
      </c>
      <c r="D3279" s="66" t="s">
        <v>176</v>
      </c>
      <c r="E3279" s="66" t="s">
        <v>177</v>
      </c>
      <c r="F3279" s="68">
        <v>44979</v>
      </c>
      <c r="G3279" s="67">
        <v>10.92</v>
      </c>
      <c r="H3279" s="67">
        <v>0.39</v>
      </c>
      <c r="I3279" s="67">
        <v>11.07</v>
      </c>
      <c r="J3279" s="67">
        <v>10.78</v>
      </c>
      <c r="K3279" s="67">
        <v>95.785899999999998</v>
      </c>
      <c r="L3279" s="67">
        <v>0</v>
      </c>
      <c r="O3279" s="76"/>
    </row>
    <row r="3280" spans="1:15" hidden="1" x14ac:dyDescent="0.25">
      <c r="A3280" s="68">
        <v>44832</v>
      </c>
      <c r="B3280" s="68">
        <v>44834</v>
      </c>
      <c r="C3280" s="66" t="s">
        <v>130</v>
      </c>
      <c r="D3280" s="66" t="s">
        <v>172</v>
      </c>
      <c r="E3280" s="66" t="s">
        <v>173</v>
      </c>
      <c r="F3280" s="68">
        <v>45035</v>
      </c>
      <c r="G3280" s="67">
        <v>11.47</v>
      </c>
      <c r="H3280" s="67">
        <v>0.28000000000000003</v>
      </c>
      <c r="I3280" s="67">
        <v>11.62</v>
      </c>
      <c r="J3280" s="67">
        <v>11.32</v>
      </c>
      <c r="K3280" s="67">
        <v>93.981099999999998</v>
      </c>
      <c r="L3280" s="67">
        <v>0</v>
      </c>
    </row>
    <row r="3281" spans="1:15" hidden="1" x14ac:dyDescent="0.25">
      <c r="A3281" s="68">
        <v>44832</v>
      </c>
      <c r="B3281" s="68">
        <v>44834</v>
      </c>
      <c r="C3281" s="66" t="s">
        <v>133</v>
      </c>
      <c r="D3281" s="66" t="s">
        <v>162</v>
      </c>
      <c r="E3281" s="66" t="s">
        <v>163</v>
      </c>
      <c r="F3281" s="68">
        <v>45161</v>
      </c>
      <c r="G3281" s="67">
        <v>12.28</v>
      </c>
      <c r="H3281" s="67">
        <v>0.37</v>
      </c>
      <c r="I3281" s="67">
        <v>12.43</v>
      </c>
      <c r="J3281" s="67">
        <v>12.13</v>
      </c>
      <c r="K3281" s="67">
        <v>89.965900000000005</v>
      </c>
      <c r="L3281" s="67">
        <v>0</v>
      </c>
    </row>
    <row r="3282" spans="1:15" hidden="1" x14ac:dyDescent="0.25">
      <c r="A3282" s="68">
        <v>44831</v>
      </c>
      <c r="B3282" s="68">
        <v>44833</v>
      </c>
      <c r="C3282" s="66" t="s">
        <v>112</v>
      </c>
      <c r="D3282" s="66" t="s">
        <v>113</v>
      </c>
      <c r="E3282" s="66" t="s">
        <v>114</v>
      </c>
      <c r="F3282" s="68">
        <v>50705</v>
      </c>
      <c r="G3282" s="67">
        <v>9.16</v>
      </c>
      <c r="H3282" s="67">
        <v>0.01</v>
      </c>
      <c r="I3282" s="67">
        <v>9.31</v>
      </c>
      <c r="J3282" s="67">
        <v>9.01</v>
      </c>
      <c r="K3282" s="67">
        <v>49.189500000000002</v>
      </c>
      <c r="L3282" s="67">
        <v>2.7698999999999998</v>
      </c>
    </row>
    <row r="3283" spans="1:15" hidden="1" x14ac:dyDescent="0.25">
      <c r="A3283" s="68">
        <v>44831</v>
      </c>
      <c r="B3283" s="68">
        <v>44833</v>
      </c>
      <c r="C3283" s="66" t="s">
        <v>121</v>
      </c>
      <c r="D3283" s="66" t="s">
        <v>170</v>
      </c>
      <c r="E3283" s="66" t="s">
        <v>171</v>
      </c>
      <c r="F3283" s="68">
        <v>45987</v>
      </c>
      <c r="G3283" s="67">
        <v>11.8</v>
      </c>
      <c r="H3283" s="67">
        <v>0</v>
      </c>
      <c r="I3283" s="67">
        <v>11.94</v>
      </c>
      <c r="J3283" s="67">
        <v>11.65</v>
      </c>
      <c r="K3283" s="67">
        <v>72.822100000000006</v>
      </c>
      <c r="L3283" s="67">
        <v>0.84109999999999996</v>
      </c>
    </row>
    <row r="3284" spans="1:15" x14ac:dyDescent="0.25">
      <c r="A3284" s="68">
        <v>44831</v>
      </c>
      <c r="B3284" s="68">
        <v>44833</v>
      </c>
      <c r="C3284" s="66" t="s">
        <v>115</v>
      </c>
      <c r="D3284" s="66" t="s">
        <v>116</v>
      </c>
      <c r="E3284" s="66" t="s">
        <v>117</v>
      </c>
      <c r="F3284" s="68">
        <v>51616</v>
      </c>
      <c r="G3284" s="67">
        <v>9.16</v>
      </c>
      <c r="H3284" s="67">
        <v>0.02</v>
      </c>
      <c r="I3284" s="67">
        <v>9.31</v>
      </c>
      <c r="J3284" s="67">
        <v>9.02</v>
      </c>
      <c r="K3284" s="67">
        <v>45.918300000000002</v>
      </c>
      <c r="L3284" s="67">
        <v>1.2904</v>
      </c>
    </row>
    <row r="3285" spans="1:15" hidden="1" x14ac:dyDescent="0.25">
      <c r="A3285" s="68">
        <v>44831</v>
      </c>
      <c r="B3285" s="68">
        <v>44833</v>
      </c>
      <c r="C3285" s="66" t="s">
        <v>118</v>
      </c>
      <c r="D3285" s="66" t="s">
        <v>174</v>
      </c>
      <c r="E3285" s="66" t="s">
        <v>175</v>
      </c>
      <c r="F3285" s="68">
        <v>46835</v>
      </c>
      <c r="G3285" s="67">
        <v>10.34</v>
      </c>
      <c r="H3285" s="67">
        <v>-0.04</v>
      </c>
      <c r="I3285" s="67">
        <v>10.49</v>
      </c>
      <c r="J3285" s="67">
        <v>10.19</v>
      </c>
      <c r="K3285" s="67">
        <v>76.382199999999997</v>
      </c>
      <c r="L3285" s="67">
        <v>3.1192000000000002</v>
      </c>
    </row>
    <row r="3286" spans="1:15" hidden="1" x14ac:dyDescent="0.25">
      <c r="A3286" s="68">
        <v>44831</v>
      </c>
      <c r="B3286" s="68">
        <v>44833</v>
      </c>
      <c r="C3286" s="66" t="s">
        <v>127</v>
      </c>
      <c r="D3286" s="66" t="s">
        <v>4</v>
      </c>
      <c r="E3286" s="66" t="s">
        <v>8</v>
      </c>
      <c r="F3286" s="68">
        <v>48542</v>
      </c>
      <c r="G3286" s="67">
        <v>9.56</v>
      </c>
      <c r="H3286" s="67">
        <v>-0.01</v>
      </c>
      <c r="I3286" s="67">
        <v>9.7100000000000009</v>
      </c>
      <c r="J3286" s="67">
        <v>9.41</v>
      </c>
      <c r="K3286" s="67">
        <v>69.582400000000007</v>
      </c>
      <c r="L3286" s="67">
        <v>3.2925</v>
      </c>
    </row>
    <row r="3287" spans="1:15" hidden="1" x14ac:dyDescent="0.25">
      <c r="A3287" s="68">
        <v>44831</v>
      </c>
      <c r="B3287" s="68">
        <v>44833</v>
      </c>
      <c r="C3287" s="66" t="s">
        <v>124</v>
      </c>
      <c r="D3287" s="66" t="s">
        <v>176</v>
      </c>
      <c r="E3287" s="66" t="s">
        <v>177</v>
      </c>
      <c r="F3287" s="68">
        <v>44979</v>
      </c>
      <c r="G3287" s="67">
        <v>10.53</v>
      </c>
      <c r="H3287" s="67">
        <v>-0.54</v>
      </c>
      <c r="I3287" s="67">
        <v>10.68</v>
      </c>
      <c r="J3287" s="67">
        <v>10.38</v>
      </c>
      <c r="K3287" s="67">
        <v>95.904899999999998</v>
      </c>
      <c r="L3287" s="67">
        <v>0</v>
      </c>
      <c r="O3287" s="76"/>
    </row>
    <row r="3288" spans="1:15" hidden="1" x14ac:dyDescent="0.25">
      <c r="A3288" s="68">
        <v>44831</v>
      </c>
      <c r="B3288" s="68">
        <v>44833</v>
      </c>
      <c r="C3288" s="66" t="s">
        <v>130</v>
      </c>
      <c r="D3288" s="66" t="s">
        <v>172</v>
      </c>
      <c r="E3288" s="66" t="s">
        <v>173</v>
      </c>
      <c r="F3288" s="68">
        <v>45035</v>
      </c>
      <c r="G3288" s="67">
        <v>11.19</v>
      </c>
      <c r="H3288" s="67">
        <v>-0.04</v>
      </c>
      <c r="I3288" s="67">
        <v>11.34</v>
      </c>
      <c r="J3288" s="67">
        <v>11.04</v>
      </c>
      <c r="K3288" s="67">
        <v>94.092600000000004</v>
      </c>
      <c r="L3288" s="67">
        <v>0</v>
      </c>
    </row>
    <row r="3289" spans="1:15" hidden="1" x14ac:dyDescent="0.25">
      <c r="A3289" s="68">
        <v>44831</v>
      </c>
      <c r="B3289" s="68">
        <v>44833</v>
      </c>
      <c r="C3289" s="66" t="s">
        <v>133</v>
      </c>
      <c r="D3289" s="66" t="s">
        <v>162</v>
      </c>
      <c r="E3289" s="66" t="s">
        <v>163</v>
      </c>
      <c r="F3289" s="68">
        <v>45161</v>
      </c>
      <c r="G3289" s="67">
        <v>11.91</v>
      </c>
      <c r="H3289" s="67">
        <v>0</v>
      </c>
      <c r="I3289" s="67">
        <v>12.06</v>
      </c>
      <c r="J3289" s="67">
        <v>11.76</v>
      </c>
      <c r="K3289" s="67">
        <v>90.213300000000004</v>
      </c>
      <c r="L3289" s="67">
        <v>0</v>
      </c>
    </row>
    <row r="3290" spans="1:15" hidden="1" x14ac:dyDescent="0.25">
      <c r="A3290" s="68">
        <v>44830</v>
      </c>
      <c r="B3290" s="68">
        <v>44832</v>
      </c>
      <c r="C3290" s="66" t="s">
        <v>112</v>
      </c>
      <c r="D3290" s="66" t="s">
        <v>113</v>
      </c>
      <c r="E3290" s="66" t="s">
        <v>114</v>
      </c>
      <c r="F3290" s="68">
        <v>50705</v>
      </c>
      <c r="G3290" s="67">
        <v>9.15</v>
      </c>
      <c r="H3290" s="67">
        <v>0.37</v>
      </c>
      <c r="I3290" s="67">
        <v>9.3000000000000007</v>
      </c>
      <c r="J3290" s="67">
        <v>9.01</v>
      </c>
      <c r="K3290" s="67">
        <v>49.217199999999998</v>
      </c>
      <c r="L3290" s="67">
        <v>2.7616000000000001</v>
      </c>
    </row>
    <row r="3291" spans="1:15" hidden="1" x14ac:dyDescent="0.25">
      <c r="A3291" s="68">
        <v>44830</v>
      </c>
      <c r="B3291" s="68">
        <v>44832</v>
      </c>
      <c r="C3291" s="66" t="s">
        <v>121</v>
      </c>
      <c r="D3291" s="66" t="s">
        <v>170</v>
      </c>
      <c r="E3291" s="66" t="s">
        <v>171</v>
      </c>
      <c r="F3291" s="68">
        <v>45987</v>
      </c>
      <c r="G3291" s="67">
        <v>11.8</v>
      </c>
      <c r="H3291" s="67">
        <v>0.14000000000000001</v>
      </c>
      <c r="I3291" s="67">
        <v>11.95</v>
      </c>
      <c r="J3291" s="67">
        <v>11.65</v>
      </c>
      <c r="K3291" s="67">
        <v>72.787400000000005</v>
      </c>
      <c r="L3291" s="67">
        <v>0.83840000000000003</v>
      </c>
    </row>
    <row r="3292" spans="1:15" x14ac:dyDescent="0.25">
      <c r="A3292" s="68">
        <v>44830</v>
      </c>
      <c r="B3292" s="68">
        <v>44832</v>
      </c>
      <c r="C3292" s="66" t="s">
        <v>115</v>
      </c>
      <c r="D3292" s="66" t="s">
        <v>116</v>
      </c>
      <c r="E3292" s="66" t="s">
        <v>117</v>
      </c>
      <c r="F3292" s="68">
        <v>51616</v>
      </c>
      <c r="G3292" s="67">
        <v>9.14</v>
      </c>
      <c r="H3292" s="67">
        <v>0.38</v>
      </c>
      <c r="I3292" s="67">
        <v>9.2899999999999991</v>
      </c>
      <c r="J3292" s="67">
        <v>8.99</v>
      </c>
      <c r="K3292" s="67">
        <v>46.025799999999997</v>
      </c>
      <c r="L3292" s="67">
        <v>1.2822</v>
      </c>
    </row>
    <row r="3293" spans="1:15" hidden="1" x14ac:dyDescent="0.25">
      <c r="A3293" s="68">
        <v>44830</v>
      </c>
      <c r="B3293" s="68">
        <v>44832</v>
      </c>
      <c r="C3293" s="66" t="s">
        <v>124</v>
      </c>
      <c r="D3293" s="66" t="s">
        <v>178</v>
      </c>
      <c r="E3293" s="66" t="s">
        <v>179</v>
      </c>
      <c r="F3293" s="68">
        <v>44923</v>
      </c>
      <c r="G3293" s="67">
        <v>11.07</v>
      </c>
      <c r="H3293" s="67">
        <v>0</v>
      </c>
      <c r="I3293" s="67">
        <v>11.22</v>
      </c>
      <c r="J3293" s="67">
        <v>10.92</v>
      </c>
      <c r="K3293" s="67">
        <v>97.278599999999997</v>
      </c>
      <c r="L3293" s="67">
        <v>0</v>
      </c>
      <c r="O3293" s="76"/>
    </row>
    <row r="3294" spans="1:15" hidden="1" x14ac:dyDescent="0.25">
      <c r="A3294" s="68">
        <v>44830</v>
      </c>
      <c r="B3294" s="68">
        <v>44832</v>
      </c>
      <c r="C3294" s="66" t="s">
        <v>118</v>
      </c>
      <c r="D3294" s="66" t="s">
        <v>174</v>
      </c>
      <c r="E3294" s="66" t="s">
        <v>175</v>
      </c>
      <c r="F3294" s="68">
        <v>46835</v>
      </c>
      <c r="G3294" s="67">
        <v>10.38</v>
      </c>
      <c r="H3294" s="67">
        <v>0.23</v>
      </c>
      <c r="I3294" s="67">
        <v>10.53</v>
      </c>
      <c r="J3294" s="67">
        <v>10.23</v>
      </c>
      <c r="K3294" s="67">
        <v>76.224400000000003</v>
      </c>
      <c r="L3294" s="67">
        <v>3.1067999999999998</v>
      </c>
    </row>
    <row r="3295" spans="1:15" hidden="1" x14ac:dyDescent="0.25">
      <c r="A3295" s="68">
        <v>44830</v>
      </c>
      <c r="B3295" s="68">
        <v>44832</v>
      </c>
      <c r="C3295" s="66" t="s">
        <v>127</v>
      </c>
      <c r="D3295" s="66" t="s">
        <v>4</v>
      </c>
      <c r="E3295" s="66" t="s">
        <v>8</v>
      </c>
      <c r="F3295" s="68">
        <v>48542</v>
      </c>
      <c r="G3295" s="67">
        <v>9.57</v>
      </c>
      <c r="H3295" s="67">
        <v>0.34</v>
      </c>
      <c r="I3295" s="67">
        <v>9.7200000000000006</v>
      </c>
      <c r="J3295" s="67">
        <v>9.42</v>
      </c>
      <c r="K3295" s="67">
        <v>69.529600000000002</v>
      </c>
      <c r="L3295" s="67">
        <v>3.2795000000000001</v>
      </c>
    </row>
    <row r="3296" spans="1:15" hidden="1" x14ac:dyDescent="0.25">
      <c r="A3296" s="68">
        <v>44830</v>
      </c>
      <c r="B3296" s="68">
        <v>44832</v>
      </c>
      <c r="C3296" s="66" t="s">
        <v>130</v>
      </c>
      <c r="D3296" s="66" t="s">
        <v>172</v>
      </c>
      <c r="E3296" s="66" t="s">
        <v>173</v>
      </c>
      <c r="F3296" s="68">
        <v>45035</v>
      </c>
      <c r="G3296" s="67">
        <v>11.23</v>
      </c>
      <c r="H3296" s="67">
        <v>0.02</v>
      </c>
      <c r="I3296" s="67">
        <v>11.38</v>
      </c>
      <c r="J3296" s="67">
        <v>11.08</v>
      </c>
      <c r="K3296" s="67">
        <v>94.045900000000003</v>
      </c>
      <c r="L3296" s="67">
        <v>0</v>
      </c>
    </row>
    <row r="3297" spans="1:15" hidden="1" x14ac:dyDescent="0.25">
      <c r="A3297" s="68">
        <v>44830</v>
      </c>
      <c r="B3297" s="68">
        <v>44832</v>
      </c>
      <c r="C3297" s="66" t="s">
        <v>133</v>
      </c>
      <c r="D3297" s="66" t="s">
        <v>162</v>
      </c>
      <c r="E3297" s="66" t="s">
        <v>163</v>
      </c>
      <c r="F3297" s="68">
        <v>45161</v>
      </c>
      <c r="G3297" s="67">
        <v>11.91</v>
      </c>
      <c r="H3297" s="67">
        <v>0</v>
      </c>
      <c r="I3297" s="67">
        <v>12.06</v>
      </c>
      <c r="J3297" s="67">
        <v>11.76</v>
      </c>
      <c r="K3297" s="67">
        <v>90.186400000000006</v>
      </c>
      <c r="L3297" s="67">
        <v>0</v>
      </c>
    </row>
    <row r="3298" spans="1:15" hidden="1" x14ac:dyDescent="0.25">
      <c r="A3298" s="68">
        <v>44827</v>
      </c>
      <c r="B3298" s="68">
        <v>44831</v>
      </c>
      <c r="C3298" s="66" t="s">
        <v>112</v>
      </c>
      <c r="D3298" s="66" t="s">
        <v>113</v>
      </c>
      <c r="E3298" s="66" t="s">
        <v>114</v>
      </c>
      <c r="F3298" s="68">
        <v>50705</v>
      </c>
      <c r="G3298" s="67">
        <v>8.7799999999999994</v>
      </c>
      <c r="H3298" s="67">
        <v>0</v>
      </c>
      <c r="I3298" s="67">
        <v>8.93</v>
      </c>
      <c r="J3298" s="67">
        <v>8.6300000000000008</v>
      </c>
      <c r="K3298" s="67">
        <v>51.159300000000002</v>
      </c>
      <c r="L3298" s="67">
        <v>2.7534000000000001</v>
      </c>
    </row>
    <row r="3299" spans="1:15" hidden="1" x14ac:dyDescent="0.25">
      <c r="A3299" s="68">
        <v>44827</v>
      </c>
      <c r="B3299" s="68">
        <v>44831</v>
      </c>
      <c r="C3299" s="66" t="s">
        <v>121</v>
      </c>
      <c r="D3299" s="66" t="s">
        <v>170</v>
      </c>
      <c r="E3299" s="66" t="s">
        <v>171</v>
      </c>
      <c r="F3299" s="68">
        <v>45987</v>
      </c>
      <c r="G3299" s="67">
        <v>11.66</v>
      </c>
      <c r="H3299" s="67">
        <v>-0.17</v>
      </c>
      <c r="I3299" s="67">
        <v>11.81</v>
      </c>
      <c r="J3299" s="67">
        <v>11.51</v>
      </c>
      <c r="K3299" s="67">
        <v>73.064700000000002</v>
      </c>
      <c r="L3299" s="67">
        <v>0.83560000000000001</v>
      </c>
    </row>
    <row r="3300" spans="1:15" x14ac:dyDescent="0.25">
      <c r="A3300" s="68">
        <v>44827</v>
      </c>
      <c r="B3300" s="68">
        <v>44831</v>
      </c>
      <c r="C3300" s="66" t="s">
        <v>115</v>
      </c>
      <c r="D3300" s="66" t="s">
        <v>116</v>
      </c>
      <c r="E3300" s="66" t="s">
        <v>117</v>
      </c>
      <c r="F3300" s="68">
        <v>51616</v>
      </c>
      <c r="G3300" s="67">
        <v>8.76</v>
      </c>
      <c r="H3300" s="67">
        <v>0</v>
      </c>
      <c r="I3300" s="67">
        <v>8.91</v>
      </c>
      <c r="J3300" s="67">
        <v>8.6199999999999992</v>
      </c>
      <c r="K3300" s="67">
        <v>48.024299999999997</v>
      </c>
      <c r="L3300" s="67">
        <v>1.274</v>
      </c>
    </row>
    <row r="3301" spans="1:15" hidden="1" x14ac:dyDescent="0.25">
      <c r="A3301" s="68">
        <v>44827</v>
      </c>
      <c r="B3301" s="68">
        <v>44831</v>
      </c>
      <c r="C3301" s="66" t="s">
        <v>124</v>
      </c>
      <c r="D3301" s="66" t="s">
        <v>178</v>
      </c>
      <c r="E3301" s="66" t="s">
        <v>179</v>
      </c>
      <c r="F3301" s="68">
        <v>44923</v>
      </c>
      <c r="G3301" s="67">
        <v>11.07</v>
      </c>
      <c r="H3301" s="67">
        <v>-0.24</v>
      </c>
      <c r="I3301" s="67">
        <v>11.22</v>
      </c>
      <c r="J3301" s="67">
        <v>10.92</v>
      </c>
      <c r="K3301" s="67">
        <v>97.250100000000003</v>
      </c>
      <c r="L3301" s="67">
        <v>0</v>
      </c>
      <c r="O3301" s="76"/>
    </row>
    <row r="3302" spans="1:15" hidden="1" x14ac:dyDescent="0.25">
      <c r="A3302" s="68">
        <v>44827</v>
      </c>
      <c r="B3302" s="68">
        <v>44831</v>
      </c>
      <c r="C3302" s="66" t="s">
        <v>118</v>
      </c>
      <c r="D3302" s="66" t="s">
        <v>174</v>
      </c>
      <c r="E3302" s="66" t="s">
        <v>175</v>
      </c>
      <c r="F3302" s="68">
        <v>46835</v>
      </c>
      <c r="G3302" s="67">
        <v>10.15</v>
      </c>
      <c r="H3302" s="67">
        <v>-0.24</v>
      </c>
      <c r="I3302" s="67">
        <v>10.3</v>
      </c>
      <c r="J3302" s="67">
        <v>10</v>
      </c>
      <c r="K3302" s="67">
        <v>77.013300000000001</v>
      </c>
      <c r="L3302" s="67">
        <v>3.0945</v>
      </c>
    </row>
    <row r="3303" spans="1:15" hidden="1" x14ac:dyDescent="0.25">
      <c r="A3303" s="68">
        <v>44827</v>
      </c>
      <c r="B3303" s="68">
        <v>44831</v>
      </c>
      <c r="C3303" s="66" t="s">
        <v>127</v>
      </c>
      <c r="D3303" s="66" t="s">
        <v>4</v>
      </c>
      <c r="E3303" s="66" t="s">
        <v>8</v>
      </c>
      <c r="F3303" s="68">
        <v>48542</v>
      </c>
      <c r="G3303" s="67">
        <v>9.23</v>
      </c>
      <c r="H3303" s="67">
        <v>-0.03</v>
      </c>
      <c r="I3303" s="67">
        <v>9.3800000000000008</v>
      </c>
      <c r="J3303" s="67">
        <v>9.08</v>
      </c>
      <c r="K3303" s="67">
        <v>71.254800000000003</v>
      </c>
      <c r="L3303" s="67">
        <v>3.2664</v>
      </c>
    </row>
    <row r="3304" spans="1:15" hidden="1" x14ac:dyDescent="0.25">
      <c r="A3304" s="68">
        <v>44827</v>
      </c>
      <c r="B3304" s="68">
        <v>44831</v>
      </c>
      <c r="C3304" s="66" t="s">
        <v>130</v>
      </c>
      <c r="D3304" s="66" t="s">
        <v>172</v>
      </c>
      <c r="E3304" s="66" t="s">
        <v>173</v>
      </c>
      <c r="F3304" s="68">
        <v>45035</v>
      </c>
      <c r="G3304" s="67">
        <v>11.21</v>
      </c>
      <c r="H3304" s="67">
        <v>-0.04</v>
      </c>
      <c r="I3304" s="67">
        <v>11.36</v>
      </c>
      <c r="J3304" s="67">
        <v>11.06</v>
      </c>
      <c r="K3304" s="67">
        <v>94.027699999999996</v>
      </c>
      <c r="L3304" s="67">
        <v>0</v>
      </c>
    </row>
    <row r="3305" spans="1:15" hidden="1" x14ac:dyDescent="0.25">
      <c r="A3305" s="68">
        <v>44827</v>
      </c>
      <c r="B3305" s="68">
        <v>44831</v>
      </c>
      <c r="C3305" s="66" t="s">
        <v>133</v>
      </c>
      <c r="D3305" s="66" t="s">
        <v>162</v>
      </c>
      <c r="E3305" s="66" t="s">
        <v>163</v>
      </c>
      <c r="F3305" s="68">
        <v>45161</v>
      </c>
      <c r="G3305" s="67">
        <v>11.91</v>
      </c>
      <c r="H3305" s="67">
        <v>-0.13</v>
      </c>
      <c r="I3305" s="67">
        <v>12.05</v>
      </c>
      <c r="J3305" s="67">
        <v>11.76</v>
      </c>
      <c r="K3305" s="67">
        <v>90.161000000000001</v>
      </c>
      <c r="L3305" s="67">
        <v>0</v>
      </c>
    </row>
    <row r="3306" spans="1:15" hidden="1" x14ac:dyDescent="0.25">
      <c r="A3306" s="68">
        <v>44826</v>
      </c>
      <c r="B3306" s="68">
        <v>44830</v>
      </c>
      <c r="C3306" s="66" t="s">
        <v>112</v>
      </c>
      <c r="D3306" s="66" t="s">
        <v>113</v>
      </c>
      <c r="E3306" s="66" t="s">
        <v>114</v>
      </c>
      <c r="F3306" s="68">
        <v>50705</v>
      </c>
      <c r="G3306" s="67">
        <v>8.7799999999999994</v>
      </c>
      <c r="H3306" s="67">
        <v>0.04</v>
      </c>
      <c r="I3306" s="67">
        <v>8.92</v>
      </c>
      <c r="J3306" s="67">
        <v>8.6300000000000008</v>
      </c>
      <c r="K3306" s="67">
        <v>51.189300000000003</v>
      </c>
      <c r="L3306" s="67">
        <v>2.7452000000000001</v>
      </c>
    </row>
    <row r="3307" spans="1:15" hidden="1" x14ac:dyDescent="0.25">
      <c r="A3307" s="68">
        <v>44826</v>
      </c>
      <c r="B3307" s="68">
        <v>44830</v>
      </c>
      <c r="C3307" s="66" t="s">
        <v>121</v>
      </c>
      <c r="D3307" s="66" t="s">
        <v>170</v>
      </c>
      <c r="E3307" s="66" t="s">
        <v>171</v>
      </c>
      <c r="F3307" s="68">
        <v>45987</v>
      </c>
      <c r="G3307" s="67">
        <v>11.83</v>
      </c>
      <c r="H3307" s="67">
        <v>0.03</v>
      </c>
      <c r="I3307" s="67">
        <v>11.98</v>
      </c>
      <c r="J3307" s="67">
        <v>11.69</v>
      </c>
      <c r="K3307" s="67">
        <v>72.685299999999998</v>
      </c>
      <c r="L3307" s="67">
        <v>0.83289999999999997</v>
      </c>
    </row>
    <row r="3308" spans="1:15" x14ac:dyDescent="0.25">
      <c r="A3308" s="68">
        <v>44826</v>
      </c>
      <c r="B3308" s="68">
        <v>44830</v>
      </c>
      <c r="C3308" s="66" t="s">
        <v>115</v>
      </c>
      <c r="D3308" s="66" t="s">
        <v>116</v>
      </c>
      <c r="E3308" s="66" t="s">
        <v>117</v>
      </c>
      <c r="F3308" s="68">
        <v>51616</v>
      </c>
      <c r="G3308" s="67">
        <v>8.76</v>
      </c>
      <c r="H3308" s="67">
        <v>0.05</v>
      </c>
      <c r="I3308" s="67">
        <v>8.91</v>
      </c>
      <c r="J3308" s="67">
        <v>8.61</v>
      </c>
      <c r="K3308" s="67">
        <v>48.030999999999999</v>
      </c>
      <c r="L3308" s="67">
        <v>1.2658</v>
      </c>
    </row>
    <row r="3309" spans="1:15" hidden="1" x14ac:dyDescent="0.25">
      <c r="A3309" s="68">
        <v>44826</v>
      </c>
      <c r="B3309" s="68">
        <v>44830</v>
      </c>
      <c r="C3309" s="66" t="s">
        <v>124</v>
      </c>
      <c r="D3309" s="66" t="s">
        <v>178</v>
      </c>
      <c r="E3309" s="66" t="s">
        <v>179</v>
      </c>
      <c r="F3309" s="68">
        <v>44923</v>
      </c>
      <c r="G3309" s="67">
        <v>11.31</v>
      </c>
      <c r="H3309" s="67">
        <v>0.03</v>
      </c>
      <c r="I3309" s="67">
        <v>11.46</v>
      </c>
      <c r="J3309" s="67">
        <v>11.16</v>
      </c>
      <c r="K3309" s="67">
        <v>97.161699999999996</v>
      </c>
      <c r="L3309" s="67">
        <v>0</v>
      </c>
      <c r="O3309" s="76"/>
    </row>
    <row r="3310" spans="1:15" hidden="1" x14ac:dyDescent="0.25">
      <c r="A3310" s="68">
        <v>44826</v>
      </c>
      <c r="B3310" s="68">
        <v>44830</v>
      </c>
      <c r="C3310" s="66" t="s">
        <v>118</v>
      </c>
      <c r="D3310" s="66" t="s">
        <v>174</v>
      </c>
      <c r="E3310" s="66" t="s">
        <v>175</v>
      </c>
      <c r="F3310" s="68">
        <v>46835</v>
      </c>
      <c r="G3310" s="67">
        <v>10.39</v>
      </c>
      <c r="H3310" s="67">
        <v>0.06</v>
      </c>
      <c r="I3310" s="67">
        <v>10.54</v>
      </c>
      <c r="J3310" s="67">
        <v>10.24</v>
      </c>
      <c r="K3310" s="67">
        <v>76.173400000000001</v>
      </c>
      <c r="L3310" s="67">
        <v>3.0821999999999998</v>
      </c>
    </row>
    <row r="3311" spans="1:15" hidden="1" x14ac:dyDescent="0.25">
      <c r="A3311" s="68">
        <v>44826</v>
      </c>
      <c r="B3311" s="68">
        <v>44830</v>
      </c>
      <c r="C3311" s="66" t="s">
        <v>127</v>
      </c>
      <c r="D3311" s="66" t="s">
        <v>4</v>
      </c>
      <c r="E3311" s="66" t="s">
        <v>8</v>
      </c>
      <c r="F3311" s="68">
        <v>48542</v>
      </c>
      <c r="G3311" s="67">
        <v>9.26</v>
      </c>
      <c r="H3311" s="67">
        <v>0.05</v>
      </c>
      <c r="I3311" s="67">
        <v>9.41</v>
      </c>
      <c r="J3311" s="67">
        <v>9.11</v>
      </c>
      <c r="K3311" s="67">
        <v>71.076899999999995</v>
      </c>
      <c r="L3311" s="67">
        <v>3.2534000000000001</v>
      </c>
    </row>
    <row r="3312" spans="1:15" hidden="1" x14ac:dyDescent="0.25">
      <c r="A3312" s="68">
        <v>44826</v>
      </c>
      <c r="B3312" s="68">
        <v>44830</v>
      </c>
      <c r="C3312" s="66" t="s">
        <v>130</v>
      </c>
      <c r="D3312" s="66" t="s">
        <v>172</v>
      </c>
      <c r="E3312" s="66" t="s">
        <v>173</v>
      </c>
      <c r="F3312" s="68">
        <v>45035</v>
      </c>
      <c r="G3312" s="67">
        <v>11.25</v>
      </c>
      <c r="H3312" s="67">
        <v>0.01</v>
      </c>
      <c r="I3312" s="67">
        <v>11.4</v>
      </c>
      <c r="J3312" s="67">
        <v>11.1</v>
      </c>
      <c r="K3312" s="67">
        <v>93.979900000000001</v>
      </c>
      <c r="L3312" s="67">
        <v>0</v>
      </c>
    </row>
    <row r="3313" spans="1:15" hidden="1" x14ac:dyDescent="0.25">
      <c r="A3313" s="68">
        <v>44826</v>
      </c>
      <c r="B3313" s="68">
        <v>44830</v>
      </c>
      <c r="C3313" s="66" t="s">
        <v>133</v>
      </c>
      <c r="D3313" s="66" t="s">
        <v>162</v>
      </c>
      <c r="E3313" s="66" t="s">
        <v>163</v>
      </c>
      <c r="F3313" s="68">
        <v>45161</v>
      </c>
      <c r="G3313" s="67">
        <v>12.04</v>
      </c>
      <c r="H3313" s="67">
        <v>0.01</v>
      </c>
      <c r="I3313" s="67">
        <v>12.19</v>
      </c>
      <c r="J3313" s="67">
        <v>11.89</v>
      </c>
      <c r="K3313" s="67">
        <v>90.035600000000002</v>
      </c>
      <c r="L3313" s="67">
        <v>0</v>
      </c>
    </row>
    <row r="3314" spans="1:15" hidden="1" x14ac:dyDescent="0.25">
      <c r="A3314" s="68">
        <v>44825</v>
      </c>
      <c r="B3314" s="68">
        <v>44827</v>
      </c>
      <c r="C3314" s="66" t="s">
        <v>112</v>
      </c>
      <c r="D3314" s="66" t="s">
        <v>113</v>
      </c>
      <c r="E3314" s="66" t="s">
        <v>114</v>
      </c>
      <c r="F3314" s="68">
        <v>50705</v>
      </c>
      <c r="G3314" s="67">
        <v>8.74</v>
      </c>
      <c r="H3314" s="67">
        <v>0.1</v>
      </c>
      <c r="I3314" s="67">
        <v>8.8800000000000008</v>
      </c>
      <c r="J3314" s="67">
        <v>8.59</v>
      </c>
      <c r="K3314" s="67">
        <v>51.399900000000002</v>
      </c>
      <c r="L3314" s="67">
        <v>2.7204999999999999</v>
      </c>
    </row>
    <row r="3315" spans="1:15" hidden="1" x14ac:dyDescent="0.25">
      <c r="A3315" s="68">
        <v>44825</v>
      </c>
      <c r="B3315" s="68">
        <v>44827</v>
      </c>
      <c r="C3315" s="66" t="s">
        <v>121</v>
      </c>
      <c r="D3315" s="66" t="s">
        <v>170</v>
      </c>
      <c r="E3315" s="66" t="s">
        <v>171</v>
      </c>
      <c r="F3315" s="68">
        <v>45987</v>
      </c>
      <c r="G3315" s="67">
        <v>11.8</v>
      </c>
      <c r="H3315" s="67">
        <v>7.0000000000000007E-2</v>
      </c>
      <c r="I3315" s="67">
        <v>11.95</v>
      </c>
      <c r="J3315" s="67">
        <v>11.66</v>
      </c>
      <c r="K3315" s="67">
        <v>72.685500000000005</v>
      </c>
      <c r="L3315" s="67">
        <v>0.82469999999999999</v>
      </c>
    </row>
    <row r="3316" spans="1:15" x14ac:dyDescent="0.25">
      <c r="A3316" s="68">
        <v>44825</v>
      </c>
      <c r="B3316" s="68">
        <v>44827</v>
      </c>
      <c r="C3316" s="66" t="s">
        <v>115</v>
      </c>
      <c r="D3316" s="66" t="s">
        <v>116</v>
      </c>
      <c r="E3316" s="66" t="s">
        <v>117</v>
      </c>
      <c r="F3316" s="68">
        <v>51616</v>
      </c>
      <c r="G3316" s="67">
        <v>8.7100000000000009</v>
      </c>
      <c r="H3316" s="67">
        <v>0.1</v>
      </c>
      <c r="I3316" s="67">
        <v>8.86</v>
      </c>
      <c r="J3316" s="67">
        <v>8.56</v>
      </c>
      <c r="K3316" s="67">
        <v>48.3142</v>
      </c>
      <c r="L3316" s="67">
        <v>1.2411000000000001</v>
      </c>
    </row>
    <row r="3317" spans="1:15" hidden="1" x14ac:dyDescent="0.25">
      <c r="A3317" s="68">
        <v>44825</v>
      </c>
      <c r="B3317" s="68">
        <v>44827</v>
      </c>
      <c r="C3317" s="66" t="s">
        <v>124</v>
      </c>
      <c r="D3317" s="66" t="s">
        <v>178</v>
      </c>
      <c r="E3317" s="66" t="s">
        <v>179</v>
      </c>
      <c r="F3317" s="68">
        <v>44923</v>
      </c>
      <c r="G3317" s="67">
        <v>11.28</v>
      </c>
      <c r="H3317" s="67">
        <v>0</v>
      </c>
      <c r="I3317" s="67">
        <v>11.43</v>
      </c>
      <c r="J3317" s="67">
        <v>11.13</v>
      </c>
      <c r="K3317" s="67">
        <v>97.078900000000004</v>
      </c>
      <c r="L3317" s="67">
        <v>0</v>
      </c>
      <c r="O3317" s="76"/>
    </row>
    <row r="3318" spans="1:15" hidden="1" x14ac:dyDescent="0.25">
      <c r="A3318" s="68">
        <v>44825</v>
      </c>
      <c r="B3318" s="68">
        <v>44827</v>
      </c>
      <c r="C3318" s="66" t="s">
        <v>118</v>
      </c>
      <c r="D3318" s="66" t="s">
        <v>174</v>
      </c>
      <c r="E3318" s="66" t="s">
        <v>175</v>
      </c>
      <c r="F3318" s="68">
        <v>46835</v>
      </c>
      <c r="G3318" s="67">
        <v>10.33</v>
      </c>
      <c r="H3318" s="67">
        <v>0.11</v>
      </c>
      <c r="I3318" s="67">
        <v>10.47</v>
      </c>
      <c r="J3318" s="67">
        <v>10.18</v>
      </c>
      <c r="K3318" s="67">
        <v>76.367000000000004</v>
      </c>
      <c r="L3318" s="67">
        <v>3.0451999999999999</v>
      </c>
    </row>
    <row r="3319" spans="1:15" hidden="1" x14ac:dyDescent="0.25">
      <c r="A3319" s="68">
        <v>44825</v>
      </c>
      <c r="B3319" s="68">
        <v>44827</v>
      </c>
      <c r="C3319" s="66" t="s">
        <v>127</v>
      </c>
      <c r="D3319" s="66" t="s">
        <v>4</v>
      </c>
      <c r="E3319" s="66" t="s">
        <v>8</v>
      </c>
      <c r="F3319" s="68">
        <v>48542</v>
      </c>
      <c r="G3319" s="67">
        <v>9.2100000000000009</v>
      </c>
      <c r="H3319" s="67">
        <v>0.12</v>
      </c>
      <c r="I3319" s="67">
        <v>9.36</v>
      </c>
      <c r="J3319" s="67">
        <v>9.06</v>
      </c>
      <c r="K3319" s="67">
        <v>71.328900000000004</v>
      </c>
      <c r="L3319" s="67">
        <v>3.2143999999999999</v>
      </c>
    </row>
    <row r="3320" spans="1:15" hidden="1" x14ac:dyDescent="0.25">
      <c r="A3320" s="68">
        <v>44825</v>
      </c>
      <c r="B3320" s="68">
        <v>44827</v>
      </c>
      <c r="C3320" s="66" t="s">
        <v>130</v>
      </c>
      <c r="D3320" s="66" t="s">
        <v>172</v>
      </c>
      <c r="E3320" s="66" t="s">
        <v>173</v>
      </c>
      <c r="F3320" s="68">
        <v>45035</v>
      </c>
      <c r="G3320" s="67">
        <v>11.24</v>
      </c>
      <c r="H3320" s="67">
        <v>0.82</v>
      </c>
      <c r="I3320" s="67">
        <v>11.39</v>
      </c>
      <c r="J3320" s="67">
        <v>11.09</v>
      </c>
      <c r="K3320" s="67">
        <v>93.902299999999997</v>
      </c>
      <c r="L3320" s="67">
        <v>0</v>
      </c>
    </row>
    <row r="3321" spans="1:15" hidden="1" x14ac:dyDescent="0.25">
      <c r="A3321" s="68">
        <v>44825</v>
      </c>
      <c r="B3321" s="68">
        <v>44827</v>
      </c>
      <c r="C3321" s="66" t="s">
        <v>133</v>
      </c>
      <c r="D3321" s="66" t="s">
        <v>162</v>
      </c>
      <c r="E3321" s="66" t="s">
        <v>163</v>
      </c>
      <c r="F3321" s="68">
        <v>45161</v>
      </c>
      <c r="G3321" s="67">
        <v>12.03</v>
      </c>
      <c r="H3321" s="67">
        <v>0.03</v>
      </c>
      <c r="I3321" s="67">
        <v>12.18</v>
      </c>
      <c r="J3321" s="67">
        <v>11.88</v>
      </c>
      <c r="K3321" s="67">
        <v>89.957400000000007</v>
      </c>
      <c r="L3321" s="67">
        <v>0</v>
      </c>
    </row>
    <row r="3322" spans="1:15" hidden="1" x14ac:dyDescent="0.25">
      <c r="A3322" s="68">
        <v>44824</v>
      </c>
      <c r="B3322" s="68">
        <v>44826</v>
      </c>
      <c r="C3322" s="66" t="s">
        <v>112</v>
      </c>
      <c r="D3322" s="66" t="s">
        <v>113</v>
      </c>
      <c r="E3322" s="66" t="s">
        <v>114</v>
      </c>
      <c r="F3322" s="68">
        <v>50705</v>
      </c>
      <c r="G3322" s="67">
        <v>8.64</v>
      </c>
      <c r="H3322" s="67">
        <v>-0.08</v>
      </c>
      <c r="I3322" s="67">
        <v>8.7799999999999994</v>
      </c>
      <c r="J3322" s="67">
        <v>8.49</v>
      </c>
      <c r="K3322" s="67">
        <v>51.945399999999999</v>
      </c>
      <c r="L3322" s="67">
        <v>2.7122999999999999</v>
      </c>
    </row>
    <row r="3323" spans="1:15" hidden="1" x14ac:dyDescent="0.25">
      <c r="A3323" s="68">
        <v>44824</v>
      </c>
      <c r="B3323" s="68">
        <v>44826</v>
      </c>
      <c r="C3323" s="66" t="s">
        <v>121</v>
      </c>
      <c r="D3323" s="66" t="s">
        <v>170</v>
      </c>
      <c r="E3323" s="66" t="s">
        <v>171</v>
      </c>
      <c r="F3323" s="68">
        <v>45987</v>
      </c>
      <c r="G3323" s="67">
        <v>11.73</v>
      </c>
      <c r="H3323" s="67">
        <v>-0.06</v>
      </c>
      <c r="I3323" s="67">
        <v>11.88</v>
      </c>
      <c r="J3323" s="67">
        <v>11.58</v>
      </c>
      <c r="K3323" s="67">
        <v>72.819100000000006</v>
      </c>
      <c r="L3323" s="67">
        <v>0.82189999999999996</v>
      </c>
    </row>
    <row r="3324" spans="1:15" x14ac:dyDescent="0.25">
      <c r="A3324" s="68">
        <v>44824</v>
      </c>
      <c r="B3324" s="68">
        <v>44826</v>
      </c>
      <c r="C3324" s="66" t="s">
        <v>115</v>
      </c>
      <c r="D3324" s="66" t="s">
        <v>116</v>
      </c>
      <c r="E3324" s="66" t="s">
        <v>117</v>
      </c>
      <c r="F3324" s="68">
        <v>51616</v>
      </c>
      <c r="G3324" s="67">
        <v>8.61</v>
      </c>
      <c r="H3324" s="67">
        <v>-7.0000000000000007E-2</v>
      </c>
      <c r="I3324" s="67">
        <v>8.76</v>
      </c>
      <c r="J3324" s="67">
        <v>8.4600000000000009</v>
      </c>
      <c r="K3324" s="67">
        <v>48.865200000000002</v>
      </c>
      <c r="L3324" s="67">
        <v>1.2329000000000001</v>
      </c>
    </row>
    <row r="3325" spans="1:15" hidden="1" x14ac:dyDescent="0.25">
      <c r="A3325" s="68">
        <v>44824</v>
      </c>
      <c r="B3325" s="68">
        <v>44826</v>
      </c>
      <c r="C3325" s="66" t="s">
        <v>124</v>
      </c>
      <c r="D3325" s="66" t="s">
        <v>178</v>
      </c>
      <c r="E3325" s="66" t="s">
        <v>179</v>
      </c>
      <c r="F3325" s="68">
        <v>44923</v>
      </c>
      <c r="G3325" s="67">
        <v>11.28</v>
      </c>
      <c r="H3325" s="67">
        <v>0.61</v>
      </c>
      <c r="I3325" s="67">
        <v>11.43</v>
      </c>
      <c r="J3325" s="67">
        <v>11.13</v>
      </c>
      <c r="K3325" s="67">
        <v>97.049800000000005</v>
      </c>
      <c r="L3325" s="67">
        <v>0</v>
      </c>
      <c r="O3325" s="76"/>
    </row>
    <row r="3326" spans="1:15" hidden="1" x14ac:dyDescent="0.25">
      <c r="A3326" s="68">
        <v>44824</v>
      </c>
      <c r="B3326" s="68">
        <v>44826</v>
      </c>
      <c r="C3326" s="66" t="s">
        <v>118</v>
      </c>
      <c r="D3326" s="66" t="s">
        <v>174</v>
      </c>
      <c r="E3326" s="66" t="s">
        <v>175</v>
      </c>
      <c r="F3326" s="68">
        <v>46835</v>
      </c>
      <c r="G3326" s="67">
        <v>10.220000000000001</v>
      </c>
      <c r="H3326" s="67">
        <v>-0.06</v>
      </c>
      <c r="I3326" s="67">
        <v>10.37</v>
      </c>
      <c r="J3326" s="67">
        <v>10.08</v>
      </c>
      <c r="K3326" s="67">
        <v>76.706299999999999</v>
      </c>
      <c r="L3326" s="67">
        <v>3.0329000000000002</v>
      </c>
    </row>
    <row r="3327" spans="1:15" hidden="1" x14ac:dyDescent="0.25">
      <c r="A3327" s="68">
        <v>44824</v>
      </c>
      <c r="B3327" s="68">
        <v>44826</v>
      </c>
      <c r="C3327" s="66" t="s">
        <v>127</v>
      </c>
      <c r="D3327" s="66" t="s">
        <v>4</v>
      </c>
      <c r="E3327" s="66" t="s">
        <v>8</v>
      </c>
      <c r="F3327" s="68">
        <v>48542</v>
      </c>
      <c r="G3327" s="67">
        <v>9.09</v>
      </c>
      <c r="H3327" s="67">
        <v>-0.13</v>
      </c>
      <c r="I3327" s="67">
        <v>9.24</v>
      </c>
      <c r="J3327" s="67">
        <v>8.9499999999999993</v>
      </c>
      <c r="K3327" s="67">
        <v>71.926400000000001</v>
      </c>
      <c r="L3327" s="67">
        <v>3.2014</v>
      </c>
    </row>
    <row r="3328" spans="1:15" hidden="1" x14ac:dyDescent="0.25">
      <c r="A3328" s="68">
        <v>44824</v>
      </c>
      <c r="B3328" s="68">
        <v>44826</v>
      </c>
      <c r="C3328" s="66" t="s">
        <v>130</v>
      </c>
      <c r="D3328" s="66" t="s">
        <v>176</v>
      </c>
      <c r="E3328" s="66" t="s">
        <v>177</v>
      </c>
      <c r="F3328" s="68">
        <v>44979</v>
      </c>
      <c r="G3328" s="67">
        <v>10.42</v>
      </c>
      <c r="H3328" s="67">
        <v>0.05</v>
      </c>
      <c r="I3328" s="67">
        <v>10.56</v>
      </c>
      <c r="J3328" s="67">
        <v>10.27</v>
      </c>
      <c r="K3328" s="67">
        <v>95.761300000000006</v>
      </c>
      <c r="L3328" s="67">
        <v>0</v>
      </c>
    </row>
    <row r="3329" spans="1:15" hidden="1" x14ac:dyDescent="0.25">
      <c r="A3329" s="68">
        <v>44824</v>
      </c>
      <c r="B3329" s="68">
        <v>44826</v>
      </c>
      <c r="C3329" s="66" t="s">
        <v>133</v>
      </c>
      <c r="D3329" s="66" t="s">
        <v>162</v>
      </c>
      <c r="E3329" s="66" t="s">
        <v>163</v>
      </c>
      <c r="F3329" s="68">
        <v>45161</v>
      </c>
      <c r="G3329" s="67">
        <v>12</v>
      </c>
      <c r="H3329" s="67">
        <v>7.0000000000000007E-2</v>
      </c>
      <c r="I3329" s="67">
        <v>12.15</v>
      </c>
      <c r="J3329" s="67">
        <v>11.85</v>
      </c>
      <c r="K3329" s="67">
        <v>89.954400000000007</v>
      </c>
      <c r="L3329" s="67">
        <v>0</v>
      </c>
    </row>
    <row r="3330" spans="1:15" hidden="1" x14ac:dyDescent="0.25">
      <c r="A3330" s="68">
        <v>44823</v>
      </c>
      <c r="B3330" s="68">
        <v>44825</v>
      </c>
      <c r="C3330" s="66" t="s">
        <v>112</v>
      </c>
      <c r="D3330" s="66" t="s">
        <v>113</v>
      </c>
      <c r="E3330" s="66" t="s">
        <v>114</v>
      </c>
      <c r="F3330" s="68">
        <v>50705</v>
      </c>
      <c r="G3330" s="67">
        <v>8.7200000000000006</v>
      </c>
      <c r="H3330" s="67">
        <v>-0.03</v>
      </c>
      <c r="I3330" s="67">
        <v>8.8699999999999992</v>
      </c>
      <c r="J3330" s="67">
        <v>8.57</v>
      </c>
      <c r="K3330" s="67">
        <v>51.482700000000001</v>
      </c>
      <c r="L3330" s="67">
        <v>2.7040999999999999</v>
      </c>
    </row>
    <row r="3331" spans="1:15" hidden="1" x14ac:dyDescent="0.25">
      <c r="A3331" s="68">
        <v>44823</v>
      </c>
      <c r="B3331" s="68">
        <v>44825</v>
      </c>
      <c r="C3331" s="66" t="s">
        <v>121</v>
      </c>
      <c r="D3331" s="66" t="s">
        <v>170</v>
      </c>
      <c r="E3331" s="66" t="s">
        <v>171</v>
      </c>
      <c r="F3331" s="68">
        <v>45987</v>
      </c>
      <c r="G3331" s="67">
        <v>11.79</v>
      </c>
      <c r="H3331" s="67">
        <v>-0.01</v>
      </c>
      <c r="I3331" s="67">
        <v>11.93</v>
      </c>
      <c r="J3331" s="67">
        <v>11.64</v>
      </c>
      <c r="K3331" s="67">
        <v>72.684299999999993</v>
      </c>
      <c r="L3331" s="67">
        <v>0.81920000000000004</v>
      </c>
    </row>
    <row r="3332" spans="1:15" x14ac:dyDescent="0.25">
      <c r="A3332" s="68">
        <v>44823</v>
      </c>
      <c r="B3332" s="68">
        <v>44825</v>
      </c>
      <c r="C3332" s="66" t="s">
        <v>115</v>
      </c>
      <c r="D3332" s="66" t="s">
        <v>116</v>
      </c>
      <c r="E3332" s="66" t="s">
        <v>117</v>
      </c>
      <c r="F3332" s="68">
        <v>51616</v>
      </c>
      <c r="G3332" s="67">
        <v>8.68</v>
      </c>
      <c r="H3332" s="67">
        <v>-0.04</v>
      </c>
      <c r="I3332" s="67">
        <v>8.83</v>
      </c>
      <c r="J3332" s="67">
        <v>8.5399999999999991</v>
      </c>
      <c r="K3332" s="67">
        <v>48.449800000000003</v>
      </c>
      <c r="L3332" s="67">
        <v>1.2246999999999999</v>
      </c>
    </row>
    <row r="3333" spans="1:15" hidden="1" x14ac:dyDescent="0.25">
      <c r="A3333" s="68">
        <v>44823</v>
      </c>
      <c r="B3333" s="68">
        <v>44825</v>
      </c>
      <c r="C3333" s="66" t="s">
        <v>124</v>
      </c>
      <c r="D3333" s="66" t="s">
        <v>178</v>
      </c>
      <c r="E3333" s="66" t="s">
        <v>179</v>
      </c>
      <c r="F3333" s="68">
        <v>44923</v>
      </c>
      <c r="G3333" s="67">
        <v>10.67</v>
      </c>
      <c r="H3333" s="67">
        <v>-0.21</v>
      </c>
      <c r="I3333" s="67">
        <v>10.82</v>
      </c>
      <c r="J3333" s="67">
        <v>10.52</v>
      </c>
      <c r="K3333" s="67">
        <v>97.177499999999995</v>
      </c>
      <c r="L3333" s="67">
        <v>0</v>
      </c>
      <c r="O3333" s="76"/>
    </row>
    <row r="3334" spans="1:15" hidden="1" x14ac:dyDescent="0.25">
      <c r="A3334" s="68">
        <v>44823</v>
      </c>
      <c r="B3334" s="68">
        <v>44825</v>
      </c>
      <c r="C3334" s="66" t="s">
        <v>118</v>
      </c>
      <c r="D3334" s="66" t="s">
        <v>174</v>
      </c>
      <c r="E3334" s="66" t="s">
        <v>175</v>
      </c>
      <c r="F3334" s="68">
        <v>46835</v>
      </c>
      <c r="G3334" s="67">
        <v>10.28</v>
      </c>
      <c r="H3334" s="67">
        <v>-0.04</v>
      </c>
      <c r="I3334" s="67">
        <v>10.43</v>
      </c>
      <c r="J3334" s="67">
        <v>10.130000000000001</v>
      </c>
      <c r="K3334" s="67">
        <v>76.512500000000003</v>
      </c>
      <c r="L3334" s="67">
        <v>3.0205000000000002</v>
      </c>
    </row>
    <row r="3335" spans="1:15" hidden="1" x14ac:dyDescent="0.25">
      <c r="A3335" s="68">
        <v>44823</v>
      </c>
      <c r="B3335" s="68">
        <v>44825</v>
      </c>
      <c r="C3335" s="66" t="s">
        <v>127</v>
      </c>
      <c r="D3335" s="66" t="s">
        <v>4</v>
      </c>
      <c r="E3335" s="66" t="s">
        <v>8</v>
      </c>
      <c r="F3335" s="68">
        <v>48542</v>
      </c>
      <c r="G3335" s="67">
        <v>9.2200000000000006</v>
      </c>
      <c r="H3335" s="67">
        <v>-0.01</v>
      </c>
      <c r="I3335" s="67">
        <v>9.36</v>
      </c>
      <c r="J3335" s="67">
        <v>9.07</v>
      </c>
      <c r="K3335" s="67">
        <v>71.288899999999998</v>
      </c>
      <c r="L3335" s="67">
        <v>3.1884000000000001</v>
      </c>
    </row>
    <row r="3336" spans="1:15" hidden="1" x14ac:dyDescent="0.25">
      <c r="A3336" s="68">
        <v>44823</v>
      </c>
      <c r="B3336" s="68">
        <v>44825</v>
      </c>
      <c r="C3336" s="66" t="s">
        <v>130</v>
      </c>
      <c r="D3336" s="66" t="s">
        <v>176</v>
      </c>
      <c r="E3336" s="66" t="s">
        <v>177</v>
      </c>
      <c r="F3336" s="68">
        <v>44979</v>
      </c>
      <c r="G3336" s="67">
        <v>10.37</v>
      </c>
      <c r="H3336" s="67">
        <v>-0.27</v>
      </c>
      <c r="I3336" s="67">
        <v>10.51</v>
      </c>
      <c r="J3336" s="67">
        <v>10.220000000000001</v>
      </c>
      <c r="K3336" s="67">
        <v>95.753900000000002</v>
      </c>
      <c r="L3336" s="67">
        <v>0</v>
      </c>
    </row>
    <row r="3337" spans="1:15" hidden="1" x14ac:dyDescent="0.25">
      <c r="A3337" s="68">
        <v>44823</v>
      </c>
      <c r="B3337" s="68">
        <v>44825</v>
      </c>
      <c r="C3337" s="66" t="s">
        <v>133</v>
      </c>
      <c r="D3337" s="66" t="s">
        <v>162</v>
      </c>
      <c r="E3337" s="66" t="s">
        <v>163</v>
      </c>
      <c r="F3337" s="68">
        <v>45161</v>
      </c>
      <c r="G3337" s="67">
        <v>11.93</v>
      </c>
      <c r="H3337" s="67">
        <v>-0.19</v>
      </c>
      <c r="I3337" s="67">
        <v>12.08</v>
      </c>
      <c r="J3337" s="67">
        <v>11.78</v>
      </c>
      <c r="K3337" s="67">
        <v>89.981800000000007</v>
      </c>
      <c r="L3337" s="67">
        <v>0</v>
      </c>
    </row>
    <row r="3338" spans="1:15" hidden="1" x14ac:dyDescent="0.25">
      <c r="A3338" s="68">
        <v>44820</v>
      </c>
      <c r="B3338" s="68">
        <v>44824</v>
      </c>
      <c r="C3338" s="66" t="s">
        <v>112</v>
      </c>
      <c r="D3338" s="66" t="s">
        <v>113</v>
      </c>
      <c r="E3338" s="66" t="s">
        <v>114</v>
      </c>
      <c r="F3338" s="68">
        <v>50705</v>
      </c>
      <c r="G3338" s="67">
        <v>8.75</v>
      </c>
      <c r="H3338" s="67">
        <v>-0.02</v>
      </c>
      <c r="I3338" s="67">
        <v>8.9</v>
      </c>
      <c r="J3338" s="67">
        <v>8.6</v>
      </c>
      <c r="K3338" s="67">
        <v>51.301600000000001</v>
      </c>
      <c r="L3338" s="67">
        <v>2.6959</v>
      </c>
    </row>
    <row r="3339" spans="1:15" hidden="1" x14ac:dyDescent="0.25">
      <c r="A3339" s="68">
        <v>44820</v>
      </c>
      <c r="B3339" s="68">
        <v>44824</v>
      </c>
      <c r="C3339" s="66" t="s">
        <v>121</v>
      </c>
      <c r="D3339" s="66" t="s">
        <v>170</v>
      </c>
      <c r="E3339" s="66" t="s">
        <v>171</v>
      </c>
      <c r="F3339" s="68">
        <v>45987</v>
      </c>
      <c r="G3339" s="67">
        <v>11.8</v>
      </c>
      <c r="H3339" s="67">
        <v>0.05</v>
      </c>
      <c r="I3339" s="67">
        <v>11.95</v>
      </c>
      <c r="J3339" s="67">
        <v>11.65</v>
      </c>
      <c r="K3339" s="67">
        <v>72.640600000000006</v>
      </c>
      <c r="L3339" s="67">
        <v>0.81640000000000001</v>
      </c>
    </row>
    <row r="3340" spans="1:15" x14ac:dyDescent="0.25">
      <c r="A3340" s="68">
        <v>44820</v>
      </c>
      <c r="B3340" s="68">
        <v>44824</v>
      </c>
      <c r="C3340" s="66" t="s">
        <v>115</v>
      </c>
      <c r="D3340" s="66" t="s">
        <v>116</v>
      </c>
      <c r="E3340" s="66" t="s">
        <v>117</v>
      </c>
      <c r="F3340" s="68">
        <v>51616</v>
      </c>
      <c r="G3340" s="67">
        <v>8.7200000000000006</v>
      </c>
      <c r="H3340" s="67">
        <v>-0.01</v>
      </c>
      <c r="I3340" s="67">
        <v>8.8699999999999992</v>
      </c>
      <c r="J3340" s="67">
        <v>8.58</v>
      </c>
      <c r="K3340" s="67">
        <v>48.226799999999997</v>
      </c>
      <c r="L3340" s="67">
        <v>1.2163999999999999</v>
      </c>
    </row>
    <row r="3341" spans="1:15" hidden="1" x14ac:dyDescent="0.25">
      <c r="A3341" s="68">
        <v>44820</v>
      </c>
      <c r="B3341" s="68">
        <v>44824</v>
      </c>
      <c r="C3341" s="66" t="s">
        <v>124</v>
      </c>
      <c r="D3341" s="66" t="s">
        <v>178</v>
      </c>
      <c r="E3341" s="66" t="s">
        <v>179</v>
      </c>
      <c r="F3341" s="68">
        <v>44923</v>
      </c>
      <c r="G3341" s="67">
        <v>10.88</v>
      </c>
      <c r="H3341" s="67">
        <v>-0.16</v>
      </c>
      <c r="I3341" s="67">
        <v>11.03</v>
      </c>
      <c r="J3341" s="67">
        <v>10.73</v>
      </c>
      <c r="K3341" s="67">
        <v>97.096199999999996</v>
      </c>
      <c r="L3341" s="67">
        <v>0</v>
      </c>
      <c r="O3341" s="76"/>
    </row>
    <row r="3342" spans="1:15" hidden="1" x14ac:dyDescent="0.25">
      <c r="A3342" s="68">
        <v>44820</v>
      </c>
      <c r="B3342" s="68">
        <v>44824</v>
      </c>
      <c r="C3342" s="66" t="s">
        <v>118</v>
      </c>
      <c r="D3342" s="66" t="s">
        <v>174</v>
      </c>
      <c r="E3342" s="66" t="s">
        <v>175</v>
      </c>
      <c r="F3342" s="68">
        <v>46835</v>
      </c>
      <c r="G3342" s="67">
        <v>10.32</v>
      </c>
      <c r="H3342" s="67">
        <v>0.01</v>
      </c>
      <c r="I3342" s="67">
        <v>10.47</v>
      </c>
      <c r="J3342" s="67">
        <v>10.18</v>
      </c>
      <c r="K3342" s="67">
        <v>76.347800000000007</v>
      </c>
      <c r="L3342" s="67">
        <v>3.0082</v>
      </c>
    </row>
    <row r="3343" spans="1:15" hidden="1" x14ac:dyDescent="0.25">
      <c r="A3343" s="68">
        <v>44820</v>
      </c>
      <c r="B3343" s="68">
        <v>44824</v>
      </c>
      <c r="C3343" s="66" t="s">
        <v>127</v>
      </c>
      <c r="D3343" s="66" t="s">
        <v>4</v>
      </c>
      <c r="E3343" s="66" t="s">
        <v>8</v>
      </c>
      <c r="F3343" s="68">
        <v>48542</v>
      </c>
      <c r="G3343" s="67">
        <v>9.23</v>
      </c>
      <c r="H3343" s="67">
        <v>-0.02</v>
      </c>
      <c r="I3343" s="67">
        <v>9.3800000000000008</v>
      </c>
      <c r="J3343" s="67">
        <v>9.08</v>
      </c>
      <c r="K3343" s="67">
        <v>71.210999999999999</v>
      </c>
      <c r="L3343" s="67">
        <v>3.1753</v>
      </c>
    </row>
    <row r="3344" spans="1:15" hidden="1" x14ac:dyDescent="0.25">
      <c r="A3344" s="68">
        <v>44820</v>
      </c>
      <c r="B3344" s="68">
        <v>44824</v>
      </c>
      <c r="C3344" s="66" t="s">
        <v>130</v>
      </c>
      <c r="D3344" s="66" t="s">
        <v>176</v>
      </c>
      <c r="E3344" s="66" t="s">
        <v>177</v>
      </c>
      <c r="F3344" s="68">
        <v>44979</v>
      </c>
      <c r="G3344" s="67">
        <v>10.64</v>
      </c>
      <c r="H3344" s="67">
        <v>-0.2</v>
      </c>
      <c r="I3344" s="67">
        <v>10.78</v>
      </c>
      <c r="J3344" s="67">
        <v>10.49</v>
      </c>
      <c r="K3344" s="67">
        <v>95.620800000000003</v>
      </c>
      <c r="L3344" s="67">
        <v>0</v>
      </c>
    </row>
    <row r="3345" spans="1:15" hidden="1" x14ac:dyDescent="0.25">
      <c r="A3345" s="68">
        <v>44820</v>
      </c>
      <c r="B3345" s="68">
        <v>44824</v>
      </c>
      <c r="C3345" s="66" t="s">
        <v>133</v>
      </c>
      <c r="D3345" s="66" t="s">
        <v>162</v>
      </c>
      <c r="E3345" s="66" t="s">
        <v>163</v>
      </c>
      <c r="F3345" s="68">
        <v>45161</v>
      </c>
      <c r="G3345" s="67">
        <v>12.12</v>
      </c>
      <c r="H3345" s="67">
        <v>0.25</v>
      </c>
      <c r="I3345" s="67">
        <v>12.26</v>
      </c>
      <c r="J3345" s="67">
        <v>11.97</v>
      </c>
      <c r="K3345" s="67">
        <v>89.814400000000006</v>
      </c>
      <c r="L3345" s="67">
        <v>0</v>
      </c>
    </row>
    <row r="3346" spans="1:15" hidden="1" x14ac:dyDescent="0.25">
      <c r="A3346" s="68">
        <v>44819</v>
      </c>
      <c r="B3346" s="68">
        <v>44823</v>
      </c>
      <c r="C3346" s="66" t="s">
        <v>112</v>
      </c>
      <c r="D3346" s="66" t="s">
        <v>113</v>
      </c>
      <c r="E3346" s="66" t="s">
        <v>114</v>
      </c>
      <c r="F3346" s="68">
        <v>50705</v>
      </c>
      <c r="G3346" s="67">
        <v>8.77</v>
      </c>
      <c r="H3346" s="67">
        <v>0.11</v>
      </c>
      <c r="I3346" s="67">
        <v>8.91</v>
      </c>
      <c r="J3346" s="67">
        <v>8.6199999999999992</v>
      </c>
      <c r="K3346" s="67">
        <v>51.218200000000003</v>
      </c>
      <c r="L3346" s="67">
        <v>2.6877</v>
      </c>
    </row>
    <row r="3347" spans="1:15" hidden="1" x14ac:dyDescent="0.25">
      <c r="A3347" s="68">
        <v>44819</v>
      </c>
      <c r="B3347" s="68">
        <v>44823</v>
      </c>
      <c r="C3347" s="66" t="s">
        <v>121</v>
      </c>
      <c r="D3347" s="66" t="s">
        <v>170</v>
      </c>
      <c r="E3347" s="66" t="s">
        <v>171</v>
      </c>
      <c r="F3347" s="68">
        <v>45987</v>
      </c>
      <c r="G3347" s="67">
        <v>11.75</v>
      </c>
      <c r="H3347" s="67">
        <v>0.09</v>
      </c>
      <c r="I3347" s="67">
        <v>11.9</v>
      </c>
      <c r="J3347" s="67">
        <v>11.6</v>
      </c>
      <c r="K3347" s="67">
        <v>72.719200000000001</v>
      </c>
      <c r="L3347" s="67">
        <v>0.81369999999999998</v>
      </c>
    </row>
    <row r="3348" spans="1:15" x14ac:dyDescent="0.25">
      <c r="A3348" s="68">
        <v>44819</v>
      </c>
      <c r="B3348" s="68">
        <v>44823</v>
      </c>
      <c r="C3348" s="66" t="s">
        <v>115</v>
      </c>
      <c r="D3348" s="66" t="s">
        <v>116</v>
      </c>
      <c r="E3348" s="66" t="s">
        <v>117</v>
      </c>
      <c r="F3348" s="68">
        <v>51616</v>
      </c>
      <c r="G3348" s="67">
        <v>8.73</v>
      </c>
      <c r="H3348" s="67">
        <v>0.12</v>
      </c>
      <c r="I3348" s="67">
        <v>8.8800000000000008</v>
      </c>
      <c r="J3348" s="67">
        <v>8.58</v>
      </c>
      <c r="K3348" s="67">
        <v>48.171100000000003</v>
      </c>
      <c r="L3348" s="67">
        <v>1.2081999999999999</v>
      </c>
    </row>
    <row r="3349" spans="1:15" hidden="1" x14ac:dyDescent="0.25">
      <c r="A3349" s="68">
        <v>44819</v>
      </c>
      <c r="B3349" s="68">
        <v>44823</v>
      </c>
      <c r="C3349" s="66" t="s">
        <v>124</v>
      </c>
      <c r="D3349" s="66" t="s">
        <v>178</v>
      </c>
      <c r="E3349" s="66" t="s">
        <v>179</v>
      </c>
      <c r="F3349" s="68">
        <v>44923</v>
      </c>
      <c r="G3349" s="67">
        <v>11.04</v>
      </c>
      <c r="H3349" s="67">
        <v>0.04</v>
      </c>
      <c r="I3349" s="67">
        <v>11.19</v>
      </c>
      <c r="J3349" s="67">
        <v>10.89</v>
      </c>
      <c r="K3349" s="67">
        <v>97.025899999999993</v>
      </c>
      <c r="L3349" s="67">
        <v>0</v>
      </c>
      <c r="O3349" s="76"/>
    </row>
    <row r="3350" spans="1:15" hidden="1" x14ac:dyDescent="0.25">
      <c r="A3350" s="68">
        <v>44819</v>
      </c>
      <c r="B3350" s="68">
        <v>44823</v>
      </c>
      <c r="C3350" s="66" t="s">
        <v>118</v>
      </c>
      <c r="D3350" s="66" t="s">
        <v>174</v>
      </c>
      <c r="E3350" s="66" t="s">
        <v>175</v>
      </c>
      <c r="F3350" s="68">
        <v>46835</v>
      </c>
      <c r="G3350" s="67">
        <v>10.31</v>
      </c>
      <c r="H3350" s="67">
        <v>0.14000000000000001</v>
      </c>
      <c r="I3350" s="67">
        <v>10.46</v>
      </c>
      <c r="J3350" s="67">
        <v>10.16</v>
      </c>
      <c r="K3350" s="67">
        <v>76.387299999999996</v>
      </c>
      <c r="L3350" s="67">
        <v>2.9958999999999998</v>
      </c>
    </row>
    <row r="3351" spans="1:15" hidden="1" x14ac:dyDescent="0.25">
      <c r="A3351" s="68">
        <v>44819</v>
      </c>
      <c r="B3351" s="68">
        <v>44823</v>
      </c>
      <c r="C3351" s="66" t="s">
        <v>127</v>
      </c>
      <c r="D3351" s="66" t="s">
        <v>4</v>
      </c>
      <c r="E3351" s="66" t="s">
        <v>8</v>
      </c>
      <c r="F3351" s="68">
        <v>48542</v>
      </c>
      <c r="G3351" s="67">
        <v>9.25</v>
      </c>
      <c r="H3351" s="67">
        <v>0.15</v>
      </c>
      <c r="I3351" s="67">
        <v>9.4</v>
      </c>
      <c r="J3351" s="67">
        <v>9.1</v>
      </c>
      <c r="K3351" s="67">
        <v>71.093199999999996</v>
      </c>
      <c r="L3351" s="67">
        <v>3.1623000000000001</v>
      </c>
    </row>
    <row r="3352" spans="1:15" hidden="1" x14ac:dyDescent="0.25">
      <c r="A3352" s="68">
        <v>44819</v>
      </c>
      <c r="B3352" s="68">
        <v>44823</v>
      </c>
      <c r="C3352" s="66" t="s">
        <v>130</v>
      </c>
      <c r="D3352" s="66" t="s">
        <v>176</v>
      </c>
      <c r="E3352" s="66" t="s">
        <v>177</v>
      </c>
      <c r="F3352" s="68">
        <v>44979</v>
      </c>
      <c r="G3352" s="67">
        <v>10.84</v>
      </c>
      <c r="H3352" s="67">
        <v>0.12</v>
      </c>
      <c r="I3352" s="67">
        <v>10.99</v>
      </c>
      <c r="J3352" s="67">
        <v>10.69</v>
      </c>
      <c r="K3352" s="67">
        <v>95.514499999999998</v>
      </c>
      <c r="L3352" s="67">
        <v>0</v>
      </c>
    </row>
    <row r="3353" spans="1:15" hidden="1" x14ac:dyDescent="0.25">
      <c r="A3353" s="68">
        <v>44819</v>
      </c>
      <c r="B3353" s="68">
        <v>44823</v>
      </c>
      <c r="C3353" s="66" t="s">
        <v>133</v>
      </c>
      <c r="D3353" s="66" t="s">
        <v>162</v>
      </c>
      <c r="E3353" s="66" t="s">
        <v>163</v>
      </c>
      <c r="F3353" s="68">
        <v>45161</v>
      </c>
      <c r="G3353" s="67">
        <v>11.87</v>
      </c>
      <c r="H3353" s="67">
        <v>0.27</v>
      </c>
      <c r="I3353" s="67">
        <v>12.02</v>
      </c>
      <c r="J3353" s="67">
        <v>11.72</v>
      </c>
      <c r="K3353" s="67">
        <v>89.975399999999993</v>
      </c>
      <c r="L3353" s="67">
        <v>0</v>
      </c>
    </row>
    <row r="3354" spans="1:15" hidden="1" x14ac:dyDescent="0.25">
      <c r="A3354" s="68">
        <v>44818</v>
      </c>
      <c r="B3354" s="68">
        <v>44820</v>
      </c>
      <c r="C3354" s="66" t="s">
        <v>112</v>
      </c>
      <c r="D3354" s="66" t="s">
        <v>113</v>
      </c>
      <c r="E3354" s="66" t="s">
        <v>114</v>
      </c>
      <c r="F3354" s="68">
        <v>50705</v>
      </c>
      <c r="G3354" s="67">
        <v>8.66</v>
      </c>
      <c r="H3354" s="67">
        <v>0.12</v>
      </c>
      <c r="I3354" s="67">
        <v>8.8000000000000007</v>
      </c>
      <c r="J3354" s="67">
        <v>8.51</v>
      </c>
      <c r="K3354" s="67">
        <v>51.808</v>
      </c>
      <c r="L3354" s="67">
        <v>2.6629999999999998</v>
      </c>
    </row>
    <row r="3355" spans="1:15" hidden="1" x14ac:dyDescent="0.25">
      <c r="A3355" s="68">
        <v>44818</v>
      </c>
      <c r="B3355" s="68">
        <v>44820</v>
      </c>
      <c r="C3355" s="66" t="s">
        <v>121</v>
      </c>
      <c r="D3355" s="66" t="s">
        <v>170</v>
      </c>
      <c r="E3355" s="66" t="s">
        <v>171</v>
      </c>
      <c r="F3355" s="68">
        <v>45987</v>
      </c>
      <c r="G3355" s="67">
        <v>11.66</v>
      </c>
      <c r="H3355" s="67">
        <v>0.28000000000000003</v>
      </c>
      <c r="I3355" s="67">
        <v>11.81</v>
      </c>
      <c r="J3355" s="67">
        <v>11.52</v>
      </c>
      <c r="K3355" s="67">
        <v>72.836500000000001</v>
      </c>
      <c r="L3355" s="67">
        <v>0.80549999999999999</v>
      </c>
    </row>
    <row r="3356" spans="1:15" x14ac:dyDescent="0.25">
      <c r="A3356" s="68">
        <v>44818</v>
      </c>
      <c r="B3356" s="68">
        <v>44820</v>
      </c>
      <c r="C3356" s="66" t="s">
        <v>115</v>
      </c>
      <c r="D3356" s="66" t="s">
        <v>116</v>
      </c>
      <c r="E3356" s="66" t="s">
        <v>117</v>
      </c>
      <c r="F3356" s="68">
        <v>51616</v>
      </c>
      <c r="G3356" s="67">
        <v>8.61</v>
      </c>
      <c r="H3356" s="67">
        <v>0.15</v>
      </c>
      <c r="I3356" s="67">
        <v>8.76</v>
      </c>
      <c r="J3356" s="67">
        <v>8.4700000000000006</v>
      </c>
      <c r="K3356" s="67">
        <v>48.825000000000003</v>
      </c>
      <c r="L3356" s="67">
        <v>1.1836</v>
      </c>
    </row>
    <row r="3357" spans="1:15" hidden="1" x14ac:dyDescent="0.25">
      <c r="A3357" s="68">
        <v>44818</v>
      </c>
      <c r="B3357" s="68">
        <v>44820</v>
      </c>
      <c r="C3357" s="66" t="s">
        <v>124</v>
      </c>
      <c r="D3357" s="66" t="s">
        <v>178</v>
      </c>
      <c r="E3357" s="66" t="s">
        <v>179</v>
      </c>
      <c r="F3357" s="68">
        <v>44923</v>
      </c>
      <c r="G3357" s="67">
        <v>11</v>
      </c>
      <c r="H3357" s="67">
        <v>0.02</v>
      </c>
      <c r="I3357" s="67">
        <v>11.15</v>
      </c>
      <c r="J3357" s="67">
        <v>10.85</v>
      </c>
      <c r="K3357" s="67">
        <v>96.948899999999995</v>
      </c>
      <c r="L3357" s="67">
        <v>0</v>
      </c>
      <c r="O3357" s="76"/>
    </row>
    <row r="3358" spans="1:15" hidden="1" x14ac:dyDescent="0.25">
      <c r="A3358" s="68">
        <v>44818</v>
      </c>
      <c r="B3358" s="68">
        <v>44820</v>
      </c>
      <c r="C3358" s="66" t="s">
        <v>118</v>
      </c>
      <c r="D3358" s="66" t="s">
        <v>174</v>
      </c>
      <c r="E3358" s="66" t="s">
        <v>175</v>
      </c>
      <c r="F3358" s="68">
        <v>46835</v>
      </c>
      <c r="G3358" s="67">
        <v>10.17</v>
      </c>
      <c r="H3358" s="67">
        <v>0.16</v>
      </c>
      <c r="I3358" s="67">
        <v>10.32</v>
      </c>
      <c r="J3358" s="67">
        <v>10.029999999999999</v>
      </c>
      <c r="K3358" s="67">
        <v>76.832899999999995</v>
      </c>
      <c r="L3358" s="67">
        <v>2.9588999999999999</v>
      </c>
    </row>
    <row r="3359" spans="1:15" hidden="1" x14ac:dyDescent="0.25">
      <c r="A3359" s="68">
        <v>44818</v>
      </c>
      <c r="B3359" s="68">
        <v>44820</v>
      </c>
      <c r="C3359" s="66" t="s">
        <v>127</v>
      </c>
      <c r="D3359" s="66" t="s">
        <v>4</v>
      </c>
      <c r="E3359" s="66" t="s">
        <v>8</v>
      </c>
      <c r="F3359" s="68">
        <v>48542</v>
      </c>
      <c r="G3359" s="67">
        <v>9.1</v>
      </c>
      <c r="H3359" s="67">
        <v>0.16</v>
      </c>
      <c r="I3359" s="67">
        <v>9.24</v>
      </c>
      <c r="J3359" s="67">
        <v>8.9499999999999993</v>
      </c>
      <c r="K3359" s="67">
        <v>71.885099999999994</v>
      </c>
      <c r="L3359" s="67">
        <v>3.1233</v>
      </c>
    </row>
    <row r="3360" spans="1:15" hidden="1" x14ac:dyDescent="0.25">
      <c r="A3360" s="68">
        <v>44818</v>
      </c>
      <c r="B3360" s="68">
        <v>44820</v>
      </c>
      <c r="C3360" s="66" t="s">
        <v>130</v>
      </c>
      <c r="D3360" s="66" t="s">
        <v>176</v>
      </c>
      <c r="E3360" s="66" t="s">
        <v>177</v>
      </c>
      <c r="F3360" s="68">
        <v>44979</v>
      </c>
      <c r="G3360" s="67">
        <v>10.72</v>
      </c>
      <c r="H3360" s="67">
        <v>0.1</v>
      </c>
      <c r="I3360" s="67">
        <v>10.87</v>
      </c>
      <c r="J3360" s="67">
        <v>10.57</v>
      </c>
      <c r="K3360" s="67">
        <v>95.479799999999997</v>
      </c>
      <c r="L3360" s="67">
        <v>0</v>
      </c>
    </row>
    <row r="3361" spans="1:15" hidden="1" x14ac:dyDescent="0.25">
      <c r="A3361" s="68">
        <v>44818</v>
      </c>
      <c r="B3361" s="68">
        <v>44820</v>
      </c>
      <c r="C3361" s="66" t="s">
        <v>133</v>
      </c>
      <c r="D3361" s="66" t="s">
        <v>162</v>
      </c>
      <c r="E3361" s="66" t="s">
        <v>163</v>
      </c>
      <c r="F3361" s="68">
        <v>45161</v>
      </c>
      <c r="G3361" s="67">
        <v>11.6</v>
      </c>
      <c r="H3361" s="67">
        <v>0.17</v>
      </c>
      <c r="I3361" s="67">
        <v>11.75</v>
      </c>
      <c r="J3361" s="67">
        <v>11.45</v>
      </c>
      <c r="K3361" s="67">
        <v>90.097899999999996</v>
      </c>
      <c r="L3361" s="67">
        <v>0</v>
      </c>
    </row>
    <row r="3362" spans="1:15" hidden="1" x14ac:dyDescent="0.25">
      <c r="A3362" s="68">
        <v>44817</v>
      </c>
      <c r="B3362" s="68">
        <v>44819</v>
      </c>
      <c r="C3362" s="66" t="s">
        <v>112</v>
      </c>
      <c r="D3362" s="66" t="s">
        <v>113</v>
      </c>
      <c r="E3362" s="66" t="s">
        <v>114</v>
      </c>
      <c r="F3362" s="68">
        <v>50705</v>
      </c>
      <c r="G3362" s="67">
        <v>8.5399999999999991</v>
      </c>
      <c r="H3362" s="67">
        <v>-0.23</v>
      </c>
      <c r="I3362" s="67">
        <v>8.69</v>
      </c>
      <c r="J3362" s="67">
        <v>8.4</v>
      </c>
      <c r="K3362" s="67">
        <v>52.426600000000001</v>
      </c>
      <c r="L3362" s="67">
        <v>2.6547999999999998</v>
      </c>
    </row>
    <row r="3363" spans="1:15" hidden="1" x14ac:dyDescent="0.25">
      <c r="A3363" s="68">
        <v>44817</v>
      </c>
      <c r="B3363" s="68">
        <v>44819</v>
      </c>
      <c r="C3363" s="66" t="s">
        <v>121</v>
      </c>
      <c r="D3363" s="66" t="s">
        <v>170</v>
      </c>
      <c r="E3363" s="66" t="s">
        <v>171</v>
      </c>
      <c r="F3363" s="68">
        <v>45987</v>
      </c>
      <c r="G3363" s="67">
        <v>11.38</v>
      </c>
      <c r="H3363" s="67">
        <v>-0.25</v>
      </c>
      <c r="I3363" s="67">
        <v>11.53</v>
      </c>
      <c r="J3363" s="67">
        <v>11.23</v>
      </c>
      <c r="K3363" s="67">
        <v>73.398200000000003</v>
      </c>
      <c r="L3363" s="67">
        <v>0.80269999999999997</v>
      </c>
    </row>
    <row r="3364" spans="1:15" x14ac:dyDescent="0.25">
      <c r="A3364" s="68">
        <v>44817</v>
      </c>
      <c r="B3364" s="68">
        <v>44819</v>
      </c>
      <c r="C3364" s="66" t="s">
        <v>115</v>
      </c>
      <c r="D3364" s="66" t="s">
        <v>116</v>
      </c>
      <c r="E3364" s="66" t="s">
        <v>117</v>
      </c>
      <c r="F3364" s="68">
        <v>51616</v>
      </c>
      <c r="G3364" s="67">
        <v>8.4600000000000009</v>
      </c>
      <c r="H3364" s="67">
        <v>-0.12</v>
      </c>
      <c r="I3364" s="67">
        <v>8.61</v>
      </c>
      <c r="J3364" s="67">
        <v>8.31</v>
      </c>
      <c r="K3364" s="67">
        <v>49.691000000000003</v>
      </c>
      <c r="L3364" s="67">
        <v>1.1753</v>
      </c>
    </row>
    <row r="3365" spans="1:15" hidden="1" x14ac:dyDescent="0.25">
      <c r="A3365" s="68">
        <v>44817</v>
      </c>
      <c r="B3365" s="68">
        <v>44819</v>
      </c>
      <c r="C3365" s="66" t="s">
        <v>124</v>
      </c>
      <c r="D3365" s="66" t="s">
        <v>178</v>
      </c>
      <c r="E3365" s="66" t="s">
        <v>179</v>
      </c>
      <c r="F3365" s="68">
        <v>44923</v>
      </c>
      <c r="G3365" s="67">
        <v>10.98</v>
      </c>
      <c r="H3365" s="67">
        <v>-0.01</v>
      </c>
      <c r="I3365" s="67">
        <v>11.13</v>
      </c>
      <c r="J3365" s="67">
        <v>10.83</v>
      </c>
      <c r="K3365" s="67">
        <v>96.926400000000001</v>
      </c>
      <c r="L3365" s="67">
        <v>0</v>
      </c>
      <c r="O3365" s="76"/>
    </row>
    <row r="3366" spans="1:15" hidden="1" x14ac:dyDescent="0.25">
      <c r="A3366" s="68">
        <v>44817</v>
      </c>
      <c r="B3366" s="68">
        <v>44819</v>
      </c>
      <c r="C3366" s="66" t="s">
        <v>118</v>
      </c>
      <c r="D3366" s="66" t="s">
        <v>174</v>
      </c>
      <c r="E3366" s="66" t="s">
        <v>175</v>
      </c>
      <c r="F3366" s="68">
        <v>46835</v>
      </c>
      <c r="G3366" s="67">
        <v>10.01</v>
      </c>
      <c r="H3366" s="67">
        <v>-0.15</v>
      </c>
      <c r="I3366" s="67">
        <v>10.15</v>
      </c>
      <c r="J3366" s="67">
        <v>9.86</v>
      </c>
      <c r="K3366" s="67">
        <v>77.396500000000003</v>
      </c>
      <c r="L3366" s="67">
        <v>2.9466000000000001</v>
      </c>
    </row>
    <row r="3367" spans="1:15" hidden="1" x14ac:dyDescent="0.25">
      <c r="A3367" s="68">
        <v>44817</v>
      </c>
      <c r="B3367" s="68">
        <v>44819</v>
      </c>
      <c r="C3367" s="66" t="s">
        <v>127</v>
      </c>
      <c r="D3367" s="66" t="s">
        <v>4</v>
      </c>
      <c r="E3367" s="66" t="s">
        <v>8</v>
      </c>
      <c r="F3367" s="68">
        <v>48542</v>
      </c>
      <c r="G3367" s="67">
        <v>8.94</v>
      </c>
      <c r="H3367" s="67">
        <v>-0.16</v>
      </c>
      <c r="I3367" s="67">
        <v>9.09</v>
      </c>
      <c r="J3367" s="67">
        <v>8.7899999999999991</v>
      </c>
      <c r="K3367" s="67">
        <v>72.692800000000005</v>
      </c>
      <c r="L3367" s="67">
        <v>3.1103000000000001</v>
      </c>
    </row>
    <row r="3368" spans="1:15" hidden="1" x14ac:dyDescent="0.25">
      <c r="A3368" s="68">
        <v>44817</v>
      </c>
      <c r="B3368" s="68">
        <v>44819</v>
      </c>
      <c r="C3368" s="66" t="s">
        <v>130</v>
      </c>
      <c r="D3368" s="66" t="s">
        <v>176</v>
      </c>
      <c r="E3368" s="66" t="s">
        <v>177</v>
      </c>
      <c r="F3368" s="68">
        <v>44979</v>
      </c>
      <c r="G3368" s="67">
        <v>10.62</v>
      </c>
      <c r="H3368" s="67">
        <v>0.04</v>
      </c>
      <c r="I3368" s="67">
        <v>10.76</v>
      </c>
      <c r="J3368" s="67">
        <v>10.47</v>
      </c>
      <c r="K3368" s="67">
        <v>95.494</v>
      </c>
      <c r="L3368" s="67">
        <v>0</v>
      </c>
    </row>
    <row r="3369" spans="1:15" hidden="1" x14ac:dyDescent="0.25">
      <c r="A3369" s="68">
        <v>44817</v>
      </c>
      <c r="B3369" s="68">
        <v>44819</v>
      </c>
      <c r="C3369" s="66" t="s">
        <v>133</v>
      </c>
      <c r="D3369" s="66" t="s">
        <v>162</v>
      </c>
      <c r="E3369" s="66" t="s">
        <v>163</v>
      </c>
      <c r="F3369" s="68">
        <v>45161</v>
      </c>
      <c r="G3369" s="67">
        <v>11.43</v>
      </c>
      <c r="H3369" s="67">
        <v>-0.11</v>
      </c>
      <c r="I3369" s="67">
        <v>11.58</v>
      </c>
      <c r="J3369" s="67">
        <v>11.28</v>
      </c>
      <c r="K3369" s="67">
        <v>90.206000000000003</v>
      </c>
      <c r="L3369" s="67">
        <v>0</v>
      </c>
    </row>
    <row r="3370" spans="1:15" hidden="1" x14ac:dyDescent="0.25">
      <c r="A3370" s="68">
        <v>44816</v>
      </c>
      <c r="B3370" s="68">
        <v>44818</v>
      </c>
      <c r="C3370" s="66" t="s">
        <v>112</v>
      </c>
      <c r="D3370" s="66" t="s">
        <v>113</v>
      </c>
      <c r="E3370" s="66" t="s">
        <v>114</v>
      </c>
      <c r="F3370" s="68">
        <v>50705</v>
      </c>
      <c r="G3370" s="67">
        <v>8.77</v>
      </c>
      <c r="H3370" s="67">
        <v>-0.23</v>
      </c>
      <c r="I3370" s="67">
        <v>8.92</v>
      </c>
      <c r="J3370" s="67">
        <v>8.6199999999999992</v>
      </c>
      <c r="K3370" s="67">
        <v>51.165900000000001</v>
      </c>
      <c r="L3370" s="67">
        <v>2.6465999999999998</v>
      </c>
    </row>
    <row r="3371" spans="1:15" hidden="1" x14ac:dyDescent="0.25">
      <c r="A3371" s="68">
        <v>44816</v>
      </c>
      <c r="B3371" s="68">
        <v>44818</v>
      </c>
      <c r="C3371" s="66" t="s">
        <v>121</v>
      </c>
      <c r="D3371" s="66" t="s">
        <v>170</v>
      </c>
      <c r="E3371" s="66" t="s">
        <v>171</v>
      </c>
      <c r="F3371" s="68">
        <v>45987</v>
      </c>
      <c r="G3371" s="67">
        <v>11.63</v>
      </c>
      <c r="H3371" s="67">
        <v>-0.38</v>
      </c>
      <c r="I3371" s="67">
        <v>11.77</v>
      </c>
      <c r="J3371" s="67">
        <v>11.48</v>
      </c>
      <c r="K3371" s="67">
        <v>72.875200000000007</v>
      </c>
      <c r="L3371" s="67">
        <v>0.8</v>
      </c>
    </row>
    <row r="3372" spans="1:15" x14ac:dyDescent="0.25">
      <c r="A3372" s="68">
        <v>44816</v>
      </c>
      <c r="B3372" s="68">
        <v>44818</v>
      </c>
      <c r="C3372" s="66" t="s">
        <v>115</v>
      </c>
      <c r="D3372" s="66" t="s">
        <v>116</v>
      </c>
      <c r="E3372" s="66" t="s">
        <v>117</v>
      </c>
      <c r="F3372" s="68">
        <v>51616</v>
      </c>
      <c r="G3372" s="67">
        <v>8.58</v>
      </c>
      <c r="H3372" s="67">
        <v>-0.28000000000000003</v>
      </c>
      <c r="I3372" s="67">
        <v>8.73</v>
      </c>
      <c r="J3372" s="67">
        <v>8.44</v>
      </c>
      <c r="K3372" s="67">
        <v>48.988</v>
      </c>
      <c r="L3372" s="67">
        <v>1.1671</v>
      </c>
    </row>
    <row r="3373" spans="1:15" hidden="1" x14ac:dyDescent="0.25">
      <c r="A3373" s="68">
        <v>44816</v>
      </c>
      <c r="B3373" s="68">
        <v>44818</v>
      </c>
      <c r="C3373" s="66" t="s">
        <v>124</v>
      </c>
      <c r="D3373" s="66" t="s">
        <v>178</v>
      </c>
      <c r="E3373" s="66" t="s">
        <v>179</v>
      </c>
      <c r="F3373" s="68">
        <v>44923</v>
      </c>
      <c r="G3373" s="67">
        <v>10.99</v>
      </c>
      <c r="H3373" s="67">
        <v>-0.45</v>
      </c>
      <c r="I3373" s="67">
        <v>11.14</v>
      </c>
      <c r="J3373" s="67">
        <v>10.84</v>
      </c>
      <c r="K3373" s="67">
        <v>96.894199999999998</v>
      </c>
      <c r="L3373" s="67">
        <v>0</v>
      </c>
      <c r="O3373" s="76"/>
    </row>
    <row r="3374" spans="1:15" hidden="1" x14ac:dyDescent="0.25">
      <c r="A3374" s="68">
        <v>44816</v>
      </c>
      <c r="B3374" s="68">
        <v>44818</v>
      </c>
      <c r="C3374" s="66" t="s">
        <v>118</v>
      </c>
      <c r="D3374" s="66" t="s">
        <v>174</v>
      </c>
      <c r="E3374" s="66" t="s">
        <v>175</v>
      </c>
      <c r="F3374" s="68">
        <v>46835</v>
      </c>
      <c r="G3374" s="67">
        <v>10.16</v>
      </c>
      <c r="H3374" s="67">
        <v>-0.38</v>
      </c>
      <c r="I3374" s="67">
        <v>10.3</v>
      </c>
      <c r="J3374" s="67">
        <v>10.01</v>
      </c>
      <c r="K3374" s="67">
        <v>76.875</v>
      </c>
      <c r="L3374" s="67">
        <v>2.9342000000000001</v>
      </c>
    </row>
    <row r="3375" spans="1:15" hidden="1" x14ac:dyDescent="0.25">
      <c r="A3375" s="68">
        <v>44816</v>
      </c>
      <c r="B3375" s="68">
        <v>44818</v>
      </c>
      <c r="C3375" s="66" t="s">
        <v>127</v>
      </c>
      <c r="D3375" s="66" t="s">
        <v>4</v>
      </c>
      <c r="E3375" s="66" t="s">
        <v>8</v>
      </c>
      <c r="F3375" s="68">
        <v>48542</v>
      </c>
      <c r="G3375" s="67">
        <v>9.1</v>
      </c>
      <c r="H3375" s="67">
        <v>-0.2</v>
      </c>
      <c r="I3375" s="67">
        <v>9.25</v>
      </c>
      <c r="J3375" s="67">
        <v>8.9600000000000009</v>
      </c>
      <c r="K3375" s="67">
        <v>71.842299999999994</v>
      </c>
      <c r="L3375" s="67">
        <v>3.0973000000000002</v>
      </c>
    </row>
    <row r="3376" spans="1:15" hidden="1" x14ac:dyDescent="0.25">
      <c r="A3376" s="68">
        <v>44816</v>
      </c>
      <c r="B3376" s="68">
        <v>44818</v>
      </c>
      <c r="C3376" s="66" t="s">
        <v>130</v>
      </c>
      <c r="D3376" s="66" t="s">
        <v>176</v>
      </c>
      <c r="E3376" s="66" t="s">
        <v>177</v>
      </c>
      <c r="F3376" s="68">
        <v>44979</v>
      </c>
      <c r="G3376" s="67">
        <v>10.58</v>
      </c>
      <c r="H3376" s="67">
        <v>-0.18</v>
      </c>
      <c r="I3376" s="67">
        <v>10.73</v>
      </c>
      <c r="J3376" s="67">
        <v>10.44</v>
      </c>
      <c r="K3376" s="67">
        <v>95.480999999999995</v>
      </c>
      <c r="L3376" s="67">
        <v>0</v>
      </c>
    </row>
    <row r="3377" spans="1:15" hidden="1" x14ac:dyDescent="0.25">
      <c r="A3377" s="68">
        <v>44816</v>
      </c>
      <c r="B3377" s="68">
        <v>44818</v>
      </c>
      <c r="C3377" s="66" t="s">
        <v>133</v>
      </c>
      <c r="D3377" s="66" t="s">
        <v>162</v>
      </c>
      <c r="E3377" s="66" t="s">
        <v>163</v>
      </c>
      <c r="F3377" s="68">
        <v>45161</v>
      </c>
      <c r="G3377" s="67">
        <v>11.54</v>
      </c>
      <c r="H3377" s="67">
        <v>-0.08</v>
      </c>
      <c r="I3377" s="67">
        <v>11.69</v>
      </c>
      <c r="J3377" s="67">
        <v>11.39</v>
      </c>
      <c r="K3377" s="67">
        <v>90.095799999999997</v>
      </c>
      <c r="L3377" s="67">
        <v>0</v>
      </c>
    </row>
    <row r="3378" spans="1:15" hidden="1" x14ac:dyDescent="0.25">
      <c r="A3378" s="68">
        <v>44813</v>
      </c>
      <c r="B3378" s="68">
        <v>44817</v>
      </c>
      <c r="C3378" s="66" t="s">
        <v>112</v>
      </c>
      <c r="D3378" s="66" t="s">
        <v>113</v>
      </c>
      <c r="E3378" s="66" t="s">
        <v>114</v>
      </c>
      <c r="F3378" s="68">
        <v>50705</v>
      </c>
      <c r="G3378" s="67">
        <v>9</v>
      </c>
      <c r="H3378" s="67">
        <v>0.4</v>
      </c>
      <c r="I3378" s="67">
        <v>9.14</v>
      </c>
      <c r="J3378" s="67">
        <v>8.85</v>
      </c>
      <c r="K3378" s="67">
        <v>49.971499999999999</v>
      </c>
      <c r="L3378" s="67">
        <v>2.6383999999999999</v>
      </c>
    </row>
    <row r="3379" spans="1:15" hidden="1" x14ac:dyDescent="0.25">
      <c r="A3379" s="68">
        <v>44813</v>
      </c>
      <c r="B3379" s="68">
        <v>44817</v>
      </c>
      <c r="C3379" s="66" t="s">
        <v>121</v>
      </c>
      <c r="D3379" s="66" t="s">
        <v>170</v>
      </c>
      <c r="E3379" s="66" t="s">
        <v>171</v>
      </c>
      <c r="F3379" s="68">
        <v>45987</v>
      </c>
      <c r="G3379" s="67">
        <v>12.01</v>
      </c>
      <c r="H3379" s="67">
        <v>0.19</v>
      </c>
      <c r="I3379" s="67">
        <v>12.16</v>
      </c>
      <c r="J3379" s="67">
        <v>11.86</v>
      </c>
      <c r="K3379" s="67">
        <v>72.072999999999993</v>
      </c>
      <c r="L3379" s="67">
        <v>0.79730000000000001</v>
      </c>
    </row>
    <row r="3380" spans="1:15" x14ac:dyDescent="0.25">
      <c r="A3380" s="68">
        <v>44813</v>
      </c>
      <c r="B3380" s="68">
        <v>44817</v>
      </c>
      <c r="C3380" s="66" t="s">
        <v>115</v>
      </c>
      <c r="D3380" s="66" t="s">
        <v>116</v>
      </c>
      <c r="E3380" s="66" t="s">
        <v>117</v>
      </c>
      <c r="F3380" s="68">
        <v>51616</v>
      </c>
      <c r="G3380" s="67">
        <v>8.86</v>
      </c>
      <c r="H3380" s="67">
        <v>0.42</v>
      </c>
      <c r="I3380" s="67">
        <v>9.01</v>
      </c>
      <c r="J3380" s="67">
        <v>8.7100000000000009</v>
      </c>
      <c r="K3380" s="67">
        <v>47.468499999999999</v>
      </c>
      <c r="L3380" s="67">
        <v>1.1589</v>
      </c>
    </row>
    <row r="3381" spans="1:15" hidden="1" x14ac:dyDescent="0.25">
      <c r="A3381" s="68">
        <v>44813</v>
      </c>
      <c r="B3381" s="68">
        <v>44817</v>
      </c>
      <c r="C3381" s="66" t="s">
        <v>124</v>
      </c>
      <c r="D3381" s="66" t="s">
        <v>178</v>
      </c>
      <c r="E3381" s="66" t="s">
        <v>179</v>
      </c>
      <c r="F3381" s="68">
        <v>44923</v>
      </c>
      <c r="G3381" s="67">
        <v>11.44</v>
      </c>
      <c r="H3381" s="67">
        <v>1.56</v>
      </c>
      <c r="I3381" s="67">
        <v>11.59</v>
      </c>
      <c r="J3381" s="67">
        <v>11.29</v>
      </c>
      <c r="K3381" s="67">
        <v>96.741399999999999</v>
      </c>
      <c r="L3381" s="67">
        <v>0</v>
      </c>
      <c r="O3381" s="76"/>
    </row>
    <row r="3382" spans="1:15" hidden="1" x14ac:dyDescent="0.25">
      <c r="A3382" s="68">
        <v>44813</v>
      </c>
      <c r="B3382" s="68">
        <v>44817</v>
      </c>
      <c r="C3382" s="66" t="s">
        <v>118</v>
      </c>
      <c r="D3382" s="66" t="s">
        <v>174</v>
      </c>
      <c r="E3382" s="66" t="s">
        <v>175</v>
      </c>
      <c r="F3382" s="68">
        <v>46835</v>
      </c>
      <c r="G3382" s="67">
        <v>10.54</v>
      </c>
      <c r="H3382" s="67">
        <v>0.3</v>
      </c>
      <c r="I3382" s="67">
        <v>10.68</v>
      </c>
      <c r="J3382" s="67">
        <v>10.39</v>
      </c>
      <c r="K3382" s="67">
        <v>75.567400000000006</v>
      </c>
      <c r="L3382" s="67">
        <v>2.9218999999999999</v>
      </c>
    </row>
    <row r="3383" spans="1:15" hidden="1" x14ac:dyDescent="0.25">
      <c r="A3383" s="68">
        <v>44813</v>
      </c>
      <c r="B3383" s="68">
        <v>44817</v>
      </c>
      <c r="C3383" s="66" t="s">
        <v>127</v>
      </c>
      <c r="D3383" s="66" t="s">
        <v>4</v>
      </c>
      <c r="E3383" s="66" t="s">
        <v>8</v>
      </c>
      <c r="F3383" s="68">
        <v>48542</v>
      </c>
      <c r="G3383" s="67">
        <v>9.3000000000000007</v>
      </c>
      <c r="H3383" s="67">
        <v>0.4</v>
      </c>
      <c r="I3383" s="67">
        <v>9.4499999999999993</v>
      </c>
      <c r="J3383" s="67">
        <v>9.16</v>
      </c>
      <c r="K3383" s="67">
        <v>70.799099999999996</v>
      </c>
      <c r="L3383" s="67">
        <v>3.0842000000000001</v>
      </c>
    </row>
    <row r="3384" spans="1:15" hidden="1" x14ac:dyDescent="0.25">
      <c r="A3384" s="68">
        <v>44813</v>
      </c>
      <c r="B3384" s="68">
        <v>44817</v>
      </c>
      <c r="C3384" s="66" t="s">
        <v>130</v>
      </c>
      <c r="D3384" s="66" t="s">
        <v>176</v>
      </c>
      <c r="E3384" s="66" t="s">
        <v>177</v>
      </c>
      <c r="F3384" s="68">
        <v>44979</v>
      </c>
      <c r="G3384" s="67">
        <v>10.76</v>
      </c>
      <c r="H3384" s="67">
        <v>1.37</v>
      </c>
      <c r="I3384" s="67">
        <v>10.91</v>
      </c>
      <c r="J3384" s="67">
        <v>10.61</v>
      </c>
      <c r="K3384" s="67">
        <v>95.382099999999994</v>
      </c>
      <c r="L3384" s="67">
        <v>0</v>
      </c>
    </row>
    <row r="3385" spans="1:15" hidden="1" x14ac:dyDescent="0.25">
      <c r="A3385" s="68">
        <v>44813</v>
      </c>
      <c r="B3385" s="68">
        <v>44817</v>
      </c>
      <c r="C3385" s="66" t="s">
        <v>133</v>
      </c>
      <c r="D3385" s="66" t="s">
        <v>162</v>
      </c>
      <c r="E3385" s="66" t="s">
        <v>163</v>
      </c>
      <c r="F3385" s="68">
        <v>45161</v>
      </c>
      <c r="G3385" s="67">
        <v>11.62</v>
      </c>
      <c r="H3385" s="67">
        <v>0.41</v>
      </c>
      <c r="I3385" s="67">
        <v>11.77</v>
      </c>
      <c r="J3385" s="67">
        <v>11.47</v>
      </c>
      <c r="K3385" s="67">
        <v>90.007800000000003</v>
      </c>
      <c r="L3385" s="67">
        <v>0</v>
      </c>
    </row>
    <row r="3386" spans="1:15" hidden="1" x14ac:dyDescent="0.25">
      <c r="A3386" s="68">
        <v>44812</v>
      </c>
      <c r="B3386" s="68">
        <v>44816</v>
      </c>
      <c r="C3386" s="66" t="s">
        <v>112</v>
      </c>
      <c r="D3386" s="66" t="s">
        <v>113</v>
      </c>
      <c r="E3386" s="66" t="s">
        <v>114</v>
      </c>
      <c r="F3386" s="68">
        <v>50705</v>
      </c>
      <c r="G3386" s="67">
        <v>8.6</v>
      </c>
      <c r="H3386" s="67">
        <v>-0.09</v>
      </c>
      <c r="I3386" s="67">
        <v>8.75</v>
      </c>
      <c r="J3386" s="67">
        <v>8.4600000000000009</v>
      </c>
      <c r="K3386" s="67">
        <v>52.073799999999999</v>
      </c>
      <c r="L3386" s="67">
        <v>2.6301000000000001</v>
      </c>
    </row>
    <row r="3387" spans="1:15" hidden="1" x14ac:dyDescent="0.25">
      <c r="A3387" s="68">
        <v>44812</v>
      </c>
      <c r="B3387" s="68">
        <v>44816</v>
      </c>
      <c r="C3387" s="66" t="s">
        <v>121</v>
      </c>
      <c r="D3387" s="66" t="s">
        <v>170</v>
      </c>
      <c r="E3387" s="66" t="s">
        <v>171</v>
      </c>
      <c r="F3387" s="68">
        <v>45987</v>
      </c>
      <c r="G3387" s="67">
        <v>11.82</v>
      </c>
      <c r="H3387" s="67">
        <v>0.14000000000000001</v>
      </c>
      <c r="I3387" s="67">
        <v>11.96</v>
      </c>
      <c r="J3387" s="67">
        <v>11.67</v>
      </c>
      <c r="K3387" s="67">
        <v>72.444500000000005</v>
      </c>
      <c r="L3387" s="67">
        <v>0.79449999999999998</v>
      </c>
    </row>
    <row r="3388" spans="1:15" x14ac:dyDescent="0.25">
      <c r="A3388" s="68">
        <v>44812</v>
      </c>
      <c r="B3388" s="68">
        <v>44816</v>
      </c>
      <c r="C3388" s="66" t="s">
        <v>115</v>
      </c>
      <c r="D3388" s="66" t="s">
        <v>116</v>
      </c>
      <c r="E3388" s="66" t="s">
        <v>117</v>
      </c>
      <c r="F3388" s="68">
        <v>51616</v>
      </c>
      <c r="G3388" s="67">
        <v>8.44</v>
      </c>
      <c r="H3388" s="67">
        <v>-0.15</v>
      </c>
      <c r="I3388" s="67">
        <v>8.59</v>
      </c>
      <c r="J3388" s="67">
        <v>8.3000000000000007</v>
      </c>
      <c r="K3388" s="67">
        <v>49.767800000000001</v>
      </c>
      <c r="L3388" s="67">
        <v>1.1507000000000001</v>
      </c>
    </row>
    <row r="3389" spans="1:15" hidden="1" x14ac:dyDescent="0.25">
      <c r="A3389" s="68">
        <v>44812</v>
      </c>
      <c r="B3389" s="68">
        <v>44816</v>
      </c>
      <c r="C3389" s="66" t="s">
        <v>124</v>
      </c>
      <c r="D3389" s="66" t="s">
        <v>178</v>
      </c>
      <c r="E3389" s="66" t="s">
        <v>179</v>
      </c>
      <c r="F3389" s="68">
        <v>44923</v>
      </c>
      <c r="G3389" s="67">
        <v>9.8800000000000008</v>
      </c>
      <c r="H3389" s="67">
        <v>1.2</v>
      </c>
      <c r="I3389" s="67">
        <v>10.029999999999999</v>
      </c>
      <c r="J3389" s="67">
        <v>9.73</v>
      </c>
      <c r="K3389" s="67">
        <v>97.146199999999993</v>
      </c>
      <c r="L3389" s="67">
        <v>0</v>
      </c>
      <c r="O3389" s="76"/>
    </row>
    <row r="3390" spans="1:15" hidden="1" x14ac:dyDescent="0.25">
      <c r="A3390" s="68">
        <v>44812</v>
      </c>
      <c r="B3390" s="68">
        <v>44816</v>
      </c>
      <c r="C3390" s="66" t="s">
        <v>118</v>
      </c>
      <c r="D3390" s="66" t="s">
        <v>174</v>
      </c>
      <c r="E3390" s="66" t="s">
        <v>175</v>
      </c>
      <c r="F3390" s="68">
        <v>46835</v>
      </c>
      <c r="G3390" s="67">
        <v>10.24</v>
      </c>
      <c r="H3390" s="67">
        <v>0.02</v>
      </c>
      <c r="I3390" s="67">
        <v>10.39</v>
      </c>
      <c r="J3390" s="67">
        <v>10.09</v>
      </c>
      <c r="K3390" s="67">
        <v>76.573599999999999</v>
      </c>
      <c r="L3390" s="67">
        <v>2.9096000000000002</v>
      </c>
    </row>
    <row r="3391" spans="1:15" hidden="1" x14ac:dyDescent="0.25">
      <c r="A3391" s="68">
        <v>44812</v>
      </c>
      <c r="B3391" s="68">
        <v>44816</v>
      </c>
      <c r="C3391" s="66" t="s">
        <v>127</v>
      </c>
      <c r="D3391" s="66" t="s">
        <v>4</v>
      </c>
      <c r="E3391" s="66" t="s">
        <v>8</v>
      </c>
      <c r="F3391" s="68">
        <v>48542</v>
      </c>
      <c r="G3391" s="67">
        <v>8.9</v>
      </c>
      <c r="H3391" s="67">
        <v>-0.08</v>
      </c>
      <c r="I3391" s="67">
        <v>9.0500000000000007</v>
      </c>
      <c r="J3391" s="67">
        <v>8.76</v>
      </c>
      <c r="K3391" s="67">
        <v>72.882599999999996</v>
      </c>
      <c r="L3391" s="67">
        <v>3.0712000000000002</v>
      </c>
    </row>
    <row r="3392" spans="1:15" hidden="1" x14ac:dyDescent="0.25">
      <c r="A3392" s="68">
        <v>44812</v>
      </c>
      <c r="B3392" s="68">
        <v>44816</v>
      </c>
      <c r="C3392" s="66" t="s">
        <v>130</v>
      </c>
      <c r="D3392" s="66" t="s">
        <v>176</v>
      </c>
      <c r="E3392" s="66" t="s">
        <v>177</v>
      </c>
      <c r="F3392" s="68">
        <v>44979</v>
      </c>
      <c r="G3392" s="67">
        <v>9.39</v>
      </c>
      <c r="H3392" s="67">
        <v>0.69</v>
      </c>
      <c r="I3392" s="67">
        <v>9.5299999999999994</v>
      </c>
      <c r="J3392" s="67">
        <v>9.25</v>
      </c>
      <c r="K3392" s="67">
        <v>95.922600000000003</v>
      </c>
      <c r="L3392" s="67">
        <v>0</v>
      </c>
    </row>
    <row r="3393" spans="1:15" hidden="1" x14ac:dyDescent="0.25">
      <c r="A3393" s="68">
        <v>44812</v>
      </c>
      <c r="B3393" s="68">
        <v>44816</v>
      </c>
      <c r="C3393" s="66" t="s">
        <v>133</v>
      </c>
      <c r="D3393" s="66" t="s">
        <v>162</v>
      </c>
      <c r="E3393" s="66" t="s">
        <v>163</v>
      </c>
      <c r="F3393" s="68">
        <v>45161</v>
      </c>
      <c r="G3393" s="67">
        <v>11.21</v>
      </c>
      <c r="H3393" s="67">
        <v>0.42</v>
      </c>
      <c r="I3393" s="67">
        <v>11.35</v>
      </c>
      <c r="J3393" s="67">
        <v>11.06</v>
      </c>
      <c r="K3393" s="67">
        <v>90.303299999999993</v>
      </c>
      <c r="L3393" s="67">
        <v>0</v>
      </c>
    </row>
    <row r="3394" spans="1:15" hidden="1" x14ac:dyDescent="0.25">
      <c r="A3394" s="68">
        <v>44811</v>
      </c>
      <c r="B3394" s="68">
        <v>44813</v>
      </c>
      <c r="C3394" s="66" t="s">
        <v>112</v>
      </c>
      <c r="D3394" s="66" t="s">
        <v>113</v>
      </c>
      <c r="E3394" s="66" t="s">
        <v>114</v>
      </c>
      <c r="F3394" s="68">
        <v>50705</v>
      </c>
      <c r="G3394" s="67">
        <v>8.69</v>
      </c>
      <c r="H3394" s="67">
        <v>0.05</v>
      </c>
      <c r="I3394" s="67">
        <v>8.84</v>
      </c>
      <c r="J3394" s="67">
        <v>8.5399999999999991</v>
      </c>
      <c r="K3394" s="67">
        <v>51.595300000000002</v>
      </c>
      <c r="L3394" s="67">
        <v>2.6055000000000001</v>
      </c>
    </row>
    <row r="3395" spans="1:15" hidden="1" x14ac:dyDescent="0.25">
      <c r="A3395" s="68">
        <v>44811</v>
      </c>
      <c r="B3395" s="68">
        <v>44813</v>
      </c>
      <c r="C3395" s="66" t="s">
        <v>121</v>
      </c>
      <c r="D3395" s="66" t="s">
        <v>170</v>
      </c>
      <c r="E3395" s="66" t="s">
        <v>171</v>
      </c>
      <c r="F3395" s="68">
        <v>45987</v>
      </c>
      <c r="G3395" s="67">
        <v>11.68</v>
      </c>
      <c r="H3395" s="67">
        <v>0.01</v>
      </c>
      <c r="I3395" s="67">
        <v>11.83</v>
      </c>
      <c r="J3395" s="67">
        <v>11.54</v>
      </c>
      <c r="K3395" s="67">
        <v>72.657200000000003</v>
      </c>
      <c r="L3395" s="67">
        <v>0.7863</v>
      </c>
    </row>
    <row r="3396" spans="1:15" x14ac:dyDescent="0.25">
      <c r="A3396" s="68">
        <v>44811</v>
      </c>
      <c r="B3396" s="68">
        <v>44813</v>
      </c>
      <c r="C3396" s="66" t="s">
        <v>115</v>
      </c>
      <c r="D3396" s="66" t="s">
        <v>116</v>
      </c>
      <c r="E3396" s="66" t="s">
        <v>117</v>
      </c>
      <c r="F3396" s="68">
        <v>51616</v>
      </c>
      <c r="G3396" s="67">
        <v>8.59</v>
      </c>
      <c r="H3396" s="67">
        <v>0.06</v>
      </c>
      <c r="I3396" s="67">
        <v>8.74</v>
      </c>
      <c r="J3396" s="67">
        <v>8.44</v>
      </c>
      <c r="K3396" s="67">
        <v>48.928199999999997</v>
      </c>
      <c r="L3396" s="67">
        <v>1.1259999999999999</v>
      </c>
    </row>
    <row r="3397" spans="1:15" hidden="1" x14ac:dyDescent="0.25">
      <c r="A3397" s="68">
        <v>44811</v>
      </c>
      <c r="B3397" s="68">
        <v>44813</v>
      </c>
      <c r="C3397" s="66" t="s">
        <v>124</v>
      </c>
      <c r="D3397" s="66" t="s">
        <v>178</v>
      </c>
      <c r="E3397" s="66" t="s">
        <v>179</v>
      </c>
      <c r="F3397" s="68">
        <v>44923</v>
      </c>
      <c r="G3397" s="67">
        <v>8.68</v>
      </c>
      <c r="H3397" s="67">
        <v>-0.01</v>
      </c>
      <c r="I3397" s="67">
        <v>8.83</v>
      </c>
      <c r="J3397" s="67">
        <v>8.5299999999999994</v>
      </c>
      <c r="K3397" s="67">
        <v>97.417500000000004</v>
      </c>
      <c r="L3397" s="67">
        <v>0</v>
      </c>
      <c r="O3397" s="76"/>
    </row>
    <row r="3398" spans="1:15" hidden="1" x14ac:dyDescent="0.25">
      <c r="A3398" s="68">
        <v>44811</v>
      </c>
      <c r="B3398" s="68">
        <v>44813</v>
      </c>
      <c r="C3398" s="66" t="s">
        <v>118</v>
      </c>
      <c r="D3398" s="66" t="s">
        <v>174</v>
      </c>
      <c r="E3398" s="66" t="s">
        <v>175</v>
      </c>
      <c r="F3398" s="68">
        <v>46835</v>
      </c>
      <c r="G3398" s="67">
        <v>10.220000000000001</v>
      </c>
      <c r="H3398" s="67">
        <v>7.0000000000000007E-2</v>
      </c>
      <c r="I3398" s="67">
        <v>10.37</v>
      </c>
      <c r="J3398" s="67">
        <v>10.07</v>
      </c>
      <c r="K3398" s="67">
        <v>76.602599999999995</v>
      </c>
      <c r="L3398" s="67">
        <v>2.8725999999999998</v>
      </c>
    </row>
    <row r="3399" spans="1:15" hidden="1" x14ac:dyDescent="0.25">
      <c r="A3399" s="68">
        <v>44811</v>
      </c>
      <c r="B3399" s="68">
        <v>44813</v>
      </c>
      <c r="C3399" s="66" t="s">
        <v>127</v>
      </c>
      <c r="D3399" s="66" t="s">
        <v>4</v>
      </c>
      <c r="E3399" s="66" t="s">
        <v>8</v>
      </c>
      <c r="F3399" s="68">
        <v>48542</v>
      </c>
      <c r="G3399" s="67">
        <v>8.98</v>
      </c>
      <c r="H3399" s="67">
        <v>0.06</v>
      </c>
      <c r="I3399" s="67">
        <v>9.1300000000000008</v>
      </c>
      <c r="J3399" s="67">
        <v>8.84</v>
      </c>
      <c r="K3399" s="67">
        <v>72.444599999999994</v>
      </c>
      <c r="L3399" s="67">
        <v>3.0322</v>
      </c>
    </row>
    <row r="3400" spans="1:15" hidden="1" x14ac:dyDescent="0.25">
      <c r="A3400" s="68">
        <v>44811</v>
      </c>
      <c r="B3400" s="68">
        <v>44813</v>
      </c>
      <c r="C3400" s="66" t="s">
        <v>130</v>
      </c>
      <c r="D3400" s="66" t="s">
        <v>176</v>
      </c>
      <c r="E3400" s="66" t="s">
        <v>177</v>
      </c>
      <c r="F3400" s="68">
        <v>44979</v>
      </c>
      <c r="G3400" s="67">
        <v>8.6999999999999993</v>
      </c>
      <c r="H3400" s="67">
        <v>0.03</v>
      </c>
      <c r="I3400" s="67">
        <v>8.85</v>
      </c>
      <c r="J3400" s="67">
        <v>8.5500000000000007</v>
      </c>
      <c r="K3400" s="67">
        <v>96.143500000000003</v>
      </c>
      <c r="L3400" s="67">
        <v>0</v>
      </c>
    </row>
    <row r="3401" spans="1:15" hidden="1" x14ac:dyDescent="0.25">
      <c r="A3401" s="68">
        <v>44811</v>
      </c>
      <c r="B3401" s="68">
        <v>44813</v>
      </c>
      <c r="C3401" s="66" t="s">
        <v>133</v>
      </c>
      <c r="D3401" s="66" t="s">
        <v>162</v>
      </c>
      <c r="E3401" s="66" t="s">
        <v>163</v>
      </c>
      <c r="F3401" s="68">
        <v>45161</v>
      </c>
      <c r="G3401" s="67">
        <v>10.79</v>
      </c>
      <c r="H3401" s="67">
        <v>0.01</v>
      </c>
      <c r="I3401" s="67">
        <v>10.94</v>
      </c>
      <c r="J3401" s="67">
        <v>10.64</v>
      </c>
      <c r="K3401" s="67">
        <v>90.5518</v>
      </c>
      <c r="L3401" s="67">
        <v>0</v>
      </c>
    </row>
    <row r="3402" spans="1:15" hidden="1" x14ac:dyDescent="0.25">
      <c r="A3402" s="68">
        <v>44810</v>
      </c>
      <c r="B3402" s="68">
        <v>44812</v>
      </c>
      <c r="C3402" s="66" t="s">
        <v>112</v>
      </c>
      <c r="D3402" s="66" t="s">
        <v>113</v>
      </c>
      <c r="E3402" s="66" t="s">
        <v>114</v>
      </c>
      <c r="F3402" s="68">
        <v>50705</v>
      </c>
      <c r="G3402" s="67">
        <v>8.64</v>
      </c>
      <c r="H3402" s="67">
        <v>-0.09</v>
      </c>
      <c r="I3402" s="67">
        <v>8.7799999999999994</v>
      </c>
      <c r="J3402" s="67">
        <v>8.49</v>
      </c>
      <c r="K3402" s="67">
        <v>51.876399999999997</v>
      </c>
      <c r="L3402" s="67">
        <v>2.5973000000000002</v>
      </c>
    </row>
    <row r="3403" spans="1:15" hidden="1" x14ac:dyDescent="0.25">
      <c r="A3403" s="68">
        <v>44810</v>
      </c>
      <c r="B3403" s="68">
        <v>44812</v>
      </c>
      <c r="C3403" s="66" t="s">
        <v>121</v>
      </c>
      <c r="D3403" s="66" t="s">
        <v>170</v>
      </c>
      <c r="E3403" s="66" t="s">
        <v>171</v>
      </c>
      <c r="F3403" s="68">
        <v>45987</v>
      </c>
      <c r="G3403" s="67">
        <v>11.67</v>
      </c>
      <c r="H3403" s="67">
        <v>-0.05</v>
      </c>
      <c r="I3403" s="67">
        <v>11.82</v>
      </c>
      <c r="J3403" s="67">
        <v>11.52</v>
      </c>
      <c r="K3403" s="67">
        <v>72.666300000000007</v>
      </c>
      <c r="L3403" s="67">
        <v>0.78359999999999996</v>
      </c>
    </row>
    <row r="3404" spans="1:15" x14ac:dyDescent="0.25">
      <c r="A3404" s="68">
        <v>44810</v>
      </c>
      <c r="B3404" s="68">
        <v>44812</v>
      </c>
      <c r="C3404" s="66" t="s">
        <v>115</v>
      </c>
      <c r="D3404" s="66" t="s">
        <v>116</v>
      </c>
      <c r="E3404" s="66" t="s">
        <v>117</v>
      </c>
      <c r="F3404" s="68">
        <v>51616</v>
      </c>
      <c r="G3404" s="67">
        <v>8.5299999999999994</v>
      </c>
      <c r="H3404" s="67">
        <v>-0.11</v>
      </c>
      <c r="I3404" s="67">
        <v>8.67</v>
      </c>
      <c r="J3404" s="67">
        <v>8.3800000000000008</v>
      </c>
      <c r="K3404" s="67">
        <v>49.2866</v>
      </c>
      <c r="L3404" s="67">
        <v>1.1177999999999999</v>
      </c>
    </row>
    <row r="3405" spans="1:15" hidden="1" x14ac:dyDescent="0.25">
      <c r="A3405" s="68">
        <v>44810</v>
      </c>
      <c r="B3405" s="68">
        <v>44812</v>
      </c>
      <c r="C3405" s="66" t="s">
        <v>124</v>
      </c>
      <c r="D3405" s="66" t="s">
        <v>178</v>
      </c>
      <c r="E3405" s="66" t="s">
        <v>179</v>
      </c>
      <c r="F3405" s="68">
        <v>44923</v>
      </c>
      <c r="G3405" s="67">
        <v>8.69</v>
      </c>
      <c r="H3405" s="67">
        <v>0.65</v>
      </c>
      <c r="I3405" s="67">
        <v>8.84</v>
      </c>
      <c r="J3405" s="67">
        <v>8.5399999999999991</v>
      </c>
      <c r="K3405" s="67">
        <v>97.391300000000001</v>
      </c>
      <c r="L3405" s="67">
        <v>0</v>
      </c>
      <c r="O3405" s="76"/>
    </row>
    <row r="3406" spans="1:15" hidden="1" x14ac:dyDescent="0.25">
      <c r="A3406" s="68">
        <v>44810</v>
      </c>
      <c r="B3406" s="68">
        <v>44812</v>
      </c>
      <c r="C3406" s="66" t="s">
        <v>118</v>
      </c>
      <c r="D3406" s="66" t="s">
        <v>174</v>
      </c>
      <c r="E3406" s="66" t="s">
        <v>175</v>
      </c>
      <c r="F3406" s="68">
        <v>46835</v>
      </c>
      <c r="G3406" s="67">
        <v>10.15</v>
      </c>
      <c r="H3406" s="67">
        <v>-0.03</v>
      </c>
      <c r="I3406" s="67">
        <v>10.3</v>
      </c>
      <c r="J3406" s="67">
        <v>10.01</v>
      </c>
      <c r="K3406" s="67">
        <v>76.825900000000004</v>
      </c>
      <c r="L3406" s="67">
        <v>2.8603000000000001</v>
      </c>
    </row>
    <row r="3407" spans="1:15" hidden="1" x14ac:dyDescent="0.25">
      <c r="A3407" s="68">
        <v>44810</v>
      </c>
      <c r="B3407" s="68">
        <v>44812</v>
      </c>
      <c r="C3407" s="66" t="s">
        <v>127</v>
      </c>
      <c r="D3407" s="66" t="s">
        <v>4</v>
      </c>
      <c r="E3407" s="66" t="s">
        <v>8</v>
      </c>
      <c r="F3407" s="68">
        <v>48542</v>
      </c>
      <c r="G3407" s="67">
        <v>8.92</v>
      </c>
      <c r="H3407" s="67">
        <v>-0.12</v>
      </c>
      <c r="I3407" s="67">
        <v>9.07</v>
      </c>
      <c r="J3407" s="67">
        <v>8.7799999999999994</v>
      </c>
      <c r="K3407" s="67">
        <v>72.747200000000007</v>
      </c>
      <c r="L3407" s="67">
        <v>3.0192000000000001</v>
      </c>
    </row>
    <row r="3408" spans="1:15" hidden="1" x14ac:dyDescent="0.25">
      <c r="A3408" s="68">
        <v>44810</v>
      </c>
      <c r="B3408" s="68">
        <v>44812</v>
      </c>
      <c r="C3408" s="66" t="s">
        <v>130</v>
      </c>
      <c r="D3408" s="66" t="s">
        <v>176</v>
      </c>
      <c r="E3408" s="66" t="s">
        <v>177</v>
      </c>
      <c r="F3408" s="68">
        <v>44979</v>
      </c>
      <c r="G3408" s="67">
        <v>8.67</v>
      </c>
      <c r="H3408" s="67">
        <v>0.26</v>
      </c>
      <c r="I3408" s="67">
        <v>8.82</v>
      </c>
      <c r="J3408" s="67">
        <v>8.52</v>
      </c>
      <c r="K3408" s="67">
        <v>96.133300000000006</v>
      </c>
      <c r="L3408" s="67">
        <v>0</v>
      </c>
    </row>
    <row r="3409" spans="1:15" hidden="1" x14ac:dyDescent="0.25">
      <c r="A3409" s="68">
        <v>44810</v>
      </c>
      <c r="B3409" s="68">
        <v>44812</v>
      </c>
      <c r="C3409" s="66" t="s">
        <v>133</v>
      </c>
      <c r="D3409" s="66" t="s">
        <v>162</v>
      </c>
      <c r="E3409" s="66" t="s">
        <v>163</v>
      </c>
      <c r="F3409" s="68">
        <v>45161</v>
      </c>
      <c r="G3409" s="67">
        <v>10.78</v>
      </c>
      <c r="H3409" s="67">
        <v>0.31</v>
      </c>
      <c r="I3409" s="67">
        <v>10.93</v>
      </c>
      <c r="J3409" s="67">
        <v>10.63</v>
      </c>
      <c r="K3409" s="67">
        <v>90.539199999999994</v>
      </c>
      <c r="L3409" s="67">
        <v>0</v>
      </c>
    </row>
    <row r="3410" spans="1:15" hidden="1" x14ac:dyDescent="0.25">
      <c r="A3410" s="68">
        <v>44809</v>
      </c>
      <c r="B3410" s="68">
        <v>44811</v>
      </c>
      <c r="C3410" s="66" t="s">
        <v>112</v>
      </c>
      <c r="D3410" s="66" t="s">
        <v>113</v>
      </c>
      <c r="E3410" s="66" t="s">
        <v>114</v>
      </c>
      <c r="F3410" s="68">
        <v>50705</v>
      </c>
      <c r="G3410" s="67">
        <v>8.73</v>
      </c>
      <c r="H3410" s="67">
        <v>7.0000000000000007E-2</v>
      </c>
      <c r="I3410" s="67">
        <v>8.8800000000000008</v>
      </c>
      <c r="J3410" s="67">
        <v>8.59</v>
      </c>
      <c r="K3410" s="67">
        <v>51.337200000000003</v>
      </c>
      <c r="L3410" s="67">
        <v>2.589</v>
      </c>
    </row>
    <row r="3411" spans="1:15" hidden="1" x14ac:dyDescent="0.25">
      <c r="A3411" s="68">
        <v>44809</v>
      </c>
      <c r="B3411" s="68">
        <v>44811</v>
      </c>
      <c r="C3411" s="66" t="s">
        <v>121</v>
      </c>
      <c r="D3411" s="66" t="s">
        <v>170</v>
      </c>
      <c r="E3411" s="66" t="s">
        <v>171</v>
      </c>
      <c r="F3411" s="68">
        <v>45987</v>
      </c>
      <c r="G3411" s="67">
        <v>11.72</v>
      </c>
      <c r="H3411" s="67">
        <v>0.27</v>
      </c>
      <c r="I3411" s="67">
        <v>11.86</v>
      </c>
      <c r="J3411" s="67">
        <v>11.57</v>
      </c>
      <c r="K3411" s="67">
        <v>72.553799999999995</v>
      </c>
      <c r="L3411" s="67">
        <v>0.78080000000000005</v>
      </c>
    </row>
    <row r="3412" spans="1:15" x14ac:dyDescent="0.25">
      <c r="A3412" s="68">
        <v>44809</v>
      </c>
      <c r="B3412" s="68">
        <v>44811</v>
      </c>
      <c r="C3412" s="66" t="s">
        <v>115</v>
      </c>
      <c r="D3412" s="66" t="s">
        <v>116</v>
      </c>
      <c r="E3412" s="66" t="s">
        <v>117</v>
      </c>
      <c r="F3412" s="68">
        <v>51616</v>
      </c>
      <c r="G3412" s="67">
        <v>8.64</v>
      </c>
      <c r="H3412" s="67">
        <v>0.08</v>
      </c>
      <c r="I3412" s="67">
        <v>8.7899999999999991</v>
      </c>
      <c r="J3412" s="67">
        <v>8.5</v>
      </c>
      <c r="K3412" s="67">
        <v>48.619500000000002</v>
      </c>
      <c r="L3412" s="67">
        <v>1.1095999999999999</v>
      </c>
    </row>
    <row r="3413" spans="1:15" hidden="1" x14ac:dyDescent="0.25">
      <c r="A3413" s="68">
        <v>44809</v>
      </c>
      <c r="B3413" s="68">
        <v>44811</v>
      </c>
      <c r="C3413" s="66" t="s">
        <v>124</v>
      </c>
      <c r="D3413" s="66" t="s">
        <v>178</v>
      </c>
      <c r="E3413" s="66" t="s">
        <v>179</v>
      </c>
      <c r="F3413" s="68">
        <v>44923</v>
      </c>
      <c r="G3413" s="67">
        <v>8.0399999999999991</v>
      </c>
      <c r="H3413" s="67">
        <v>0.01</v>
      </c>
      <c r="I3413" s="67">
        <v>8.19</v>
      </c>
      <c r="J3413" s="67">
        <v>7.89</v>
      </c>
      <c r="K3413" s="67">
        <v>97.559100000000001</v>
      </c>
      <c r="L3413" s="67">
        <v>0</v>
      </c>
      <c r="O3413" s="76"/>
    </row>
    <row r="3414" spans="1:15" hidden="1" x14ac:dyDescent="0.25">
      <c r="A3414" s="68">
        <v>44809</v>
      </c>
      <c r="B3414" s="68">
        <v>44811</v>
      </c>
      <c r="C3414" s="66" t="s">
        <v>118</v>
      </c>
      <c r="D3414" s="66" t="s">
        <v>174</v>
      </c>
      <c r="E3414" s="66" t="s">
        <v>175</v>
      </c>
      <c r="F3414" s="68">
        <v>46835</v>
      </c>
      <c r="G3414" s="67">
        <v>10.18</v>
      </c>
      <c r="H3414" s="67">
        <v>0.24</v>
      </c>
      <c r="I3414" s="67">
        <v>10.33</v>
      </c>
      <c r="J3414" s="67">
        <v>10.029999999999999</v>
      </c>
      <c r="K3414" s="67">
        <v>76.726900000000001</v>
      </c>
      <c r="L3414" s="67">
        <v>2.8479000000000001</v>
      </c>
    </row>
    <row r="3415" spans="1:15" hidden="1" x14ac:dyDescent="0.25">
      <c r="A3415" s="68">
        <v>44809</v>
      </c>
      <c r="B3415" s="68">
        <v>44811</v>
      </c>
      <c r="C3415" s="66" t="s">
        <v>127</v>
      </c>
      <c r="D3415" s="66" t="s">
        <v>4</v>
      </c>
      <c r="E3415" s="66" t="s">
        <v>8</v>
      </c>
      <c r="F3415" s="68">
        <v>48542</v>
      </c>
      <c r="G3415" s="67">
        <v>9.0399999999999991</v>
      </c>
      <c r="H3415" s="67">
        <v>0.12</v>
      </c>
      <c r="I3415" s="67">
        <v>9.18</v>
      </c>
      <c r="J3415" s="67">
        <v>8.89</v>
      </c>
      <c r="K3415" s="67">
        <v>72.145399999999995</v>
      </c>
      <c r="L3415" s="67">
        <v>3.0062000000000002</v>
      </c>
    </row>
    <row r="3416" spans="1:15" hidden="1" x14ac:dyDescent="0.25">
      <c r="A3416" s="68">
        <v>44809</v>
      </c>
      <c r="B3416" s="68">
        <v>44811</v>
      </c>
      <c r="C3416" s="66" t="s">
        <v>130</v>
      </c>
      <c r="D3416" s="66" t="s">
        <v>176</v>
      </c>
      <c r="E3416" s="66" t="s">
        <v>177</v>
      </c>
      <c r="F3416" s="68">
        <v>44979</v>
      </c>
      <c r="G3416" s="67">
        <v>8.41</v>
      </c>
      <c r="H3416" s="67">
        <v>0.03</v>
      </c>
      <c r="I3416" s="67">
        <v>8.56</v>
      </c>
      <c r="J3416" s="67">
        <v>8.26</v>
      </c>
      <c r="K3416" s="67">
        <v>96.223299999999995</v>
      </c>
      <c r="L3416" s="67">
        <v>0</v>
      </c>
    </row>
    <row r="3417" spans="1:15" hidden="1" x14ac:dyDescent="0.25">
      <c r="A3417" s="68">
        <v>44809</v>
      </c>
      <c r="B3417" s="68">
        <v>44811</v>
      </c>
      <c r="C3417" s="66" t="s">
        <v>133</v>
      </c>
      <c r="D3417" s="66" t="s">
        <v>162</v>
      </c>
      <c r="E3417" s="66" t="s">
        <v>163</v>
      </c>
      <c r="F3417" s="68">
        <v>45161</v>
      </c>
      <c r="G3417" s="67">
        <v>10.47</v>
      </c>
      <c r="H3417" s="67">
        <v>0.01</v>
      </c>
      <c r="I3417" s="67">
        <v>10.62</v>
      </c>
      <c r="J3417" s="67">
        <v>10.32</v>
      </c>
      <c r="K3417" s="67">
        <v>90.763099999999994</v>
      </c>
      <c r="L3417" s="67">
        <v>0</v>
      </c>
    </row>
    <row r="3418" spans="1:15" hidden="1" x14ac:dyDescent="0.25">
      <c r="A3418" s="68">
        <v>44806</v>
      </c>
      <c r="B3418" s="68">
        <v>44810</v>
      </c>
      <c r="C3418" s="66" t="s">
        <v>112</v>
      </c>
      <c r="D3418" s="66" t="s">
        <v>113</v>
      </c>
      <c r="E3418" s="66" t="s">
        <v>114</v>
      </c>
      <c r="F3418" s="68">
        <v>50705</v>
      </c>
      <c r="G3418" s="67">
        <v>8.66</v>
      </c>
      <c r="H3418" s="67">
        <v>0.04</v>
      </c>
      <c r="I3418" s="67">
        <v>8.8000000000000007</v>
      </c>
      <c r="J3418" s="67">
        <v>8.51</v>
      </c>
      <c r="K3418" s="67">
        <v>51.743099999999998</v>
      </c>
      <c r="L3418" s="67">
        <v>2.5808</v>
      </c>
    </row>
    <row r="3419" spans="1:15" hidden="1" x14ac:dyDescent="0.25">
      <c r="A3419" s="68">
        <v>44806</v>
      </c>
      <c r="B3419" s="68">
        <v>44810</v>
      </c>
      <c r="C3419" s="66" t="s">
        <v>121</v>
      </c>
      <c r="D3419" s="66" t="s">
        <v>170</v>
      </c>
      <c r="E3419" s="66" t="s">
        <v>171</v>
      </c>
      <c r="F3419" s="68">
        <v>45987</v>
      </c>
      <c r="G3419" s="67">
        <v>11.45</v>
      </c>
      <c r="H3419" s="67">
        <v>0.1</v>
      </c>
      <c r="I3419" s="67">
        <v>11.59</v>
      </c>
      <c r="J3419" s="67">
        <v>11.3</v>
      </c>
      <c r="K3419" s="67">
        <v>73.090900000000005</v>
      </c>
      <c r="L3419" s="67">
        <v>0.77810000000000001</v>
      </c>
    </row>
    <row r="3420" spans="1:15" x14ac:dyDescent="0.25">
      <c r="A3420" s="68">
        <v>44806</v>
      </c>
      <c r="B3420" s="68">
        <v>44810</v>
      </c>
      <c r="C3420" s="66" t="s">
        <v>115</v>
      </c>
      <c r="D3420" s="66" t="s">
        <v>116</v>
      </c>
      <c r="E3420" s="66" t="s">
        <v>117</v>
      </c>
      <c r="F3420" s="68">
        <v>51616</v>
      </c>
      <c r="G3420" s="67">
        <v>8.56</v>
      </c>
      <c r="H3420" s="67">
        <v>0.05</v>
      </c>
      <c r="I3420" s="67">
        <v>8.7100000000000009</v>
      </c>
      <c r="J3420" s="67">
        <v>8.42</v>
      </c>
      <c r="K3420" s="67">
        <v>49.0655</v>
      </c>
      <c r="L3420" s="67">
        <v>1.1013999999999999</v>
      </c>
    </row>
    <row r="3421" spans="1:15" hidden="1" x14ac:dyDescent="0.25">
      <c r="A3421" s="68">
        <v>44806</v>
      </c>
      <c r="B3421" s="68">
        <v>44810</v>
      </c>
      <c r="C3421" s="66" t="s">
        <v>124</v>
      </c>
      <c r="D3421" s="66" t="s">
        <v>178</v>
      </c>
      <c r="E3421" s="66" t="s">
        <v>179</v>
      </c>
      <c r="F3421" s="68">
        <v>44923</v>
      </c>
      <c r="G3421" s="67">
        <v>8.0299999999999994</v>
      </c>
      <c r="H3421" s="67">
        <v>0.01</v>
      </c>
      <c r="I3421" s="67">
        <v>8.18</v>
      </c>
      <c r="J3421" s="67">
        <v>7.88</v>
      </c>
      <c r="K3421" s="67">
        <v>97.542599999999993</v>
      </c>
      <c r="L3421" s="67">
        <v>0</v>
      </c>
      <c r="O3421" s="76"/>
    </row>
    <row r="3422" spans="1:15" hidden="1" x14ac:dyDescent="0.25">
      <c r="A3422" s="68">
        <v>44806</v>
      </c>
      <c r="B3422" s="68">
        <v>44810</v>
      </c>
      <c r="C3422" s="66" t="s">
        <v>118</v>
      </c>
      <c r="D3422" s="66" t="s">
        <v>174</v>
      </c>
      <c r="E3422" s="66" t="s">
        <v>175</v>
      </c>
      <c r="F3422" s="68">
        <v>46835</v>
      </c>
      <c r="G3422" s="67">
        <v>9.94</v>
      </c>
      <c r="H3422" s="67">
        <v>0.06</v>
      </c>
      <c r="I3422" s="67">
        <v>10.09</v>
      </c>
      <c r="J3422" s="67">
        <v>9.7899999999999991</v>
      </c>
      <c r="K3422" s="67">
        <v>77.554000000000002</v>
      </c>
      <c r="L3422" s="67">
        <v>2.8355999999999999</v>
      </c>
    </row>
    <row r="3423" spans="1:15" hidden="1" x14ac:dyDescent="0.25">
      <c r="A3423" s="68">
        <v>44806</v>
      </c>
      <c r="B3423" s="68">
        <v>44810</v>
      </c>
      <c r="C3423" s="66" t="s">
        <v>127</v>
      </c>
      <c r="D3423" s="66" t="s">
        <v>4</v>
      </c>
      <c r="E3423" s="66" t="s">
        <v>8</v>
      </c>
      <c r="F3423" s="68">
        <v>48542</v>
      </c>
      <c r="G3423" s="67">
        <v>8.92</v>
      </c>
      <c r="H3423" s="67">
        <v>0.04</v>
      </c>
      <c r="I3423" s="67">
        <v>9.07</v>
      </c>
      <c r="J3423" s="67">
        <v>8.7799999999999994</v>
      </c>
      <c r="K3423" s="67">
        <v>72.758200000000002</v>
      </c>
      <c r="L3423" s="67">
        <v>2.9931999999999999</v>
      </c>
    </row>
    <row r="3424" spans="1:15" hidden="1" x14ac:dyDescent="0.25">
      <c r="A3424" s="68">
        <v>44806</v>
      </c>
      <c r="B3424" s="68">
        <v>44810</v>
      </c>
      <c r="C3424" s="66" t="s">
        <v>130</v>
      </c>
      <c r="D3424" s="66" t="s">
        <v>176</v>
      </c>
      <c r="E3424" s="66" t="s">
        <v>177</v>
      </c>
      <c r="F3424" s="68">
        <v>44979</v>
      </c>
      <c r="G3424" s="67">
        <v>8.3800000000000008</v>
      </c>
      <c r="H3424" s="67">
        <v>0</v>
      </c>
      <c r="I3424" s="67">
        <v>8.5299999999999994</v>
      </c>
      <c r="J3424" s="67">
        <v>8.24</v>
      </c>
      <c r="K3424" s="67">
        <v>96.213899999999995</v>
      </c>
      <c r="L3424" s="67">
        <v>0</v>
      </c>
    </row>
    <row r="3425" spans="1:15" hidden="1" x14ac:dyDescent="0.25">
      <c r="A3425" s="68">
        <v>44806</v>
      </c>
      <c r="B3425" s="68">
        <v>44810</v>
      </c>
      <c r="C3425" s="66" t="s">
        <v>133</v>
      </c>
      <c r="D3425" s="66" t="s">
        <v>162</v>
      </c>
      <c r="E3425" s="66" t="s">
        <v>163</v>
      </c>
      <c r="F3425" s="68">
        <v>45161</v>
      </c>
      <c r="G3425" s="67">
        <v>10.46</v>
      </c>
      <c r="H3425" s="67">
        <v>0</v>
      </c>
      <c r="I3425" s="67">
        <v>10.61</v>
      </c>
      <c r="J3425" s="67">
        <v>10.31</v>
      </c>
      <c r="K3425" s="67">
        <v>90.744699999999995</v>
      </c>
      <c r="L3425" s="67">
        <v>0</v>
      </c>
    </row>
    <row r="3426" spans="1:15" hidden="1" x14ac:dyDescent="0.25">
      <c r="A3426" s="68">
        <v>44805</v>
      </c>
      <c r="B3426" s="68">
        <v>44809</v>
      </c>
      <c r="C3426" s="66" t="s">
        <v>112</v>
      </c>
      <c r="D3426" s="66" t="s">
        <v>113</v>
      </c>
      <c r="E3426" s="66" t="s">
        <v>114</v>
      </c>
      <c r="F3426" s="68">
        <v>50705</v>
      </c>
      <c r="G3426" s="67">
        <v>8.6199999999999992</v>
      </c>
      <c r="H3426" s="67">
        <v>0.06</v>
      </c>
      <c r="I3426" s="67">
        <v>8.77</v>
      </c>
      <c r="J3426" s="67">
        <v>8.48</v>
      </c>
      <c r="K3426" s="67">
        <v>51.944699999999997</v>
      </c>
      <c r="L3426" s="67">
        <v>2.5726</v>
      </c>
    </row>
    <row r="3427" spans="1:15" hidden="1" x14ac:dyDescent="0.25">
      <c r="A3427" s="68">
        <v>44805</v>
      </c>
      <c r="B3427" s="68">
        <v>44809</v>
      </c>
      <c r="C3427" s="66" t="s">
        <v>121</v>
      </c>
      <c r="D3427" s="66" t="s">
        <v>170</v>
      </c>
      <c r="E3427" s="66" t="s">
        <v>171</v>
      </c>
      <c r="F3427" s="68">
        <v>45987</v>
      </c>
      <c r="G3427" s="67">
        <v>11.35</v>
      </c>
      <c r="H3427" s="67">
        <v>0.43</v>
      </c>
      <c r="I3427" s="67">
        <v>11.49</v>
      </c>
      <c r="J3427" s="67">
        <v>11.2</v>
      </c>
      <c r="K3427" s="67">
        <v>73.284099999999995</v>
      </c>
      <c r="L3427" s="67">
        <v>0.77529999999999999</v>
      </c>
    </row>
    <row r="3428" spans="1:15" x14ac:dyDescent="0.25">
      <c r="A3428" s="68">
        <v>44805</v>
      </c>
      <c r="B3428" s="68">
        <v>44809</v>
      </c>
      <c r="C3428" s="66" t="s">
        <v>115</v>
      </c>
      <c r="D3428" s="66" t="s">
        <v>116</v>
      </c>
      <c r="E3428" s="66" t="s">
        <v>117</v>
      </c>
      <c r="F3428" s="68">
        <v>51616</v>
      </c>
      <c r="G3428" s="67">
        <v>8.51</v>
      </c>
      <c r="H3428" s="67">
        <v>0.03</v>
      </c>
      <c r="I3428" s="67">
        <v>8.66</v>
      </c>
      <c r="J3428" s="67">
        <v>8.36</v>
      </c>
      <c r="K3428" s="67">
        <v>49.362299999999998</v>
      </c>
      <c r="L3428" s="67">
        <v>1.0931999999999999</v>
      </c>
    </row>
    <row r="3429" spans="1:15" hidden="1" x14ac:dyDescent="0.25">
      <c r="A3429" s="68">
        <v>44805</v>
      </c>
      <c r="B3429" s="68">
        <v>44809</v>
      </c>
      <c r="C3429" s="66" t="s">
        <v>124</v>
      </c>
      <c r="D3429" s="66" t="s">
        <v>178</v>
      </c>
      <c r="E3429" s="66" t="s">
        <v>179</v>
      </c>
      <c r="F3429" s="68">
        <v>44923</v>
      </c>
      <c r="G3429" s="67">
        <v>8.02</v>
      </c>
      <c r="H3429" s="67">
        <v>0.02</v>
      </c>
      <c r="I3429" s="67">
        <v>8.17</v>
      </c>
      <c r="J3429" s="67">
        <v>7.87</v>
      </c>
      <c r="K3429" s="67">
        <v>97.5227</v>
      </c>
      <c r="L3429" s="67">
        <v>0</v>
      </c>
      <c r="O3429" s="76"/>
    </row>
    <row r="3430" spans="1:15" hidden="1" x14ac:dyDescent="0.25">
      <c r="A3430" s="68">
        <v>44805</v>
      </c>
      <c r="B3430" s="68">
        <v>44809</v>
      </c>
      <c r="C3430" s="66" t="s">
        <v>118</v>
      </c>
      <c r="D3430" s="66" t="s">
        <v>174</v>
      </c>
      <c r="E3430" s="66" t="s">
        <v>175</v>
      </c>
      <c r="F3430" s="68">
        <v>46835</v>
      </c>
      <c r="G3430" s="67">
        <v>9.8800000000000008</v>
      </c>
      <c r="H3430" s="67">
        <v>0.18</v>
      </c>
      <c r="I3430" s="67">
        <v>10.029999999999999</v>
      </c>
      <c r="J3430" s="67">
        <v>9.74</v>
      </c>
      <c r="K3430" s="67">
        <v>77.742500000000007</v>
      </c>
      <c r="L3430" s="67">
        <v>2.8233000000000001</v>
      </c>
    </row>
    <row r="3431" spans="1:15" hidden="1" x14ac:dyDescent="0.25">
      <c r="A3431" s="68">
        <v>44805</v>
      </c>
      <c r="B3431" s="68">
        <v>44809</v>
      </c>
      <c r="C3431" s="66" t="s">
        <v>127</v>
      </c>
      <c r="D3431" s="66" t="s">
        <v>4</v>
      </c>
      <c r="E3431" s="66" t="s">
        <v>8</v>
      </c>
      <c r="F3431" s="68">
        <v>48542</v>
      </c>
      <c r="G3431" s="67">
        <v>8.8800000000000008</v>
      </c>
      <c r="H3431" s="67">
        <v>0.05</v>
      </c>
      <c r="I3431" s="67">
        <v>9.02</v>
      </c>
      <c r="J3431" s="67">
        <v>8.73</v>
      </c>
      <c r="K3431" s="67">
        <v>72.978700000000003</v>
      </c>
      <c r="L3431" s="67">
        <v>2.9801000000000002</v>
      </c>
    </row>
    <row r="3432" spans="1:15" hidden="1" x14ac:dyDescent="0.25">
      <c r="A3432" s="68">
        <v>44805</v>
      </c>
      <c r="B3432" s="68">
        <v>44809</v>
      </c>
      <c r="C3432" s="66" t="s">
        <v>130</v>
      </c>
      <c r="D3432" s="66" t="s">
        <v>176</v>
      </c>
      <c r="E3432" s="66" t="s">
        <v>177</v>
      </c>
      <c r="F3432" s="68">
        <v>44979</v>
      </c>
      <c r="G3432" s="67">
        <v>8.3800000000000008</v>
      </c>
      <c r="H3432" s="67">
        <v>0.34</v>
      </c>
      <c r="I3432" s="67">
        <v>8.5299999999999994</v>
      </c>
      <c r="J3432" s="67">
        <v>8.24</v>
      </c>
      <c r="K3432" s="67">
        <v>96.192400000000006</v>
      </c>
      <c r="L3432" s="67">
        <v>0</v>
      </c>
    </row>
    <row r="3433" spans="1:15" hidden="1" x14ac:dyDescent="0.25">
      <c r="A3433" s="68">
        <v>44805</v>
      </c>
      <c r="B3433" s="68">
        <v>44809</v>
      </c>
      <c r="C3433" s="66" t="s">
        <v>133</v>
      </c>
      <c r="D3433" s="66" t="s">
        <v>162</v>
      </c>
      <c r="E3433" s="66" t="s">
        <v>163</v>
      </c>
      <c r="F3433" s="68">
        <v>45161</v>
      </c>
      <c r="G3433" s="67">
        <v>10.46</v>
      </c>
      <c r="H3433" s="67">
        <v>0.41</v>
      </c>
      <c r="I3433" s="67">
        <v>10.6</v>
      </c>
      <c r="J3433" s="67">
        <v>10.31</v>
      </c>
      <c r="K3433" s="67">
        <v>90.7256</v>
      </c>
      <c r="L3433" s="67">
        <v>0</v>
      </c>
    </row>
    <row r="3434" spans="1:15" hidden="1" x14ac:dyDescent="0.25">
      <c r="A3434" s="68">
        <v>44804</v>
      </c>
      <c r="B3434" s="68">
        <v>44806</v>
      </c>
      <c r="C3434" s="66" t="s">
        <v>112</v>
      </c>
      <c r="D3434" s="66" t="s">
        <v>113</v>
      </c>
      <c r="E3434" s="66" t="s">
        <v>114</v>
      </c>
      <c r="F3434" s="68">
        <v>50705</v>
      </c>
      <c r="G3434" s="67">
        <v>8.56</v>
      </c>
      <c r="H3434" s="67">
        <v>-0.06</v>
      </c>
      <c r="I3434" s="67">
        <v>8.7100000000000009</v>
      </c>
      <c r="J3434" s="67">
        <v>8.42</v>
      </c>
      <c r="K3434" s="67">
        <v>52.255200000000002</v>
      </c>
      <c r="L3434" s="67">
        <v>2.5478999999999998</v>
      </c>
    </row>
    <row r="3435" spans="1:15" hidden="1" x14ac:dyDescent="0.25">
      <c r="A3435" s="68">
        <v>44804</v>
      </c>
      <c r="B3435" s="68">
        <v>44806</v>
      </c>
      <c r="C3435" s="66" t="s">
        <v>121</v>
      </c>
      <c r="D3435" s="66" t="s">
        <v>170</v>
      </c>
      <c r="E3435" s="66" t="s">
        <v>171</v>
      </c>
      <c r="F3435" s="68">
        <v>45987</v>
      </c>
      <c r="G3435" s="67">
        <v>10.92</v>
      </c>
      <c r="H3435" s="67">
        <v>0.04</v>
      </c>
      <c r="I3435" s="67">
        <v>11.06</v>
      </c>
      <c r="J3435" s="67">
        <v>10.77</v>
      </c>
      <c r="K3435" s="67">
        <v>74.137900000000002</v>
      </c>
      <c r="L3435" s="67">
        <v>0.7671</v>
      </c>
    </row>
    <row r="3436" spans="1:15" x14ac:dyDescent="0.25">
      <c r="A3436" s="68">
        <v>44804</v>
      </c>
      <c r="B3436" s="68">
        <v>44806</v>
      </c>
      <c r="C3436" s="66" t="s">
        <v>115</v>
      </c>
      <c r="D3436" s="66" t="s">
        <v>116</v>
      </c>
      <c r="E3436" s="66" t="s">
        <v>117</v>
      </c>
      <c r="F3436" s="68">
        <v>51616</v>
      </c>
      <c r="G3436" s="67">
        <v>8.48</v>
      </c>
      <c r="H3436" s="67">
        <v>-0.04</v>
      </c>
      <c r="I3436" s="67">
        <v>8.6199999999999992</v>
      </c>
      <c r="J3436" s="67">
        <v>8.33</v>
      </c>
      <c r="K3436" s="67">
        <v>49.549700000000001</v>
      </c>
      <c r="L3436" s="67">
        <v>1.0685</v>
      </c>
    </row>
    <row r="3437" spans="1:15" hidden="1" x14ac:dyDescent="0.25">
      <c r="A3437" s="68">
        <v>44804</v>
      </c>
      <c r="B3437" s="68">
        <v>44806</v>
      </c>
      <c r="C3437" s="66" t="s">
        <v>124</v>
      </c>
      <c r="D3437" s="66" t="s">
        <v>178</v>
      </c>
      <c r="E3437" s="66" t="s">
        <v>179</v>
      </c>
      <c r="F3437" s="68">
        <v>44923</v>
      </c>
      <c r="G3437" s="67">
        <v>8</v>
      </c>
      <c r="H3437" s="67">
        <v>0.01</v>
      </c>
      <c r="I3437" s="67">
        <v>8.15</v>
      </c>
      <c r="J3437" s="67">
        <v>7.85</v>
      </c>
      <c r="K3437" s="67">
        <v>97.465900000000005</v>
      </c>
      <c r="L3437" s="67">
        <v>0</v>
      </c>
      <c r="O3437" s="76"/>
    </row>
    <row r="3438" spans="1:15" hidden="1" x14ac:dyDescent="0.25">
      <c r="A3438" s="68">
        <v>44804</v>
      </c>
      <c r="B3438" s="68">
        <v>44806</v>
      </c>
      <c r="C3438" s="66" t="s">
        <v>118</v>
      </c>
      <c r="D3438" s="66" t="s">
        <v>174</v>
      </c>
      <c r="E3438" s="66" t="s">
        <v>175</v>
      </c>
      <c r="F3438" s="68">
        <v>46835</v>
      </c>
      <c r="G3438" s="67">
        <v>9.6999999999999993</v>
      </c>
      <c r="H3438" s="67">
        <v>-0.04</v>
      </c>
      <c r="I3438" s="67">
        <v>9.84</v>
      </c>
      <c r="J3438" s="67">
        <v>9.5500000000000007</v>
      </c>
      <c r="K3438" s="67">
        <v>78.378100000000003</v>
      </c>
      <c r="L3438" s="67">
        <v>2.7863000000000002</v>
      </c>
    </row>
    <row r="3439" spans="1:15" hidden="1" x14ac:dyDescent="0.25">
      <c r="A3439" s="68">
        <v>44804</v>
      </c>
      <c r="B3439" s="68">
        <v>44806</v>
      </c>
      <c r="C3439" s="66" t="s">
        <v>127</v>
      </c>
      <c r="D3439" s="66" t="s">
        <v>4</v>
      </c>
      <c r="E3439" s="66" t="s">
        <v>8</v>
      </c>
      <c r="F3439" s="68">
        <v>48542</v>
      </c>
      <c r="G3439" s="67">
        <v>8.83</v>
      </c>
      <c r="H3439" s="67">
        <v>-0.04</v>
      </c>
      <c r="I3439" s="67">
        <v>8.98</v>
      </c>
      <c r="J3439" s="67">
        <v>8.68</v>
      </c>
      <c r="K3439" s="67">
        <v>73.223600000000005</v>
      </c>
      <c r="L3439" s="67">
        <v>2.9411</v>
      </c>
    </row>
    <row r="3440" spans="1:15" hidden="1" x14ac:dyDescent="0.25">
      <c r="A3440" s="68">
        <v>44804</v>
      </c>
      <c r="B3440" s="68">
        <v>44806</v>
      </c>
      <c r="C3440" s="66" t="s">
        <v>130</v>
      </c>
      <c r="D3440" s="66" t="s">
        <v>176</v>
      </c>
      <c r="E3440" s="66" t="s">
        <v>177</v>
      </c>
      <c r="F3440" s="68">
        <v>44979</v>
      </c>
      <c r="G3440" s="67">
        <v>8.0399999999999991</v>
      </c>
      <c r="H3440" s="67">
        <v>-0.01</v>
      </c>
      <c r="I3440" s="67">
        <v>8.19</v>
      </c>
      <c r="J3440" s="67">
        <v>7.9</v>
      </c>
      <c r="K3440" s="67">
        <v>96.278300000000002</v>
      </c>
      <c r="L3440" s="67">
        <v>0</v>
      </c>
    </row>
    <row r="3441" spans="1:15" hidden="1" x14ac:dyDescent="0.25">
      <c r="A3441" s="68">
        <v>44804</v>
      </c>
      <c r="B3441" s="68">
        <v>44806</v>
      </c>
      <c r="C3441" s="66" t="s">
        <v>133</v>
      </c>
      <c r="D3441" s="66" t="s">
        <v>162</v>
      </c>
      <c r="E3441" s="66" t="s">
        <v>163</v>
      </c>
      <c r="F3441" s="68">
        <v>45161</v>
      </c>
      <c r="G3441" s="67">
        <v>10.050000000000001</v>
      </c>
      <c r="H3441" s="67">
        <v>0.05</v>
      </c>
      <c r="I3441" s="67">
        <v>10.19</v>
      </c>
      <c r="J3441" s="67">
        <v>9.9</v>
      </c>
      <c r="K3441" s="67">
        <v>90.987499999999997</v>
      </c>
      <c r="L3441" s="67">
        <v>0</v>
      </c>
    </row>
    <row r="3442" spans="1:15" hidden="1" x14ac:dyDescent="0.25">
      <c r="A3442" s="68">
        <v>44803</v>
      </c>
      <c r="B3442" s="68">
        <v>44805</v>
      </c>
      <c r="C3442" s="66" t="s">
        <v>112</v>
      </c>
      <c r="D3442" s="66" t="s">
        <v>113</v>
      </c>
      <c r="E3442" s="66" t="s">
        <v>114</v>
      </c>
      <c r="F3442" s="68">
        <v>50705</v>
      </c>
      <c r="G3442" s="67">
        <v>8.6199999999999992</v>
      </c>
      <c r="H3442" s="67">
        <v>0.04</v>
      </c>
      <c r="I3442" s="67">
        <v>8.77</v>
      </c>
      <c r="J3442" s="67">
        <v>8.48</v>
      </c>
      <c r="K3442" s="67">
        <v>51.923900000000003</v>
      </c>
      <c r="L3442" s="67">
        <v>2.5396999999999998</v>
      </c>
    </row>
    <row r="3443" spans="1:15" hidden="1" x14ac:dyDescent="0.25">
      <c r="A3443" s="68">
        <v>44803</v>
      </c>
      <c r="B3443" s="68">
        <v>44805</v>
      </c>
      <c r="C3443" s="66" t="s">
        <v>121</v>
      </c>
      <c r="D3443" s="66" t="s">
        <v>170</v>
      </c>
      <c r="E3443" s="66" t="s">
        <v>171</v>
      </c>
      <c r="F3443" s="68">
        <v>45987</v>
      </c>
      <c r="G3443" s="67">
        <v>10.88</v>
      </c>
      <c r="H3443" s="67">
        <v>7.0000000000000007E-2</v>
      </c>
      <c r="I3443" s="67">
        <v>11.03</v>
      </c>
      <c r="J3443" s="67">
        <v>10.73</v>
      </c>
      <c r="K3443" s="67">
        <v>74.1999</v>
      </c>
      <c r="L3443" s="67">
        <v>0.76439999999999997</v>
      </c>
    </row>
    <row r="3444" spans="1:15" x14ac:dyDescent="0.25">
      <c r="A3444" s="68">
        <v>44803</v>
      </c>
      <c r="B3444" s="68">
        <v>44805</v>
      </c>
      <c r="C3444" s="66" t="s">
        <v>115</v>
      </c>
      <c r="D3444" s="66" t="s">
        <v>116</v>
      </c>
      <c r="E3444" s="66" t="s">
        <v>117</v>
      </c>
      <c r="F3444" s="68">
        <v>51616</v>
      </c>
      <c r="G3444" s="67">
        <v>8.52</v>
      </c>
      <c r="H3444" s="67">
        <v>0.05</v>
      </c>
      <c r="I3444" s="67">
        <v>8.66</v>
      </c>
      <c r="J3444" s="67">
        <v>8.3699999999999992</v>
      </c>
      <c r="K3444" s="67">
        <v>49.308599999999998</v>
      </c>
      <c r="L3444" s="67">
        <v>1.0603</v>
      </c>
    </row>
    <row r="3445" spans="1:15" hidden="1" x14ac:dyDescent="0.25">
      <c r="A3445" s="68">
        <v>44803</v>
      </c>
      <c r="B3445" s="68">
        <v>44805</v>
      </c>
      <c r="C3445" s="66" t="s">
        <v>124</v>
      </c>
      <c r="D3445" s="66" t="s">
        <v>178</v>
      </c>
      <c r="E3445" s="66" t="s">
        <v>179</v>
      </c>
      <c r="F3445" s="68">
        <v>44923</v>
      </c>
      <c r="G3445" s="67">
        <v>7.99</v>
      </c>
      <c r="H3445" s="67">
        <v>0.18</v>
      </c>
      <c r="I3445" s="67">
        <v>8.14</v>
      </c>
      <c r="J3445" s="67">
        <v>7.85</v>
      </c>
      <c r="K3445" s="67">
        <v>97.447000000000003</v>
      </c>
      <c r="L3445" s="67">
        <v>0</v>
      </c>
      <c r="O3445" s="76"/>
    </row>
    <row r="3446" spans="1:15" hidden="1" x14ac:dyDescent="0.25">
      <c r="A3446" s="68">
        <v>44803</v>
      </c>
      <c r="B3446" s="68">
        <v>44805</v>
      </c>
      <c r="C3446" s="66" t="s">
        <v>118</v>
      </c>
      <c r="D3446" s="66" t="s">
        <v>174</v>
      </c>
      <c r="E3446" s="66" t="s">
        <v>175</v>
      </c>
      <c r="F3446" s="68">
        <v>46835</v>
      </c>
      <c r="G3446" s="67">
        <v>9.74</v>
      </c>
      <c r="H3446" s="67">
        <v>7.0000000000000007E-2</v>
      </c>
      <c r="I3446" s="67">
        <v>9.89</v>
      </c>
      <c r="J3446" s="67">
        <v>9.6</v>
      </c>
      <c r="K3446" s="67">
        <v>78.2072</v>
      </c>
      <c r="L3446" s="67">
        <v>2.774</v>
      </c>
    </row>
    <row r="3447" spans="1:15" hidden="1" x14ac:dyDescent="0.25">
      <c r="A3447" s="68">
        <v>44803</v>
      </c>
      <c r="B3447" s="68">
        <v>44805</v>
      </c>
      <c r="C3447" s="66" t="s">
        <v>127</v>
      </c>
      <c r="D3447" s="66" t="s">
        <v>4</v>
      </c>
      <c r="E3447" s="66" t="s">
        <v>8</v>
      </c>
      <c r="F3447" s="68">
        <v>48542</v>
      </c>
      <c r="G3447" s="67">
        <v>8.8699999999999992</v>
      </c>
      <c r="H3447" s="67">
        <v>0.08</v>
      </c>
      <c r="I3447" s="67">
        <v>9.02</v>
      </c>
      <c r="J3447" s="67">
        <v>8.7200000000000006</v>
      </c>
      <c r="K3447" s="67">
        <v>73.007099999999994</v>
      </c>
      <c r="L3447" s="67">
        <v>2.9281000000000001</v>
      </c>
    </row>
    <row r="3448" spans="1:15" hidden="1" x14ac:dyDescent="0.25">
      <c r="A3448" s="68">
        <v>44803</v>
      </c>
      <c r="B3448" s="68">
        <v>44805</v>
      </c>
      <c r="C3448" s="66" t="s">
        <v>130</v>
      </c>
      <c r="D3448" s="66" t="s">
        <v>176</v>
      </c>
      <c r="E3448" s="66" t="s">
        <v>177</v>
      </c>
      <c r="F3448" s="68">
        <v>44979</v>
      </c>
      <c r="G3448" s="67">
        <v>8.0500000000000007</v>
      </c>
      <c r="H3448" s="67">
        <v>0.03</v>
      </c>
      <c r="I3448" s="67">
        <v>8.19</v>
      </c>
      <c r="J3448" s="67">
        <v>7.9</v>
      </c>
      <c r="K3448" s="67">
        <v>96.256900000000002</v>
      </c>
      <c r="L3448" s="67">
        <v>0</v>
      </c>
    </row>
    <row r="3449" spans="1:15" hidden="1" x14ac:dyDescent="0.25">
      <c r="A3449" s="68">
        <v>44803</v>
      </c>
      <c r="B3449" s="68">
        <v>44805</v>
      </c>
      <c r="C3449" s="66" t="s">
        <v>133</v>
      </c>
      <c r="D3449" s="66" t="s">
        <v>162</v>
      </c>
      <c r="E3449" s="66" t="s">
        <v>163</v>
      </c>
      <c r="F3449" s="68">
        <v>45161</v>
      </c>
      <c r="G3449" s="67">
        <v>10</v>
      </c>
      <c r="H3449" s="67">
        <v>0.01</v>
      </c>
      <c r="I3449" s="67">
        <v>10.15</v>
      </c>
      <c r="J3449" s="67">
        <v>9.85</v>
      </c>
      <c r="K3449" s="67">
        <v>91.001999999999995</v>
      </c>
      <c r="L3449" s="67">
        <v>0</v>
      </c>
    </row>
    <row r="3450" spans="1:15" hidden="1" x14ac:dyDescent="0.25">
      <c r="A3450" s="68">
        <v>44802</v>
      </c>
      <c r="B3450" s="68">
        <v>44804</v>
      </c>
      <c r="C3450" s="66" t="s">
        <v>112</v>
      </c>
      <c r="D3450" s="66" t="s">
        <v>113</v>
      </c>
      <c r="E3450" s="66" t="s">
        <v>114</v>
      </c>
      <c r="F3450" s="68">
        <v>50705</v>
      </c>
      <c r="G3450" s="67">
        <v>8.58</v>
      </c>
      <c r="H3450" s="67">
        <v>0.19</v>
      </c>
      <c r="I3450" s="67">
        <v>8.73</v>
      </c>
      <c r="J3450" s="67">
        <v>8.43</v>
      </c>
      <c r="K3450" s="67">
        <v>52.177799999999998</v>
      </c>
      <c r="L3450" s="67">
        <v>2.5314999999999999</v>
      </c>
    </row>
    <row r="3451" spans="1:15" hidden="1" x14ac:dyDescent="0.25">
      <c r="A3451" s="68">
        <v>44802</v>
      </c>
      <c r="B3451" s="68">
        <v>44804</v>
      </c>
      <c r="C3451" s="66" t="s">
        <v>121</v>
      </c>
      <c r="D3451" s="66" t="s">
        <v>170</v>
      </c>
      <c r="E3451" s="66" t="s">
        <v>171</v>
      </c>
      <c r="F3451" s="68">
        <v>45987</v>
      </c>
      <c r="G3451" s="67">
        <v>10.81</v>
      </c>
      <c r="H3451" s="67">
        <v>0.28000000000000003</v>
      </c>
      <c r="I3451" s="67">
        <v>10.96</v>
      </c>
      <c r="J3451" s="67">
        <v>10.66</v>
      </c>
      <c r="K3451" s="67">
        <v>74.321100000000001</v>
      </c>
      <c r="L3451" s="67">
        <v>0.76160000000000005</v>
      </c>
    </row>
    <row r="3452" spans="1:15" x14ac:dyDescent="0.25">
      <c r="A3452" s="68">
        <v>44802</v>
      </c>
      <c r="B3452" s="68">
        <v>44804</v>
      </c>
      <c r="C3452" s="66" t="s">
        <v>115</v>
      </c>
      <c r="D3452" s="66" t="s">
        <v>116</v>
      </c>
      <c r="E3452" s="66" t="s">
        <v>117</v>
      </c>
      <c r="F3452" s="68">
        <v>51616</v>
      </c>
      <c r="G3452" s="67">
        <v>8.4700000000000006</v>
      </c>
      <c r="H3452" s="67">
        <v>0.19</v>
      </c>
      <c r="I3452" s="67">
        <v>8.61</v>
      </c>
      <c r="J3452" s="67">
        <v>8.32</v>
      </c>
      <c r="K3452" s="67">
        <v>49.603299999999997</v>
      </c>
      <c r="L3452" s="67">
        <v>1.0521</v>
      </c>
    </row>
    <row r="3453" spans="1:15" hidden="1" x14ac:dyDescent="0.25">
      <c r="A3453" s="68">
        <v>44802</v>
      </c>
      <c r="B3453" s="68">
        <v>44804</v>
      </c>
      <c r="C3453" s="66" t="s">
        <v>124</v>
      </c>
      <c r="D3453" s="66" t="s">
        <v>178</v>
      </c>
      <c r="E3453" s="66" t="s">
        <v>179</v>
      </c>
      <c r="F3453" s="68">
        <v>44923</v>
      </c>
      <c r="G3453" s="67">
        <v>7.81</v>
      </c>
      <c r="H3453" s="67">
        <v>0.05</v>
      </c>
      <c r="I3453" s="67">
        <v>7.95</v>
      </c>
      <c r="J3453" s="67">
        <v>7.66</v>
      </c>
      <c r="K3453" s="67">
        <v>97.4846</v>
      </c>
      <c r="L3453" s="67">
        <v>0</v>
      </c>
      <c r="O3453" s="76"/>
    </row>
    <row r="3454" spans="1:15" hidden="1" x14ac:dyDescent="0.25">
      <c r="A3454" s="68">
        <v>44802</v>
      </c>
      <c r="B3454" s="68">
        <v>44804</v>
      </c>
      <c r="C3454" s="66" t="s">
        <v>118</v>
      </c>
      <c r="D3454" s="66" t="s">
        <v>174</v>
      </c>
      <c r="E3454" s="66" t="s">
        <v>175</v>
      </c>
      <c r="F3454" s="68">
        <v>46835</v>
      </c>
      <c r="G3454" s="67">
        <v>9.67</v>
      </c>
      <c r="H3454" s="67">
        <v>0.16</v>
      </c>
      <c r="I3454" s="67">
        <v>9.82</v>
      </c>
      <c r="J3454" s="67">
        <v>9.52</v>
      </c>
      <c r="K3454" s="67">
        <v>78.447299999999998</v>
      </c>
      <c r="L3454" s="67">
        <v>2.7616000000000001</v>
      </c>
    </row>
    <row r="3455" spans="1:15" hidden="1" x14ac:dyDescent="0.25">
      <c r="A3455" s="68">
        <v>44802</v>
      </c>
      <c r="B3455" s="68">
        <v>44804</v>
      </c>
      <c r="C3455" s="66" t="s">
        <v>127</v>
      </c>
      <c r="D3455" s="66" t="s">
        <v>4</v>
      </c>
      <c r="E3455" s="66" t="s">
        <v>8</v>
      </c>
      <c r="F3455" s="68">
        <v>48542</v>
      </c>
      <c r="G3455" s="67">
        <v>8.7899999999999991</v>
      </c>
      <c r="H3455" s="67">
        <v>0.19</v>
      </c>
      <c r="I3455" s="67">
        <v>8.94</v>
      </c>
      <c r="J3455" s="67">
        <v>8.65</v>
      </c>
      <c r="K3455" s="67">
        <v>73.411600000000007</v>
      </c>
      <c r="L3455" s="67">
        <v>2.9150999999999998</v>
      </c>
    </row>
    <row r="3456" spans="1:15" hidden="1" x14ac:dyDescent="0.25">
      <c r="A3456" s="68">
        <v>44802</v>
      </c>
      <c r="B3456" s="68">
        <v>44804</v>
      </c>
      <c r="C3456" s="66" t="s">
        <v>130</v>
      </c>
      <c r="D3456" s="66" t="s">
        <v>176</v>
      </c>
      <c r="E3456" s="66" t="s">
        <v>177</v>
      </c>
      <c r="F3456" s="68">
        <v>44979</v>
      </c>
      <c r="G3456" s="67">
        <v>8.02</v>
      </c>
      <c r="H3456" s="67">
        <v>0.01</v>
      </c>
      <c r="I3456" s="67">
        <v>8.17</v>
      </c>
      <c r="J3456" s="67">
        <v>7.87</v>
      </c>
      <c r="K3456" s="67">
        <v>96.248900000000006</v>
      </c>
      <c r="L3456" s="67">
        <v>0</v>
      </c>
    </row>
    <row r="3457" spans="1:15" hidden="1" x14ac:dyDescent="0.25">
      <c r="A3457" s="68">
        <v>44802</v>
      </c>
      <c r="B3457" s="68">
        <v>44804</v>
      </c>
      <c r="C3457" s="66" t="s">
        <v>133</v>
      </c>
      <c r="D3457" s="66" t="s">
        <v>162</v>
      </c>
      <c r="E3457" s="66" t="s">
        <v>163</v>
      </c>
      <c r="F3457" s="68">
        <v>45161</v>
      </c>
      <c r="G3457" s="67">
        <v>9.99</v>
      </c>
      <c r="H3457" s="67">
        <v>0.02</v>
      </c>
      <c r="I3457" s="67">
        <v>10.130000000000001</v>
      </c>
      <c r="J3457" s="67">
        <v>9.84</v>
      </c>
      <c r="K3457" s="67">
        <v>90.990499999999997</v>
      </c>
      <c r="L3457" s="67">
        <v>0</v>
      </c>
    </row>
    <row r="3458" spans="1:15" hidden="1" x14ac:dyDescent="0.25">
      <c r="A3458" s="68">
        <v>44799</v>
      </c>
      <c r="B3458" s="68">
        <v>44803</v>
      </c>
      <c r="C3458" s="66" t="s">
        <v>112</v>
      </c>
      <c r="D3458" s="66" t="s">
        <v>113</v>
      </c>
      <c r="E3458" s="66" t="s">
        <v>114</v>
      </c>
      <c r="F3458" s="68">
        <v>50705</v>
      </c>
      <c r="G3458" s="67">
        <v>8.39</v>
      </c>
      <c r="H3458" s="67">
        <v>0.13</v>
      </c>
      <c r="I3458" s="67">
        <v>8.5399999999999991</v>
      </c>
      <c r="J3458" s="67">
        <v>8.25</v>
      </c>
      <c r="K3458" s="67">
        <v>53.207700000000003</v>
      </c>
      <c r="L3458" s="67">
        <v>2.5232999999999999</v>
      </c>
    </row>
    <row r="3459" spans="1:15" hidden="1" x14ac:dyDescent="0.25">
      <c r="A3459" s="68">
        <v>44799</v>
      </c>
      <c r="B3459" s="68">
        <v>44803</v>
      </c>
      <c r="C3459" s="66" t="s">
        <v>121</v>
      </c>
      <c r="D3459" s="66" t="s">
        <v>170</v>
      </c>
      <c r="E3459" s="66" t="s">
        <v>171</v>
      </c>
      <c r="F3459" s="68">
        <v>45987</v>
      </c>
      <c r="G3459" s="67">
        <v>10.53</v>
      </c>
      <c r="H3459" s="67">
        <v>0.11</v>
      </c>
      <c r="I3459" s="67">
        <v>10.68</v>
      </c>
      <c r="J3459" s="67">
        <v>10.38</v>
      </c>
      <c r="K3459" s="67">
        <v>74.911299999999997</v>
      </c>
      <c r="L3459" s="67">
        <v>0.75890000000000002</v>
      </c>
    </row>
    <row r="3460" spans="1:15" x14ac:dyDescent="0.25">
      <c r="A3460" s="68">
        <v>44799</v>
      </c>
      <c r="B3460" s="68">
        <v>44803</v>
      </c>
      <c r="C3460" s="66" t="s">
        <v>115</v>
      </c>
      <c r="D3460" s="66" t="s">
        <v>116</v>
      </c>
      <c r="E3460" s="66" t="s">
        <v>117</v>
      </c>
      <c r="F3460" s="68">
        <v>51616</v>
      </c>
      <c r="G3460" s="67">
        <v>8.2799999999999994</v>
      </c>
      <c r="H3460" s="67">
        <v>0.13</v>
      </c>
      <c r="I3460" s="67">
        <v>8.42</v>
      </c>
      <c r="J3460" s="67">
        <v>8.1300000000000008</v>
      </c>
      <c r="K3460" s="67">
        <v>50.694600000000001</v>
      </c>
      <c r="L3460" s="67">
        <v>1.0438000000000001</v>
      </c>
    </row>
    <row r="3461" spans="1:15" hidden="1" x14ac:dyDescent="0.25">
      <c r="A3461" s="68">
        <v>44799</v>
      </c>
      <c r="B3461" s="68">
        <v>44803</v>
      </c>
      <c r="C3461" s="66" t="s">
        <v>124</v>
      </c>
      <c r="D3461" s="66" t="s">
        <v>178</v>
      </c>
      <c r="E3461" s="66" t="s">
        <v>179</v>
      </c>
      <c r="F3461" s="68">
        <v>44923</v>
      </c>
      <c r="G3461" s="67">
        <v>7.76</v>
      </c>
      <c r="H3461" s="67">
        <v>-0.01</v>
      </c>
      <c r="I3461" s="67">
        <v>7.91</v>
      </c>
      <c r="J3461" s="67">
        <v>7.62</v>
      </c>
      <c r="K3461" s="67">
        <v>97.477900000000005</v>
      </c>
      <c r="L3461" s="67">
        <v>0</v>
      </c>
      <c r="O3461" s="76"/>
    </row>
    <row r="3462" spans="1:15" hidden="1" x14ac:dyDescent="0.25">
      <c r="A3462" s="68">
        <v>44799</v>
      </c>
      <c r="B3462" s="68">
        <v>44803</v>
      </c>
      <c r="C3462" s="66" t="s">
        <v>118</v>
      </c>
      <c r="D3462" s="66" t="s">
        <v>174</v>
      </c>
      <c r="E3462" s="66" t="s">
        <v>175</v>
      </c>
      <c r="F3462" s="68">
        <v>46835</v>
      </c>
      <c r="G3462" s="67">
        <v>9.51</v>
      </c>
      <c r="H3462" s="67">
        <v>0.16</v>
      </c>
      <c r="I3462" s="67">
        <v>9.65</v>
      </c>
      <c r="J3462" s="67">
        <v>9.36</v>
      </c>
      <c r="K3462" s="67">
        <v>79.037400000000005</v>
      </c>
      <c r="L3462" s="67">
        <v>2.7492999999999999</v>
      </c>
    </row>
    <row r="3463" spans="1:15" hidden="1" x14ac:dyDescent="0.25">
      <c r="A3463" s="68">
        <v>44799</v>
      </c>
      <c r="B3463" s="68">
        <v>44803</v>
      </c>
      <c r="C3463" s="66" t="s">
        <v>127</v>
      </c>
      <c r="D3463" s="66" t="s">
        <v>4</v>
      </c>
      <c r="E3463" s="66" t="s">
        <v>8</v>
      </c>
      <c r="F3463" s="68">
        <v>48542</v>
      </c>
      <c r="G3463" s="67">
        <v>8.6</v>
      </c>
      <c r="H3463" s="67">
        <v>0.13</v>
      </c>
      <c r="I3463" s="67">
        <v>8.75</v>
      </c>
      <c r="J3463" s="67">
        <v>8.4499999999999993</v>
      </c>
      <c r="K3463" s="67">
        <v>74.464799999999997</v>
      </c>
      <c r="L3463" s="67">
        <v>2.9020999999999999</v>
      </c>
    </row>
    <row r="3464" spans="1:15" hidden="1" x14ac:dyDescent="0.25">
      <c r="A3464" s="68">
        <v>44799</v>
      </c>
      <c r="B3464" s="68">
        <v>44803</v>
      </c>
      <c r="C3464" s="66" t="s">
        <v>130</v>
      </c>
      <c r="D3464" s="66" t="s">
        <v>176</v>
      </c>
      <c r="E3464" s="66" t="s">
        <v>177</v>
      </c>
      <c r="F3464" s="68">
        <v>44979</v>
      </c>
      <c r="G3464" s="67">
        <v>8.01</v>
      </c>
      <c r="H3464" s="67">
        <v>0</v>
      </c>
      <c r="I3464" s="67">
        <v>8.16</v>
      </c>
      <c r="J3464" s="67">
        <v>7.87</v>
      </c>
      <c r="K3464" s="67">
        <v>96.229799999999997</v>
      </c>
      <c r="L3464" s="67">
        <v>0</v>
      </c>
    </row>
    <row r="3465" spans="1:15" hidden="1" x14ac:dyDescent="0.25">
      <c r="A3465" s="68">
        <v>44799</v>
      </c>
      <c r="B3465" s="68">
        <v>44803</v>
      </c>
      <c r="C3465" s="66" t="s">
        <v>133</v>
      </c>
      <c r="D3465" s="66" t="s">
        <v>162</v>
      </c>
      <c r="E3465" s="66" t="s">
        <v>163</v>
      </c>
      <c r="F3465" s="68">
        <v>45161</v>
      </c>
      <c r="G3465" s="67">
        <v>9.9700000000000006</v>
      </c>
      <c r="H3465" s="67">
        <v>-0.01</v>
      </c>
      <c r="I3465" s="67">
        <v>10.11</v>
      </c>
      <c r="J3465" s="67">
        <v>9.82</v>
      </c>
      <c r="K3465" s="67">
        <v>90.983999999999995</v>
      </c>
      <c r="L3465" s="67">
        <v>0</v>
      </c>
    </row>
    <row r="3466" spans="1:15" hidden="1" x14ac:dyDescent="0.25">
      <c r="A3466" s="68">
        <v>44798</v>
      </c>
      <c r="B3466" s="68">
        <v>44802</v>
      </c>
      <c r="C3466" s="66" t="s">
        <v>112</v>
      </c>
      <c r="D3466" s="66" t="s">
        <v>113</v>
      </c>
      <c r="E3466" s="66" t="s">
        <v>114</v>
      </c>
      <c r="F3466" s="68">
        <v>50705</v>
      </c>
      <c r="G3466" s="67">
        <v>8.26</v>
      </c>
      <c r="H3466" s="67">
        <v>-0.27</v>
      </c>
      <c r="I3466" s="67">
        <v>8.41</v>
      </c>
      <c r="J3466" s="67">
        <v>8.11</v>
      </c>
      <c r="K3466" s="67">
        <v>53.959400000000002</v>
      </c>
      <c r="L3466" s="67">
        <v>2.5150999999999999</v>
      </c>
    </row>
    <row r="3467" spans="1:15" hidden="1" x14ac:dyDescent="0.25">
      <c r="A3467" s="68">
        <v>44798</v>
      </c>
      <c r="B3467" s="68">
        <v>44802</v>
      </c>
      <c r="C3467" s="66" t="s">
        <v>121</v>
      </c>
      <c r="D3467" s="66" t="s">
        <v>170</v>
      </c>
      <c r="E3467" s="66" t="s">
        <v>171</v>
      </c>
      <c r="F3467" s="68">
        <v>45987</v>
      </c>
      <c r="G3467" s="67">
        <v>10.42</v>
      </c>
      <c r="H3467" s="67">
        <v>-0.18</v>
      </c>
      <c r="I3467" s="67">
        <v>10.57</v>
      </c>
      <c r="J3467" s="67">
        <v>10.27</v>
      </c>
      <c r="K3467" s="67">
        <v>75.130799999999994</v>
      </c>
      <c r="L3467" s="67">
        <v>0.75619999999999998</v>
      </c>
    </row>
    <row r="3468" spans="1:15" x14ac:dyDescent="0.25">
      <c r="A3468" s="68">
        <v>44798</v>
      </c>
      <c r="B3468" s="68">
        <v>44802</v>
      </c>
      <c r="C3468" s="66" t="s">
        <v>115</v>
      </c>
      <c r="D3468" s="66" t="s">
        <v>116</v>
      </c>
      <c r="E3468" s="66" t="s">
        <v>117</v>
      </c>
      <c r="F3468" s="68">
        <v>51616</v>
      </c>
      <c r="G3468" s="67">
        <v>8.15</v>
      </c>
      <c r="H3468" s="67">
        <v>-0.3</v>
      </c>
      <c r="I3468" s="67">
        <v>8.3000000000000007</v>
      </c>
      <c r="J3468" s="67">
        <v>8</v>
      </c>
      <c r="K3468" s="67">
        <v>51.454799999999999</v>
      </c>
      <c r="L3468" s="67">
        <v>1.0356000000000001</v>
      </c>
    </row>
    <row r="3469" spans="1:15" hidden="1" x14ac:dyDescent="0.25">
      <c r="A3469" s="68">
        <v>44798</v>
      </c>
      <c r="B3469" s="68">
        <v>44802</v>
      </c>
      <c r="C3469" s="66" t="s">
        <v>124</v>
      </c>
      <c r="D3469" s="66" t="s">
        <v>178</v>
      </c>
      <c r="E3469" s="66" t="s">
        <v>179</v>
      </c>
      <c r="F3469" s="68">
        <v>44923</v>
      </c>
      <c r="G3469" s="67">
        <v>7.77</v>
      </c>
      <c r="H3469" s="67">
        <v>-0.28000000000000003</v>
      </c>
      <c r="I3469" s="67">
        <v>7.92</v>
      </c>
      <c r="J3469" s="67">
        <v>7.63</v>
      </c>
      <c r="K3469" s="67">
        <v>97.453699999999998</v>
      </c>
      <c r="L3469" s="67">
        <v>0</v>
      </c>
      <c r="O3469" s="76"/>
    </row>
    <row r="3470" spans="1:15" hidden="1" x14ac:dyDescent="0.25">
      <c r="A3470" s="68">
        <v>44798</v>
      </c>
      <c r="B3470" s="68">
        <v>44802</v>
      </c>
      <c r="C3470" s="66" t="s">
        <v>118</v>
      </c>
      <c r="D3470" s="66" t="s">
        <v>174</v>
      </c>
      <c r="E3470" s="66" t="s">
        <v>175</v>
      </c>
      <c r="F3470" s="68">
        <v>46835</v>
      </c>
      <c r="G3470" s="67">
        <v>9.35</v>
      </c>
      <c r="H3470" s="67">
        <v>-0.31</v>
      </c>
      <c r="I3470" s="67">
        <v>9.5</v>
      </c>
      <c r="J3470" s="67">
        <v>9.1999999999999993</v>
      </c>
      <c r="K3470" s="67">
        <v>79.585400000000007</v>
      </c>
      <c r="L3470" s="67">
        <v>2.7370000000000001</v>
      </c>
    </row>
    <row r="3471" spans="1:15" hidden="1" x14ac:dyDescent="0.25">
      <c r="A3471" s="68">
        <v>44798</v>
      </c>
      <c r="B3471" s="68">
        <v>44802</v>
      </c>
      <c r="C3471" s="66" t="s">
        <v>127</v>
      </c>
      <c r="D3471" s="66" t="s">
        <v>4</v>
      </c>
      <c r="E3471" s="66" t="s">
        <v>8</v>
      </c>
      <c r="F3471" s="68">
        <v>48542</v>
      </c>
      <c r="G3471" s="67">
        <v>8.4700000000000006</v>
      </c>
      <c r="H3471" s="67">
        <v>-0.3</v>
      </c>
      <c r="I3471" s="67">
        <v>8.61</v>
      </c>
      <c r="J3471" s="67">
        <v>8.32</v>
      </c>
      <c r="K3471" s="67">
        <v>75.194299999999998</v>
      </c>
      <c r="L3471" s="67">
        <v>2.8889999999999998</v>
      </c>
    </row>
    <row r="3472" spans="1:15" hidden="1" x14ac:dyDescent="0.25">
      <c r="A3472" s="68">
        <v>44798</v>
      </c>
      <c r="B3472" s="68">
        <v>44802</v>
      </c>
      <c r="C3472" s="66" t="s">
        <v>130</v>
      </c>
      <c r="D3472" s="66" t="s">
        <v>176</v>
      </c>
      <c r="E3472" s="66" t="s">
        <v>177</v>
      </c>
      <c r="F3472" s="68">
        <v>44979</v>
      </c>
      <c r="G3472" s="67">
        <v>8.01</v>
      </c>
      <c r="H3472" s="67">
        <v>-0.02</v>
      </c>
      <c r="I3472" s="67">
        <v>8.16</v>
      </c>
      <c r="J3472" s="67">
        <v>7.87</v>
      </c>
      <c r="K3472" s="67">
        <v>96.209100000000007</v>
      </c>
      <c r="L3472" s="67">
        <v>0</v>
      </c>
    </row>
    <row r="3473" spans="1:15" hidden="1" x14ac:dyDescent="0.25">
      <c r="A3473" s="68">
        <v>44798</v>
      </c>
      <c r="B3473" s="68">
        <v>44802</v>
      </c>
      <c r="C3473" s="66" t="s">
        <v>133</v>
      </c>
      <c r="D3473" s="66" t="s">
        <v>162</v>
      </c>
      <c r="E3473" s="66" t="s">
        <v>163</v>
      </c>
      <c r="F3473" s="68">
        <v>45161</v>
      </c>
      <c r="G3473" s="67">
        <v>9.98</v>
      </c>
      <c r="H3473" s="67">
        <v>0</v>
      </c>
      <c r="I3473" s="67">
        <v>10.119999999999999</v>
      </c>
      <c r="J3473" s="67">
        <v>9.83</v>
      </c>
      <c r="K3473" s="67">
        <v>90.9529</v>
      </c>
      <c r="L3473" s="67">
        <v>0</v>
      </c>
    </row>
    <row r="3474" spans="1:15" hidden="1" x14ac:dyDescent="0.25">
      <c r="A3474" s="68">
        <v>44797</v>
      </c>
      <c r="B3474" s="68">
        <v>44799</v>
      </c>
      <c r="C3474" s="66" t="s">
        <v>112</v>
      </c>
      <c r="D3474" s="66" t="s">
        <v>113</v>
      </c>
      <c r="E3474" s="66" t="s">
        <v>114</v>
      </c>
      <c r="F3474" s="68">
        <v>50705</v>
      </c>
      <c r="G3474" s="67">
        <v>8.5299999999999994</v>
      </c>
      <c r="H3474" s="67">
        <v>-0.15</v>
      </c>
      <c r="I3474" s="67">
        <v>8.68</v>
      </c>
      <c r="J3474" s="67">
        <v>8.39</v>
      </c>
      <c r="K3474" s="67">
        <v>52.403399999999998</v>
      </c>
      <c r="L3474" s="67">
        <v>2.4904000000000002</v>
      </c>
    </row>
    <row r="3475" spans="1:15" hidden="1" x14ac:dyDescent="0.25">
      <c r="A3475" s="68">
        <v>44797</v>
      </c>
      <c r="B3475" s="68">
        <v>44799</v>
      </c>
      <c r="C3475" s="66" t="s">
        <v>121</v>
      </c>
      <c r="D3475" s="66" t="s">
        <v>170</v>
      </c>
      <c r="E3475" s="66" t="s">
        <v>171</v>
      </c>
      <c r="F3475" s="68">
        <v>45987</v>
      </c>
      <c r="G3475" s="67">
        <v>10.6</v>
      </c>
      <c r="H3475" s="67">
        <v>-0.06</v>
      </c>
      <c r="I3475" s="67">
        <v>10.74</v>
      </c>
      <c r="J3475" s="67">
        <v>10.45</v>
      </c>
      <c r="K3475" s="67">
        <v>74.696700000000007</v>
      </c>
      <c r="L3475" s="67">
        <v>0.74790000000000001</v>
      </c>
    </row>
    <row r="3476" spans="1:15" x14ac:dyDescent="0.25">
      <c r="A3476" s="68">
        <v>44797</v>
      </c>
      <c r="B3476" s="68">
        <v>44799</v>
      </c>
      <c r="C3476" s="66" t="s">
        <v>115</v>
      </c>
      <c r="D3476" s="66" t="s">
        <v>116</v>
      </c>
      <c r="E3476" s="66" t="s">
        <v>117</v>
      </c>
      <c r="F3476" s="68">
        <v>51616</v>
      </c>
      <c r="G3476" s="67">
        <v>8.4499999999999993</v>
      </c>
      <c r="H3476" s="67">
        <v>-0.11</v>
      </c>
      <c r="I3476" s="67">
        <v>8.59</v>
      </c>
      <c r="J3476" s="67">
        <v>8.3000000000000007</v>
      </c>
      <c r="K3476" s="67">
        <v>49.696899999999999</v>
      </c>
      <c r="L3476" s="67">
        <v>1.0109999999999999</v>
      </c>
    </row>
    <row r="3477" spans="1:15" hidden="1" x14ac:dyDescent="0.25">
      <c r="A3477" s="68">
        <v>44797</v>
      </c>
      <c r="B3477" s="68">
        <v>44799</v>
      </c>
      <c r="C3477" s="66" t="s">
        <v>124</v>
      </c>
      <c r="D3477" s="66" t="s">
        <v>178</v>
      </c>
      <c r="E3477" s="66" t="s">
        <v>179</v>
      </c>
      <c r="F3477" s="68">
        <v>44923</v>
      </c>
      <c r="G3477" s="67">
        <v>8.0500000000000007</v>
      </c>
      <c r="H3477" s="67">
        <v>-0.1</v>
      </c>
      <c r="I3477" s="67">
        <v>8.1999999999999993</v>
      </c>
      <c r="J3477" s="67">
        <v>7.9</v>
      </c>
      <c r="K3477" s="67">
        <v>97.303299999999993</v>
      </c>
      <c r="L3477" s="67">
        <v>0</v>
      </c>
      <c r="O3477" s="76"/>
    </row>
    <row r="3478" spans="1:15" hidden="1" x14ac:dyDescent="0.25">
      <c r="A3478" s="68">
        <v>44797</v>
      </c>
      <c r="B3478" s="68">
        <v>44799</v>
      </c>
      <c r="C3478" s="66" t="s">
        <v>118</v>
      </c>
      <c r="D3478" s="66" t="s">
        <v>174</v>
      </c>
      <c r="E3478" s="66" t="s">
        <v>175</v>
      </c>
      <c r="F3478" s="68">
        <v>46835</v>
      </c>
      <c r="G3478" s="67">
        <v>9.66</v>
      </c>
      <c r="H3478" s="67">
        <v>-7.0000000000000007E-2</v>
      </c>
      <c r="I3478" s="67">
        <v>9.81</v>
      </c>
      <c r="J3478" s="67">
        <v>9.52</v>
      </c>
      <c r="K3478" s="67">
        <v>78.441900000000004</v>
      </c>
      <c r="L3478" s="67">
        <v>2.7</v>
      </c>
    </row>
    <row r="3479" spans="1:15" hidden="1" x14ac:dyDescent="0.25">
      <c r="A3479" s="68">
        <v>44797</v>
      </c>
      <c r="B3479" s="68">
        <v>44799</v>
      </c>
      <c r="C3479" s="66" t="s">
        <v>127</v>
      </c>
      <c r="D3479" s="66" t="s">
        <v>4</v>
      </c>
      <c r="E3479" s="66" t="s">
        <v>8</v>
      </c>
      <c r="F3479" s="68">
        <v>48542</v>
      </c>
      <c r="G3479" s="67">
        <v>8.77</v>
      </c>
      <c r="H3479" s="67">
        <v>-0.1</v>
      </c>
      <c r="I3479" s="67">
        <v>8.91</v>
      </c>
      <c r="J3479" s="67">
        <v>8.6199999999999992</v>
      </c>
      <c r="K3479" s="67">
        <v>73.528700000000001</v>
      </c>
      <c r="L3479" s="67">
        <v>2.85</v>
      </c>
    </row>
    <row r="3480" spans="1:15" hidden="1" x14ac:dyDescent="0.25">
      <c r="A3480" s="68">
        <v>44797</v>
      </c>
      <c r="B3480" s="68">
        <v>44799</v>
      </c>
      <c r="C3480" s="66" t="s">
        <v>130</v>
      </c>
      <c r="D3480" s="66" t="s">
        <v>176</v>
      </c>
      <c r="E3480" s="66" t="s">
        <v>177</v>
      </c>
      <c r="F3480" s="68">
        <v>44979</v>
      </c>
      <c r="G3480" s="67">
        <v>8.0299999999999994</v>
      </c>
      <c r="H3480" s="67">
        <v>-0.24</v>
      </c>
      <c r="I3480" s="67">
        <v>8.18</v>
      </c>
      <c r="J3480" s="67">
        <v>7.88</v>
      </c>
      <c r="K3480" s="67">
        <v>96.140600000000006</v>
      </c>
      <c r="L3480" s="67">
        <v>0</v>
      </c>
    </row>
    <row r="3481" spans="1:15" hidden="1" x14ac:dyDescent="0.25">
      <c r="A3481" s="68">
        <v>44797</v>
      </c>
      <c r="B3481" s="68">
        <v>44799</v>
      </c>
      <c r="C3481" s="66" t="s">
        <v>133</v>
      </c>
      <c r="D3481" s="66" t="s">
        <v>162</v>
      </c>
      <c r="E3481" s="66" t="s">
        <v>163</v>
      </c>
      <c r="F3481" s="68">
        <v>45161</v>
      </c>
      <c r="G3481" s="67">
        <v>9.98</v>
      </c>
      <c r="H3481" s="67">
        <v>0.21</v>
      </c>
      <c r="I3481" s="67">
        <v>10.119999999999999</v>
      </c>
      <c r="J3481" s="67">
        <v>9.83</v>
      </c>
      <c r="K3481" s="67">
        <v>90.884200000000007</v>
      </c>
      <c r="L3481" s="67">
        <v>0</v>
      </c>
    </row>
    <row r="3482" spans="1:15" hidden="1" x14ac:dyDescent="0.25">
      <c r="A3482" s="68">
        <v>44796</v>
      </c>
      <c r="B3482" s="68">
        <v>44798</v>
      </c>
      <c r="C3482" s="66" t="s">
        <v>112</v>
      </c>
      <c r="D3482" s="66" t="s">
        <v>113</v>
      </c>
      <c r="E3482" s="66" t="s">
        <v>114</v>
      </c>
      <c r="F3482" s="68">
        <v>50705</v>
      </c>
      <c r="G3482" s="67">
        <v>8.68</v>
      </c>
      <c r="H3482" s="67">
        <v>0.26</v>
      </c>
      <c r="I3482" s="67">
        <v>8.82</v>
      </c>
      <c r="J3482" s="67">
        <v>8.5299999999999994</v>
      </c>
      <c r="K3482" s="67">
        <v>51.6008</v>
      </c>
      <c r="L3482" s="67">
        <v>2.4822000000000002</v>
      </c>
    </row>
    <row r="3483" spans="1:15" hidden="1" x14ac:dyDescent="0.25">
      <c r="A3483" s="68">
        <v>44796</v>
      </c>
      <c r="B3483" s="68">
        <v>44798</v>
      </c>
      <c r="C3483" s="66" t="s">
        <v>121</v>
      </c>
      <c r="D3483" s="66" t="s">
        <v>170</v>
      </c>
      <c r="E3483" s="66" t="s">
        <v>171</v>
      </c>
      <c r="F3483" s="68">
        <v>45987</v>
      </c>
      <c r="G3483" s="67">
        <v>10.66</v>
      </c>
      <c r="H3483" s="67">
        <v>0.24</v>
      </c>
      <c r="I3483" s="67">
        <v>10.81</v>
      </c>
      <c r="J3483" s="67">
        <v>10.51</v>
      </c>
      <c r="K3483" s="67">
        <v>74.539199999999994</v>
      </c>
      <c r="L3483" s="67">
        <v>0.74519999999999997</v>
      </c>
    </row>
    <row r="3484" spans="1:15" x14ac:dyDescent="0.25">
      <c r="A3484" s="68">
        <v>44796</v>
      </c>
      <c r="B3484" s="68">
        <v>44798</v>
      </c>
      <c r="C3484" s="66" t="s">
        <v>115</v>
      </c>
      <c r="D3484" s="66" t="s">
        <v>116</v>
      </c>
      <c r="E3484" s="66" t="s">
        <v>117</v>
      </c>
      <c r="F3484" s="68">
        <v>51616</v>
      </c>
      <c r="G3484" s="67">
        <v>8.56</v>
      </c>
      <c r="H3484" s="67">
        <v>0.26</v>
      </c>
      <c r="I3484" s="67">
        <v>8.7100000000000009</v>
      </c>
      <c r="J3484" s="67">
        <v>8.41</v>
      </c>
      <c r="K3484" s="67">
        <v>49.050699999999999</v>
      </c>
      <c r="L3484" s="67">
        <v>1.0026999999999999</v>
      </c>
    </row>
    <row r="3485" spans="1:15" hidden="1" x14ac:dyDescent="0.25">
      <c r="A3485" s="68">
        <v>44796</v>
      </c>
      <c r="B3485" s="68">
        <v>44798</v>
      </c>
      <c r="C3485" s="66" t="s">
        <v>124</v>
      </c>
      <c r="D3485" s="66" t="s">
        <v>178</v>
      </c>
      <c r="E3485" s="66" t="s">
        <v>179</v>
      </c>
      <c r="F3485" s="68">
        <v>44923</v>
      </c>
      <c r="G3485" s="67">
        <v>8.15</v>
      </c>
      <c r="H3485" s="67">
        <v>0</v>
      </c>
      <c r="I3485" s="67">
        <v>8.3000000000000007</v>
      </c>
      <c r="J3485" s="67">
        <v>8</v>
      </c>
      <c r="K3485" s="67">
        <v>97.248400000000004</v>
      </c>
      <c r="L3485" s="67">
        <v>0</v>
      </c>
      <c r="O3485" s="76"/>
    </row>
    <row r="3486" spans="1:15" hidden="1" x14ac:dyDescent="0.25">
      <c r="A3486" s="68">
        <v>44796</v>
      </c>
      <c r="B3486" s="68">
        <v>44798</v>
      </c>
      <c r="C3486" s="66" t="s">
        <v>118</v>
      </c>
      <c r="D3486" s="66" t="s">
        <v>174</v>
      </c>
      <c r="E3486" s="66" t="s">
        <v>175</v>
      </c>
      <c r="F3486" s="68">
        <v>46835</v>
      </c>
      <c r="G3486" s="67">
        <v>9.73</v>
      </c>
      <c r="H3486" s="67">
        <v>0.28999999999999998</v>
      </c>
      <c r="I3486" s="67">
        <v>9.8699999999999992</v>
      </c>
      <c r="J3486" s="67">
        <v>9.58</v>
      </c>
      <c r="K3486" s="67">
        <v>78.198400000000007</v>
      </c>
      <c r="L3486" s="67">
        <v>2.6877</v>
      </c>
    </row>
    <row r="3487" spans="1:15" hidden="1" x14ac:dyDescent="0.25">
      <c r="A3487" s="68">
        <v>44796</v>
      </c>
      <c r="B3487" s="68">
        <v>44798</v>
      </c>
      <c r="C3487" s="66" t="s">
        <v>127</v>
      </c>
      <c r="D3487" s="66" t="s">
        <v>4</v>
      </c>
      <c r="E3487" s="66" t="s">
        <v>8</v>
      </c>
      <c r="F3487" s="68">
        <v>48542</v>
      </c>
      <c r="G3487" s="67">
        <v>8.8699999999999992</v>
      </c>
      <c r="H3487" s="67">
        <v>0.31</v>
      </c>
      <c r="I3487" s="67">
        <v>9.02</v>
      </c>
      <c r="J3487" s="67">
        <v>8.7200000000000006</v>
      </c>
      <c r="K3487" s="67">
        <v>72.976600000000005</v>
      </c>
      <c r="L3487" s="67">
        <v>2.8370000000000002</v>
      </c>
    </row>
    <row r="3488" spans="1:15" hidden="1" x14ac:dyDescent="0.25">
      <c r="A3488" s="68">
        <v>44796</v>
      </c>
      <c r="B3488" s="68">
        <v>44798</v>
      </c>
      <c r="C3488" s="66" t="s">
        <v>130</v>
      </c>
      <c r="D3488" s="66" t="s">
        <v>176</v>
      </c>
      <c r="E3488" s="66" t="s">
        <v>177</v>
      </c>
      <c r="F3488" s="68">
        <v>44979</v>
      </c>
      <c r="G3488" s="67">
        <v>8.27</v>
      </c>
      <c r="H3488" s="67">
        <v>0.03</v>
      </c>
      <c r="I3488" s="67">
        <v>8.41</v>
      </c>
      <c r="J3488" s="67">
        <v>8.1199999999999992</v>
      </c>
      <c r="K3488" s="67">
        <v>96.01</v>
      </c>
      <c r="L3488" s="67">
        <v>0</v>
      </c>
    </row>
    <row r="3489" spans="1:15" hidden="1" x14ac:dyDescent="0.25">
      <c r="A3489" s="68">
        <v>44796</v>
      </c>
      <c r="B3489" s="68">
        <v>44798</v>
      </c>
      <c r="C3489" s="66" t="s">
        <v>133</v>
      </c>
      <c r="D3489" s="66" t="s">
        <v>166</v>
      </c>
      <c r="E3489" s="66" t="s">
        <v>167</v>
      </c>
      <c r="F3489" s="68">
        <v>45105</v>
      </c>
      <c r="G3489" s="67">
        <v>9.77</v>
      </c>
      <c r="H3489" s="67">
        <v>0</v>
      </c>
      <c r="I3489" s="67">
        <v>9.91</v>
      </c>
      <c r="J3489" s="67">
        <v>9.6199999999999992</v>
      </c>
      <c r="K3489" s="67">
        <v>92.312299999999993</v>
      </c>
      <c r="L3489" s="67">
        <v>0</v>
      </c>
    </row>
    <row r="3490" spans="1:15" hidden="1" x14ac:dyDescent="0.25">
      <c r="A3490" s="68">
        <v>44795</v>
      </c>
      <c r="B3490" s="68">
        <v>44797</v>
      </c>
      <c r="C3490" s="66" t="s">
        <v>112</v>
      </c>
      <c r="D3490" s="66" t="s">
        <v>113</v>
      </c>
      <c r="E3490" s="66" t="s">
        <v>114</v>
      </c>
      <c r="F3490" s="68">
        <v>50705</v>
      </c>
      <c r="G3490" s="67">
        <v>8.42</v>
      </c>
      <c r="H3490" s="67">
        <v>-0.01</v>
      </c>
      <c r="I3490" s="67">
        <v>8.56</v>
      </c>
      <c r="J3490" s="67">
        <v>8.27</v>
      </c>
      <c r="K3490" s="67">
        <v>53.051099999999998</v>
      </c>
      <c r="L3490" s="67">
        <v>2.4740000000000002</v>
      </c>
    </row>
    <row r="3491" spans="1:15" hidden="1" x14ac:dyDescent="0.25">
      <c r="A3491" s="68">
        <v>44795</v>
      </c>
      <c r="B3491" s="68">
        <v>44797</v>
      </c>
      <c r="C3491" s="66" t="s">
        <v>121</v>
      </c>
      <c r="D3491" s="66" t="s">
        <v>170</v>
      </c>
      <c r="E3491" s="66" t="s">
        <v>171</v>
      </c>
      <c r="F3491" s="68">
        <v>45987</v>
      </c>
      <c r="G3491" s="67">
        <v>10.42</v>
      </c>
      <c r="H3491" s="67">
        <v>0</v>
      </c>
      <c r="I3491" s="67">
        <v>10.56</v>
      </c>
      <c r="J3491" s="67">
        <v>10.27</v>
      </c>
      <c r="K3491" s="67">
        <v>75.050899999999999</v>
      </c>
      <c r="L3491" s="67">
        <v>0.74250000000000005</v>
      </c>
    </row>
    <row r="3492" spans="1:15" x14ac:dyDescent="0.25">
      <c r="A3492" s="68">
        <v>44795</v>
      </c>
      <c r="B3492" s="68">
        <v>44797</v>
      </c>
      <c r="C3492" s="66" t="s">
        <v>115</v>
      </c>
      <c r="D3492" s="66" t="s">
        <v>116</v>
      </c>
      <c r="E3492" s="66" t="s">
        <v>117</v>
      </c>
      <c r="F3492" s="68">
        <v>51616</v>
      </c>
      <c r="G3492" s="67">
        <v>8.3000000000000007</v>
      </c>
      <c r="H3492" s="67">
        <v>-0.01</v>
      </c>
      <c r="I3492" s="67">
        <v>8.4499999999999993</v>
      </c>
      <c r="J3492" s="67">
        <v>8.16</v>
      </c>
      <c r="K3492" s="67">
        <v>50.5182</v>
      </c>
      <c r="L3492" s="67">
        <v>0.99450000000000005</v>
      </c>
    </row>
    <row r="3493" spans="1:15" hidden="1" x14ac:dyDescent="0.25">
      <c r="A3493" s="68">
        <v>44795</v>
      </c>
      <c r="B3493" s="68">
        <v>44797</v>
      </c>
      <c r="C3493" s="66" t="s">
        <v>124</v>
      </c>
      <c r="D3493" s="66" t="s">
        <v>178</v>
      </c>
      <c r="E3493" s="66" t="s">
        <v>179</v>
      </c>
      <c r="F3493" s="68">
        <v>44923</v>
      </c>
      <c r="G3493" s="67">
        <v>8.15</v>
      </c>
      <c r="H3493" s="67">
        <v>-0.01</v>
      </c>
      <c r="I3493" s="67">
        <v>8.3000000000000007</v>
      </c>
      <c r="J3493" s="67">
        <v>8</v>
      </c>
      <c r="K3493" s="67">
        <v>97.225700000000003</v>
      </c>
      <c r="L3493" s="67">
        <v>0</v>
      </c>
      <c r="O3493" s="76"/>
    </row>
    <row r="3494" spans="1:15" hidden="1" x14ac:dyDescent="0.25">
      <c r="A3494" s="68">
        <v>44795</v>
      </c>
      <c r="B3494" s="68">
        <v>44797</v>
      </c>
      <c r="C3494" s="66" t="s">
        <v>118</v>
      </c>
      <c r="D3494" s="66" t="s">
        <v>174</v>
      </c>
      <c r="E3494" s="66" t="s">
        <v>175</v>
      </c>
      <c r="F3494" s="68">
        <v>46835</v>
      </c>
      <c r="G3494" s="67">
        <v>9.44</v>
      </c>
      <c r="H3494" s="67">
        <v>0.12</v>
      </c>
      <c r="I3494" s="67">
        <v>9.59</v>
      </c>
      <c r="J3494" s="67">
        <v>9.3000000000000007</v>
      </c>
      <c r="K3494" s="67">
        <v>79.211500000000001</v>
      </c>
      <c r="L3494" s="67">
        <v>2.6753</v>
      </c>
    </row>
    <row r="3495" spans="1:15" hidden="1" x14ac:dyDescent="0.25">
      <c r="A3495" s="68">
        <v>44795</v>
      </c>
      <c r="B3495" s="68">
        <v>44797</v>
      </c>
      <c r="C3495" s="66" t="s">
        <v>127</v>
      </c>
      <c r="D3495" s="66" t="s">
        <v>4</v>
      </c>
      <c r="E3495" s="66" t="s">
        <v>8</v>
      </c>
      <c r="F3495" s="68">
        <v>48542</v>
      </c>
      <c r="G3495" s="67">
        <v>8.56</v>
      </c>
      <c r="H3495" s="67">
        <v>-0.03</v>
      </c>
      <c r="I3495" s="67">
        <v>8.7100000000000009</v>
      </c>
      <c r="J3495" s="67">
        <v>8.42</v>
      </c>
      <c r="K3495" s="67">
        <v>74.626800000000003</v>
      </c>
      <c r="L3495" s="67">
        <v>2.8239999999999998</v>
      </c>
    </row>
    <row r="3496" spans="1:15" hidden="1" x14ac:dyDescent="0.25">
      <c r="A3496" s="68">
        <v>44795</v>
      </c>
      <c r="B3496" s="68">
        <v>44797</v>
      </c>
      <c r="C3496" s="66" t="s">
        <v>130</v>
      </c>
      <c r="D3496" s="66" t="s">
        <v>176</v>
      </c>
      <c r="E3496" s="66" t="s">
        <v>177</v>
      </c>
      <c r="F3496" s="68">
        <v>44979</v>
      </c>
      <c r="G3496" s="67">
        <v>8.24</v>
      </c>
      <c r="H3496" s="67">
        <v>0</v>
      </c>
      <c r="I3496" s="67">
        <v>8.39</v>
      </c>
      <c r="J3496" s="67">
        <v>8.09</v>
      </c>
      <c r="K3496" s="67">
        <v>96.001300000000001</v>
      </c>
      <c r="L3496" s="67">
        <v>0</v>
      </c>
    </row>
    <row r="3497" spans="1:15" hidden="1" x14ac:dyDescent="0.25">
      <c r="A3497" s="68">
        <v>44795</v>
      </c>
      <c r="B3497" s="68">
        <v>44797</v>
      </c>
      <c r="C3497" s="66" t="s">
        <v>133</v>
      </c>
      <c r="D3497" s="66" t="s">
        <v>166</v>
      </c>
      <c r="E3497" s="66" t="s">
        <v>167</v>
      </c>
      <c r="F3497" s="68">
        <v>45105</v>
      </c>
      <c r="G3497" s="67">
        <v>9.77</v>
      </c>
      <c r="H3497" s="67">
        <v>0.04</v>
      </c>
      <c r="I3497" s="67">
        <v>9.92</v>
      </c>
      <c r="J3497" s="67">
        <v>9.6300000000000008</v>
      </c>
      <c r="K3497" s="67">
        <v>92.283100000000005</v>
      </c>
      <c r="L3497" s="67">
        <v>0</v>
      </c>
    </row>
    <row r="3498" spans="1:15" hidden="1" x14ac:dyDescent="0.25">
      <c r="A3498" s="68">
        <v>44792</v>
      </c>
      <c r="B3498" s="68">
        <v>44796</v>
      </c>
      <c r="C3498" s="66" t="s">
        <v>112</v>
      </c>
      <c r="D3498" s="66" t="s">
        <v>113</v>
      </c>
      <c r="E3498" s="66" t="s">
        <v>114</v>
      </c>
      <c r="F3498" s="68">
        <v>50705</v>
      </c>
      <c r="G3498" s="67">
        <v>8.43</v>
      </c>
      <c r="H3498" s="67">
        <v>0.49</v>
      </c>
      <c r="I3498" s="67">
        <v>8.57</v>
      </c>
      <c r="J3498" s="67">
        <v>8.2799999999999994</v>
      </c>
      <c r="K3498" s="67">
        <v>52.979700000000001</v>
      </c>
      <c r="L3498" s="67">
        <v>2.4658000000000002</v>
      </c>
    </row>
    <row r="3499" spans="1:15" hidden="1" x14ac:dyDescent="0.25">
      <c r="A3499" s="68">
        <v>44792</v>
      </c>
      <c r="B3499" s="68">
        <v>44796</v>
      </c>
      <c r="C3499" s="66" t="s">
        <v>121</v>
      </c>
      <c r="D3499" s="66" t="s">
        <v>170</v>
      </c>
      <c r="E3499" s="66" t="s">
        <v>171</v>
      </c>
      <c r="F3499" s="68">
        <v>45987</v>
      </c>
      <c r="G3499" s="67">
        <v>10.42</v>
      </c>
      <c r="H3499" s="67">
        <v>0.37</v>
      </c>
      <c r="I3499" s="67">
        <v>10.56</v>
      </c>
      <c r="J3499" s="67">
        <v>10.27</v>
      </c>
      <c r="K3499" s="67">
        <v>75.034700000000001</v>
      </c>
      <c r="L3499" s="67">
        <v>0.73970000000000002</v>
      </c>
    </row>
    <row r="3500" spans="1:15" x14ac:dyDescent="0.25">
      <c r="A3500" s="68">
        <v>44792</v>
      </c>
      <c r="B3500" s="68">
        <v>44796</v>
      </c>
      <c r="C3500" s="66" t="s">
        <v>115</v>
      </c>
      <c r="D3500" s="66" t="s">
        <v>116</v>
      </c>
      <c r="E3500" s="66" t="s">
        <v>117</v>
      </c>
      <c r="F3500" s="68">
        <v>51616</v>
      </c>
      <c r="G3500" s="67">
        <v>8.31</v>
      </c>
      <c r="H3500" s="67">
        <v>0.52</v>
      </c>
      <c r="I3500" s="67">
        <v>8.4499999999999993</v>
      </c>
      <c r="J3500" s="67">
        <v>8.16</v>
      </c>
      <c r="K3500" s="67">
        <v>50.494900000000001</v>
      </c>
      <c r="L3500" s="67">
        <v>0.98629999999999995</v>
      </c>
    </row>
    <row r="3501" spans="1:15" hidden="1" x14ac:dyDescent="0.25">
      <c r="A3501" s="68">
        <v>44792</v>
      </c>
      <c r="B3501" s="68">
        <v>44796</v>
      </c>
      <c r="C3501" s="66" t="s">
        <v>124</v>
      </c>
      <c r="D3501" s="66" t="s">
        <v>178</v>
      </c>
      <c r="E3501" s="66" t="s">
        <v>179</v>
      </c>
      <c r="F3501" s="68">
        <v>44923</v>
      </c>
      <c r="G3501" s="67">
        <v>8.16</v>
      </c>
      <c r="H3501" s="67">
        <v>-0.03</v>
      </c>
      <c r="I3501" s="67">
        <v>8.3000000000000007</v>
      </c>
      <c r="J3501" s="67">
        <v>8.01</v>
      </c>
      <c r="K3501" s="67">
        <v>97.203299999999999</v>
      </c>
      <c r="L3501" s="67">
        <v>0</v>
      </c>
      <c r="O3501" s="76"/>
    </row>
    <row r="3502" spans="1:15" hidden="1" x14ac:dyDescent="0.25">
      <c r="A3502" s="68">
        <v>44792</v>
      </c>
      <c r="B3502" s="68">
        <v>44796</v>
      </c>
      <c r="C3502" s="66" t="s">
        <v>118</v>
      </c>
      <c r="D3502" s="66" t="s">
        <v>174</v>
      </c>
      <c r="E3502" s="66" t="s">
        <v>175</v>
      </c>
      <c r="F3502" s="68">
        <v>46835</v>
      </c>
      <c r="G3502" s="67">
        <v>9.32</v>
      </c>
      <c r="H3502" s="67">
        <v>0.36</v>
      </c>
      <c r="I3502" s="67">
        <v>9.4700000000000006</v>
      </c>
      <c r="J3502" s="67">
        <v>9.18</v>
      </c>
      <c r="K3502" s="67">
        <v>79.652000000000001</v>
      </c>
      <c r="L3502" s="67">
        <v>2.6629999999999998</v>
      </c>
    </row>
    <row r="3503" spans="1:15" hidden="1" x14ac:dyDescent="0.25">
      <c r="A3503" s="68">
        <v>44792</v>
      </c>
      <c r="B3503" s="68">
        <v>44796</v>
      </c>
      <c r="C3503" s="66" t="s">
        <v>127</v>
      </c>
      <c r="D3503" s="66" t="s">
        <v>4</v>
      </c>
      <c r="E3503" s="66" t="s">
        <v>8</v>
      </c>
      <c r="F3503" s="68">
        <v>48542</v>
      </c>
      <c r="G3503" s="67">
        <v>8.59</v>
      </c>
      <c r="H3503" s="67">
        <v>0.54</v>
      </c>
      <c r="I3503" s="67">
        <v>8.74</v>
      </c>
      <c r="J3503" s="67">
        <v>8.4499999999999993</v>
      </c>
      <c r="K3503" s="67">
        <v>74.467200000000005</v>
      </c>
      <c r="L3503" s="67">
        <v>2.8109999999999999</v>
      </c>
    </row>
    <row r="3504" spans="1:15" hidden="1" x14ac:dyDescent="0.25">
      <c r="A3504" s="68">
        <v>44792</v>
      </c>
      <c r="B3504" s="68">
        <v>44796</v>
      </c>
      <c r="C3504" s="66" t="s">
        <v>130</v>
      </c>
      <c r="D3504" s="66" t="s">
        <v>176</v>
      </c>
      <c r="E3504" s="66" t="s">
        <v>177</v>
      </c>
      <c r="F3504" s="68">
        <v>44979</v>
      </c>
      <c r="G3504" s="67">
        <v>8.24</v>
      </c>
      <c r="H3504" s="67">
        <v>0.14000000000000001</v>
      </c>
      <c r="I3504" s="67">
        <v>8.39</v>
      </c>
      <c r="J3504" s="67">
        <v>8.09</v>
      </c>
      <c r="K3504" s="67">
        <v>95.980999999999995</v>
      </c>
      <c r="L3504" s="67">
        <v>0</v>
      </c>
    </row>
    <row r="3505" spans="1:15" hidden="1" x14ac:dyDescent="0.25">
      <c r="A3505" s="68">
        <v>44792</v>
      </c>
      <c r="B3505" s="68">
        <v>44796</v>
      </c>
      <c r="C3505" s="66" t="s">
        <v>133</v>
      </c>
      <c r="D3505" s="66" t="s">
        <v>166</v>
      </c>
      <c r="E3505" s="66" t="s">
        <v>167</v>
      </c>
      <c r="F3505" s="68">
        <v>45105</v>
      </c>
      <c r="G3505" s="67">
        <v>9.73</v>
      </c>
      <c r="H3505" s="67">
        <v>-0.03</v>
      </c>
      <c r="I3505" s="67">
        <v>9.8699999999999992</v>
      </c>
      <c r="J3505" s="67">
        <v>9.58</v>
      </c>
      <c r="K3505" s="67">
        <v>92.295400000000001</v>
      </c>
      <c r="L3505" s="67">
        <v>0</v>
      </c>
    </row>
    <row r="3506" spans="1:15" hidden="1" x14ac:dyDescent="0.25">
      <c r="A3506" s="68">
        <v>44791</v>
      </c>
      <c r="B3506" s="68">
        <v>44795</v>
      </c>
      <c r="C3506" s="66" t="s">
        <v>112</v>
      </c>
      <c r="D3506" s="66" t="s">
        <v>113</v>
      </c>
      <c r="E3506" s="66" t="s">
        <v>114</v>
      </c>
      <c r="F3506" s="68">
        <v>50705</v>
      </c>
      <c r="G3506" s="67">
        <v>7.94</v>
      </c>
      <c r="H3506" s="67">
        <v>0.06</v>
      </c>
      <c r="I3506" s="67">
        <v>8.09</v>
      </c>
      <c r="J3506" s="67">
        <v>7.8</v>
      </c>
      <c r="K3506" s="67">
        <v>55.8307</v>
      </c>
      <c r="L3506" s="67">
        <v>2.4575</v>
      </c>
    </row>
    <row r="3507" spans="1:15" hidden="1" x14ac:dyDescent="0.25">
      <c r="A3507" s="68">
        <v>44791</v>
      </c>
      <c r="B3507" s="68">
        <v>44795</v>
      </c>
      <c r="C3507" s="66" t="s">
        <v>121</v>
      </c>
      <c r="D3507" s="66" t="s">
        <v>170</v>
      </c>
      <c r="E3507" s="66" t="s">
        <v>171</v>
      </c>
      <c r="F3507" s="68">
        <v>45987</v>
      </c>
      <c r="G3507" s="67">
        <v>10.050000000000001</v>
      </c>
      <c r="H3507" s="67">
        <v>0.01</v>
      </c>
      <c r="I3507" s="67">
        <v>10.199999999999999</v>
      </c>
      <c r="J3507" s="67">
        <v>9.91</v>
      </c>
      <c r="K3507" s="67">
        <v>75.8172</v>
      </c>
      <c r="L3507" s="67">
        <v>0.73699999999999999</v>
      </c>
    </row>
    <row r="3508" spans="1:15" x14ac:dyDescent="0.25">
      <c r="A3508" s="68">
        <v>44791</v>
      </c>
      <c r="B3508" s="68">
        <v>44795</v>
      </c>
      <c r="C3508" s="66" t="s">
        <v>115</v>
      </c>
      <c r="D3508" s="66" t="s">
        <v>116</v>
      </c>
      <c r="E3508" s="66" t="s">
        <v>117</v>
      </c>
      <c r="F3508" s="68">
        <v>51616</v>
      </c>
      <c r="G3508" s="67">
        <v>7.79</v>
      </c>
      <c r="H3508" s="67">
        <v>0.05</v>
      </c>
      <c r="I3508" s="67">
        <v>7.94</v>
      </c>
      <c r="J3508" s="67">
        <v>7.65</v>
      </c>
      <c r="K3508" s="67">
        <v>53.630800000000001</v>
      </c>
      <c r="L3508" s="67">
        <v>0.97809999999999997</v>
      </c>
    </row>
    <row r="3509" spans="1:15" hidden="1" x14ac:dyDescent="0.25">
      <c r="A3509" s="68">
        <v>44791</v>
      </c>
      <c r="B3509" s="68">
        <v>44795</v>
      </c>
      <c r="C3509" s="66" t="s">
        <v>124</v>
      </c>
      <c r="D3509" s="66" t="s">
        <v>178</v>
      </c>
      <c r="E3509" s="66" t="s">
        <v>179</v>
      </c>
      <c r="F3509" s="68">
        <v>44923</v>
      </c>
      <c r="G3509" s="67">
        <v>8.19</v>
      </c>
      <c r="H3509" s="67">
        <v>-0.09</v>
      </c>
      <c r="I3509" s="67">
        <v>8.34</v>
      </c>
      <c r="J3509" s="67">
        <v>8.0399999999999991</v>
      </c>
      <c r="K3509" s="67">
        <v>97.171400000000006</v>
      </c>
      <c r="L3509" s="67">
        <v>0</v>
      </c>
      <c r="O3509" s="76"/>
    </row>
    <row r="3510" spans="1:15" hidden="1" x14ac:dyDescent="0.25">
      <c r="A3510" s="68">
        <v>44791</v>
      </c>
      <c r="B3510" s="68">
        <v>44795</v>
      </c>
      <c r="C3510" s="66" t="s">
        <v>118</v>
      </c>
      <c r="D3510" s="66" t="s">
        <v>174</v>
      </c>
      <c r="E3510" s="66" t="s">
        <v>175</v>
      </c>
      <c r="F3510" s="68">
        <v>46835</v>
      </c>
      <c r="G3510" s="67">
        <v>8.9600000000000009</v>
      </c>
      <c r="H3510" s="67">
        <v>0.05</v>
      </c>
      <c r="I3510" s="67">
        <v>9.1</v>
      </c>
      <c r="J3510" s="67">
        <v>8.81</v>
      </c>
      <c r="K3510" s="67">
        <v>80.974599999999995</v>
      </c>
      <c r="L3510" s="67">
        <v>2.6507000000000001</v>
      </c>
    </row>
    <row r="3511" spans="1:15" hidden="1" x14ac:dyDescent="0.25">
      <c r="A3511" s="68">
        <v>44791</v>
      </c>
      <c r="B3511" s="68">
        <v>44795</v>
      </c>
      <c r="C3511" s="66" t="s">
        <v>127</v>
      </c>
      <c r="D3511" s="66" t="s">
        <v>4</v>
      </c>
      <c r="E3511" s="66" t="s">
        <v>8</v>
      </c>
      <c r="F3511" s="68">
        <v>48542</v>
      </c>
      <c r="G3511" s="67">
        <v>8.0500000000000007</v>
      </c>
      <c r="H3511" s="67">
        <v>0.08</v>
      </c>
      <c r="I3511" s="67">
        <v>8.1999999999999993</v>
      </c>
      <c r="J3511" s="67">
        <v>7.91</v>
      </c>
      <c r="K3511" s="67">
        <v>77.503900000000002</v>
      </c>
      <c r="L3511" s="67">
        <v>2.7978999999999998</v>
      </c>
    </row>
    <row r="3512" spans="1:15" hidden="1" x14ac:dyDescent="0.25">
      <c r="A3512" s="68">
        <v>44791</v>
      </c>
      <c r="B3512" s="68">
        <v>44795</v>
      </c>
      <c r="C3512" s="66" t="s">
        <v>130</v>
      </c>
      <c r="D3512" s="66" t="s">
        <v>176</v>
      </c>
      <c r="E3512" s="66" t="s">
        <v>177</v>
      </c>
      <c r="F3512" s="68">
        <v>44979</v>
      </c>
      <c r="G3512" s="67">
        <v>8.1</v>
      </c>
      <c r="H3512" s="67">
        <v>0</v>
      </c>
      <c r="I3512" s="67">
        <v>8.25</v>
      </c>
      <c r="J3512" s="67">
        <v>7.95</v>
      </c>
      <c r="K3512" s="67">
        <v>96.025099999999995</v>
      </c>
      <c r="L3512" s="67">
        <v>0</v>
      </c>
    </row>
    <row r="3513" spans="1:15" hidden="1" x14ac:dyDescent="0.25">
      <c r="A3513" s="68">
        <v>44791</v>
      </c>
      <c r="B3513" s="68">
        <v>44795</v>
      </c>
      <c r="C3513" s="66" t="s">
        <v>133</v>
      </c>
      <c r="D3513" s="66" t="s">
        <v>166</v>
      </c>
      <c r="E3513" s="66" t="s">
        <v>167</v>
      </c>
      <c r="F3513" s="68">
        <v>45105</v>
      </c>
      <c r="G3513" s="67">
        <v>9.76</v>
      </c>
      <c r="H3513" s="67">
        <v>0.03</v>
      </c>
      <c r="I3513" s="67">
        <v>9.91</v>
      </c>
      <c r="J3513" s="67">
        <v>9.61</v>
      </c>
      <c r="K3513" s="67">
        <v>92.246700000000004</v>
      </c>
      <c r="L3513" s="67">
        <v>0</v>
      </c>
    </row>
    <row r="3514" spans="1:15" hidden="1" x14ac:dyDescent="0.25">
      <c r="A3514" s="68">
        <v>44790</v>
      </c>
      <c r="B3514" s="68">
        <v>44792</v>
      </c>
      <c r="C3514" s="66" t="s">
        <v>112</v>
      </c>
      <c r="D3514" s="66" t="s">
        <v>113</v>
      </c>
      <c r="E3514" s="66" t="s">
        <v>114</v>
      </c>
      <c r="F3514" s="68">
        <v>50705</v>
      </c>
      <c r="G3514" s="67">
        <v>7.88</v>
      </c>
      <c r="H3514" s="67">
        <v>0.11</v>
      </c>
      <c r="I3514" s="67">
        <v>8.0299999999999994</v>
      </c>
      <c r="J3514" s="67">
        <v>7.73</v>
      </c>
      <c r="K3514" s="67">
        <v>56.209000000000003</v>
      </c>
      <c r="L3514" s="67">
        <v>2.4329000000000001</v>
      </c>
    </row>
    <row r="3515" spans="1:15" hidden="1" x14ac:dyDescent="0.25">
      <c r="A3515" s="68">
        <v>44790</v>
      </c>
      <c r="B3515" s="68">
        <v>44792</v>
      </c>
      <c r="C3515" s="66" t="s">
        <v>121</v>
      </c>
      <c r="D3515" s="66" t="s">
        <v>170</v>
      </c>
      <c r="E3515" s="66" t="s">
        <v>171</v>
      </c>
      <c r="F3515" s="68">
        <v>45987</v>
      </c>
      <c r="G3515" s="67">
        <v>10.039999999999999</v>
      </c>
      <c r="H3515" s="67">
        <v>7.0000000000000007E-2</v>
      </c>
      <c r="I3515" s="67">
        <v>10.19</v>
      </c>
      <c r="J3515" s="67">
        <v>9.9</v>
      </c>
      <c r="K3515" s="67">
        <v>75.785700000000006</v>
      </c>
      <c r="L3515" s="67">
        <v>0.7288</v>
      </c>
    </row>
    <row r="3516" spans="1:15" x14ac:dyDescent="0.25">
      <c r="A3516" s="68">
        <v>44790</v>
      </c>
      <c r="B3516" s="68">
        <v>44792</v>
      </c>
      <c r="C3516" s="66" t="s">
        <v>115</v>
      </c>
      <c r="D3516" s="66" t="s">
        <v>116</v>
      </c>
      <c r="E3516" s="66" t="s">
        <v>117</v>
      </c>
      <c r="F3516" s="68">
        <v>51616</v>
      </c>
      <c r="G3516" s="67">
        <v>7.74</v>
      </c>
      <c r="H3516" s="67">
        <v>0.1</v>
      </c>
      <c r="I3516" s="67">
        <v>7.88</v>
      </c>
      <c r="J3516" s="67">
        <v>7.59</v>
      </c>
      <c r="K3516" s="67">
        <v>53.984999999999999</v>
      </c>
      <c r="L3516" s="67">
        <v>0.95340000000000003</v>
      </c>
    </row>
    <row r="3517" spans="1:15" hidden="1" x14ac:dyDescent="0.25">
      <c r="A3517" s="68">
        <v>44790</v>
      </c>
      <c r="B3517" s="68">
        <v>44792</v>
      </c>
      <c r="C3517" s="66" t="s">
        <v>124</v>
      </c>
      <c r="D3517" s="66" t="s">
        <v>178</v>
      </c>
      <c r="E3517" s="66" t="s">
        <v>179</v>
      </c>
      <c r="F3517" s="68">
        <v>44923</v>
      </c>
      <c r="G3517" s="67">
        <v>8.2799999999999994</v>
      </c>
      <c r="H3517" s="67">
        <v>-0.01</v>
      </c>
      <c r="I3517" s="67">
        <v>8.43</v>
      </c>
      <c r="J3517" s="67">
        <v>8.1300000000000008</v>
      </c>
      <c r="K3517" s="67">
        <v>97.075500000000005</v>
      </c>
      <c r="L3517" s="67">
        <v>0</v>
      </c>
      <c r="O3517" s="76"/>
    </row>
    <row r="3518" spans="1:15" hidden="1" x14ac:dyDescent="0.25">
      <c r="A3518" s="68">
        <v>44790</v>
      </c>
      <c r="B3518" s="68">
        <v>44792</v>
      </c>
      <c r="C3518" s="66" t="s">
        <v>118</v>
      </c>
      <c r="D3518" s="66" t="s">
        <v>174</v>
      </c>
      <c r="E3518" s="66" t="s">
        <v>175</v>
      </c>
      <c r="F3518" s="68">
        <v>46835</v>
      </c>
      <c r="G3518" s="67">
        <v>8.91</v>
      </c>
      <c r="H3518" s="67">
        <v>0.04</v>
      </c>
      <c r="I3518" s="67">
        <v>9.06</v>
      </c>
      <c r="J3518" s="67">
        <v>8.77</v>
      </c>
      <c r="K3518" s="67">
        <v>81.129199999999997</v>
      </c>
      <c r="L3518" s="67">
        <v>2.6137000000000001</v>
      </c>
    </row>
    <row r="3519" spans="1:15" hidden="1" x14ac:dyDescent="0.25">
      <c r="A3519" s="68">
        <v>44790</v>
      </c>
      <c r="B3519" s="68">
        <v>44792</v>
      </c>
      <c r="C3519" s="66" t="s">
        <v>127</v>
      </c>
      <c r="D3519" s="66" t="s">
        <v>4</v>
      </c>
      <c r="E3519" s="66" t="s">
        <v>8</v>
      </c>
      <c r="F3519" s="68">
        <v>48542</v>
      </c>
      <c r="G3519" s="67">
        <v>7.97</v>
      </c>
      <c r="H3519" s="67">
        <v>0.12</v>
      </c>
      <c r="I3519" s="67">
        <v>8.1199999999999992</v>
      </c>
      <c r="J3519" s="67">
        <v>7.82</v>
      </c>
      <c r="K3519" s="67">
        <v>77.965000000000003</v>
      </c>
      <c r="L3519" s="67">
        <v>2.7589000000000001</v>
      </c>
    </row>
    <row r="3520" spans="1:15" hidden="1" x14ac:dyDescent="0.25">
      <c r="A3520" s="68">
        <v>44790</v>
      </c>
      <c r="B3520" s="68">
        <v>44792</v>
      </c>
      <c r="C3520" s="66" t="s">
        <v>130</v>
      </c>
      <c r="D3520" s="66" t="s">
        <v>176</v>
      </c>
      <c r="E3520" s="66" t="s">
        <v>177</v>
      </c>
      <c r="F3520" s="68">
        <v>44979</v>
      </c>
      <c r="G3520" s="67">
        <v>8.1</v>
      </c>
      <c r="H3520" s="67">
        <v>-0.5</v>
      </c>
      <c r="I3520" s="67">
        <v>8.25</v>
      </c>
      <c r="J3520" s="67">
        <v>7.95</v>
      </c>
      <c r="K3520" s="67">
        <v>95.963700000000003</v>
      </c>
      <c r="L3520" s="67">
        <v>0</v>
      </c>
    </row>
    <row r="3521" spans="1:15" hidden="1" x14ac:dyDescent="0.25">
      <c r="A3521" s="68">
        <v>44790</v>
      </c>
      <c r="B3521" s="68">
        <v>44792</v>
      </c>
      <c r="C3521" s="66" t="s">
        <v>133</v>
      </c>
      <c r="D3521" s="66" t="s">
        <v>166</v>
      </c>
      <c r="E3521" s="66" t="s">
        <v>167</v>
      </c>
      <c r="F3521" s="68">
        <v>45105</v>
      </c>
      <c r="G3521" s="67">
        <v>9.73</v>
      </c>
      <c r="H3521" s="67">
        <v>-0.17</v>
      </c>
      <c r="I3521" s="67">
        <v>9.8699999999999992</v>
      </c>
      <c r="J3521" s="67">
        <v>9.58</v>
      </c>
      <c r="K3521" s="67">
        <v>92.203400000000002</v>
      </c>
      <c r="L3521" s="67">
        <v>0</v>
      </c>
    </row>
    <row r="3522" spans="1:15" hidden="1" x14ac:dyDescent="0.25">
      <c r="A3522" s="68">
        <v>44789</v>
      </c>
      <c r="B3522" s="68">
        <v>44791</v>
      </c>
      <c r="C3522" s="66" t="s">
        <v>112</v>
      </c>
      <c r="D3522" s="66" t="s">
        <v>113</v>
      </c>
      <c r="E3522" s="66" t="s">
        <v>114</v>
      </c>
      <c r="F3522" s="68">
        <v>50705</v>
      </c>
      <c r="G3522" s="67">
        <v>7.77</v>
      </c>
      <c r="H3522" s="67">
        <v>0.25</v>
      </c>
      <c r="I3522" s="67">
        <v>7.91</v>
      </c>
      <c r="J3522" s="67">
        <v>7.62</v>
      </c>
      <c r="K3522" s="67">
        <v>56.91</v>
      </c>
      <c r="L3522" s="67">
        <v>2.4247000000000001</v>
      </c>
    </row>
    <row r="3523" spans="1:15" hidden="1" x14ac:dyDescent="0.25">
      <c r="A3523" s="68">
        <v>44789</v>
      </c>
      <c r="B3523" s="68">
        <v>44791</v>
      </c>
      <c r="C3523" s="66" t="s">
        <v>121</v>
      </c>
      <c r="D3523" s="66" t="s">
        <v>170</v>
      </c>
      <c r="E3523" s="66" t="s">
        <v>171</v>
      </c>
      <c r="F3523" s="68">
        <v>45987</v>
      </c>
      <c r="G3523" s="67">
        <v>9.9700000000000006</v>
      </c>
      <c r="H3523" s="67">
        <v>0.2</v>
      </c>
      <c r="I3523" s="67">
        <v>10.119999999999999</v>
      </c>
      <c r="J3523" s="67">
        <v>9.83</v>
      </c>
      <c r="K3523" s="67">
        <v>75.924499999999995</v>
      </c>
      <c r="L3523" s="67">
        <v>0.72599999999999998</v>
      </c>
    </row>
    <row r="3524" spans="1:15" x14ac:dyDescent="0.25">
      <c r="A3524" s="68">
        <v>44789</v>
      </c>
      <c r="B3524" s="68">
        <v>44791</v>
      </c>
      <c r="C3524" s="66" t="s">
        <v>115</v>
      </c>
      <c r="D3524" s="66" t="s">
        <v>116</v>
      </c>
      <c r="E3524" s="66" t="s">
        <v>117</v>
      </c>
      <c r="F3524" s="68">
        <v>51616</v>
      </c>
      <c r="G3524" s="67">
        <v>7.64</v>
      </c>
      <c r="H3524" s="67">
        <v>0.25</v>
      </c>
      <c r="I3524" s="67">
        <v>7.79</v>
      </c>
      <c r="J3524" s="67">
        <v>7.49</v>
      </c>
      <c r="K3524" s="67">
        <v>54.610700000000001</v>
      </c>
      <c r="L3524" s="67">
        <v>0.94520000000000004</v>
      </c>
    </row>
    <row r="3525" spans="1:15" hidden="1" x14ac:dyDescent="0.25">
      <c r="A3525" s="68">
        <v>44789</v>
      </c>
      <c r="B3525" s="68">
        <v>44791</v>
      </c>
      <c r="C3525" s="66" t="s">
        <v>124</v>
      </c>
      <c r="D3525" s="66" t="s">
        <v>178</v>
      </c>
      <c r="E3525" s="66" t="s">
        <v>179</v>
      </c>
      <c r="F3525" s="68">
        <v>44923</v>
      </c>
      <c r="G3525" s="67">
        <v>8.2899999999999991</v>
      </c>
      <c r="H3525" s="67">
        <v>0.06</v>
      </c>
      <c r="I3525" s="67">
        <v>8.44</v>
      </c>
      <c r="J3525" s="67">
        <v>8.14</v>
      </c>
      <c r="K3525" s="67">
        <v>97.050399999999996</v>
      </c>
      <c r="L3525" s="67">
        <v>0</v>
      </c>
      <c r="O3525" s="76"/>
    </row>
    <row r="3526" spans="1:15" hidden="1" x14ac:dyDescent="0.25">
      <c r="A3526" s="68">
        <v>44789</v>
      </c>
      <c r="B3526" s="68">
        <v>44791</v>
      </c>
      <c r="C3526" s="66" t="s">
        <v>118</v>
      </c>
      <c r="D3526" s="66" t="s">
        <v>174</v>
      </c>
      <c r="E3526" s="66" t="s">
        <v>175</v>
      </c>
      <c r="F3526" s="68">
        <v>46835</v>
      </c>
      <c r="G3526" s="67">
        <v>8.8699999999999992</v>
      </c>
      <c r="H3526" s="67">
        <v>0.15</v>
      </c>
      <c r="I3526" s="67">
        <v>9.01</v>
      </c>
      <c r="J3526" s="67">
        <v>8.7200000000000006</v>
      </c>
      <c r="K3526" s="67">
        <v>81.283199999999994</v>
      </c>
      <c r="L3526" s="67">
        <v>2.6013999999999999</v>
      </c>
    </row>
    <row r="3527" spans="1:15" hidden="1" x14ac:dyDescent="0.25">
      <c r="A3527" s="68">
        <v>44789</v>
      </c>
      <c r="B3527" s="68">
        <v>44791</v>
      </c>
      <c r="C3527" s="66" t="s">
        <v>127</v>
      </c>
      <c r="D3527" s="66" t="s">
        <v>4</v>
      </c>
      <c r="E3527" s="66" t="s">
        <v>8</v>
      </c>
      <c r="F3527" s="68">
        <v>48542</v>
      </c>
      <c r="G3527" s="67">
        <v>7.85</v>
      </c>
      <c r="H3527" s="67">
        <v>0.26</v>
      </c>
      <c r="I3527" s="67">
        <v>7.99</v>
      </c>
      <c r="J3527" s="67">
        <v>7.7</v>
      </c>
      <c r="K3527" s="67">
        <v>78.675600000000003</v>
      </c>
      <c r="L3527" s="67">
        <v>2.7458999999999998</v>
      </c>
    </row>
    <row r="3528" spans="1:15" hidden="1" x14ac:dyDescent="0.25">
      <c r="A3528" s="68">
        <v>44789</v>
      </c>
      <c r="B3528" s="68">
        <v>44791</v>
      </c>
      <c r="C3528" s="66" t="s">
        <v>130</v>
      </c>
      <c r="D3528" s="66" t="s">
        <v>176</v>
      </c>
      <c r="E3528" s="66" t="s">
        <v>177</v>
      </c>
      <c r="F3528" s="68">
        <v>44979</v>
      </c>
      <c r="G3528" s="67">
        <v>8.6</v>
      </c>
      <c r="H3528" s="67">
        <v>0.03</v>
      </c>
      <c r="I3528" s="67">
        <v>8.75</v>
      </c>
      <c r="J3528" s="67">
        <v>8.4499999999999993</v>
      </c>
      <c r="K3528" s="67">
        <v>95.702399999999997</v>
      </c>
      <c r="L3528" s="67">
        <v>0</v>
      </c>
    </row>
    <row r="3529" spans="1:15" hidden="1" x14ac:dyDescent="0.25">
      <c r="A3529" s="68">
        <v>44789</v>
      </c>
      <c r="B3529" s="68">
        <v>44791</v>
      </c>
      <c r="C3529" s="66" t="s">
        <v>133</v>
      </c>
      <c r="D3529" s="66" t="s">
        <v>166</v>
      </c>
      <c r="E3529" s="66" t="s">
        <v>167</v>
      </c>
      <c r="F3529" s="68">
        <v>45105</v>
      </c>
      <c r="G3529" s="67">
        <v>9.9</v>
      </c>
      <c r="H3529" s="67">
        <v>0.08</v>
      </c>
      <c r="I3529" s="67">
        <v>10.039999999999999</v>
      </c>
      <c r="J3529" s="67">
        <v>9.75</v>
      </c>
      <c r="K3529" s="67">
        <v>92.054100000000005</v>
      </c>
      <c r="L3529" s="67">
        <v>0</v>
      </c>
    </row>
    <row r="3530" spans="1:15" hidden="1" x14ac:dyDescent="0.25">
      <c r="A3530" s="68">
        <v>44788</v>
      </c>
      <c r="B3530" s="68">
        <v>44790</v>
      </c>
      <c r="C3530" s="66" t="s">
        <v>112</v>
      </c>
      <c r="D3530" s="66" t="s">
        <v>113</v>
      </c>
      <c r="E3530" s="66" t="s">
        <v>114</v>
      </c>
      <c r="F3530" s="68">
        <v>50705</v>
      </c>
      <c r="G3530" s="67">
        <v>7.52</v>
      </c>
      <c r="H3530" s="67">
        <v>0.15</v>
      </c>
      <c r="I3530" s="67">
        <v>7.66</v>
      </c>
      <c r="J3530" s="67">
        <v>7.37</v>
      </c>
      <c r="K3530" s="67">
        <v>58.495399999999997</v>
      </c>
      <c r="L3530" s="67">
        <v>2.4163999999999999</v>
      </c>
    </row>
    <row r="3531" spans="1:15" hidden="1" x14ac:dyDescent="0.25">
      <c r="A3531" s="68">
        <v>44788</v>
      </c>
      <c r="B3531" s="68">
        <v>44790</v>
      </c>
      <c r="C3531" s="66" t="s">
        <v>121</v>
      </c>
      <c r="D3531" s="66" t="s">
        <v>170</v>
      </c>
      <c r="E3531" s="66" t="s">
        <v>171</v>
      </c>
      <c r="F3531" s="68">
        <v>45987</v>
      </c>
      <c r="G3531" s="67">
        <v>9.77</v>
      </c>
      <c r="H3531" s="67">
        <v>0.03</v>
      </c>
      <c r="I3531" s="67">
        <v>9.92</v>
      </c>
      <c r="J3531" s="67">
        <v>9.6300000000000008</v>
      </c>
      <c r="K3531" s="67">
        <v>76.365099999999998</v>
      </c>
      <c r="L3531" s="67">
        <v>0.72330000000000005</v>
      </c>
    </row>
    <row r="3532" spans="1:15" x14ac:dyDescent="0.25">
      <c r="A3532" s="68">
        <v>44788</v>
      </c>
      <c r="B3532" s="68">
        <v>44790</v>
      </c>
      <c r="C3532" s="66" t="s">
        <v>115</v>
      </c>
      <c r="D3532" s="66" t="s">
        <v>116</v>
      </c>
      <c r="E3532" s="66" t="s">
        <v>117</v>
      </c>
      <c r="F3532" s="68">
        <v>51616</v>
      </c>
      <c r="G3532" s="67">
        <v>7.39</v>
      </c>
      <c r="H3532" s="67">
        <v>0.12</v>
      </c>
      <c r="I3532" s="67">
        <v>7.54</v>
      </c>
      <c r="J3532" s="67">
        <v>7.24</v>
      </c>
      <c r="K3532" s="67">
        <v>56.258200000000002</v>
      </c>
      <c r="L3532" s="67">
        <v>0.93700000000000006</v>
      </c>
    </row>
    <row r="3533" spans="1:15" hidden="1" x14ac:dyDescent="0.25">
      <c r="A3533" s="68">
        <v>44788</v>
      </c>
      <c r="B3533" s="68">
        <v>44790</v>
      </c>
      <c r="C3533" s="66" t="s">
        <v>124</v>
      </c>
      <c r="D3533" s="66" t="s">
        <v>178</v>
      </c>
      <c r="E3533" s="66" t="s">
        <v>179</v>
      </c>
      <c r="F3533" s="68">
        <v>44923</v>
      </c>
      <c r="G3533" s="67">
        <v>8.23</v>
      </c>
      <c r="H3533" s="67">
        <v>-7.0000000000000007E-2</v>
      </c>
      <c r="I3533" s="67">
        <v>8.3800000000000008</v>
      </c>
      <c r="J3533" s="67">
        <v>8.08</v>
      </c>
      <c r="K3533" s="67">
        <v>97.048900000000003</v>
      </c>
      <c r="L3533" s="67">
        <v>0</v>
      </c>
      <c r="O3533" s="76"/>
    </row>
    <row r="3534" spans="1:15" hidden="1" x14ac:dyDescent="0.25">
      <c r="A3534" s="68">
        <v>44788</v>
      </c>
      <c r="B3534" s="68">
        <v>44790</v>
      </c>
      <c r="C3534" s="66" t="s">
        <v>118</v>
      </c>
      <c r="D3534" s="66" t="s">
        <v>174</v>
      </c>
      <c r="E3534" s="66" t="s">
        <v>175</v>
      </c>
      <c r="F3534" s="68">
        <v>46835</v>
      </c>
      <c r="G3534" s="67">
        <v>8.7200000000000006</v>
      </c>
      <c r="H3534" s="67">
        <v>0.01</v>
      </c>
      <c r="I3534" s="67">
        <v>8.8699999999999992</v>
      </c>
      <c r="J3534" s="67">
        <v>8.58</v>
      </c>
      <c r="K3534" s="67">
        <v>81.822299999999998</v>
      </c>
      <c r="L3534" s="67">
        <v>2.589</v>
      </c>
    </row>
    <row r="3535" spans="1:15" hidden="1" x14ac:dyDescent="0.25">
      <c r="A3535" s="68">
        <v>44788</v>
      </c>
      <c r="B3535" s="68">
        <v>44790</v>
      </c>
      <c r="C3535" s="66" t="s">
        <v>127</v>
      </c>
      <c r="D3535" s="66" t="s">
        <v>4</v>
      </c>
      <c r="E3535" s="66" t="s">
        <v>8</v>
      </c>
      <c r="F3535" s="68">
        <v>48542</v>
      </c>
      <c r="G3535" s="67">
        <v>7.59</v>
      </c>
      <c r="H3535" s="67">
        <v>0.08</v>
      </c>
      <c r="I3535" s="67">
        <v>7.74</v>
      </c>
      <c r="J3535" s="67">
        <v>7.45</v>
      </c>
      <c r="K3535" s="67">
        <v>80.204400000000007</v>
      </c>
      <c r="L3535" s="67">
        <v>2.7328999999999999</v>
      </c>
    </row>
    <row r="3536" spans="1:15" hidden="1" x14ac:dyDescent="0.25">
      <c r="A3536" s="68">
        <v>44788</v>
      </c>
      <c r="B3536" s="68">
        <v>44790</v>
      </c>
      <c r="C3536" s="66" t="s">
        <v>130</v>
      </c>
      <c r="D3536" s="66" t="s">
        <v>176</v>
      </c>
      <c r="E3536" s="66" t="s">
        <v>177</v>
      </c>
      <c r="F3536" s="68">
        <v>44979</v>
      </c>
      <c r="G3536" s="67">
        <v>8.57</v>
      </c>
      <c r="H3536" s="67">
        <v>-0.13</v>
      </c>
      <c r="I3536" s="67">
        <v>8.7200000000000006</v>
      </c>
      <c r="J3536" s="67">
        <v>8.43</v>
      </c>
      <c r="K3536" s="67">
        <v>95.693399999999997</v>
      </c>
      <c r="L3536" s="67">
        <v>0</v>
      </c>
    </row>
    <row r="3537" spans="1:15" hidden="1" x14ac:dyDescent="0.25">
      <c r="A3537" s="68">
        <v>44788</v>
      </c>
      <c r="B3537" s="68">
        <v>44790</v>
      </c>
      <c r="C3537" s="66" t="s">
        <v>133</v>
      </c>
      <c r="D3537" s="66" t="s">
        <v>166</v>
      </c>
      <c r="E3537" s="66" t="s">
        <v>167</v>
      </c>
      <c r="F3537" s="68">
        <v>45105</v>
      </c>
      <c r="G3537" s="67">
        <v>9.82</v>
      </c>
      <c r="H3537" s="67">
        <v>0</v>
      </c>
      <c r="I3537" s="67">
        <v>9.9700000000000006</v>
      </c>
      <c r="J3537" s="67">
        <v>9.67</v>
      </c>
      <c r="K3537" s="67">
        <v>92.0869</v>
      </c>
      <c r="L3537" s="67">
        <v>0</v>
      </c>
    </row>
    <row r="3538" spans="1:15" hidden="1" x14ac:dyDescent="0.25">
      <c r="A3538" s="68">
        <v>44785</v>
      </c>
      <c r="B3538" s="68">
        <v>44789</v>
      </c>
      <c r="C3538" s="66" t="s">
        <v>112</v>
      </c>
      <c r="D3538" s="66" t="s">
        <v>113</v>
      </c>
      <c r="E3538" s="66" t="s">
        <v>114</v>
      </c>
      <c r="F3538" s="68">
        <v>50705</v>
      </c>
      <c r="G3538" s="67">
        <v>7.37</v>
      </c>
      <c r="H3538" s="67">
        <v>-0.23</v>
      </c>
      <c r="I3538" s="67">
        <v>7.51</v>
      </c>
      <c r="J3538" s="67">
        <v>7.22</v>
      </c>
      <c r="K3538" s="67">
        <v>59.452800000000003</v>
      </c>
      <c r="L3538" s="67">
        <v>2.4081999999999999</v>
      </c>
    </row>
    <row r="3539" spans="1:15" hidden="1" x14ac:dyDescent="0.25">
      <c r="A3539" s="68">
        <v>44785</v>
      </c>
      <c r="B3539" s="68">
        <v>44789</v>
      </c>
      <c r="C3539" s="66" t="s">
        <v>121</v>
      </c>
      <c r="D3539" s="66" t="s">
        <v>170</v>
      </c>
      <c r="E3539" s="66" t="s">
        <v>171</v>
      </c>
      <c r="F3539" s="68">
        <v>45987</v>
      </c>
      <c r="G3539" s="67">
        <v>9.74</v>
      </c>
      <c r="H3539" s="67">
        <v>-0.13</v>
      </c>
      <c r="I3539" s="67">
        <v>9.8800000000000008</v>
      </c>
      <c r="J3539" s="67">
        <v>9.59</v>
      </c>
      <c r="K3539" s="67">
        <v>76.424499999999995</v>
      </c>
      <c r="L3539" s="67">
        <v>0.72050000000000003</v>
      </c>
    </row>
    <row r="3540" spans="1:15" x14ac:dyDescent="0.25">
      <c r="A3540" s="68">
        <v>44785</v>
      </c>
      <c r="B3540" s="68">
        <v>44789</v>
      </c>
      <c r="C3540" s="66" t="s">
        <v>115</v>
      </c>
      <c r="D3540" s="66" t="s">
        <v>116</v>
      </c>
      <c r="E3540" s="66" t="s">
        <v>117</v>
      </c>
      <c r="F3540" s="68">
        <v>51616</v>
      </c>
      <c r="G3540" s="67">
        <v>7.27</v>
      </c>
      <c r="H3540" s="67">
        <v>-0.16</v>
      </c>
      <c r="I3540" s="67">
        <v>7.42</v>
      </c>
      <c r="J3540" s="67">
        <v>7.13</v>
      </c>
      <c r="K3540" s="67">
        <v>57.049799999999998</v>
      </c>
      <c r="L3540" s="67">
        <v>0.92879999999999996</v>
      </c>
    </row>
    <row r="3541" spans="1:15" hidden="1" x14ac:dyDescent="0.25">
      <c r="A3541" s="68">
        <v>44785</v>
      </c>
      <c r="B3541" s="68">
        <v>44789</v>
      </c>
      <c r="C3541" s="66" t="s">
        <v>124</v>
      </c>
      <c r="D3541" s="66" t="s">
        <v>178</v>
      </c>
      <c r="E3541" s="66" t="s">
        <v>179</v>
      </c>
      <c r="F3541" s="68">
        <v>44923</v>
      </c>
      <c r="G3541" s="67">
        <v>8.3000000000000007</v>
      </c>
      <c r="H3541" s="67">
        <v>0</v>
      </c>
      <c r="I3541" s="67">
        <v>8.4499999999999993</v>
      </c>
      <c r="J3541" s="67">
        <v>8.15</v>
      </c>
      <c r="K3541" s="67">
        <v>97.003500000000003</v>
      </c>
      <c r="L3541" s="67">
        <v>0</v>
      </c>
      <c r="O3541" s="76"/>
    </row>
    <row r="3542" spans="1:15" hidden="1" x14ac:dyDescent="0.25">
      <c r="A3542" s="68">
        <v>44785</v>
      </c>
      <c r="B3542" s="68">
        <v>44789</v>
      </c>
      <c r="C3542" s="66" t="s">
        <v>118</v>
      </c>
      <c r="D3542" s="66" t="s">
        <v>174</v>
      </c>
      <c r="E3542" s="66" t="s">
        <v>175</v>
      </c>
      <c r="F3542" s="68">
        <v>46835</v>
      </c>
      <c r="G3542" s="67">
        <v>8.7100000000000009</v>
      </c>
      <c r="H3542" s="67">
        <v>-0.23</v>
      </c>
      <c r="I3542" s="67">
        <v>8.85</v>
      </c>
      <c r="J3542" s="67">
        <v>8.56</v>
      </c>
      <c r="K3542" s="67">
        <v>81.886200000000002</v>
      </c>
      <c r="L3542" s="67">
        <v>2.5767000000000002</v>
      </c>
    </row>
    <row r="3543" spans="1:15" hidden="1" x14ac:dyDescent="0.25">
      <c r="A3543" s="68">
        <v>44785</v>
      </c>
      <c r="B3543" s="68">
        <v>44789</v>
      </c>
      <c r="C3543" s="66" t="s">
        <v>127</v>
      </c>
      <c r="D3543" s="66" t="s">
        <v>4</v>
      </c>
      <c r="E3543" s="66" t="s">
        <v>8</v>
      </c>
      <c r="F3543" s="68">
        <v>48542</v>
      </c>
      <c r="G3543" s="67">
        <v>7.51</v>
      </c>
      <c r="H3543" s="67">
        <v>-0.33</v>
      </c>
      <c r="I3543" s="67">
        <v>7.66</v>
      </c>
      <c r="J3543" s="67">
        <v>7.37</v>
      </c>
      <c r="K3543" s="67">
        <v>80.687200000000004</v>
      </c>
      <c r="L3543" s="67">
        <v>2.7199</v>
      </c>
    </row>
    <row r="3544" spans="1:15" hidden="1" x14ac:dyDescent="0.25">
      <c r="A3544" s="68">
        <v>44785</v>
      </c>
      <c r="B3544" s="68">
        <v>44789</v>
      </c>
      <c r="C3544" s="66" t="s">
        <v>130</v>
      </c>
      <c r="D3544" s="66" t="s">
        <v>176</v>
      </c>
      <c r="E3544" s="66" t="s">
        <v>177</v>
      </c>
      <c r="F3544" s="68">
        <v>44979</v>
      </c>
      <c r="G3544" s="67">
        <v>8.6999999999999993</v>
      </c>
      <c r="H3544" s="67">
        <v>-0.01</v>
      </c>
      <c r="I3544" s="67">
        <v>8.85</v>
      </c>
      <c r="J3544" s="67">
        <v>8.5500000000000007</v>
      </c>
      <c r="K3544" s="67">
        <v>95.610399999999998</v>
      </c>
      <c r="L3544" s="67">
        <v>0</v>
      </c>
    </row>
    <row r="3545" spans="1:15" hidden="1" x14ac:dyDescent="0.25">
      <c r="A3545" s="68">
        <v>44785</v>
      </c>
      <c r="B3545" s="68">
        <v>44789</v>
      </c>
      <c r="C3545" s="66" t="s">
        <v>133</v>
      </c>
      <c r="D3545" s="66" t="s">
        <v>166</v>
      </c>
      <c r="E3545" s="66" t="s">
        <v>167</v>
      </c>
      <c r="F3545" s="68">
        <v>45105</v>
      </c>
      <c r="G3545" s="67">
        <v>9.82</v>
      </c>
      <c r="H3545" s="67">
        <v>0</v>
      </c>
      <c r="I3545" s="67">
        <v>9.9700000000000006</v>
      </c>
      <c r="J3545" s="67">
        <v>9.67</v>
      </c>
      <c r="K3545" s="67">
        <v>92.065100000000001</v>
      </c>
      <c r="L3545" s="67">
        <v>0</v>
      </c>
    </row>
    <row r="3546" spans="1:15" hidden="1" x14ac:dyDescent="0.25">
      <c r="A3546" s="68">
        <v>44784</v>
      </c>
      <c r="B3546" s="68">
        <v>44788</v>
      </c>
      <c r="C3546" s="66" t="s">
        <v>112</v>
      </c>
      <c r="D3546" s="66" t="s">
        <v>113</v>
      </c>
      <c r="E3546" s="66" t="s">
        <v>114</v>
      </c>
      <c r="F3546" s="68">
        <v>50705</v>
      </c>
      <c r="G3546" s="67">
        <v>7.6</v>
      </c>
      <c r="H3546" s="67">
        <v>-0.14000000000000001</v>
      </c>
      <c r="I3546" s="67">
        <v>7.74</v>
      </c>
      <c r="J3546" s="67">
        <v>7.45</v>
      </c>
      <c r="K3546" s="67">
        <v>57.967799999999997</v>
      </c>
      <c r="L3546" s="67">
        <v>2.4</v>
      </c>
    </row>
    <row r="3547" spans="1:15" hidden="1" x14ac:dyDescent="0.25">
      <c r="A3547" s="68">
        <v>44784</v>
      </c>
      <c r="B3547" s="68">
        <v>44788</v>
      </c>
      <c r="C3547" s="66" t="s">
        <v>121</v>
      </c>
      <c r="D3547" s="66" t="s">
        <v>170</v>
      </c>
      <c r="E3547" s="66" t="s">
        <v>171</v>
      </c>
      <c r="F3547" s="68">
        <v>45987</v>
      </c>
      <c r="G3547" s="67">
        <v>9.8699999999999992</v>
      </c>
      <c r="H3547" s="67">
        <v>-0.18</v>
      </c>
      <c r="I3547" s="67">
        <v>10.01</v>
      </c>
      <c r="J3547" s="67">
        <v>9.7200000000000006</v>
      </c>
      <c r="K3547" s="67">
        <v>76.109700000000004</v>
      </c>
      <c r="L3547" s="67">
        <v>0.71779999999999999</v>
      </c>
    </row>
    <row r="3548" spans="1:15" x14ac:dyDescent="0.25">
      <c r="A3548" s="68">
        <v>44784</v>
      </c>
      <c r="B3548" s="68">
        <v>44788</v>
      </c>
      <c r="C3548" s="66" t="s">
        <v>115</v>
      </c>
      <c r="D3548" s="66" t="s">
        <v>116</v>
      </c>
      <c r="E3548" s="66" t="s">
        <v>117</v>
      </c>
      <c r="F3548" s="68">
        <v>51616</v>
      </c>
      <c r="G3548" s="67">
        <v>7.43</v>
      </c>
      <c r="H3548" s="67">
        <v>-0.09</v>
      </c>
      <c r="I3548" s="67">
        <v>7.57</v>
      </c>
      <c r="J3548" s="67">
        <v>7.28</v>
      </c>
      <c r="K3548" s="67">
        <v>55.993299999999998</v>
      </c>
      <c r="L3548" s="67">
        <v>0.92049999999999998</v>
      </c>
    </row>
    <row r="3549" spans="1:15" hidden="1" x14ac:dyDescent="0.25">
      <c r="A3549" s="68">
        <v>44784</v>
      </c>
      <c r="B3549" s="68">
        <v>44788</v>
      </c>
      <c r="C3549" s="66" t="s">
        <v>124</v>
      </c>
      <c r="D3549" s="66" t="s">
        <v>178</v>
      </c>
      <c r="E3549" s="66" t="s">
        <v>179</v>
      </c>
      <c r="F3549" s="68">
        <v>44923</v>
      </c>
      <c r="G3549" s="67">
        <v>8.3000000000000007</v>
      </c>
      <c r="H3549" s="67">
        <v>-0.21</v>
      </c>
      <c r="I3549" s="67">
        <v>8.4499999999999993</v>
      </c>
      <c r="J3549" s="67">
        <v>8.16</v>
      </c>
      <c r="K3549" s="67">
        <v>96.980099999999993</v>
      </c>
      <c r="L3549" s="67">
        <v>0</v>
      </c>
      <c r="O3549" s="76"/>
    </row>
    <row r="3550" spans="1:15" hidden="1" x14ac:dyDescent="0.25">
      <c r="A3550" s="68">
        <v>44784</v>
      </c>
      <c r="B3550" s="68">
        <v>44788</v>
      </c>
      <c r="C3550" s="66" t="s">
        <v>118</v>
      </c>
      <c r="D3550" s="66" t="s">
        <v>174</v>
      </c>
      <c r="E3550" s="66" t="s">
        <v>175</v>
      </c>
      <c r="F3550" s="68">
        <v>46835</v>
      </c>
      <c r="G3550" s="67">
        <v>8.94</v>
      </c>
      <c r="H3550" s="67">
        <v>-0.23</v>
      </c>
      <c r="I3550" s="67">
        <v>9.08</v>
      </c>
      <c r="J3550" s="67">
        <v>8.7899999999999991</v>
      </c>
      <c r="K3550" s="67">
        <v>81.013900000000007</v>
      </c>
      <c r="L3550" s="67">
        <v>2.5644</v>
      </c>
    </row>
    <row r="3551" spans="1:15" hidden="1" x14ac:dyDescent="0.25">
      <c r="A3551" s="68">
        <v>44784</v>
      </c>
      <c r="B3551" s="68">
        <v>44788</v>
      </c>
      <c r="C3551" s="66" t="s">
        <v>127</v>
      </c>
      <c r="D3551" s="66" t="s">
        <v>4</v>
      </c>
      <c r="E3551" s="66" t="s">
        <v>8</v>
      </c>
      <c r="F3551" s="68">
        <v>48542</v>
      </c>
      <c r="G3551" s="67">
        <v>7.84</v>
      </c>
      <c r="H3551" s="67">
        <v>-0.12</v>
      </c>
      <c r="I3551" s="67">
        <v>7.99</v>
      </c>
      <c r="J3551" s="67">
        <v>7.7</v>
      </c>
      <c r="K3551" s="67">
        <v>78.693600000000004</v>
      </c>
      <c r="L3551" s="67">
        <v>2.7067999999999999</v>
      </c>
    </row>
    <row r="3552" spans="1:15" hidden="1" x14ac:dyDescent="0.25">
      <c r="A3552" s="68">
        <v>44784</v>
      </c>
      <c r="B3552" s="68">
        <v>44788</v>
      </c>
      <c r="C3552" s="66" t="s">
        <v>130</v>
      </c>
      <c r="D3552" s="66" t="s">
        <v>176</v>
      </c>
      <c r="E3552" s="66" t="s">
        <v>177</v>
      </c>
      <c r="F3552" s="68">
        <v>44979</v>
      </c>
      <c r="G3552" s="67">
        <v>8.7100000000000009</v>
      </c>
      <c r="H3552" s="67">
        <v>-0.05</v>
      </c>
      <c r="I3552" s="67">
        <v>8.86</v>
      </c>
      <c r="J3552" s="67">
        <v>8.56</v>
      </c>
      <c r="K3552" s="67">
        <v>95.582700000000003</v>
      </c>
      <c r="L3552" s="67">
        <v>0</v>
      </c>
    </row>
    <row r="3553" spans="1:15" hidden="1" x14ac:dyDescent="0.25">
      <c r="A3553" s="68">
        <v>44784</v>
      </c>
      <c r="B3553" s="68">
        <v>44788</v>
      </c>
      <c r="C3553" s="66" t="s">
        <v>133</v>
      </c>
      <c r="D3553" s="66" t="s">
        <v>166</v>
      </c>
      <c r="E3553" s="66" t="s">
        <v>167</v>
      </c>
      <c r="F3553" s="68">
        <v>45105</v>
      </c>
      <c r="G3553" s="67">
        <v>9.82</v>
      </c>
      <c r="H3553" s="67">
        <v>0</v>
      </c>
      <c r="I3553" s="67">
        <v>9.9700000000000006</v>
      </c>
      <c r="J3553" s="67">
        <v>9.67</v>
      </c>
      <c r="K3553" s="67">
        <v>92.040700000000001</v>
      </c>
      <c r="L3553" s="67">
        <v>0</v>
      </c>
    </row>
    <row r="3554" spans="1:15" hidden="1" x14ac:dyDescent="0.25">
      <c r="A3554" s="68">
        <v>44783</v>
      </c>
      <c r="B3554" s="68">
        <v>44785</v>
      </c>
      <c r="C3554" s="66" t="s">
        <v>112</v>
      </c>
      <c r="D3554" s="66" t="s">
        <v>113</v>
      </c>
      <c r="E3554" s="66" t="s">
        <v>114</v>
      </c>
      <c r="F3554" s="68">
        <v>50705</v>
      </c>
      <c r="G3554" s="67">
        <v>7.74</v>
      </c>
      <c r="H3554" s="67">
        <v>0.03</v>
      </c>
      <c r="I3554" s="67">
        <v>7.88</v>
      </c>
      <c r="J3554" s="67">
        <v>7.59</v>
      </c>
      <c r="K3554" s="67">
        <v>57.0717</v>
      </c>
      <c r="L3554" s="67">
        <v>2.3753000000000002</v>
      </c>
    </row>
    <row r="3555" spans="1:15" hidden="1" x14ac:dyDescent="0.25">
      <c r="A3555" s="68">
        <v>44783</v>
      </c>
      <c r="B3555" s="68">
        <v>44785</v>
      </c>
      <c r="C3555" s="66" t="s">
        <v>121</v>
      </c>
      <c r="D3555" s="66" t="s">
        <v>170</v>
      </c>
      <c r="E3555" s="66" t="s">
        <v>171</v>
      </c>
      <c r="F3555" s="68">
        <v>45987</v>
      </c>
      <c r="G3555" s="67">
        <v>10.050000000000001</v>
      </c>
      <c r="H3555" s="67">
        <v>0</v>
      </c>
      <c r="I3555" s="67">
        <v>10.199999999999999</v>
      </c>
      <c r="J3555" s="67">
        <v>9.91</v>
      </c>
      <c r="K3555" s="67">
        <v>75.649100000000004</v>
      </c>
      <c r="L3555" s="67">
        <v>0.70960000000000001</v>
      </c>
    </row>
    <row r="3556" spans="1:15" x14ac:dyDescent="0.25">
      <c r="A3556" s="68">
        <v>44783</v>
      </c>
      <c r="B3556" s="68">
        <v>44785</v>
      </c>
      <c r="C3556" s="66" t="s">
        <v>115</v>
      </c>
      <c r="D3556" s="66" t="s">
        <v>116</v>
      </c>
      <c r="E3556" s="66" t="s">
        <v>117</v>
      </c>
      <c r="F3556" s="68">
        <v>51616</v>
      </c>
      <c r="G3556" s="67">
        <v>7.52</v>
      </c>
      <c r="H3556" s="67">
        <v>0.02</v>
      </c>
      <c r="I3556" s="67">
        <v>7.66</v>
      </c>
      <c r="J3556" s="67">
        <v>7.37</v>
      </c>
      <c r="K3556" s="67">
        <v>55.389299999999999</v>
      </c>
      <c r="L3556" s="67">
        <v>0.89590000000000003</v>
      </c>
    </row>
    <row r="3557" spans="1:15" hidden="1" x14ac:dyDescent="0.25">
      <c r="A3557" s="68">
        <v>44783</v>
      </c>
      <c r="B3557" s="68">
        <v>44785</v>
      </c>
      <c r="C3557" s="66" t="s">
        <v>124</v>
      </c>
      <c r="D3557" s="66" t="s">
        <v>178</v>
      </c>
      <c r="E3557" s="66" t="s">
        <v>179</v>
      </c>
      <c r="F3557" s="68">
        <v>44923</v>
      </c>
      <c r="G3557" s="67">
        <v>8.51</v>
      </c>
      <c r="H3557" s="67">
        <v>0.02</v>
      </c>
      <c r="I3557" s="67">
        <v>8.66</v>
      </c>
      <c r="J3557" s="67">
        <v>8.3699999999999992</v>
      </c>
      <c r="K3557" s="67">
        <v>96.840199999999996</v>
      </c>
      <c r="L3557" s="67">
        <v>0</v>
      </c>
      <c r="O3557" s="76"/>
    </row>
    <row r="3558" spans="1:15" hidden="1" x14ac:dyDescent="0.25">
      <c r="A3558" s="68">
        <v>44783</v>
      </c>
      <c r="B3558" s="68">
        <v>44785</v>
      </c>
      <c r="C3558" s="66" t="s">
        <v>118</v>
      </c>
      <c r="D3558" s="66" t="s">
        <v>174</v>
      </c>
      <c r="E3558" s="66" t="s">
        <v>175</v>
      </c>
      <c r="F3558" s="68">
        <v>46835</v>
      </c>
      <c r="G3558" s="67">
        <v>9.17</v>
      </c>
      <c r="H3558" s="67">
        <v>0.01</v>
      </c>
      <c r="I3558" s="67">
        <v>9.31</v>
      </c>
      <c r="J3558" s="67">
        <v>9.0299999999999994</v>
      </c>
      <c r="K3558" s="67">
        <v>80.113399999999999</v>
      </c>
      <c r="L3558" s="67">
        <v>2.5274000000000001</v>
      </c>
    </row>
    <row r="3559" spans="1:15" hidden="1" x14ac:dyDescent="0.25">
      <c r="A3559" s="68">
        <v>44783</v>
      </c>
      <c r="B3559" s="68">
        <v>44785</v>
      </c>
      <c r="C3559" s="66" t="s">
        <v>127</v>
      </c>
      <c r="D3559" s="66" t="s">
        <v>4</v>
      </c>
      <c r="E3559" s="66" t="s">
        <v>8</v>
      </c>
      <c r="F3559" s="68">
        <v>48542</v>
      </c>
      <c r="G3559" s="67">
        <v>7.96</v>
      </c>
      <c r="H3559" s="67">
        <v>0.01</v>
      </c>
      <c r="I3559" s="67">
        <v>8.1</v>
      </c>
      <c r="J3559" s="67">
        <v>7.81</v>
      </c>
      <c r="K3559" s="67">
        <v>78.020499999999998</v>
      </c>
      <c r="L3559" s="67">
        <v>2.6678000000000002</v>
      </c>
    </row>
    <row r="3560" spans="1:15" hidden="1" x14ac:dyDescent="0.25">
      <c r="A3560" s="68">
        <v>44783</v>
      </c>
      <c r="B3560" s="68">
        <v>44785</v>
      </c>
      <c r="C3560" s="66" t="s">
        <v>130</v>
      </c>
      <c r="D3560" s="66" t="s">
        <v>176</v>
      </c>
      <c r="E3560" s="66" t="s">
        <v>177</v>
      </c>
      <c r="F3560" s="68">
        <v>44979</v>
      </c>
      <c r="G3560" s="67">
        <v>8.76</v>
      </c>
      <c r="H3560" s="67">
        <v>-0.01</v>
      </c>
      <c r="I3560" s="67">
        <v>8.91</v>
      </c>
      <c r="J3560" s="67">
        <v>8.6199999999999992</v>
      </c>
      <c r="K3560" s="67">
        <v>95.491</v>
      </c>
      <c r="L3560" s="67">
        <v>0</v>
      </c>
    </row>
    <row r="3561" spans="1:15" hidden="1" x14ac:dyDescent="0.25">
      <c r="A3561" s="68">
        <v>44783</v>
      </c>
      <c r="B3561" s="68">
        <v>44785</v>
      </c>
      <c r="C3561" s="66" t="s">
        <v>133</v>
      </c>
      <c r="D3561" s="66" t="s">
        <v>166</v>
      </c>
      <c r="E3561" s="66" t="s">
        <v>167</v>
      </c>
      <c r="F3561" s="68">
        <v>45105</v>
      </c>
      <c r="G3561" s="67">
        <v>9.82</v>
      </c>
      <c r="H3561" s="67">
        <v>0</v>
      </c>
      <c r="I3561" s="67">
        <v>9.9700000000000006</v>
      </c>
      <c r="J3561" s="67">
        <v>9.68</v>
      </c>
      <c r="K3561" s="67">
        <v>91.968900000000005</v>
      </c>
      <c r="L3561" s="67">
        <v>0</v>
      </c>
    </row>
    <row r="3562" spans="1:15" hidden="1" x14ac:dyDescent="0.25">
      <c r="A3562" s="68">
        <v>44782</v>
      </c>
      <c r="B3562" s="68">
        <v>44784</v>
      </c>
      <c r="C3562" s="66" t="s">
        <v>112</v>
      </c>
      <c r="D3562" s="66" t="s">
        <v>113</v>
      </c>
      <c r="E3562" s="66" t="s">
        <v>114</v>
      </c>
      <c r="F3562" s="68">
        <v>50705</v>
      </c>
      <c r="G3562" s="67">
        <v>7.71</v>
      </c>
      <c r="H3562" s="67">
        <v>0.14000000000000001</v>
      </c>
      <c r="I3562" s="67">
        <v>7.86</v>
      </c>
      <c r="J3562" s="67">
        <v>7.56</v>
      </c>
      <c r="K3562" s="67">
        <v>57.2226</v>
      </c>
      <c r="L3562" s="67">
        <v>2.3671000000000002</v>
      </c>
    </row>
    <row r="3563" spans="1:15" hidden="1" x14ac:dyDescent="0.25">
      <c r="A3563" s="68">
        <v>44782</v>
      </c>
      <c r="B3563" s="68">
        <v>44784</v>
      </c>
      <c r="C3563" s="66" t="s">
        <v>121</v>
      </c>
      <c r="D3563" s="66" t="s">
        <v>170</v>
      </c>
      <c r="E3563" s="66" t="s">
        <v>171</v>
      </c>
      <c r="F3563" s="68">
        <v>45987</v>
      </c>
      <c r="G3563" s="67">
        <v>10.050000000000001</v>
      </c>
      <c r="H3563" s="67">
        <v>0.08</v>
      </c>
      <c r="I3563" s="67">
        <v>10.199999999999999</v>
      </c>
      <c r="J3563" s="67">
        <v>9.9</v>
      </c>
      <c r="K3563" s="67">
        <v>75.636200000000002</v>
      </c>
      <c r="L3563" s="67">
        <v>0.70679999999999998</v>
      </c>
    </row>
    <row r="3564" spans="1:15" x14ac:dyDescent="0.25">
      <c r="A3564" s="68">
        <v>44782</v>
      </c>
      <c r="B3564" s="68">
        <v>44784</v>
      </c>
      <c r="C3564" s="66" t="s">
        <v>115</v>
      </c>
      <c r="D3564" s="66" t="s">
        <v>116</v>
      </c>
      <c r="E3564" s="66" t="s">
        <v>117</v>
      </c>
      <c r="F3564" s="68">
        <v>51616</v>
      </c>
      <c r="G3564" s="67">
        <v>7.5</v>
      </c>
      <c r="H3564" s="67">
        <v>0.16</v>
      </c>
      <c r="I3564" s="67">
        <v>7.65</v>
      </c>
      <c r="J3564" s="67">
        <v>7.35</v>
      </c>
      <c r="K3564" s="67">
        <v>55.501600000000003</v>
      </c>
      <c r="L3564" s="67">
        <v>0.88770000000000004</v>
      </c>
    </row>
    <row r="3565" spans="1:15" hidden="1" x14ac:dyDescent="0.25">
      <c r="A3565" s="68">
        <v>44782</v>
      </c>
      <c r="B3565" s="68">
        <v>44784</v>
      </c>
      <c r="C3565" s="66" t="s">
        <v>124</v>
      </c>
      <c r="D3565" s="66" t="s">
        <v>178</v>
      </c>
      <c r="E3565" s="66" t="s">
        <v>179</v>
      </c>
      <c r="F3565" s="68">
        <v>44923</v>
      </c>
      <c r="G3565" s="67">
        <v>8.49</v>
      </c>
      <c r="H3565" s="67">
        <v>0.02</v>
      </c>
      <c r="I3565" s="67">
        <v>8.64</v>
      </c>
      <c r="J3565" s="67">
        <v>8.35</v>
      </c>
      <c r="K3565" s="67">
        <v>96.824600000000004</v>
      </c>
      <c r="L3565" s="67">
        <v>0</v>
      </c>
      <c r="O3565" s="76"/>
    </row>
    <row r="3566" spans="1:15" hidden="1" x14ac:dyDescent="0.25">
      <c r="A3566" s="68">
        <v>44782</v>
      </c>
      <c r="B3566" s="68">
        <v>44784</v>
      </c>
      <c r="C3566" s="66" t="s">
        <v>118</v>
      </c>
      <c r="D3566" s="66" t="s">
        <v>174</v>
      </c>
      <c r="E3566" s="66" t="s">
        <v>175</v>
      </c>
      <c r="F3566" s="68">
        <v>46835</v>
      </c>
      <c r="G3566" s="67">
        <v>9.16</v>
      </c>
      <c r="H3566" s="67">
        <v>0.13</v>
      </c>
      <c r="I3566" s="67">
        <v>9.3000000000000007</v>
      </c>
      <c r="J3566" s="67">
        <v>9.01</v>
      </c>
      <c r="K3566" s="67">
        <v>80.150000000000006</v>
      </c>
      <c r="L3566" s="67">
        <v>2.5150999999999999</v>
      </c>
    </row>
    <row r="3567" spans="1:15" hidden="1" x14ac:dyDescent="0.25">
      <c r="A3567" s="68">
        <v>44782</v>
      </c>
      <c r="B3567" s="68">
        <v>44784</v>
      </c>
      <c r="C3567" s="66" t="s">
        <v>127</v>
      </c>
      <c r="D3567" s="66" t="s">
        <v>4</v>
      </c>
      <c r="E3567" s="66" t="s">
        <v>8</v>
      </c>
      <c r="F3567" s="68">
        <v>48542</v>
      </c>
      <c r="G3567" s="67">
        <v>7.95</v>
      </c>
      <c r="H3567" s="67">
        <v>0.14000000000000001</v>
      </c>
      <c r="I3567" s="67">
        <v>8.1</v>
      </c>
      <c r="J3567" s="67">
        <v>7.8</v>
      </c>
      <c r="K3567" s="67">
        <v>78.0548</v>
      </c>
      <c r="L3567" s="67">
        <v>2.6547999999999998</v>
      </c>
    </row>
    <row r="3568" spans="1:15" hidden="1" x14ac:dyDescent="0.25">
      <c r="A3568" s="68">
        <v>44782</v>
      </c>
      <c r="B3568" s="68">
        <v>44784</v>
      </c>
      <c r="C3568" s="66" t="s">
        <v>130</v>
      </c>
      <c r="D3568" s="66" t="s">
        <v>176</v>
      </c>
      <c r="E3568" s="66" t="s">
        <v>177</v>
      </c>
      <c r="F3568" s="68">
        <v>44979</v>
      </c>
      <c r="G3568" s="67">
        <v>8.77</v>
      </c>
      <c r="H3568" s="67">
        <v>0.01</v>
      </c>
      <c r="I3568" s="67">
        <v>8.92</v>
      </c>
      <c r="J3568" s="67">
        <v>8.6199999999999992</v>
      </c>
      <c r="K3568" s="67">
        <v>95.465500000000006</v>
      </c>
      <c r="L3568" s="67">
        <v>0</v>
      </c>
    </row>
    <row r="3569" spans="1:15" hidden="1" x14ac:dyDescent="0.25">
      <c r="A3569" s="68">
        <v>44782</v>
      </c>
      <c r="B3569" s="68">
        <v>44784</v>
      </c>
      <c r="C3569" s="66" t="s">
        <v>133</v>
      </c>
      <c r="D3569" s="66" t="s">
        <v>166</v>
      </c>
      <c r="E3569" s="66" t="s">
        <v>167</v>
      </c>
      <c r="F3569" s="68">
        <v>45105</v>
      </c>
      <c r="G3569" s="67">
        <v>9.82</v>
      </c>
      <c r="H3569" s="67">
        <v>0.04</v>
      </c>
      <c r="I3569" s="67">
        <v>9.9700000000000006</v>
      </c>
      <c r="J3569" s="67">
        <v>9.68</v>
      </c>
      <c r="K3569" s="67">
        <v>91.945800000000006</v>
      </c>
      <c r="L3569" s="67">
        <v>0</v>
      </c>
    </row>
    <row r="3570" spans="1:15" hidden="1" x14ac:dyDescent="0.25">
      <c r="A3570" s="68">
        <v>44781</v>
      </c>
      <c r="B3570" s="68">
        <v>44783</v>
      </c>
      <c r="C3570" s="66" t="s">
        <v>112</v>
      </c>
      <c r="D3570" s="66" t="s">
        <v>113</v>
      </c>
      <c r="E3570" s="66" t="s">
        <v>114</v>
      </c>
      <c r="F3570" s="68">
        <v>50705</v>
      </c>
      <c r="G3570" s="67">
        <v>7.57</v>
      </c>
      <c r="H3570" s="67">
        <v>-0.05</v>
      </c>
      <c r="I3570" s="67">
        <v>7.72</v>
      </c>
      <c r="J3570" s="67">
        <v>7.42</v>
      </c>
      <c r="K3570" s="67">
        <v>58.111400000000003</v>
      </c>
      <c r="L3570" s="67">
        <v>2.3589000000000002</v>
      </c>
    </row>
    <row r="3571" spans="1:15" hidden="1" x14ac:dyDescent="0.25">
      <c r="A3571" s="68">
        <v>44781</v>
      </c>
      <c r="B3571" s="68">
        <v>44783</v>
      </c>
      <c r="C3571" s="66" t="s">
        <v>121</v>
      </c>
      <c r="D3571" s="66" t="s">
        <v>170</v>
      </c>
      <c r="E3571" s="66" t="s">
        <v>171</v>
      </c>
      <c r="F3571" s="68">
        <v>45987</v>
      </c>
      <c r="G3571" s="67">
        <v>9.9700000000000006</v>
      </c>
      <c r="H3571" s="67">
        <v>-0.02</v>
      </c>
      <c r="I3571" s="67">
        <v>10.119999999999999</v>
      </c>
      <c r="J3571" s="67">
        <v>9.83</v>
      </c>
      <c r="K3571" s="67">
        <v>75.788499999999999</v>
      </c>
      <c r="L3571" s="67">
        <v>0.70409999999999995</v>
      </c>
    </row>
    <row r="3572" spans="1:15" x14ac:dyDescent="0.25">
      <c r="A3572" s="68">
        <v>44781</v>
      </c>
      <c r="B3572" s="68">
        <v>44783</v>
      </c>
      <c r="C3572" s="66" t="s">
        <v>115</v>
      </c>
      <c r="D3572" s="66" t="s">
        <v>116</v>
      </c>
      <c r="E3572" s="66" t="s">
        <v>117</v>
      </c>
      <c r="F3572" s="68">
        <v>51616</v>
      </c>
      <c r="G3572" s="67">
        <v>7.34</v>
      </c>
      <c r="H3572" s="67">
        <v>-0.08</v>
      </c>
      <c r="I3572" s="67">
        <v>7.49</v>
      </c>
      <c r="J3572" s="67">
        <v>7.19</v>
      </c>
      <c r="K3572" s="67">
        <v>56.57</v>
      </c>
      <c r="L3572" s="67">
        <v>0.87949999999999995</v>
      </c>
    </row>
    <row r="3573" spans="1:15" hidden="1" x14ac:dyDescent="0.25">
      <c r="A3573" s="68">
        <v>44781</v>
      </c>
      <c r="B3573" s="68">
        <v>44783</v>
      </c>
      <c r="C3573" s="66" t="s">
        <v>124</v>
      </c>
      <c r="D3573" s="66" t="s">
        <v>178</v>
      </c>
      <c r="E3573" s="66" t="s">
        <v>179</v>
      </c>
      <c r="F3573" s="68">
        <v>44923</v>
      </c>
      <c r="G3573" s="67">
        <v>8.4700000000000006</v>
      </c>
      <c r="H3573" s="67">
        <v>0.08</v>
      </c>
      <c r="I3573" s="67">
        <v>8.61</v>
      </c>
      <c r="J3573" s="67">
        <v>8.32</v>
      </c>
      <c r="K3573" s="67">
        <v>96.813000000000002</v>
      </c>
      <c r="L3573" s="67">
        <v>0</v>
      </c>
      <c r="O3573" s="76"/>
    </row>
    <row r="3574" spans="1:15" hidden="1" x14ac:dyDescent="0.25">
      <c r="A3574" s="68">
        <v>44781</v>
      </c>
      <c r="B3574" s="68">
        <v>44783</v>
      </c>
      <c r="C3574" s="66" t="s">
        <v>118</v>
      </c>
      <c r="D3574" s="66" t="s">
        <v>174</v>
      </c>
      <c r="E3574" s="66" t="s">
        <v>175</v>
      </c>
      <c r="F3574" s="68">
        <v>46835</v>
      </c>
      <c r="G3574" s="67">
        <v>9.0299999999999994</v>
      </c>
      <c r="H3574" s="67">
        <v>-0.04</v>
      </c>
      <c r="I3574" s="67">
        <v>9.18</v>
      </c>
      <c r="J3574" s="67">
        <v>8.89</v>
      </c>
      <c r="K3574" s="67">
        <v>80.610299999999995</v>
      </c>
      <c r="L3574" s="67">
        <v>2.5026999999999999</v>
      </c>
    </row>
    <row r="3575" spans="1:15" hidden="1" x14ac:dyDescent="0.25">
      <c r="A3575" s="68">
        <v>44781</v>
      </c>
      <c r="B3575" s="68">
        <v>44783</v>
      </c>
      <c r="C3575" s="66" t="s">
        <v>127</v>
      </c>
      <c r="D3575" s="66" t="s">
        <v>4</v>
      </c>
      <c r="E3575" s="66" t="s">
        <v>8</v>
      </c>
      <c r="F3575" s="68">
        <v>48542</v>
      </c>
      <c r="G3575" s="67">
        <v>7.81</v>
      </c>
      <c r="H3575" s="67">
        <v>-0.05</v>
      </c>
      <c r="I3575" s="67">
        <v>7.96</v>
      </c>
      <c r="J3575" s="67">
        <v>7.66</v>
      </c>
      <c r="K3575" s="67">
        <v>78.867800000000003</v>
      </c>
      <c r="L3575" s="67">
        <v>2.6417999999999999</v>
      </c>
    </row>
    <row r="3576" spans="1:15" hidden="1" x14ac:dyDescent="0.25">
      <c r="A3576" s="68">
        <v>44781</v>
      </c>
      <c r="B3576" s="68">
        <v>44783</v>
      </c>
      <c r="C3576" s="66" t="s">
        <v>130</v>
      </c>
      <c r="D3576" s="66" t="s">
        <v>176</v>
      </c>
      <c r="E3576" s="66" t="s">
        <v>177</v>
      </c>
      <c r="F3576" s="68">
        <v>44979</v>
      </c>
      <c r="G3576" s="67">
        <v>8.76</v>
      </c>
      <c r="H3576" s="67">
        <v>-0.02</v>
      </c>
      <c r="I3576" s="67">
        <v>8.9</v>
      </c>
      <c r="J3576" s="67">
        <v>8.61</v>
      </c>
      <c r="K3576" s="67">
        <v>95.4499</v>
      </c>
      <c r="L3576" s="67">
        <v>0</v>
      </c>
    </row>
    <row r="3577" spans="1:15" hidden="1" x14ac:dyDescent="0.25">
      <c r="A3577" s="68">
        <v>44781</v>
      </c>
      <c r="B3577" s="68">
        <v>44783</v>
      </c>
      <c r="C3577" s="66" t="s">
        <v>133</v>
      </c>
      <c r="D3577" s="66" t="s">
        <v>166</v>
      </c>
      <c r="E3577" s="66" t="s">
        <v>167</v>
      </c>
      <c r="F3577" s="68">
        <v>45105</v>
      </c>
      <c r="G3577" s="67">
        <v>9.7799999999999994</v>
      </c>
      <c r="H3577" s="67">
        <v>-0.02</v>
      </c>
      <c r="I3577" s="67">
        <v>9.92</v>
      </c>
      <c r="J3577" s="67">
        <v>9.6300000000000008</v>
      </c>
      <c r="K3577" s="67">
        <v>91.959299999999999</v>
      </c>
      <c r="L3577" s="67">
        <v>0</v>
      </c>
    </row>
    <row r="3578" spans="1:15" hidden="1" x14ac:dyDescent="0.25">
      <c r="A3578" s="68">
        <v>44778</v>
      </c>
      <c r="B3578" s="68">
        <v>44782</v>
      </c>
      <c r="C3578" s="66" t="s">
        <v>112</v>
      </c>
      <c r="D3578" s="66" t="s">
        <v>113</v>
      </c>
      <c r="E3578" s="66" t="s">
        <v>114</v>
      </c>
      <c r="F3578" s="68">
        <v>50705</v>
      </c>
      <c r="G3578" s="67">
        <v>7.62</v>
      </c>
      <c r="H3578" s="67">
        <v>-0.16</v>
      </c>
      <c r="I3578" s="67">
        <v>7.76</v>
      </c>
      <c r="J3578" s="67">
        <v>7.47</v>
      </c>
      <c r="K3578" s="67">
        <v>57.811999999999998</v>
      </c>
      <c r="L3578" s="67">
        <v>2.3506999999999998</v>
      </c>
    </row>
    <row r="3579" spans="1:15" hidden="1" x14ac:dyDescent="0.25">
      <c r="A3579" s="68">
        <v>44778</v>
      </c>
      <c r="B3579" s="68">
        <v>44782</v>
      </c>
      <c r="C3579" s="66" t="s">
        <v>121</v>
      </c>
      <c r="D3579" s="66" t="s">
        <v>170</v>
      </c>
      <c r="E3579" s="66" t="s">
        <v>171</v>
      </c>
      <c r="F3579" s="68">
        <v>45987</v>
      </c>
      <c r="G3579" s="67">
        <v>9.99</v>
      </c>
      <c r="H3579" s="67">
        <v>-0.13</v>
      </c>
      <c r="I3579" s="67">
        <v>10.14</v>
      </c>
      <c r="J3579" s="67">
        <v>9.85</v>
      </c>
      <c r="K3579" s="67">
        <v>75.726399999999998</v>
      </c>
      <c r="L3579" s="67">
        <v>0.70140000000000002</v>
      </c>
    </row>
    <row r="3580" spans="1:15" x14ac:dyDescent="0.25">
      <c r="A3580" s="68">
        <v>44778</v>
      </c>
      <c r="B3580" s="68">
        <v>44782</v>
      </c>
      <c r="C3580" s="66" t="s">
        <v>115</v>
      </c>
      <c r="D3580" s="66" t="s">
        <v>116</v>
      </c>
      <c r="E3580" s="66" t="s">
        <v>117</v>
      </c>
      <c r="F3580" s="68">
        <v>51616</v>
      </c>
      <c r="G3580" s="67">
        <v>7.42</v>
      </c>
      <c r="H3580" s="67">
        <v>-0.15</v>
      </c>
      <c r="I3580" s="67">
        <v>7.56</v>
      </c>
      <c r="J3580" s="67">
        <v>7.27</v>
      </c>
      <c r="K3580" s="67">
        <v>56.065600000000003</v>
      </c>
      <c r="L3580" s="67">
        <v>0.87119999999999997</v>
      </c>
    </row>
    <row r="3581" spans="1:15" hidden="1" x14ac:dyDescent="0.25">
      <c r="A3581" s="68">
        <v>44778</v>
      </c>
      <c r="B3581" s="68">
        <v>44782</v>
      </c>
      <c r="C3581" s="66" t="s">
        <v>124</v>
      </c>
      <c r="D3581" s="66" t="s">
        <v>178</v>
      </c>
      <c r="E3581" s="66" t="s">
        <v>179</v>
      </c>
      <c r="F3581" s="68">
        <v>44923</v>
      </c>
      <c r="G3581" s="67">
        <v>8.39</v>
      </c>
      <c r="H3581" s="67">
        <v>-0.13</v>
      </c>
      <c r="I3581" s="67">
        <v>8.5399999999999991</v>
      </c>
      <c r="J3581" s="67">
        <v>8.24</v>
      </c>
      <c r="K3581" s="67">
        <v>96.818200000000004</v>
      </c>
      <c r="L3581" s="67">
        <v>0</v>
      </c>
      <c r="O3581" s="76"/>
    </row>
    <row r="3582" spans="1:15" hidden="1" x14ac:dyDescent="0.25">
      <c r="A3582" s="68">
        <v>44778</v>
      </c>
      <c r="B3582" s="68">
        <v>44782</v>
      </c>
      <c r="C3582" s="66" t="s">
        <v>118</v>
      </c>
      <c r="D3582" s="66" t="s">
        <v>174</v>
      </c>
      <c r="E3582" s="66" t="s">
        <v>175</v>
      </c>
      <c r="F3582" s="68">
        <v>46835</v>
      </c>
      <c r="G3582" s="67">
        <v>9.07</v>
      </c>
      <c r="H3582" s="67">
        <v>-0.15</v>
      </c>
      <c r="I3582" s="67">
        <v>9.2100000000000009</v>
      </c>
      <c r="J3582" s="67">
        <v>8.92</v>
      </c>
      <c r="K3582" s="67">
        <v>80.471299999999999</v>
      </c>
      <c r="L3582" s="67">
        <v>2.4904000000000002</v>
      </c>
    </row>
    <row r="3583" spans="1:15" hidden="1" x14ac:dyDescent="0.25">
      <c r="A3583" s="68">
        <v>44778</v>
      </c>
      <c r="B3583" s="68">
        <v>44782</v>
      </c>
      <c r="C3583" s="66" t="s">
        <v>127</v>
      </c>
      <c r="D3583" s="66" t="s">
        <v>4</v>
      </c>
      <c r="E3583" s="66" t="s">
        <v>8</v>
      </c>
      <c r="F3583" s="68">
        <v>48542</v>
      </c>
      <c r="G3583" s="67">
        <v>7.86</v>
      </c>
      <c r="H3583" s="67">
        <v>-0.16</v>
      </c>
      <c r="I3583" s="67">
        <v>8</v>
      </c>
      <c r="J3583" s="67">
        <v>7.71</v>
      </c>
      <c r="K3583" s="67">
        <v>78.595799999999997</v>
      </c>
      <c r="L3583" s="67">
        <v>2.6288</v>
      </c>
    </row>
    <row r="3584" spans="1:15" hidden="1" x14ac:dyDescent="0.25">
      <c r="A3584" s="68">
        <v>44778</v>
      </c>
      <c r="B3584" s="68">
        <v>44782</v>
      </c>
      <c r="C3584" s="66" t="s">
        <v>130</v>
      </c>
      <c r="D3584" s="66" t="s">
        <v>176</v>
      </c>
      <c r="E3584" s="66" t="s">
        <v>177</v>
      </c>
      <c r="F3584" s="68">
        <v>44979</v>
      </c>
      <c r="G3584" s="67">
        <v>8.7799999999999994</v>
      </c>
      <c r="H3584" s="67">
        <v>-0.01</v>
      </c>
      <c r="I3584" s="67">
        <v>8.93</v>
      </c>
      <c r="J3584" s="67">
        <v>8.6300000000000008</v>
      </c>
      <c r="K3584" s="67">
        <v>95.417000000000002</v>
      </c>
      <c r="L3584" s="67">
        <v>0</v>
      </c>
    </row>
    <row r="3585" spans="1:15" hidden="1" x14ac:dyDescent="0.25">
      <c r="A3585" s="68">
        <v>44778</v>
      </c>
      <c r="B3585" s="68">
        <v>44782</v>
      </c>
      <c r="C3585" s="66" t="s">
        <v>133</v>
      </c>
      <c r="D3585" s="66" t="s">
        <v>166</v>
      </c>
      <c r="E3585" s="66" t="s">
        <v>167</v>
      </c>
      <c r="F3585" s="68">
        <v>45105</v>
      </c>
      <c r="G3585" s="67">
        <v>9.8000000000000007</v>
      </c>
      <c r="H3585" s="67">
        <v>-7.0000000000000007E-2</v>
      </c>
      <c r="I3585" s="67">
        <v>9.9499999999999993</v>
      </c>
      <c r="J3585" s="67">
        <v>9.65</v>
      </c>
      <c r="K3585" s="67">
        <v>91.917100000000005</v>
      </c>
      <c r="L3585" s="67">
        <v>0</v>
      </c>
    </row>
    <row r="3586" spans="1:15" hidden="1" x14ac:dyDescent="0.25">
      <c r="A3586" s="68">
        <v>44777</v>
      </c>
      <c r="B3586" s="68">
        <v>44781</v>
      </c>
      <c r="C3586" s="66" t="s">
        <v>112</v>
      </c>
      <c r="D3586" s="66" t="s">
        <v>113</v>
      </c>
      <c r="E3586" s="66" t="s">
        <v>114</v>
      </c>
      <c r="F3586" s="68">
        <v>50705</v>
      </c>
      <c r="G3586" s="67">
        <v>7.78</v>
      </c>
      <c r="H3586" s="67">
        <v>0.08</v>
      </c>
      <c r="I3586" s="67">
        <v>7.92</v>
      </c>
      <c r="J3586" s="67">
        <v>7.63</v>
      </c>
      <c r="K3586" s="67">
        <v>56.789299999999997</v>
      </c>
      <c r="L3586" s="67">
        <v>2.3424999999999998</v>
      </c>
    </row>
    <row r="3587" spans="1:15" hidden="1" x14ac:dyDescent="0.25">
      <c r="A3587" s="68">
        <v>44777</v>
      </c>
      <c r="B3587" s="68">
        <v>44781</v>
      </c>
      <c r="C3587" s="66" t="s">
        <v>121</v>
      </c>
      <c r="D3587" s="66" t="s">
        <v>170</v>
      </c>
      <c r="E3587" s="66" t="s">
        <v>171</v>
      </c>
      <c r="F3587" s="68">
        <v>45987</v>
      </c>
      <c r="G3587" s="67">
        <v>10.119999999999999</v>
      </c>
      <c r="H3587" s="67">
        <v>-0.01</v>
      </c>
      <c r="I3587" s="67">
        <v>10.27</v>
      </c>
      <c r="J3587" s="67">
        <v>9.9700000000000006</v>
      </c>
      <c r="K3587" s="67">
        <v>75.422600000000003</v>
      </c>
      <c r="L3587" s="67">
        <v>0.6986</v>
      </c>
    </row>
    <row r="3588" spans="1:15" x14ac:dyDescent="0.25">
      <c r="A3588" s="68">
        <v>44777</v>
      </c>
      <c r="B3588" s="68">
        <v>44781</v>
      </c>
      <c r="C3588" s="66" t="s">
        <v>115</v>
      </c>
      <c r="D3588" s="66" t="s">
        <v>116</v>
      </c>
      <c r="E3588" s="66" t="s">
        <v>117</v>
      </c>
      <c r="F3588" s="68">
        <v>51616</v>
      </c>
      <c r="G3588" s="67">
        <v>7.57</v>
      </c>
      <c r="H3588" s="67">
        <v>0.08</v>
      </c>
      <c r="I3588" s="67">
        <v>7.71</v>
      </c>
      <c r="J3588" s="67">
        <v>7.42</v>
      </c>
      <c r="K3588" s="67">
        <v>55.0471</v>
      </c>
      <c r="L3588" s="67">
        <v>0.86299999999999999</v>
      </c>
    </row>
    <row r="3589" spans="1:15" hidden="1" x14ac:dyDescent="0.25">
      <c r="A3589" s="68">
        <v>44777</v>
      </c>
      <c r="B3589" s="68">
        <v>44781</v>
      </c>
      <c r="C3589" s="66" t="s">
        <v>124</v>
      </c>
      <c r="D3589" s="66" t="s">
        <v>178</v>
      </c>
      <c r="E3589" s="66" t="s">
        <v>179</v>
      </c>
      <c r="F3589" s="68">
        <v>44923</v>
      </c>
      <c r="G3589" s="67">
        <v>8.52</v>
      </c>
      <c r="H3589" s="67">
        <v>0.03</v>
      </c>
      <c r="I3589" s="67">
        <v>8.67</v>
      </c>
      <c r="J3589" s="67">
        <v>8.3699999999999992</v>
      </c>
      <c r="K3589" s="67">
        <v>96.748999999999995</v>
      </c>
      <c r="L3589" s="67">
        <v>0</v>
      </c>
      <c r="O3589" s="76"/>
    </row>
    <row r="3590" spans="1:15" hidden="1" x14ac:dyDescent="0.25">
      <c r="A3590" s="68">
        <v>44777</v>
      </c>
      <c r="B3590" s="68">
        <v>44781</v>
      </c>
      <c r="C3590" s="66" t="s">
        <v>118</v>
      </c>
      <c r="D3590" s="66" t="s">
        <v>174</v>
      </c>
      <c r="E3590" s="66" t="s">
        <v>175</v>
      </c>
      <c r="F3590" s="68">
        <v>46835</v>
      </c>
      <c r="G3590" s="67">
        <v>9.2200000000000006</v>
      </c>
      <c r="H3590" s="67">
        <v>0.03</v>
      </c>
      <c r="I3590" s="67">
        <v>9.36</v>
      </c>
      <c r="J3590" s="67">
        <v>9.07</v>
      </c>
      <c r="K3590" s="67">
        <v>79.908900000000003</v>
      </c>
      <c r="L3590" s="67">
        <v>2.4781</v>
      </c>
    </row>
    <row r="3591" spans="1:15" hidden="1" x14ac:dyDescent="0.25">
      <c r="A3591" s="68">
        <v>44777</v>
      </c>
      <c r="B3591" s="68">
        <v>44781</v>
      </c>
      <c r="C3591" s="66" t="s">
        <v>127</v>
      </c>
      <c r="D3591" s="66" t="s">
        <v>4</v>
      </c>
      <c r="E3591" s="66" t="s">
        <v>8</v>
      </c>
      <c r="F3591" s="68">
        <v>48542</v>
      </c>
      <c r="G3591" s="67">
        <v>8.02</v>
      </c>
      <c r="H3591" s="67">
        <v>0.09</v>
      </c>
      <c r="I3591" s="67">
        <v>8.17</v>
      </c>
      <c r="J3591" s="67">
        <v>7.87</v>
      </c>
      <c r="K3591" s="67">
        <v>77.637500000000003</v>
      </c>
      <c r="L3591" s="67">
        <v>2.6158000000000001</v>
      </c>
    </row>
    <row r="3592" spans="1:15" hidden="1" x14ac:dyDescent="0.25">
      <c r="A3592" s="68">
        <v>44777</v>
      </c>
      <c r="B3592" s="68">
        <v>44781</v>
      </c>
      <c r="C3592" s="66" t="s">
        <v>130</v>
      </c>
      <c r="D3592" s="66" t="s">
        <v>176</v>
      </c>
      <c r="E3592" s="66" t="s">
        <v>177</v>
      </c>
      <c r="F3592" s="68">
        <v>44979</v>
      </c>
      <c r="G3592" s="67">
        <v>8.7899999999999991</v>
      </c>
      <c r="H3592" s="67">
        <v>0</v>
      </c>
      <c r="I3592" s="67">
        <v>8.94</v>
      </c>
      <c r="J3592" s="67">
        <v>8.64</v>
      </c>
      <c r="K3592" s="67">
        <v>95.389399999999995</v>
      </c>
      <c r="L3592" s="67">
        <v>0</v>
      </c>
    </row>
    <row r="3593" spans="1:15" hidden="1" x14ac:dyDescent="0.25">
      <c r="A3593" s="68">
        <v>44777</v>
      </c>
      <c r="B3593" s="68">
        <v>44781</v>
      </c>
      <c r="C3593" s="66" t="s">
        <v>133</v>
      </c>
      <c r="D3593" s="66" t="s">
        <v>166</v>
      </c>
      <c r="E3593" s="66" t="s">
        <v>167</v>
      </c>
      <c r="F3593" s="68">
        <v>45105</v>
      </c>
      <c r="G3593" s="67">
        <v>9.8699999999999992</v>
      </c>
      <c r="H3593" s="67">
        <v>0.12</v>
      </c>
      <c r="I3593" s="67">
        <v>10.01</v>
      </c>
      <c r="J3593" s="67">
        <v>9.7200000000000006</v>
      </c>
      <c r="K3593" s="67">
        <v>91.844999999999999</v>
      </c>
      <c r="L3593" s="67">
        <v>0</v>
      </c>
    </row>
    <row r="3594" spans="1:15" hidden="1" x14ac:dyDescent="0.25">
      <c r="A3594" s="68">
        <v>44776</v>
      </c>
      <c r="B3594" s="68">
        <v>44778</v>
      </c>
      <c r="C3594" s="66" t="s">
        <v>112</v>
      </c>
      <c r="D3594" s="66" t="s">
        <v>113</v>
      </c>
      <c r="E3594" s="66" t="s">
        <v>114</v>
      </c>
      <c r="F3594" s="68">
        <v>50705</v>
      </c>
      <c r="G3594" s="67">
        <v>7.7</v>
      </c>
      <c r="H3594" s="67">
        <v>7.0000000000000007E-2</v>
      </c>
      <c r="I3594" s="67">
        <v>7.84</v>
      </c>
      <c r="J3594" s="67">
        <v>7.55</v>
      </c>
      <c r="K3594" s="67">
        <v>57.298900000000003</v>
      </c>
      <c r="L3594" s="67">
        <v>2.3178000000000001</v>
      </c>
    </row>
    <row r="3595" spans="1:15" hidden="1" x14ac:dyDescent="0.25">
      <c r="A3595" s="68">
        <v>44776</v>
      </c>
      <c r="B3595" s="68">
        <v>44778</v>
      </c>
      <c r="C3595" s="66" t="s">
        <v>121</v>
      </c>
      <c r="D3595" s="66" t="s">
        <v>170</v>
      </c>
      <c r="E3595" s="66" t="s">
        <v>171</v>
      </c>
      <c r="F3595" s="68">
        <v>45987</v>
      </c>
      <c r="G3595" s="67">
        <v>10.130000000000001</v>
      </c>
      <c r="H3595" s="67">
        <v>-0.06</v>
      </c>
      <c r="I3595" s="67">
        <v>10.27</v>
      </c>
      <c r="J3595" s="67">
        <v>9.98</v>
      </c>
      <c r="K3595" s="67">
        <v>75.361999999999995</v>
      </c>
      <c r="L3595" s="67">
        <v>0.69040000000000001</v>
      </c>
    </row>
    <row r="3596" spans="1:15" x14ac:dyDescent="0.25">
      <c r="A3596" s="68">
        <v>44776</v>
      </c>
      <c r="B3596" s="68">
        <v>44778</v>
      </c>
      <c r="C3596" s="66" t="s">
        <v>115</v>
      </c>
      <c r="D3596" s="66" t="s">
        <v>116</v>
      </c>
      <c r="E3596" s="66" t="s">
        <v>117</v>
      </c>
      <c r="F3596" s="68">
        <v>51616</v>
      </c>
      <c r="G3596" s="67">
        <v>7.49</v>
      </c>
      <c r="H3596" s="67">
        <v>0.08</v>
      </c>
      <c r="I3596" s="67">
        <v>7.64</v>
      </c>
      <c r="J3596" s="67">
        <v>7.35</v>
      </c>
      <c r="K3596" s="67">
        <v>55.535299999999999</v>
      </c>
      <c r="L3596" s="67">
        <v>0.83840000000000003</v>
      </c>
    </row>
    <row r="3597" spans="1:15" hidden="1" x14ac:dyDescent="0.25">
      <c r="A3597" s="68">
        <v>44776</v>
      </c>
      <c r="B3597" s="68">
        <v>44778</v>
      </c>
      <c r="C3597" s="66" t="s">
        <v>124</v>
      </c>
      <c r="D3597" s="66" t="s">
        <v>178</v>
      </c>
      <c r="E3597" s="66" t="s">
        <v>179</v>
      </c>
      <c r="F3597" s="68">
        <v>44923</v>
      </c>
      <c r="G3597" s="67">
        <v>8.49</v>
      </c>
      <c r="H3597" s="67">
        <v>0</v>
      </c>
      <c r="I3597" s="67">
        <v>8.64</v>
      </c>
      <c r="J3597" s="67">
        <v>8.34</v>
      </c>
      <c r="K3597" s="67">
        <v>96.693100000000001</v>
      </c>
      <c r="L3597" s="67">
        <v>0</v>
      </c>
      <c r="O3597" s="76"/>
    </row>
    <row r="3598" spans="1:15" hidden="1" x14ac:dyDescent="0.25">
      <c r="A3598" s="68">
        <v>44776</v>
      </c>
      <c r="B3598" s="68">
        <v>44778</v>
      </c>
      <c r="C3598" s="66" t="s">
        <v>118</v>
      </c>
      <c r="D3598" s="66" t="s">
        <v>174</v>
      </c>
      <c r="E3598" s="66" t="s">
        <v>175</v>
      </c>
      <c r="F3598" s="68">
        <v>46835</v>
      </c>
      <c r="G3598" s="67">
        <v>9.19</v>
      </c>
      <c r="H3598" s="67">
        <v>0.01</v>
      </c>
      <c r="I3598" s="67">
        <v>9.34</v>
      </c>
      <c r="J3598" s="67">
        <v>9.0500000000000007</v>
      </c>
      <c r="K3598" s="67">
        <v>79.977000000000004</v>
      </c>
      <c r="L3598" s="67">
        <v>2.4411</v>
      </c>
    </row>
    <row r="3599" spans="1:15" hidden="1" x14ac:dyDescent="0.25">
      <c r="A3599" s="68">
        <v>44776</v>
      </c>
      <c r="B3599" s="68">
        <v>44778</v>
      </c>
      <c r="C3599" s="66" t="s">
        <v>127</v>
      </c>
      <c r="D3599" s="66" t="s">
        <v>4</v>
      </c>
      <c r="E3599" s="66" t="s">
        <v>8</v>
      </c>
      <c r="F3599" s="68">
        <v>48542</v>
      </c>
      <c r="G3599" s="67">
        <v>7.93</v>
      </c>
      <c r="H3599" s="67">
        <v>7.0000000000000007E-2</v>
      </c>
      <c r="I3599" s="67">
        <v>8.08</v>
      </c>
      <c r="J3599" s="67">
        <v>7.78</v>
      </c>
      <c r="K3599" s="67">
        <v>78.153599999999997</v>
      </c>
      <c r="L3599" s="67">
        <v>2.5767000000000002</v>
      </c>
    </row>
    <row r="3600" spans="1:15" hidden="1" x14ac:dyDescent="0.25">
      <c r="A3600" s="68">
        <v>44776</v>
      </c>
      <c r="B3600" s="68">
        <v>44778</v>
      </c>
      <c r="C3600" s="66" t="s">
        <v>130</v>
      </c>
      <c r="D3600" s="66" t="s">
        <v>176</v>
      </c>
      <c r="E3600" s="66" t="s">
        <v>177</v>
      </c>
      <c r="F3600" s="68">
        <v>44979</v>
      </c>
      <c r="G3600" s="67">
        <v>8.7899999999999991</v>
      </c>
      <c r="H3600" s="67">
        <v>0</v>
      </c>
      <c r="I3600" s="67">
        <v>8.93</v>
      </c>
      <c r="J3600" s="67">
        <v>8.64</v>
      </c>
      <c r="K3600" s="67">
        <v>95.3245</v>
      </c>
      <c r="L3600" s="67">
        <v>0</v>
      </c>
    </row>
    <row r="3601" spans="1:15" hidden="1" x14ac:dyDescent="0.25">
      <c r="A3601" s="68">
        <v>44776</v>
      </c>
      <c r="B3601" s="68">
        <v>44778</v>
      </c>
      <c r="C3601" s="66" t="s">
        <v>133</v>
      </c>
      <c r="D3601" s="66" t="s">
        <v>166</v>
      </c>
      <c r="E3601" s="66" t="s">
        <v>167</v>
      </c>
      <c r="F3601" s="68">
        <v>45105</v>
      </c>
      <c r="G3601" s="67">
        <v>9.75</v>
      </c>
      <c r="H3601" s="67">
        <v>0</v>
      </c>
      <c r="I3601" s="67">
        <v>9.9</v>
      </c>
      <c r="J3601" s="67">
        <v>9.6</v>
      </c>
      <c r="K3601" s="67">
        <v>91.865099999999998</v>
      </c>
      <c r="L3601" s="67">
        <v>0</v>
      </c>
    </row>
    <row r="3602" spans="1:15" hidden="1" x14ac:dyDescent="0.25">
      <c r="A3602" s="68">
        <v>44775</v>
      </c>
      <c r="B3602" s="68">
        <v>44777</v>
      </c>
      <c r="C3602" s="66" t="s">
        <v>112</v>
      </c>
      <c r="D3602" s="66" t="s">
        <v>113</v>
      </c>
      <c r="E3602" s="66" t="s">
        <v>114</v>
      </c>
      <c r="F3602" s="68">
        <v>50705</v>
      </c>
      <c r="G3602" s="67">
        <v>7.63</v>
      </c>
      <c r="H3602" s="67">
        <v>0.04</v>
      </c>
      <c r="I3602" s="67">
        <v>7.77</v>
      </c>
      <c r="J3602" s="67">
        <v>7.48</v>
      </c>
      <c r="K3602" s="67">
        <v>57.7166</v>
      </c>
      <c r="L3602" s="67">
        <v>2.3096000000000001</v>
      </c>
    </row>
    <row r="3603" spans="1:15" hidden="1" x14ac:dyDescent="0.25">
      <c r="A3603" s="68">
        <v>44775</v>
      </c>
      <c r="B3603" s="68">
        <v>44777</v>
      </c>
      <c r="C3603" s="66" t="s">
        <v>121</v>
      </c>
      <c r="D3603" s="66" t="s">
        <v>170</v>
      </c>
      <c r="E3603" s="66" t="s">
        <v>171</v>
      </c>
      <c r="F3603" s="68">
        <v>45987</v>
      </c>
      <c r="G3603" s="67">
        <v>10.19</v>
      </c>
      <c r="H3603" s="67">
        <v>0.04</v>
      </c>
      <c r="I3603" s="67">
        <v>10.33</v>
      </c>
      <c r="J3603" s="67">
        <v>10.039999999999999</v>
      </c>
      <c r="K3603" s="67">
        <v>75.210499999999996</v>
      </c>
      <c r="L3603" s="67">
        <v>0.68769999999999998</v>
      </c>
    </row>
    <row r="3604" spans="1:15" x14ac:dyDescent="0.25">
      <c r="A3604" s="68">
        <v>44775</v>
      </c>
      <c r="B3604" s="68">
        <v>44777</v>
      </c>
      <c r="C3604" s="66" t="s">
        <v>115</v>
      </c>
      <c r="D3604" s="66" t="s">
        <v>116</v>
      </c>
      <c r="E3604" s="66" t="s">
        <v>117</v>
      </c>
      <c r="F3604" s="68">
        <v>51616</v>
      </c>
      <c r="G3604" s="67">
        <v>7.41</v>
      </c>
      <c r="H3604" s="67">
        <v>0.04</v>
      </c>
      <c r="I3604" s="67">
        <v>7.56</v>
      </c>
      <c r="J3604" s="67">
        <v>7.26</v>
      </c>
      <c r="K3604" s="67">
        <v>56.079599999999999</v>
      </c>
      <c r="L3604" s="67">
        <v>0.83009999999999995</v>
      </c>
    </row>
    <row r="3605" spans="1:15" hidden="1" x14ac:dyDescent="0.25">
      <c r="A3605" s="68">
        <v>44775</v>
      </c>
      <c r="B3605" s="68">
        <v>44777</v>
      </c>
      <c r="C3605" s="66" t="s">
        <v>124</v>
      </c>
      <c r="D3605" s="66" t="s">
        <v>178</v>
      </c>
      <c r="E3605" s="66" t="s">
        <v>179</v>
      </c>
      <c r="F3605" s="68">
        <v>44923</v>
      </c>
      <c r="G3605" s="67">
        <v>8.49</v>
      </c>
      <c r="H3605" s="67">
        <v>0.05</v>
      </c>
      <c r="I3605" s="67">
        <v>8.64</v>
      </c>
      <c r="J3605" s="67">
        <v>8.34</v>
      </c>
      <c r="K3605" s="67">
        <v>96.671899999999994</v>
      </c>
      <c r="L3605" s="67">
        <v>0</v>
      </c>
      <c r="O3605" s="76"/>
    </row>
    <row r="3606" spans="1:15" hidden="1" x14ac:dyDescent="0.25">
      <c r="A3606" s="68">
        <v>44775</v>
      </c>
      <c r="B3606" s="68">
        <v>44777</v>
      </c>
      <c r="C3606" s="66" t="s">
        <v>118</v>
      </c>
      <c r="D3606" s="66" t="s">
        <v>174</v>
      </c>
      <c r="E3606" s="66" t="s">
        <v>175</v>
      </c>
      <c r="F3606" s="68">
        <v>46835</v>
      </c>
      <c r="G3606" s="67">
        <v>9.18</v>
      </c>
      <c r="H3606" s="67">
        <v>0.08</v>
      </c>
      <c r="I3606" s="67">
        <v>9.33</v>
      </c>
      <c r="J3606" s="67">
        <v>9.0399999999999991</v>
      </c>
      <c r="K3606" s="67">
        <v>80.013499999999993</v>
      </c>
      <c r="L3606" s="67">
        <v>2.4287999999999998</v>
      </c>
    </row>
    <row r="3607" spans="1:15" hidden="1" x14ac:dyDescent="0.25">
      <c r="A3607" s="68">
        <v>44775</v>
      </c>
      <c r="B3607" s="68">
        <v>44777</v>
      </c>
      <c r="C3607" s="66" t="s">
        <v>127</v>
      </c>
      <c r="D3607" s="66" t="s">
        <v>4</v>
      </c>
      <c r="E3607" s="66" t="s">
        <v>8</v>
      </c>
      <c r="F3607" s="68">
        <v>48542</v>
      </c>
      <c r="G3607" s="67">
        <v>7.86</v>
      </c>
      <c r="H3607" s="67">
        <v>0.08</v>
      </c>
      <c r="I3607" s="67">
        <v>8</v>
      </c>
      <c r="J3607" s="67">
        <v>7.71</v>
      </c>
      <c r="K3607" s="67">
        <v>78.581299999999999</v>
      </c>
      <c r="L3607" s="67">
        <v>2.5636999999999999</v>
      </c>
    </row>
    <row r="3608" spans="1:15" hidden="1" x14ac:dyDescent="0.25">
      <c r="A3608" s="68">
        <v>44775</v>
      </c>
      <c r="B3608" s="68">
        <v>44777</v>
      </c>
      <c r="C3608" s="66" t="s">
        <v>130</v>
      </c>
      <c r="D3608" s="66" t="s">
        <v>176</v>
      </c>
      <c r="E3608" s="66" t="s">
        <v>177</v>
      </c>
      <c r="F3608" s="68">
        <v>44979</v>
      </c>
      <c r="G3608" s="67">
        <v>8.7899999999999991</v>
      </c>
      <c r="H3608" s="67">
        <v>-0.01</v>
      </c>
      <c r="I3608" s="67">
        <v>8.94</v>
      </c>
      <c r="J3608" s="67">
        <v>8.64</v>
      </c>
      <c r="K3608" s="67">
        <v>95.301000000000002</v>
      </c>
      <c r="L3608" s="67">
        <v>0</v>
      </c>
    </row>
    <row r="3609" spans="1:15" hidden="1" x14ac:dyDescent="0.25">
      <c r="A3609" s="68">
        <v>44775</v>
      </c>
      <c r="B3609" s="68">
        <v>44777</v>
      </c>
      <c r="C3609" s="66" t="s">
        <v>133</v>
      </c>
      <c r="D3609" s="66" t="s">
        <v>166</v>
      </c>
      <c r="E3609" s="66" t="s">
        <v>167</v>
      </c>
      <c r="F3609" s="68">
        <v>45105</v>
      </c>
      <c r="G3609" s="67">
        <v>9.75</v>
      </c>
      <c r="H3609" s="67">
        <v>0.04</v>
      </c>
      <c r="I3609" s="67">
        <v>9.9</v>
      </c>
      <c r="J3609" s="67">
        <v>9.6</v>
      </c>
      <c r="K3609" s="67">
        <v>91.843500000000006</v>
      </c>
      <c r="L3609" s="67">
        <v>0</v>
      </c>
    </row>
    <row r="3610" spans="1:15" hidden="1" x14ac:dyDescent="0.25">
      <c r="A3610" s="68">
        <v>44774</v>
      </c>
      <c r="B3610" s="68">
        <v>44776</v>
      </c>
      <c r="C3610" s="66" t="s">
        <v>112</v>
      </c>
      <c r="D3610" s="66" t="s">
        <v>113</v>
      </c>
      <c r="E3610" s="66" t="s">
        <v>114</v>
      </c>
      <c r="F3610" s="68">
        <v>50705</v>
      </c>
      <c r="G3610" s="67">
        <v>7.59</v>
      </c>
      <c r="H3610" s="67">
        <v>-0.31</v>
      </c>
      <c r="I3610" s="67">
        <v>7.73</v>
      </c>
      <c r="J3610" s="67">
        <v>7.44</v>
      </c>
      <c r="K3610" s="67">
        <v>57.990499999999997</v>
      </c>
      <c r="L3610" s="67">
        <v>2.3014000000000001</v>
      </c>
    </row>
    <row r="3611" spans="1:15" hidden="1" x14ac:dyDescent="0.25">
      <c r="A3611" s="68">
        <v>44774</v>
      </c>
      <c r="B3611" s="68">
        <v>44776</v>
      </c>
      <c r="C3611" s="66" t="s">
        <v>121</v>
      </c>
      <c r="D3611" s="66" t="s">
        <v>170</v>
      </c>
      <c r="E3611" s="66" t="s">
        <v>171</v>
      </c>
      <c r="F3611" s="68">
        <v>45987</v>
      </c>
      <c r="G3611" s="67">
        <v>10.15</v>
      </c>
      <c r="H3611" s="67">
        <v>-0.19</v>
      </c>
      <c r="I3611" s="67">
        <v>10.29</v>
      </c>
      <c r="J3611" s="67">
        <v>10</v>
      </c>
      <c r="K3611" s="67">
        <v>75.278199999999998</v>
      </c>
      <c r="L3611" s="67">
        <v>0.68489999999999995</v>
      </c>
    </row>
    <row r="3612" spans="1:15" x14ac:dyDescent="0.25">
      <c r="A3612" s="68">
        <v>44774</v>
      </c>
      <c r="B3612" s="68">
        <v>44776</v>
      </c>
      <c r="C3612" s="66" t="s">
        <v>115</v>
      </c>
      <c r="D3612" s="66" t="s">
        <v>116</v>
      </c>
      <c r="E3612" s="66" t="s">
        <v>117</v>
      </c>
      <c r="F3612" s="68">
        <v>51616</v>
      </c>
      <c r="G3612" s="67">
        <v>7.37</v>
      </c>
      <c r="H3612" s="67">
        <v>-0.32</v>
      </c>
      <c r="I3612" s="67">
        <v>7.52</v>
      </c>
      <c r="J3612" s="67">
        <v>7.23</v>
      </c>
      <c r="K3612" s="67">
        <v>56.3476</v>
      </c>
      <c r="L3612" s="67">
        <v>0.82189999999999996</v>
      </c>
    </row>
    <row r="3613" spans="1:15" hidden="1" x14ac:dyDescent="0.25">
      <c r="A3613" s="68">
        <v>44774</v>
      </c>
      <c r="B3613" s="68">
        <v>44776</v>
      </c>
      <c r="C3613" s="66" t="s">
        <v>124</v>
      </c>
      <c r="D3613" s="66" t="s">
        <v>178</v>
      </c>
      <c r="E3613" s="66" t="s">
        <v>179</v>
      </c>
      <c r="F3613" s="68">
        <v>44923</v>
      </c>
      <c r="G3613" s="67">
        <v>8.44</v>
      </c>
      <c r="H3613" s="67">
        <v>-0.2</v>
      </c>
      <c r="I3613" s="67">
        <v>8.59</v>
      </c>
      <c r="J3613" s="67">
        <v>8.2899999999999991</v>
      </c>
      <c r="K3613" s="67">
        <v>96.67</v>
      </c>
      <c r="L3613" s="67">
        <v>0</v>
      </c>
      <c r="O3613" s="76"/>
    </row>
    <row r="3614" spans="1:15" hidden="1" x14ac:dyDescent="0.25">
      <c r="A3614" s="68">
        <v>44774</v>
      </c>
      <c r="B3614" s="68">
        <v>44776</v>
      </c>
      <c r="C3614" s="66" t="s">
        <v>118</v>
      </c>
      <c r="D3614" s="66" t="s">
        <v>174</v>
      </c>
      <c r="E3614" s="66" t="s">
        <v>175</v>
      </c>
      <c r="F3614" s="68">
        <v>46835</v>
      </c>
      <c r="G3614" s="67">
        <v>9.1</v>
      </c>
      <c r="H3614" s="67">
        <v>-0.37</v>
      </c>
      <c r="I3614" s="67">
        <v>9.24</v>
      </c>
      <c r="J3614" s="67">
        <v>8.9600000000000009</v>
      </c>
      <c r="K3614" s="67">
        <v>80.3125</v>
      </c>
      <c r="L3614" s="67">
        <v>2.4163999999999999</v>
      </c>
    </row>
    <row r="3615" spans="1:15" hidden="1" x14ac:dyDescent="0.25">
      <c r="A3615" s="68">
        <v>44774</v>
      </c>
      <c r="B3615" s="68">
        <v>44776</v>
      </c>
      <c r="C3615" s="66" t="s">
        <v>127</v>
      </c>
      <c r="D3615" s="66" t="s">
        <v>4</v>
      </c>
      <c r="E3615" s="66" t="s">
        <v>8</v>
      </c>
      <c r="F3615" s="68">
        <v>48542</v>
      </c>
      <c r="G3615" s="67">
        <v>7.78</v>
      </c>
      <c r="H3615" s="67">
        <v>-0.39</v>
      </c>
      <c r="I3615" s="67">
        <v>7.92</v>
      </c>
      <c r="J3615" s="67">
        <v>7.63</v>
      </c>
      <c r="K3615" s="67">
        <v>79.056299999999993</v>
      </c>
      <c r="L3615" s="67">
        <v>2.5507</v>
      </c>
    </row>
    <row r="3616" spans="1:15" hidden="1" x14ac:dyDescent="0.25">
      <c r="A3616" s="68">
        <v>44774</v>
      </c>
      <c r="B3616" s="68">
        <v>44776</v>
      </c>
      <c r="C3616" s="66" t="s">
        <v>130</v>
      </c>
      <c r="D3616" s="66" t="s">
        <v>176</v>
      </c>
      <c r="E3616" s="66" t="s">
        <v>177</v>
      </c>
      <c r="F3616" s="68">
        <v>44979</v>
      </c>
      <c r="G3616" s="67">
        <v>8.8000000000000007</v>
      </c>
      <c r="H3616" s="67">
        <v>-0.05</v>
      </c>
      <c r="I3616" s="67">
        <v>8.9499999999999993</v>
      </c>
      <c r="J3616" s="67">
        <v>8.65</v>
      </c>
      <c r="K3616" s="67">
        <v>95.272000000000006</v>
      </c>
      <c r="L3616" s="67">
        <v>0</v>
      </c>
    </row>
    <row r="3617" spans="1:15" hidden="1" x14ac:dyDescent="0.25">
      <c r="A3617" s="68">
        <v>44774</v>
      </c>
      <c r="B3617" s="68">
        <v>44776</v>
      </c>
      <c r="C3617" s="66" t="s">
        <v>133</v>
      </c>
      <c r="D3617" s="66" t="s">
        <v>166</v>
      </c>
      <c r="E3617" s="66" t="s">
        <v>167</v>
      </c>
      <c r="F3617" s="68">
        <v>45105</v>
      </c>
      <c r="G3617" s="67">
        <v>9.7100000000000009</v>
      </c>
      <c r="H3617" s="67">
        <v>-0.13</v>
      </c>
      <c r="I3617" s="67">
        <v>9.86</v>
      </c>
      <c r="J3617" s="67">
        <v>9.57</v>
      </c>
      <c r="K3617" s="67">
        <v>91.848299999999995</v>
      </c>
      <c r="L3617" s="67">
        <v>0</v>
      </c>
    </row>
    <row r="3618" spans="1:15" hidden="1" x14ac:dyDescent="0.25">
      <c r="A3618" s="68">
        <v>44771</v>
      </c>
      <c r="B3618" s="68">
        <v>44775</v>
      </c>
      <c r="C3618" s="66" t="s">
        <v>112</v>
      </c>
      <c r="D3618" s="66" t="s">
        <v>113</v>
      </c>
      <c r="E3618" s="66" t="s">
        <v>114</v>
      </c>
      <c r="F3618" s="68">
        <v>50705</v>
      </c>
      <c r="G3618" s="67">
        <v>7.9</v>
      </c>
      <c r="H3618" s="67">
        <v>-0.17</v>
      </c>
      <c r="I3618" s="67">
        <v>8.0399999999999991</v>
      </c>
      <c r="J3618" s="67">
        <v>7.75</v>
      </c>
      <c r="K3618" s="67">
        <v>56.017000000000003</v>
      </c>
      <c r="L3618" s="67">
        <v>2.2932000000000001</v>
      </c>
    </row>
    <row r="3619" spans="1:15" hidden="1" x14ac:dyDescent="0.25">
      <c r="A3619" s="68">
        <v>44771</v>
      </c>
      <c r="B3619" s="68">
        <v>44775</v>
      </c>
      <c r="C3619" s="66" t="s">
        <v>121</v>
      </c>
      <c r="D3619" s="66" t="s">
        <v>170</v>
      </c>
      <c r="E3619" s="66" t="s">
        <v>171</v>
      </c>
      <c r="F3619" s="68">
        <v>45987</v>
      </c>
      <c r="G3619" s="67">
        <v>10.34</v>
      </c>
      <c r="H3619" s="67">
        <v>-0.01</v>
      </c>
      <c r="I3619" s="67">
        <v>10.49</v>
      </c>
      <c r="J3619" s="67">
        <v>10.199999999999999</v>
      </c>
      <c r="K3619" s="67">
        <v>74.820999999999998</v>
      </c>
      <c r="L3619" s="67">
        <v>0.68220000000000003</v>
      </c>
    </row>
    <row r="3620" spans="1:15" x14ac:dyDescent="0.25">
      <c r="A3620" s="68">
        <v>44771</v>
      </c>
      <c r="B3620" s="68">
        <v>44775</v>
      </c>
      <c r="C3620" s="66" t="s">
        <v>115</v>
      </c>
      <c r="D3620" s="66" t="s">
        <v>116</v>
      </c>
      <c r="E3620" s="66" t="s">
        <v>117</v>
      </c>
      <c r="F3620" s="68">
        <v>51616</v>
      </c>
      <c r="G3620" s="67">
        <v>7.69</v>
      </c>
      <c r="H3620" s="67">
        <v>-0.19</v>
      </c>
      <c r="I3620" s="67">
        <v>7.84</v>
      </c>
      <c r="J3620" s="67">
        <v>7.55</v>
      </c>
      <c r="K3620" s="67">
        <v>54.201500000000003</v>
      </c>
      <c r="L3620" s="67">
        <v>0.81369999999999998</v>
      </c>
    </row>
    <row r="3621" spans="1:15" hidden="1" x14ac:dyDescent="0.25">
      <c r="A3621" s="68">
        <v>44771</v>
      </c>
      <c r="B3621" s="68">
        <v>44775</v>
      </c>
      <c r="C3621" s="66" t="s">
        <v>124</v>
      </c>
      <c r="D3621" s="66" t="s">
        <v>178</v>
      </c>
      <c r="E3621" s="66" t="s">
        <v>179</v>
      </c>
      <c r="F3621" s="68">
        <v>44923</v>
      </c>
      <c r="G3621" s="67">
        <v>8.64</v>
      </c>
      <c r="H3621" s="67">
        <v>-0.1</v>
      </c>
      <c r="I3621" s="67">
        <v>8.7899999999999991</v>
      </c>
      <c r="J3621" s="67">
        <v>8.49</v>
      </c>
      <c r="K3621" s="67">
        <v>96.568700000000007</v>
      </c>
      <c r="L3621" s="67">
        <v>0</v>
      </c>
      <c r="O3621" s="76"/>
    </row>
    <row r="3622" spans="1:15" hidden="1" x14ac:dyDescent="0.25">
      <c r="A3622" s="68">
        <v>44771</v>
      </c>
      <c r="B3622" s="68">
        <v>44775</v>
      </c>
      <c r="C3622" s="66" t="s">
        <v>118</v>
      </c>
      <c r="D3622" s="66" t="s">
        <v>174</v>
      </c>
      <c r="E3622" s="66" t="s">
        <v>175</v>
      </c>
      <c r="F3622" s="68">
        <v>46835</v>
      </c>
      <c r="G3622" s="67">
        <v>9.4700000000000006</v>
      </c>
      <c r="H3622" s="67">
        <v>-0.12</v>
      </c>
      <c r="I3622" s="67">
        <v>9.6199999999999992</v>
      </c>
      <c r="J3622" s="67">
        <v>9.33</v>
      </c>
      <c r="K3622" s="67">
        <v>78.929299999999998</v>
      </c>
      <c r="L3622" s="67">
        <v>2.4041000000000001</v>
      </c>
    </row>
    <row r="3623" spans="1:15" hidden="1" x14ac:dyDescent="0.25">
      <c r="A3623" s="68">
        <v>44771</v>
      </c>
      <c r="B3623" s="68">
        <v>44775</v>
      </c>
      <c r="C3623" s="66" t="s">
        <v>127</v>
      </c>
      <c r="D3623" s="66" t="s">
        <v>4</v>
      </c>
      <c r="E3623" s="66" t="s">
        <v>8</v>
      </c>
      <c r="F3623" s="68">
        <v>48542</v>
      </c>
      <c r="G3623" s="67">
        <v>8.17</v>
      </c>
      <c r="H3623" s="67">
        <v>-0.15</v>
      </c>
      <c r="I3623" s="67">
        <v>8.32</v>
      </c>
      <c r="J3623" s="67">
        <v>8.0299999999999994</v>
      </c>
      <c r="K3623" s="67">
        <v>76.721800000000002</v>
      </c>
      <c r="L3623" s="67">
        <v>2.5377000000000001</v>
      </c>
    </row>
    <row r="3624" spans="1:15" hidden="1" x14ac:dyDescent="0.25">
      <c r="A3624" s="68">
        <v>44771</v>
      </c>
      <c r="B3624" s="68">
        <v>44775</v>
      </c>
      <c r="C3624" s="66" t="s">
        <v>130</v>
      </c>
      <c r="D3624" s="66" t="s">
        <v>176</v>
      </c>
      <c r="E3624" s="66" t="s">
        <v>177</v>
      </c>
      <c r="F3624" s="68">
        <v>44979</v>
      </c>
      <c r="G3624" s="67">
        <v>8.85</v>
      </c>
      <c r="H3624" s="67">
        <v>0</v>
      </c>
      <c r="I3624" s="67">
        <v>9</v>
      </c>
      <c r="J3624" s="67">
        <v>8.6999999999999993</v>
      </c>
      <c r="K3624" s="67">
        <v>95.225800000000007</v>
      </c>
      <c r="L3624" s="67">
        <v>0</v>
      </c>
    </row>
    <row r="3625" spans="1:15" hidden="1" x14ac:dyDescent="0.25">
      <c r="A3625" s="68">
        <v>44771</v>
      </c>
      <c r="B3625" s="68">
        <v>44775</v>
      </c>
      <c r="C3625" s="66" t="s">
        <v>133</v>
      </c>
      <c r="D3625" s="66" t="s">
        <v>166</v>
      </c>
      <c r="E3625" s="66" t="s">
        <v>167</v>
      </c>
      <c r="F3625" s="68">
        <v>45105</v>
      </c>
      <c r="G3625" s="67">
        <v>9.84</v>
      </c>
      <c r="H3625" s="67">
        <v>-0.02</v>
      </c>
      <c r="I3625" s="67">
        <v>9.98</v>
      </c>
      <c r="J3625" s="67">
        <v>9.69</v>
      </c>
      <c r="K3625" s="67">
        <v>91.729100000000003</v>
      </c>
      <c r="L3625" s="67">
        <v>0</v>
      </c>
    </row>
    <row r="3626" spans="1:15" hidden="1" x14ac:dyDescent="0.25">
      <c r="A3626" s="68">
        <v>44770</v>
      </c>
      <c r="B3626" s="68">
        <v>44774</v>
      </c>
      <c r="C3626" s="66" t="s">
        <v>112</v>
      </c>
      <c r="D3626" s="66" t="s">
        <v>113</v>
      </c>
      <c r="E3626" s="66" t="s">
        <v>114</v>
      </c>
      <c r="F3626" s="68">
        <v>50705</v>
      </c>
      <c r="G3626" s="67">
        <v>8.07</v>
      </c>
      <c r="H3626" s="67">
        <v>0.11</v>
      </c>
      <c r="I3626" s="67">
        <v>8.2200000000000006</v>
      </c>
      <c r="J3626" s="67">
        <v>7.93</v>
      </c>
      <c r="K3626" s="67">
        <v>54.9651</v>
      </c>
      <c r="L3626" s="67">
        <v>2.2848999999999999</v>
      </c>
    </row>
    <row r="3627" spans="1:15" hidden="1" x14ac:dyDescent="0.25">
      <c r="A3627" s="68">
        <v>44770</v>
      </c>
      <c r="B3627" s="68">
        <v>44774</v>
      </c>
      <c r="C3627" s="66" t="s">
        <v>121</v>
      </c>
      <c r="D3627" s="66" t="s">
        <v>170</v>
      </c>
      <c r="E3627" s="66" t="s">
        <v>171</v>
      </c>
      <c r="F3627" s="68">
        <v>45987</v>
      </c>
      <c r="G3627" s="67">
        <v>10.35</v>
      </c>
      <c r="H3627" s="67">
        <v>0.16</v>
      </c>
      <c r="I3627" s="67">
        <v>10.5</v>
      </c>
      <c r="J3627" s="67">
        <v>10.199999999999999</v>
      </c>
      <c r="K3627" s="67">
        <v>74.789599999999993</v>
      </c>
      <c r="L3627" s="67">
        <v>0.67949999999999999</v>
      </c>
    </row>
    <row r="3628" spans="1:15" x14ac:dyDescent="0.25">
      <c r="A3628" s="68">
        <v>44770</v>
      </c>
      <c r="B3628" s="68">
        <v>44774</v>
      </c>
      <c r="C3628" s="66" t="s">
        <v>115</v>
      </c>
      <c r="D3628" s="66" t="s">
        <v>116</v>
      </c>
      <c r="E3628" s="66" t="s">
        <v>117</v>
      </c>
      <c r="F3628" s="68">
        <v>51616</v>
      </c>
      <c r="G3628" s="67">
        <v>7.88</v>
      </c>
      <c r="H3628" s="67">
        <v>0.11</v>
      </c>
      <c r="I3628" s="67">
        <v>8.02</v>
      </c>
      <c r="J3628" s="67">
        <v>7.73</v>
      </c>
      <c r="K3628" s="67">
        <v>53.026800000000001</v>
      </c>
      <c r="L3628" s="67">
        <v>0.80549999999999999</v>
      </c>
    </row>
    <row r="3629" spans="1:15" hidden="1" x14ac:dyDescent="0.25">
      <c r="A3629" s="68">
        <v>44770</v>
      </c>
      <c r="B3629" s="68">
        <v>44774</v>
      </c>
      <c r="C3629" s="66" t="s">
        <v>124</v>
      </c>
      <c r="D3629" s="66" t="s">
        <v>178</v>
      </c>
      <c r="E3629" s="66" t="s">
        <v>179</v>
      </c>
      <c r="F3629" s="68">
        <v>44923</v>
      </c>
      <c r="G3629" s="67">
        <v>8.74</v>
      </c>
      <c r="H3629" s="67">
        <v>0.1</v>
      </c>
      <c r="I3629" s="67">
        <v>8.89</v>
      </c>
      <c r="J3629" s="67">
        <v>8.59</v>
      </c>
      <c r="K3629" s="67">
        <v>96.509399999999999</v>
      </c>
      <c r="L3629" s="67">
        <v>0</v>
      </c>
      <c r="O3629" s="76"/>
    </row>
    <row r="3630" spans="1:15" hidden="1" x14ac:dyDescent="0.25">
      <c r="A3630" s="68">
        <v>44770</v>
      </c>
      <c r="B3630" s="68">
        <v>44774</v>
      </c>
      <c r="C3630" s="66" t="s">
        <v>118</v>
      </c>
      <c r="D3630" s="66" t="s">
        <v>174</v>
      </c>
      <c r="E3630" s="66" t="s">
        <v>175</v>
      </c>
      <c r="F3630" s="68">
        <v>46835</v>
      </c>
      <c r="G3630" s="67">
        <v>9.59</v>
      </c>
      <c r="H3630" s="67">
        <v>0.1</v>
      </c>
      <c r="I3630" s="67">
        <v>9.73</v>
      </c>
      <c r="J3630" s="67">
        <v>9.4499999999999993</v>
      </c>
      <c r="K3630" s="67">
        <v>78.497600000000006</v>
      </c>
      <c r="L3630" s="67">
        <v>2.3917999999999999</v>
      </c>
    </row>
    <row r="3631" spans="1:15" hidden="1" x14ac:dyDescent="0.25">
      <c r="A3631" s="68">
        <v>44770</v>
      </c>
      <c r="B3631" s="68">
        <v>44774</v>
      </c>
      <c r="C3631" s="66" t="s">
        <v>127</v>
      </c>
      <c r="D3631" s="66" t="s">
        <v>4</v>
      </c>
      <c r="E3631" s="66" t="s">
        <v>8</v>
      </c>
      <c r="F3631" s="68">
        <v>48542</v>
      </c>
      <c r="G3631" s="67">
        <v>8.32</v>
      </c>
      <c r="H3631" s="67">
        <v>0.11</v>
      </c>
      <c r="I3631" s="67">
        <v>8.4700000000000006</v>
      </c>
      <c r="J3631" s="67">
        <v>8.18</v>
      </c>
      <c r="K3631" s="67">
        <v>75.88</v>
      </c>
      <c r="L3631" s="67">
        <v>2.5247000000000002</v>
      </c>
    </row>
    <row r="3632" spans="1:15" hidden="1" x14ac:dyDescent="0.25">
      <c r="A3632" s="68">
        <v>44770</v>
      </c>
      <c r="B3632" s="68">
        <v>44774</v>
      </c>
      <c r="C3632" s="66" t="s">
        <v>130</v>
      </c>
      <c r="D3632" s="66" t="s">
        <v>176</v>
      </c>
      <c r="E3632" s="66" t="s">
        <v>177</v>
      </c>
      <c r="F3632" s="68">
        <v>44979</v>
      </c>
      <c r="G3632" s="67">
        <v>8.85</v>
      </c>
      <c r="H3632" s="67">
        <v>0.31</v>
      </c>
      <c r="I3632" s="67">
        <v>8.99</v>
      </c>
      <c r="J3632" s="67">
        <v>8.6999999999999993</v>
      </c>
      <c r="K3632" s="67">
        <v>95.203900000000004</v>
      </c>
      <c r="L3632" s="67">
        <v>0</v>
      </c>
    </row>
    <row r="3633" spans="1:15" hidden="1" x14ac:dyDescent="0.25">
      <c r="A3633" s="68">
        <v>44770</v>
      </c>
      <c r="B3633" s="68">
        <v>44774</v>
      </c>
      <c r="C3633" s="66" t="s">
        <v>133</v>
      </c>
      <c r="D3633" s="66" t="s">
        <v>166</v>
      </c>
      <c r="E3633" s="66" t="s">
        <v>167</v>
      </c>
      <c r="F3633" s="68">
        <v>45105</v>
      </c>
      <c r="G3633" s="67">
        <v>9.86</v>
      </c>
      <c r="H3633" s="67">
        <v>0.14000000000000001</v>
      </c>
      <c r="I3633" s="67">
        <v>10</v>
      </c>
      <c r="J3633" s="67">
        <v>9.7100000000000009</v>
      </c>
      <c r="K3633" s="67">
        <v>91.691900000000004</v>
      </c>
      <c r="L3633" s="67">
        <v>0</v>
      </c>
    </row>
    <row r="3634" spans="1:15" hidden="1" x14ac:dyDescent="0.25">
      <c r="A3634" s="68">
        <v>44769</v>
      </c>
      <c r="B3634" s="68">
        <v>44771</v>
      </c>
      <c r="C3634" s="66" t="s">
        <v>112</v>
      </c>
      <c r="D3634" s="66" t="s">
        <v>113</v>
      </c>
      <c r="E3634" s="66" t="s">
        <v>114</v>
      </c>
      <c r="F3634" s="68">
        <v>50705</v>
      </c>
      <c r="G3634" s="67">
        <v>7.96</v>
      </c>
      <c r="H3634" s="67">
        <v>-7.0000000000000007E-2</v>
      </c>
      <c r="I3634" s="67">
        <v>8.11</v>
      </c>
      <c r="J3634" s="67">
        <v>7.82</v>
      </c>
      <c r="K3634" s="67">
        <v>55.613799999999998</v>
      </c>
      <c r="L3634" s="67">
        <v>2.2603</v>
      </c>
    </row>
    <row r="3635" spans="1:15" hidden="1" x14ac:dyDescent="0.25">
      <c r="A3635" s="68">
        <v>44769</v>
      </c>
      <c r="B3635" s="68">
        <v>44771</v>
      </c>
      <c r="C3635" s="66" t="s">
        <v>121</v>
      </c>
      <c r="D3635" s="66" t="s">
        <v>170</v>
      </c>
      <c r="E3635" s="66" t="s">
        <v>171</v>
      </c>
      <c r="F3635" s="68">
        <v>45987</v>
      </c>
      <c r="G3635" s="67">
        <v>10.19</v>
      </c>
      <c r="H3635" s="67">
        <v>0.23</v>
      </c>
      <c r="I3635" s="67">
        <v>10.34</v>
      </c>
      <c r="J3635" s="67">
        <v>10.050000000000001</v>
      </c>
      <c r="K3635" s="67">
        <v>75.086299999999994</v>
      </c>
      <c r="L3635" s="67">
        <v>0.67120000000000002</v>
      </c>
    </row>
    <row r="3636" spans="1:15" x14ac:dyDescent="0.25">
      <c r="A3636" s="68">
        <v>44769</v>
      </c>
      <c r="B3636" s="68">
        <v>44771</v>
      </c>
      <c r="C3636" s="66" t="s">
        <v>115</v>
      </c>
      <c r="D3636" s="66" t="s">
        <v>116</v>
      </c>
      <c r="E3636" s="66" t="s">
        <v>117</v>
      </c>
      <c r="F3636" s="68">
        <v>51616</v>
      </c>
      <c r="G3636" s="67">
        <v>7.77</v>
      </c>
      <c r="H3636" s="67">
        <v>-0.09</v>
      </c>
      <c r="I3636" s="67">
        <v>7.91</v>
      </c>
      <c r="J3636" s="67">
        <v>7.62</v>
      </c>
      <c r="K3636" s="67">
        <v>53.718299999999999</v>
      </c>
      <c r="L3636" s="67">
        <v>0.78080000000000005</v>
      </c>
    </row>
    <row r="3637" spans="1:15" hidden="1" x14ac:dyDescent="0.25">
      <c r="A3637" s="68">
        <v>44769</v>
      </c>
      <c r="B3637" s="68">
        <v>44771</v>
      </c>
      <c r="C3637" s="66" t="s">
        <v>124</v>
      </c>
      <c r="D3637" s="66" t="s">
        <v>178</v>
      </c>
      <c r="E3637" s="66" t="s">
        <v>179</v>
      </c>
      <c r="F3637" s="68">
        <v>44923</v>
      </c>
      <c r="G3637" s="67">
        <v>8.64</v>
      </c>
      <c r="H3637" s="67">
        <v>0.55000000000000004</v>
      </c>
      <c r="I3637" s="67">
        <v>8.7899999999999991</v>
      </c>
      <c r="J3637" s="67">
        <v>8.49</v>
      </c>
      <c r="K3637" s="67">
        <v>96.480900000000005</v>
      </c>
      <c r="L3637" s="67">
        <v>0</v>
      </c>
      <c r="O3637" s="76"/>
    </row>
    <row r="3638" spans="1:15" hidden="1" x14ac:dyDescent="0.25">
      <c r="A3638" s="68">
        <v>44769</v>
      </c>
      <c r="B3638" s="68">
        <v>44771</v>
      </c>
      <c r="C3638" s="66" t="s">
        <v>118</v>
      </c>
      <c r="D3638" s="66" t="s">
        <v>174</v>
      </c>
      <c r="E3638" s="66" t="s">
        <v>175</v>
      </c>
      <c r="F3638" s="68">
        <v>46835</v>
      </c>
      <c r="G3638" s="67">
        <v>9.49</v>
      </c>
      <c r="H3638" s="67">
        <v>0.04</v>
      </c>
      <c r="I3638" s="67">
        <v>9.6300000000000008</v>
      </c>
      <c r="J3638" s="67">
        <v>9.35</v>
      </c>
      <c r="K3638" s="67">
        <v>78.849000000000004</v>
      </c>
      <c r="L3638" s="67">
        <v>2.3548</v>
      </c>
    </row>
    <row r="3639" spans="1:15" hidden="1" x14ac:dyDescent="0.25">
      <c r="A3639" s="68">
        <v>44769</v>
      </c>
      <c r="B3639" s="68">
        <v>44771</v>
      </c>
      <c r="C3639" s="66" t="s">
        <v>127</v>
      </c>
      <c r="D3639" s="66" t="s">
        <v>4</v>
      </c>
      <c r="E3639" s="66" t="s">
        <v>8</v>
      </c>
      <c r="F3639" s="68">
        <v>48542</v>
      </c>
      <c r="G3639" s="67">
        <v>8.2100000000000009</v>
      </c>
      <c r="H3639" s="67">
        <v>-7.0000000000000007E-2</v>
      </c>
      <c r="I3639" s="67">
        <v>8.35</v>
      </c>
      <c r="J3639" s="67">
        <v>8.06</v>
      </c>
      <c r="K3639" s="67">
        <v>76.523099999999999</v>
      </c>
      <c r="L3639" s="67">
        <v>2.4855999999999998</v>
      </c>
    </row>
    <row r="3640" spans="1:15" hidden="1" x14ac:dyDescent="0.25">
      <c r="A3640" s="68">
        <v>44769</v>
      </c>
      <c r="B3640" s="68">
        <v>44771</v>
      </c>
      <c r="C3640" s="66" t="s">
        <v>130</v>
      </c>
      <c r="D3640" s="66" t="s">
        <v>176</v>
      </c>
      <c r="E3640" s="66" t="s">
        <v>177</v>
      </c>
      <c r="F3640" s="68">
        <v>44979</v>
      </c>
      <c r="G3640" s="67">
        <v>8.5399999999999991</v>
      </c>
      <c r="H3640" s="67">
        <v>0.14000000000000001</v>
      </c>
      <c r="I3640" s="67">
        <v>8.69</v>
      </c>
      <c r="J3640" s="67">
        <v>8.4</v>
      </c>
      <c r="K3640" s="67">
        <v>95.295699999999997</v>
      </c>
      <c r="L3640" s="67">
        <v>0</v>
      </c>
    </row>
    <row r="3641" spans="1:15" hidden="1" x14ac:dyDescent="0.25">
      <c r="A3641" s="68">
        <v>44769</v>
      </c>
      <c r="B3641" s="68">
        <v>44771</v>
      </c>
      <c r="C3641" s="66" t="s">
        <v>133</v>
      </c>
      <c r="D3641" s="66" t="s">
        <v>166</v>
      </c>
      <c r="E3641" s="66" t="s">
        <v>167</v>
      </c>
      <c r="F3641" s="68">
        <v>45105</v>
      </c>
      <c r="G3641" s="67">
        <v>9.7200000000000006</v>
      </c>
      <c r="H3641" s="67">
        <v>0.18</v>
      </c>
      <c r="I3641" s="67">
        <v>9.86</v>
      </c>
      <c r="J3641" s="67">
        <v>9.57</v>
      </c>
      <c r="K3641" s="67">
        <v>91.730699999999999</v>
      </c>
      <c r="L3641" s="67">
        <v>0</v>
      </c>
    </row>
    <row r="3642" spans="1:15" hidden="1" x14ac:dyDescent="0.25">
      <c r="A3642" s="68">
        <v>44768</v>
      </c>
      <c r="B3642" s="68">
        <v>44770</v>
      </c>
      <c r="C3642" s="66" t="s">
        <v>112</v>
      </c>
      <c r="D3642" s="66" t="s">
        <v>113</v>
      </c>
      <c r="E3642" s="66" t="s">
        <v>114</v>
      </c>
      <c r="F3642" s="68">
        <v>50705</v>
      </c>
      <c r="G3642" s="67">
        <v>8.0299999999999994</v>
      </c>
      <c r="H3642" s="67">
        <v>0.23</v>
      </c>
      <c r="I3642" s="67">
        <v>8.18</v>
      </c>
      <c r="J3642" s="67">
        <v>7.88</v>
      </c>
      <c r="K3642" s="67">
        <v>55.196300000000001</v>
      </c>
      <c r="L3642" s="67">
        <v>2.2521</v>
      </c>
    </row>
    <row r="3643" spans="1:15" hidden="1" x14ac:dyDescent="0.25">
      <c r="A3643" s="68">
        <v>44768</v>
      </c>
      <c r="B3643" s="68">
        <v>44770</v>
      </c>
      <c r="C3643" s="66" t="s">
        <v>121</v>
      </c>
      <c r="D3643" s="66" t="s">
        <v>170</v>
      </c>
      <c r="E3643" s="66" t="s">
        <v>171</v>
      </c>
      <c r="F3643" s="68">
        <v>45987</v>
      </c>
      <c r="G3643" s="67">
        <v>9.9600000000000009</v>
      </c>
      <c r="H3643" s="67">
        <v>0.13</v>
      </c>
      <c r="I3643" s="67">
        <v>10.11</v>
      </c>
      <c r="J3643" s="67">
        <v>9.82</v>
      </c>
      <c r="K3643" s="67">
        <v>75.590800000000002</v>
      </c>
      <c r="L3643" s="67">
        <v>0.66849999999999998</v>
      </c>
    </row>
    <row r="3644" spans="1:15" x14ac:dyDescent="0.25">
      <c r="A3644" s="68">
        <v>44768</v>
      </c>
      <c r="B3644" s="68">
        <v>44770</v>
      </c>
      <c r="C3644" s="66" t="s">
        <v>115</v>
      </c>
      <c r="D3644" s="66" t="s">
        <v>116</v>
      </c>
      <c r="E3644" s="66" t="s">
        <v>117</v>
      </c>
      <c r="F3644" s="68">
        <v>51616</v>
      </c>
      <c r="G3644" s="67">
        <v>7.86</v>
      </c>
      <c r="H3644" s="67">
        <v>0.24</v>
      </c>
      <c r="I3644" s="67">
        <v>8</v>
      </c>
      <c r="J3644" s="67">
        <v>7.71</v>
      </c>
      <c r="K3644" s="67">
        <v>53.157600000000002</v>
      </c>
      <c r="L3644" s="67">
        <v>0.77259999999999995</v>
      </c>
    </row>
    <row r="3645" spans="1:15" hidden="1" x14ac:dyDescent="0.25">
      <c r="A3645" s="68">
        <v>44768</v>
      </c>
      <c r="B3645" s="68">
        <v>44770</v>
      </c>
      <c r="C3645" s="66" t="s">
        <v>124</v>
      </c>
      <c r="D3645" s="66" t="s">
        <v>178</v>
      </c>
      <c r="E3645" s="66" t="s">
        <v>179</v>
      </c>
      <c r="F3645" s="68">
        <v>44923</v>
      </c>
      <c r="G3645" s="67">
        <v>8.09</v>
      </c>
      <c r="H3645" s="67">
        <v>0.15</v>
      </c>
      <c r="I3645" s="67">
        <v>8.24</v>
      </c>
      <c r="J3645" s="67">
        <v>7.94</v>
      </c>
      <c r="K3645" s="67">
        <v>96.675700000000006</v>
      </c>
      <c r="L3645" s="67">
        <v>0</v>
      </c>
      <c r="O3645" s="76"/>
    </row>
    <row r="3646" spans="1:15" hidden="1" x14ac:dyDescent="0.25">
      <c r="A3646" s="68">
        <v>44768</v>
      </c>
      <c r="B3646" s="68">
        <v>44770</v>
      </c>
      <c r="C3646" s="66" t="s">
        <v>118</v>
      </c>
      <c r="D3646" s="66" t="s">
        <v>174</v>
      </c>
      <c r="E3646" s="66" t="s">
        <v>175</v>
      </c>
      <c r="F3646" s="68">
        <v>46835</v>
      </c>
      <c r="G3646" s="67">
        <v>9.4499999999999993</v>
      </c>
      <c r="H3646" s="67">
        <v>0.1</v>
      </c>
      <c r="I3646" s="67">
        <v>9.6</v>
      </c>
      <c r="J3646" s="67">
        <v>9.31</v>
      </c>
      <c r="K3646" s="67">
        <v>78.971500000000006</v>
      </c>
      <c r="L3646" s="67">
        <v>2.3424999999999998</v>
      </c>
    </row>
    <row r="3647" spans="1:15" hidden="1" x14ac:dyDescent="0.25">
      <c r="A3647" s="68">
        <v>44768</v>
      </c>
      <c r="B3647" s="68">
        <v>44770</v>
      </c>
      <c r="C3647" s="66" t="s">
        <v>127</v>
      </c>
      <c r="D3647" s="66" t="s">
        <v>4</v>
      </c>
      <c r="E3647" s="66" t="s">
        <v>8</v>
      </c>
      <c r="F3647" s="68">
        <v>48542</v>
      </c>
      <c r="G3647" s="67">
        <v>8.2799999999999994</v>
      </c>
      <c r="H3647" s="67">
        <v>0.19</v>
      </c>
      <c r="I3647" s="67">
        <v>8.43</v>
      </c>
      <c r="J3647" s="67">
        <v>8.1300000000000008</v>
      </c>
      <c r="K3647" s="67">
        <v>76.098699999999994</v>
      </c>
      <c r="L3647" s="67">
        <v>2.4725999999999999</v>
      </c>
    </row>
    <row r="3648" spans="1:15" hidden="1" x14ac:dyDescent="0.25">
      <c r="A3648" s="68">
        <v>44768</v>
      </c>
      <c r="B3648" s="68">
        <v>44770</v>
      </c>
      <c r="C3648" s="66" t="s">
        <v>130</v>
      </c>
      <c r="D3648" s="66" t="s">
        <v>176</v>
      </c>
      <c r="E3648" s="66" t="s">
        <v>177</v>
      </c>
      <c r="F3648" s="68">
        <v>44979</v>
      </c>
      <c r="G3648" s="67">
        <v>8.4</v>
      </c>
      <c r="H3648" s="67">
        <v>0.33</v>
      </c>
      <c r="I3648" s="67">
        <v>8.5399999999999991</v>
      </c>
      <c r="J3648" s="67">
        <v>8.25</v>
      </c>
      <c r="K3648" s="67">
        <v>95.352400000000003</v>
      </c>
      <c r="L3648" s="67">
        <v>0</v>
      </c>
    </row>
    <row r="3649" spans="1:15" hidden="1" x14ac:dyDescent="0.25">
      <c r="A3649" s="68">
        <v>44768</v>
      </c>
      <c r="B3649" s="68">
        <v>44770</v>
      </c>
      <c r="C3649" s="66" t="s">
        <v>133</v>
      </c>
      <c r="D3649" s="66" t="s">
        <v>166</v>
      </c>
      <c r="E3649" s="66" t="s">
        <v>167</v>
      </c>
      <c r="F3649" s="68">
        <v>45105</v>
      </c>
      <c r="G3649" s="67">
        <v>9.5399999999999991</v>
      </c>
      <c r="H3649" s="67">
        <v>0.06</v>
      </c>
      <c r="I3649" s="67">
        <v>9.69</v>
      </c>
      <c r="J3649" s="67">
        <v>9.4</v>
      </c>
      <c r="K3649" s="67">
        <v>91.843900000000005</v>
      </c>
      <c r="L3649" s="67">
        <v>0</v>
      </c>
    </row>
    <row r="3650" spans="1:15" hidden="1" x14ac:dyDescent="0.25">
      <c r="A3650" s="68">
        <v>44767</v>
      </c>
      <c r="B3650" s="68">
        <v>44769</v>
      </c>
      <c r="C3650" s="66" t="s">
        <v>112</v>
      </c>
      <c r="D3650" s="66" t="s">
        <v>113</v>
      </c>
      <c r="E3650" s="66" t="s">
        <v>114</v>
      </c>
      <c r="F3650" s="68">
        <v>50705</v>
      </c>
      <c r="G3650" s="67">
        <v>7.8</v>
      </c>
      <c r="H3650" s="67">
        <v>-0.19</v>
      </c>
      <c r="I3650" s="67">
        <v>7.95</v>
      </c>
      <c r="J3650" s="67">
        <v>7.66</v>
      </c>
      <c r="K3650" s="67">
        <v>56.579700000000003</v>
      </c>
      <c r="L3650" s="67">
        <v>2.2437999999999998</v>
      </c>
    </row>
    <row r="3651" spans="1:15" hidden="1" x14ac:dyDescent="0.25">
      <c r="A3651" s="68">
        <v>44767</v>
      </c>
      <c r="B3651" s="68">
        <v>44769</v>
      </c>
      <c r="C3651" s="66" t="s">
        <v>121</v>
      </c>
      <c r="D3651" s="66" t="s">
        <v>170</v>
      </c>
      <c r="E3651" s="66" t="s">
        <v>171</v>
      </c>
      <c r="F3651" s="68">
        <v>45987</v>
      </c>
      <c r="G3651" s="67">
        <v>9.83</v>
      </c>
      <c r="H3651" s="67">
        <v>-0.1</v>
      </c>
      <c r="I3651" s="67">
        <v>9.98</v>
      </c>
      <c r="J3651" s="67">
        <v>9.69</v>
      </c>
      <c r="K3651" s="67">
        <v>75.872</v>
      </c>
      <c r="L3651" s="67">
        <v>0.66579999999999995</v>
      </c>
    </row>
    <row r="3652" spans="1:15" x14ac:dyDescent="0.25">
      <c r="A3652" s="68">
        <v>44767</v>
      </c>
      <c r="B3652" s="68">
        <v>44769</v>
      </c>
      <c r="C3652" s="66" t="s">
        <v>115</v>
      </c>
      <c r="D3652" s="66" t="s">
        <v>116</v>
      </c>
      <c r="E3652" s="66" t="s">
        <v>117</v>
      </c>
      <c r="F3652" s="68">
        <v>51616</v>
      </c>
      <c r="G3652" s="67">
        <v>7.62</v>
      </c>
      <c r="H3652" s="67">
        <v>-0.2</v>
      </c>
      <c r="I3652" s="67">
        <v>7.77</v>
      </c>
      <c r="J3652" s="67">
        <v>7.48</v>
      </c>
      <c r="K3652" s="67">
        <v>54.640900000000002</v>
      </c>
      <c r="L3652" s="67">
        <v>0.76439999999999997</v>
      </c>
    </row>
    <row r="3653" spans="1:15" hidden="1" x14ac:dyDescent="0.25">
      <c r="A3653" s="68">
        <v>44767</v>
      </c>
      <c r="B3653" s="68">
        <v>44769</v>
      </c>
      <c r="C3653" s="66" t="s">
        <v>124</v>
      </c>
      <c r="D3653" s="66" t="s">
        <v>178</v>
      </c>
      <c r="E3653" s="66" t="s">
        <v>179</v>
      </c>
      <c r="F3653" s="68">
        <v>44923</v>
      </c>
      <c r="G3653" s="67">
        <v>7.94</v>
      </c>
      <c r="H3653" s="67">
        <v>0</v>
      </c>
      <c r="I3653" s="67">
        <v>8.08</v>
      </c>
      <c r="J3653" s="67">
        <v>7.79</v>
      </c>
      <c r="K3653" s="67">
        <v>96.717100000000002</v>
      </c>
      <c r="L3653" s="67">
        <v>0</v>
      </c>
      <c r="O3653" s="76"/>
    </row>
    <row r="3654" spans="1:15" hidden="1" x14ac:dyDescent="0.25">
      <c r="A3654" s="68">
        <v>44767</v>
      </c>
      <c r="B3654" s="68">
        <v>44769</v>
      </c>
      <c r="C3654" s="66" t="s">
        <v>118</v>
      </c>
      <c r="D3654" s="66" t="s">
        <v>174</v>
      </c>
      <c r="E3654" s="66" t="s">
        <v>175</v>
      </c>
      <c r="F3654" s="68">
        <v>46835</v>
      </c>
      <c r="G3654" s="67">
        <v>9.35</v>
      </c>
      <c r="H3654" s="67">
        <v>-0.18</v>
      </c>
      <c r="I3654" s="67">
        <v>9.49</v>
      </c>
      <c r="J3654" s="67">
        <v>9.1999999999999993</v>
      </c>
      <c r="K3654" s="67">
        <v>79.352000000000004</v>
      </c>
      <c r="L3654" s="67">
        <v>2.3300999999999998</v>
      </c>
    </row>
    <row r="3655" spans="1:15" hidden="1" x14ac:dyDescent="0.25">
      <c r="A3655" s="68">
        <v>44767</v>
      </c>
      <c r="B3655" s="68">
        <v>44769</v>
      </c>
      <c r="C3655" s="66" t="s">
        <v>127</v>
      </c>
      <c r="D3655" s="66" t="s">
        <v>4</v>
      </c>
      <c r="E3655" s="66" t="s">
        <v>8</v>
      </c>
      <c r="F3655" s="68">
        <v>48542</v>
      </c>
      <c r="G3655" s="67">
        <v>8.09</v>
      </c>
      <c r="H3655" s="67">
        <v>-0.2</v>
      </c>
      <c r="I3655" s="67">
        <v>8.24</v>
      </c>
      <c r="J3655" s="67">
        <v>7.95</v>
      </c>
      <c r="K3655" s="67">
        <v>77.158000000000001</v>
      </c>
      <c r="L3655" s="67">
        <v>2.4596</v>
      </c>
    </row>
    <row r="3656" spans="1:15" hidden="1" x14ac:dyDescent="0.25">
      <c r="A3656" s="68">
        <v>44767</v>
      </c>
      <c r="B3656" s="68">
        <v>44769</v>
      </c>
      <c r="C3656" s="66" t="s">
        <v>130</v>
      </c>
      <c r="D3656" s="66" t="s">
        <v>176</v>
      </c>
      <c r="E3656" s="66" t="s">
        <v>177</v>
      </c>
      <c r="F3656" s="68">
        <v>44979</v>
      </c>
      <c r="G3656" s="67">
        <v>8.07</v>
      </c>
      <c r="H3656" s="67">
        <v>-0.01</v>
      </c>
      <c r="I3656" s="67">
        <v>8.2200000000000006</v>
      </c>
      <c r="J3656" s="67">
        <v>7.92</v>
      </c>
      <c r="K3656" s="67">
        <v>95.503799999999998</v>
      </c>
      <c r="L3656" s="67">
        <v>0</v>
      </c>
    </row>
    <row r="3657" spans="1:15" hidden="1" x14ac:dyDescent="0.25">
      <c r="A3657" s="68">
        <v>44767</v>
      </c>
      <c r="B3657" s="68">
        <v>44769</v>
      </c>
      <c r="C3657" s="66" t="s">
        <v>133</v>
      </c>
      <c r="D3657" s="66" t="s">
        <v>166</v>
      </c>
      <c r="E3657" s="66" t="s">
        <v>167</v>
      </c>
      <c r="F3657" s="68">
        <v>45105</v>
      </c>
      <c r="G3657" s="67">
        <v>9.48</v>
      </c>
      <c r="H3657" s="67">
        <v>0.02</v>
      </c>
      <c r="I3657" s="67">
        <v>9.6199999999999992</v>
      </c>
      <c r="J3657" s="67">
        <v>9.33</v>
      </c>
      <c r="K3657" s="67">
        <v>91.874099999999999</v>
      </c>
      <c r="L3657" s="67">
        <v>0</v>
      </c>
    </row>
    <row r="3658" spans="1:15" hidden="1" x14ac:dyDescent="0.25">
      <c r="A3658" s="68">
        <v>44764</v>
      </c>
      <c r="B3658" s="68">
        <v>44768</v>
      </c>
      <c r="C3658" s="66" t="s">
        <v>112</v>
      </c>
      <c r="D3658" s="66" t="s">
        <v>113</v>
      </c>
      <c r="E3658" s="66" t="s">
        <v>114</v>
      </c>
      <c r="F3658" s="68">
        <v>50705</v>
      </c>
      <c r="G3658" s="67">
        <v>7.99</v>
      </c>
      <c r="H3658" s="67">
        <v>-0.36</v>
      </c>
      <c r="I3658" s="67">
        <v>8.14</v>
      </c>
      <c r="J3658" s="67">
        <v>7.85</v>
      </c>
      <c r="K3658" s="67">
        <v>55.408799999999999</v>
      </c>
      <c r="L3658" s="67">
        <v>2.2355999999999998</v>
      </c>
    </row>
    <row r="3659" spans="1:15" hidden="1" x14ac:dyDescent="0.25">
      <c r="A3659" s="68">
        <v>44764</v>
      </c>
      <c r="B3659" s="68">
        <v>44768</v>
      </c>
      <c r="C3659" s="66" t="s">
        <v>121</v>
      </c>
      <c r="D3659" s="66" t="s">
        <v>170</v>
      </c>
      <c r="E3659" s="66" t="s">
        <v>171</v>
      </c>
      <c r="F3659" s="68">
        <v>45987</v>
      </c>
      <c r="G3659" s="67">
        <v>9.93</v>
      </c>
      <c r="H3659" s="67">
        <v>-0.32</v>
      </c>
      <c r="I3659" s="67">
        <v>10.07</v>
      </c>
      <c r="J3659" s="67">
        <v>9.7799999999999994</v>
      </c>
      <c r="K3659" s="67">
        <v>75.639300000000006</v>
      </c>
      <c r="L3659" s="67">
        <v>0.66300000000000003</v>
      </c>
    </row>
    <row r="3660" spans="1:15" x14ac:dyDescent="0.25">
      <c r="A3660" s="68">
        <v>44764</v>
      </c>
      <c r="B3660" s="68">
        <v>44768</v>
      </c>
      <c r="C3660" s="66" t="s">
        <v>115</v>
      </c>
      <c r="D3660" s="66" t="s">
        <v>116</v>
      </c>
      <c r="E3660" s="66" t="s">
        <v>117</v>
      </c>
      <c r="F3660" s="68">
        <v>51616</v>
      </c>
      <c r="G3660" s="67">
        <v>7.82</v>
      </c>
      <c r="H3660" s="67">
        <v>-0.32</v>
      </c>
      <c r="I3660" s="67">
        <v>7.96</v>
      </c>
      <c r="J3660" s="67">
        <v>7.67</v>
      </c>
      <c r="K3660" s="67">
        <v>53.406399999999998</v>
      </c>
      <c r="L3660" s="67">
        <v>0.75619999999999998</v>
      </c>
    </row>
    <row r="3661" spans="1:15" hidden="1" x14ac:dyDescent="0.25">
      <c r="A3661" s="68">
        <v>44764</v>
      </c>
      <c r="B3661" s="68">
        <v>44768</v>
      </c>
      <c r="C3661" s="66" t="s">
        <v>124</v>
      </c>
      <c r="D3661" s="66" t="s">
        <v>178</v>
      </c>
      <c r="E3661" s="66" t="s">
        <v>179</v>
      </c>
      <c r="F3661" s="68">
        <v>44923</v>
      </c>
      <c r="G3661" s="67">
        <v>7.94</v>
      </c>
      <c r="H3661" s="67">
        <v>-0.13</v>
      </c>
      <c r="I3661" s="67">
        <v>8.09</v>
      </c>
      <c r="J3661" s="67">
        <v>7.79</v>
      </c>
      <c r="K3661" s="67">
        <v>96.695599999999999</v>
      </c>
      <c r="L3661" s="67">
        <v>0</v>
      </c>
      <c r="O3661" s="76"/>
    </row>
    <row r="3662" spans="1:15" hidden="1" x14ac:dyDescent="0.25">
      <c r="A3662" s="68">
        <v>44764</v>
      </c>
      <c r="B3662" s="68">
        <v>44768</v>
      </c>
      <c r="C3662" s="66" t="s">
        <v>118</v>
      </c>
      <c r="D3662" s="66" t="s">
        <v>174</v>
      </c>
      <c r="E3662" s="66" t="s">
        <v>175</v>
      </c>
      <c r="F3662" s="68">
        <v>46835</v>
      </c>
      <c r="G3662" s="67">
        <v>9.5299999999999994</v>
      </c>
      <c r="H3662" s="67">
        <v>-0.35</v>
      </c>
      <c r="I3662" s="67">
        <v>9.67</v>
      </c>
      <c r="J3662" s="67">
        <v>9.39</v>
      </c>
      <c r="K3662" s="67">
        <v>78.670299999999997</v>
      </c>
      <c r="L3662" s="67">
        <v>2.3178000000000001</v>
      </c>
    </row>
    <row r="3663" spans="1:15" hidden="1" x14ac:dyDescent="0.25">
      <c r="A3663" s="68">
        <v>44764</v>
      </c>
      <c r="B3663" s="68">
        <v>44768</v>
      </c>
      <c r="C3663" s="66" t="s">
        <v>127</v>
      </c>
      <c r="D3663" s="66" t="s">
        <v>4</v>
      </c>
      <c r="E3663" s="66" t="s">
        <v>8</v>
      </c>
      <c r="F3663" s="68">
        <v>48542</v>
      </c>
      <c r="G3663" s="67">
        <v>8.2899999999999991</v>
      </c>
      <c r="H3663" s="67">
        <v>-0.32</v>
      </c>
      <c r="I3663" s="67">
        <v>8.43</v>
      </c>
      <c r="J3663" s="67">
        <v>8.14</v>
      </c>
      <c r="K3663" s="67">
        <v>76.059899999999999</v>
      </c>
      <c r="L3663" s="67">
        <v>2.4466000000000001</v>
      </c>
    </row>
    <row r="3664" spans="1:15" hidden="1" x14ac:dyDescent="0.25">
      <c r="A3664" s="68">
        <v>44764</v>
      </c>
      <c r="B3664" s="68">
        <v>44768</v>
      </c>
      <c r="C3664" s="66" t="s">
        <v>130</v>
      </c>
      <c r="D3664" s="66" t="s">
        <v>176</v>
      </c>
      <c r="E3664" s="66" t="s">
        <v>177</v>
      </c>
      <c r="F3664" s="68">
        <v>44979</v>
      </c>
      <c r="G3664" s="67">
        <v>8.08</v>
      </c>
      <c r="H3664" s="67">
        <v>0.01</v>
      </c>
      <c r="I3664" s="67">
        <v>8.23</v>
      </c>
      <c r="J3664" s="67">
        <v>7.93</v>
      </c>
      <c r="K3664" s="67">
        <v>95.478499999999997</v>
      </c>
      <c r="L3664" s="67">
        <v>0</v>
      </c>
    </row>
    <row r="3665" spans="1:15" hidden="1" x14ac:dyDescent="0.25">
      <c r="A3665" s="68">
        <v>44764</v>
      </c>
      <c r="B3665" s="68">
        <v>44768</v>
      </c>
      <c r="C3665" s="66" t="s">
        <v>133</v>
      </c>
      <c r="D3665" s="66" t="s">
        <v>166</v>
      </c>
      <c r="E3665" s="66" t="s">
        <v>167</v>
      </c>
      <c r="F3665" s="68">
        <v>45105</v>
      </c>
      <c r="G3665" s="67">
        <v>9.4600000000000009</v>
      </c>
      <c r="H3665" s="67">
        <v>-0.11</v>
      </c>
      <c r="I3665" s="67">
        <v>9.61</v>
      </c>
      <c r="J3665" s="67">
        <v>9.31</v>
      </c>
      <c r="K3665" s="67">
        <v>91.866299999999995</v>
      </c>
      <c r="L3665" s="67">
        <v>0</v>
      </c>
    </row>
    <row r="3666" spans="1:15" hidden="1" x14ac:dyDescent="0.25">
      <c r="A3666" s="68">
        <v>44763</v>
      </c>
      <c r="B3666" s="68">
        <v>44767</v>
      </c>
      <c r="C3666" s="66" t="s">
        <v>112</v>
      </c>
      <c r="D3666" s="66" t="s">
        <v>113</v>
      </c>
      <c r="E3666" s="66" t="s">
        <v>114</v>
      </c>
      <c r="F3666" s="68">
        <v>50705</v>
      </c>
      <c r="G3666" s="67">
        <v>8.35</v>
      </c>
      <c r="H3666" s="67">
        <v>0.13</v>
      </c>
      <c r="I3666" s="67">
        <v>8.5</v>
      </c>
      <c r="J3666" s="67">
        <v>8.1999999999999993</v>
      </c>
      <c r="K3666" s="67">
        <v>53.315899999999999</v>
      </c>
      <c r="L3666" s="67">
        <v>2.2273999999999998</v>
      </c>
    </row>
    <row r="3667" spans="1:15" hidden="1" x14ac:dyDescent="0.25">
      <c r="A3667" s="68">
        <v>44763</v>
      </c>
      <c r="B3667" s="68">
        <v>44767</v>
      </c>
      <c r="C3667" s="66" t="s">
        <v>121</v>
      </c>
      <c r="D3667" s="66" t="s">
        <v>170</v>
      </c>
      <c r="E3667" s="66" t="s">
        <v>171</v>
      </c>
      <c r="F3667" s="68">
        <v>45987</v>
      </c>
      <c r="G3667" s="67">
        <v>10.25</v>
      </c>
      <c r="H3667" s="67">
        <v>0.13</v>
      </c>
      <c r="I3667" s="67">
        <v>10.39</v>
      </c>
      <c r="J3667" s="67">
        <v>10.1</v>
      </c>
      <c r="K3667" s="67">
        <v>74.895899999999997</v>
      </c>
      <c r="L3667" s="67">
        <v>0.6603</v>
      </c>
    </row>
    <row r="3668" spans="1:15" x14ac:dyDescent="0.25">
      <c r="A3668" s="68">
        <v>44763</v>
      </c>
      <c r="B3668" s="68">
        <v>44767</v>
      </c>
      <c r="C3668" s="66" t="s">
        <v>115</v>
      </c>
      <c r="D3668" s="66" t="s">
        <v>116</v>
      </c>
      <c r="E3668" s="66" t="s">
        <v>117</v>
      </c>
      <c r="F3668" s="68">
        <v>51616</v>
      </c>
      <c r="G3668" s="67">
        <v>8.14</v>
      </c>
      <c r="H3668" s="67">
        <v>0.11</v>
      </c>
      <c r="I3668" s="67">
        <v>8.2899999999999991</v>
      </c>
      <c r="J3668" s="67">
        <v>8</v>
      </c>
      <c r="K3668" s="67">
        <v>51.3752</v>
      </c>
      <c r="L3668" s="67">
        <v>0.74790000000000001</v>
      </c>
    </row>
    <row r="3669" spans="1:15" hidden="1" x14ac:dyDescent="0.25">
      <c r="A3669" s="68">
        <v>44763</v>
      </c>
      <c r="B3669" s="68">
        <v>44767</v>
      </c>
      <c r="C3669" s="66" t="s">
        <v>124</v>
      </c>
      <c r="D3669" s="66" t="s">
        <v>178</v>
      </c>
      <c r="E3669" s="66" t="s">
        <v>179</v>
      </c>
      <c r="F3669" s="68">
        <v>44923</v>
      </c>
      <c r="G3669" s="67">
        <v>8.07</v>
      </c>
      <c r="H3669" s="67">
        <v>-0.02</v>
      </c>
      <c r="I3669" s="67">
        <v>8.2200000000000006</v>
      </c>
      <c r="J3669" s="67">
        <v>7.92</v>
      </c>
      <c r="K3669" s="67">
        <v>96.620800000000003</v>
      </c>
      <c r="L3669" s="67">
        <v>0</v>
      </c>
      <c r="O3669" s="76"/>
    </row>
    <row r="3670" spans="1:15" hidden="1" x14ac:dyDescent="0.25">
      <c r="A3670" s="68">
        <v>44763</v>
      </c>
      <c r="B3670" s="68">
        <v>44767</v>
      </c>
      <c r="C3670" s="66" t="s">
        <v>118</v>
      </c>
      <c r="D3670" s="66" t="s">
        <v>174</v>
      </c>
      <c r="E3670" s="66" t="s">
        <v>175</v>
      </c>
      <c r="F3670" s="68">
        <v>46835</v>
      </c>
      <c r="G3670" s="67">
        <v>9.8800000000000008</v>
      </c>
      <c r="H3670" s="67">
        <v>0.14000000000000001</v>
      </c>
      <c r="I3670" s="67">
        <v>10.02</v>
      </c>
      <c r="J3670" s="67">
        <v>9.73</v>
      </c>
      <c r="K3670" s="67">
        <v>77.4131</v>
      </c>
      <c r="L3670" s="67">
        <v>2.3054999999999999</v>
      </c>
    </row>
    <row r="3671" spans="1:15" hidden="1" x14ac:dyDescent="0.25">
      <c r="A3671" s="68">
        <v>44763</v>
      </c>
      <c r="B3671" s="68">
        <v>44767</v>
      </c>
      <c r="C3671" s="66" t="s">
        <v>127</v>
      </c>
      <c r="D3671" s="66" t="s">
        <v>4</v>
      </c>
      <c r="E3671" s="66" t="s">
        <v>8</v>
      </c>
      <c r="F3671" s="68">
        <v>48542</v>
      </c>
      <c r="G3671" s="67">
        <v>8.61</v>
      </c>
      <c r="H3671" s="67">
        <v>0.1</v>
      </c>
      <c r="I3671" s="67">
        <v>8.76</v>
      </c>
      <c r="J3671" s="67">
        <v>8.4700000000000006</v>
      </c>
      <c r="K3671" s="67">
        <v>74.232399999999998</v>
      </c>
      <c r="L3671" s="67">
        <v>2.4336000000000002</v>
      </c>
    </row>
    <row r="3672" spans="1:15" hidden="1" x14ac:dyDescent="0.25">
      <c r="A3672" s="68">
        <v>44763</v>
      </c>
      <c r="B3672" s="68">
        <v>44767</v>
      </c>
      <c r="C3672" s="66" t="s">
        <v>130</v>
      </c>
      <c r="D3672" s="66" t="s">
        <v>176</v>
      </c>
      <c r="E3672" s="66" t="s">
        <v>177</v>
      </c>
      <c r="F3672" s="68">
        <v>44979</v>
      </c>
      <c r="G3672" s="67">
        <v>8.07</v>
      </c>
      <c r="H3672" s="67">
        <v>0.01</v>
      </c>
      <c r="I3672" s="67">
        <v>8.2200000000000006</v>
      </c>
      <c r="J3672" s="67">
        <v>7.93</v>
      </c>
      <c r="K3672" s="67">
        <v>95.461600000000004</v>
      </c>
      <c r="L3672" s="67">
        <v>0</v>
      </c>
    </row>
    <row r="3673" spans="1:15" hidden="1" x14ac:dyDescent="0.25">
      <c r="A3673" s="68">
        <v>44763</v>
      </c>
      <c r="B3673" s="68">
        <v>44767</v>
      </c>
      <c r="C3673" s="66" t="s">
        <v>133</v>
      </c>
      <c r="D3673" s="66" t="s">
        <v>166</v>
      </c>
      <c r="E3673" s="66" t="s">
        <v>167</v>
      </c>
      <c r="F3673" s="68">
        <v>45105</v>
      </c>
      <c r="G3673" s="67">
        <v>9.57</v>
      </c>
      <c r="H3673" s="67">
        <v>0.12</v>
      </c>
      <c r="I3673" s="67">
        <v>9.7200000000000006</v>
      </c>
      <c r="J3673" s="67">
        <v>9.43</v>
      </c>
      <c r="K3673" s="67">
        <v>91.754499999999993</v>
      </c>
      <c r="L3673" s="67">
        <v>0</v>
      </c>
    </row>
    <row r="3674" spans="1:15" hidden="1" x14ac:dyDescent="0.25">
      <c r="A3674" s="68">
        <v>44762</v>
      </c>
      <c r="B3674" s="68">
        <v>44764</v>
      </c>
      <c r="C3674" s="66" t="s">
        <v>112</v>
      </c>
      <c r="D3674" s="66" t="s">
        <v>113</v>
      </c>
      <c r="E3674" s="66" t="s">
        <v>114</v>
      </c>
      <c r="F3674" s="68">
        <v>50705</v>
      </c>
      <c r="G3674" s="67">
        <v>8.2200000000000006</v>
      </c>
      <c r="H3674" s="67">
        <v>-0.24</v>
      </c>
      <c r="I3674" s="67">
        <v>8.3699999999999992</v>
      </c>
      <c r="J3674" s="67">
        <v>8.08</v>
      </c>
      <c r="K3674" s="67">
        <v>54.040300000000002</v>
      </c>
      <c r="L3674" s="67">
        <v>2.2027000000000001</v>
      </c>
    </row>
    <row r="3675" spans="1:15" hidden="1" x14ac:dyDescent="0.25">
      <c r="A3675" s="68">
        <v>44762</v>
      </c>
      <c r="B3675" s="68">
        <v>44764</v>
      </c>
      <c r="C3675" s="66" t="s">
        <v>121</v>
      </c>
      <c r="D3675" s="66" t="s">
        <v>170</v>
      </c>
      <c r="E3675" s="66" t="s">
        <v>171</v>
      </c>
      <c r="F3675" s="68">
        <v>45987</v>
      </c>
      <c r="G3675" s="67">
        <v>10.119999999999999</v>
      </c>
      <c r="H3675" s="67">
        <v>-0.18</v>
      </c>
      <c r="I3675" s="67">
        <v>10.26</v>
      </c>
      <c r="J3675" s="67">
        <v>9.9700000000000006</v>
      </c>
      <c r="K3675" s="67">
        <v>75.141099999999994</v>
      </c>
      <c r="L3675" s="67">
        <v>0.65210000000000001</v>
      </c>
    </row>
    <row r="3676" spans="1:15" x14ac:dyDescent="0.25">
      <c r="A3676" s="68">
        <v>44762</v>
      </c>
      <c r="B3676" s="68">
        <v>44764</v>
      </c>
      <c r="C3676" s="66" t="s">
        <v>115</v>
      </c>
      <c r="D3676" s="66" t="s">
        <v>116</v>
      </c>
      <c r="E3676" s="66" t="s">
        <v>117</v>
      </c>
      <c r="F3676" s="68">
        <v>51616</v>
      </c>
      <c r="G3676" s="67">
        <v>8.0299999999999994</v>
      </c>
      <c r="H3676" s="67">
        <v>-0.23</v>
      </c>
      <c r="I3676" s="67">
        <v>8.18</v>
      </c>
      <c r="J3676" s="67">
        <v>7.89</v>
      </c>
      <c r="K3676" s="67">
        <v>52.042299999999997</v>
      </c>
      <c r="L3676" s="67">
        <v>0.72330000000000005</v>
      </c>
    </row>
    <row r="3677" spans="1:15" hidden="1" x14ac:dyDescent="0.25">
      <c r="A3677" s="68">
        <v>44762</v>
      </c>
      <c r="B3677" s="68">
        <v>44764</v>
      </c>
      <c r="C3677" s="66" t="s">
        <v>124</v>
      </c>
      <c r="D3677" s="66" t="s">
        <v>178</v>
      </c>
      <c r="E3677" s="66" t="s">
        <v>179</v>
      </c>
      <c r="F3677" s="68">
        <v>44923</v>
      </c>
      <c r="G3677" s="67">
        <v>8.09</v>
      </c>
      <c r="H3677" s="67">
        <v>0</v>
      </c>
      <c r="I3677" s="67">
        <v>8.23</v>
      </c>
      <c r="J3677" s="67">
        <v>7.94</v>
      </c>
      <c r="K3677" s="67">
        <v>96.552300000000002</v>
      </c>
      <c r="L3677" s="67">
        <v>0</v>
      </c>
      <c r="O3677" s="76"/>
    </row>
    <row r="3678" spans="1:15" hidden="1" x14ac:dyDescent="0.25">
      <c r="A3678" s="68">
        <v>44762</v>
      </c>
      <c r="B3678" s="68">
        <v>44764</v>
      </c>
      <c r="C3678" s="66" t="s">
        <v>118</v>
      </c>
      <c r="D3678" s="66" t="s">
        <v>174</v>
      </c>
      <c r="E3678" s="66" t="s">
        <v>175</v>
      </c>
      <c r="F3678" s="68">
        <v>46835</v>
      </c>
      <c r="G3678" s="67">
        <v>9.74</v>
      </c>
      <c r="H3678" s="67">
        <v>-0.21</v>
      </c>
      <c r="I3678" s="67">
        <v>9.8800000000000008</v>
      </c>
      <c r="J3678" s="67">
        <v>9.59</v>
      </c>
      <c r="K3678" s="67">
        <v>77.893600000000006</v>
      </c>
      <c r="L3678" s="67">
        <v>2.2685</v>
      </c>
    </row>
    <row r="3679" spans="1:15" hidden="1" x14ac:dyDescent="0.25">
      <c r="A3679" s="68">
        <v>44762</v>
      </c>
      <c r="B3679" s="68">
        <v>44764</v>
      </c>
      <c r="C3679" s="66" t="s">
        <v>127</v>
      </c>
      <c r="D3679" s="66" t="s">
        <v>4</v>
      </c>
      <c r="E3679" s="66" t="s">
        <v>8</v>
      </c>
      <c r="F3679" s="68">
        <v>48542</v>
      </c>
      <c r="G3679" s="67">
        <v>8.51</v>
      </c>
      <c r="H3679" s="67">
        <v>-0.23</v>
      </c>
      <c r="I3679" s="67">
        <v>8.65</v>
      </c>
      <c r="J3679" s="67">
        <v>8.36</v>
      </c>
      <c r="K3679" s="67">
        <v>74.806100000000001</v>
      </c>
      <c r="L3679" s="67">
        <v>2.3944999999999999</v>
      </c>
    </row>
    <row r="3680" spans="1:15" hidden="1" x14ac:dyDescent="0.25">
      <c r="A3680" s="68">
        <v>44762</v>
      </c>
      <c r="B3680" s="68">
        <v>44764</v>
      </c>
      <c r="C3680" s="66" t="s">
        <v>130</v>
      </c>
      <c r="D3680" s="66" t="s">
        <v>176</v>
      </c>
      <c r="E3680" s="66" t="s">
        <v>177</v>
      </c>
      <c r="F3680" s="68">
        <v>44979</v>
      </c>
      <c r="G3680" s="67">
        <v>8.06</v>
      </c>
      <c r="H3680" s="67">
        <v>0.01</v>
      </c>
      <c r="I3680" s="67">
        <v>8.2100000000000009</v>
      </c>
      <c r="J3680" s="67">
        <v>7.91</v>
      </c>
      <c r="K3680" s="67">
        <v>95.409400000000005</v>
      </c>
      <c r="L3680" s="67">
        <v>0</v>
      </c>
    </row>
    <row r="3681" spans="1:15" hidden="1" x14ac:dyDescent="0.25">
      <c r="A3681" s="68">
        <v>44762</v>
      </c>
      <c r="B3681" s="68">
        <v>44764</v>
      </c>
      <c r="C3681" s="66" t="s">
        <v>133</v>
      </c>
      <c r="D3681" s="66" t="s">
        <v>166</v>
      </c>
      <c r="E3681" s="66" t="s">
        <v>167</v>
      </c>
      <c r="F3681" s="68">
        <v>45105</v>
      </c>
      <c r="G3681" s="67">
        <v>9.4499999999999993</v>
      </c>
      <c r="H3681" s="67">
        <v>-0.17</v>
      </c>
      <c r="I3681" s="67">
        <v>9.6</v>
      </c>
      <c r="J3681" s="67">
        <v>9.31</v>
      </c>
      <c r="K3681" s="67">
        <v>91.783000000000001</v>
      </c>
      <c r="L3681" s="67">
        <v>0</v>
      </c>
    </row>
    <row r="3682" spans="1:15" hidden="1" x14ac:dyDescent="0.25">
      <c r="A3682" s="68">
        <v>44761</v>
      </c>
      <c r="B3682" s="68">
        <v>44763</v>
      </c>
      <c r="C3682" s="66" t="s">
        <v>112</v>
      </c>
      <c r="D3682" s="66" t="s">
        <v>113</v>
      </c>
      <c r="E3682" s="66" t="s">
        <v>114</v>
      </c>
      <c r="F3682" s="68">
        <v>50705</v>
      </c>
      <c r="G3682" s="67">
        <v>8.4600000000000009</v>
      </c>
      <c r="H3682" s="67">
        <v>-0.12</v>
      </c>
      <c r="I3682" s="67">
        <v>8.61</v>
      </c>
      <c r="J3682" s="67">
        <v>8.32</v>
      </c>
      <c r="K3682" s="67">
        <v>52.655000000000001</v>
      </c>
      <c r="L3682" s="67">
        <v>2.1945000000000001</v>
      </c>
    </row>
    <row r="3683" spans="1:15" hidden="1" x14ac:dyDescent="0.25">
      <c r="A3683" s="68">
        <v>44761</v>
      </c>
      <c r="B3683" s="68">
        <v>44763</v>
      </c>
      <c r="C3683" s="66" t="s">
        <v>121</v>
      </c>
      <c r="D3683" s="66" t="s">
        <v>170</v>
      </c>
      <c r="E3683" s="66" t="s">
        <v>171</v>
      </c>
      <c r="F3683" s="68">
        <v>45987</v>
      </c>
      <c r="G3683" s="67">
        <v>10.3</v>
      </c>
      <c r="H3683" s="67">
        <v>-7.0000000000000007E-2</v>
      </c>
      <c r="I3683" s="67">
        <v>10.45</v>
      </c>
      <c r="J3683" s="67">
        <v>10.15</v>
      </c>
      <c r="K3683" s="67">
        <v>74.710599999999999</v>
      </c>
      <c r="L3683" s="67">
        <v>0.64929999999999999</v>
      </c>
    </row>
    <row r="3684" spans="1:15" x14ac:dyDescent="0.25">
      <c r="A3684" s="68">
        <v>44761</v>
      </c>
      <c r="B3684" s="68">
        <v>44763</v>
      </c>
      <c r="C3684" s="66" t="s">
        <v>115</v>
      </c>
      <c r="D3684" s="66" t="s">
        <v>116</v>
      </c>
      <c r="E3684" s="66" t="s">
        <v>117</v>
      </c>
      <c r="F3684" s="68">
        <v>51616</v>
      </c>
      <c r="G3684" s="67">
        <v>8.26</v>
      </c>
      <c r="H3684" s="67">
        <v>-0.12</v>
      </c>
      <c r="I3684" s="67">
        <v>8.4</v>
      </c>
      <c r="J3684" s="67">
        <v>8.11</v>
      </c>
      <c r="K3684" s="67">
        <v>50.692100000000003</v>
      </c>
      <c r="L3684" s="67">
        <v>0.71509999999999996</v>
      </c>
    </row>
    <row r="3685" spans="1:15" hidden="1" x14ac:dyDescent="0.25">
      <c r="A3685" s="68">
        <v>44761</v>
      </c>
      <c r="B3685" s="68">
        <v>44763</v>
      </c>
      <c r="C3685" s="66" t="s">
        <v>124</v>
      </c>
      <c r="D3685" s="66" t="s">
        <v>178</v>
      </c>
      <c r="E3685" s="66" t="s">
        <v>179</v>
      </c>
      <c r="F3685" s="68">
        <v>44923</v>
      </c>
      <c r="G3685" s="67">
        <v>8.09</v>
      </c>
      <c r="H3685" s="67">
        <v>1.66</v>
      </c>
      <c r="I3685" s="67">
        <v>8.24</v>
      </c>
      <c r="J3685" s="67">
        <v>7.94</v>
      </c>
      <c r="K3685" s="67">
        <v>96.530500000000004</v>
      </c>
      <c r="L3685" s="67">
        <v>0</v>
      </c>
      <c r="O3685" s="76"/>
    </row>
    <row r="3686" spans="1:15" hidden="1" x14ac:dyDescent="0.25">
      <c r="A3686" s="68">
        <v>44761</v>
      </c>
      <c r="B3686" s="68">
        <v>44763</v>
      </c>
      <c r="C3686" s="66" t="s">
        <v>118</v>
      </c>
      <c r="D3686" s="66" t="s">
        <v>174</v>
      </c>
      <c r="E3686" s="66" t="s">
        <v>175</v>
      </c>
      <c r="F3686" s="68">
        <v>46835</v>
      </c>
      <c r="G3686" s="67">
        <v>9.9499999999999993</v>
      </c>
      <c r="H3686" s="67">
        <v>-0.16</v>
      </c>
      <c r="I3686" s="67">
        <v>10.1</v>
      </c>
      <c r="J3686" s="67">
        <v>9.81</v>
      </c>
      <c r="K3686" s="67">
        <v>77.110699999999994</v>
      </c>
      <c r="L3686" s="67">
        <v>2.2562000000000002</v>
      </c>
    </row>
    <row r="3687" spans="1:15" hidden="1" x14ac:dyDescent="0.25">
      <c r="A3687" s="68">
        <v>44761</v>
      </c>
      <c r="B3687" s="68">
        <v>44763</v>
      </c>
      <c r="C3687" s="66" t="s">
        <v>127</v>
      </c>
      <c r="D3687" s="66" t="s">
        <v>4</v>
      </c>
      <c r="E3687" s="66" t="s">
        <v>8</v>
      </c>
      <c r="F3687" s="68">
        <v>48542</v>
      </c>
      <c r="G3687" s="67">
        <v>8.74</v>
      </c>
      <c r="H3687" s="67">
        <v>-0.12</v>
      </c>
      <c r="I3687" s="67">
        <v>8.8800000000000008</v>
      </c>
      <c r="J3687" s="67">
        <v>8.59</v>
      </c>
      <c r="K3687" s="67">
        <v>73.533600000000007</v>
      </c>
      <c r="L3687" s="67">
        <v>2.3815</v>
      </c>
    </row>
    <row r="3688" spans="1:15" hidden="1" x14ac:dyDescent="0.25">
      <c r="A3688" s="68">
        <v>44761</v>
      </c>
      <c r="B3688" s="68">
        <v>44763</v>
      </c>
      <c r="C3688" s="66" t="s">
        <v>130</v>
      </c>
      <c r="D3688" s="66" t="s">
        <v>176</v>
      </c>
      <c r="E3688" s="66" t="s">
        <v>177</v>
      </c>
      <c r="F3688" s="68">
        <v>44979</v>
      </c>
      <c r="G3688" s="67">
        <v>8.0500000000000007</v>
      </c>
      <c r="H3688" s="67">
        <v>0.11</v>
      </c>
      <c r="I3688" s="67">
        <v>8.1999999999999993</v>
      </c>
      <c r="J3688" s="67">
        <v>7.91</v>
      </c>
      <c r="K3688" s="67">
        <v>95.390799999999999</v>
      </c>
      <c r="L3688" s="67">
        <v>0</v>
      </c>
    </row>
    <row r="3689" spans="1:15" hidden="1" x14ac:dyDescent="0.25">
      <c r="A3689" s="68">
        <v>44761</v>
      </c>
      <c r="B3689" s="68">
        <v>44763</v>
      </c>
      <c r="C3689" s="66" t="s">
        <v>133</v>
      </c>
      <c r="D3689" s="66" t="s">
        <v>166</v>
      </c>
      <c r="E3689" s="66" t="s">
        <v>167</v>
      </c>
      <c r="F3689" s="68">
        <v>45105</v>
      </c>
      <c r="G3689" s="67">
        <v>9.6199999999999992</v>
      </c>
      <c r="H3689" s="67">
        <v>0</v>
      </c>
      <c r="I3689" s="67">
        <v>9.77</v>
      </c>
      <c r="J3689" s="67">
        <v>9.4700000000000006</v>
      </c>
      <c r="K3689" s="67">
        <v>91.626499999999993</v>
      </c>
      <c r="L3689" s="67">
        <v>0</v>
      </c>
    </row>
    <row r="3690" spans="1:15" hidden="1" x14ac:dyDescent="0.25">
      <c r="A3690" s="68">
        <v>44760</v>
      </c>
      <c r="B3690" s="68">
        <v>44762</v>
      </c>
      <c r="C3690" s="66" t="s">
        <v>112</v>
      </c>
      <c r="D3690" s="66" t="s">
        <v>113</v>
      </c>
      <c r="E3690" s="66" t="s">
        <v>114</v>
      </c>
      <c r="F3690" s="68">
        <v>50705</v>
      </c>
      <c r="G3690" s="67">
        <v>8.58</v>
      </c>
      <c r="H3690" s="67">
        <v>-0.13</v>
      </c>
      <c r="I3690" s="67">
        <v>8.73</v>
      </c>
      <c r="J3690" s="67">
        <v>8.44</v>
      </c>
      <c r="K3690" s="67">
        <v>51.980699999999999</v>
      </c>
      <c r="L3690" s="67">
        <v>2.1863000000000001</v>
      </c>
    </row>
    <row r="3691" spans="1:15" hidden="1" x14ac:dyDescent="0.25">
      <c r="A3691" s="68">
        <v>44760</v>
      </c>
      <c r="B3691" s="68">
        <v>44762</v>
      </c>
      <c r="C3691" s="66" t="s">
        <v>121</v>
      </c>
      <c r="D3691" s="66" t="s">
        <v>170</v>
      </c>
      <c r="E3691" s="66" t="s">
        <v>171</v>
      </c>
      <c r="F3691" s="68">
        <v>45987</v>
      </c>
      <c r="G3691" s="67">
        <v>10.37</v>
      </c>
      <c r="H3691" s="67">
        <v>-0.03</v>
      </c>
      <c r="I3691" s="67">
        <v>10.51</v>
      </c>
      <c r="J3691" s="67">
        <v>10.220000000000001</v>
      </c>
      <c r="K3691" s="67">
        <v>74.545699999999997</v>
      </c>
      <c r="L3691" s="67">
        <v>0.64659999999999995</v>
      </c>
    </row>
    <row r="3692" spans="1:15" x14ac:dyDescent="0.25">
      <c r="A3692" s="68">
        <v>44760</v>
      </c>
      <c r="B3692" s="68">
        <v>44762</v>
      </c>
      <c r="C3692" s="66" t="s">
        <v>115</v>
      </c>
      <c r="D3692" s="66" t="s">
        <v>116</v>
      </c>
      <c r="E3692" s="66" t="s">
        <v>117</v>
      </c>
      <c r="F3692" s="68">
        <v>51616</v>
      </c>
      <c r="G3692" s="67">
        <v>8.3800000000000008</v>
      </c>
      <c r="H3692" s="67">
        <v>-0.19</v>
      </c>
      <c r="I3692" s="67">
        <v>8.5299999999999994</v>
      </c>
      <c r="J3692" s="67">
        <v>8.24</v>
      </c>
      <c r="K3692" s="67">
        <v>49.948900000000002</v>
      </c>
      <c r="L3692" s="67">
        <v>0.70679999999999998</v>
      </c>
    </row>
    <row r="3693" spans="1:15" hidden="1" x14ac:dyDescent="0.25">
      <c r="A3693" s="68">
        <v>44760</v>
      </c>
      <c r="B3693" s="68">
        <v>44762</v>
      </c>
      <c r="C3693" s="66" t="s">
        <v>124</v>
      </c>
      <c r="D3693" s="66" t="s">
        <v>180</v>
      </c>
      <c r="E3693" s="66" t="s">
        <v>181</v>
      </c>
      <c r="F3693" s="68">
        <v>44853</v>
      </c>
      <c r="G3693" s="67">
        <v>6.43</v>
      </c>
      <c r="H3693" s="67">
        <v>0.01</v>
      </c>
      <c r="I3693" s="67">
        <v>6.58</v>
      </c>
      <c r="J3693" s="67">
        <v>6.28</v>
      </c>
      <c r="K3693" s="67">
        <v>98.399900000000002</v>
      </c>
      <c r="L3693" s="67">
        <v>0</v>
      </c>
      <c r="O3693" s="76"/>
    </row>
    <row r="3694" spans="1:15" hidden="1" x14ac:dyDescent="0.25">
      <c r="A3694" s="68">
        <v>44760</v>
      </c>
      <c r="B3694" s="68">
        <v>44762</v>
      </c>
      <c r="C3694" s="66" t="s">
        <v>118</v>
      </c>
      <c r="D3694" s="66" t="s">
        <v>174</v>
      </c>
      <c r="E3694" s="66" t="s">
        <v>175</v>
      </c>
      <c r="F3694" s="68">
        <v>46835</v>
      </c>
      <c r="G3694" s="67">
        <v>10.11</v>
      </c>
      <c r="H3694" s="67">
        <v>-0.05</v>
      </c>
      <c r="I3694" s="67">
        <v>10.25</v>
      </c>
      <c r="J3694" s="67">
        <v>9.9700000000000006</v>
      </c>
      <c r="K3694" s="67">
        <v>76.549400000000006</v>
      </c>
      <c r="L3694" s="67">
        <v>2.2437999999999998</v>
      </c>
    </row>
    <row r="3695" spans="1:15" hidden="1" x14ac:dyDescent="0.25">
      <c r="A3695" s="68">
        <v>44760</v>
      </c>
      <c r="B3695" s="68">
        <v>44762</v>
      </c>
      <c r="C3695" s="66" t="s">
        <v>127</v>
      </c>
      <c r="D3695" s="66" t="s">
        <v>4</v>
      </c>
      <c r="E3695" s="66" t="s">
        <v>8</v>
      </c>
      <c r="F3695" s="68">
        <v>48542</v>
      </c>
      <c r="G3695" s="67">
        <v>8.86</v>
      </c>
      <c r="H3695" s="67">
        <v>-0.13</v>
      </c>
      <c r="I3695" s="67">
        <v>9.01</v>
      </c>
      <c r="J3695" s="67">
        <v>8.7200000000000006</v>
      </c>
      <c r="K3695" s="67">
        <v>72.847300000000004</v>
      </c>
      <c r="L3695" s="67">
        <v>2.3685</v>
      </c>
    </row>
    <row r="3696" spans="1:15" hidden="1" x14ac:dyDescent="0.25">
      <c r="A3696" s="68">
        <v>44760</v>
      </c>
      <c r="B3696" s="68">
        <v>44762</v>
      </c>
      <c r="C3696" s="66" t="s">
        <v>130</v>
      </c>
      <c r="D3696" s="66" t="s">
        <v>176</v>
      </c>
      <c r="E3696" s="66" t="s">
        <v>177</v>
      </c>
      <c r="F3696" s="68">
        <v>44979</v>
      </c>
      <c r="G3696" s="67">
        <v>7.94</v>
      </c>
      <c r="H3696" s="67">
        <v>0.14000000000000001</v>
      </c>
      <c r="I3696" s="67">
        <v>8.09</v>
      </c>
      <c r="J3696" s="67">
        <v>7.8</v>
      </c>
      <c r="K3696" s="67">
        <v>95.430899999999994</v>
      </c>
      <c r="L3696" s="67">
        <v>0</v>
      </c>
    </row>
    <row r="3697" spans="1:15" hidden="1" x14ac:dyDescent="0.25">
      <c r="A3697" s="68">
        <v>44760</v>
      </c>
      <c r="B3697" s="68">
        <v>44762</v>
      </c>
      <c r="C3697" s="66" t="s">
        <v>133</v>
      </c>
      <c r="D3697" s="66" t="s">
        <v>166</v>
      </c>
      <c r="E3697" s="66" t="s">
        <v>167</v>
      </c>
      <c r="F3697" s="68">
        <v>45105</v>
      </c>
      <c r="G3697" s="67">
        <v>9.6199999999999992</v>
      </c>
      <c r="H3697" s="67">
        <v>0.08</v>
      </c>
      <c r="I3697" s="67">
        <v>9.76</v>
      </c>
      <c r="J3697" s="67">
        <v>9.4700000000000006</v>
      </c>
      <c r="K3697" s="67">
        <v>91.605999999999995</v>
      </c>
      <c r="L3697" s="67">
        <v>0</v>
      </c>
    </row>
    <row r="3698" spans="1:15" hidden="1" x14ac:dyDescent="0.25">
      <c r="A3698" s="68">
        <v>44757</v>
      </c>
      <c r="B3698" s="68">
        <v>44761</v>
      </c>
      <c r="C3698" s="66" t="s">
        <v>112</v>
      </c>
      <c r="D3698" s="66" t="s">
        <v>113</v>
      </c>
      <c r="E3698" s="66" t="s">
        <v>114</v>
      </c>
      <c r="F3698" s="68">
        <v>50705</v>
      </c>
      <c r="G3698" s="67">
        <v>8.7100000000000009</v>
      </c>
      <c r="H3698" s="67">
        <v>-0.14000000000000001</v>
      </c>
      <c r="I3698" s="67">
        <v>8.86</v>
      </c>
      <c r="J3698" s="67">
        <v>8.57</v>
      </c>
      <c r="K3698" s="67">
        <v>51.252699999999997</v>
      </c>
      <c r="L3698" s="67">
        <v>2.1781000000000001</v>
      </c>
    </row>
    <row r="3699" spans="1:15" hidden="1" x14ac:dyDescent="0.25">
      <c r="A3699" s="68">
        <v>44757</v>
      </c>
      <c r="B3699" s="68">
        <v>44761</v>
      </c>
      <c r="C3699" s="66" t="s">
        <v>121</v>
      </c>
      <c r="D3699" s="66" t="s">
        <v>170</v>
      </c>
      <c r="E3699" s="66" t="s">
        <v>171</v>
      </c>
      <c r="F3699" s="68">
        <v>45987</v>
      </c>
      <c r="G3699" s="67">
        <v>10.4</v>
      </c>
      <c r="H3699" s="67">
        <v>0.14000000000000001</v>
      </c>
      <c r="I3699" s="67">
        <v>10.55</v>
      </c>
      <c r="J3699" s="67">
        <v>10.26</v>
      </c>
      <c r="K3699" s="67">
        <v>74.447599999999994</v>
      </c>
      <c r="L3699" s="67">
        <v>0.64380000000000004</v>
      </c>
    </row>
    <row r="3700" spans="1:15" x14ac:dyDescent="0.25">
      <c r="A3700" s="68">
        <v>44757</v>
      </c>
      <c r="B3700" s="68">
        <v>44761</v>
      </c>
      <c r="C3700" s="66" t="s">
        <v>115</v>
      </c>
      <c r="D3700" s="66" t="s">
        <v>116</v>
      </c>
      <c r="E3700" s="66" t="s">
        <v>117</v>
      </c>
      <c r="F3700" s="68">
        <v>51616</v>
      </c>
      <c r="G3700" s="67">
        <v>8.57</v>
      </c>
      <c r="H3700" s="67">
        <v>-0.12</v>
      </c>
      <c r="I3700" s="67">
        <v>8.7100000000000009</v>
      </c>
      <c r="J3700" s="67">
        <v>8.42</v>
      </c>
      <c r="K3700" s="67">
        <v>48.892200000000003</v>
      </c>
      <c r="L3700" s="67">
        <v>0.6986</v>
      </c>
    </row>
    <row r="3701" spans="1:15" hidden="1" x14ac:dyDescent="0.25">
      <c r="A3701" s="68">
        <v>44757</v>
      </c>
      <c r="B3701" s="68">
        <v>44761</v>
      </c>
      <c r="C3701" s="66" t="s">
        <v>124</v>
      </c>
      <c r="D3701" s="66" t="s">
        <v>180</v>
      </c>
      <c r="E3701" s="66" t="s">
        <v>181</v>
      </c>
      <c r="F3701" s="68">
        <v>44853</v>
      </c>
      <c r="G3701" s="67">
        <v>6.42</v>
      </c>
      <c r="H3701" s="67">
        <v>-0.02</v>
      </c>
      <c r="I3701" s="67">
        <v>6.57</v>
      </c>
      <c r="J3701" s="67">
        <v>6.27</v>
      </c>
      <c r="K3701" s="67">
        <v>98.386600000000001</v>
      </c>
      <c r="L3701" s="67">
        <v>0</v>
      </c>
      <c r="O3701" s="76"/>
    </row>
    <row r="3702" spans="1:15" hidden="1" x14ac:dyDescent="0.25">
      <c r="A3702" s="68">
        <v>44757</v>
      </c>
      <c r="B3702" s="68">
        <v>44761</v>
      </c>
      <c r="C3702" s="66" t="s">
        <v>118</v>
      </c>
      <c r="D3702" s="66" t="s">
        <v>174</v>
      </c>
      <c r="E3702" s="66" t="s">
        <v>175</v>
      </c>
      <c r="F3702" s="68">
        <v>46835</v>
      </c>
      <c r="G3702" s="67">
        <v>10.16</v>
      </c>
      <c r="H3702" s="67">
        <v>0.08</v>
      </c>
      <c r="I3702" s="67">
        <v>10.31</v>
      </c>
      <c r="J3702" s="67">
        <v>10.02</v>
      </c>
      <c r="K3702" s="67">
        <v>76.354200000000006</v>
      </c>
      <c r="L3702" s="67">
        <v>2.2315</v>
      </c>
    </row>
    <row r="3703" spans="1:15" hidden="1" x14ac:dyDescent="0.25">
      <c r="A3703" s="68">
        <v>44757</v>
      </c>
      <c r="B3703" s="68">
        <v>44761</v>
      </c>
      <c r="C3703" s="66" t="s">
        <v>127</v>
      </c>
      <c r="D3703" s="66" t="s">
        <v>4</v>
      </c>
      <c r="E3703" s="66" t="s">
        <v>8</v>
      </c>
      <c r="F3703" s="68">
        <v>48542</v>
      </c>
      <c r="G3703" s="67">
        <v>8.99</v>
      </c>
      <c r="H3703" s="67">
        <v>-0.09</v>
      </c>
      <c r="I3703" s="67">
        <v>9.1300000000000008</v>
      </c>
      <c r="J3703" s="67">
        <v>8.84</v>
      </c>
      <c r="K3703" s="67">
        <v>72.171499999999995</v>
      </c>
      <c r="L3703" s="67">
        <v>2.3555000000000001</v>
      </c>
    </row>
    <row r="3704" spans="1:15" hidden="1" x14ac:dyDescent="0.25">
      <c r="A3704" s="68">
        <v>44757</v>
      </c>
      <c r="B3704" s="68">
        <v>44761</v>
      </c>
      <c r="C3704" s="66" t="s">
        <v>130</v>
      </c>
      <c r="D3704" s="66" t="s">
        <v>176</v>
      </c>
      <c r="E3704" s="66" t="s">
        <v>177</v>
      </c>
      <c r="F3704" s="68">
        <v>44979</v>
      </c>
      <c r="G3704" s="67">
        <v>7.8</v>
      </c>
      <c r="H3704" s="67">
        <v>0.03</v>
      </c>
      <c r="I3704" s="67">
        <v>7.95</v>
      </c>
      <c r="J3704" s="67">
        <v>7.65</v>
      </c>
      <c r="K3704" s="67">
        <v>95.491699999999994</v>
      </c>
      <c r="L3704" s="67">
        <v>0</v>
      </c>
    </row>
    <row r="3705" spans="1:15" hidden="1" x14ac:dyDescent="0.25">
      <c r="A3705" s="68">
        <v>44757</v>
      </c>
      <c r="B3705" s="68">
        <v>44761</v>
      </c>
      <c r="C3705" s="66" t="s">
        <v>133</v>
      </c>
      <c r="D3705" s="66" t="s">
        <v>166</v>
      </c>
      <c r="E3705" s="66" t="s">
        <v>167</v>
      </c>
      <c r="F3705" s="68">
        <v>45105</v>
      </c>
      <c r="G3705" s="67">
        <v>9.5399999999999991</v>
      </c>
      <c r="H3705" s="67">
        <v>0.16</v>
      </c>
      <c r="I3705" s="67">
        <v>9.69</v>
      </c>
      <c r="J3705" s="67">
        <v>9.4</v>
      </c>
      <c r="K3705" s="67">
        <v>91.644199999999998</v>
      </c>
      <c r="L3705" s="67">
        <v>0</v>
      </c>
    </row>
    <row r="3706" spans="1:15" hidden="1" x14ac:dyDescent="0.25">
      <c r="A3706" s="68">
        <v>44756</v>
      </c>
      <c r="B3706" s="68">
        <v>44760</v>
      </c>
      <c r="C3706" s="66" t="s">
        <v>112</v>
      </c>
      <c r="D3706" s="66" t="s">
        <v>113</v>
      </c>
      <c r="E3706" s="66" t="s">
        <v>114</v>
      </c>
      <c r="F3706" s="68">
        <v>50705</v>
      </c>
      <c r="G3706" s="67">
        <v>8.85</v>
      </c>
      <c r="H3706" s="67">
        <v>-0.01</v>
      </c>
      <c r="I3706" s="67">
        <v>8.99</v>
      </c>
      <c r="J3706" s="67">
        <v>8.6999999999999993</v>
      </c>
      <c r="K3706" s="67">
        <v>50.522500000000001</v>
      </c>
      <c r="L3706" s="67">
        <v>2.1699000000000002</v>
      </c>
    </row>
    <row r="3707" spans="1:15" hidden="1" x14ac:dyDescent="0.25">
      <c r="A3707" s="68">
        <v>44756</v>
      </c>
      <c r="B3707" s="68">
        <v>44760</v>
      </c>
      <c r="C3707" s="66" t="s">
        <v>121</v>
      </c>
      <c r="D3707" s="66" t="s">
        <v>170</v>
      </c>
      <c r="E3707" s="66" t="s">
        <v>171</v>
      </c>
      <c r="F3707" s="68">
        <v>45987</v>
      </c>
      <c r="G3707" s="67">
        <v>10.26</v>
      </c>
      <c r="H3707" s="67">
        <v>0.46</v>
      </c>
      <c r="I3707" s="67">
        <v>10.41</v>
      </c>
      <c r="J3707" s="67">
        <v>10.11</v>
      </c>
      <c r="K3707" s="67">
        <v>74.748000000000005</v>
      </c>
      <c r="L3707" s="67">
        <v>0.6411</v>
      </c>
    </row>
    <row r="3708" spans="1:15" x14ac:dyDescent="0.25">
      <c r="A3708" s="68">
        <v>44756</v>
      </c>
      <c r="B3708" s="68">
        <v>44760</v>
      </c>
      <c r="C3708" s="66" t="s">
        <v>115</v>
      </c>
      <c r="D3708" s="66" t="s">
        <v>116</v>
      </c>
      <c r="E3708" s="66" t="s">
        <v>117</v>
      </c>
      <c r="F3708" s="68">
        <v>51616</v>
      </c>
      <c r="G3708" s="67">
        <v>8.69</v>
      </c>
      <c r="H3708" s="67">
        <v>-0.03</v>
      </c>
      <c r="I3708" s="67">
        <v>8.83</v>
      </c>
      <c r="J3708" s="67">
        <v>8.5399999999999991</v>
      </c>
      <c r="K3708" s="67">
        <v>48.232100000000003</v>
      </c>
      <c r="L3708" s="67">
        <v>0.69040000000000001</v>
      </c>
    </row>
    <row r="3709" spans="1:15" hidden="1" x14ac:dyDescent="0.25">
      <c r="A3709" s="68">
        <v>44756</v>
      </c>
      <c r="B3709" s="68">
        <v>44760</v>
      </c>
      <c r="C3709" s="66" t="s">
        <v>124</v>
      </c>
      <c r="D3709" s="66" t="s">
        <v>180</v>
      </c>
      <c r="E3709" s="66" t="s">
        <v>181</v>
      </c>
      <c r="F3709" s="68">
        <v>44853</v>
      </c>
      <c r="G3709" s="67">
        <v>6.44</v>
      </c>
      <c r="H3709" s="67">
        <v>0.01</v>
      </c>
      <c r="I3709" s="67">
        <v>6.59</v>
      </c>
      <c r="J3709" s="67">
        <v>6.29</v>
      </c>
      <c r="K3709" s="67">
        <v>98.363900000000001</v>
      </c>
      <c r="L3709" s="67">
        <v>0</v>
      </c>
      <c r="O3709" s="76"/>
    </row>
    <row r="3710" spans="1:15" hidden="1" x14ac:dyDescent="0.25">
      <c r="A3710" s="68">
        <v>44756</v>
      </c>
      <c r="B3710" s="68">
        <v>44760</v>
      </c>
      <c r="C3710" s="66" t="s">
        <v>118</v>
      </c>
      <c r="D3710" s="66" t="s">
        <v>174</v>
      </c>
      <c r="E3710" s="66" t="s">
        <v>175</v>
      </c>
      <c r="F3710" s="68">
        <v>46835</v>
      </c>
      <c r="G3710" s="67">
        <v>10.08</v>
      </c>
      <c r="H3710" s="67">
        <v>0.25</v>
      </c>
      <c r="I3710" s="67">
        <v>10.23</v>
      </c>
      <c r="J3710" s="67">
        <v>9.94</v>
      </c>
      <c r="K3710" s="67">
        <v>76.627099999999999</v>
      </c>
      <c r="L3710" s="67">
        <v>2.2191999999999998</v>
      </c>
    </row>
    <row r="3711" spans="1:15" hidden="1" x14ac:dyDescent="0.25">
      <c r="A3711" s="68">
        <v>44756</v>
      </c>
      <c r="B3711" s="68">
        <v>44760</v>
      </c>
      <c r="C3711" s="66" t="s">
        <v>127</v>
      </c>
      <c r="D3711" s="66" t="s">
        <v>4</v>
      </c>
      <c r="E3711" s="66" t="s">
        <v>8</v>
      </c>
      <c r="F3711" s="68">
        <v>48542</v>
      </c>
      <c r="G3711" s="67">
        <v>9.08</v>
      </c>
      <c r="H3711" s="67">
        <v>0</v>
      </c>
      <c r="I3711" s="67">
        <v>9.2200000000000006</v>
      </c>
      <c r="J3711" s="67">
        <v>8.93</v>
      </c>
      <c r="K3711" s="67">
        <v>71.699299999999994</v>
      </c>
      <c r="L3711" s="67">
        <v>2.3424999999999998</v>
      </c>
    </row>
    <row r="3712" spans="1:15" hidden="1" x14ac:dyDescent="0.25">
      <c r="A3712" s="68">
        <v>44756</v>
      </c>
      <c r="B3712" s="68">
        <v>44760</v>
      </c>
      <c r="C3712" s="66" t="s">
        <v>130</v>
      </c>
      <c r="D3712" s="66" t="s">
        <v>176</v>
      </c>
      <c r="E3712" s="66" t="s">
        <v>177</v>
      </c>
      <c r="F3712" s="68">
        <v>44979</v>
      </c>
      <c r="G3712" s="67">
        <v>7.77</v>
      </c>
      <c r="H3712" s="67">
        <v>0.23</v>
      </c>
      <c r="I3712" s="67">
        <v>7.92</v>
      </c>
      <c r="J3712" s="67">
        <v>7.63</v>
      </c>
      <c r="K3712" s="67">
        <v>95.484499999999997</v>
      </c>
      <c r="L3712" s="67">
        <v>0</v>
      </c>
    </row>
    <row r="3713" spans="1:15" hidden="1" x14ac:dyDescent="0.25">
      <c r="A3713" s="68">
        <v>44756</v>
      </c>
      <c r="B3713" s="68">
        <v>44760</v>
      </c>
      <c r="C3713" s="66" t="s">
        <v>133</v>
      </c>
      <c r="D3713" s="66" t="s">
        <v>166</v>
      </c>
      <c r="E3713" s="66" t="s">
        <v>167</v>
      </c>
      <c r="F3713" s="68">
        <v>45105</v>
      </c>
      <c r="G3713" s="67">
        <v>9.3800000000000008</v>
      </c>
      <c r="H3713" s="67">
        <v>0.38</v>
      </c>
      <c r="I3713" s="67">
        <v>9.5299999999999994</v>
      </c>
      <c r="J3713" s="67">
        <v>9.24</v>
      </c>
      <c r="K3713" s="67">
        <v>91.749399999999994</v>
      </c>
      <c r="L3713" s="67">
        <v>0</v>
      </c>
    </row>
    <row r="3714" spans="1:15" hidden="1" x14ac:dyDescent="0.25">
      <c r="A3714" s="68">
        <v>44755</v>
      </c>
      <c r="B3714" s="68">
        <v>44757</v>
      </c>
      <c r="C3714" s="66" t="s">
        <v>112</v>
      </c>
      <c r="D3714" s="66" t="s">
        <v>113</v>
      </c>
      <c r="E3714" s="66" t="s">
        <v>114</v>
      </c>
      <c r="F3714" s="68">
        <v>50705</v>
      </c>
      <c r="G3714" s="67">
        <v>8.86</v>
      </c>
      <c r="H3714" s="67">
        <v>0.21</v>
      </c>
      <c r="I3714" s="67">
        <v>9.01</v>
      </c>
      <c r="J3714" s="67">
        <v>8.7100000000000009</v>
      </c>
      <c r="K3714" s="67">
        <v>50.438400000000001</v>
      </c>
      <c r="L3714" s="67">
        <v>2.1452</v>
      </c>
    </row>
    <row r="3715" spans="1:15" hidden="1" x14ac:dyDescent="0.25">
      <c r="A3715" s="68">
        <v>44755</v>
      </c>
      <c r="B3715" s="68">
        <v>44757</v>
      </c>
      <c r="C3715" s="66" t="s">
        <v>121</v>
      </c>
      <c r="D3715" s="66" t="s">
        <v>170</v>
      </c>
      <c r="E3715" s="66" t="s">
        <v>171</v>
      </c>
      <c r="F3715" s="68">
        <v>45987</v>
      </c>
      <c r="G3715" s="67">
        <v>9.8000000000000007</v>
      </c>
      <c r="H3715" s="67">
        <v>0.28000000000000003</v>
      </c>
      <c r="I3715" s="67">
        <v>9.9499999999999993</v>
      </c>
      <c r="J3715" s="67">
        <v>9.66</v>
      </c>
      <c r="K3715" s="67">
        <v>75.729200000000006</v>
      </c>
      <c r="L3715" s="67">
        <v>0.63290000000000002</v>
      </c>
    </row>
    <row r="3716" spans="1:15" x14ac:dyDescent="0.25">
      <c r="A3716" s="68">
        <v>44755</v>
      </c>
      <c r="B3716" s="68">
        <v>44757</v>
      </c>
      <c r="C3716" s="66" t="s">
        <v>115</v>
      </c>
      <c r="D3716" s="66" t="s">
        <v>116</v>
      </c>
      <c r="E3716" s="66" t="s">
        <v>117</v>
      </c>
      <c r="F3716" s="68">
        <v>51616</v>
      </c>
      <c r="G3716" s="67">
        <v>8.7200000000000006</v>
      </c>
      <c r="H3716" s="67">
        <v>0.17</v>
      </c>
      <c r="I3716" s="67">
        <v>8.86</v>
      </c>
      <c r="J3716" s="67">
        <v>8.57</v>
      </c>
      <c r="K3716" s="67">
        <v>48.066499999999998</v>
      </c>
      <c r="L3716" s="67">
        <v>0.66579999999999995</v>
      </c>
    </row>
    <row r="3717" spans="1:15" hidden="1" x14ac:dyDescent="0.25">
      <c r="A3717" s="68">
        <v>44755</v>
      </c>
      <c r="B3717" s="68">
        <v>44757</v>
      </c>
      <c r="C3717" s="66" t="s">
        <v>124</v>
      </c>
      <c r="D3717" s="66" t="s">
        <v>180</v>
      </c>
      <c r="E3717" s="66" t="s">
        <v>181</v>
      </c>
      <c r="F3717" s="68">
        <v>44853</v>
      </c>
      <c r="G3717" s="67">
        <v>6.43</v>
      </c>
      <c r="H3717" s="67">
        <v>-0.03</v>
      </c>
      <c r="I3717" s="67">
        <v>6.58</v>
      </c>
      <c r="J3717" s="67">
        <v>6.28</v>
      </c>
      <c r="K3717" s="67">
        <v>98.313500000000005</v>
      </c>
      <c r="L3717" s="67">
        <v>0</v>
      </c>
      <c r="O3717" s="76"/>
    </row>
    <row r="3718" spans="1:15" hidden="1" x14ac:dyDescent="0.25">
      <c r="A3718" s="68">
        <v>44755</v>
      </c>
      <c r="B3718" s="68">
        <v>44757</v>
      </c>
      <c r="C3718" s="66" t="s">
        <v>118</v>
      </c>
      <c r="D3718" s="66" t="s">
        <v>174</v>
      </c>
      <c r="E3718" s="66" t="s">
        <v>175</v>
      </c>
      <c r="F3718" s="68">
        <v>46835</v>
      </c>
      <c r="G3718" s="67">
        <v>9.83</v>
      </c>
      <c r="H3718" s="67">
        <v>0.28000000000000003</v>
      </c>
      <c r="I3718" s="67">
        <v>9.9700000000000006</v>
      </c>
      <c r="J3718" s="67">
        <v>9.68</v>
      </c>
      <c r="K3718" s="67">
        <v>77.518100000000004</v>
      </c>
      <c r="L3718" s="67">
        <v>2.1821999999999999</v>
      </c>
    </row>
    <row r="3719" spans="1:15" hidden="1" x14ac:dyDescent="0.25">
      <c r="A3719" s="68">
        <v>44755</v>
      </c>
      <c r="B3719" s="68">
        <v>44757</v>
      </c>
      <c r="C3719" s="66" t="s">
        <v>127</v>
      </c>
      <c r="D3719" s="66" t="s">
        <v>4</v>
      </c>
      <c r="E3719" s="66" t="s">
        <v>8</v>
      </c>
      <c r="F3719" s="68">
        <v>48542</v>
      </c>
      <c r="G3719" s="67">
        <v>9.08</v>
      </c>
      <c r="H3719" s="67">
        <v>0.28000000000000003</v>
      </c>
      <c r="I3719" s="67">
        <v>9.23</v>
      </c>
      <c r="J3719" s="67">
        <v>8.94</v>
      </c>
      <c r="K3719" s="67">
        <v>71.661199999999994</v>
      </c>
      <c r="L3719" s="67">
        <v>2.3033999999999999</v>
      </c>
    </row>
    <row r="3720" spans="1:15" hidden="1" x14ac:dyDescent="0.25">
      <c r="A3720" s="68">
        <v>44755</v>
      </c>
      <c r="B3720" s="68">
        <v>44757</v>
      </c>
      <c r="C3720" s="66" t="s">
        <v>130</v>
      </c>
      <c r="D3720" s="66" t="s">
        <v>176</v>
      </c>
      <c r="E3720" s="66" t="s">
        <v>177</v>
      </c>
      <c r="F3720" s="68">
        <v>44979</v>
      </c>
      <c r="G3720" s="67">
        <v>7.54</v>
      </c>
      <c r="H3720" s="67">
        <v>0.53</v>
      </c>
      <c r="I3720" s="67">
        <v>7.69</v>
      </c>
      <c r="J3720" s="67">
        <v>7.39</v>
      </c>
      <c r="K3720" s="67">
        <v>95.556100000000001</v>
      </c>
      <c r="L3720" s="67">
        <v>0</v>
      </c>
    </row>
    <row r="3721" spans="1:15" hidden="1" x14ac:dyDescent="0.25">
      <c r="A3721" s="68">
        <v>44755</v>
      </c>
      <c r="B3721" s="68">
        <v>44757</v>
      </c>
      <c r="C3721" s="66" t="s">
        <v>133</v>
      </c>
      <c r="D3721" s="66" t="s">
        <v>166</v>
      </c>
      <c r="E3721" s="66" t="s">
        <v>167</v>
      </c>
      <c r="F3721" s="68">
        <v>45105</v>
      </c>
      <c r="G3721" s="67">
        <v>9</v>
      </c>
      <c r="H3721" s="67">
        <v>0.81</v>
      </c>
      <c r="I3721" s="67">
        <v>9.15</v>
      </c>
      <c r="J3721" s="67">
        <v>8.85</v>
      </c>
      <c r="K3721" s="67">
        <v>91.994900000000001</v>
      </c>
      <c r="L3721" s="67">
        <v>0</v>
      </c>
    </row>
    <row r="3722" spans="1:15" hidden="1" x14ac:dyDescent="0.25">
      <c r="A3722" s="68">
        <v>44754</v>
      </c>
      <c r="B3722" s="68">
        <v>44756</v>
      </c>
      <c r="C3722" s="66" t="s">
        <v>112</v>
      </c>
      <c r="D3722" s="66" t="s">
        <v>113</v>
      </c>
      <c r="E3722" s="66" t="s">
        <v>114</v>
      </c>
      <c r="F3722" s="68">
        <v>50705</v>
      </c>
      <c r="G3722" s="67">
        <v>8.65</v>
      </c>
      <c r="H3722" s="67">
        <v>0.25</v>
      </c>
      <c r="I3722" s="67">
        <v>8.8000000000000007</v>
      </c>
      <c r="J3722" s="67">
        <v>8.51</v>
      </c>
      <c r="K3722" s="67">
        <v>51.5533</v>
      </c>
      <c r="L3722" s="67">
        <v>2.137</v>
      </c>
    </row>
    <row r="3723" spans="1:15" hidden="1" x14ac:dyDescent="0.25">
      <c r="A3723" s="68">
        <v>44754</v>
      </c>
      <c r="B3723" s="68">
        <v>44756</v>
      </c>
      <c r="C3723" s="66" t="s">
        <v>121</v>
      </c>
      <c r="D3723" s="66" t="s">
        <v>170</v>
      </c>
      <c r="E3723" s="66" t="s">
        <v>171</v>
      </c>
      <c r="F3723" s="68">
        <v>45987</v>
      </c>
      <c r="G3723" s="67">
        <v>9.52</v>
      </c>
      <c r="H3723" s="67">
        <v>0.22</v>
      </c>
      <c r="I3723" s="67">
        <v>9.66</v>
      </c>
      <c r="J3723" s="67">
        <v>9.3699999999999992</v>
      </c>
      <c r="K3723" s="67">
        <v>76.378699999999995</v>
      </c>
      <c r="L3723" s="67">
        <v>0.63009999999999999</v>
      </c>
    </row>
    <row r="3724" spans="1:15" x14ac:dyDescent="0.25">
      <c r="A3724" s="68">
        <v>44754</v>
      </c>
      <c r="B3724" s="68">
        <v>44756</v>
      </c>
      <c r="C3724" s="66" t="s">
        <v>115</v>
      </c>
      <c r="D3724" s="66" t="s">
        <v>116</v>
      </c>
      <c r="E3724" s="66" t="s">
        <v>117</v>
      </c>
      <c r="F3724" s="68">
        <v>51616</v>
      </c>
      <c r="G3724" s="67">
        <v>8.5500000000000007</v>
      </c>
      <c r="H3724" s="67">
        <v>0.27</v>
      </c>
      <c r="I3724" s="67">
        <v>8.69</v>
      </c>
      <c r="J3724" s="67">
        <v>8.4</v>
      </c>
      <c r="K3724" s="67">
        <v>48.987699999999997</v>
      </c>
      <c r="L3724" s="67">
        <v>0.65749999999999997</v>
      </c>
    </row>
    <row r="3725" spans="1:15" hidden="1" x14ac:dyDescent="0.25">
      <c r="A3725" s="68">
        <v>44754</v>
      </c>
      <c r="B3725" s="68">
        <v>44756</v>
      </c>
      <c r="C3725" s="66" t="s">
        <v>124</v>
      </c>
      <c r="D3725" s="66" t="s">
        <v>180</v>
      </c>
      <c r="E3725" s="66" t="s">
        <v>181</v>
      </c>
      <c r="F3725" s="68">
        <v>44853</v>
      </c>
      <c r="G3725" s="67">
        <v>6.46</v>
      </c>
      <c r="H3725" s="67">
        <v>-0.23</v>
      </c>
      <c r="I3725" s="67">
        <v>6.61</v>
      </c>
      <c r="J3725" s="67">
        <v>6.31</v>
      </c>
      <c r="K3725" s="67">
        <v>98.289900000000003</v>
      </c>
      <c r="L3725" s="67">
        <v>0</v>
      </c>
      <c r="O3725" s="76"/>
    </row>
    <row r="3726" spans="1:15" hidden="1" x14ac:dyDescent="0.25">
      <c r="A3726" s="68">
        <v>44754</v>
      </c>
      <c r="B3726" s="68">
        <v>44756</v>
      </c>
      <c r="C3726" s="66" t="s">
        <v>130</v>
      </c>
      <c r="D3726" s="66" t="s">
        <v>178</v>
      </c>
      <c r="E3726" s="66" t="s">
        <v>179</v>
      </c>
      <c r="F3726" s="68">
        <v>44923</v>
      </c>
      <c r="G3726" s="67">
        <v>7.01</v>
      </c>
      <c r="H3726" s="67">
        <v>0.18</v>
      </c>
      <c r="I3726" s="67">
        <v>7.16</v>
      </c>
      <c r="J3726" s="67">
        <v>6.86</v>
      </c>
      <c r="K3726" s="67">
        <v>96.849299999999999</v>
      </c>
      <c r="L3726" s="67">
        <v>0</v>
      </c>
    </row>
    <row r="3727" spans="1:15" hidden="1" x14ac:dyDescent="0.25">
      <c r="A3727" s="68">
        <v>44754</v>
      </c>
      <c r="B3727" s="68">
        <v>44756</v>
      </c>
      <c r="C3727" s="66" t="s">
        <v>118</v>
      </c>
      <c r="D3727" s="66" t="s">
        <v>174</v>
      </c>
      <c r="E3727" s="66" t="s">
        <v>175</v>
      </c>
      <c r="F3727" s="68">
        <v>46835</v>
      </c>
      <c r="G3727" s="67">
        <v>9.5500000000000007</v>
      </c>
      <c r="H3727" s="67">
        <v>0.3</v>
      </c>
      <c r="I3727" s="67">
        <v>9.69</v>
      </c>
      <c r="J3727" s="67">
        <v>9.4</v>
      </c>
      <c r="K3727" s="67">
        <v>78.515900000000002</v>
      </c>
      <c r="L3727" s="67">
        <v>2.1699000000000002</v>
      </c>
    </row>
    <row r="3728" spans="1:15" hidden="1" x14ac:dyDescent="0.25">
      <c r="A3728" s="68">
        <v>44754</v>
      </c>
      <c r="B3728" s="68">
        <v>44756</v>
      </c>
      <c r="C3728" s="66" t="s">
        <v>127</v>
      </c>
      <c r="D3728" s="66" t="s">
        <v>4</v>
      </c>
      <c r="E3728" s="66" t="s">
        <v>8</v>
      </c>
      <c r="F3728" s="68">
        <v>48542</v>
      </c>
      <c r="G3728" s="67">
        <v>8.8000000000000007</v>
      </c>
      <c r="H3728" s="67">
        <v>0.27</v>
      </c>
      <c r="I3728" s="67">
        <v>8.94</v>
      </c>
      <c r="J3728" s="67">
        <v>8.66</v>
      </c>
      <c r="K3728" s="67">
        <v>73.166799999999995</v>
      </c>
      <c r="L3728" s="67">
        <v>2.2904</v>
      </c>
    </row>
    <row r="3729" spans="1:15" hidden="1" x14ac:dyDescent="0.25">
      <c r="A3729" s="68">
        <v>44754</v>
      </c>
      <c r="B3729" s="68">
        <v>44756</v>
      </c>
      <c r="C3729" s="66" t="s">
        <v>133</v>
      </c>
      <c r="D3729" s="66" t="s">
        <v>166</v>
      </c>
      <c r="E3729" s="66" t="s">
        <v>167</v>
      </c>
      <c r="F3729" s="68">
        <v>45105</v>
      </c>
      <c r="G3729" s="67">
        <v>8.19</v>
      </c>
      <c r="H3729" s="67">
        <v>0.14000000000000001</v>
      </c>
      <c r="I3729" s="67">
        <v>8.34</v>
      </c>
      <c r="J3729" s="67">
        <v>8.0399999999999991</v>
      </c>
      <c r="K3729" s="67">
        <v>92.645300000000006</v>
      </c>
      <c r="L3729" s="67">
        <v>0</v>
      </c>
    </row>
    <row r="3730" spans="1:15" hidden="1" x14ac:dyDescent="0.25">
      <c r="A3730" s="68">
        <v>44753</v>
      </c>
      <c r="B3730" s="68">
        <v>44755</v>
      </c>
      <c r="C3730" s="66" t="s">
        <v>112</v>
      </c>
      <c r="D3730" s="66" t="s">
        <v>113</v>
      </c>
      <c r="E3730" s="66" t="s">
        <v>114</v>
      </c>
      <c r="F3730" s="68">
        <v>50705</v>
      </c>
      <c r="G3730" s="67">
        <v>8.4</v>
      </c>
      <c r="H3730" s="67">
        <v>0.02</v>
      </c>
      <c r="I3730" s="67">
        <v>8.5500000000000007</v>
      </c>
      <c r="J3730" s="67">
        <v>8.25</v>
      </c>
      <c r="K3730" s="67">
        <v>52.970799999999997</v>
      </c>
      <c r="L3730" s="67">
        <v>2.1288</v>
      </c>
    </row>
    <row r="3731" spans="1:15" hidden="1" x14ac:dyDescent="0.25">
      <c r="A3731" s="68">
        <v>44753</v>
      </c>
      <c r="B3731" s="68">
        <v>44755</v>
      </c>
      <c r="C3731" s="66" t="s">
        <v>121</v>
      </c>
      <c r="D3731" s="66" t="s">
        <v>170</v>
      </c>
      <c r="E3731" s="66" t="s">
        <v>171</v>
      </c>
      <c r="F3731" s="68">
        <v>45987</v>
      </c>
      <c r="G3731" s="67">
        <v>9.3000000000000007</v>
      </c>
      <c r="H3731" s="67">
        <v>-0.09</v>
      </c>
      <c r="I3731" s="67">
        <v>9.4499999999999993</v>
      </c>
      <c r="J3731" s="67">
        <v>9.16</v>
      </c>
      <c r="K3731" s="67">
        <v>76.856099999999998</v>
      </c>
      <c r="L3731" s="67">
        <v>0.62739999999999996</v>
      </c>
    </row>
    <row r="3732" spans="1:15" x14ac:dyDescent="0.25">
      <c r="A3732" s="68">
        <v>44753</v>
      </c>
      <c r="B3732" s="68">
        <v>44755</v>
      </c>
      <c r="C3732" s="66" t="s">
        <v>115</v>
      </c>
      <c r="D3732" s="66" t="s">
        <v>116</v>
      </c>
      <c r="E3732" s="66" t="s">
        <v>117</v>
      </c>
      <c r="F3732" s="68">
        <v>51616</v>
      </c>
      <c r="G3732" s="67">
        <v>8.2799999999999994</v>
      </c>
      <c r="H3732" s="67">
        <v>0.01</v>
      </c>
      <c r="I3732" s="67">
        <v>8.43</v>
      </c>
      <c r="J3732" s="67">
        <v>8.1300000000000008</v>
      </c>
      <c r="K3732" s="67">
        <v>50.528199999999998</v>
      </c>
      <c r="L3732" s="67">
        <v>0.64929999999999999</v>
      </c>
    </row>
    <row r="3733" spans="1:15" hidden="1" x14ac:dyDescent="0.25">
      <c r="A3733" s="68">
        <v>44753</v>
      </c>
      <c r="B3733" s="68">
        <v>44755</v>
      </c>
      <c r="C3733" s="66" t="s">
        <v>124</v>
      </c>
      <c r="D3733" s="66" t="s">
        <v>180</v>
      </c>
      <c r="E3733" s="66" t="s">
        <v>181</v>
      </c>
      <c r="F3733" s="68">
        <v>44853</v>
      </c>
      <c r="G3733" s="67">
        <v>6.69</v>
      </c>
      <c r="H3733" s="67">
        <v>0.05</v>
      </c>
      <c r="I3733" s="67">
        <v>6.84</v>
      </c>
      <c r="J3733" s="67">
        <v>6.55</v>
      </c>
      <c r="K3733" s="67">
        <v>98.210499999999996</v>
      </c>
      <c r="L3733" s="67">
        <v>0</v>
      </c>
      <c r="O3733" s="76"/>
    </row>
    <row r="3734" spans="1:15" hidden="1" x14ac:dyDescent="0.25">
      <c r="A3734" s="68">
        <v>44753</v>
      </c>
      <c r="B3734" s="68">
        <v>44755</v>
      </c>
      <c r="C3734" s="66" t="s">
        <v>130</v>
      </c>
      <c r="D3734" s="66" t="s">
        <v>178</v>
      </c>
      <c r="E3734" s="66" t="s">
        <v>179</v>
      </c>
      <c r="F3734" s="68">
        <v>44923</v>
      </c>
      <c r="G3734" s="67">
        <v>6.83</v>
      </c>
      <c r="H3734" s="67">
        <v>-0.05</v>
      </c>
      <c r="I3734" s="67">
        <v>6.98</v>
      </c>
      <c r="J3734" s="67">
        <v>6.68</v>
      </c>
      <c r="K3734" s="67">
        <v>96.911199999999994</v>
      </c>
      <c r="L3734" s="67">
        <v>0</v>
      </c>
    </row>
    <row r="3735" spans="1:15" hidden="1" x14ac:dyDescent="0.25">
      <c r="A3735" s="68">
        <v>44753</v>
      </c>
      <c r="B3735" s="68">
        <v>44755</v>
      </c>
      <c r="C3735" s="66" t="s">
        <v>118</v>
      </c>
      <c r="D3735" s="66" t="s">
        <v>174</v>
      </c>
      <c r="E3735" s="66" t="s">
        <v>175</v>
      </c>
      <c r="F3735" s="68">
        <v>46835</v>
      </c>
      <c r="G3735" s="67">
        <v>9.25</v>
      </c>
      <c r="H3735" s="67">
        <v>-0.12</v>
      </c>
      <c r="I3735" s="67">
        <v>9.39</v>
      </c>
      <c r="J3735" s="67">
        <v>9.11</v>
      </c>
      <c r="K3735" s="67">
        <v>79.598100000000002</v>
      </c>
      <c r="L3735" s="67">
        <v>2.1575000000000002</v>
      </c>
    </row>
    <row r="3736" spans="1:15" hidden="1" x14ac:dyDescent="0.25">
      <c r="A3736" s="68">
        <v>44753</v>
      </c>
      <c r="B3736" s="68">
        <v>44755</v>
      </c>
      <c r="C3736" s="66" t="s">
        <v>127</v>
      </c>
      <c r="D3736" s="66" t="s">
        <v>4</v>
      </c>
      <c r="E3736" s="66" t="s">
        <v>8</v>
      </c>
      <c r="F3736" s="68">
        <v>48542</v>
      </c>
      <c r="G3736" s="67">
        <v>8.5299999999999994</v>
      </c>
      <c r="H3736" s="67">
        <v>-0.01</v>
      </c>
      <c r="I3736" s="67">
        <v>8.68</v>
      </c>
      <c r="J3736" s="67">
        <v>8.39</v>
      </c>
      <c r="K3736" s="67">
        <v>74.616200000000006</v>
      </c>
      <c r="L3736" s="67">
        <v>2.2774000000000001</v>
      </c>
    </row>
    <row r="3737" spans="1:15" hidden="1" x14ac:dyDescent="0.25">
      <c r="A3737" s="68">
        <v>44753</v>
      </c>
      <c r="B3737" s="68">
        <v>44755</v>
      </c>
      <c r="C3737" s="66" t="s">
        <v>133</v>
      </c>
      <c r="D3737" s="66" t="s">
        <v>166</v>
      </c>
      <c r="E3737" s="66" t="s">
        <v>167</v>
      </c>
      <c r="F3737" s="68">
        <v>45105</v>
      </c>
      <c r="G3737" s="67">
        <v>8.0500000000000007</v>
      </c>
      <c r="H3737" s="67">
        <v>0.25</v>
      </c>
      <c r="I3737" s="67">
        <v>8.19</v>
      </c>
      <c r="J3737" s="67">
        <v>7.9</v>
      </c>
      <c r="K3737" s="67">
        <v>92.744399999999999</v>
      </c>
      <c r="L3737" s="67">
        <v>0</v>
      </c>
    </row>
    <row r="3738" spans="1:15" hidden="1" x14ac:dyDescent="0.25">
      <c r="A3738" s="68">
        <v>44750</v>
      </c>
      <c r="B3738" s="68">
        <v>44754</v>
      </c>
      <c r="C3738" s="66" t="s">
        <v>112</v>
      </c>
      <c r="D3738" s="66" t="s">
        <v>113</v>
      </c>
      <c r="E3738" s="66" t="s">
        <v>114</v>
      </c>
      <c r="F3738" s="68">
        <v>50705</v>
      </c>
      <c r="G3738" s="67">
        <v>8.3800000000000008</v>
      </c>
      <c r="H3738" s="67">
        <v>-0.24</v>
      </c>
      <c r="I3738" s="67">
        <v>8.5299999999999994</v>
      </c>
      <c r="J3738" s="67">
        <v>8.23</v>
      </c>
      <c r="K3738" s="67">
        <v>53.069000000000003</v>
      </c>
      <c r="L3738" s="67">
        <v>2.1204999999999998</v>
      </c>
    </row>
    <row r="3739" spans="1:15" hidden="1" x14ac:dyDescent="0.25">
      <c r="A3739" s="68">
        <v>44750</v>
      </c>
      <c r="B3739" s="68">
        <v>44754</v>
      </c>
      <c r="C3739" s="66" t="s">
        <v>121</v>
      </c>
      <c r="D3739" s="66" t="s">
        <v>170</v>
      </c>
      <c r="E3739" s="66" t="s">
        <v>171</v>
      </c>
      <c r="F3739" s="68">
        <v>45987</v>
      </c>
      <c r="G3739" s="67">
        <v>9.39</v>
      </c>
      <c r="H3739" s="67">
        <v>-0.28999999999999998</v>
      </c>
      <c r="I3739" s="67">
        <v>9.5399999999999991</v>
      </c>
      <c r="J3739" s="67">
        <v>9.25</v>
      </c>
      <c r="K3739" s="67">
        <v>76.629300000000001</v>
      </c>
      <c r="L3739" s="67">
        <v>0.62470000000000003</v>
      </c>
    </row>
    <row r="3740" spans="1:15" x14ac:dyDescent="0.25">
      <c r="A3740" s="68">
        <v>44750</v>
      </c>
      <c r="B3740" s="68">
        <v>44754</v>
      </c>
      <c r="C3740" s="66" t="s">
        <v>115</v>
      </c>
      <c r="D3740" s="66" t="s">
        <v>116</v>
      </c>
      <c r="E3740" s="66" t="s">
        <v>117</v>
      </c>
      <c r="F3740" s="68">
        <v>51616</v>
      </c>
      <c r="G3740" s="67">
        <v>8.27</v>
      </c>
      <c r="H3740" s="67">
        <v>-0.28000000000000003</v>
      </c>
      <c r="I3740" s="67">
        <v>8.42</v>
      </c>
      <c r="J3740" s="67">
        <v>8.1300000000000008</v>
      </c>
      <c r="K3740" s="67">
        <v>50.565899999999999</v>
      </c>
      <c r="L3740" s="67">
        <v>0.6411</v>
      </c>
    </row>
    <row r="3741" spans="1:15" hidden="1" x14ac:dyDescent="0.25">
      <c r="A3741" s="68">
        <v>44750</v>
      </c>
      <c r="B3741" s="68">
        <v>44754</v>
      </c>
      <c r="C3741" s="66" t="s">
        <v>124</v>
      </c>
      <c r="D3741" s="66" t="s">
        <v>180</v>
      </c>
      <c r="E3741" s="66" t="s">
        <v>181</v>
      </c>
      <c r="F3741" s="68">
        <v>44853</v>
      </c>
      <c r="G3741" s="67">
        <v>6.64</v>
      </c>
      <c r="H3741" s="67">
        <v>-0.03</v>
      </c>
      <c r="I3741" s="67">
        <v>6.79</v>
      </c>
      <c r="J3741" s="67">
        <v>6.49</v>
      </c>
      <c r="K3741" s="67">
        <v>98.207099999999997</v>
      </c>
      <c r="L3741" s="67">
        <v>0</v>
      </c>
      <c r="O3741" s="76"/>
    </row>
    <row r="3742" spans="1:15" hidden="1" x14ac:dyDescent="0.25">
      <c r="A3742" s="68">
        <v>44750</v>
      </c>
      <c r="B3742" s="68">
        <v>44754</v>
      </c>
      <c r="C3742" s="66" t="s">
        <v>130</v>
      </c>
      <c r="D3742" s="66" t="s">
        <v>178</v>
      </c>
      <c r="E3742" s="66" t="s">
        <v>179</v>
      </c>
      <c r="F3742" s="68">
        <v>44923</v>
      </c>
      <c r="G3742" s="67">
        <v>6.88</v>
      </c>
      <c r="H3742" s="67">
        <v>-0.47</v>
      </c>
      <c r="I3742" s="67">
        <v>7.03</v>
      </c>
      <c r="J3742" s="67">
        <v>6.73</v>
      </c>
      <c r="K3742" s="67">
        <v>96.871300000000005</v>
      </c>
      <c r="L3742" s="67">
        <v>0</v>
      </c>
    </row>
    <row r="3743" spans="1:15" hidden="1" x14ac:dyDescent="0.25">
      <c r="A3743" s="68">
        <v>44750</v>
      </c>
      <c r="B3743" s="68">
        <v>44754</v>
      </c>
      <c r="C3743" s="66" t="s">
        <v>118</v>
      </c>
      <c r="D3743" s="66" t="s">
        <v>174</v>
      </c>
      <c r="E3743" s="66" t="s">
        <v>175</v>
      </c>
      <c r="F3743" s="68">
        <v>46835</v>
      </c>
      <c r="G3743" s="67">
        <v>9.3699999999999992</v>
      </c>
      <c r="H3743" s="67">
        <v>-0.17</v>
      </c>
      <c r="I3743" s="67">
        <v>9.52</v>
      </c>
      <c r="J3743" s="67">
        <v>9.2200000000000006</v>
      </c>
      <c r="K3743" s="67">
        <v>79.162000000000006</v>
      </c>
      <c r="L3743" s="67">
        <v>2.1452</v>
      </c>
    </row>
    <row r="3744" spans="1:15" hidden="1" x14ac:dyDescent="0.25">
      <c r="A3744" s="68">
        <v>44750</v>
      </c>
      <c r="B3744" s="68">
        <v>44754</v>
      </c>
      <c r="C3744" s="66" t="s">
        <v>127</v>
      </c>
      <c r="D3744" s="66" t="s">
        <v>4</v>
      </c>
      <c r="E3744" s="66" t="s">
        <v>8</v>
      </c>
      <c r="F3744" s="68">
        <v>48542</v>
      </c>
      <c r="G3744" s="67">
        <v>8.5399999999999991</v>
      </c>
      <c r="H3744" s="67">
        <v>-0.24</v>
      </c>
      <c r="I3744" s="67">
        <v>8.69</v>
      </c>
      <c r="J3744" s="67">
        <v>8.39</v>
      </c>
      <c r="K3744" s="67">
        <v>74.596299999999999</v>
      </c>
      <c r="L3744" s="67">
        <v>2.2644000000000002</v>
      </c>
    </row>
    <row r="3745" spans="1:15" hidden="1" x14ac:dyDescent="0.25">
      <c r="A3745" s="68">
        <v>44750</v>
      </c>
      <c r="B3745" s="68">
        <v>44754</v>
      </c>
      <c r="C3745" s="66" t="s">
        <v>133</v>
      </c>
      <c r="D3745" s="66" t="s">
        <v>166</v>
      </c>
      <c r="E3745" s="66" t="s">
        <v>167</v>
      </c>
      <c r="F3745" s="68">
        <v>45105</v>
      </c>
      <c r="G3745" s="67">
        <v>7.8</v>
      </c>
      <c r="H3745" s="67">
        <v>-0.08</v>
      </c>
      <c r="I3745" s="67">
        <v>7.94</v>
      </c>
      <c r="J3745" s="67">
        <v>7.65</v>
      </c>
      <c r="K3745" s="67">
        <v>92.935199999999995</v>
      </c>
      <c r="L3745" s="67">
        <v>0</v>
      </c>
    </row>
    <row r="3746" spans="1:15" hidden="1" x14ac:dyDescent="0.25">
      <c r="A3746" s="68">
        <v>44749</v>
      </c>
      <c r="B3746" s="68">
        <v>44753</v>
      </c>
      <c r="C3746" s="66" t="s">
        <v>112</v>
      </c>
      <c r="D3746" s="66" t="s">
        <v>113</v>
      </c>
      <c r="E3746" s="66" t="s">
        <v>114</v>
      </c>
      <c r="F3746" s="68">
        <v>50705</v>
      </c>
      <c r="G3746" s="67">
        <v>8.6199999999999992</v>
      </c>
      <c r="H3746" s="67">
        <v>0.18</v>
      </c>
      <c r="I3746" s="67">
        <v>8.77</v>
      </c>
      <c r="J3746" s="67">
        <v>8.4700000000000006</v>
      </c>
      <c r="K3746" s="67">
        <v>51.731299999999997</v>
      </c>
      <c r="L3746" s="67">
        <v>2.1122999999999998</v>
      </c>
    </row>
    <row r="3747" spans="1:15" hidden="1" x14ac:dyDescent="0.25">
      <c r="A3747" s="68">
        <v>44749</v>
      </c>
      <c r="B3747" s="68">
        <v>44753</v>
      </c>
      <c r="C3747" s="66" t="s">
        <v>121</v>
      </c>
      <c r="D3747" s="66" t="s">
        <v>170</v>
      </c>
      <c r="E3747" s="66" t="s">
        <v>171</v>
      </c>
      <c r="F3747" s="68">
        <v>45987</v>
      </c>
      <c r="G3747" s="67">
        <v>9.68</v>
      </c>
      <c r="H3747" s="67">
        <v>0.49</v>
      </c>
      <c r="I3747" s="67">
        <v>9.82</v>
      </c>
      <c r="J3747" s="67">
        <v>9.5299999999999994</v>
      </c>
      <c r="K3747" s="67">
        <v>75.959299999999999</v>
      </c>
      <c r="L3747" s="67">
        <v>0.62190000000000001</v>
      </c>
    </row>
    <row r="3748" spans="1:15" x14ac:dyDescent="0.25">
      <c r="A3748" s="68">
        <v>44749</v>
      </c>
      <c r="B3748" s="68">
        <v>44753</v>
      </c>
      <c r="C3748" s="66" t="s">
        <v>115</v>
      </c>
      <c r="D3748" s="66" t="s">
        <v>116</v>
      </c>
      <c r="E3748" s="66" t="s">
        <v>117</v>
      </c>
      <c r="F3748" s="68">
        <v>51616</v>
      </c>
      <c r="G3748" s="67">
        <v>8.5500000000000007</v>
      </c>
      <c r="H3748" s="67">
        <v>0.17</v>
      </c>
      <c r="I3748" s="67">
        <v>8.6999999999999993</v>
      </c>
      <c r="J3748" s="67">
        <v>8.4</v>
      </c>
      <c r="K3748" s="67">
        <v>48.987299999999998</v>
      </c>
      <c r="L3748" s="67">
        <v>0.63290000000000002</v>
      </c>
    </row>
    <row r="3749" spans="1:15" hidden="1" x14ac:dyDescent="0.25">
      <c r="A3749" s="68">
        <v>44749</v>
      </c>
      <c r="B3749" s="68">
        <v>44753</v>
      </c>
      <c r="C3749" s="66" t="s">
        <v>124</v>
      </c>
      <c r="D3749" s="66" t="s">
        <v>180</v>
      </c>
      <c r="E3749" s="66" t="s">
        <v>181</v>
      </c>
      <c r="F3749" s="68">
        <v>44853</v>
      </c>
      <c r="G3749" s="67">
        <v>6.67</v>
      </c>
      <c r="H3749" s="67">
        <v>0.41</v>
      </c>
      <c r="I3749" s="67">
        <v>6.82</v>
      </c>
      <c r="J3749" s="67">
        <v>6.52</v>
      </c>
      <c r="K3749" s="67">
        <v>98.180400000000006</v>
      </c>
      <c r="L3749" s="67">
        <v>0</v>
      </c>
      <c r="O3749" s="76"/>
    </row>
    <row r="3750" spans="1:15" hidden="1" x14ac:dyDescent="0.25">
      <c r="A3750" s="68">
        <v>44749</v>
      </c>
      <c r="B3750" s="68">
        <v>44753</v>
      </c>
      <c r="C3750" s="66" t="s">
        <v>130</v>
      </c>
      <c r="D3750" s="66" t="s">
        <v>178</v>
      </c>
      <c r="E3750" s="66" t="s">
        <v>179</v>
      </c>
      <c r="F3750" s="68">
        <v>44923</v>
      </c>
      <c r="G3750" s="67">
        <v>7.35</v>
      </c>
      <c r="H3750" s="67">
        <v>0.65</v>
      </c>
      <c r="I3750" s="67">
        <v>7.5</v>
      </c>
      <c r="J3750" s="67">
        <v>7.2</v>
      </c>
      <c r="K3750" s="67">
        <v>96.645700000000005</v>
      </c>
      <c r="L3750" s="67">
        <v>0</v>
      </c>
    </row>
    <row r="3751" spans="1:15" hidden="1" x14ac:dyDescent="0.25">
      <c r="A3751" s="68">
        <v>44749</v>
      </c>
      <c r="B3751" s="68">
        <v>44753</v>
      </c>
      <c r="C3751" s="66" t="s">
        <v>118</v>
      </c>
      <c r="D3751" s="66" t="s">
        <v>174</v>
      </c>
      <c r="E3751" s="66" t="s">
        <v>175</v>
      </c>
      <c r="F3751" s="68">
        <v>46835</v>
      </c>
      <c r="G3751" s="67">
        <v>9.5399999999999991</v>
      </c>
      <c r="H3751" s="67">
        <v>0.46</v>
      </c>
      <c r="I3751" s="67">
        <v>9.69</v>
      </c>
      <c r="J3751" s="67">
        <v>9.39</v>
      </c>
      <c r="K3751" s="67">
        <v>78.525800000000004</v>
      </c>
      <c r="L3751" s="67">
        <v>2.1328999999999998</v>
      </c>
    </row>
    <row r="3752" spans="1:15" hidden="1" x14ac:dyDescent="0.25">
      <c r="A3752" s="68">
        <v>44749</v>
      </c>
      <c r="B3752" s="68">
        <v>44753</v>
      </c>
      <c r="C3752" s="66" t="s">
        <v>127</v>
      </c>
      <c r="D3752" s="66" t="s">
        <v>4</v>
      </c>
      <c r="E3752" s="66" t="s">
        <v>8</v>
      </c>
      <c r="F3752" s="68">
        <v>48542</v>
      </c>
      <c r="G3752" s="67">
        <v>8.7799999999999994</v>
      </c>
      <c r="H3752" s="67">
        <v>0.3</v>
      </c>
      <c r="I3752" s="67">
        <v>8.93</v>
      </c>
      <c r="J3752" s="67">
        <v>8.6300000000000008</v>
      </c>
      <c r="K3752" s="67">
        <v>73.260099999999994</v>
      </c>
      <c r="L3752" s="67">
        <v>2.2513999999999998</v>
      </c>
    </row>
    <row r="3753" spans="1:15" hidden="1" x14ac:dyDescent="0.25">
      <c r="A3753" s="68">
        <v>44749</v>
      </c>
      <c r="B3753" s="68">
        <v>44753</v>
      </c>
      <c r="C3753" s="66" t="s">
        <v>133</v>
      </c>
      <c r="D3753" s="66" t="s">
        <v>166</v>
      </c>
      <c r="E3753" s="66" t="s">
        <v>167</v>
      </c>
      <c r="F3753" s="68">
        <v>45105</v>
      </c>
      <c r="G3753" s="67">
        <v>7.88</v>
      </c>
      <c r="H3753" s="67">
        <v>0.38</v>
      </c>
      <c r="I3753" s="67">
        <v>8.0299999999999994</v>
      </c>
      <c r="J3753" s="67">
        <v>7.73</v>
      </c>
      <c r="K3753" s="67">
        <v>92.846500000000006</v>
      </c>
      <c r="L3753" s="67">
        <v>0</v>
      </c>
    </row>
    <row r="3754" spans="1:15" hidden="1" x14ac:dyDescent="0.25">
      <c r="A3754" s="68">
        <v>44748</v>
      </c>
      <c r="B3754" s="68">
        <v>44750</v>
      </c>
      <c r="C3754" s="66" t="s">
        <v>112</v>
      </c>
      <c r="D3754" s="66" t="s">
        <v>113</v>
      </c>
      <c r="E3754" s="66" t="s">
        <v>114</v>
      </c>
      <c r="F3754" s="68">
        <v>50705</v>
      </c>
      <c r="G3754" s="67">
        <v>8.44</v>
      </c>
      <c r="H3754" s="67">
        <v>0.1</v>
      </c>
      <c r="I3754" s="67">
        <v>8.58</v>
      </c>
      <c r="J3754" s="67">
        <v>8.2899999999999991</v>
      </c>
      <c r="K3754" s="67">
        <v>52.753599999999999</v>
      </c>
      <c r="L3754" s="67">
        <v>2.0876999999999999</v>
      </c>
    </row>
    <row r="3755" spans="1:15" hidden="1" x14ac:dyDescent="0.25">
      <c r="A3755" s="68">
        <v>44748</v>
      </c>
      <c r="B3755" s="68">
        <v>44750</v>
      </c>
      <c r="C3755" s="66" t="s">
        <v>121</v>
      </c>
      <c r="D3755" s="66" t="s">
        <v>170</v>
      </c>
      <c r="E3755" s="66" t="s">
        <v>171</v>
      </c>
      <c r="F3755" s="68">
        <v>45987</v>
      </c>
      <c r="G3755" s="67">
        <v>9.19</v>
      </c>
      <c r="H3755" s="67">
        <v>0.48</v>
      </c>
      <c r="I3755" s="67">
        <v>9.33</v>
      </c>
      <c r="J3755" s="67">
        <v>9.0399999999999991</v>
      </c>
      <c r="K3755" s="67">
        <v>77.054100000000005</v>
      </c>
      <c r="L3755" s="67">
        <v>0.61370000000000002</v>
      </c>
    </row>
    <row r="3756" spans="1:15" x14ac:dyDescent="0.25">
      <c r="A3756" s="68">
        <v>44748</v>
      </c>
      <c r="B3756" s="68">
        <v>44750</v>
      </c>
      <c r="C3756" s="66" t="s">
        <v>115</v>
      </c>
      <c r="D3756" s="66" t="s">
        <v>116</v>
      </c>
      <c r="E3756" s="66" t="s">
        <v>117</v>
      </c>
      <c r="F3756" s="68">
        <v>51616</v>
      </c>
      <c r="G3756" s="67">
        <v>8.3800000000000008</v>
      </c>
      <c r="H3756" s="67">
        <v>0.09</v>
      </c>
      <c r="I3756" s="67">
        <v>8.5299999999999994</v>
      </c>
      <c r="J3756" s="67">
        <v>8.24</v>
      </c>
      <c r="K3756" s="67">
        <v>49.927300000000002</v>
      </c>
      <c r="L3756" s="67">
        <v>0.60819999999999996</v>
      </c>
    </row>
    <row r="3757" spans="1:15" hidden="1" x14ac:dyDescent="0.25">
      <c r="A3757" s="68">
        <v>44748</v>
      </c>
      <c r="B3757" s="68">
        <v>44750</v>
      </c>
      <c r="C3757" s="66" t="s">
        <v>124</v>
      </c>
      <c r="D3757" s="66" t="s">
        <v>180</v>
      </c>
      <c r="E3757" s="66" t="s">
        <v>181</v>
      </c>
      <c r="F3757" s="68">
        <v>44853</v>
      </c>
      <c r="G3757" s="67">
        <v>6.26</v>
      </c>
      <c r="H3757" s="67">
        <v>0.28999999999999998</v>
      </c>
      <c r="I3757" s="67">
        <v>6.41</v>
      </c>
      <c r="J3757" s="67">
        <v>6.11</v>
      </c>
      <c r="K3757" s="67">
        <v>98.240799999999993</v>
      </c>
      <c r="L3757" s="67">
        <v>0</v>
      </c>
      <c r="O3757" s="76"/>
    </row>
    <row r="3758" spans="1:15" hidden="1" x14ac:dyDescent="0.25">
      <c r="A3758" s="68">
        <v>44748</v>
      </c>
      <c r="B3758" s="68">
        <v>44750</v>
      </c>
      <c r="C3758" s="66" t="s">
        <v>130</v>
      </c>
      <c r="D3758" s="66" t="s">
        <v>178</v>
      </c>
      <c r="E3758" s="66" t="s">
        <v>179</v>
      </c>
      <c r="F3758" s="68">
        <v>44923</v>
      </c>
      <c r="G3758" s="67">
        <v>6.7</v>
      </c>
      <c r="H3758" s="67">
        <v>0.25</v>
      </c>
      <c r="I3758" s="67">
        <v>6.85</v>
      </c>
      <c r="J3758" s="67">
        <v>6.55</v>
      </c>
      <c r="K3758" s="67">
        <v>96.881699999999995</v>
      </c>
      <c r="L3758" s="67">
        <v>0</v>
      </c>
    </row>
    <row r="3759" spans="1:15" hidden="1" x14ac:dyDescent="0.25">
      <c r="A3759" s="68">
        <v>44748</v>
      </c>
      <c r="B3759" s="68">
        <v>44750</v>
      </c>
      <c r="C3759" s="66" t="s">
        <v>118</v>
      </c>
      <c r="D3759" s="66" t="s">
        <v>174</v>
      </c>
      <c r="E3759" s="66" t="s">
        <v>175</v>
      </c>
      <c r="F3759" s="68">
        <v>46835</v>
      </c>
      <c r="G3759" s="67">
        <v>9.08</v>
      </c>
      <c r="H3759" s="67">
        <v>0.44</v>
      </c>
      <c r="I3759" s="67">
        <v>9.2200000000000006</v>
      </c>
      <c r="J3759" s="67">
        <v>8.94</v>
      </c>
      <c r="K3759" s="67">
        <v>80.204300000000003</v>
      </c>
      <c r="L3759" s="67">
        <v>2.0958999999999999</v>
      </c>
    </row>
    <row r="3760" spans="1:15" hidden="1" x14ac:dyDescent="0.25">
      <c r="A3760" s="68">
        <v>44748</v>
      </c>
      <c r="B3760" s="68">
        <v>44750</v>
      </c>
      <c r="C3760" s="66" t="s">
        <v>127</v>
      </c>
      <c r="D3760" s="66" t="s">
        <v>4</v>
      </c>
      <c r="E3760" s="66" t="s">
        <v>8</v>
      </c>
      <c r="F3760" s="68">
        <v>48542</v>
      </c>
      <c r="G3760" s="67">
        <v>8.48</v>
      </c>
      <c r="H3760" s="67">
        <v>0.18</v>
      </c>
      <c r="I3760" s="67">
        <v>8.6300000000000008</v>
      </c>
      <c r="J3760" s="67">
        <v>8.34</v>
      </c>
      <c r="K3760" s="67">
        <v>74.876400000000004</v>
      </c>
      <c r="L3760" s="67">
        <v>2.2122999999999999</v>
      </c>
    </row>
    <row r="3761" spans="1:15" hidden="1" x14ac:dyDescent="0.25">
      <c r="A3761" s="68">
        <v>44748</v>
      </c>
      <c r="B3761" s="68">
        <v>44750</v>
      </c>
      <c r="C3761" s="66" t="s">
        <v>133</v>
      </c>
      <c r="D3761" s="66" t="s">
        <v>166</v>
      </c>
      <c r="E3761" s="66" t="s">
        <v>167</v>
      </c>
      <c r="F3761" s="68">
        <v>45105</v>
      </c>
      <c r="G3761" s="67">
        <v>7.5</v>
      </c>
      <c r="H3761" s="67">
        <v>0.33</v>
      </c>
      <c r="I3761" s="67">
        <v>7.65</v>
      </c>
      <c r="J3761" s="67">
        <v>7.35</v>
      </c>
      <c r="K3761" s="67">
        <v>93.115399999999994</v>
      </c>
      <c r="L3761" s="67">
        <v>0</v>
      </c>
    </row>
    <row r="3762" spans="1:15" hidden="1" x14ac:dyDescent="0.25">
      <c r="A3762" s="68">
        <v>44747</v>
      </c>
      <c r="B3762" s="68">
        <v>44749</v>
      </c>
      <c r="C3762" s="66" t="s">
        <v>112</v>
      </c>
      <c r="D3762" s="66" t="s">
        <v>113</v>
      </c>
      <c r="E3762" s="66" t="s">
        <v>114</v>
      </c>
      <c r="F3762" s="68">
        <v>50705</v>
      </c>
      <c r="G3762" s="67">
        <v>8.34</v>
      </c>
      <c r="H3762" s="67">
        <v>0.28999999999999998</v>
      </c>
      <c r="I3762" s="67">
        <v>8.48</v>
      </c>
      <c r="J3762" s="67">
        <v>8.1999999999999993</v>
      </c>
      <c r="K3762" s="67">
        <v>53.290900000000001</v>
      </c>
      <c r="L3762" s="67">
        <v>2.0794999999999999</v>
      </c>
    </row>
    <row r="3763" spans="1:15" hidden="1" x14ac:dyDescent="0.25">
      <c r="A3763" s="68">
        <v>44747</v>
      </c>
      <c r="B3763" s="68">
        <v>44749</v>
      </c>
      <c r="C3763" s="66" t="s">
        <v>121</v>
      </c>
      <c r="D3763" s="66" t="s">
        <v>170</v>
      </c>
      <c r="E3763" s="66" t="s">
        <v>171</v>
      </c>
      <c r="F3763" s="68">
        <v>45987</v>
      </c>
      <c r="G3763" s="67">
        <v>8.7100000000000009</v>
      </c>
      <c r="H3763" s="67">
        <v>0.28000000000000003</v>
      </c>
      <c r="I3763" s="67">
        <v>8.86</v>
      </c>
      <c r="J3763" s="67">
        <v>8.57</v>
      </c>
      <c r="K3763" s="67">
        <v>78.164400000000001</v>
      </c>
      <c r="L3763" s="67">
        <v>0.61099999999999999</v>
      </c>
    </row>
    <row r="3764" spans="1:15" x14ac:dyDescent="0.25">
      <c r="A3764" s="68">
        <v>44747</v>
      </c>
      <c r="B3764" s="68">
        <v>44749</v>
      </c>
      <c r="C3764" s="66" t="s">
        <v>115</v>
      </c>
      <c r="D3764" s="66" t="s">
        <v>116</v>
      </c>
      <c r="E3764" s="66" t="s">
        <v>117</v>
      </c>
      <c r="F3764" s="68">
        <v>51616</v>
      </c>
      <c r="G3764" s="67">
        <v>8.2899999999999991</v>
      </c>
      <c r="H3764" s="67">
        <v>0.31</v>
      </c>
      <c r="I3764" s="67">
        <v>8.43</v>
      </c>
      <c r="J3764" s="67">
        <v>8.15</v>
      </c>
      <c r="K3764" s="67">
        <v>50.456099999999999</v>
      </c>
      <c r="L3764" s="67">
        <v>0.6</v>
      </c>
    </row>
    <row r="3765" spans="1:15" hidden="1" x14ac:dyDescent="0.25">
      <c r="A3765" s="68">
        <v>44747</v>
      </c>
      <c r="B3765" s="68">
        <v>44749</v>
      </c>
      <c r="C3765" s="66" t="s">
        <v>124</v>
      </c>
      <c r="D3765" s="66" t="s">
        <v>180</v>
      </c>
      <c r="E3765" s="66" t="s">
        <v>181</v>
      </c>
      <c r="F3765" s="68">
        <v>44853</v>
      </c>
      <c r="G3765" s="67">
        <v>5.97</v>
      </c>
      <c r="H3765" s="67">
        <v>-0.33</v>
      </c>
      <c r="I3765" s="67">
        <v>6.12</v>
      </c>
      <c r="J3765" s="67">
        <v>5.82</v>
      </c>
      <c r="K3765" s="67">
        <v>98.304900000000004</v>
      </c>
      <c r="L3765" s="67">
        <v>0</v>
      </c>
      <c r="O3765" s="76"/>
    </row>
    <row r="3766" spans="1:15" hidden="1" x14ac:dyDescent="0.25">
      <c r="A3766" s="68">
        <v>44747</v>
      </c>
      <c r="B3766" s="68">
        <v>44749</v>
      </c>
      <c r="C3766" s="66" t="s">
        <v>130</v>
      </c>
      <c r="D3766" s="66" t="s">
        <v>178</v>
      </c>
      <c r="E3766" s="66" t="s">
        <v>179</v>
      </c>
      <c r="F3766" s="68">
        <v>44923</v>
      </c>
      <c r="G3766" s="67">
        <v>6.45</v>
      </c>
      <c r="H3766" s="67">
        <v>0.02</v>
      </c>
      <c r="I3766" s="67">
        <v>6.59</v>
      </c>
      <c r="J3766" s="67">
        <v>6.3</v>
      </c>
      <c r="K3766" s="67">
        <v>96.978399999999993</v>
      </c>
      <c r="L3766" s="67">
        <v>0</v>
      </c>
    </row>
    <row r="3767" spans="1:15" hidden="1" x14ac:dyDescent="0.25">
      <c r="A3767" s="68">
        <v>44747</v>
      </c>
      <c r="B3767" s="68">
        <v>44749</v>
      </c>
      <c r="C3767" s="66" t="s">
        <v>118</v>
      </c>
      <c r="D3767" s="66" t="s">
        <v>174</v>
      </c>
      <c r="E3767" s="66" t="s">
        <v>175</v>
      </c>
      <c r="F3767" s="68">
        <v>46835</v>
      </c>
      <c r="G3767" s="67">
        <v>8.64</v>
      </c>
      <c r="H3767" s="67">
        <v>0.24</v>
      </c>
      <c r="I3767" s="67">
        <v>8.7799999999999994</v>
      </c>
      <c r="J3767" s="67">
        <v>8.49</v>
      </c>
      <c r="K3767" s="67">
        <v>81.870500000000007</v>
      </c>
      <c r="L3767" s="67">
        <v>2.0836000000000001</v>
      </c>
    </row>
    <row r="3768" spans="1:15" hidden="1" x14ac:dyDescent="0.25">
      <c r="A3768" s="68">
        <v>44747</v>
      </c>
      <c r="B3768" s="68">
        <v>44749</v>
      </c>
      <c r="C3768" s="66" t="s">
        <v>127</v>
      </c>
      <c r="D3768" s="66" t="s">
        <v>4</v>
      </c>
      <c r="E3768" s="66" t="s">
        <v>8</v>
      </c>
      <c r="F3768" s="68">
        <v>48542</v>
      </c>
      <c r="G3768" s="67">
        <v>8.3000000000000007</v>
      </c>
      <c r="H3768" s="67">
        <v>0.27</v>
      </c>
      <c r="I3768" s="67">
        <v>8.44</v>
      </c>
      <c r="J3768" s="67">
        <v>8.16</v>
      </c>
      <c r="K3768" s="67">
        <v>75.899500000000003</v>
      </c>
      <c r="L3768" s="67">
        <v>2.1993</v>
      </c>
    </row>
    <row r="3769" spans="1:15" hidden="1" x14ac:dyDescent="0.25">
      <c r="A3769" s="68">
        <v>44747</v>
      </c>
      <c r="B3769" s="68">
        <v>44749</v>
      </c>
      <c r="C3769" s="66" t="s">
        <v>133</v>
      </c>
      <c r="D3769" s="66" t="s">
        <v>166</v>
      </c>
      <c r="E3769" s="66" t="s">
        <v>167</v>
      </c>
      <c r="F3769" s="68">
        <v>45105</v>
      </c>
      <c r="G3769" s="67">
        <v>7.17</v>
      </c>
      <c r="H3769" s="67">
        <v>-0.04</v>
      </c>
      <c r="I3769" s="67">
        <v>7.31</v>
      </c>
      <c r="J3769" s="67">
        <v>7.03</v>
      </c>
      <c r="K3769" s="67">
        <v>93.379300000000001</v>
      </c>
      <c r="L3769" s="67">
        <v>0</v>
      </c>
    </row>
    <row r="3770" spans="1:15" hidden="1" x14ac:dyDescent="0.25">
      <c r="A3770" s="68">
        <v>44746</v>
      </c>
      <c r="B3770" s="68">
        <v>44748</v>
      </c>
      <c r="C3770" s="66" t="s">
        <v>112</v>
      </c>
      <c r="D3770" s="66" t="s">
        <v>113</v>
      </c>
      <c r="E3770" s="66" t="s">
        <v>114</v>
      </c>
      <c r="F3770" s="68">
        <v>50705</v>
      </c>
      <c r="G3770" s="67">
        <v>8.0500000000000007</v>
      </c>
      <c r="H3770" s="67">
        <v>0.04</v>
      </c>
      <c r="I3770" s="67">
        <v>8.1999999999999993</v>
      </c>
      <c r="J3770" s="67">
        <v>7.91</v>
      </c>
      <c r="K3770" s="67">
        <v>54.971600000000002</v>
      </c>
      <c r="L3770" s="67">
        <v>2.0712000000000002</v>
      </c>
    </row>
    <row r="3771" spans="1:15" hidden="1" x14ac:dyDescent="0.25">
      <c r="A3771" s="68">
        <v>44746</v>
      </c>
      <c r="B3771" s="68">
        <v>44748</v>
      </c>
      <c r="C3771" s="66" t="s">
        <v>121</v>
      </c>
      <c r="D3771" s="66" t="s">
        <v>170</v>
      </c>
      <c r="E3771" s="66" t="s">
        <v>171</v>
      </c>
      <c r="F3771" s="68">
        <v>45987</v>
      </c>
      <c r="G3771" s="67">
        <v>8.43</v>
      </c>
      <c r="H3771" s="67">
        <v>-0.04</v>
      </c>
      <c r="I3771" s="67">
        <v>8.58</v>
      </c>
      <c r="J3771" s="67">
        <v>8.2899999999999991</v>
      </c>
      <c r="K3771" s="67">
        <v>78.828699999999998</v>
      </c>
      <c r="L3771" s="67">
        <v>0.60819999999999996</v>
      </c>
    </row>
    <row r="3772" spans="1:15" x14ac:dyDescent="0.25">
      <c r="A3772" s="68">
        <v>44746</v>
      </c>
      <c r="B3772" s="68">
        <v>44748</v>
      </c>
      <c r="C3772" s="66" t="s">
        <v>115</v>
      </c>
      <c r="D3772" s="66" t="s">
        <v>116</v>
      </c>
      <c r="E3772" s="66" t="s">
        <v>117</v>
      </c>
      <c r="F3772" s="68">
        <v>51616</v>
      </c>
      <c r="G3772" s="67">
        <v>7.98</v>
      </c>
      <c r="H3772" s="67">
        <v>0.05</v>
      </c>
      <c r="I3772" s="67">
        <v>8.1300000000000008</v>
      </c>
      <c r="J3772" s="67">
        <v>7.84</v>
      </c>
      <c r="K3772" s="67">
        <v>52.302500000000002</v>
      </c>
      <c r="L3772" s="67">
        <v>0.59179999999999999</v>
      </c>
    </row>
    <row r="3773" spans="1:15" hidden="1" x14ac:dyDescent="0.25">
      <c r="A3773" s="68">
        <v>44746</v>
      </c>
      <c r="B3773" s="68">
        <v>44748</v>
      </c>
      <c r="C3773" s="66" t="s">
        <v>124</v>
      </c>
      <c r="D3773" s="66" t="s">
        <v>180</v>
      </c>
      <c r="E3773" s="66" t="s">
        <v>181</v>
      </c>
      <c r="F3773" s="68">
        <v>44853</v>
      </c>
      <c r="G3773" s="67">
        <v>6.3</v>
      </c>
      <c r="H3773" s="67">
        <v>-0.01</v>
      </c>
      <c r="I3773" s="67">
        <v>6.45</v>
      </c>
      <c r="J3773" s="67">
        <v>6.15</v>
      </c>
      <c r="K3773" s="67">
        <v>98.1965</v>
      </c>
      <c r="L3773" s="67">
        <v>0</v>
      </c>
      <c r="O3773" s="76"/>
    </row>
    <row r="3774" spans="1:15" hidden="1" x14ac:dyDescent="0.25">
      <c r="A3774" s="68">
        <v>44746</v>
      </c>
      <c r="B3774" s="68">
        <v>44748</v>
      </c>
      <c r="C3774" s="66" t="s">
        <v>130</v>
      </c>
      <c r="D3774" s="66" t="s">
        <v>178</v>
      </c>
      <c r="E3774" s="66" t="s">
        <v>179</v>
      </c>
      <c r="F3774" s="68">
        <v>44923</v>
      </c>
      <c r="G3774" s="67">
        <v>6.43</v>
      </c>
      <c r="H3774" s="67">
        <v>-0.01</v>
      </c>
      <c r="I3774" s="67">
        <v>6.58</v>
      </c>
      <c r="J3774" s="67">
        <v>6.29</v>
      </c>
      <c r="K3774" s="67">
        <v>96.967299999999994</v>
      </c>
      <c r="L3774" s="67">
        <v>0</v>
      </c>
    </row>
    <row r="3775" spans="1:15" hidden="1" x14ac:dyDescent="0.25">
      <c r="A3775" s="68">
        <v>44746</v>
      </c>
      <c r="B3775" s="68">
        <v>44748</v>
      </c>
      <c r="C3775" s="66" t="s">
        <v>118</v>
      </c>
      <c r="D3775" s="66" t="s">
        <v>174</v>
      </c>
      <c r="E3775" s="66" t="s">
        <v>175</v>
      </c>
      <c r="F3775" s="68">
        <v>46835</v>
      </c>
      <c r="G3775" s="67">
        <v>8.4</v>
      </c>
      <c r="H3775" s="67">
        <v>0</v>
      </c>
      <c r="I3775" s="67">
        <v>8.5399999999999991</v>
      </c>
      <c r="J3775" s="67">
        <v>8.25</v>
      </c>
      <c r="K3775" s="67">
        <v>82.799599999999998</v>
      </c>
      <c r="L3775" s="67">
        <v>2.0712000000000002</v>
      </c>
    </row>
    <row r="3776" spans="1:15" hidden="1" x14ac:dyDescent="0.25">
      <c r="A3776" s="68">
        <v>44746</v>
      </c>
      <c r="B3776" s="68">
        <v>44748</v>
      </c>
      <c r="C3776" s="66" t="s">
        <v>127</v>
      </c>
      <c r="D3776" s="66" t="s">
        <v>4</v>
      </c>
      <c r="E3776" s="66" t="s">
        <v>8</v>
      </c>
      <c r="F3776" s="68">
        <v>48542</v>
      </c>
      <c r="G3776" s="67">
        <v>8.0299999999999994</v>
      </c>
      <c r="H3776" s="67">
        <v>0.01</v>
      </c>
      <c r="I3776" s="67">
        <v>8.18</v>
      </c>
      <c r="J3776" s="67">
        <v>7.88</v>
      </c>
      <c r="K3776" s="67">
        <v>77.4465</v>
      </c>
      <c r="L3776" s="67">
        <v>2.1863000000000001</v>
      </c>
    </row>
    <row r="3777" spans="1:15" hidden="1" x14ac:dyDescent="0.25">
      <c r="A3777" s="68">
        <v>44746</v>
      </c>
      <c r="B3777" s="68">
        <v>44748</v>
      </c>
      <c r="C3777" s="66" t="s">
        <v>133</v>
      </c>
      <c r="D3777" s="66" t="s">
        <v>166</v>
      </c>
      <c r="E3777" s="66" t="s">
        <v>167</v>
      </c>
      <c r="F3777" s="68">
        <v>45105</v>
      </c>
      <c r="G3777" s="67">
        <v>7.21</v>
      </c>
      <c r="H3777" s="67">
        <v>0.08</v>
      </c>
      <c r="I3777" s="67">
        <v>7.35</v>
      </c>
      <c r="J3777" s="67">
        <v>7.07</v>
      </c>
      <c r="K3777" s="67">
        <v>93.328299999999999</v>
      </c>
      <c r="L3777" s="67">
        <v>0</v>
      </c>
    </row>
    <row r="3778" spans="1:15" hidden="1" x14ac:dyDescent="0.25">
      <c r="A3778" s="68">
        <v>44743</v>
      </c>
      <c r="B3778" s="68">
        <v>44747</v>
      </c>
      <c r="C3778" s="66" t="s">
        <v>112</v>
      </c>
      <c r="D3778" s="66" t="s">
        <v>113</v>
      </c>
      <c r="E3778" s="66" t="s">
        <v>114</v>
      </c>
      <c r="F3778" s="68">
        <v>50705</v>
      </c>
      <c r="G3778" s="67">
        <v>8.01</v>
      </c>
      <c r="H3778" s="67">
        <v>0.06</v>
      </c>
      <c r="I3778" s="67">
        <v>8.16</v>
      </c>
      <c r="J3778" s="67">
        <v>7.86</v>
      </c>
      <c r="K3778" s="67">
        <v>55.234200000000001</v>
      </c>
      <c r="L3778" s="67">
        <v>2.0630000000000002</v>
      </c>
    </row>
    <row r="3779" spans="1:15" hidden="1" x14ac:dyDescent="0.25">
      <c r="A3779" s="68">
        <v>44743</v>
      </c>
      <c r="B3779" s="68">
        <v>44747</v>
      </c>
      <c r="C3779" s="66" t="s">
        <v>121</v>
      </c>
      <c r="D3779" s="66" t="s">
        <v>170</v>
      </c>
      <c r="E3779" s="66" t="s">
        <v>171</v>
      </c>
      <c r="F3779" s="68">
        <v>45987</v>
      </c>
      <c r="G3779" s="67">
        <v>8.4700000000000006</v>
      </c>
      <c r="H3779" s="67">
        <v>0.06</v>
      </c>
      <c r="I3779" s="67">
        <v>8.61</v>
      </c>
      <c r="J3779" s="67">
        <v>8.32</v>
      </c>
      <c r="K3779" s="67">
        <v>78.731399999999994</v>
      </c>
      <c r="L3779" s="67">
        <v>0.60550000000000004</v>
      </c>
    </row>
    <row r="3780" spans="1:15" x14ac:dyDescent="0.25">
      <c r="A3780" s="68">
        <v>44743</v>
      </c>
      <c r="B3780" s="68">
        <v>44747</v>
      </c>
      <c r="C3780" s="66" t="s">
        <v>115</v>
      </c>
      <c r="D3780" s="66" t="s">
        <v>116</v>
      </c>
      <c r="E3780" s="66" t="s">
        <v>117</v>
      </c>
      <c r="F3780" s="68">
        <v>51616</v>
      </c>
      <c r="G3780" s="67">
        <v>7.93</v>
      </c>
      <c r="H3780" s="67">
        <v>0.04</v>
      </c>
      <c r="I3780" s="67">
        <v>8.08</v>
      </c>
      <c r="J3780" s="67">
        <v>7.78</v>
      </c>
      <c r="K3780" s="67">
        <v>52.623699999999999</v>
      </c>
      <c r="L3780" s="67">
        <v>0.58360000000000001</v>
      </c>
    </row>
    <row r="3781" spans="1:15" hidden="1" x14ac:dyDescent="0.25">
      <c r="A3781" s="68">
        <v>44743</v>
      </c>
      <c r="B3781" s="68">
        <v>44747</v>
      </c>
      <c r="C3781" s="66" t="s">
        <v>124</v>
      </c>
      <c r="D3781" s="66" t="s">
        <v>180</v>
      </c>
      <c r="E3781" s="66" t="s">
        <v>181</v>
      </c>
      <c r="F3781" s="68">
        <v>44853</v>
      </c>
      <c r="G3781" s="67">
        <v>6.31</v>
      </c>
      <c r="H3781" s="67">
        <v>0.03</v>
      </c>
      <c r="I3781" s="67">
        <v>6.45</v>
      </c>
      <c r="J3781" s="67">
        <v>6.16</v>
      </c>
      <c r="K3781" s="67">
        <v>98.177400000000006</v>
      </c>
      <c r="L3781" s="67">
        <v>0</v>
      </c>
      <c r="O3781" s="76"/>
    </row>
    <row r="3782" spans="1:15" hidden="1" x14ac:dyDescent="0.25">
      <c r="A3782" s="68">
        <v>44743</v>
      </c>
      <c r="B3782" s="68">
        <v>44747</v>
      </c>
      <c r="C3782" s="66" t="s">
        <v>130</v>
      </c>
      <c r="D3782" s="66" t="s">
        <v>178</v>
      </c>
      <c r="E3782" s="66" t="s">
        <v>179</v>
      </c>
      <c r="F3782" s="68">
        <v>44923</v>
      </c>
      <c r="G3782" s="67">
        <v>6.44</v>
      </c>
      <c r="H3782" s="67">
        <v>-0.18</v>
      </c>
      <c r="I3782" s="67">
        <v>6.58</v>
      </c>
      <c r="J3782" s="67">
        <v>6.29</v>
      </c>
      <c r="K3782" s="67">
        <v>96.949600000000004</v>
      </c>
      <c r="L3782" s="67">
        <v>0</v>
      </c>
    </row>
    <row r="3783" spans="1:15" hidden="1" x14ac:dyDescent="0.25">
      <c r="A3783" s="68">
        <v>44743</v>
      </c>
      <c r="B3783" s="68">
        <v>44747</v>
      </c>
      <c r="C3783" s="66" t="s">
        <v>118</v>
      </c>
      <c r="D3783" s="66" t="s">
        <v>174</v>
      </c>
      <c r="E3783" s="66" t="s">
        <v>175</v>
      </c>
      <c r="F3783" s="68">
        <v>46835</v>
      </c>
      <c r="G3783" s="67">
        <v>8.4</v>
      </c>
      <c r="H3783" s="67">
        <v>0.04</v>
      </c>
      <c r="I3783" s="67">
        <v>8.5500000000000007</v>
      </c>
      <c r="J3783" s="67">
        <v>8.26</v>
      </c>
      <c r="K3783" s="67">
        <v>82.761600000000001</v>
      </c>
      <c r="L3783" s="67">
        <v>2.0589</v>
      </c>
    </row>
    <row r="3784" spans="1:15" hidden="1" x14ac:dyDescent="0.25">
      <c r="A3784" s="68">
        <v>44743</v>
      </c>
      <c r="B3784" s="68">
        <v>44747</v>
      </c>
      <c r="C3784" s="66" t="s">
        <v>127</v>
      </c>
      <c r="D3784" s="66" t="s">
        <v>4</v>
      </c>
      <c r="E3784" s="66" t="s">
        <v>8</v>
      </c>
      <c r="F3784" s="68">
        <v>48542</v>
      </c>
      <c r="G3784" s="67">
        <v>8.02</v>
      </c>
      <c r="H3784" s="67">
        <v>0.01</v>
      </c>
      <c r="I3784" s="67">
        <v>8.17</v>
      </c>
      <c r="J3784" s="67">
        <v>7.87</v>
      </c>
      <c r="K3784" s="67">
        <v>77.507800000000003</v>
      </c>
      <c r="L3784" s="67">
        <v>2.1732999999999998</v>
      </c>
    </row>
    <row r="3785" spans="1:15" hidden="1" x14ac:dyDescent="0.25">
      <c r="A3785" s="68">
        <v>44743</v>
      </c>
      <c r="B3785" s="68">
        <v>44747</v>
      </c>
      <c r="C3785" s="66" t="s">
        <v>133</v>
      </c>
      <c r="D3785" s="66" t="s">
        <v>166</v>
      </c>
      <c r="E3785" s="66" t="s">
        <v>167</v>
      </c>
      <c r="F3785" s="68">
        <v>45105</v>
      </c>
      <c r="G3785" s="67">
        <v>7.13</v>
      </c>
      <c r="H3785" s="67">
        <v>-0.03</v>
      </c>
      <c r="I3785" s="67">
        <v>7.28</v>
      </c>
      <c r="J3785" s="67">
        <v>6.98</v>
      </c>
      <c r="K3785" s="67">
        <v>93.380099999999999</v>
      </c>
      <c r="L3785" s="67">
        <v>0</v>
      </c>
    </row>
    <row r="3786" spans="1:15" hidden="1" x14ac:dyDescent="0.25">
      <c r="A3786" s="68">
        <v>44742</v>
      </c>
      <c r="B3786" s="68">
        <v>44746</v>
      </c>
      <c r="C3786" s="66" t="s">
        <v>112</v>
      </c>
      <c r="D3786" s="66" t="s">
        <v>113</v>
      </c>
      <c r="E3786" s="66" t="s">
        <v>114</v>
      </c>
      <c r="F3786" s="68">
        <v>50705</v>
      </c>
      <c r="G3786" s="67">
        <v>7.95</v>
      </c>
      <c r="H3786" s="67">
        <v>-0.2</v>
      </c>
      <c r="I3786" s="67">
        <v>8.09</v>
      </c>
      <c r="J3786" s="67">
        <v>7.8</v>
      </c>
      <c r="K3786" s="67">
        <v>55.613100000000003</v>
      </c>
      <c r="L3786" s="67">
        <v>2.0548000000000002</v>
      </c>
    </row>
    <row r="3787" spans="1:15" hidden="1" x14ac:dyDescent="0.25">
      <c r="A3787" s="68">
        <v>44742</v>
      </c>
      <c r="B3787" s="68">
        <v>44746</v>
      </c>
      <c r="C3787" s="66" t="s">
        <v>121</v>
      </c>
      <c r="D3787" s="66" t="s">
        <v>170</v>
      </c>
      <c r="E3787" s="66" t="s">
        <v>171</v>
      </c>
      <c r="F3787" s="68">
        <v>45987</v>
      </c>
      <c r="G3787" s="67">
        <v>8.41</v>
      </c>
      <c r="H3787" s="67">
        <v>-0.1</v>
      </c>
      <c r="I3787" s="67">
        <v>8.56</v>
      </c>
      <c r="J3787" s="67">
        <v>8.26</v>
      </c>
      <c r="K3787" s="67">
        <v>78.853399999999993</v>
      </c>
      <c r="L3787" s="67">
        <v>0.60270000000000001</v>
      </c>
    </row>
    <row r="3788" spans="1:15" x14ac:dyDescent="0.25">
      <c r="A3788" s="68">
        <v>44742</v>
      </c>
      <c r="B3788" s="68">
        <v>44746</v>
      </c>
      <c r="C3788" s="66" t="s">
        <v>115</v>
      </c>
      <c r="D3788" s="66" t="s">
        <v>116</v>
      </c>
      <c r="E3788" s="66" t="s">
        <v>117</v>
      </c>
      <c r="F3788" s="68">
        <v>51616</v>
      </c>
      <c r="G3788" s="67">
        <v>7.89</v>
      </c>
      <c r="H3788" s="67">
        <v>-0.2</v>
      </c>
      <c r="I3788" s="67">
        <v>8.0399999999999991</v>
      </c>
      <c r="J3788" s="67">
        <v>7.74</v>
      </c>
      <c r="K3788" s="67">
        <v>52.889600000000002</v>
      </c>
      <c r="L3788" s="67">
        <v>0.57530000000000003</v>
      </c>
    </row>
    <row r="3789" spans="1:15" hidden="1" x14ac:dyDescent="0.25">
      <c r="A3789" s="68">
        <v>44742</v>
      </c>
      <c r="B3789" s="68">
        <v>44746</v>
      </c>
      <c r="C3789" s="66" t="s">
        <v>124</v>
      </c>
      <c r="D3789" s="66" t="s">
        <v>180</v>
      </c>
      <c r="E3789" s="66" t="s">
        <v>181</v>
      </c>
      <c r="F3789" s="68">
        <v>44853</v>
      </c>
      <c r="G3789" s="67">
        <v>6.28</v>
      </c>
      <c r="H3789" s="67">
        <v>-0.19</v>
      </c>
      <c r="I3789" s="67">
        <v>6.43</v>
      </c>
      <c r="J3789" s="67">
        <v>6.13</v>
      </c>
      <c r="K3789" s="67">
        <v>98.168700000000001</v>
      </c>
      <c r="L3789" s="67">
        <v>0</v>
      </c>
      <c r="O3789" s="76"/>
    </row>
    <row r="3790" spans="1:15" hidden="1" x14ac:dyDescent="0.25">
      <c r="A3790" s="68">
        <v>44742</v>
      </c>
      <c r="B3790" s="68">
        <v>44746</v>
      </c>
      <c r="C3790" s="66" t="s">
        <v>130</v>
      </c>
      <c r="D3790" s="66" t="s">
        <v>178</v>
      </c>
      <c r="E3790" s="66" t="s">
        <v>179</v>
      </c>
      <c r="F3790" s="68">
        <v>44923</v>
      </c>
      <c r="G3790" s="67">
        <v>6.62</v>
      </c>
      <c r="H3790" s="67">
        <v>-0.15</v>
      </c>
      <c r="I3790" s="67">
        <v>6.77</v>
      </c>
      <c r="J3790" s="67">
        <v>6.48</v>
      </c>
      <c r="K3790" s="67">
        <v>96.846299999999999</v>
      </c>
      <c r="L3790" s="67">
        <v>0</v>
      </c>
    </row>
    <row r="3791" spans="1:15" hidden="1" x14ac:dyDescent="0.25">
      <c r="A3791" s="68">
        <v>44742</v>
      </c>
      <c r="B3791" s="68">
        <v>44746</v>
      </c>
      <c r="C3791" s="66" t="s">
        <v>118</v>
      </c>
      <c r="D3791" s="66" t="s">
        <v>174</v>
      </c>
      <c r="E3791" s="66" t="s">
        <v>175</v>
      </c>
      <c r="F3791" s="68">
        <v>46835</v>
      </c>
      <c r="G3791" s="67">
        <v>8.36</v>
      </c>
      <c r="H3791" s="67">
        <v>-0.21</v>
      </c>
      <c r="I3791" s="67">
        <v>8.51</v>
      </c>
      <c r="J3791" s="67">
        <v>8.2200000000000006</v>
      </c>
      <c r="K3791" s="67">
        <v>82.9148</v>
      </c>
      <c r="L3791" s="67">
        <v>2.0466000000000002</v>
      </c>
    </row>
    <row r="3792" spans="1:15" hidden="1" x14ac:dyDescent="0.25">
      <c r="A3792" s="68">
        <v>44742</v>
      </c>
      <c r="B3792" s="68">
        <v>44746</v>
      </c>
      <c r="C3792" s="66" t="s">
        <v>127</v>
      </c>
      <c r="D3792" s="66" t="s">
        <v>4</v>
      </c>
      <c r="E3792" s="66" t="s">
        <v>8</v>
      </c>
      <c r="F3792" s="68">
        <v>48542</v>
      </c>
      <c r="G3792" s="67">
        <v>8.01</v>
      </c>
      <c r="H3792" s="67">
        <v>-0.23</v>
      </c>
      <c r="I3792" s="67">
        <v>8.16</v>
      </c>
      <c r="J3792" s="67">
        <v>7.87</v>
      </c>
      <c r="K3792" s="67">
        <v>77.539900000000003</v>
      </c>
      <c r="L3792" s="67">
        <v>2.1602999999999999</v>
      </c>
    </row>
    <row r="3793" spans="1:15" hidden="1" x14ac:dyDescent="0.25">
      <c r="A3793" s="68">
        <v>44742</v>
      </c>
      <c r="B3793" s="68">
        <v>44746</v>
      </c>
      <c r="C3793" s="66" t="s">
        <v>133</v>
      </c>
      <c r="D3793" s="66" t="s">
        <v>166</v>
      </c>
      <c r="E3793" s="66" t="s">
        <v>167</v>
      </c>
      <c r="F3793" s="68">
        <v>45105</v>
      </c>
      <c r="G3793" s="67">
        <v>7.16</v>
      </c>
      <c r="H3793" s="67">
        <v>-0.14000000000000001</v>
      </c>
      <c r="I3793" s="67">
        <v>7.3</v>
      </c>
      <c r="J3793" s="67">
        <v>7.02</v>
      </c>
      <c r="K3793" s="67">
        <v>93.335899999999995</v>
      </c>
      <c r="L3793" s="67">
        <v>0</v>
      </c>
    </row>
    <row r="3794" spans="1:15" hidden="1" x14ac:dyDescent="0.25">
      <c r="A3794" s="68">
        <v>44741</v>
      </c>
      <c r="B3794" s="68">
        <v>44743</v>
      </c>
      <c r="C3794" s="66" t="s">
        <v>112</v>
      </c>
      <c r="D3794" s="66" t="s">
        <v>113</v>
      </c>
      <c r="E3794" s="66" t="s">
        <v>114</v>
      </c>
      <c r="F3794" s="68">
        <v>50705</v>
      </c>
      <c r="G3794" s="67">
        <v>8.15</v>
      </c>
      <c r="H3794" s="67">
        <v>-0.18</v>
      </c>
      <c r="I3794" s="67">
        <v>8.3000000000000007</v>
      </c>
      <c r="J3794" s="67">
        <v>8</v>
      </c>
      <c r="K3794" s="67">
        <v>54.368499999999997</v>
      </c>
      <c r="L3794" s="67">
        <v>2.0301</v>
      </c>
    </row>
    <row r="3795" spans="1:15" hidden="1" x14ac:dyDescent="0.25">
      <c r="A3795" s="68">
        <v>44741</v>
      </c>
      <c r="B3795" s="68">
        <v>44743</v>
      </c>
      <c r="C3795" s="66" t="s">
        <v>121</v>
      </c>
      <c r="D3795" s="66" t="s">
        <v>170</v>
      </c>
      <c r="E3795" s="66" t="s">
        <v>171</v>
      </c>
      <c r="F3795" s="68">
        <v>45987</v>
      </c>
      <c r="G3795" s="67">
        <v>8.51</v>
      </c>
      <c r="H3795" s="67">
        <v>0.09</v>
      </c>
      <c r="I3795" s="67">
        <v>8.66</v>
      </c>
      <c r="J3795" s="67">
        <v>8.3699999999999992</v>
      </c>
      <c r="K3795" s="67">
        <v>78.555599999999998</v>
      </c>
      <c r="L3795" s="67">
        <v>0.59450000000000003</v>
      </c>
    </row>
    <row r="3796" spans="1:15" x14ac:dyDescent="0.25">
      <c r="A3796" s="68">
        <v>44741</v>
      </c>
      <c r="B3796" s="68">
        <v>44743</v>
      </c>
      <c r="C3796" s="66" t="s">
        <v>115</v>
      </c>
      <c r="D3796" s="66" t="s">
        <v>116</v>
      </c>
      <c r="E3796" s="66" t="s">
        <v>117</v>
      </c>
      <c r="F3796" s="68">
        <v>51616</v>
      </c>
      <c r="G3796" s="67">
        <v>8.09</v>
      </c>
      <c r="H3796" s="67">
        <v>-0.14000000000000001</v>
      </c>
      <c r="I3796" s="67">
        <v>8.24</v>
      </c>
      <c r="J3796" s="67">
        <v>7.95</v>
      </c>
      <c r="K3796" s="67">
        <v>51.607700000000001</v>
      </c>
      <c r="L3796" s="67">
        <v>0.55069999999999997</v>
      </c>
    </row>
    <row r="3797" spans="1:15" hidden="1" x14ac:dyDescent="0.25">
      <c r="A3797" s="68">
        <v>44741</v>
      </c>
      <c r="B3797" s="68">
        <v>44743</v>
      </c>
      <c r="C3797" s="66" t="s">
        <v>124</v>
      </c>
      <c r="D3797" s="66" t="s">
        <v>180</v>
      </c>
      <c r="E3797" s="66" t="s">
        <v>181</v>
      </c>
      <c r="F3797" s="68">
        <v>44853</v>
      </c>
      <c r="G3797" s="67">
        <v>6.47</v>
      </c>
      <c r="H3797" s="67">
        <v>7.0000000000000007E-2</v>
      </c>
      <c r="I3797" s="67">
        <v>6.62</v>
      </c>
      <c r="J3797" s="67">
        <v>6.32</v>
      </c>
      <c r="K3797" s="67">
        <v>98.062399999999997</v>
      </c>
      <c r="L3797" s="67">
        <v>0</v>
      </c>
      <c r="O3797" s="76"/>
    </row>
    <row r="3798" spans="1:15" hidden="1" x14ac:dyDescent="0.25">
      <c r="A3798" s="68">
        <v>44741</v>
      </c>
      <c r="B3798" s="68">
        <v>44743</v>
      </c>
      <c r="C3798" s="66" t="s">
        <v>130</v>
      </c>
      <c r="D3798" s="66" t="s">
        <v>178</v>
      </c>
      <c r="E3798" s="66" t="s">
        <v>179</v>
      </c>
      <c r="F3798" s="68">
        <v>44923</v>
      </c>
      <c r="G3798" s="67">
        <v>6.77</v>
      </c>
      <c r="H3798" s="67">
        <v>-0.25</v>
      </c>
      <c r="I3798" s="67">
        <v>6.92</v>
      </c>
      <c r="J3798" s="67">
        <v>6.63</v>
      </c>
      <c r="K3798" s="67">
        <v>96.724800000000002</v>
      </c>
      <c r="L3798" s="67">
        <v>0</v>
      </c>
    </row>
    <row r="3799" spans="1:15" hidden="1" x14ac:dyDescent="0.25">
      <c r="A3799" s="68">
        <v>44741</v>
      </c>
      <c r="B3799" s="68">
        <v>44743</v>
      </c>
      <c r="C3799" s="66" t="s">
        <v>118</v>
      </c>
      <c r="D3799" s="66" t="s">
        <v>174</v>
      </c>
      <c r="E3799" s="66" t="s">
        <v>175</v>
      </c>
      <c r="F3799" s="68">
        <v>46835</v>
      </c>
      <c r="G3799" s="67">
        <v>8.57</v>
      </c>
      <c r="H3799" s="67">
        <v>0</v>
      </c>
      <c r="I3799" s="67">
        <v>8.7200000000000006</v>
      </c>
      <c r="J3799" s="67">
        <v>8.42</v>
      </c>
      <c r="K3799" s="67">
        <v>82.099400000000003</v>
      </c>
      <c r="L3799" s="67">
        <v>2.0095999999999998</v>
      </c>
    </row>
    <row r="3800" spans="1:15" hidden="1" x14ac:dyDescent="0.25">
      <c r="A3800" s="68">
        <v>44741</v>
      </c>
      <c r="B3800" s="68">
        <v>44743</v>
      </c>
      <c r="C3800" s="66" t="s">
        <v>127</v>
      </c>
      <c r="D3800" s="66" t="s">
        <v>4</v>
      </c>
      <c r="E3800" s="66" t="s">
        <v>8</v>
      </c>
      <c r="F3800" s="68">
        <v>48542</v>
      </c>
      <c r="G3800" s="67">
        <v>8.24</v>
      </c>
      <c r="H3800" s="67">
        <v>-0.15</v>
      </c>
      <c r="I3800" s="67">
        <v>8.39</v>
      </c>
      <c r="J3800" s="67">
        <v>8.1</v>
      </c>
      <c r="K3800" s="67">
        <v>76.194100000000006</v>
      </c>
      <c r="L3800" s="67">
        <v>2.1212</v>
      </c>
    </row>
    <row r="3801" spans="1:15" hidden="1" x14ac:dyDescent="0.25">
      <c r="A3801" s="68">
        <v>44741</v>
      </c>
      <c r="B3801" s="68">
        <v>44743</v>
      </c>
      <c r="C3801" s="66" t="s">
        <v>133</v>
      </c>
      <c r="D3801" s="66" t="s">
        <v>166</v>
      </c>
      <c r="E3801" s="66" t="s">
        <v>167</v>
      </c>
      <c r="F3801" s="68">
        <v>45105</v>
      </c>
      <c r="G3801" s="67">
        <v>7.3</v>
      </c>
      <c r="H3801" s="67">
        <v>0.2</v>
      </c>
      <c r="I3801" s="67">
        <v>7.44</v>
      </c>
      <c r="J3801" s="67">
        <v>7.16</v>
      </c>
      <c r="K3801" s="67">
        <v>93.158699999999996</v>
      </c>
      <c r="L3801" s="67">
        <v>0</v>
      </c>
    </row>
    <row r="3802" spans="1:15" hidden="1" x14ac:dyDescent="0.25">
      <c r="A3802" s="68">
        <v>44740</v>
      </c>
      <c r="B3802" s="68">
        <v>44742</v>
      </c>
      <c r="C3802" s="66" t="s">
        <v>112</v>
      </c>
      <c r="D3802" s="66" t="s">
        <v>113</v>
      </c>
      <c r="E3802" s="66" t="s">
        <v>114</v>
      </c>
      <c r="F3802" s="68">
        <v>50705</v>
      </c>
      <c r="G3802" s="67">
        <v>8.33</v>
      </c>
      <c r="H3802" s="67">
        <v>0.1</v>
      </c>
      <c r="I3802" s="67">
        <v>8.48</v>
      </c>
      <c r="J3802" s="67">
        <v>8.18</v>
      </c>
      <c r="K3802" s="67">
        <v>53.340400000000002</v>
      </c>
      <c r="L3802" s="67">
        <v>2.0219</v>
      </c>
    </row>
    <row r="3803" spans="1:15" hidden="1" x14ac:dyDescent="0.25">
      <c r="A3803" s="68">
        <v>44740</v>
      </c>
      <c r="B3803" s="68">
        <v>44742</v>
      </c>
      <c r="C3803" s="66" t="s">
        <v>121</v>
      </c>
      <c r="D3803" s="66" t="s">
        <v>170</v>
      </c>
      <c r="E3803" s="66" t="s">
        <v>171</v>
      </c>
      <c r="F3803" s="68">
        <v>45987</v>
      </c>
      <c r="G3803" s="67">
        <v>8.42</v>
      </c>
      <c r="H3803" s="67">
        <v>7.0000000000000007E-2</v>
      </c>
      <c r="I3803" s="67">
        <v>8.57</v>
      </c>
      <c r="J3803" s="67">
        <v>8.27</v>
      </c>
      <c r="K3803" s="67">
        <v>78.777199999999993</v>
      </c>
      <c r="L3803" s="67">
        <v>0.59179999999999999</v>
      </c>
    </row>
    <row r="3804" spans="1:15" x14ac:dyDescent="0.25">
      <c r="A3804" s="68">
        <v>44740</v>
      </c>
      <c r="B3804" s="68">
        <v>44742</v>
      </c>
      <c r="C3804" s="66" t="s">
        <v>115</v>
      </c>
      <c r="D3804" s="66" t="s">
        <v>116</v>
      </c>
      <c r="E3804" s="66" t="s">
        <v>117</v>
      </c>
      <c r="F3804" s="68">
        <v>51616</v>
      </c>
      <c r="G3804" s="67">
        <v>8.23</v>
      </c>
      <c r="H3804" s="67">
        <v>0.1</v>
      </c>
      <c r="I3804" s="67">
        <v>8.3800000000000008</v>
      </c>
      <c r="J3804" s="67">
        <v>8.08</v>
      </c>
      <c r="K3804" s="67">
        <v>50.775399999999998</v>
      </c>
      <c r="L3804" s="67">
        <v>0.54249999999999998</v>
      </c>
    </row>
    <row r="3805" spans="1:15" hidden="1" x14ac:dyDescent="0.25">
      <c r="A3805" s="68">
        <v>44740</v>
      </c>
      <c r="B3805" s="68">
        <v>44742</v>
      </c>
      <c r="C3805" s="66" t="s">
        <v>124</v>
      </c>
      <c r="D3805" s="66" t="s">
        <v>180</v>
      </c>
      <c r="E3805" s="66" t="s">
        <v>181</v>
      </c>
      <c r="F3805" s="68">
        <v>44853</v>
      </c>
      <c r="G3805" s="67">
        <v>6.4</v>
      </c>
      <c r="H3805" s="67">
        <v>-0.06</v>
      </c>
      <c r="I3805" s="67">
        <v>6.55</v>
      </c>
      <c r="J3805" s="67">
        <v>6.25</v>
      </c>
      <c r="K3805" s="67">
        <v>98.064899999999994</v>
      </c>
      <c r="L3805" s="67">
        <v>0</v>
      </c>
      <c r="O3805" s="76"/>
    </row>
    <row r="3806" spans="1:15" hidden="1" x14ac:dyDescent="0.25">
      <c r="A3806" s="68">
        <v>44740</v>
      </c>
      <c r="B3806" s="68">
        <v>44742</v>
      </c>
      <c r="C3806" s="66" t="s">
        <v>130</v>
      </c>
      <c r="D3806" s="66" t="s">
        <v>178</v>
      </c>
      <c r="E3806" s="66" t="s">
        <v>179</v>
      </c>
      <c r="F3806" s="68">
        <v>44923</v>
      </c>
      <c r="G3806" s="67">
        <v>7.02</v>
      </c>
      <c r="H3806" s="67">
        <v>0</v>
      </c>
      <c r="I3806" s="67">
        <v>7.17</v>
      </c>
      <c r="J3806" s="67">
        <v>6.88</v>
      </c>
      <c r="K3806" s="67">
        <v>96.589699999999993</v>
      </c>
      <c r="L3806" s="67">
        <v>0</v>
      </c>
    </row>
    <row r="3807" spans="1:15" hidden="1" x14ac:dyDescent="0.25">
      <c r="A3807" s="68">
        <v>44740</v>
      </c>
      <c r="B3807" s="68">
        <v>44742</v>
      </c>
      <c r="C3807" s="66" t="s">
        <v>118</v>
      </c>
      <c r="D3807" s="66" t="s">
        <v>174</v>
      </c>
      <c r="E3807" s="66" t="s">
        <v>175</v>
      </c>
      <c r="F3807" s="68">
        <v>46835</v>
      </c>
      <c r="G3807" s="67">
        <v>8.57</v>
      </c>
      <c r="H3807" s="67">
        <v>0.06</v>
      </c>
      <c r="I3807" s="67">
        <v>8.7200000000000006</v>
      </c>
      <c r="J3807" s="67">
        <v>8.42</v>
      </c>
      <c r="K3807" s="67">
        <v>82.074299999999994</v>
      </c>
      <c r="L3807" s="67">
        <v>1.9973000000000001</v>
      </c>
    </row>
    <row r="3808" spans="1:15" hidden="1" x14ac:dyDescent="0.25">
      <c r="A3808" s="68">
        <v>44740</v>
      </c>
      <c r="B3808" s="68">
        <v>44742</v>
      </c>
      <c r="C3808" s="66" t="s">
        <v>127</v>
      </c>
      <c r="D3808" s="66" t="s">
        <v>4</v>
      </c>
      <c r="E3808" s="66" t="s">
        <v>8</v>
      </c>
      <c r="F3808" s="68">
        <v>48542</v>
      </c>
      <c r="G3808" s="67">
        <v>8.39</v>
      </c>
      <c r="H3808" s="67">
        <v>0.1</v>
      </c>
      <c r="I3808" s="67">
        <v>8.5299999999999994</v>
      </c>
      <c r="J3808" s="67">
        <v>8.24</v>
      </c>
      <c r="K3808" s="67">
        <v>75.387699999999995</v>
      </c>
      <c r="L3808" s="67">
        <v>2.1082000000000001</v>
      </c>
    </row>
    <row r="3809" spans="1:15" hidden="1" x14ac:dyDescent="0.25">
      <c r="A3809" s="68">
        <v>44740</v>
      </c>
      <c r="B3809" s="68">
        <v>44742</v>
      </c>
      <c r="C3809" s="66" t="s">
        <v>133</v>
      </c>
      <c r="D3809" s="66" t="s">
        <v>172</v>
      </c>
      <c r="E3809" s="66" t="s">
        <v>173</v>
      </c>
      <c r="F3809" s="68">
        <v>45035</v>
      </c>
      <c r="G3809" s="67">
        <v>7.1</v>
      </c>
      <c r="H3809" s="67">
        <v>7.0000000000000007E-2</v>
      </c>
      <c r="I3809" s="67">
        <v>7.25</v>
      </c>
      <c r="J3809" s="67">
        <v>6.95</v>
      </c>
      <c r="K3809" s="67">
        <v>94.538399999999996</v>
      </c>
      <c r="L3809" s="67">
        <v>0</v>
      </c>
    </row>
    <row r="3810" spans="1:15" hidden="1" x14ac:dyDescent="0.25">
      <c r="A3810" s="68">
        <v>44739</v>
      </c>
      <c r="B3810" s="68">
        <v>44741</v>
      </c>
      <c r="C3810" s="66" t="s">
        <v>112</v>
      </c>
      <c r="D3810" s="66" t="s">
        <v>113</v>
      </c>
      <c r="E3810" s="66" t="s">
        <v>114</v>
      </c>
      <c r="F3810" s="68">
        <v>50705</v>
      </c>
      <c r="G3810" s="67">
        <v>8.23</v>
      </c>
      <c r="H3810" s="67">
        <v>0.4</v>
      </c>
      <c r="I3810" s="67">
        <v>8.3800000000000008</v>
      </c>
      <c r="J3810" s="67">
        <v>8.09</v>
      </c>
      <c r="K3810" s="67">
        <v>53.881</v>
      </c>
      <c r="L3810" s="67">
        <v>2.0137</v>
      </c>
    </row>
    <row r="3811" spans="1:15" hidden="1" x14ac:dyDescent="0.25">
      <c r="A3811" s="68">
        <v>44739</v>
      </c>
      <c r="B3811" s="68">
        <v>44741</v>
      </c>
      <c r="C3811" s="66" t="s">
        <v>121</v>
      </c>
      <c r="D3811" s="66" t="s">
        <v>170</v>
      </c>
      <c r="E3811" s="66" t="s">
        <v>171</v>
      </c>
      <c r="F3811" s="68">
        <v>45987</v>
      </c>
      <c r="G3811" s="67">
        <v>8.35</v>
      </c>
      <c r="H3811" s="67">
        <v>0.31</v>
      </c>
      <c r="I3811" s="67">
        <v>8.5</v>
      </c>
      <c r="J3811" s="67">
        <v>8.2100000000000009</v>
      </c>
      <c r="K3811" s="67">
        <v>78.913899999999998</v>
      </c>
      <c r="L3811" s="67">
        <v>0.58899999999999997</v>
      </c>
    </row>
    <row r="3812" spans="1:15" x14ac:dyDescent="0.25">
      <c r="A3812" s="68">
        <v>44739</v>
      </c>
      <c r="B3812" s="68">
        <v>44741</v>
      </c>
      <c r="C3812" s="66" t="s">
        <v>115</v>
      </c>
      <c r="D3812" s="66" t="s">
        <v>116</v>
      </c>
      <c r="E3812" s="66" t="s">
        <v>117</v>
      </c>
      <c r="F3812" s="68">
        <v>51616</v>
      </c>
      <c r="G3812" s="67">
        <v>8.1300000000000008</v>
      </c>
      <c r="H3812" s="67">
        <v>0.41</v>
      </c>
      <c r="I3812" s="67">
        <v>8.2799999999999994</v>
      </c>
      <c r="J3812" s="67">
        <v>7.98</v>
      </c>
      <c r="K3812" s="67">
        <v>51.3735</v>
      </c>
      <c r="L3812" s="67">
        <v>0.53420000000000001</v>
      </c>
    </row>
    <row r="3813" spans="1:15" hidden="1" x14ac:dyDescent="0.25">
      <c r="A3813" s="68">
        <v>44739</v>
      </c>
      <c r="B3813" s="68">
        <v>44741</v>
      </c>
      <c r="C3813" s="66" t="s">
        <v>124</v>
      </c>
      <c r="D3813" s="66" t="s">
        <v>180</v>
      </c>
      <c r="E3813" s="66" t="s">
        <v>181</v>
      </c>
      <c r="F3813" s="68">
        <v>44853</v>
      </c>
      <c r="G3813" s="67">
        <v>6.46</v>
      </c>
      <c r="H3813" s="67">
        <v>0.15</v>
      </c>
      <c r="I3813" s="67">
        <v>6.61</v>
      </c>
      <c r="J3813" s="67">
        <v>6.31</v>
      </c>
      <c r="K3813" s="67">
        <v>98.028899999999993</v>
      </c>
      <c r="L3813" s="67">
        <v>0</v>
      </c>
      <c r="O3813" s="76"/>
    </row>
    <row r="3814" spans="1:15" hidden="1" x14ac:dyDescent="0.25">
      <c r="A3814" s="68">
        <v>44739</v>
      </c>
      <c r="B3814" s="68">
        <v>44741</v>
      </c>
      <c r="C3814" s="66" t="s">
        <v>130</v>
      </c>
      <c r="D3814" s="66" t="s">
        <v>178</v>
      </c>
      <c r="E3814" s="66" t="s">
        <v>179</v>
      </c>
      <c r="F3814" s="68">
        <v>44923</v>
      </c>
      <c r="G3814" s="67">
        <v>7.02</v>
      </c>
      <c r="H3814" s="67">
        <v>0.11</v>
      </c>
      <c r="I3814" s="67">
        <v>7.17</v>
      </c>
      <c r="J3814" s="67">
        <v>6.88</v>
      </c>
      <c r="K3814" s="67">
        <v>96.571200000000005</v>
      </c>
      <c r="L3814" s="67">
        <v>0</v>
      </c>
    </row>
    <row r="3815" spans="1:15" hidden="1" x14ac:dyDescent="0.25">
      <c r="A3815" s="68">
        <v>44739</v>
      </c>
      <c r="B3815" s="68">
        <v>44741</v>
      </c>
      <c r="C3815" s="66" t="s">
        <v>118</v>
      </c>
      <c r="D3815" s="66" t="s">
        <v>174</v>
      </c>
      <c r="E3815" s="66" t="s">
        <v>175</v>
      </c>
      <c r="F3815" s="68">
        <v>46835</v>
      </c>
      <c r="G3815" s="67">
        <v>8.51</v>
      </c>
      <c r="H3815" s="67">
        <v>0.35</v>
      </c>
      <c r="I3815" s="67">
        <v>8.66</v>
      </c>
      <c r="J3815" s="67">
        <v>8.36</v>
      </c>
      <c r="K3815" s="67">
        <v>82.305899999999994</v>
      </c>
      <c r="L3815" s="67">
        <v>1.9849000000000001</v>
      </c>
    </row>
    <row r="3816" spans="1:15" hidden="1" x14ac:dyDescent="0.25">
      <c r="A3816" s="68">
        <v>44739</v>
      </c>
      <c r="B3816" s="68">
        <v>44741</v>
      </c>
      <c r="C3816" s="66" t="s">
        <v>127</v>
      </c>
      <c r="D3816" s="66" t="s">
        <v>4</v>
      </c>
      <c r="E3816" s="66" t="s">
        <v>8</v>
      </c>
      <c r="F3816" s="68">
        <v>48542</v>
      </c>
      <c r="G3816" s="67">
        <v>8.2899999999999991</v>
      </c>
      <c r="H3816" s="67">
        <v>0.44</v>
      </c>
      <c r="I3816" s="67">
        <v>8.44</v>
      </c>
      <c r="J3816" s="67">
        <v>8.14</v>
      </c>
      <c r="K3816" s="67">
        <v>75.937399999999997</v>
      </c>
      <c r="L3816" s="67">
        <v>2.0952000000000002</v>
      </c>
    </row>
    <row r="3817" spans="1:15" hidden="1" x14ac:dyDescent="0.25">
      <c r="A3817" s="68">
        <v>44739</v>
      </c>
      <c r="B3817" s="68">
        <v>44741</v>
      </c>
      <c r="C3817" s="66" t="s">
        <v>133</v>
      </c>
      <c r="D3817" s="66" t="s">
        <v>172</v>
      </c>
      <c r="E3817" s="66" t="s">
        <v>173</v>
      </c>
      <c r="F3817" s="68">
        <v>45035</v>
      </c>
      <c r="G3817" s="67">
        <v>7.03</v>
      </c>
      <c r="H3817" s="67">
        <v>0.04</v>
      </c>
      <c r="I3817" s="67">
        <v>7.18</v>
      </c>
      <c r="J3817" s="67">
        <v>6.88</v>
      </c>
      <c r="K3817" s="67">
        <v>94.572000000000003</v>
      </c>
      <c r="L3817" s="67">
        <v>0</v>
      </c>
    </row>
    <row r="3818" spans="1:15" hidden="1" x14ac:dyDescent="0.25">
      <c r="A3818" s="68">
        <v>44736</v>
      </c>
      <c r="B3818" s="68">
        <v>44740</v>
      </c>
      <c r="C3818" s="66" t="s">
        <v>112</v>
      </c>
      <c r="D3818" s="66" t="s">
        <v>113</v>
      </c>
      <c r="E3818" s="66" t="s">
        <v>114</v>
      </c>
      <c r="F3818" s="68">
        <v>50705</v>
      </c>
      <c r="G3818" s="67">
        <v>7.83</v>
      </c>
      <c r="H3818" s="67">
        <v>-0.11</v>
      </c>
      <c r="I3818" s="67">
        <v>7.98</v>
      </c>
      <c r="J3818" s="67">
        <v>7.68</v>
      </c>
      <c r="K3818" s="67">
        <v>56.313000000000002</v>
      </c>
      <c r="L3818" s="67">
        <v>2.0055000000000001</v>
      </c>
    </row>
    <row r="3819" spans="1:15" hidden="1" x14ac:dyDescent="0.25">
      <c r="A3819" s="68">
        <v>44736</v>
      </c>
      <c r="B3819" s="68">
        <v>44740</v>
      </c>
      <c r="C3819" s="66" t="s">
        <v>121</v>
      </c>
      <c r="D3819" s="66" t="s">
        <v>170</v>
      </c>
      <c r="E3819" s="66" t="s">
        <v>171</v>
      </c>
      <c r="F3819" s="68">
        <v>45987</v>
      </c>
      <c r="G3819" s="67">
        <v>8.0399999999999991</v>
      </c>
      <c r="H3819" s="67">
        <v>-0.1</v>
      </c>
      <c r="I3819" s="67">
        <v>8.19</v>
      </c>
      <c r="J3819" s="67">
        <v>7.89</v>
      </c>
      <c r="K3819" s="67">
        <v>79.673100000000005</v>
      </c>
      <c r="L3819" s="67">
        <v>0.58630000000000004</v>
      </c>
    </row>
    <row r="3820" spans="1:15" x14ac:dyDescent="0.25">
      <c r="A3820" s="68">
        <v>44736</v>
      </c>
      <c r="B3820" s="68">
        <v>44740</v>
      </c>
      <c r="C3820" s="66" t="s">
        <v>115</v>
      </c>
      <c r="D3820" s="66" t="s">
        <v>116</v>
      </c>
      <c r="E3820" s="66" t="s">
        <v>117</v>
      </c>
      <c r="F3820" s="68">
        <v>51616</v>
      </c>
      <c r="G3820" s="67">
        <v>7.72</v>
      </c>
      <c r="H3820" s="67">
        <v>-0.14000000000000001</v>
      </c>
      <c r="I3820" s="67">
        <v>7.87</v>
      </c>
      <c r="J3820" s="67">
        <v>7.57</v>
      </c>
      <c r="K3820" s="67">
        <v>53.919199999999996</v>
      </c>
      <c r="L3820" s="67">
        <v>0.52600000000000002</v>
      </c>
    </row>
    <row r="3821" spans="1:15" hidden="1" x14ac:dyDescent="0.25">
      <c r="A3821" s="68">
        <v>44736</v>
      </c>
      <c r="B3821" s="68">
        <v>44740</v>
      </c>
      <c r="C3821" s="66" t="s">
        <v>124</v>
      </c>
      <c r="D3821" s="66" t="s">
        <v>180</v>
      </c>
      <c r="E3821" s="66" t="s">
        <v>181</v>
      </c>
      <c r="F3821" s="68">
        <v>44853</v>
      </c>
      <c r="G3821" s="67">
        <v>6.31</v>
      </c>
      <c r="H3821" s="67">
        <v>-0.08</v>
      </c>
      <c r="I3821" s="67">
        <v>6.46</v>
      </c>
      <c r="J3821" s="67">
        <v>6.16</v>
      </c>
      <c r="K3821" s="67">
        <v>98.058899999999994</v>
      </c>
      <c r="L3821" s="67">
        <v>0</v>
      </c>
      <c r="O3821" s="76"/>
    </row>
    <row r="3822" spans="1:15" hidden="1" x14ac:dyDescent="0.25">
      <c r="A3822" s="68">
        <v>44736</v>
      </c>
      <c r="B3822" s="68">
        <v>44740</v>
      </c>
      <c r="C3822" s="66" t="s">
        <v>130</v>
      </c>
      <c r="D3822" s="66" t="s">
        <v>178</v>
      </c>
      <c r="E3822" s="66" t="s">
        <v>179</v>
      </c>
      <c r="F3822" s="68">
        <v>44923</v>
      </c>
      <c r="G3822" s="67">
        <v>6.91</v>
      </c>
      <c r="H3822" s="67">
        <v>-0.19</v>
      </c>
      <c r="I3822" s="67">
        <v>7.05</v>
      </c>
      <c r="J3822" s="67">
        <v>6.76</v>
      </c>
      <c r="K3822" s="67">
        <v>96.608199999999997</v>
      </c>
      <c r="L3822" s="67">
        <v>0</v>
      </c>
    </row>
    <row r="3823" spans="1:15" hidden="1" x14ac:dyDescent="0.25">
      <c r="A3823" s="68">
        <v>44736</v>
      </c>
      <c r="B3823" s="68">
        <v>44740</v>
      </c>
      <c r="C3823" s="66" t="s">
        <v>118</v>
      </c>
      <c r="D3823" s="66" t="s">
        <v>174</v>
      </c>
      <c r="E3823" s="66" t="s">
        <v>175</v>
      </c>
      <c r="F3823" s="68">
        <v>46835</v>
      </c>
      <c r="G3823" s="67">
        <v>8.16</v>
      </c>
      <c r="H3823" s="67">
        <v>-0.11</v>
      </c>
      <c r="I3823" s="67">
        <v>8.31</v>
      </c>
      <c r="J3823" s="67">
        <v>8.01</v>
      </c>
      <c r="K3823" s="67">
        <v>83.684899999999999</v>
      </c>
      <c r="L3823" s="67">
        <v>1.9725999999999999</v>
      </c>
    </row>
    <row r="3824" spans="1:15" hidden="1" x14ac:dyDescent="0.25">
      <c r="A3824" s="68">
        <v>44736</v>
      </c>
      <c r="B3824" s="68">
        <v>44740</v>
      </c>
      <c r="C3824" s="66" t="s">
        <v>127</v>
      </c>
      <c r="D3824" s="66" t="s">
        <v>4</v>
      </c>
      <c r="E3824" s="66" t="s">
        <v>8</v>
      </c>
      <c r="F3824" s="68">
        <v>48542</v>
      </c>
      <c r="G3824" s="67">
        <v>7.85</v>
      </c>
      <c r="H3824" s="67">
        <v>-0.15</v>
      </c>
      <c r="I3824" s="67">
        <v>8</v>
      </c>
      <c r="J3824" s="67">
        <v>7.71</v>
      </c>
      <c r="K3824" s="67">
        <v>78.456999999999994</v>
      </c>
      <c r="L3824" s="67">
        <v>2.0821999999999998</v>
      </c>
    </row>
    <row r="3825" spans="1:15" hidden="1" x14ac:dyDescent="0.25">
      <c r="A3825" s="68">
        <v>44736</v>
      </c>
      <c r="B3825" s="68">
        <v>44740</v>
      </c>
      <c r="C3825" s="66" t="s">
        <v>133</v>
      </c>
      <c r="D3825" s="66" t="s">
        <v>172</v>
      </c>
      <c r="E3825" s="66" t="s">
        <v>173</v>
      </c>
      <c r="F3825" s="68">
        <v>45035</v>
      </c>
      <c r="G3825" s="67">
        <v>6.99</v>
      </c>
      <c r="H3825" s="67">
        <v>-0.21</v>
      </c>
      <c r="I3825" s="67">
        <v>7.14</v>
      </c>
      <c r="J3825" s="67">
        <v>6.84</v>
      </c>
      <c r="K3825" s="67">
        <v>94.581299999999999</v>
      </c>
      <c r="L3825" s="67">
        <v>0</v>
      </c>
    </row>
    <row r="3826" spans="1:15" hidden="1" x14ac:dyDescent="0.25">
      <c r="A3826" s="68">
        <v>44735</v>
      </c>
      <c r="B3826" s="68">
        <v>44739</v>
      </c>
      <c r="C3826" s="66" t="s">
        <v>112</v>
      </c>
      <c r="D3826" s="66" t="s">
        <v>113</v>
      </c>
      <c r="E3826" s="66" t="s">
        <v>114</v>
      </c>
      <c r="F3826" s="68">
        <v>50705</v>
      </c>
      <c r="G3826" s="67">
        <v>7.94</v>
      </c>
      <c r="H3826" s="67">
        <v>-0.28000000000000003</v>
      </c>
      <c r="I3826" s="67">
        <v>8.09</v>
      </c>
      <c r="J3826" s="67">
        <v>7.79</v>
      </c>
      <c r="K3826" s="67">
        <v>55.642200000000003</v>
      </c>
      <c r="L3826" s="67">
        <v>1.9973000000000001</v>
      </c>
    </row>
    <row r="3827" spans="1:15" hidden="1" x14ac:dyDescent="0.25">
      <c r="A3827" s="68">
        <v>44735</v>
      </c>
      <c r="B3827" s="68">
        <v>44739</v>
      </c>
      <c r="C3827" s="66" t="s">
        <v>121</v>
      </c>
      <c r="D3827" s="66" t="s">
        <v>170</v>
      </c>
      <c r="E3827" s="66" t="s">
        <v>171</v>
      </c>
      <c r="F3827" s="68">
        <v>45987</v>
      </c>
      <c r="G3827" s="67">
        <v>8.14</v>
      </c>
      <c r="H3827" s="67">
        <v>-0.22</v>
      </c>
      <c r="I3827" s="67">
        <v>8.2899999999999991</v>
      </c>
      <c r="J3827" s="67">
        <v>8</v>
      </c>
      <c r="K3827" s="67">
        <v>79.404899999999998</v>
      </c>
      <c r="L3827" s="67">
        <v>0.58360000000000001</v>
      </c>
    </row>
    <row r="3828" spans="1:15" x14ac:dyDescent="0.25">
      <c r="A3828" s="68">
        <v>44735</v>
      </c>
      <c r="B3828" s="68">
        <v>44739</v>
      </c>
      <c r="C3828" s="66" t="s">
        <v>115</v>
      </c>
      <c r="D3828" s="66" t="s">
        <v>116</v>
      </c>
      <c r="E3828" s="66" t="s">
        <v>117</v>
      </c>
      <c r="F3828" s="68">
        <v>51616</v>
      </c>
      <c r="G3828" s="67">
        <v>7.86</v>
      </c>
      <c r="H3828" s="67">
        <v>-0.28000000000000003</v>
      </c>
      <c r="I3828" s="67">
        <v>8.01</v>
      </c>
      <c r="J3828" s="67">
        <v>7.71</v>
      </c>
      <c r="K3828" s="67">
        <v>53.030999999999999</v>
      </c>
      <c r="L3828" s="67">
        <v>0.51780000000000004</v>
      </c>
    </row>
    <row r="3829" spans="1:15" hidden="1" x14ac:dyDescent="0.25">
      <c r="A3829" s="68">
        <v>44735</v>
      </c>
      <c r="B3829" s="68">
        <v>44739</v>
      </c>
      <c r="C3829" s="66" t="s">
        <v>124</v>
      </c>
      <c r="D3829" s="66" t="s">
        <v>180</v>
      </c>
      <c r="E3829" s="66" t="s">
        <v>181</v>
      </c>
      <c r="F3829" s="68">
        <v>44853</v>
      </c>
      <c r="G3829" s="67">
        <v>6.39</v>
      </c>
      <c r="H3829" s="67">
        <v>0</v>
      </c>
      <c r="I3829" s="67">
        <v>6.54</v>
      </c>
      <c r="J3829" s="67">
        <v>6.24</v>
      </c>
      <c r="K3829" s="67">
        <v>98.0167</v>
      </c>
      <c r="L3829" s="67">
        <v>0</v>
      </c>
      <c r="O3829" s="76"/>
    </row>
    <row r="3830" spans="1:15" hidden="1" x14ac:dyDescent="0.25">
      <c r="A3830" s="68">
        <v>44735</v>
      </c>
      <c r="B3830" s="68">
        <v>44739</v>
      </c>
      <c r="C3830" s="66" t="s">
        <v>130</v>
      </c>
      <c r="D3830" s="66" t="s">
        <v>178</v>
      </c>
      <c r="E3830" s="66" t="s">
        <v>179</v>
      </c>
      <c r="F3830" s="68">
        <v>44923</v>
      </c>
      <c r="G3830" s="67">
        <v>7.1</v>
      </c>
      <c r="H3830" s="67">
        <v>-0.05</v>
      </c>
      <c r="I3830" s="67">
        <v>7.25</v>
      </c>
      <c r="J3830" s="67">
        <v>6.96</v>
      </c>
      <c r="K3830" s="67">
        <v>96.496700000000004</v>
      </c>
      <c r="L3830" s="67">
        <v>0</v>
      </c>
    </row>
    <row r="3831" spans="1:15" hidden="1" x14ac:dyDescent="0.25">
      <c r="A3831" s="68">
        <v>44735</v>
      </c>
      <c r="B3831" s="68">
        <v>44739</v>
      </c>
      <c r="C3831" s="66" t="s">
        <v>118</v>
      </c>
      <c r="D3831" s="66" t="s">
        <v>174</v>
      </c>
      <c r="E3831" s="66" t="s">
        <v>175</v>
      </c>
      <c r="F3831" s="68">
        <v>46835</v>
      </c>
      <c r="G3831" s="67">
        <v>8.27</v>
      </c>
      <c r="H3831" s="67">
        <v>-0.25</v>
      </c>
      <c r="I3831" s="67">
        <v>8.42</v>
      </c>
      <c r="J3831" s="67">
        <v>8.1300000000000008</v>
      </c>
      <c r="K3831" s="67">
        <v>83.224599999999995</v>
      </c>
      <c r="L3831" s="67">
        <v>1.9602999999999999</v>
      </c>
    </row>
    <row r="3832" spans="1:15" hidden="1" x14ac:dyDescent="0.25">
      <c r="A3832" s="68">
        <v>44735</v>
      </c>
      <c r="B3832" s="68">
        <v>44739</v>
      </c>
      <c r="C3832" s="66" t="s">
        <v>127</v>
      </c>
      <c r="D3832" s="66" t="s">
        <v>4</v>
      </c>
      <c r="E3832" s="66" t="s">
        <v>8</v>
      </c>
      <c r="F3832" s="68">
        <v>48542</v>
      </c>
      <c r="G3832" s="67">
        <v>8</v>
      </c>
      <c r="H3832" s="67">
        <v>-0.32</v>
      </c>
      <c r="I3832" s="67">
        <v>8.15</v>
      </c>
      <c r="J3832" s="67">
        <v>7.86</v>
      </c>
      <c r="K3832" s="67">
        <v>77.567099999999996</v>
      </c>
      <c r="L3832" s="67">
        <v>2.0691999999999999</v>
      </c>
    </row>
    <row r="3833" spans="1:15" hidden="1" x14ac:dyDescent="0.25">
      <c r="A3833" s="68">
        <v>44735</v>
      </c>
      <c r="B3833" s="68">
        <v>44739</v>
      </c>
      <c r="C3833" s="66" t="s">
        <v>133</v>
      </c>
      <c r="D3833" s="66" t="s">
        <v>172</v>
      </c>
      <c r="E3833" s="66" t="s">
        <v>173</v>
      </c>
      <c r="F3833" s="68">
        <v>45035</v>
      </c>
      <c r="G3833" s="67">
        <v>7.2</v>
      </c>
      <c r="H3833" s="67">
        <v>-0.08</v>
      </c>
      <c r="I3833" s="67">
        <v>7.35</v>
      </c>
      <c r="J3833" s="67">
        <v>7.05</v>
      </c>
      <c r="K3833" s="67">
        <v>94.409800000000004</v>
      </c>
      <c r="L3833" s="67">
        <v>0</v>
      </c>
    </row>
    <row r="3834" spans="1:15" hidden="1" x14ac:dyDescent="0.25">
      <c r="A3834" s="68">
        <v>44734</v>
      </c>
      <c r="B3834" s="68">
        <v>44736</v>
      </c>
      <c r="C3834" s="66" t="s">
        <v>112</v>
      </c>
      <c r="D3834" s="66" t="s">
        <v>113</v>
      </c>
      <c r="E3834" s="66" t="s">
        <v>114</v>
      </c>
      <c r="F3834" s="68">
        <v>50705</v>
      </c>
      <c r="G3834" s="67">
        <v>8.2200000000000006</v>
      </c>
      <c r="H3834" s="67">
        <v>-0.23</v>
      </c>
      <c r="I3834" s="67">
        <v>8.3699999999999992</v>
      </c>
      <c r="J3834" s="67">
        <v>8.07</v>
      </c>
      <c r="K3834" s="67">
        <v>53.935499999999998</v>
      </c>
      <c r="L3834" s="67">
        <v>1.9725999999999999</v>
      </c>
    </row>
    <row r="3835" spans="1:15" hidden="1" x14ac:dyDescent="0.25">
      <c r="A3835" s="68">
        <v>44734</v>
      </c>
      <c r="B3835" s="68">
        <v>44736</v>
      </c>
      <c r="C3835" s="66" t="s">
        <v>121</v>
      </c>
      <c r="D3835" s="66" t="s">
        <v>170</v>
      </c>
      <c r="E3835" s="66" t="s">
        <v>171</v>
      </c>
      <c r="F3835" s="68">
        <v>45987</v>
      </c>
      <c r="G3835" s="67">
        <v>8.36</v>
      </c>
      <c r="H3835" s="67">
        <v>-0.11</v>
      </c>
      <c r="I3835" s="67">
        <v>8.5</v>
      </c>
      <c r="J3835" s="67">
        <v>8.2100000000000009</v>
      </c>
      <c r="K3835" s="67">
        <v>78.834599999999995</v>
      </c>
      <c r="L3835" s="67">
        <v>0.57530000000000003</v>
      </c>
    </row>
    <row r="3836" spans="1:15" x14ac:dyDescent="0.25">
      <c r="A3836" s="68">
        <v>44734</v>
      </c>
      <c r="B3836" s="68">
        <v>44736</v>
      </c>
      <c r="C3836" s="66" t="s">
        <v>115</v>
      </c>
      <c r="D3836" s="66" t="s">
        <v>116</v>
      </c>
      <c r="E3836" s="66" t="s">
        <v>117</v>
      </c>
      <c r="F3836" s="68">
        <v>51616</v>
      </c>
      <c r="G3836" s="67">
        <v>8.14</v>
      </c>
      <c r="H3836" s="67">
        <v>-0.24</v>
      </c>
      <c r="I3836" s="67">
        <v>8.2899999999999991</v>
      </c>
      <c r="J3836" s="67">
        <v>7.99</v>
      </c>
      <c r="K3836" s="67">
        <v>51.3078</v>
      </c>
      <c r="L3836" s="67">
        <v>0.49320000000000003</v>
      </c>
    </row>
    <row r="3837" spans="1:15" hidden="1" x14ac:dyDescent="0.25">
      <c r="A3837" s="68">
        <v>44734</v>
      </c>
      <c r="B3837" s="68">
        <v>44736</v>
      </c>
      <c r="C3837" s="66" t="s">
        <v>124</v>
      </c>
      <c r="D3837" s="66" t="s">
        <v>180</v>
      </c>
      <c r="E3837" s="66" t="s">
        <v>181</v>
      </c>
      <c r="F3837" s="68">
        <v>44853</v>
      </c>
      <c r="G3837" s="67">
        <v>6.39</v>
      </c>
      <c r="H3837" s="67">
        <v>-0.27</v>
      </c>
      <c r="I3837" s="67">
        <v>6.54</v>
      </c>
      <c r="J3837" s="67">
        <v>6.24</v>
      </c>
      <c r="K3837" s="67">
        <v>97.964500000000001</v>
      </c>
      <c r="L3837" s="67">
        <v>0</v>
      </c>
      <c r="O3837" s="76"/>
    </row>
    <row r="3838" spans="1:15" hidden="1" x14ac:dyDescent="0.25">
      <c r="A3838" s="68">
        <v>44734</v>
      </c>
      <c r="B3838" s="68">
        <v>44736</v>
      </c>
      <c r="C3838" s="66" t="s">
        <v>130</v>
      </c>
      <c r="D3838" s="66" t="s">
        <v>178</v>
      </c>
      <c r="E3838" s="66" t="s">
        <v>179</v>
      </c>
      <c r="F3838" s="68">
        <v>44923</v>
      </c>
      <c r="G3838" s="67">
        <v>7.15</v>
      </c>
      <c r="H3838" s="67">
        <v>-0.05</v>
      </c>
      <c r="I3838" s="67">
        <v>7.3</v>
      </c>
      <c r="J3838" s="67">
        <v>7.01</v>
      </c>
      <c r="K3838" s="67">
        <v>96.417400000000001</v>
      </c>
      <c r="L3838" s="67">
        <v>0</v>
      </c>
    </row>
    <row r="3839" spans="1:15" hidden="1" x14ac:dyDescent="0.25">
      <c r="A3839" s="68">
        <v>44734</v>
      </c>
      <c r="B3839" s="68">
        <v>44736</v>
      </c>
      <c r="C3839" s="66" t="s">
        <v>118</v>
      </c>
      <c r="D3839" s="66" t="s">
        <v>174</v>
      </c>
      <c r="E3839" s="66" t="s">
        <v>175</v>
      </c>
      <c r="F3839" s="68">
        <v>46835</v>
      </c>
      <c r="G3839" s="67">
        <v>8.52</v>
      </c>
      <c r="H3839" s="67">
        <v>-0.2</v>
      </c>
      <c r="I3839" s="67">
        <v>8.67</v>
      </c>
      <c r="J3839" s="67">
        <v>8.3800000000000008</v>
      </c>
      <c r="K3839" s="67">
        <v>82.222300000000004</v>
      </c>
      <c r="L3839" s="67">
        <v>1.9233</v>
      </c>
    </row>
    <row r="3840" spans="1:15" hidden="1" x14ac:dyDescent="0.25">
      <c r="A3840" s="68">
        <v>44734</v>
      </c>
      <c r="B3840" s="68">
        <v>44736</v>
      </c>
      <c r="C3840" s="66" t="s">
        <v>127</v>
      </c>
      <c r="D3840" s="66" t="s">
        <v>4</v>
      </c>
      <c r="E3840" s="66" t="s">
        <v>8</v>
      </c>
      <c r="F3840" s="68">
        <v>48542</v>
      </c>
      <c r="G3840" s="67">
        <v>8.32</v>
      </c>
      <c r="H3840" s="67">
        <v>-0.24</v>
      </c>
      <c r="I3840" s="67">
        <v>8.4600000000000009</v>
      </c>
      <c r="J3840" s="67">
        <v>8.17</v>
      </c>
      <c r="K3840" s="67">
        <v>75.749099999999999</v>
      </c>
      <c r="L3840" s="67">
        <v>2.0301</v>
      </c>
    </row>
    <row r="3841" spans="1:15" hidden="1" x14ac:dyDescent="0.25">
      <c r="A3841" s="68">
        <v>44734</v>
      </c>
      <c r="B3841" s="68">
        <v>44736</v>
      </c>
      <c r="C3841" s="66" t="s">
        <v>133</v>
      </c>
      <c r="D3841" s="66" t="s">
        <v>172</v>
      </c>
      <c r="E3841" s="66" t="s">
        <v>173</v>
      </c>
      <c r="F3841" s="68">
        <v>45035</v>
      </c>
      <c r="G3841" s="67">
        <v>7.28</v>
      </c>
      <c r="H3841" s="67">
        <v>-0.09</v>
      </c>
      <c r="I3841" s="67">
        <v>7.42</v>
      </c>
      <c r="J3841" s="67">
        <v>7.13</v>
      </c>
      <c r="K3841" s="67">
        <v>94.302199999999999</v>
      </c>
      <c r="L3841" s="67">
        <v>0</v>
      </c>
    </row>
    <row r="3842" spans="1:15" hidden="1" x14ac:dyDescent="0.25">
      <c r="A3842" s="68">
        <v>44733</v>
      </c>
      <c r="B3842" s="68">
        <v>44735</v>
      </c>
      <c r="C3842" s="66" t="s">
        <v>112</v>
      </c>
      <c r="D3842" s="66" t="s">
        <v>113</v>
      </c>
      <c r="E3842" s="66" t="s">
        <v>114</v>
      </c>
      <c r="F3842" s="68">
        <v>50705</v>
      </c>
      <c r="G3842" s="67">
        <v>8.4499999999999993</v>
      </c>
      <c r="H3842" s="67">
        <v>0.08</v>
      </c>
      <c r="I3842" s="67">
        <v>8.6</v>
      </c>
      <c r="J3842" s="67">
        <v>8.31</v>
      </c>
      <c r="K3842" s="67">
        <v>52.592599999999997</v>
      </c>
      <c r="L3842" s="67">
        <v>1.9643999999999999</v>
      </c>
    </row>
    <row r="3843" spans="1:15" hidden="1" x14ac:dyDescent="0.25">
      <c r="A3843" s="68">
        <v>44733</v>
      </c>
      <c r="B3843" s="68">
        <v>44735</v>
      </c>
      <c r="C3843" s="66" t="s">
        <v>121</v>
      </c>
      <c r="D3843" s="66" t="s">
        <v>170</v>
      </c>
      <c r="E3843" s="66" t="s">
        <v>171</v>
      </c>
      <c r="F3843" s="68">
        <v>45987</v>
      </c>
      <c r="G3843" s="67">
        <v>8.4700000000000006</v>
      </c>
      <c r="H3843" s="67">
        <v>0</v>
      </c>
      <c r="I3843" s="67">
        <v>8.6199999999999992</v>
      </c>
      <c r="J3843" s="67">
        <v>8.33</v>
      </c>
      <c r="K3843" s="67">
        <v>78.534800000000004</v>
      </c>
      <c r="L3843" s="67">
        <v>0.5726</v>
      </c>
    </row>
    <row r="3844" spans="1:15" x14ac:dyDescent="0.25">
      <c r="A3844" s="68">
        <v>44733</v>
      </c>
      <c r="B3844" s="68">
        <v>44735</v>
      </c>
      <c r="C3844" s="66" t="s">
        <v>115</v>
      </c>
      <c r="D3844" s="66" t="s">
        <v>116</v>
      </c>
      <c r="E3844" s="66" t="s">
        <v>117</v>
      </c>
      <c r="F3844" s="68">
        <v>51616</v>
      </c>
      <c r="G3844" s="67">
        <v>8.3800000000000008</v>
      </c>
      <c r="H3844" s="67">
        <v>0.04</v>
      </c>
      <c r="I3844" s="67">
        <v>8.5299999999999994</v>
      </c>
      <c r="J3844" s="67">
        <v>8.23</v>
      </c>
      <c r="K3844" s="67">
        <v>49.878</v>
      </c>
      <c r="L3844" s="67">
        <v>0.4849</v>
      </c>
    </row>
    <row r="3845" spans="1:15" hidden="1" x14ac:dyDescent="0.25">
      <c r="A3845" s="68">
        <v>44733</v>
      </c>
      <c r="B3845" s="68">
        <v>44735</v>
      </c>
      <c r="C3845" s="66" t="s">
        <v>124</v>
      </c>
      <c r="D3845" s="66" t="s">
        <v>180</v>
      </c>
      <c r="E3845" s="66" t="s">
        <v>181</v>
      </c>
      <c r="F3845" s="68">
        <v>44853</v>
      </c>
      <c r="G3845" s="67">
        <v>6.66</v>
      </c>
      <c r="H3845" s="67">
        <v>-0.17</v>
      </c>
      <c r="I3845" s="67">
        <v>6.81</v>
      </c>
      <c r="J3845" s="67">
        <v>6.51</v>
      </c>
      <c r="K3845" s="67">
        <v>97.8626</v>
      </c>
      <c r="L3845" s="67">
        <v>0</v>
      </c>
      <c r="O3845" s="76"/>
    </row>
    <row r="3846" spans="1:15" hidden="1" x14ac:dyDescent="0.25">
      <c r="A3846" s="68">
        <v>44733</v>
      </c>
      <c r="B3846" s="68">
        <v>44735</v>
      </c>
      <c r="C3846" s="66" t="s">
        <v>130</v>
      </c>
      <c r="D3846" s="66" t="s">
        <v>178</v>
      </c>
      <c r="E3846" s="66" t="s">
        <v>179</v>
      </c>
      <c r="F3846" s="68">
        <v>44923</v>
      </c>
      <c r="G3846" s="67">
        <v>7.2</v>
      </c>
      <c r="H3846" s="67">
        <v>-0.22</v>
      </c>
      <c r="I3846" s="67">
        <v>7.35</v>
      </c>
      <c r="J3846" s="67">
        <v>7.06</v>
      </c>
      <c r="K3846" s="67">
        <v>96.375100000000003</v>
      </c>
      <c r="L3846" s="67">
        <v>0</v>
      </c>
    </row>
    <row r="3847" spans="1:15" hidden="1" x14ac:dyDescent="0.25">
      <c r="A3847" s="68">
        <v>44733</v>
      </c>
      <c r="B3847" s="68">
        <v>44735</v>
      </c>
      <c r="C3847" s="66" t="s">
        <v>118</v>
      </c>
      <c r="D3847" s="66" t="s">
        <v>174</v>
      </c>
      <c r="E3847" s="66" t="s">
        <v>175</v>
      </c>
      <c r="F3847" s="68">
        <v>46835</v>
      </c>
      <c r="G3847" s="67">
        <v>8.7200000000000006</v>
      </c>
      <c r="H3847" s="67">
        <v>0.13</v>
      </c>
      <c r="I3847" s="67">
        <v>8.8699999999999992</v>
      </c>
      <c r="J3847" s="67">
        <v>8.57</v>
      </c>
      <c r="K3847" s="67">
        <v>81.459199999999996</v>
      </c>
      <c r="L3847" s="67">
        <v>1.911</v>
      </c>
    </row>
    <row r="3848" spans="1:15" hidden="1" x14ac:dyDescent="0.25">
      <c r="A3848" s="68">
        <v>44733</v>
      </c>
      <c r="B3848" s="68">
        <v>44735</v>
      </c>
      <c r="C3848" s="66" t="s">
        <v>127</v>
      </c>
      <c r="D3848" s="66" t="s">
        <v>4</v>
      </c>
      <c r="E3848" s="66" t="s">
        <v>8</v>
      </c>
      <c r="F3848" s="68">
        <v>48542</v>
      </c>
      <c r="G3848" s="67">
        <v>8.56</v>
      </c>
      <c r="H3848" s="67">
        <v>0.09</v>
      </c>
      <c r="I3848" s="67">
        <v>8.7100000000000009</v>
      </c>
      <c r="J3848" s="67">
        <v>8.41</v>
      </c>
      <c r="K3848" s="67">
        <v>74.380899999999997</v>
      </c>
      <c r="L3848" s="67">
        <v>2.0171000000000001</v>
      </c>
    </row>
    <row r="3849" spans="1:15" hidden="1" x14ac:dyDescent="0.25">
      <c r="A3849" s="68">
        <v>44733</v>
      </c>
      <c r="B3849" s="68">
        <v>44735</v>
      </c>
      <c r="C3849" s="66" t="s">
        <v>133</v>
      </c>
      <c r="D3849" s="66" t="s">
        <v>172</v>
      </c>
      <c r="E3849" s="66" t="s">
        <v>173</v>
      </c>
      <c r="F3849" s="68">
        <v>45035</v>
      </c>
      <c r="G3849" s="67">
        <v>7.37</v>
      </c>
      <c r="H3849" s="67">
        <v>-0.05</v>
      </c>
      <c r="I3849" s="67">
        <v>7.52</v>
      </c>
      <c r="J3849" s="67">
        <v>7.22</v>
      </c>
      <c r="K3849" s="67">
        <v>94.215100000000007</v>
      </c>
      <c r="L3849" s="67">
        <v>0</v>
      </c>
    </row>
    <row r="3850" spans="1:15" hidden="1" x14ac:dyDescent="0.25">
      <c r="A3850" s="68">
        <v>44732</v>
      </c>
      <c r="B3850" s="68">
        <v>44734</v>
      </c>
      <c r="C3850" s="66" t="s">
        <v>112</v>
      </c>
      <c r="D3850" s="66" t="s">
        <v>113</v>
      </c>
      <c r="E3850" s="66" t="s">
        <v>114</v>
      </c>
      <c r="F3850" s="68">
        <v>50705</v>
      </c>
      <c r="G3850" s="67">
        <v>8.3699999999999992</v>
      </c>
      <c r="H3850" s="67">
        <v>0.04</v>
      </c>
      <c r="I3850" s="67">
        <v>8.52</v>
      </c>
      <c r="J3850" s="67">
        <v>8.2200000000000006</v>
      </c>
      <c r="K3850" s="67">
        <v>53.069000000000003</v>
      </c>
      <c r="L3850" s="67">
        <v>1.9561999999999999</v>
      </c>
    </row>
    <row r="3851" spans="1:15" hidden="1" x14ac:dyDescent="0.25">
      <c r="A3851" s="68">
        <v>44732</v>
      </c>
      <c r="B3851" s="68">
        <v>44734</v>
      </c>
      <c r="C3851" s="66" t="s">
        <v>121</v>
      </c>
      <c r="D3851" s="66" t="s">
        <v>170</v>
      </c>
      <c r="E3851" s="66" t="s">
        <v>171</v>
      </c>
      <c r="F3851" s="68">
        <v>45987</v>
      </c>
      <c r="G3851" s="67">
        <v>8.4700000000000006</v>
      </c>
      <c r="H3851" s="67">
        <v>0.01</v>
      </c>
      <c r="I3851" s="67">
        <v>8.61</v>
      </c>
      <c r="J3851" s="67">
        <v>8.32</v>
      </c>
      <c r="K3851" s="67">
        <v>78.533900000000003</v>
      </c>
      <c r="L3851" s="67">
        <v>0.56989999999999996</v>
      </c>
    </row>
    <row r="3852" spans="1:15" x14ac:dyDescent="0.25">
      <c r="A3852" s="68">
        <v>44732</v>
      </c>
      <c r="B3852" s="68">
        <v>44734</v>
      </c>
      <c r="C3852" s="66" t="s">
        <v>115</v>
      </c>
      <c r="D3852" s="66" t="s">
        <v>116</v>
      </c>
      <c r="E3852" s="66" t="s">
        <v>117</v>
      </c>
      <c r="F3852" s="68">
        <v>51616</v>
      </c>
      <c r="G3852" s="67">
        <v>8.34</v>
      </c>
      <c r="H3852" s="67">
        <v>0.04</v>
      </c>
      <c r="I3852" s="67">
        <v>8.49</v>
      </c>
      <c r="J3852" s="67">
        <v>8.19</v>
      </c>
      <c r="K3852" s="67">
        <v>50.109499999999997</v>
      </c>
      <c r="L3852" s="67">
        <v>0.47670000000000001</v>
      </c>
    </row>
    <row r="3853" spans="1:15" hidden="1" x14ac:dyDescent="0.25">
      <c r="A3853" s="68">
        <v>44732</v>
      </c>
      <c r="B3853" s="68">
        <v>44734</v>
      </c>
      <c r="C3853" s="66" t="s">
        <v>124</v>
      </c>
      <c r="D3853" s="66" t="s">
        <v>180</v>
      </c>
      <c r="E3853" s="66" t="s">
        <v>181</v>
      </c>
      <c r="F3853" s="68">
        <v>44853</v>
      </c>
      <c r="G3853" s="67">
        <v>6.83</v>
      </c>
      <c r="H3853" s="67">
        <v>0.01</v>
      </c>
      <c r="I3853" s="67">
        <v>6.98</v>
      </c>
      <c r="J3853" s="67">
        <v>6.68</v>
      </c>
      <c r="K3853" s="67">
        <v>97.7911</v>
      </c>
      <c r="L3853" s="67">
        <v>0</v>
      </c>
      <c r="O3853" s="76"/>
    </row>
    <row r="3854" spans="1:15" hidden="1" x14ac:dyDescent="0.25">
      <c r="A3854" s="68">
        <v>44732</v>
      </c>
      <c r="B3854" s="68">
        <v>44734</v>
      </c>
      <c r="C3854" s="66" t="s">
        <v>130</v>
      </c>
      <c r="D3854" s="66" t="s">
        <v>178</v>
      </c>
      <c r="E3854" s="66" t="s">
        <v>179</v>
      </c>
      <c r="F3854" s="68">
        <v>44923</v>
      </c>
      <c r="G3854" s="67">
        <v>7.42</v>
      </c>
      <c r="H3854" s="67">
        <v>0.06</v>
      </c>
      <c r="I3854" s="67">
        <v>7.57</v>
      </c>
      <c r="J3854" s="67">
        <v>7.28</v>
      </c>
      <c r="K3854" s="67">
        <v>96.248999999999995</v>
      </c>
      <c r="L3854" s="67">
        <v>0</v>
      </c>
    </row>
    <row r="3855" spans="1:15" hidden="1" x14ac:dyDescent="0.25">
      <c r="A3855" s="68">
        <v>44732</v>
      </c>
      <c r="B3855" s="68">
        <v>44734</v>
      </c>
      <c r="C3855" s="66" t="s">
        <v>118</v>
      </c>
      <c r="D3855" s="66" t="s">
        <v>174</v>
      </c>
      <c r="E3855" s="66" t="s">
        <v>175</v>
      </c>
      <c r="F3855" s="68">
        <v>46835</v>
      </c>
      <c r="G3855" s="67">
        <v>8.59</v>
      </c>
      <c r="H3855" s="67">
        <v>0.04</v>
      </c>
      <c r="I3855" s="67">
        <v>8.74</v>
      </c>
      <c r="J3855" s="67">
        <v>8.44</v>
      </c>
      <c r="K3855" s="67">
        <v>81.949100000000001</v>
      </c>
      <c r="L3855" s="67">
        <v>1.8986000000000001</v>
      </c>
    </row>
    <row r="3856" spans="1:15" hidden="1" x14ac:dyDescent="0.25">
      <c r="A3856" s="68">
        <v>44732</v>
      </c>
      <c r="B3856" s="68">
        <v>44734</v>
      </c>
      <c r="C3856" s="66" t="s">
        <v>127</v>
      </c>
      <c r="D3856" s="66" t="s">
        <v>4</v>
      </c>
      <c r="E3856" s="66" t="s">
        <v>8</v>
      </c>
      <c r="F3856" s="68">
        <v>48542</v>
      </c>
      <c r="G3856" s="67">
        <v>8.4700000000000006</v>
      </c>
      <c r="H3856" s="67">
        <v>0.03</v>
      </c>
      <c r="I3856" s="67">
        <v>8.6199999999999992</v>
      </c>
      <c r="J3856" s="67">
        <v>8.33</v>
      </c>
      <c r="K3856" s="67">
        <v>74.8566</v>
      </c>
      <c r="L3856" s="67">
        <v>2.0041000000000002</v>
      </c>
    </row>
    <row r="3857" spans="1:15" hidden="1" x14ac:dyDescent="0.25">
      <c r="A3857" s="68">
        <v>44732</v>
      </c>
      <c r="B3857" s="68">
        <v>44734</v>
      </c>
      <c r="C3857" s="66" t="s">
        <v>133</v>
      </c>
      <c r="D3857" s="66" t="s">
        <v>172</v>
      </c>
      <c r="E3857" s="66" t="s">
        <v>173</v>
      </c>
      <c r="F3857" s="68">
        <v>45035</v>
      </c>
      <c r="G3857" s="67">
        <v>7.42</v>
      </c>
      <c r="H3857" s="67">
        <v>0.06</v>
      </c>
      <c r="I3857" s="67">
        <v>7.57</v>
      </c>
      <c r="J3857" s="67">
        <v>7.27</v>
      </c>
      <c r="K3857" s="67">
        <v>94.157399999999996</v>
      </c>
      <c r="L3857" s="67">
        <v>0</v>
      </c>
    </row>
    <row r="3858" spans="1:15" hidden="1" x14ac:dyDescent="0.25">
      <c r="A3858" s="68">
        <v>44729</v>
      </c>
      <c r="B3858" s="68">
        <v>44733</v>
      </c>
      <c r="C3858" s="66" t="s">
        <v>112</v>
      </c>
      <c r="D3858" s="66" t="s">
        <v>113</v>
      </c>
      <c r="E3858" s="66" t="s">
        <v>114</v>
      </c>
      <c r="F3858" s="68">
        <v>50705</v>
      </c>
      <c r="G3858" s="67">
        <v>8.33</v>
      </c>
      <c r="H3858" s="67">
        <v>-0.13</v>
      </c>
      <c r="I3858" s="67">
        <v>8.48</v>
      </c>
      <c r="J3858" s="67">
        <v>8.18</v>
      </c>
      <c r="K3858" s="67">
        <v>53.298200000000001</v>
      </c>
      <c r="L3858" s="67">
        <v>1.9479</v>
      </c>
    </row>
    <row r="3859" spans="1:15" hidden="1" x14ac:dyDescent="0.25">
      <c r="A3859" s="68">
        <v>44729</v>
      </c>
      <c r="B3859" s="68">
        <v>44733</v>
      </c>
      <c r="C3859" s="66" t="s">
        <v>121</v>
      </c>
      <c r="D3859" s="66" t="s">
        <v>170</v>
      </c>
      <c r="E3859" s="66" t="s">
        <v>171</v>
      </c>
      <c r="F3859" s="68">
        <v>45987</v>
      </c>
      <c r="G3859" s="67">
        <v>8.4600000000000009</v>
      </c>
      <c r="H3859" s="67">
        <v>0.03</v>
      </c>
      <c r="I3859" s="67">
        <v>8.61</v>
      </c>
      <c r="J3859" s="67">
        <v>8.32</v>
      </c>
      <c r="K3859" s="67">
        <v>78.530900000000003</v>
      </c>
      <c r="L3859" s="67">
        <v>0.56710000000000005</v>
      </c>
    </row>
    <row r="3860" spans="1:15" x14ac:dyDescent="0.25">
      <c r="A3860" s="68">
        <v>44729</v>
      </c>
      <c r="B3860" s="68">
        <v>44733</v>
      </c>
      <c r="C3860" s="66" t="s">
        <v>115</v>
      </c>
      <c r="D3860" s="66" t="s">
        <v>116</v>
      </c>
      <c r="E3860" s="66" t="s">
        <v>117</v>
      </c>
      <c r="F3860" s="68">
        <v>51616</v>
      </c>
      <c r="G3860" s="67">
        <v>8.3000000000000007</v>
      </c>
      <c r="H3860" s="67">
        <v>-0.12</v>
      </c>
      <c r="I3860" s="67">
        <v>8.4499999999999993</v>
      </c>
      <c r="J3860" s="67">
        <v>8.16</v>
      </c>
      <c r="K3860" s="67">
        <v>50.329599999999999</v>
      </c>
      <c r="L3860" s="67">
        <v>0.46850000000000003</v>
      </c>
    </row>
    <row r="3861" spans="1:15" hidden="1" x14ac:dyDescent="0.25">
      <c r="A3861" s="68">
        <v>44729</v>
      </c>
      <c r="B3861" s="68">
        <v>44733</v>
      </c>
      <c r="C3861" s="66" t="s">
        <v>124</v>
      </c>
      <c r="D3861" s="66" t="s">
        <v>180</v>
      </c>
      <c r="E3861" s="66" t="s">
        <v>181</v>
      </c>
      <c r="F3861" s="68">
        <v>44853</v>
      </c>
      <c r="G3861" s="67">
        <v>6.82</v>
      </c>
      <c r="H3861" s="67">
        <v>0.13</v>
      </c>
      <c r="I3861" s="67">
        <v>6.97</v>
      </c>
      <c r="J3861" s="67">
        <v>6.67</v>
      </c>
      <c r="K3861" s="67">
        <v>97.776200000000003</v>
      </c>
      <c r="L3861" s="67">
        <v>0</v>
      </c>
      <c r="O3861" s="76"/>
    </row>
    <row r="3862" spans="1:15" hidden="1" x14ac:dyDescent="0.25">
      <c r="A3862" s="68">
        <v>44729</v>
      </c>
      <c r="B3862" s="68">
        <v>44733</v>
      </c>
      <c r="C3862" s="66" t="s">
        <v>130</v>
      </c>
      <c r="D3862" s="66" t="s">
        <v>178</v>
      </c>
      <c r="E3862" s="66" t="s">
        <v>179</v>
      </c>
      <c r="F3862" s="68">
        <v>44923</v>
      </c>
      <c r="G3862" s="67">
        <v>7.36</v>
      </c>
      <c r="H3862" s="67">
        <v>0.61</v>
      </c>
      <c r="I3862" s="67">
        <v>7.5</v>
      </c>
      <c r="J3862" s="67">
        <v>7.21</v>
      </c>
      <c r="K3862" s="67">
        <v>96.262500000000003</v>
      </c>
      <c r="L3862" s="67">
        <v>0</v>
      </c>
    </row>
    <row r="3863" spans="1:15" hidden="1" x14ac:dyDescent="0.25">
      <c r="A3863" s="68">
        <v>44729</v>
      </c>
      <c r="B3863" s="68">
        <v>44733</v>
      </c>
      <c r="C3863" s="66" t="s">
        <v>118</v>
      </c>
      <c r="D3863" s="66" t="s">
        <v>174</v>
      </c>
      <c r="E3863" s="66" t="s">
        <v>175</v>
      </c>
      <c r="F3863" s="68">
        <v>46835</v>
      </c>
      <c r="G3863" s="67">
        <v>8.5500000000000007</v>
      </c>
      <c r="H3863" s="67">
        <v>-0.06</v>
      </c>
      <c r="I3863" s="67">
        <v>8.69</v>
      </c>
      <c r="J3863" s="67">
        <v>8.4</v>
      </c>
      <c r="K3863" s="67">
        <v>82.117000000000004</v>
      </c>
      <c r="L3863" s="67">
        <v>1.8863000000000001</v>
      </c>
    </row>
    <row r="3864" spans="1:15" hidden="1" x14ac:dyDescent="0.25">
      <c r="A3864" s="68">
        <v>44729</v>
      </c>
      <c r="B3864" s="68">
        <v>44733</v>
      </c>
      <c r="C3864" s="66" t="s">
        <v>127</v>
      </c>
      <c r="D3864" s="66" t="s">
        <v>4</v>
      </c>
      <c r="E3864" s="66" t="s">
        <v>8</v>
      </c>
      <c r="F3864" s="68">
        <v>48542</v>
      </c>
      <c r="G3864" s="67">
        <v>8.44</v>
      </c>
      <c r="H3864" s="67">
        <v>-0.12</v>
      </c>
      <c r="I3864" s="67">
        <v>8.59</v>
      </c>
      <c r="J3864" s="67">
        <v>8.3000000000000007</v>
      </c>
      <c r="K3864" s="67">
        <v>75.032600000000002</v>
      </c>
      <c r="L3864" s="67">
        <v>1.9911000000000001</v>
      </c>
    </row>
    <row r="3865" spans="1:15" hidden="1" x14ac:dyDescent="0.25">
      <c r="A3865" s="68">
        <v>44729</v>
      </c>
      <c r="B3865" s="68">
        <v>44733</v>
      </c>
      <c r="C3865" s="66" t="s">
        <v>133</v>
      </c>
      <c r="D3865" s="66" t="s">
        <v>172</v>
      </c>
      <c r="E3865" s="66" t="s">
        <v>173</v>
      </c>
      <c r="F3865" s="68">
        <v>45035</v>
      </c>
      <c r="G3865" s="67">
        <v>7.36</v>
      </c>
      <c r="H3865" s="67">
        <v>0.54</v>
      </c>
      <c r="I3865" s="67">
        <v>7.51</v>
      </c>
      <c r="J3865" s="67">
        <v>7.22</v>
      </c>
      <c r="K3865" s="67">
        <v>94.183199999999999</v>
      </c>
      <c r="L3865" s="67">
        <v>0</v>
      </c>
    </row>
    <row r="3866" spans="1:15" hidden="1" x14ac:dyDescent="0.25">
      <c r="A3866" s="68">
        <v>44728</v>
      </c>
      <c r="B3866" s="68">
        <v>44732</v>
      </c>
      <c r="C3866" s="66" t="s">
        <v>112</v>
      </c>
      <c r="D3866" s="66" t="s">
        <v>113</v>
      </c>
      <c r="E3866" s="66" t="s">
        <v>114</v>
      </c>
      <c r="F3866" s="68">
        <v>50705</v>
      </c>
      <c r="G3866" s="67">
        <v>8.4600000000000009</v>
      </c>
      <c r="H3866" s="67">
        <v>0.1</v>
      </c>
      <c r="I3866" s="67">
        <v>8.6</v>
      </c>
      <c r="J3866" s="67">
        <v>8.31</v>
      </c>
      <c r="K3866" s="67">
        <v>52.567399999999999</v>
      </c>
      <c r="L3866" s="67">
        <v>1.9397</v>
      </c>
    </row>
    <row r="3867" spans="1:15" hidden="1" x14ac:dyDescent="0.25">
      <c r="A3867" s="68">
        <v>44728</v>
      </c>
      <c r="B3867" s="68">
        <v>44732</v>
      </c>
      <c r="C3867" s="66" t="s">
        <v>121</v>
      </c>
      <c r="D3867" s="66" t="s">
        <v>170</v>
      </c>
      <c r="E3867" s="66" t="s">
        <v>171</v>
      </c>
      <c r="F3867" s="68">
        <v>45987</v>
      </c>
      <c r="G3867" s="67">
        <v>8.43</v>
      </c>
      <c r="H3867" s="67">
        <v>0.16</v>
      </c>
      <c r="I3867" s="67">
        <v>8.58</v>
      </c>
      <c r="J3867" s="67">
        <v>8.2899999999999991</v>
      </c>
      <c r="K3867" s="67">
        <v>78.590699999999998</v>
      </c>
      <c r="L3867" s="67">
        <v>0.56440000000000001</v>
      </c>
    </row>
    <row r="3868" spans="1:15" x14ac:dyDescent="0.25">
      <c r="A3868" s="68">
        <v>44728</v>
      </c>
      <c r="B3868" s="68">
        <v>44732</v>
      </c>
      <c r="C3868" s="66" t="s">
        <v>115</v>
      </c>
      <c r="D3868" s="66" t="s">
        <v>116</v>
      </c>
      <c r="E3868" s="66" t="s">
        <v>117</v>
      </c>
      <c r="F3868" s="68">
        <v>51616</v>
      </c>
      <c r="G3868" s="67">
        <v>8.42</v>
      </c>
      <c r="H3868" s="67">
        <v>0.09</v>
      </c>
      <c r="I3868" s="67">
        <v>8.57</v>
      </c>
      <c r="J3868" s="67">
        <v>8.2799999999999994</v>
      </c>
      <c r="K3868" s="67">
        <v>49.627800000000001</v>
      </c>
      <c r="L3868" s="67">
        <v>0.46029999999999999</v>
      </c>
    </row>
    <row r="3869" spans="1:15" hidden="1" x14ac:dyDescent="0.25">
      <c r="A3869" s="68">
        <v>44728</v>
      </c>
      <c r="B3869" s="68">
        <v>44732</v>
      </c>
      <c r="C3869" s="66" t="s">
        <v>124</v>
      </c>
      <c r="D3869" s="66" t="s">
        <v>180</v>
      </c>
      <c r="E3869" s="66" t="s">
        <v>181</v>
      </c>
      <c r="F3869" s="68">
        <v>44853</v>
      </c>
      <c r="G3869" s="67">
        <v>6.69</v>
      </c>
      <c r="H3869" s="67">
        <v>0.22</v>
      </c>
      <c r="I3869" s="67">
        <v>6.84</v>
      </c>
      <c r="J3869" s="67">
        <v>6.54</v>
      </c>
      <c r="K3869" s="67">
        <v>97.800899999999999</v>
      </c>
      <c r="L3869" s="67">
        <v>0</v>
      </c>
      <c r="O3869" s="76"/>
    </row>
    <row r="3870" spans="1:15" hidden="1" x14ac:dyDescent="0.25">
      <c r="A3870" s="68">
        <v>44728</v>
      </c>
      <c r="B3870" s="68">
        <v>44732</v>
      </c>
      <c r="C3870" s="66" t="s">
        <v>130</v>
      </c>
      <c r="D3870" s="66" t="s">
        <v>178</v>
      </c>
      <c r="E3870" s="66" t="s">
        <v>179</v>
      </c>
      <c r="F3870" s="68">
        <v>44923</v>
      </c>
      <c r="G3870" s="67">
        <v>6.75</v>
      </c>
      <c r="H3870" s="67">
        <v>0.05</v>
      </c>
      <c r="I3870" s="67">
        <v>6.89</v>
      </c>
      <c r="J3870" s="67">
        <v>6.6</v>
      </c>
      <c r="K3870" s="67">
        <v>96.544300000000007</v>
      </c>
      <c r="L3870" s="67">
        <v>0</v>
      </c>
    </row>
    <row r="3871" spans="1:15" hidden="1" x14ac:dyDescent="0.25">
      <c r="A3871" s="68">
        <v>44728</v>
      </c>
      <c r="B3871" s="68">
        <v>44732</v>
      </c>
      <c r="C3871" s="66" t="s">
        <v>118</v>
      </c>
      <c r="D3871" s="66" t="s">
        <v>174</v>
      </c>
      <c r="E3871" s="66" t="s">
        <v>175</v>
      </c>
      <c r="F3871" s="68">
        <v>46835</v>
      </c>
      <c r="G3871" s="67">
        <v>8.61</v>
      </c>
      <c r="H3871" s="67">
        <v>0.12</v>
      </c>
      <c r="I3871" s="67">
        <v>8.76</v>
      </c>
      <c r="J3871" s="67">
        <v>8.4600000000000009</v>
      </c>
      <c r="K3871" s="67">
        <v>81.869200000000006</v>
      </c>
      <c r="L3871" s="67">
        <v>1.8740000000000001</v>
      </c>
    </row>
    <row r="3872" spans="1:15" hidden="1" x14ac:dyDescent="0.25">
      <c r="A3872" s="68">
        <v>44728</v>
      </c>
      <c r="B3872" s="68">
        <v>44732</v>
      </c>
      <c r="C3872" s="66" t="s">
        <v>127</v>
      </c>
      <c r="D3872" s="66" t="s">
        <v>4</v>
      </c>
      <c r="E3872" s="66" t="s">
        <v>8</v>
      </c>
      <c r="F3872" s="68">
        <v>48542</v>
      </c>
      <c r="G3872" s="67">
        <v>8.56</v>
      </c>
      <c r="H3872" s="67">
        <v>0.09</v>
      </c>
      <c r="I3872" s="67">
        <v>8.7100000000000009</v>
      </c>
      <c r="J3872" s="67">
        <v>8.41</v>
      </c>
      <c r="K3872" s="67">
        <v>74.361199999999997</v>
      </c>
      <c r="L3872" s="67">
        <v>1.9781</v>
      </c>
    </row>
    <row r="3873" spans="1:15" hidden="1" x14ac:dyDescent="0.25">
      <c r="A3873" s="68">
        <v>44728</v>
      </c>
      <c r="B3873" s="68">
        <v>44732</v>
      </c>
      <c r="C3873" s="66" t="s">
        <v>133</v>
      </c>
      <c r="D3873" s="66" t="s">
        <v>172</v>
      </c>
      <c r="E3873" s="66" t="s">
        <v>173</v>
      </c>
      <c r="F3873" s="68">
        <v>45035</v>
      </c>
      <c r="G3873" s="67">
        <v>6.82</v>
      </c>
      <c r="H3873" s="67">
        <v>0.03</v>
      </c>
      <c r="I3873" s="67">
        <v>6.97</v>
      </c>
      <c r="J3873" s="67">
        <v>6.68</v>
      </c>
      <c r="K3873" s="67">
        <v>94.569699999999997</v>
      </c>
      <c r="L3873" s="67">
        <v>0</v>
      </c>
    </row>
    <row r="3874" spans="1:15" hidden="1" x14ac:dyDescent="0.25">
      <c r="A3874" s="68">
        <v>44727</v>
      </c>
      <c r="B3874" s="68">
        <v>44729</v>
      </c>
      <c r="C3874" s="66" t="s">
        <v>112</v>
      </c>
      <c r="D3874" s="66" t="s">
        <v>113</v>
      </c>
      <c r="E3874" s="66" t="s">
        <v>114</v>
      </c>
      <c r="F3874" s="68">
        <v>50705</v>
      </c>
      <c r="G3874" s="67">
        <v>8.36</v>
      </c>
      <c r="H3874" s="67">
        <v>0.23</v>
      </c>
      <c r="I3874" s="67">
        <v>8.51</v>
      </c>
      <c r="J3874" s="67">
        <v>8.2100000000000009</v>
      </c>
      <c r="K3874" s="67">
        <v>53.111400000000003</v>
      </c>
      <c r="L3874" s="67">
        <v>1.9151</v>
      </c>
    </row>
    <row r="3875" spans="1:15" hidden="1" x14ac:dyDescent="0.25">
      <c r="A3875" s="68">
        <v>44727</v>
      </c>
      <c r="B3875" s="68">
        <v>44729</v>
      </c>
      <c r="C3875" s="66" t="s">
        <v>121</v>
      </c>
      <c r="D3875" s="66" t="s">
        <v>170</v>
      </c>
      <c r="E3875" s="66" t="s">
        <v>171</v>
      </c>
      <c r="F3875" s="68">
        <v>45987</v>
      </c>
      <c r="G3875" s="67">
        <v>8.27</v>
      </c>
      <c r="H3875" s="67">
        <v>0.21</v>
      </c>
      <c r="I3875" s="67">
        <v>8.42</v>
      </c>
      <c r="J3875" s="67">
        <v>8.1199999999999992</v>
      </c>
      <c r="K3875" s="67">
        <v>78.941800000000001</v>
      </c>
      <c r="L3875" s="67">
        <v>0.55620000000000003</v>
      </c>
    </row>
    <row r="3876" spans="1:15" x14ac:dyDescent="0.25">
      <c r="A3876" s="68">
        <v>44727</v>
      </c>
      <c r="B3876" s="68">
        <v>44729</v>
      </c>
      <c r="C3876" s="66" t="s">
        <v>115</v>
      </c>
      <c r="D3876" s="66" t="s">
        <v>116</v>
      </c>
      <c r="E3876" s="66" t="s">
        <v>117</v>
      </c>
      <c r="F3876" s="68">
        <v>51616</v>
      </c>
      <c r="G3876" s="67">
        <v>8.33</v>
      </c>
      <c r="H3876" s="67">
        <v>0.25</v>
      </c>
      <c r="I3876" s="67">
        <v>8.48</v>
      </c>
      <c r="J3876" s="67">
        <v>8.18</v>
      </c>
      <c r="K3876" s="67">
        <v>50.157899999999998</v>
      </c>
      <c r="L3876" s="67">
        <v>0.43559999999999999</v>
      </c>
    </row>
    <row r="3877" spans="1:15" hidden="1" x14ac:dyDescent="0.25">
      <c r="A3877" s="68">
        <v>44727</v>
      </c>
      <c r="B3877" s="68">
        <v>44729</v>
      </c>
      <c r="C3877" s="66" t="s">
        <v>124</v>
      </c>
      <c r="D3877" s="66" t="s">
        <v>180</v>
      </c>
      <c r="E3877" s="66" t="s">
        <v>181</v>
      </c>
      <c r="F3877" s="68">
        <v>44853</v>
      </c>
      <c r="G3877" s="67">
        <v>6.47</v>
      </c>
      <c r="H3877" s="67">
        <v>0.08</v>
      </c>
      <c r="I3877" s="67">
        <v>6.62</v>
      </c>
      <c r="J3877" s="67">
        <v>6.32</v>
      </c>
      <c r="K3877" s="67">
        <v>97.821200000000005</v>
      </c>
      <c r="L3877" s="67">
        <v>0</v>
      </c>
      <c r="O3877" s="76"/>
    </row>
    <row r="3878" spans="1:15" hidden="1" x14ac:dyDescent="0.25">
      <c r="A3878" s="68">
        <v>44727</v>
      </c>
      <c r="B3878" s="68">
        <v>44729</v>
      </c>
      <c r="C3878" s="66" t="s">
        <v>130</v>
      </c>
      <c r="D3878" s="66" t="s">
        <v>178</v>
      </c>
      <c r="E3878" s="66" t="s">
        <v>179</v>
      </c>
      <c r="F3878" s="68">
        <v>44923</v>
      </c>
      <c r="G3878" s="67">
        <v>6.7</v>
      </c>
      <c r="H3878" s="67">
        <v>0.04</v>
      </c>
      <c r="I3878" s="67">
        <v>6.85</v>
      </c>
      <c r="J3878" s="67">
        <v>6.56</v>
      </c>
      <c r="K3878" s="67">
        <v>96.5137</v>
      </c>
      <c r="L3878" s="67">
        <v>0</v>
      </c>
    </row>
    <row r="3879" spans="1:15" hidden="1" x14ac:dyDescent="0.25">
      <c r="A3879" s="68">
        <v>44727</v>
      </c>
      <c r="B3879" s="68">
        <v>44729</v>
      </c>
      <c r="C3879" s="66" t="s">
        <v>118</v>
      </c>
      <c r="D3879" s="66" t="s">
        <v>174</v>
      </c>
      <c r="E3879" s="66" t="s">
        <v>175</v>
      </c>
      <c r="F3879" s="68">
        <v>46835</v>
      </c>
      <c r="G3879" s="67">
        <v>8.49</v>
      </c>
      <c r="H3879" s="67">
        <v>0.24</v>
      </c>
      <c r="I3879" s="67">
        <v>8.6300000000000008</v>
      </c>
      <c r="J3879" s="67">
        <v>8.34</v>
      </c>
      <c r="K3879" s="67">
        <v>82.323899999999995</v>
      </c>
      <c r="L3879" s="67">
        <v>1.837</v>
      </c>
    </row>
    <row r="3880" spans="1:15" hidden="1" x14ac:dyDescent="0.25">
      <c r="A3880" s="68">
        <v>44727</v>
      </c>
      <c r="B3880" s="68">
        <v>44729</v>
      </c>
      <c r="C3880" s="66" t="s">
        <v>127</v>
      </c>
      <c r="D3880" s="66" t="s">
        <v>4</v>
      </c>
      <c r="E3880" s="66" t="s">
        <v>8</v>
      </c>
      <c r="F3880" s="68">
        <v>48542</v>
      </c>
      <c r="G3880" s="67">
        <v>8.4700000000000006</v>
      </c>
      <c r="H3880" s="67">
        <v>0.22</v>
      </c>
      <c r="I3880" s="67">
        <v>8.6199999999999992</v>
      </c>
      <c r="J3880" s="67">
        <v>8.33</v>
      </c>
      <c r="K3880" s="67">
        <v>74.840400000000002</v>
      </c>
      <c r="L3880" s="67">
        <v>1.9390000000000001</v>
      </c>
    </row>
    <row r="3881" spans="1:15" hidden="1" x14ac:dyDescent="0.25">
      <c r="A3881" s="68">
        <v>44727</v>
      </c>
      <c r="B3881" s="68">
        <v>44729</v>
      </c>
      <c r="C3881" s="66" t="s">
        <v>133</v>
      </c>
      <c r="D3881" s="66" t="s">
        <v>172</v>
      </c>
      <c r="E3881" s="66" t="s">
        <v>173</v>
      </c>
      <c r="F3881" s="68">
        <v>45035</v>
      </c>
      <c r="G3881" s="67">
        <v>6.79</v>
      </c>
      <c r="H3881" s="67">
        <v>0.05</v>
      </c>
      <c r="I3881" s="67">
        <v>6.94</v>
      </c>
      <c r="J3881" s="67">
        <v>6.64</v>
      </c>
      <c r="K3881" s="67">
        <v>94.544799999999995</v>
      </c>
      <c r="L3881" s="67">
        <v>0</v>
      </c>
    </row>
    <row r="3882" spans="1:15" hidden="1" x14ac:dyDescent="0.25">
      <c r="A3882" s="68">
        <v>44726</v>
      </c>
      <c r="B3882" s="68">
        <v>44728</v>
      </c>
      <c r="C3882" s="66" t="s">
        <v>112</v>
      </c>
      <c r="D3882" s="66" t="s">
        <v>113</v>
      </c>
      <c r="E3882" s="66" t="s">
        <v>114</v>
      </c>
      <c r="F3882" s="68">
        <v>50705</v>
      </c>
      <c r="G3882" s="67">
        <v>8.1300000000000008</v>
      </c>
      <c r="H3882" s="67">
        <v>0.08</v>
      </c>
      <c r="I3882" s="67">
        <v>8.27</v>
      </c>
      <c r="J3882" s="67">
        <v>7.98</v>
      </c>
      <c r="K3882" s="67">
        <v>54.462000000000003</v>
      </c>
      <c r="L3882" s="67">
        <v>1.9068000000000001</v>
      </c>
    </row>
    <row r="3883" spans="1:15" hidden="1" x14ac:dyDescent="0.25">
      <c r="A3883" s="68">
        <v>44726</v>
      </c>
      <c r="B3883" s="68">
        <v>44728</v>
      </c>
      <c r="C3883" s="66" t="s">
        <v>121</v>
      </c>
      <c r="D3883" s="66" t="s">
        <v>170</v>
      </c>
      <c r="E3883" s="66" t="s">
        <v>171</v>
      </c>
      <c r="F3883" s="68">
        <v>45987</v>
      </c>
      <c r="G3883" s="67">
        <v>8.06</v>
      </c>
      <c r="H3883" s="67">
        <v>0</v>
      </c>
      <c r="I3883" s="67">
        <v>8.2100000000000009</v>
      </c>
      <c r="J3883" s="67">
        <v>7.92</v>
      </c>
      <c r="K3883" s="67">
        <v>79.444599999999994</v>
      </c>
      <c r="L3883" s="67">
        <v>0.5534</v>
      </c>
    </row>
    <row r="3884" spans="1:15" x14ac:dyDescent="0.25">
      <c r="A3884" s="68">
        <v>44726</v>
      </c>
      <c r="B3884" s="68">
        <v>44728</v>
      </c>
      <c r="C3884" s="66" t="s">
        <v>115</v>
      </c>
      <c r="D3884" s="66" t="s">
        <v>116</v>
      </c>
      <c r="E3884" s="66" t="s">
        <v>117</v>
      </c>
      <c r="F3884" s="68">
        <v>51616</v>
      </c>
      <c r="G3884" s="67">
        <v>8.08</v>
      </c>
      <c r="H3884" s="67">
        <v>0.06</v>
      </c>
      <c r="I3884" s="67">
        <v>8.23</v>
      </c>
      <c r="J3884" s="67">
        <v>7.93</v>
      </c>
      <c r="K3884" s="67">
        <v>51.639600000000002</v>
      </c>
      <c r="L3884" s="67">
        <v>0.4274</v>
      </c>
    </row>
    <row r="3885" spans="1:15" hidden="1" x14ac:dyDescent="0.25">
      <c r="A3885" s="68">
        <v>44726</v>
      </c>
      <c r="B3885" s="68">
        <v>44728</v>
      </c>
      <c r="C3885" s="66" t="s">
        <v>124</v>
      </c>
      <c r="D3885" s="66" t="s">
        <v>180</v>
      </c>
      <c r="E3885" s="66" t="s">
        <v>181</v>
      </c>
      <c r="F3885" s="68">
        <v>44853</v>
      </c>
      <c r="G3885" s="67">
        <v>6.39</v>
      </c>
      <c r="H3885" s="67">
        <v>-0.04</v>
      </c>
      <c r="I3885" s="67">
        <v>6.54</v>
      </c>
      <c r="J3885" s="67">
        <v>6.24</v>
      </c>
      <c r="K3885" s="67">
        <v>97.828400000000002</v>
      </c>
      <c r="L3885" s="67">
        <v>0</v>
      </c>
      <c r="O3885" s="76"/>
    </row>
    <row r="3886" spans="1:15" hidden="1" x14ac:dyDescent="0.25">
      <c r="A3886" s="68">
        <v>44726</v>
      </c>
      <c r="B3886" s="68">
        <v>44728</v>
      </c>
      <c r="C3886" s="66" t="s">
        <v>130</v>
      </c>
      <c r="D3886" s="66" t="s">
        <v>178</v>
      </c>
      <c r="E3886" s="66" t="s">
        <v>179</v>
      </c>
      <c r="F3886" s="68">
        <v>44923</v>
      </c>
      <c r="G3886" s="67">
        <v>6.66</v>
      </c>
      <c r="H3886" s="67">
        <v>-0.04</v>
      </c>
      <c r="I3886" s="67">
        <v>6.8</v>
      </c>
      <c r="J3886" s="67">
        <v>6.51</v>
      </c>
      <c r="K3886" s="67">
        <v>96.520700000000005</v>
      </c>
      <c r="L3886" s="67">
        <v>0</v>
      </c>
    </row>
    <row r="3887" spans="1:15" hidden="1" x14ac:dyDescent="0.25">
      <c r="A3887" s="68">
        <v>44726</v>
      </c>
      <c r="B3887" s="68">
        <v>44728</v>
      </c>
      <c r="C3887" s="66" t="s">
        <v>118</v>
      </c>
      <c r="D3887" s="66" t="s">
        <v>174</v>
      </c>
      <c r="E3887" s="66" t="s">
        <v>175</v>
      </c>
      <c r="F3887" s="68">
        <v>46835</v>
      </c>
      <c r="G3887" s="67">
        <v>8.25</v>
      </c>
      <c r="H3887" s="67">
        <v>0.02</v>
      </c>
      <c r="I3887" s="67">
        <v>8.4</v>
      </c>
      <c r="J3887" s="67">
        <v>8.11</v>
      </c>
      <c r="K3887" s="67">
        <v>83.232900000000001</v>
      </c>
      <c r="L3887" s="67">
        <v>1.8247</v>
      </c>
    </row>
    <row r="3888" spans="1:15" hidden="1" x14ac:dyDescent="0.25">
      <c r="A3888" s="68">
        <v>44726</v>
      </c>
      <c r="B3888" s="68">
        <v>44728</v>
      </c>
      <c r="C3888" s="66" t="s">
        <v>127</v>
      </c>
      <c r="D3888" s="66" t="s">
        <v>4</v>
      </c>
      <c r="E3888" s="66" t="s">
        <v>8</v>
      </c>
      <c r="F3888" s="68">
        <v>48542</v>
      </c>
      <c r="G3888" s="67">
        <v>8.25</v>
      </c>
      <c r="H3888" s="67">
        <v>0.06</v>
      </c>
      <c r="I3888" s="67">
        <v>8.4</v>
      </c>
      <c r="J3888" s="67">
        <v>8.1</v>
      </c>
      <c r="K3888" s="67">
        <v>76.105699999999999</v>
      </c>
      <c r="L3888" s="67">
        <v>1.9259999999999999</v>
      </c>
    </row>
    <row r="3889" spans="1:15" hidden="1" x14ac:dyDescent="0.25">
      <c r="A3889" s="68">
        <v>44726</v>
      </c>
      <c r="B3889" s="68">
        <v>44728</v>
      </c>
      <c r="C3889" s="66" t="s">
        <v>133</v>
      </c>
      <c r="D3889" s="66" t="s">
        <v>172</v>
      </c>
      <c r="E3889" s="66" t="s">
        <v>173</v>
      </c>
      <c r="F3889" s="68">
        <v>45035</v>
      </c>
      <c r="G3889" s="67">
        <v>6.74</v>
      </c>
      <c r="H3889" s="67">
        <v>-0.04</v>
      </c>
      <c r="I3889" s="67">
        <v>6.89</v>
      </c>
      <c r="J3889" s="67">
        <v>6.59</v>
      </c>
      <c r="K3889" s="67">
        <v>94.566800000000001</v>
      </c>
      <c r="L3889" s="67">
        <v>0</v>
      </c>
    </row>
    <row r="3890" spans="1:15" hidden="1" x14ac:dyDescent="0.25">
      <c r="A3890" s="68">
        <v>44725</v>
      </c>
      <c r="B3890" s="68">
        <v>44727</v>
      </c>
      <c r="C3890" s="66" t="s">
        <v>112</v>
      </c>
      <c r="D3890" s="66" t="s">
        <v>113</v>
      </c>
      <c r="E3890" s="66" t="s">
        <v>114</v>
      </c>
      <c r="F3890" s="68">
        <v>50705</v>
      </c>
      <c r="G3890" s="67">
        <v>8.0500000000000007</v>
      </c>
      <c r="H3890" s="67">
        <v>0.61</v>
      </c>
      <c r="I3890" s="67">
        <v>8.1999999999999993</v>
      </c>
      <c r="J3890" s="67">
        <v>7.91</v>
      </c>
      <c r="K3890" s="67">
        <v>54.889499999999998</v>
      </c>
      <c r="L3890" s="67">
        <v>1.8986000000000001</v>
      </c>
    </row>
    <row r="3891" spans="1:15" hidden="1" x14ac:dyDescent="0.25">
      <c r="A3891" s="68">
        <v>44725</v>
      </c>
      <c r="B3891" s="68">
        <v>44727</v>
      </c>
      <c r="C3891" s="66" t="s">
        <v>121</v>
      </c>
      <c r="D3891" s="66" t="s">
        <v>170</v>
      </c>
      <c r="E3891" s="66" t="s">
        <v>171</v>
      </c>
      <c r="F3891" s="68">
        <v>45987</v>
      </c>
      <c r="G3891" s="67">
        <v>8.06</v>
      </c>
      <c r="H3891" s="67">
        <v>0.68</v>
      </c>
      <c r="I3891" s="67">
        <v>8.2100000000000009</v>
      </c>
      <c r="J3891" s="67">
        <v>7.91</v>
      </c>
      <c r="K3891" s="67">
        <v>79.4422</v>
      </c>
      <c r="L3891" s="67">
        <v>0.55069999999999997</v>
      </c>
    </row>
    <row r="3892" spans="1:15" x14ac:dyDescent="0.25">
      <c r="A3892" s="68">
        <v>44725</v>
      </c>
      <c r="B3892" s="68">
        <v>44727</v>
      </c>
      <c r="C3892" s="66" t="s">
        <v>115</v>
      </c>
      <c r="D3892" s="66" t="s">
        <v>116</v>
      </c>
      <c r="E3892" s="66" t="s">
        <v>117</v>
      </c>
      <c r="F3892" s="68">
        <v>51616</v>
      </c>
      <c r="G3892" s="67">
        <v>8.02</v>
      </c>
      <c r="H3892" s="67">
        <v>0.63</v>
      </c>
      <c r="I3892" s="67">
        <v>8.17</v>
      </c>
      <c r="J3892" s="67">
        <v>7.88</v>
      </c>
      <c r="K3892" s="67">
        <v>52.002499999999998</v>
      </c>
      <c r="L3892" s="67">
        <v>0.41920000000000002</v>
      </c>
    </row>
    <row r="3893" spans="1:15" hidden="1" x14ac:dyDescent="0.25">
      <c r="A3893" s="68">
        <v>44725</v>
      </c>
      <c r="B3893" s="68">
        <v>44727</v>
      </c>
      <c r="C3893" s="66" t="s">
        <v>124</v>
      </c>
      <c r="D3893" s="66" t="s">
        <v>180</v>
      </c>
      <c r="E3893" s="66" t="s">
        <v>181</v>
      </c>
      <c r="F3893" s="68">
        <v>44853</v>
      </c>
      <c r="G3893" s="67">
        <v>6.43</v>
      </c>
      <c r="H3893" s="67">
        <v>0.14000000000000001</v>
      </c>
      <c r="I3893" s="67">
        <v>6.54</v>
      </c>
      <c r="J3893" s="67">
        <v>6.31</v>
      </c>
      <c r="K3893" s="67">
        <v>97.800200000000004</v>
      </c>
      <c r="L3893" s="67">
        <v>0</v>
      </c>
      <c r="O3893" s="76"/>
    </row>
    <row r="3894" spans="1:15" hidden="1" x14ac:dyDescent="0.25">
      <c r="A3894" s="68">
        <v>44725</v>
      </c>
      <c r="B3894" s="68">
        <v>44727</v>
      </c>
      <c r="C3894" s="66" t="s">
        <v>130</v>
      </c>
      <c r="D3894" s="66" t="s">
        <v>178</v>
      </c>
      <c r="E3894" s="66" t="s">
        <v>179</v>
      </c>
      <c r="F3894" s="68">
        <v>44923</v>
      </c>
      <c r="G3894" s="67">
        <v>6.7</v>
      </c>
      <c r="H3894" s="67">
        <v>0.1</v>
      </c>
      <c r="I3894" s="67">
        <v>6.84</v>
      </c>
      <c r="J3894" s="67">
        <v>6.55</v>
      </c>
      <c r="K3894" s="67">
        <v>96.483199999999997</v>
      </c>
      <c r="L3894" s="67">
        <v>0</v>
      </c>
    </row>
    <row r="3895" spans="1:15" hidden="1" x14ac:dyDescent="0.25">
      <c r="A3895" s="68">
        <v>44725</v>
      </c>
      <c r="B3895" s="68">
        <v>44727</v>
      </c>
      <c r="C3895" s="66" t="s">
        <v>118</v>
      </c>
      <c r="D3895" s="66" t="s">
        <v>174</v>
      </c>
      <c r="E3895" s="66" t="s">
        <v>175</v>
      </c>
      <c r="F3895" s="68">
        <v>46835</v>
      </c>
      <c r="G3895" s="67">
        <v>8.23</v>
      </c>
      <c r="H3895" s="67">
        <v>0.65</v>
      </c>
      <c r="I3895" s="67">
        <v>8.3800000000000008</v>
      </c>
      <c r="J3895" s="67">
        <v>8.08</v>
      </c>
      <c r="K3895" s="67">
        <v>83.316400000000002</v>
      </c>
      <c r="L3895" s="67">
        <v>1.8123</v>
      </c>
    </row>
    <row r="3896" spans="1:15" hidden="1" x14ac:dyDescent="0.25">
      <c r="A3896" s="68">
        <v>44725</v>
      </c>
      <c r="B3896" s="68">
        <v>44727</v>
      </c>
      <c r="C3896" s="66" t="s">
        <v>127</v>
      </c>
      <c r="D3896" s="66" t="s">
        <v>4</v>
      </c>
      <c r="E3896" s="66" t="s">
        <v>8</v>
      </c>
      <c r="F3896" s="68">
        <v>48542</v>
      </c>
      <c r="G3896" s="67">
        <v>8.19</v>
      </c>
      <c r="H3896" s="67">
        <v>0.63</v>
      </c>
      <c r="I3896" s="67">
        <v>8.34</v>
      </c>
      <c r="J3896" s="67">
        <v>8.0399999999999991</v>
      </c>
      <c r="K3896" s="67">
        <v>76.463899999999995</v>
      </c>
      <c r="L3896" s="67">
        <v>1.913</v>
      </c>
    </row>
    <row r="3897" spans="1:15" hidden="1" x14ac:dyDescent="0.25">
      <c r="A3897" s="68">
        <v>44725</v>
      </c>
      <c r="B3897" s="68">
        <v>44727</v>
      </c>
      <c r="C3897" s="66" t="s">
        <v>133</v>
      </c>
      <c r="D3897" s="66" t="s">
        <v>172</v>
      </c>
      <c r="E3897" s="66" t="s">
        <v>173</v>
      </c>
      <c r="F3897" s="68">
        <v>45035</v>
      </c>
      <c r="G3897" s="67">
        <v>6.78</v>
      </c>
      <c r="H3897" s="67">
        <v>0.06</v>
      </c>
      <c r="I3897" s="67">
        <v>6.92</v>
      </c>
      <c r="J3897" s="67">
        <v>6.63</v>
      </c>
      <c r="K3897" s="67">
        <v>94.521299999999997</v>
      </c>
      <c r="L3897" s="67">
        <v>0</v>
      </c>
    </row>
    <row r="3898" spans="1:15" hidden="1" x14ac:dyDescent="0.25">
      <c r="A3898" s="68">
        <v>44722</v>
      </c>
      <c r="B3898" s="68">
        <v>44726</v>
      </c>
      <c r="C3898" s="66" t="s">
        <v>112</v>
      </c>
      <c r="D3898" s="66" t="s">
        <v>113</v>
      </c>
      <c r="E3898" s="66" t="s">
        <v>114</v>
      </c>
      <c r="F3898" s="68">
        <v>50705</v>
      </c>
      <c r="G3898" s="67">
        <v>7.44</v>
      </c>
      <c r="H3898" s="67">
        <v>0.13</v>
      </c>
      <c r="I3898" s="67">
        <v>7.58</v>
      </c>
      <c r="J3898" s="67">
        <v>7.29</v>
      </c>
      <c r="K3898" s="67">
        <v>58.774999999999999</v>
      </c>
      <c r="L3898" s="67">
        <v>1.8904000000000001</v>
      </c>
    </row>
    <row r="3899" spans="1:15" hidden="1" x14ac:dyDescent="0.25">
      <c r="A3899" s="68">
        <v>44722</v>
      </c>
      <c r="B3899" s="68">
        <v>44726</v>
      </c>
      <c r="C3899" s="66" t="s">
        <v>121</v>
      </c>
      <c r="D3899" s="66" t="s">
        <v>170</v>
      </c>
      <c r="E3899" s="66" t="s">
        <v>171</v>
      </c>
      <c r="F3899" s="68">
        <v>45987</v>
      </c>
      <c r="G3899" s="67">
        <v>7.38</v>
      </c>
      <c r="H3899" s="67">
        <v>0.17</v>
      </c>
      <c r="I3899" s="67">
        <v>7.53</v>
      </c>
      <c r="J3899" s="67">
        <v>7.23</v>
      </c>
      <c r="K3899" s="67">
        <v>81.1601</v>
      </c>
      <c r="L3899" s="67">
        <v>0.54790000000000005</v>
      </c>
    </row>
    <row r="3900" spans="1:15" x14ac:dyDescent="0.25">
      <c r="A3900" s="68">
        <v>44722</v>
      </c>
      <c r="B3900" s="68">
        <v>44726</v>
      </c>
      <c r="C3900" s="66" t="s">
        <v>115</v>
      </c>
      <c r="D3900" s="66" t="s">
        <v>116</v>
      </c>
      <c r="E3900" s="66" t="s">
        <v>117</v>
      </c>
      <c r="F3900" s="68">
        <v>51616</v>
      </c>
      <c r="G3900" s="67">
        <v>7.39</v>
      </c>
      <c r="H3900" s="67">
        <v>0.12</v>
      </c>
      <c r="I3900" s="67">
        <v>7.54</v>
      </c>
      <c r="J3900" s="67">
        <v>7.24</v>
      </c>
      <c r="K3900" s="67">
        <v>56.092399999999998</v>
      </c>
      <c r="L3900" s="67">
        <v>0.41099999999999998</v>
      </c>
    </row>
    <row r="3901" spans="1:15" hidden="1" x14ac:dyDescent="0.25">
      <c r="A3901" s="68">
        <v>44722</v>
      </c>
      <c r="B3901" s="68">
        <v>44726</v>
      </c>
      <c r="C3901" s="66" t="s">
        <v>124</v>
      </c>
      <c r="D3901" s="66" t="s">
        <v>180</v>
      </c>
      <c r="E3901" s="66" t="s">
        <v>181</v>
      </c>
      <c r="F3901" s="68">
        <v>44853</v>
      </c>
      <c r="G3901" s="67">
        <v>6.29</v>
      </c>
      <c r="H3901" s="67">
        <v>0</v>
      </c>
      <c r="I3901" s="67">
        <v>6.44</v>
      </c>
      <c r="J3901" s="67">
        <v>6.14</v>
      </c>
      <c r="K3901" s="67">
        <v>97.829300000000003</v>
      </c>
      <c r="L3901" s="67">
        <v>0</v>
      </c>
      <c r="O3901" s="76"/>
    </row>
    <row r="3902" spans="1:15" hidden="1" x14ac:dyDescent="0.25">
      <c r="A3902" s="68">
        <v>44722</v>
      </c>
      <c r="B3902" s="68">
        <v>44726</v>
      </c>
      <c r="C3902" s="66" t="s">
        <v>130</v>
      </c>
      <c r="D3902" s="66" t="s">
        <v>178</v>
      </c>
      <c r="E3902" s="66" t="s">
        <v>179</v>
      </c>
      <c r="F3902" s="68">
        <v>44923</v>
      </c>
      <c r="G3902" s="67">
        <v>6.6</v>
      </c>
      <c r="H3902" s="67">
        <v>-0.04</v>
      </c>
      <c r="I3902" s="67">
        <v>6.75</v>
      </c>
      <c r="J3902" s="67">
        <v>6.45</v>
      </c>
      <c r="K3902" s="67">
        <v>96.514300000000006</v>
      </c>
      <c r="L3902" s="67">
        <v>0</v>
      </c>
    </row>
    <row r="3903" spans="1:15" hidden="1" x14ac:dyDescent="0.25">
      <c r="A3903" s="68">
        <v>44722</v>
      </c>
      <c r="B3903" s="68">
        <v>44726</v>
      </c>
      <c r="C3903" s="66" t="s">
        <v>118</v>
      </c>
      <c r="D3903" s="66" t="s">
        <v>174</v>
      </c>
      <c r="E3903" s="66" t="s">
        <v>175</v>
      </c>
      <c r="F3903" s="68">
        <v>46835</v>
      </c>
      <c r="G3903" s="67">
        <v>7.58</v>
      </c>
      <c r="H3903" s="67">
        <v>0.14000000000000001</v>
      </c>
      <c r="I3903" s="67">
        <v>7.73</v>
      </c>
      <c r="J3903" s="67">
        <v>7.43</v>
      </c>
      <c r="K3903" s="67">
        <v>85.940899999999999</v>
      </c>
      <c r="L3903" s="67">
        <v>1.8</v>
      </c>
    </row>
    <row r="3904" spans="1:15" hidden="1" x14ac:dyDescent="0.25">
      <c r="A3904" s="68">
        <v>44722</v>
      </c>
      <c r="B3904" s="68">
        <v>44726</v>
      </c>
      <c r="C3904" s="66" t="s">
        <v>127</v>
      </c>
      <c r="D3904" s="66" t="s">
        <v>4</v>
      </c>
      <c r="E3904" s="66" t="s">
        <v>8</v>
      </c>
      <c r="F3904" s="68">
        <v>48542</v>
      </c>
      <c r="G3904" s="67">
        <v>7.56</v>
      </c>
      <c r="H3904" s="67">
        <v>0.13</v>
      </c>
      <c r="I3904" s="67">
        <v>7.7</v>
      </c>
      <c r="J3904" s="67">
        <v>7.41</v>
      </c>
      <c r="K3904" s="67">
        <v>80.195099999999996</v>
      </c>
      <c r="L3904" s="67">
        <v>1.9</v>
      </c>
    </row>
    <row r="3905" spans="1:15" hidden="1" x14ac:dyDescent="0.25">
      <c r="A3905" s="68">
        <v>44722</v>
      </c>
      <c r="B3905" s="68">
        <v>44726</v>
      </c>
      <c r="C3905" s="66" t="s">
        <v>133</v>
      </c>
      <c r="D3905" s="66" t="s">
        <v>172</v>
      </c>
      <c r="E3905" s="66" t="s">
        <v>173</v>
      </c>
      <c r="F3905" s="68">
        <v>45035</v>
      </c>
      <c r="G3905" s="67">
        <v>6.72</v>
      </c>
      <c r="H3905" s="67">
        <v>-0.01</v>
      </c>
      <c r="I3905" s="67">
        <v>6.87</v>
      </c>
      <c r="J3905" s="67">
        <v>6.57</v>
      </c>
      <c r="K3905" s="67">
        <v>94.548000000000002</v>
      </c>
      <c r="L3905" s="67">
        <v>0</v>
      </c>
    </row>
    <row r="3906" spans="1:15" hidden="1" x14ac:dyDescent="0.25">
      <c r="A3906" s="68">
        <v>44721</v>
      </c>
      <c r="B3906" s="68">
        <v>44725</v>
      </c>
      <c r="C3906" s="66" t="s">
        <v>112</v>
      </c>
      <c r="D3906" s="66" t="s">
        <v>113</v>
      </c>
      <c r="E3906" s="66" t="s">
        <v>114</v>
      </c>
      <c r="F3906" s="68">
        <v>50705</v>
      </c>
      <c r="G3906" s="67">
        <v>7.31</v>
      </c>
      <c r="H3906" s="67">
        <v>0.18</v>
      </c>
      <c r="I3906" s="67">
        <v>7.46</v>
      </c>
      <c r="J3906" s="67">
        <v>7.16</v>
      </c>
      <c r="K3906" s="67">
        <v>59.599400000000003</v>
      </c>
      <c r="L3906" s="67">
        <v>1.8822000000000001</v>
      </c>
    </row>
    <row r="3907" spans="1:15" hidden="1" x14ac:dyDescent="0.25">
      <c r="A3907" s="68">
        <v>44721</v>
      </c>
      <c r="B3907" s="68">
        <v>44725</v>
      </c>
      <c r="C3907" s="66" t="s">
        <v>121</v>
      </c>
      <c r="D3907" s="66" t="s">
        <v>170</v>
      </c>
      <c r="E3907" s="66" t="s">
        <v>171</v>
      </c>
      <c r="F3907" s="68">
        <v>45987</v>
      </c>
      <c r="G3907" s="67">
        <v>7.21</v>
      </c>
      <c r="H3907" s="67">
        <v>0.16</v>
      </c>
      <c r="I3907" s="67">
        <v>7.36</v>
      </c>
      <c r="J3907" s="67">
        <v>7.07</v>
      </c>
      <c r="K3907" s="67">
        <v>81.571600000000004</v>
      </c>
      <c r="L3907" s="67">
        <v>0.54520000000000002</v>
      </c>
    </row>
    <row r="3908" spans="1:15" x14ac:dyDescent="0.25">
      <c r="A3908" s="68">
        <v>44721</v>
      </c>
      <c r="B3908" s="68">
        <v>44725</v>
      </c>
      <c r="C3908" s="66" t="s">
        <v>115</v>
      </c>
      <c r="D3908" s="66" t="s">
        <v>116</v>
      </c>
      <c r="E3908" s="66" t="s">
        <v>117</v>
      </c>
      <c r="F3908" s="68">
        <v>51616</v>
      </c>
      <c r="G3908" s="67">
        <v>7.27</v>
      </c>
      <c r="H3908" s="67">
        <v>0.18</v>
      </c>
      <c r="I3908" s="67">
        <v>7.42</v>
      </c>
      <c r="J3908" s="67">
        <v>7.12</v>
      </c>
      <c r="K3908" s="67">
        <v>56.906999999999996</v>
      </c>
      <c r="L3908" s="67">
        <v>0.4027</v>
      </c>
    </row>
    <row r="3909" spans="1:15" hidden="1" x14ac:dyDescent="0.25">
      <c r="A3909" s="68">
        <v>44721</v>
      </c>
      <c r="B3909" s="68">
        <v>44725</v>
      </c>
      <c r="C3909" s="66" t="s">
        <v>124</v>
      </c>
      <c r="D3909" s="66" t="s">
        <v>180</v>
      </c>
      <c r="E3909" s="66" t="s">
        <v>181</v>
      </c>
      <c r="F3909" s="68">
        <v>44853</v>
      </c>
      <c r="G3909" s="67">
        <v>6.29</v>
      </c>
      <c r="H3909" s="67">
        <v>-0.01</v>
      </c>
      <c r="I3909" s="67">
        <v>6.44</v>
      </c>
      <c r="J3909" s="67">
        <v>6.14</v>
      </c>
      <c r="K3909" s="67">
        <v>97.8125</v>
      </c>
      <c r="L3909" s="67">
        <v>0</v>
      </c>
      <c r="O3909" s="76"/>
    </row>
    <row r="3910" spans="1:15" hidden="1" x14ac:dyDescent="0.25">
      <c r="A3910" s="68">
        <v>44721</v>
      </c>
      <c r="B3910" s="68">
        <v>44725</v>
      </c>
      <c r="C3910" s="66" t="s">
        <v>130</v>
      </c>
      <c r="D3910" s="66" t="s">
        <v>178</v>
      </c>
      <c r="E3910" s="66" t="s">
        <v>179</v>
      </c>
      <c r="F3910" s="68">
        <v>44923</v>
      </c>
      <c r="G3910" s="67">
        <v>6.64</v>
      </c>
      <c r="H3910" s="67">
        <v>0</v>
      </c>
      <c r="I3910" s="67">
        <v>6.79</v>
      </c>
      <c r="J3910" s="67">
        <v>6.5</v>
      </c>
      <c r="K3910" s="67">
        <v>96.474999999999994</v>
      </c>
      <c r="L3910" s="67">
        <v>0</v>
      </c>
    </row>
    <row r="3911" spans="1:15" hidden="1" x14ac:dyDescent="0.25">
      <c r="A3911" s="68">
        <v>44721</v>
      </c>
      <c r="B3911" s="68">
        <v>44725</v>
      </c>
      <c r="C3911" s="66" t="s">
        <v>118</v>
      </c>
      <c r="D3911" s="66" t="s">
        <v>174</v>
      </c>
      <c r="E3911" s="66" t="s">
        <v>175</v>
      </c>
      <c r="F3911" s="68">
        <v>46835</v>
      </c>
      <c r="G3911" s="67">
        <v>7.44</v>
      </c>
      <c r="H3911" s="67">
        <v>0.2</v>
      </c>
      <c r="I3911" s="67">
        <v>7.58</v>
      </c>
      <c r="J3911" s="67">
        <v>7.29</v>
      </c>
      <c r="K3911" s="67">
        <v>86.547399999999996</v>
      </c>
      <c r="L3911" s="67">
        <v>1.7877000000000001</v>
      </c>
    </row>
    <row r="3912" spans="1:15" hidden="1" x14ac:dyDescent="0.25">
      <c r="A3912" s="68">
        <v>44721</v>
      </c>
      <c r="B3912" s="68">
        <v>44725</v>
      </c>
      <c r="C3912" s="66" t="s">
        <v>127</v>
      </c>
      <c r="D3912" s="66" t="s">
        <v>4</v>
      </c>
      <c r="E3912" s="66" t="s">
        <v>8</v>
      </c>
      <c r="F3912" s="68">
        <v>48542</v>
      </c>
      <c r="G3912" s="67">
        <v>7.43</v>
      </c>
      <c r="H3912" s="67">
        <v>0.2</v>
      </c>
      <c r="I3912" s="67">
        <v>7.58</v>
      </c>
      <c r="J3912" s="67">
        <v>7.28</v>
      </c>
      <c r="K3912" s="67">
        <v>80.978300000000004</v>
      </c>
      <c r="L3912" s="67">
        <v>1.887</v>
      </c>
    </row>
    <row r="3913" spans="1:15" hidden="1" x14ac:dyDescent="0.25">
      <c r="A3913" s="68">
        <v>44721</v>
      </c>
      <c r="B3913" s="68">
        <v>44725</v>
      </c>
      <c r="C3913" s="66" t="s">
        <v>133</v>
      </c>
      <c r="D3913" s="66" t="s">
        <v>172</v>
      </c>
      <c r="E3913" s="66" t="s">
        <v>173</v>
      </c>
      <c r="F3913" s="68">
        <v>45035</v>
      </c>
      <c r="G3913" s="67">
        <v>6.73</v>
      </c>
      <c r="H3913" s="67">
        <v>0.02</v>
      </c>
      <c r="I3913" s="67">
        <v>6.87</v>
      </c>
      <c r="J3913" s="67">
        <v>6.58</v>
      </c>
      <c r="K3913" s="67">
        <v>94.526200000000003</v>
      </c>
      <c r="L3913" s="67">
        <v>0</v>
      </c>
    </row>
    <row r="3914" spans="1:15" hidden="1" x14ac:dyDescent="0.25">
      <c r="A3914" s="68">
        <v>44720</v>
      </c>
      <c r="B3914" s="68">
        <v>44722</v>
      </c>
      <c r="C3914" s="66" t="s">
        <v>112</v>
      </c>
      <c r="D3914" s="66" t="s">
        <v>113</v>
      </c>
      <c r="E3914" s="66" t="s">
        <v>114</v>
      </c>
      <c r="F3914" s="68">
        <v>50705</v>
      </c>
      <c r="G3914" s="67">
        <v>7.13</v>
      </c>
      <c r="H3914" s="67">
        <v>7.0000000000000007E-2</v>
      </c>
      <c r="I3914" s="67">
        <v>7.28</v>
      </c>
      <c r="J3914" s="67">
        <v>6.99</v>
      </c>
      <c r="K3914" s="67">
        <v>60.778700000000001</v>
      </c>
      <c r="L3914" s="67">
        <v>1.8574999999999999</v>
      </c>
    </row>
    <row r="3915" spans="1:15" hidden="1" x14ac:dyDescent="0.25">
      <c r="A3915" s="68">
        <v>44720</v>
      </c>
      <c r="B3915" s="68">
        <v>44722</v>
      </c>
      <c r="C3915" s="66" t="s">
        <v>121</v>
      </c>
      <c r="D3915" s="66" t="s">
        <v>170</v>
      </c>
      <c r="E3915" s="66" t="s">
        <v>171</v>
      </c>
      <c r="F3915" s="68">
        <v>45987</v>
      </c>
      <c r="G3915" s="67">
        <v>7.05</v>
      </c>
      <c r="H3915" s="67">
        <v>0.05</v>
      </c>
      <c r="I3915" s="67">
        <v>7.19</v>
      </c>
      <c r="J3915" s="67">
        <v>6.9</v>
      </c>
      <c r="K3915" s="67">
        <v>81.970100000000002</v>
      </c>
      <c r="L3915" s="67">
        <v>0.53700000000000003</v>
      </c>
    </row>
    <row r="3916" spans="1:15" x14ac:dyDescent="0.25">
      <c r="A3916" s="68">
        <v>44720</v>
      </c>
      <c r="B3916" s="68">
        <v>44722</v>
      </c>
      <c r="C3916" s="66" t="s">
        <v>115</v>
      </c>
      <c r="D3916" s="66" t="s">
        <v>116</v>
      </c>
      <c r="E3916" s="66" t="s">
        <v>117</v>
      </c>
      <c r="F3916" s="68">
        <v>51616</v>
      </c>
      <c r="G3916" s="67">
        <v>7.09</v>
      </c>
      <c r="H3916" s="67">
        <v>0.09</v>
      </c>
      <c r="I3916" s="67">
        <v>7.24</v>
      </c>
      <c r="J3916" s="67">
        <v>6.94</v>
      </c>
      <c r="K3916" s="67">
        <v>58.157200000000003</v>
      </c>
      <c r="L3916" s="67">
        <v>0.37809999999999999</v>
      </c>
    </row>
    <row r="3917" spans="1:15" hidden="1" x14ac:dyDescent="0.25">
      <c r="A3917" s="68">
        <v>44720</v>
      </c>
      <c r="B3917" s="68">
        <v>44722</v>
      </c>
      <c r="C3917" s="66" t="s">
        <v>124</v>
      </c>
      <c r="D3917" s="66" t="s">
        <v>180</v>
      </c>
      <c r="E3917" s="66" t="s">
        <v>181</v>
      </c>
      <c r="F3917" s="68">
        <v>44853</v>
      </c>
      <c r="G3917" s="67">
        <v>6.3</v>
      </c>
      <c r="H3917" s="67">
        <v>0.01</v>
      </c>
      <c r="I3917" s="67">
        <v>6.45</v>
      </c>
      <c r="J3917" s="67">
        <v>6.15</v>
      </c>
      <c r="K3917" s="67">
        <v>97.757800000000003</v>
      </c>
      <c r="L3917" s="67">
        <v>0</v>
      </c>
      <c r="O3917" s="76"/>
    </row>
    <row r="3918" spans="1:15" hidden="1" x14ac:dyDescent="0.25">
      <c r="A3918" s="68">
        <v>44720</v>
      </c>
      <c r="B3918" s="68">
        <v>44722</v>
      </c>
      <c r="C3918" s="66" t="s">
        <v>130</v>
      </c>
      <c r="D3918" s="66" t="s">
        <v>178</v>
      </c>
      <c r="E3918" s="66" t="s">
        <v>179</v>
      </c>
      <c r="F3918" s="68">
        <v>44923</v>
      </c>
      <c r="G3918" s="67">
        <v>6.64</v>
      </c>
      <c r="H3918" s="67">
        <v>0.04</v>
      </c>
      <c r="I3918" s="67">
        <v>6.78</v>
      </c>
      <c r="J3918" s="67">
        <v>6.49</v>
      </c>
      <c r="K3918" s="67">
        <v>96.426199999999994</v>
      </c>
      <c r="L3918" s="67">
        <v>0</v>
      </c>
    </row>
    <row r="3919" spans="1:15" hidden="1" x14ac:dyDescent="0.25">
      <c r="A3919" s="68">
        <v>44720</v>
      </c>
      <c r="B3919" s="68">
        <v>44722</v>
      </c>
      <c r="C3919" s="66" t="s">
        <v>118</v>
      </c>
      <c r="D3919" s="66" t="s">
        <v>174</v>
      </c>
      <c r="E3919" s="66" t="s">
        <v>175</v>
      </c>
      <c r="F3919" s="68">
        <v>46835</v>
      </c>
      <c r="G3919" s="67">
        <v>7.24</v>
      </c>
      <c r="H3919" s="67">
        <v>0.04</v>
      </c>
      <c r="I3919" s="67">
        <v>7.39</v>
      </c>
      <c r="J3919" s="67">
        <v>7.09</v>
      </c>
      <c r="K3919" s="67">
        <v>87.35</v>
      </c>
      <c r="L3919" s="67">
        <v>1.7506999999999999</v>
      </c>
    </row>
    <row r="3920" spans="1:15" hidden="1" x14ac:dyDescent="0.25">
      <c r="A3920" s="68">
        <v>44720</v>
      </c>
      <c r="B3920" s="68">
        <v>44722</v>
      </c>
      <c r="C3920" s="66" t="s">
        <v>127</v>
      </c>
      <c r="D3920" s="66" t="s">
        <v>4</v>
      </c>
      <c r="E3920" s="66" t="s">
        <v>8</v>
      </c>
      <c r="F3920" s="68">
        <v>48542</v>
      </c>
      <c r="G3920" s="67">
        <v>7.23</v>
      </c>
      <c r="H3920" s="67">
        <v>0.08</v>
      </c>
      <c r="I3920" s="67">
        <v>7.37</v>
      </c>
      <c r="J3920" s="67">
        <v>7.08</v>
      </c>
      <c r="K3920" s="67">
        <v>82.238100000000003</v>
      </c>
      <c r="L3920" s="67">
        <v>1.8479000000000001</v>
      </c>
    </row>
    <row r="3921" spans="1:15" hidden="1" x14ac:dyDescent="0.25">
      <c r="A3921" s="68">
        <v>44720</v>
      </c>
      <c r="B3921" s="68">
        <v>44722</v>
      </c>
      <c r="C3921" s="66" t="s">
        <v>133</v>
      </c>
      <c r="D3921" s="66" t="s">
        <v>172</v>
      </c>
      <c r="E3921" s="66" t="s">
        <v>173</v>
      </c>
      <c r="F3921" s="68">
        <v>45035</v>
      </c>
      <c r="G3921" s="67">
        <v>6.71</v>
      </c>
      <c r="H3921" s="67">
        <v>0.21</v>
      </c>
      <c r="I3921" s="67">
        <v>6.86</v>
      </c>
      <c r="J3921" s="67">
        <v>6.56</v>
      </c>
      <c r="K3921" s="67">
        <v>94.486500000000007</v>
      </c>
      <c r="L3921" s="67">
        <v>0</v>
      </c>
    </row>
    <row r="3922" spans="1:15" hidden="1" x14ac:dyDescent="0.25">
      <c r="A3922" s="68">
        <v>44719</v>
      </c>
      <c r="B3922" s="68">
        <v>44721</v>
      </c>
      <c r="C3922" s="66" t="s">
        <v>112</v>
      </c>
      <c r="D3922" s="66" t="s">
        <v>113</v>
      </c>
      <c r="E3922" s="66" t="s">
        <v>114</v>
      </c>
      <c r="F3922" s="68">
        <v>50705</v>
      </c>
      <c r="G3922" s="67">
        <v>7.06</v>
      </c>
      <c r="H3922" s="67">
        <v>0.02</v>
      </c>
      <c r="I3922" s="67">
        <v>7.21</v>
      </c>
      <c r="J3922" s="67">
        <v>6.92</v>
      </c>
      <c r="K3922" s="67">
        <v>61.2577</v>
      </c>
      <c r="L3922" s="67">
        <v>1.8492999999999999</v>
      </c>
    </row>
    <row r="3923" spans="1:15" hidden="1" x14ac:dyDescent="0.25">
      <c r="A3923" s="68">
        <v>44719</v>
      </c>
      <c r="B3923" s="68">
        <v>44721</v>
      </c>
      <c r="C3923" s="66" t="s">
        <v>121</v>
      </c>
      <c r="D3923" s="66" t="s">
        <v>170</v>
      </c>
      <c r="E3923" s="66" t="s">
        <v>171</v>
      </c>
      <c r="F3923" s="68">
        <v>45987</v>
      </c>
      <c r="G3923" s="67">
        <v>7</v>
      </c>
      <c r="H3923" s="67">
        <v>0.01</v>
      </c>
      <c r="I3923" s="67">
        <v>7.15</v>
      </c>
      <c r="J3923" s="67">
        <v>6.85</v>
      </c>
      <c r="K3923" s="67">
        <v>82.071399999999997</v>
      </c>
      <c r="L3923" s="67">
        <v>0.53420000000000001</v>
      </c>
    </row>
    <row r="3924" spans="1:15" x14ac:dyDescent="0.25">
      <c r="A3924" s="68">
        <v>44719</v>
      </c>
      <c r="B3924" s="68">
        <v>44721</v>
      </c>
      <c r="C3924" s="66" t="s">
        <v>115</v>
      </c>
      <c r="D3924" s="66" t="s">
        <v>116</v>
      </c>
      <c r="E3924" s="66" t="s">
        <v>117</v>
      </c>
      <c r="F3924" s="68">
        <v>51616</v>
      </c>
      <c r="G3924" s="67">
        <v>7</v>
      </c>
      <c r="H3924" s="67">
        <v>0.01</v>
      </c>
      <c r="I3924" s="67">
        <v>7.15</v>
      </c>
      <c r="J3924" s="67">
        <v>6.86</v>
      </c>
      <c r="K3924" s="67">
        <v>58.7699</v>
      </c>
      <c r="L3924" s="67">
        <v>0.36990000000000001</v>
      </c>
    </row>
    <row r="3925" spans="1:15" hidden="1" x14ac:dyDescent="0.25">
      <c r="A3925" s="68">
        <v>44719</v>
      </c>
      <c r="B3925" s="68">
        <v>44721</v>
      </c>
      <c r="C3925" s="66" t="s">
        <v>124</v>
      </c>
      <c r="D3925" s="66" t="s">
        <v>180</v>
      </c>
      <c r="E3925" s="66" t="s">
        <v>181</v>
      </c>
      <c r="F3925" s="68">
        <v>44853</v>
      </c>
      <c r="G3925" s="67">
        <v>6.29</v>
      </c>
      <c r="H3925" s="67">
        <v>0</v>
      </c>
      <c r="I3925" s="67">
        <v>6.44</v>
      </c>
      <c r="J3925" s="67">
        <v>6.14</v>
      </c>
      <c r="K3925" s="67">
        <v>97.746899999999997</v>
      </c>
      <c r="L3925" s="67">
        <v>0</v>
      </c>
      <c r="O3925" s="76"/>
    </row>
    <row r="3926" spans="1:15" hidden="1" x14ac:dyDescent="0.25">
      <c r="A3926" s="68">
        <v>44719</v>
      </c>
      <c r="B3926" s="68">
        <v>44721</v>
      </c>
      <c r="C3926" s="66" t="s">
        <v>130</v>
      </c>
      <c r="D3926" s="66" t="s">
        <v>178</v>
      </c>
      <c r="E3926" s="66" t="s">
        <v>179</v>
      </c>
      <c r="F3926" s="68">
        <v>44923</v>
      </c>
      <c r="G3926" s="67">
        <v>6.6</v>
      </c>
      <c r="H3926" s="67">
        <v>-0.01</v>
      </c>
      <c r="I3926" s="67">
        <v>6.75</v>
      </c>
      <c r="J3926" s="67">
        <v>6.46</v>
      </c>
      <c r="K3926" s="67">
        <v>96.427199999999999</v>
      </c>
      <c r="L3926" s="67">
        <v>0</v>
      </c>
    </row>
    <row r="3927" spans="1:15" hidden="1" x14ac:dyDescent="0.25">
      <c r="A3927" s="68">
        <v>44719</v>
      </c>
      <c r="B3927" s="68">
        <v>44721</v>
      </c>
      <c r="C3927" s="66" t="s">
        <v>118</v>
      </c>
      <c r="D3927" s="66" t="s">
        <v>174</v>
      </c>
      <c r="E3927" s="66" t="s">
        <v>175</v>
      </c>
      <c r="F3927" s="68">
        <v>46835</v>
      </c>
      <c r="G3927" s="67">
        <v>7.2</v>
      </c>
      <c r="H3927" s="67">
        <v>0.02</v>
      </c>
      <c r="I3927" s="67">
        <v>7.35</v>
      </c>
      <c r="J3927" s="67">
        <v>7.05</v>
      </c>
      <c r="K3927" s="67">
        <v>87.521000000000001</v>
      </c>
      <c r="L3927" s="67">
        <v>1.7383999999999999</v>
      </c>
    </row>
    <row r="3928" spans="1:15" hidden="1" x14ac:dyDescent="0.25">
      <c r="A3928" s="68">
        <v>44719</v>
      </c>
      <c r="B3928" s="68">
        <v>44721</v>
      </c>
      <c r="C3928" s="66" t="s">
        <v>127</v>
      </c>
      <c r="D3928" s="66" t="s">
        <v>4</v>
      </c>
      <c r="E3928" s="66" t="s">
        <v>8</v>
      </c>
      <c r="F3928" s="68">
        <v>48542</v>
      </c>
      <c r="G3928" s="67">
        <v>7.15</v>
      </c>
      <c r="H3928" s="67">
        <v>0.02</v>
      </c>
      <c r="I3928" s="67">
        <v>7.3</v>
      </c>
      <c r="J3928" s="67">
        <v>7</v>
      </c>
      <c r="K3928" s="67">
        <v>82.725899999999996</v>
      </c>
      <c r="L3928" s="67">
        <v>1.8349</v>
      </c>
    </row>
    <row r="3929" spans="1:15" hidden="1" x14ac:dyDescent="0.25">
      <c r="A3929" s="68">
        <v>44719</v>
      </c>
      <c r="B3929" s="68">
        <v>44721</v>
      </c>
      <c r="C3929" s="66" t="s">
        <v>133</v>
      </c>
      <c r="D3929" s="66" t="s">
        <v>172</v>
      </c>
      <c r="E3929" s="66" t="s">
        <v>173</v>
      </c>
      <c r="F3929" s="68">
        <v>45035</v>
      </c>
      <c r="G3929" s="67">
        <v>6.5</v>
      </c>
      <c r="H3929" s="67">
        <v>0</v>
      </c>
      <c r="I3929" s="67">
        <v>6.64</v>
      </c>
      <c r="J3929" s="67">
        <v>6.35</v>
      </c>
      <c r="K3929" s="67">
        <v>94.638800000000003</v>
      </c>
      <c r="L3929" s="67">
        <v>0</v>
      </c>
    </row>
    <row r="3930" spans="1:15" hidden="1" x14ac:dyDescent="0.25">
      <c r="A3930" s="68">
        <v>44715</v>
      </c>
      <c r="B3930" s="68">
        <v>44720</v>
      </c>
      <c r="C3930" s="66" t="s">
        <v>112</v>
      </c>
      <c r="D3930" s="66" t="s">
        <v>113</v>
      </c>
      <c r="E3930" s="66" t="s">
        <v>114</v>
      </c>
      <c r="F3930" s="68">
        <v>50705</v>
      </c>
      <c r="G3930" s="67">
        <v>7.04</v>
      </c>
      <c r="H3930" s="67">
        <v>-0.01</v>
      </c>
      <c r="I3930" s="67">
        <v>7.19</v>
      </c>
      <c r="J3930" s="67">
        <v>6.89</v>
      </c>
      <c r="K3930" s="67">
        <v>61.445599999999999</v>
      </c>
      <c r="L3930" s="67">
        <v>1.8411</v>
      </c>
    </row>
    <row r="3931" spans="1:15" hidden="1" x14ac:dyDescent="0.25">
      <c r="A3931" s="68">
        <v>44715</v>
      </c>
      <c r="B3931" s="68">
        <v>44720</v>
      </c>
      <c r="C3931" s="66" t="s">
        <v>121</v>
      </c>
      <c r="D3931" s="66" t="s">
        <v>170</v>
      </c>
      <c r="E3931" s="66" t="s">
        <v>171</v>
      </c>
      <c r="F3931" s="68">
        <v>45987</v>
      </c>
      <c r="G3931" s="67">
        <v>6.99</v>
      </c>
      <c r="H3931" s="67">
        <v>-0.02</v>
      </c>
      <c r="I3931" s="67">
        <v>7.14</v>
      </c>
      <c r="J3931" s="67">
        <v>6.84</v>
      </c>
      <c r="K3931" s="67">
        <v>82.0989</v>
      </c>
      <c r="L3931" s="67">
        <v>0.53149999999999997</v>
      </c>
    </row>
    <row r="3932" spans="1:15" x14ac:dyDescent="0.25">
      <c r="A3932" s="68">
        <v>44715</v>
      </c>
      <c r="B3932" s="68">
        <v>44720</v>
      </c>
      <c r="C3932" s="66" t="s">
        <v>115</v>
      </c>
      <c r="D3932" s="66" t="s">
        <v>116</v>
      </c>
      <c r="E3932" s="66" t="s">
        <v>117</v>
      </c>
      <c r="F3932" s="68">
        <v>51616</v>
      </c>
      <c r="G3932" s="67">
        <v>6.99</v>
      </c>
      <c r="H3932" s="67">
        <v>0</v>
      </c>
      <c r="I3932" s="67">
        <v>7.14</v>
      </c>
      <c r="J3932" s="67">
        <v>6.84</v>
      </c>
      <c r="K3932" s="67">
        <v>58.892200000000003</v>
      </c>
      <c r="L3932" s="67">
        <v>0.36159999999999998</v>
      </c>
    </row>
    <row r="3933" spans="1:15" hidden="1" x14ac:dyDescent="0.25">
      <c r="A3933" s="68">
        <v>44715</v>
      </c>
      <c r="B3933" s="68">
        <v>44720</v>
      </c>
      <c r="C3933" s="66" t="s">
        <v>124</v>
      </c>
      <c r="D3933" s="66" t="s">
        <v>180</v>
      </c>
      <c r="E3933" s="66" t="s">
        <v>181</v>
      </c>
      <c r="F3933" s="68">
        <v>44853</v>
      </c>
      <c r="G3933" s="67">
        <v>6.29</v>
      </c>
      <c r="H3933" s="67">
        <v>0</v>
      </c>
      <c r="I3933" s="67">
        <v>6.44</v>
      </c>
      <c r="J3933" s="67">
        <v>6.14</v>
      </c>
      <c r="K3933" s="67">
        <v>97.727900000000005</v>
      </c>
      <c r="L3933" s="67">
        <v>0</v>
      </c>
      <c r="O3933" s="76"/>
    </row>
    <row r="3934" spans="1:15" hidden="1" x14ac:dyDescent="0.25">
      <c r="A3934" s="68">
        <v>44715</v>
      </c>
      <c r="B3934" s="68">
        <v>44720</v>
      </c>
      <c r="C3934" s="66" t="s">
        <v>130</v>
      </c>
      <c r="D3934" s="66" t="s">
        <v>178</v>
      </c>
      <c r="E3934" s="66" t="s">
        <v>179</v>
      </c>
      <c r="F3934" s="68">
        <v>44923</v>
      </c>
      <c r="G3934" s="67">
        <v>6.61</v>
      </c>
      <c r="H3934" s="67">
        <v>0</v>
      </c>
      <c r="I3934" s="67">
        <v>6.76</v>
      </c>
      <c r="J3934" s="67">
        <v>6.46</v>
      </c>
      <c r="K3934" s="67">
        <v>96.408000000000001</v>
      </c>
      <c r="L3934" s="67">
        <v>0</v>
      </c>
    </row>
    <row r="3935" spans="1:15" hidden="1" x14ac:dyDescent="0.25">
      <c r="A3935" s="68">
        <v>44715</v>
      </c>
      <c r="B3935" s="68">
        <v>44720</v>
      </c>
      <c r="C3935" s="66" t="s">
        <v>118</v>
      </c>
      <c r="D3935" s="66" t="s">
        <v>174</v>
      </c>
      <c r="E3935" s="66" t="s">
        <v>175</v>
      </c>
      <c r="F3935" s="68">
        <v>46835</v>
      </c>
      <c r="G3935" s="67">
        <v>7.18</v>
      </c>
      <c r="H3935" s="67">
        <v>-0.02</v>
      </c>
      <c r="I3935" s="67">
        <v>7.33</v>
      </c>
      <c r="J3935" s="67">
        <v>7.04</v>
      </c>
      <c r="K3935" s="67">
        <v>87.580399999999997</v>
      </c>
      <c r="L3935" s="67">
        <v>1.726</v>
      </c>
    </row>
    <row r="3936" spans="1:15" hidden="1" x14ac:dyDescent="0.25">
      <c r="A3936" s="68">
        <v>44715</v>
      </c>
      <c r="B3936" s="68">
        <v>44720</v>
      </c>
      <c r="C3936" s="66" t="s">
        <v>127</v>
      </c>
      <c r="D3936" s="66" t="s">
        <v>4</v>
      </c>
      <c r="E3936" s="66" t="s">
        <v>8</v>
      </c>
      <c r="F3936" s="68">
        <v>48542</v>
      </c>
      <c r="G3936" s="67">
        <v>7.13</v>
      </c>
      <c r="H3936" s="67">
        <v>-0.01</v>
      </c>
      <c r="I3936" s="67">
        <v>7.28</v>
      </c>
      <c r="J3936" s="67">
        <v>6.98</v>
      </c>
      <c r="K3936" s="67">
        <v>82.872399999999999</v>
      </c>
      <c r="L3936" s="67">
        <v>1.8219000000000001</v>
      </c>
    </row>
    <row r="3937" spans="1:15" hidden="1" x14ac:dyDescent="0.25">
      <c r="A3937" s="68">
        <v>44715</v>
      </c>
      <c r="B3937" s="68">
        <v>44720</v>
      </c>
      <c r="C3937" s="66" t="s">
        <v>133</v>
      </c>
      <c r="D3937" s="66" t="s">
        <v>172</v>
      </c>
      <c r="E3937" s="66" t="s">
        <v>173</v>
      </c>
      <c r="F3937" s="68">
        <v>45035</v>
      </c>
      <c r="G3937" s="67">
        <v>6.5</v>
      </c>
      <c r="H3937" s="67">
        <v>0.01</v>
      </c>
      <c r="I3937" s="67">
        <v>6.64</v>
      </c>
      <c r="J3937" s="67">
        <v>6.35</v>
      </c>
      <c r="K3937" s="67">
        <v>94.622600000000006</v>
      </c>
      <c r="L3937" s="67">
        <v>0</v>
      </c>
    </row>
    <row r="3938" spans="1:15" hidden="1" x14ac:dyDescent="0.25">
      <c r="A3938" s="68">
        <v>44714</v>
      </c>
      <c r="B3938" s="68">
        <v>44719</v>
      </c>
      <c r="C3938" s="66" t="s">
        <v>112</v>
      </c>
      <c r="D3938" s="66" t="s">
        <v>113</v>
      </c>
      <c r="E3938" s="66" t="s">
        <v>114</v>
      </c>
      <c r="F3938" s="68">
        <v>50705</v>
      </c>
      <c r="G3938" s="67">
        <v>7.05</v>
      </c>
      <c r="H3938" s="67">
        <v>-0.01</v>
      </c>
      <c r="I3938" s="67">
        <v>7.2</v>
      </c>
      <c r="J3938" s="67">
        <v>6.9</v>
      </c>
      <c r="K3938" s="67">
        <v>61.374600000000001</v>
      </c>
      <c r="L3938" s="67">
        <v>1.8329</v>
      </c>
    </row>
    <row r="3939" spans="1:15" hidden="1" x14ac:dyDescent="0.25">
      <c r="A3939" s="68">
        <v>44714</v>
      </c>
      <c r="B3939" s="68">
        <v>44719</v>
      </c>
      <c r="C3939" s="66" t="s">
        <v>121</v>
      </c>
      <c r="D3939" s="66" t="s">
        <v>170</v>
      </c>
      <c r="E3939" s="66" t="s">
        <v>171</v>
      </c>
      <c r="F3939" s="68">
        <v>45987</v>
      </c>
      <c r="G3939" s="67">
        <v>7.01</v>
      </c>
      <c r="H3939" s="67">
        <v>-0.01</v>
      </c>
      <c r="I3939" s="67">
        <v>7.15</v>
      </c>
      <c r="J3939" s="67">
        <v>6.86</v>
      </c>
      <c r="K3939" s="67">
        <v>82.036900000000003</v>
      </c>
      <c r="L3939" s="67">
        <v>0.52880000000000005</v>
      </c>
    </row>
    <row r="3940" spans="1:15" x14ac:dyDescent="0.25">
      <c r="A3940" s="68">
        <v>44714</v>
      </c>
      <c r="B3940" s="68">
        <v>44719</v>
      </c>
      <c r="C3940" s="66" t="s">
        <v>115</v>
      </c>
      <c r="D3940" s="66" t="s">
        <v>116</v>
      </c>
      <c r="E3940" s="66" t="s">
        <v>117</v>
      </c>
      <c r="F3940" s="68">
        <v>51616</v>
      </c>
      <c r="G3940" s="67">
        <v>6.99</v>
      </c>
      <c r="H3940" s="67">
        <v>-0.04</v>
      </c>
      <c r="I3940" s="67">
        <v>7.14</v>
      </c>
      <c r="J3940" s="67">
        <v>6.84</v>
      </c>
      <c r="K3940" s="67">
        <v>58.859200000000001</v>
      </c>
      <c r="L3940" s="67">
        <v>0.35339999999999999</v>
      </c>
    </row>
    <row r="3941" spans="1:15" hidden="1" x14ac:dyDescent="0.25">
      <c r="A3941" s="68">
        <v>44714</v>
      </c>
      <c r="B3941" s="68">
        <v>44719</v>
      </c>
      <c r="C3941" s="66" t="s">
        <v>124</v>
      </c>
      <c r="D3941" s="66" t="s">
        <v>180</v>
      </c>
      <c r="E3941" s="66" t="s">
        <v>181</v>
      </c>
      <c r="F3941" s="68">
        <v>44853</v>
      </c>
      <c r="G3941" s="67">
        <v>6.29</v>
      </c>
      <c r="H3941" s="67">
        <v>0</v>
      </c>
      <c r="I3941" s="67">
        <v>6.44</v>
      </c>
      <c r="J3941" s="67">
        <v>6.14</v>
      </c>
      <c r="K3941" s="67">
        <v>97.713499999999996</v>
      </c>
      <c r="L3941" s="67">
        <v>0</v>
      </c>
      <c r="O3941" s="76"/>
    </row>
    <row r="3942" spans="1:15" hidden="1" x14ac:dyDescent="0.25">
      <c r="A3942" s="68">
        <v>44714</v>
      </c>
      <c r="B3942" s="68">
        <v>44719</v>
      </c>
      <c r="C3942" s="66" t="s">
        <v>130</v>
      </c>
      <c r="D3942" s="66" t="s">
        <v>178</v>
      </c>
      <c r="E3942" s="66" t="s">
        <v>179</v>
      </c>
      <c r="F3942" s="68">
        <v>44923</v>
      </c>
      <c r="G3942" s="67">
        <v>6.61</v>
      </c>
      <c r="H3942" s="67">
        <v>0.01</v>
      </c>
      <c r="I3942" s="67">
        <v>6.75</v>
      </c>
      <c r="J3942" s="67">
        <v>6.46</v>
      </c>
      <c r="K3942" s="67">
        <v>96.392300000000006</v>
      </c>
      <c r="L3942" s="67">
        <v>0</v>
      </c>
    </row>
    <row r="3943" spans="1:15" hidden="1" x14ac:dyDescent="0.25">
      <c r="A3943" s="68">
        <v>44714</v>
      </c>
      <c r="B3943" s="68">
        <v>44719</v>
      </c>
      <c r="C3943" s="66" t="s">
        <v>118</v>
      </c>
      <c r="D3943" s="66" t="s">
        <v>174</v>
      </c>
      <c r="E3943" s="66" t="s">
        <v>175</v>
      </c>
      <c r="F3943" s="68">
        <v>46835</v>
      </c>
      <c r="G3943" s="67">
        <v>7.2</v>
      </c>
      <c r="H3943" s="67">
        <v>-0.04</v>
      </c>
      <c r="I3943" s="67">
        <v>7.35</v>
      </c>
      <c r="J3943" s="67">
        <v>7.05</v>
      </c>
      <c r="K3943" s="67">
        <v>87.516300000000001</v>
      </c>
      <c r="L3943" s="67">
        <v>1.7137</v>
      </c>
    </row>
    <row r="3944" spans="1:15" hidden="1" x14ac:dyDescent="0.25">
      <c r="A3944" s="68">
        <v>44714</v>
      </c>
      <c r="B3944" s="68">
        <v>44719</v>
      </c>
      <c r="C3944" s="66" t="s">
        <v>127</v>
      </c>
      <c r="D3944" s="66" t="s">
        <v>4</v>
      </c>
      <c r="E3944" s="66" t="s">
        <v>8</v>
      </c>
      <c r="F3944" s="68">
        <v>48542</v>
      </c>
      <c r="G3944" s="67">
        <v>7.14</v>
      </c>
      <c r="H3944" s="67">
        <v>-0.04</v>
      </c>
      <c r="I3944" s="67">
        <v>7.29</v>
      </c>
      <c r="J3944" s="67">
        <v>6.99</v>
      </c>
      <c r="K3944" s="67">
        <v>82.790499999999994</v>
      </c>
      <c r="L3944" s="67">
        <v>1.8089</v>
      </c>
    </row>
    <row r="3945" spans="1:15" hidden="1" x14ac:dyDescent="0.25">
      <c r="A3945" s="68">
        <v>44714</v>
      </c>
      <c r="B3945" s="68">
        <v>44719</v>
      </c>
      <c r="C3945" s="66" t="s">
        <v>133</v>
      </c>
      <c r="D3945" s="66" t="s">
        <v>172</v>
      </c>
      <c r="E3945" s="66" t="s">
        <v>173</v>
      </c>
      <c r="F3945" s="68">
        <v>45035</v>
      </c>
      <c r="G3945" s="67">
        <v>6.49</v>
      </c>
      <c r="H3945" s="67">
        <v>0.04</v>
      </c>
      <c r="I3945" s="67">
        <v>6.64</v>
      </c>
      <c r="J3945" s="67">
        <v>6.34</v>
      </c>
      <c r="K3945" s="67">
        <v>94.612399999999994</v>
      </c>
      <c r="L3945" s="67">
        <v>0</v>
      </c>
    </row>
    <row r="3946" spans="1:15" hidden="1" x14ac:dyDescent="0.25">
      <c r="A3946" s="68">
        <v>44713</v>
      </c>
      <c r="B3946" s="68">
        <v>44715</v>
      </c>
      <c r="C3946" s="66" t="s">
        <v>112</v>
      </c>
      <c r="D3946" s="66" t="s">
        <v>113</v>
      </c>
      <c r="E3946" s="66" t="s">
        <v>114</v>
      </c>
      <c r="F3946" s="68">
        <v>50705</v>
      </c>
      <c r="G3946" s="67">
        <v>7.06</v>
      </c>
      <c r="H3946" s="67">
        <v>0.03</v>
      </c>
      <c r="I3946" s="67">
        <v>7.21</v>
      </c>
      <c r="J3946" s="67">
        <v>6.92</v>
      </c>
      <c r="K3946" s="67">
        <v>61.238900000000001</v>
      </c>
      <c r="L3946" s="67">
        <v>1.8</v>
      </c>
    </row>
    <row r="3947" spans="1:15" hidden="1" x14ac:dyDescent="0.25">
      <c r="A3947" s="68">
        <v>44713</v>
      </c>
      <c r="B3947" s="68">
        <v>44715</v>
      </c>
      <c r="C3947" s="66" t="s">
        <v>121</v>
      </c>
      <c r="D3947" s="66" t="s">
        <v>170</v>
      </c>
      <c r="E3947" s="66" t="s">
        <v>171</v>
      </c>
      <c r="F3947" s="68">
        <v>45987</v>
      </c>
      <c r="G3947" s="67">
        <v>7.02</v>
      </c>
      <c r="H3947" s="67">
        <v>0.04</v>
      </c>
      <c r="I3947" s="67">
        <v>7.17</v>
      </c>
      <c r="J3947" s="67">
        <v>6.87</v>
      </c>
      <c r="K3947" s="67">
        <v>81.942300000000003</v>
      </c>
      <c r="L3947" s="67">
        <v>0.51780000000000004</v>
      </c>
    </row>
    <row r="3948" spans="1:15" x14ac:dyDescent="0.25">
      <c r="A3948" s="68">
        <v>44713</v>
      </c>
      <c r="B3948" s="68">
        <v>44715</v>
      </c>
      <c r="C3948" s="66" t="s">
        <v>115</v>
      </c>
      <c r="D3948" s="66" t="s">
        <v>116</v>
      </c>
      <c r="E3948" s="66" t="s">
        <v>117</v>
      </c>
      <c r="F3948" s="68">
        <v>51616</v>
      </c>
      <c r="G3948" s="67">
        <v>7.03</v>
      </c>
      <c r="H3948" s="67">
        <v>0.01</v>
      </c>
      <c r="I3948" s="67">
        <v>7.18</v>
      </c>
      <c r="J3948" s="67">
        <v>6.88</v>
      </c>
      <c r="K3948" s="67">
        <v>58.562199999999997</v>
      </c>
      <c r="L3948" s="67">
        <v>0.32050000000000001</v>
      </c>
    </row>
    <row r="3949" spans="1:15" hidden="1" x14ac:dyDescent="0.25">
      <c r="A3949" s="68">
        <v>44713</v>
      </c>
      <c r="B3949" s="68">
        <v>44715</v>
      </c>
      <c r="C3949" s="66" t="s">
        <v>124</v>
      </c>
      <c r="D3949" s="66" t="s">
        <v>180</v>
      </c>
      <c r="E3949" s="66" t="s">
        <v>181</v>
      </c>
      <c r="F3949" s="68">
        <v>44853</v>
      </c>
      <c r="G3949" s="67">
        <v>6.29</v>
      </c>
      <c r="H3949" s="67">
        <v>-0.01</v>
      </c>
      <c r="I3949" s="67">
        <v>6.44</v>
      </c>
      <c r="J3949" s="67">
        <v>6.14</v>
      </c>
      <c r="K3949" s="67">
        <v>97.644400000000005</v>
      </c>
      <c r="L3949" s="67">
        <v>0</v>
      </c>
      <c r="O3949" s="76"/>
    </row>
    <row r="3950" spans="1:15" hidden="1" x14ac:dyDescent="0.25">
      <c r="A3950" s="68">
        <v>44713</v>
      </c>
      <c r="B3950" s="68">
        <v>44715</v>
      </c>
      <c r="C3950" s="66" t="s">
        <v>130</v>
      </c>
      <c r="D3950" s="66" t="s">
        <v>178</v>
      </c>
      <c r="E3950" s="66" t="s">
        <v>179</v>
      </c>
      <c r="F3950" s="68">
        <v>44923</v>
      </c>
      <c r="G3950" s="67">
        <v>6.6</v>
      </c>
      <c r="H3950" s="67">
        <v>-0.08</v>
      </c>
      <c r="I3950" s="67">
        <v>6.75</v>
      </c>
      <c r="J3950" s="67">
        <v>6.46</v>
      </c>
      <c r="K3950" s="67">
        <v>96.325900000000004</v>
      </c>
      <c r="L3950" s="67">
        <v>0</v>
      </c>
    </row>
    <row r="3951" spans="1:15" hidden="1" x14ac:dyDescent="0.25">
      <c r="A3951" s="68">
        <v>44713</v>
      </c>
      <c r="B3951" s="68">
        <v>44715</v>
      </c>
      <c r="C3951" s="66" t="s">
        <v>118</v>
      </c>
      <c r="D3951" s="66" t="s">
        <v>174</v>
      </c>
      <c r="E3951" s="66" t="s">
        <v>175</v>
      </c>
      <c r="F3951" s="68">
        <v>46835</v>
      </c>
      <c r="G3951" s="67">
        <v>7.24</v>
      </c>
      <c r="H3951" s="67">
        <v>0.06</v>
      </c>
      <c r="I3951" s="67">
        <v>7.38</v>
      </c>
      <c r="J3951" s="67">
        <v>7.09</v>
      </c>
      <c r="K3951" s="67">
        <v>87.338099999999997</v>
      </c>
      <c r="L3951" s="67">
        <v>1.6644000000000001</v>
      </c>
    </row>
    <row r="3952" spans="1:15" hidden="1" x14ac:dyDescent="0.25">
      <c r="A3952" s="68">
        <v>44713</v>
      </c>
      <c r="B3952" s="68">
        <v>44715</v>
      </c>
      <c r="C3952" s="66" t="s">
        <v>127</v>
      </c>
      <c r="D3952" s="66" t="s">
        <v>4</v>
      </c>
      <c r="E3952" s="66" t="s">
        <v>8</v>
      </c>
      <c r="F3952" s="68">
        <v>48542</v>
      </c>
      <c r="G3952" s="67">
        <v>7.18</v>
      </c>
      <c r="H3952" s="67">
        <v>0.02</v>
      </c>
      <c r="I3952" s="67">
        <v>7.33</v>
      </c>
      <c r="J3952" s="67">
        <v>7.04</v>
      </c>
      <c r="K3952" s="67">
        <v>82.482799999999997</v>
      </c>
      <c r="L3952" s="67">
        <v>1.7567999999999999</v>
      </c>
    </row>
    <row r="3953" spans="1:15" hidden="1" x14ac:dyDescent="0.25">
      <c r="A3953" s="68">
        <v>44713</v>
      </c>
      <c r="B3953" s="68">
        <v>44715</v>
      </c>
      <c r="C3953" s="66" t="s">
        <v>133</v>
      </c>
      <c r="D3953" s="66" t="s">
        <v>172</v>
      </c>
      <c r="E3953" s="66" t="s">
        <v>173</v>
      </c>
      <c r="F3953" s="68">
        <v>45035</v>
      </c>
      <c r="G3953" s="67">
        <v>6.45</v>
      </c>
      <c r="H3953" s="67">
        <v>-0.13</v>
      </c>
      <c r="I3953" s="67">
        <v>6.6</v>
      </c>
      <c r="J3953" s="67">
        <v>6.3</v>
      </c>
      <c r="K3953" s="67">
        <v>94.579099999999997</v>
      </c>
      <c r="L3953" s="67">
        <v>0</v>
      </c>
    </row>
    <row r="3954" spans="1:15" hidden="1" x14ac:dyDescent="0.25">
      <c r="A3954" s="68">
        <v>44712</v>
      </c>
      <c r="B3954" s="68">
        <v>44714</v>
      </c>
      <c r="C3954" s="66" t="s">
        <v>112</v>
      </c>
      <c r="D3954" s="66" t="s">
        <v>113</v>
      </c>
      <c r="E3954" s="66" t="s">
        <v>114</v>
      </c>
      <c r="F3954" s="68">
        <v>50705</v>
      </c>
      <c r="G3954" s="67">
        <v>7.03</v>
      </c>
      <c r="H3954" s="67">
        <v>-0.02</v>
      </c>
      <c r="I3954" s="67">
        <v>7.17</v>
      </c>
      <c r="J3954" s="67">
        <v>6.88</v>
      </c>
      <c r="K3954" s="67">
        <v>61.502800000000001</v>
      </c>
      <c r="L3954" s="67">
        <v>1.7918000000000001</v>
      </c>
    </row>
    <row r="3955" spans="1:15" hidden="1" x14ac:dyDescent="0.25">
      <c r="A3955" s="68">
        <v>44712</v>
      </c>
      <c r="B3955" s="68">
        <v>44714</v>
      </c>
      <c r="C3955" s="66" t="s">
        <v>121</v>
      </c>
      <c r="D3955" s="66" t="s">
        <v>170</v>
      </c>
      <c r="E3955" s="66" t="s">
        <v>171</v>
      </c>
      <c r="F3955" s="68">
        <v>45987</v>
      </c>
      <c r="G3955" s="67">
        <v>6.98</v>
      </c>
      <c r="H3955" s="67">
        <v>-0.02</v>
      </c>
      <c r="I3955" s="67">
        <v>7.12</v>
      </c>
      <c r="J3955" s="67">
        <v>6.83</v>
      </c>
      <c r="K3955" s="67">
        <v>82.054400000000001</v>
      </c>
      <c r="L3955" s="67">
        <v>0.5151</v>
      </c>
    </row>
    <row r="3956" spans="1:15" x14ac:dyDescent="0.25">
      <c r="A3956" s="68">
        <v>44712</v>
      </c>
      <c r="B3956" s="68">
        <v>44714</v>
      </c>
      <c r="C3956" s="66" t="s">
        <v>115</v>
      </c>
      <c r="D3956" s="66" t="s">
        <v>116</v>
      </c>
      <c r="E3956" s="66" t="s">
        <v>117</v>
      </c>
      <c r="F3956" s="68">
        <v>51616</v>
      </c>
      <c r="G3956" s="67">
        <v>7.02</v>
      </c>
      <c r="H3956" s="67">
        <v>0</v>
      </c>
      <c r="I3956" s="67">
        <v>7.17</v>
      </c>
      <c r="J3956" s="67">
        <v>6.87</v>
      </c>
      <c r="K3956" s="67">
        <v>58.645200000000003</v>
      </c>
      <c r="L3956" s="67">
        <v>0.31230000000000002</v>
      </c>
    </row>
    <row r="3957" spans="1:15" hidden="1" x14ac:dyDescent="0.25">
      <c r="A3957" s="68">
        <v>44712</v>
      </c>
      <c r="B3957" s="68">
        <v>44714</v>
      </c>
      <c r="C3957" s="66" t="s">
        <v>124</v>
      </c>
      <c r="D3957" s="66" t="s">
        <v>180</v>
      </c>
      <c r="E3957" s="66" t="s">
        <v>181</v>
      </c>
      <c r="F3957" s="68">
        <v>44853</v>
      </c>
      <c r="G3957" s="67">
        <v>6.3</v>
      </c>
      <c r="H3957" s="67">
        <v>0</v>
      </c>
      <c r="I3957" s="67">
        <v>6.45</v>
      </c>
      <c r="J3957" s="67">
        <v>6.15</v>
      </c>
      <c r="K3957" s="67">
        <v>97.625299999999996</v>
      </c>
      <c r="L3957" s="67">
        <v>0</v>
      </c>
      <c r="O3957" s="76"/>
    </row>
    <row r="3958" spans="1:15" hidden="1" x14ac:dyDescent="0.25">
      <c r="A3958" s="68">
        <v>44712</v>
      </c>
      <c r="B3958" s="68">
        <v>44714</v>
      </c>
      <c r="C3958" s="66" t="s">
        <v>130</v>
      </c>
      <c r="D3958" s="66" t="s">
        <v>178</v>
      </c>
      <c r="E3958" s="66" t="s">
        <v>179</v>
      </c>
      <c r="F3958" s="68">
        <v>44923</v>
      </c>
      <c r="G3958" s="67">
        <v>6.68</v>
      </c>
      <c r="H3958" s="67">
        <v>0.04</v>
      </c>
      <c r="I3958" s="67">
        <v>6.83</v>
      </c>
      <c r="J3958" s="67">
        <v>6.54</v>
      </c>
      <c r="K3958" s="67">
        <v>96.265000000000001</v>
      </c>
      <c r="L3958" s="67">
        <v>0</v>
      </c>
    </row>
    <row r="3959" spans="1:15" hidden="1" x14ac:dyDescent="0.25">
      <c r="A3959" s="68">
        <v>44712</v>
      </c>
      <c r="B3959" s="68">
        <v>44714</v>
      </c>
      <c r="C3959" s="66" t="s">
        <v>118</v>
      </c>
      <c r="D3959" s="66" t="s">
        <v>174</v>
      </c>
      <c r="E3959" s="66" t="s">
        <v>175</v>
      </c>
      <c r="F3959" s="68">
        <v>46835</v>
      </c>
      <c r="G3959" s="67">
        <v>7.18</v>
      </c>
      <c r="H3959" s="67">
        <v>-0.03</v>
      </c>
      <c r="I3959" s="67">
        <v>7.33</v>
      </c>
      <c r="J3959" s="67">
        <v>7.04</v>
      </c>
      <c r="K3959" s="67">
        <v>87.550700000000006</v>
      </c>
      <c r="L3959" s="67">
        <v>1.6520999999999999</v>
      </c>
    </row>
    <row r="3960" spans="1:15" hidden="1" x14ac:dyDescent="0.25">
      <c r="A3960" s="68">
        <v>44712</v>
      </c>
      <c r="B3960" s="68">
        <v>44714</v>
      </c>
      <c r="C3960" s="66" t="s">
        <v>127</v>
      </c>
      <c r="D3960" s="66" t="s">
        <v>4</v>
      </c>
      <c r="E3960" s="66" t="s">
        <v>8</v>
      </c>
      <c r="F3960" s="68">
        <v>48542</v>
      </c>
      <c r="G3960" s="67">
        <v>7.16</v>
      </c>
      <c r="H3960" s="67">
        <v>0</v>
      </c>
      <c r="I3960" s="67">
        <v>7.3</v>
      </c>
      <c r="J3960" s="67">
        <v>7.01</v>
      </c>
      <c r="K3960" s="67">
        <v>82.661000000000001</v>
      </c>
      <c r="L3960" s="67">
        <v>1.7438</v>
      </c>
    </row>
    <row r="3961" spans="1:15" hidden="1" x14ac:dyDescent="0.25">
      <c r="A3961" s="68">
        <v>44712</v>
      </c>
      <c r="B3961" s="68">
        <v>44714</v>
      </c>
      <c r="C3961" s="66" t="s">
        <v>133</v>
      </c>
      <c r="D3961" s="66" t="s">
        <v>172</v>
      </c>
      <c r="E3961" s="66" t="s">
        <v>173</v>
      </c>
      <c r="F3961" s="68">
        <v>45035</v>
      </c>
      <c r="G3961" s="67">
        <v>6.58</v>
      </c>
      <c r="H3961" s="67">
        <v>0.04</v>
      </c>
      <c r="I3961" s="67">
        <v>6.72</v>
      </c>
      <c r="J3961" s="67">
        <v>6.43</v>
      </c>
      <c r="K3961" s="67">
        <v>94.462100000000007</v>
      </c>
      <c r="L3961" s="67">
        <v>0</v>
      </c>
    </row>
    <row r="3962" spans="1:15" hidden="1" x14ac:dyDescent="0.25">
      <c r="A3962" s="68">
        <v>44711</v>
      </c>
      <c r="B3962" s="68">
        <v>44713</v>
      </c>
      <c r="C3962" s="66" t="s">
        <v>112</v>
      </c>
      <c r="D3962" s="66" t="s">
        <v>113</v>
      </c>
      <c r="E3962" s="66" t="s">
        <v>114</v>
      </c>
      <c r="F3962" s="68">
        <v>50705</v>
      </c>
      <c r="G3962" s="67">
        <v>7.05</v>
      </c>
      <c r="H3962" s="67">
        <v>0.09</v>
      </c>
      <c r="I3962" s="67">
        <v>7.19</v>
      </c>
      <c r="J3962" s="67">
        <v>6.9</v>
      </c>
      <c r="K3962" s="67">
        <v>61.354399999999998</v>
      </c>
      <c r="L3962" s="67">
        <v>1.7836000000000001</v>
      </c>
    </row>
    <row r="3963" spans="1:15" hidden="1" x14ac:dyDescent="0.25">
      <c r="A3963" s="68">
        <v>44711</v>
      </c>
      <c r="B3963" s="68">
        <v>44713</v>
      </c>
      <c r="C3963" s="66" t="s">
        <v>121</v>
      </c>
      <c r="D3963" s="66" t="s">
        <v>170</v>
      </c>
      <c r="E3963" s="66" t="s">
        <v>171</v>
      </c>
      <c r="F3963" s="68">
        <v>45987</v>
      </c>
      <c r="G3963" s="67">
        <v>7</v>
      </c>
      <c r="H3963" s="67">
        <v>0.03</v>
      </c>
      <c r="I3963" s="67">
        <v>7.15</v>
      </c>
      <c r="J3963" s="67">
        <v>6.85</v>
      </c>
      <c r="K3963" s="67">
        <v>81.977000000000004</v>
      </c>
      <c r="L3963" s="67">
        <v>0.51229999999999998</v>
      </c>
    </row>
    <row r="3964" spans="1:15" x14ac:dyDescent="0.25">
      <c r="A3964" s="68">
        <v>44711</v>
      </c>
      <c r="B3964" s="68">
        <v>44713</v>
      </c>
      <c r="C3964" s="66" t="s">
        <v>115</v>
      </c>
      <c r="D3964" s="66" t="s">
        <v>116</v>
      </c>
      <c r="E3964" s="66" t="s">
        <v>117</v>
      </c>
      <c r="F3964" s="68">
        <v>51616</v>
      </c>
      <c r="G3964" s="67">
        <v>7.02</v>
      </c>
      <c r="H3964" s="67">
        <v>0.1</v>
      </c>
      <c r="I3964" s="67">
        <v>7.16</v>
      </c>
      <c r="J3964" s="67">
        <v>6.87</v>
      </c>
      <c r="K3964" s="67">
        <v>58.659100000000002</v>
      </c>
      <c r="L3964" s="67">
        <v>0.30409999999999998</v>
      </c>
    </row>
    <row r="3965" spans="1:15" hidden="1" x14ac:dyDescent="0.25">
      <c r="A3965" s="68">
        <v>44711</v>
      </c>
      <c r="B3965" s="68">
        <v>44713</v>
      </c>
      <c r="C3965" s="66" t="s">
        <v>124</v>
      </c>
      <c r="D3965" s="66" t="s">
        <v>180</v>
      </c>
      <c r="E3965" s="66" t="s">
        <v>181</v>
      </c>
      <c r="F3965" s="68">
        <v>44853</v>
      </c>
      <c r="G3965" s="67">
        <v>6.3</v>
      </c>
      <c r="H3965" s="67">
        <v>0</v>
      </c>
      <c r="I3965" s="67">
        <v>6.45</v>
      </c>
      <c r="J3965" s="67">
        <v>6.15</v>
      </c>
      <c r="K3965" s="67">
        <v>97.608599999999996</v>
      </c>
      <c r="L3965" s="67">
        <v>0</v>
      </c>
      <c r="O3965" s="76"/>
    </row>
    <row r="3966" spans="1:15" hidden="1" x14ac:dyDescent="0.25">
      <c r="A3966" s="68">
        <v>44711</v>
      </c>
      <c r="B3966" s="68">
        <v>44713</v>
      </c>
      <c r="C3966" s="66" t="s">
        <v>130</v>
      </c>
      <c r="D3966" s="66" t="s">
        <v>178</v>
      </c>
      <c r="E3966" s="66" t="s">
        <v>179</v>
      </c>
      <c r="F3966" s="68">
        <v>44923</v>
      </c>
      <c r="G3966" s="67">
        <v>6.64</v>
      </c>
      <c r="H3966" s="67">
        <v>0</v>
      </c>
      <c r="I3966" s="67">
        <v>6.78</v>
      </c>
      <c r="J3966" s="67">
        <v>6.49</v>
      </c>
      <c r="K3966" s="67">
        <v>96.272099999999995</v>
      </c>
      <c r="L3966" s="67">
        <v>0</v>
      </c>
    </row>
    <row r="3967" spans="1:15" hidden="1" x14ac:dyDescent="0.25">
      <c r="A3967" s="68">
        <v>44711</v>
      </c>
      <c r="B3967" s="68">
        <v>44713</v>
      </c>
      <c r="C3967" s="66" t="s">
        <v>118</v>
      </c>
      <c r="D3967" s="66" t="s">
        <v>174</v>
      </c>
      <c r="E3967" s="66" t="s">
        <v>175</v>
      </c>
      <c r="F3967" s="68">
        <v>46835</v>
      </c>
      <c r="G3967" s="67">
        <v>7.21</v>
      </c>
      <c r="H3967" s="67">
        <v>0.09</v>
      </c>
      <c r="I3967" s="67">
        <v>7.36</v>
      </c>
      <c r="J3967" s="67">
        <v>7.06</v>
      </c>
      <c r="K3967" s="67">
        <v>87.433199999999999</v>
      </c>
      <c r="L3967" s="67">
        <v>1.6396999999999999</v>
      </c>
    </row>
    <row r="3968" spans="1:15" hidden="1" x14ac:dyDescent="0.25">
      <c r="A3968" s="68">
        <v>44711</v>
      </c>
      <c r="B3968" s="68">
        <v>44713</v>
      </c>
      <c r="C3968" s="66" t="s">
        <v>127</v>
      </c>
      <c r="D3968" s="66" t="s">
        <v>4</v>
      </c>
      <c r="E3968" s="66" t="s">
        <v>8</v>
      </c>
      <c r="F3968" s="68">
        <v>48542</v>
      </c>
      <c r="G3968" s="67">
        <v>7.16</v>
      </c>
      <c r="H3968" s="67">
        <v>0.13</v>
      </c>
      <c r="I3968" s="67">
        <v>7.3</v>
      </c>
      <c r="J3968" s="67">
        <v>7.01</v>
      </c>
      <c r="K3968" s="67">
        <v>82.662899999999993</v>
      </c>
      <c r="L3968" s="67">
        <v>1.7307999999999999</v>
      </c>
    </row>
    <row r="3969" spans="1:15" hidden="1" x14ac:dyDescent="0.25">
      <c r="A3969" s="68">
        <v>44711</v>
      </c>
      <c r="B3969" s="68">
        <v>44713</v>
      </c>
      <c r="C3969" s="66" t="s">
        <v>133</v>
      </c>
      <c r="D3969" s="66" t="s">
        <v>172</v>
      </c>
      <c r="E3969" s="66" t="s">
        <v>173</v>
      </c>
      <c r="F3969" s="68">
        <v>45035</v>
      </c>
      <c r="G3969" s="67">
        <v>6.54</v>
      </c>
      <c r="H3969" s="67">
        <v>0</v>
      </c>
      <c r="I3969" s="67">
        <v>6.68</v>
      </c>
      <c r="J3969" s="67">
        <v>6.39</v>
      </c>
      <c r="K3969" s="67">
        <v>94.477800000000002</v>
      </c>
      <c r="L3969" s="67">
        <v>0</v>
      </c>
    </row>
    <row r="3970" spans="1:15" hidden="1" x14ac:dyDescent="0.25">
      <c r="A3970" s="68">
        <v>44708</v>
      </c>
      <c r="B3970" s="68">
        <v>44712</v>
      </c>
      <c r="C3970" s="66" t="s">
        <v>112</v>
      </c>
      <c r="D3970" s="66" t="s">
        <v>113</v>
      </c>
      <c r="E3970" s="66" t="s">
        <v>114</v>
      </c>
      <c r="F3970" s="68">
        <v>50705</v>
      </c>
      <c r="G3970" s="67">
        <v>6.96</v>
      </c>
      <c r="H3970" s="67">
        <v>-0.01</v>
      </c>
      <c r="I3970" s="67">
        <v>7.11</v>
      </c>
      <c r="J3970" s="67">
        <v>6.81</v>
      </c>
      <c r="K3970" s="67">
        <v>61.959600000000002</v>
      </c>
      <c r="L3970" s="67">
        <v>1.7753000000000001</v>
      </c>
    </row>
    <row r="3971" spans="1:15" hidden="1" x14ac:dyDescent="0.25">
      <c r="A3971" s="68">
        <v>44708</v>
      </c>
      <c r="B3971" s="68">
        <v>44712</v>
      </c>
      <c r="C3971" s="66" t="s">
        <v>121</v>
      </c>
      <c r="D3971" s="66" t="s">
        <v>170</v>
      </c>
      <c r="E3971" s="66" t="s">
        <v>171</v>
      </c>
      <c r="F3971" s="68">
        <v>45987</v>
      </c>
      <c r="G3971" s="67">
        <v>6.97</v>
      </c>
      <c r="H3971" s="67">
        <v>-0.01</v>
      </c>
      <c r="I3971" s="67">
        <v>7.11</v>
      </c>
      <c r="J3971" s="67">
        <v>6.82</v>
      </c>
      <c r="K3971" s="67">
        <v>82.051400000000001</v>
      </c>
      <c r="L3971" s="67">
        <v>0.50960000000000005</v>
      </c>
    </row>
    <row r="3972" spans="1:15" x14ac:dyDescent="0.25">
      <c r="A3972" s="68">
        <v>44708</v>
      </c>
      <c r="B3972" s="68">
        <v>44712</v>
      </c>
      <c r="C3972" s="66" t="s">
        <v>115</v>
      </c>
      <c r="D3972" s="66" t="s">
        <v>116</v>
      </c>
      <c r="E3972" s="66" t="s">
        <v>117</v>
      </c>
      <c r="F3972" s="68">
        <v>51616</v>
      </c>
      <c r="G3972" s="67">
        <v>6.92</v>
      </c>
      <c r="H3972" s="67">
        <v>-0.03</v>
      </c>
      <c r="I3972" s="67">
        <v>7.07</v>
      </c>
      <c r="J3972" s="67">
        <v>6.77</v>
      </c>
      <c r="K3972" s="67">
        <v>59.352899999999998</v>
      </c>
      <c r="L3972" s="67">
        <v>0.2959</v>
      </c>
    </row>
    <row r="3973" spans="1:15" hidden="1" x14ac:dyDescent="0.25">
      <c r="A3973" s="68">
        <v>44708</v>
      </c>
      <c r="B3973" s="68">
        <v>44712</v>
      </c>
      <c r="C3973" s="66" t="s">
        <v>124</v>
      </c>
      <c r="D3973" s="66" t="s">
        <v>180</v>
      </c>
      <c r="E3973" s="66" t="s">
        <v>181</v>
      </c>
      <c r="F3973" s="68">
        <v>44853</v>
      </c>
      <c r="G3973" s="67">
        <v>6.3</v>
      </c>
      <c r="H3973" s="67">
        <v>-0.01</v>
      </c>
      <c r="I3973" s="67">
        <v>6.45</v>
      </c>
      <c r="J3973" s="67">
        <v>6.15</v>
      </c>
      <c r="K3973" s="67">
        <v>97.591999999999999</v>
      </c>
      <c r="L3973" s="67">
        <v>0</v>
      </c>
      <c r="O3973" s="76"/>
    </row>
    <row r="3974" spans="1:15" hidden="1" x14ac:dyDescent="0.25">
      <c r="A3974" s="68">
        <v>44708</v>
      </c>
      <c r="B3974" s="68">
        <v>44712</v>
      </c>
      <c r="C3974" s="66" t="s">
        <v>130</v>
      </c>
      <c r="D3974" s="66" t="s">
        <v>178</v>
      </c>
      <c r="E3974" s="66" t="s">
        <v>179</v>
      </c>
      <c r="F3974" s="68">
        <v>44923</v>
      </c>
      <c r="G3974" s="67">
        <v>6.64</v>
      </c>
      <c r="H3974" s="67">
        <v>-0.01</v>
      </c>
      <c r="I3974" s="67">
        <v>6.78</v>
      </c>
      <c r="J3974" s="67">
        <v>6.49</v>
      </c>
      <c r="K3974" s="67">
        <v>96.254999999999995</v>
      </c>
      <c r="L3974" s="67">
        <v>0</v>
      </c>
    </row>
    <row r="3975" spans="1:15" hidden="1" x14ac:dyDescent="0.25">
      <c r="A3975" s="68">
        <v>44708</v>
      </c>
      <c r="B3975" s="68">
        <v>44712</v>
      </c>
      <c r="C3975" s="66" t="s">
        <v>118</v>
      </c>
      <c r="D3975" s="66" t="s">
        <v>174</v>
      </c>
      <c r="E3975" s="66" t="s">
        <v>175</v>
      </c>
      <c r="F3975" s="68">
        <v>46835</v>
      </c>
      <c r="G3975" s="67">
        <v>7.12</v>
      </c>
      <c r="H3975" s="67">
        <v>-0.01</v>
      </c>
      <c r="I3975" s="67">
        <v>7.27</v>
      </c>
      <c r="J3975" s="67">
        <v>6.97</v>
      </c>
      <c r="K3975" s="67">
        <v>87.829300000000003</v>
      </c>
      <c r="L3975" s="67">
        <v>1.6274</v>
      </c>
    </row>
    <row r="3976" spans="1:15" hidden="1" x14ac:dyDescent="0.25">
      <c r="A3976" s="68">
        <v>44708</v>
      </c>
      <c r="B3976" s="68">
        <v>44712</v>
      </c>
      <c r="C3976" s="66" t="s">
        <v>127</v>
      </c>
      <c r="D3976" s="66" t="s">
        <v>4</v>
      </c>
      <c r="E3976" s="66" t="s">
        <v>8</v>
      </c>
      <c r="F3976" s="68">
        <v>48542</v>
      </c>
      <c r="G3976" s="67">
        <v>7.03</v>
      </c>
      <c r="H3976" s="67">
        <v>0.01</v>
      </c>
      <c r="I3976" s="67">
        <v>7.18</v>
      </c>
      <c r="J3976" s="67">
        <v>6.88</v>
      </c>
      <c r="K3976" s="67">
        <v>83.4649</v>
      </c>
      <c r="L3976" s="67">
        <v>1.7178</v>
      </c>
    </row>
    <row r="3977" spans="1:15" hidden="1" x14ac:dyDescent="0.25">
      <c r="A3977" s="68">
        <v>44708</v>
      </c>
      <c r="B3977" s="68">
        <v>44712</v>
      </c>
      <c r="C3977" s="66" t="s">
        <v>133</v>
      </c>
      <c r="D3977" s="66" t="s">
        <v>172</v>
      </c>
      <c r="E3977" s="66" t="s">
        <v>173</v>
      </c>
      <c r="F3977" s="68">
        <v>45035</v>
      </c>
      <c r="G3977" s="67">
        <v>6.54</v>
      </c>
      <c r="H3977" s="67">
        <v>-0.12</v>
      </c>
      <c r="I3977" s="67">
        <v>6.68</v>
      </c>
      <c r="J3977" s="67">
        <v>6.39</v>
      </c>
      <c r="K3977" s="67">
        <v>94.461600000000004</v>
      </c>
      <c r="L3977" s="67">
        <v>0</v>
      </c>
    </row>
    <row r="3978" spans="1:15" hidden="1" x14ac:dyDescent="0.25">
      <c r="A3978" s="68">
        <v>44707</v>
      </c>
      <c r="B3978" s="68">
        <v>44711</v>
      </c>
      <c r="C3978" s="66" t="s">
        <v>112</v>
      </c>
      <c r="D3978" s="66" t="s">
        <v>113</v>
      </c>
      <c r="E3978" s="66" t="s">
        <v>114</v>
      </c>
      <c r="F3978" s="68">
        <v>50705</v>
      </c>
      <c r="G3978" s="67">
        <v>6.97</v>
      </c>
      <c r="H3978" s="67">
        <v>0.19</v>
      </c>
      <c r="I3978" s="67">
        <v>7.11</v>
      </c>
      <c r="J3978" s="67">
        <v>6.82</v>
      </c>
      <c r="K3978" s="67">
        <v>61.914900000000003</v>
      </c>
      <c r="L3978" s="67">
        <v>1.7670999999999999</v>
      </c>
    </row>
    <row r="3979" spans="1:15" hidden="1" x14ac:dyDescent="0.25">
      <c r="A3979" s="68">
        <v>44707</v>
      </c>
      <c r="B3979" s="68">
        <v>44711</v>
      </c>
      <c r="C3979" s="66" t="s">
        <v>121</v>
      </c>
      <c r="D3979" s="66" t="s">
        <v>170</v>
      </c>
      <c r="E3979" s="66" t="s">
        <v>171</v>
      </c>
      <c r="F3979" s="68">
        <v>45987</v>
      </c>
      <c r="G3979" s="67">
        <v>6.98</v>
      </c>
      <c r="H3979" s="67">
        <v>0.2</v>
      </c>
      <c r="I3979" s="67">
        <v>7.13</v>
      </c>
      <c r="J3979" s="67">
        <v>6.84</v>
      </c>
      <c r="K3979" s="67">
        <v>81.991500000000002</v>
      </c>
      <c r="L3979" s="67">
        <v>0.50680000000000003</v>
      </c>
    </row>
    <row r="3980" spans="1:15" x14ac:dyDescent="0.25">
      <c r="A3980" s="68">
        <v>44707</v>
      </c>
      <c r="B3980" s="68">
        <v>44711</v>
      </c>
      <c r="C3980" s="66" t="s">
        <v>115</v>
      </c>
      <c r="D3980" s="66" t="s">
        <v>116</v>
      </c>
      <c r="E3980" s="66" t="s">
        <v>117</v>
      </c>
      <c r="F3980" s="68">
        <v>51616</v>
      </c>
      <c r="G3980" s="67">
        <v>6.95</v>
      </c>
      <c r="H3980" s="67">
        <v>0.19</v>
      </c>
      <c r="I3980" s="67">
        <v>7.09</v>
      </c>
      <c r="J3980" s="67">
        <v>6.8</v>
      </c>
      <c r="K3980" s="67">
        <v>59.153100000000002</v>
      </c>
      <c r="L3980" s="67">
        <v>0.28770000000000001</v>
      </c>
    </row>
    <row r="3981" spans="1:15" hidden="1" x14ac:dyDescent="0.25">
      <c r="A3981" s="68">
        <v>44707</v>
      </c>
      <c r="B3981" s="68">
        <v>44711</v>
      </c>
      <c r="C3981" s="66" t="s">
        <v>124</v>
      </c>
      <c r="D3981" s="66" t="s">
        <v>180</v>
      </c>
      <c r="E3981" s="66" t="s">
        <v>181</v>
      </c>
      <c r="F3981" s="68">
        <v>44853</v>
      </c>
      <c r="G3981" s="67">
        <v>6.31</v>
      </c>
      <c r="H3981" s="67">
        <v>0.08</v>
      </c>
      <c r="I3981" s="67">
        <v>6.46</v>
      </c>
      <c r="J3981" s="67">
        <v>6.16</v>
      </c>
      <c r="K3981" s="67">
        <v>97.5715</v>
      </c>
      <c r="L3981" s="67">
        <v>0</v>
      </c>
      <c r="O3981" s="76"/>
    </row>
    <row r="3982" spans="1:15" hidden="1" x14ac:dyDescent="0.25">
      <c r="A3982" s="68">
        <v>44707</v>
      </c>
      <c r="B3982" s="68">
        <v>44711</v>
      </c>
      <c r="C3982" s="66" t="s">
        <v>130</v>
      </c>
      <c r="D3982" s="66" t="s">
        <v>178</v>
      </c>
      <c r="E3982" s="66" t="s">
        <v>179</v>
      </c>
      <c r="F3982" s="68">
        <v>44923</v>
      </c>
      <c r="G3982" s="67">
        <v>6.65</v>
      </c>
      <c r="H3982" s="67">
        <v>0.2</v>
      </c>
      <c r="I3982" s="67">
        <v>6.79</v>
      </c>
      <c r="J3982" s="67">
        <v>6.5</v>
      </c>
      <c r="K3982" s="67">
        <v>96.233400000000003</v>
      </c>
      <c r="L3982" s="67">
        <v>0</v>
      </c>
    </row>
    <row r="3983" spans="1:15" hidden="1" x14ac:dyDescent="0.25">
      <c r="A3983" s="68">
        <v>44707</v>
      </c>
      <c r="B3983" s="68">
        <v>44711</v>
      </c>
      <c r="C3983" s="66" t="s">
        <v>118</v>
      </c>
      <c r="D3983" s="66" t="s">
        <v>174</v>
      </c>
      <c r="E3983" s="66" t="s">
        <v>175</v>
      </c>
      <c r="F3983" s="68">
        <v>46835</v>
      </c>
      <c r="G3983" s="67">
        <v>7.13</v>
      </c>
      <c r="H3983" s="67">
        <v>0.18</v>
      </c>
      <c r="I3983" s="67">
        <v>7.28</v>
      </c>
      <c r="J3983" s="67">
        <v>6.98</v>
      </c>
      <c r="K3983" s="67">
        <v>87.761399999999995</v>
      </c>
      <c r="L3983" s="67">
        <v>1.6151</v>
      </c>
    </row>
    <row r="3984" spans="1:15" hidden="1" x14ac:dyDescent="0.25">
      <c r="A3984" s="68">
        <v>44707</v>
      </c>
      <c r="B3984" s="68">
        <v>44711</v>
      </c>
      <c r="C3984" s="66" t="s">
        <v>127</v>
      </c>
      <c r="D3984" s="66" t="s">
        <v>4</v>
      </c>
      <c r="E3984" s="66" t="s">
        <v>8</v>
      </c>
      <c r="F3984" s="68">
        <v>48542</v>
      </c>
      <c r="G3984" s="67">
        <v>7.02</v>
      </c>
      <c r="H3984" s="67">
        <v>0.21</v>
      </c>
      <c r="I3984" s="67">
        <v>7.17</v>
      </c>
      <c r="J3984" s="67">
        <v>6.87</v>
      </c>
      <c r="K3984" s="67">
        <v>83.526499999999999</v>
      </c>
      <c r="L3984" s="67">
        <v>1.7048000000000001</v>
      </c>
    </row>
    <row r="3985" spans="1:15" hidden="1" x14ac:dyDescent="0.25">
      <c r="A3985" s="68">
        <v>44707</v>
      </c>
      <c r="B3985" s="68">
        <v>44711</v>
      </c>
      <c r="C3985" s="66" t="s">
        <v>133</v>
      </c>
      <c r="D3985" s="66" t="s">
        <v>172</v>
      </c>
      <c r="E3985" s="66" t="s">
        <v>173</v>
      </c>
      <c r="F3985" s="68">
        <v>45035</v>
      </c>
      <c r="G3985" s="67">
        <v>6.66</v>
      </c>
      <c r="H3985" s="67">
        <v>0.13</v>
      </c>
      <c r="I3985" s="67">
        <v>6.8</v>
      </c>
      <c r="J3985" s="67">
        <v>6.51</v>
      </c>
      <c r="K3985" s="67">
        <v>94.349199999999996</v>
      </c>
      <c r="L3985" s="67">
        <v>0</v>
      </c>
    </row>
    <row r="3986" spans="1:15" hidden="1" x14ac:dyDescent="0.25">
      <c r="A3986" s="68">
        <v>44706</v>
      </c>
      <c r="B3986" s="68">
        <v>44708</v>
      </c>
      <c r="C3986" s="66" t="s">
        <v>112</v>
      </c>
      <c r="D3986" s="66" t="s">
        <v>113</v>
      </c>
      <c r="E3986" s="66" t="s">
        <v>114</v>
      </c>
      <c r="F3986" s="68">
        <v>50705</v>
      </c>
      <c r="G3986" s="67">
        <v>6.78</v>
      </c>
      <c r="H3986" s="67">
        <v>-7.0000000000000007E-2</v>
      </c>
      <c r="I3986" s="67">
        <v>6.93</v>
      </c>
      <c r="J3986" s="67">
        <v>6.63</v>
      </c>
      <c r="K3986" s="67">
        <v>63.2346</v>
      </c>
      <c r="L3986" s="67">
        <v>1.7424999999999999</v>
      </c>
    </row>
    <row r="3987" spans="1:15" hidden="1" x14ac:dyDescent="0.25">
      <c r="A3987" s="68">
        <v>44706</v>
      </c>
      <c r="B3987" s="68">
        <v>44708</v>
      </c>
      <c r="C3987" s="66" t="s">
        <v>121</v>
      </c>
      <c r="D3987" s="66" t="s">
        <v>170</v>
      </c>
      <c r="E3987" s="66" t="s">
        <v>171</v>
      </c>
      <c r="F3987" s="68">
        <v>45987</v>
      </c>
      <c r="G3987" s="67">
        <v>6.78</v>
      </c>
      <c r="H3987" s="67">
        <v>-0.05</v>
      </c>
      <c r="I3987" s="67">
        <v>6.92</v>
      </c>
      <c r="J3987" s="67">
        <v>6.63</v>
      </c>
      <c r="K3987" s="67">
        <v>82.508099999999999</v>
      </c>
      <c r="L3987" s="67">
        <v>0.49859999999999999</v>
      </c>
    </row>
    <row r="3988" spans="1:15" x14ac:dyDescent="0.25">
      <c r="A3988" s="68">
        <v>44706</v>
      </c>
      <c r="B3988" s="68">
        <v>44708</v>
      </c>
      <c r="C3988" s="66" t="s">
        <v>115</v>
      </c>
      <c r="D3988" s="66" t="s">
        <v>116</v>
      </c>
      <c r="E3988" s="66" t="s">
        <v>117</v>
      </c>
      <c r="F3988" s="68">
        <v>51616</v>
      </c>
      <c r="G3988" s="67">
        <v>6.76</v>
      </c>
      <c r="H3988" s="67">
        <v>-7.0000000000000007E-2</v>
      </c>
      <c r="I3988" s="67">
        <v>6.9</v>
      </c>
      <c r="J3988" s="67">
        <v>6.61</v>
      </c>
      <c r="K3988" s="67">
        <v>60.5501</v>
      </c>
      <c r="L3988" s="67">
        <v>0.26300000000000001</v>
      </c>
    </row>
    <row r="3989" spans="1:15" hidden="1" x14ac:dyDescent="0.25">
      <c r="A3989" s="68">
        <v>44706</v>
      </c>
      <c r="B3989" s="68">
        <v>44708</v>
      </c>
      <c r="C3989" s="66" t="s">
        <v>124</v>
      </c>
      <c r="D3989" s="66" t="s">
        <v>180</v>
      </c>
      <c r="E3989" s="66" t="s">
        <v>181</v>
      </c>
      <c r="F3989" s="68">
        <v>44853</v>
      </c>
      <c r="G3989" s="67">
        <v>6.23</v>
      </c>
      <c r="H3989" s="67">
        <v>-0.04</v>
      </c>
      <c r="I3989" s="67">
        <v>6.38</v>
      </c>
      <c r="J3989" s="67">
        <v>6.08</v>
      </c>
      <c r="K3989" s="67">
        <v>97.550899999999999</v>
      </c>
      <c r="L3989" s="67">
        <v>0</v>
      </c>
      <c r="O3989" s="76"/>
    </row>
    <row r="3990" spans="1:15" hidden="1" x14ac:dyDescent="0.25">
      <c r="A3990" s="68">
        <v>44706</v>
      </c>
      <c r="B3990" s="68">
        <v>44708</v>
      </c>
      <c r="C3990" s="66" t="s">
        <v>130</v>
      </c>
      <c r="D3990" s="66" t="s">
        <v>178</v>
      </c>
      <c r="E3990" s="66" t="s">
        <v>179</v>
      </c>
      <c r="F3990" s="68">
        <v>44923</v>
      </c>
      <c r="G3990" s="67">
        <v>6.45</v>
      </c>
      <c r="H3990" s="67">
        <v>0.02</v>
      </c>
      <c r="I3990" s="67">
        <v>6.59</v>
      </c>
      <c r="J3990" s="67">
        <v>6.3</v>
      </c>
      <c r="K3990" s="67">
        <v>96.292699999999996</v>
      </c>
      <c r="L3990" s="67">
        <v>0</v>
      </c>
    </row>
    <row r="3991" spans="1:15" hidden="1" x14ac:dyDescent="0.25">
      <c r="A3991" s="68">
        <v>44706</v>
      </c>
      <c r="B3991" s="68">
        <v>44708</v>
      </c>
      <c r="C3991" s="66" t="s">
        <v>118</v>
      </c>
      <c r="D3991" s="66" t="s">
        <v>174</v>
      </c>
      <c r="E3991" s="66" t="s">
        <v>175</v>
      </c>
      <c r="F3991" s="68">
        <v>46835</v>
      </c>
      <c r="G3991" s="67">
        <v>6.95</v>
      </c>
      <c r="H3991" s="67">
        <v>-7.0000000000000007E-2</v>
      </c>
      <c r="I3991" s="67">
        <v>7.1</v>
      </c>
      <c r="J3991" s="67">
        <v>6.8</v>
      </c>
      <c r="K3991" s="67">
        <v>88.526499999999999</v>
      </c>
      <c r="L3991" s="67">
        <v>1.5781000000000001</v>
      </c>
    </row>
    <row r="3992" spans="1:15" hidden="1" x14ac:dyDescent="0.25">
      <c r="A3992" s="68">
        <v>44706</v>
      </c>
      <c r="B3992" s="68">
        <v>44708</v>
      </c>
      <c r="C3992" s="66" t="s">
        <v>127</v>
      </c>
      <c r="D3992" s="66" t="s">
        <v>4</v>
      </c>
      <c r="E3992" s="66" t="s">
        <v>8</v>
      </c>
      <c r="F3992" s="68">
        <v>48542</v>
      </c>
      <c r="G3992" s="67">
        <v>6.81</v>
      </c>
      <c r="H3992" s="67">
        <v>-0.05</v>
      </c>
      <c r="I3992" s="67">
        <v>6.95</v>
      </c>
      <c r="J3992" s="67">
        <v>6.66</v>
      </c>
      <c r="K3992" s="67">
        <v>84.921099999999996</v>
      </c>
      <c r="L3992" s="67">
        <v>1.6657999999999999</v>
      </c>
    </row>
    <row r="3993" spans="1:15" hidden="1" x14ac:dyDescent="0.25">
      <c r="A3993" s="68">
        <v>44706</v>
      </c>
      <c r="B3993" s="68">
        <v>44708</v>
      </c>
      <c r="C3993" s="66" t="s">
        <v>133</v>
      </c>
      <c r="D3993" s="66" t="s">
        <v>172</v>
      </c>
      <c r="E3993" s="66" t="s">
        <v>173</v>
      </c>
      <c r="F3993" s="68">
        <v>45035</v>
      </c>
      <c r="G3993" s="67">
        <v>6.53</v>
      </c>
      <c r="H3993" s="67">
        <v>0.01</v>
      </c>
      <c r="I3993" s="67">
        <v>6.68</v>
      </c>
      <c r="J3993" s="67">
        <v>6.38</v>
      </c>
      <c r="K3993" s="67">
        <v>94.399500000000003</v>
      </c>
      <c r="L3993" s="67">
        <v>0</v>
      </c>
    </row>
    <row r="3994" spans="1:15" hidden="1" x14ac:dyDescent="0.25">
      <c r="A3994" s="68">
        <v>44705</v>
      </c>
      <c r="B3994" s="68">
        <v>44707</v>
      </c>
      <c r="C3994" s="66" t="s">
        <v>112</v>
      </c>
      <c r="D3994" s="66" t="s">
        <v>113</v>
      </c>
      <c r="E3994" s="66" t="s">
        <v>114</v>
      </c>
      <c r="F3994" s="68">
        <v>50705</v>
      </c>
      <c r="G3994" s="67">
        <v>6.85</v>
      </c>
      <c r="H3994" s="67">
        <v>0.04</v>
      </c>
      <c r="I3994" s="67">
        <v>7</v>
      </c>
      <c r="J3994" s="67">
        <v>6.7</v>
      </c>
      <c r="K3994" s="67">
        <v>62.727699999999999</v>
      </c>
      <c r="L3994" s="67">
        <v>1.7342</v>
      </c>
    </row>
    <row r="3995" spans="1:15" hidden="1" x14ac:dyDescent="0.25">
      <c r="A3995" s="68">
        <v>44705</v>
      </c>
      <c r="B3995" s="68">
        <v>44707</v>
      </c>
      <c r="C3995" s="66" t="s">
        <v>121</v>
      </c>
      <c r="D3995" s="66" t="s">
        <v>170</v>
      </c>
      <c r="E3995" s="66" t="s">
        <v>171</v>
      </c>
      <c r="F3995" s="68">
        <v>45987</v>
      </c>
      <c r="G3995" s="67">
        <v>6.83</v>
      </c>
      <c r="H3995" s="67">
        <v>-0.04</v>
      </c>
      <c r="I3995" s="67">
        <v>6.98</v>
      </c>
      <c r="J3995" s="67">
        <v>6.69</v>
      </c>
      <c r="K3995" s="67">
        <v>82.343999999999994</v>
      </c>
      <c r="L3995" s="67">
        <v>0.49590000000000001</v>
      </c>
    </row>
    <row r="3996" spans="1:15" x14ac:dyDescent="0.25">
      <c r="A3996" s="68">
        <v>44705</v>
      </c>
      <c r="B3996" s="68">
        <v>44707</v>
      </c>
      <c r="C3996" s="66" t="s">
        <v>115</v>
      </c>
      <c r="D3996" s="66" t="s">
        <v>116</v>
      </c>
      <c r="E3996" s="66" t="s">
        <v>117</v>
      </c>
      <c r="F3996" s="68">
        <v>51616</v>
      </c>
      <c r="G3996" s="67">
        <v>6.83</v>
      </c>
      <c r="H3996" s="67">
        <v>0.03</v>
      </c>
      <c r="I3996" s="67">
        <v>6.98</v>
      </c>
      <c r="J3996" s="67">
        <v>6.68</v>
      </c>
      <c r="K3996" s="67">
        <v>60.006399999999999</v>
      </c>
      <c r="L3996" s="67">
        <v>0.25480000000000003</v>
      </c>
    </row>
    <row r="3997" spans="1:15" hidden="1" x14ac:dyDescent="0.25">
      <c r="A3997" s="68">
        <v>44705</v>
      </c>
      <c r="B3997" s="68">
        <v>44707</v>
      </c>
      <c r="C3997" s="66" t="s">
        <v>124</v>
      </c>
      <c r="D3997" s="66" t="s">
        <v>180</v>
      </c>
      <c r="E3997" s="66" t="s">
        <v>181</v>
      </c>
      <c r="F3997" s="68">
        <v>44853</v>
      </c>
      <c r="G3997" s="67">
        <v>6.27</v>
      </c>
      <c r="H3997" s="67">
        <v>0.12</v>
      </c>
      <c r="I3997" s="67">
        <v>6.42</v>
      </c>
      <c r="J3997" s="67">
        <v>6.12</v>
      </c>
      <c r="K3997" s="67">
        <v>97.520300000000006</v>
      </c>
      <c r="L3997" s="67">
        <v>0</v>
      </c>
      <c r="O3997" s="76"/>
    </row>
    <row r="3998" spans="1:15" hidden="1" x14ac:dyDescent="0.25">
      <c r="A3998" s="68">
        <v>44705</v>
      </c>
      <c r="B3998" s="68">
        <v>44707</v>
      </c>
      <c r="C3998" s="66" t="s">
        <v>130</v>
      </c>
      <c r="D3998" s="66" t="s">
        <v>178</v>
      </c>
      <c r="E3998" s="66" t="s">
        <v>179</v>
      </c>
      <c r="F3998" s="68">
        <v>44923</v>
      </c>
      <c r="G3998" s="67">
        <v>6.43</v>
      </c>
      <c r="H3998" s="67">
        <v>-0.02</v>
      </c>
      <c r="I3998" s="67">
        <v>6.57</v>
      </c>
      <c r="J3998" s="67">
        <v>6.28</v>
      </c>
      <c r="K3998" s="67">
        <v>96.287199999999999</v>
      </c>
      <c r="L3998" s="67">
        <v>0</v>
      </c>
    </row>
    <row r="3999" spans="1:15" hidden="1" x14ac:dyDescent="0.25">
      <c r="A3999" s="68">
        <v>44705</v>
      </c>
      <c r="B3999" s="68">
        <v>44707</v>
      </c>
      <c r="C3999" s="66" t="s">
        <v>118</v>
      </c>
      <c r="D3999" s="66" t="s">
        <v>174</v>
      </c>
      <c r="E3999" s="66" t="s">
        <v>175</v>
      </c>
      <c r="F3999" s="68">
        <v>46835</v>
      </c>
      <c r="G3999" s="67">
        <v>7.02</v>
      </c>
      <c r="H3999" s="67">
        <v>0.01</v>
      </c>
      <c r="I3999" s="67">
        <v>7.17</v>
      </c>
      <c r="J3999" s="67">
        <v>6.87</v>
      </c>
      <c r="K3999" s="67">
        <v>88.226799999999997</v>
      </c>
      <c r="L3999" s="67">
        <v>1.5658000000000001</v>
      </c>
    </row>
    <row r="4000" spans="1:15" hidden="1" x14ac:dyDescent="0.25">
      <c r="A4000" s="68">
        <v>44705</v>
      </c>
      <c r="B4000" s="68">
        <v>44707</v>
      </c>
      <c r="C4000" s="66" t="s">
        <v>127</v>
      </c>
      <c r="D4000" s="66" t="s">
        <v>4</v>
      </c>
      <c r="E4000" s="66" t="s">
        <v>8</v>
      </c>
      <c r="F4000" s="68">
        <v>48542</v>
      </c>
      <c r="G4000" s="67">
        <v>6.86</v>
      </c>
      <c r="H4000" s="67">
        <v>0.04</v>
      </c>
      <c r="I4000" s="67">
        <v>7.01</v>
      </c>
      <c r="J4000" s="67">
        <v>6.71</v>
      </c>
      <c r="K4000" s="67">
        <v>84.576400000000007</v>
      </c>
      <c r="L4000" s="67">
        <v>1.6527000000000001</v>
      </c>
    </row>
    <row r="4001" spans="1:15" hidden="1" x14ac:dyDescent="0.25">
      <c r="A4001" s="68">
        <v>44705</v>
      </c>
      <c r="B4001" s="68">
        <v>44707</v>
      </c>
      <c r="C4001" s="66" t="s">
        <v>133</v>
      </c>
      <c r="D4001" s="66" t="s">
        <v>172</v>
      </c>
      <c r="E4001" s="66" t="s">
        <v>173</v>
      </c>
      <c r="F4001" s="68">
        <v>45035</v>
      </c>
      <c r="G4001" s="67">
        <v>6.52</v>
      </c>
      <c r="H4001" s="67">
        <v>-0.01</v>
      </c>
      <c r="I4001" s="67">
        <v>6.67</v>
      </c>
      <c r="J4001" s="67">
        <v>6.37</v>
      </c>
      <c r="K4001" s="67">
        <v>94.394199999999998</v>
      </c>
      <c r="L4001" s="67">
        <v>0</v>
      </c>
    </row>
    <row r="4002" spans="1:15" hidden="1" x14ac:dyDescent="0.25">
      <c r="A4002" s="68">
        <v>44704</v>
      </c>
      <c r="B4002" s="68">
        <v>44706</v>
      </c>
      <c r="C4002" s="66" t="s">
        <v>112</v>
      </c>
      <c r="D4002" s="66" t="s">
        <v>113</v>
      </c>
      <c r="E4002" s="66" t="s">
        <v>114</v>
      </c>
      <c r="F4002" s="68">
        <v>50705</v>
      </c>
      <c r="G4002" s="67">
        <v>6.81</v>
      </c>
      <c r="H4002" s="67">
        <v>-0.16</v>
      </c>
      <c r="I4002" s="67">
        <v>6.96</v>
      </c>
      <c r="J4002" s="67">
        <v>6.66</v>
      </c>
      <c r="K4002" s="67">
        <v>63.0197</v>
      </c>
      <c r="L4002" s="67">
        <v>1.726</v>
      </c>
    </row>
    <row r="4003" spans="1:15" hidden="1" x14ac:dyDescent="0.25">
      <c r="A4003" s="68">
        <v>44704</v>
      </c>
      <c r="B4003" s="68">
        <v>44706</v>
      </c>
      <c r="C4003" s="66" t="s">
        <v>121</v>
      </c>
      <c r="D4003" s="66" t="s">
        <v>170</v>
      </c>
      <c r="E4003" s="66" t="s">
        <v>171</v>
      </c>
      <c r="F4003" s="68">
        <v>45987</v>
      </c>
      <c r="G4003" s="67">
        <v>6.87</v>
      </c>
      <c r="H4003" s="67">
        <v>-0.12</v>
      </c>
      <c r="I4003" s="67">
        <v>7.01</v>
      </c>
      <c r="J4003" s="67">
        <v>6.72</v>
      </c>
      <c r="K4003" s="67">
        <v>82.241500000000002</v>
      </c>
      <c r="L4003" s="67">
        <v>0.49320000000000003</v>
      </c>
    </row>
    <row r="4004" spans="1:15" x14ac:dyDescent="0.25">
      <c r="A4004" s="68">
        <v>44704</v>
      </c>
      <c r="B4004" s="68">
        <v>44706</v>
      </c>
      <c r="C4004" s="66" t="s">
        <v>115</v>
      </c>
      <c r="D4004" s="66" t="s">
        <v>116</v>
      </c>
      <c r="E4004" s="66" t="s">
        <v>117</v>
      </c>
      <c r="F4004" s="68">
        <v>51616</v>
      </c>
      <c r="G4004" s="67">
        <v>6.8</v>
      </c>
      <c r="H4004" s="67">
        <v>-0.14000000000000001</v>
      </c>
      <c r="I4004" s="67">
        <v>6.95</v>
      </c>
      <c r="J4004" s="67">
        <v>6.65</v>
      </c>
      <c r="K4004" s="67">
        <v>60.236199999999997</v>
      </c>
      <c r="L4004" s="67">
        <v>0.24660000000000001</v>
      </c>
    </row>
    <row r="4005" spans="1:15" hidden="1" x14ac:dyDescent="0.25">
      <c r="A4005" s="68">
        <v>44704</v>
      </c>
      <c r="B4005" s="68">
        <v>44706</v>
      </c>
      <c r="C4005" s="66" t="s">
        <v>124</v>
      </c>
      <c r="D4005" s="66" t="s">
        <v>182</v>
      </c>
      <c r="E4005" s="66" t="s">
        <v>183</v>
      </c>
      <c r="F4005" s="68">
        <v>44797</v>
      </c>
      <c r="G4005" s="67">
        <v>6.15</v>
      </c>
      <c r="H4005" s="67">
        <v>0.02</v>
      </c>
      <c r="I4005" s="67">
        <v>6.29</v>
      </c>
      <c r="J4005" s="67">
        <v>6</v>
      </c>
      <c r="K4005" s="67">
        <v>98.470500000000001</v>
      </c>
      <c r="L4005" s="67">
        <v>0</v>
      </c>
      <c r="O4005" s="76"/>
    </row>
    <row r="4006" spans="1:15" hidden="1" x14ac:dyDescent="0.25">
      <c r="A4006" s="68">
        <v>44704</v>
      </c>
      <c r="B4006" s="68">
        <v>44706</v>
      </c>
      <c r="C4006" s="66" t="s">
        <v>130</v>
      </c>
      <c r="D4006" s="66" t="s">
        <v>178</v>
      </c>
      <c r="E4006" s="66" t="s">
        <v>179</v>
      </c>
      <c r="F4006" s="68">
        <v>44923</v>
      </c>
      <c r="G4006" s="67">
        <v>6.45</v>
      </c>
      <c r="H4006" s="67">
        <v>0</v>
      </c>
      <c r="I4006" s="67">
        <v>6.6</v>
      </c>
      <c r="J4006" s="67">
        <v>6.31</v>
      </c>
      <c r="K4006" s="67">
        <v>96.255799999999994</v>
      </c>
      <c r="L4006" s="67">
        <v>0</v>
      </c>
    </row>
    <row r="4007" spans="1:15" hidden="1" x14ac:dyDescent="0.25">
      <c r="A4007" s="68">
        <v>44704</v>
      </c>
      <c r="B4007" s="68">
        <v>44706</v>
      </c>
      <c r="C4007" s="66" t="s">
        <v>118</v>
      </c>
      <c r="D4007" s="66" t="s">
        <v>174</v>
      </c>
      <c r="E4007" s="66" t="s">
        <v>175</v>
      </c>
      <c r="F4007" s="68">
        <v>46835</v>
      </c>
      <c r="G4007" s="67">
        <v>7.01</v>
      </c>
      <c r="H4007" s="67">
        <v>-0.19</v>
      </c>
      <c r="I4007" s="67">
        <v>7.16</v>
      </c>
      <c r="J4007" s="67">
        <v>6.86</v>
      </c>
      <c r="K4007" s="67">
        <v>88.273899999999998</v>
      </c>
      <c r="L4007" s="67">
        <v>1.5533999999999999</v>
      </c>
    </row>
    <row r="4008" spans="1:15" hidden="1" x14ac:dyDescent="0.25">
      <c r="A4008" s="68">
        <v>44704</v>
      </c>
      <c r="B4008" s="68">
        <v>44706</v>
      </c>
      <c r="C4008" s="66" t="s">
        <v>127</v>
      </c>
      <c r="D4008" s="66" t="s">
        <v>4</v>
      </c>
      <c r="E4008" s="66" t="s">
        <v>8</v>
      </c>
      <c r="F4008" s="68">
        <v>48542</v>
      </c>
      <c r="G4008" s="67">
        <v>6.82</v>
      </c>
      <c r="H4008" s="67">
        <v>-0.27</v>
      </c>
      <c r="I4008" s="67">
        <v>6.96</v>
      </c>
      <c r="J4008" s="67">
        <v>6.67</v>
      </c>
      <c r="K4008" s="67">
        <v>84.842299999999994</v>
      </c>
      <c r="L4008" s="67">
        <v>1.6396999999999999</v>
      </c>
    </row>
    <row r="4009" spans="1:15" hidden="1" x14ac:dyDescent="0.25">
      <c r="A4009" s="68">
        <v>44704</v>
      </c>
      <c r="B4009" s="68">
        <v>44706</v>
      </c>
      <c r="C4009" s="66" t="s">
        <v>133</v>
      </c>
      <c r="D4009" s="66" t="s">
        <v>172</v>
      </c>
      <c r="E4009" s="66" t="s">
        <v>173</v>
      </c>
      <c r="F4009" s="68">
        <v>45035</v>
      </c>
      <c r="G4009" s="67">
        <v>6.53</v>
      </c>
      <c r="H4009" s="67">
        <v>0.01</v>
      </c>
      <c r="I4009" s="67">
        <v>6.67</v>
      </c>
      <c r="J4009" s="67">
        <v>6.38</v>
      </c>
      <c r="K4009" s="67">
        <v>94.372600000000006</v>
      </c>
      <c r="L4009" s="67">
        <v>0</v>
      </c>
    </row>
    <row r="4010" spans="1:15" hidden="1" x14ac:dyDescent="0.25">
      <c r="A4010" s="68">
        <v>44701</v>
      </c>
      <c r="B4010" s="68">
        <v>44705</v>
      </c>
      <c r="C4010" s="66" t="s">
        <v>112</v>
      </c>
      <c r="D4010" s="66" t="s">
        <v>113</v>
      </c>
      <c r="E4010" s="66" t="s">
        <v>114</v>
      </c>
      <c r="F4010" s="68">
        <v>50705</v>
      </c>
      <c r="G4010" s="67">
        <v>6.97</v>
      </c>
      <c r="H4010" s="67">
        <v>-0.21</v>
      </c>
      <c r="I4010" s="67">
        <v>7.12</v>
      </c>
      <c r="J4010" s="67">
        <v>6.82</v>
      </c>
      <c r="K4010" s="67">
        <v>61.863999999999997</v>
      </c>
      <c r="L4010" s="67">
        <v>1.7178</v>
      </c>
    </row>
    <row r="4011" spans="1:15" hidden="1" x14ac:dyDescent="0.25">
      <c r="A4011" s="68">
        <v>44701</v>
      </c>
      <c r="B4011" s="68">
        <v>44705</v>
      </c>
      <c r="C4011" s="66" t="s">
        <v>121</v>
      </c>
      <c r="D4011" s="66" t="s">
        <v>170</v>
      </c>
      <c r="E4011" s="66" t="s">
        <v>171</v>
      </c>
      <c r="F4011" s="68">
        <v>45987</v>
      </c>
      <c r="G4011" s="67">
        <v>6.99</v>
      </c>
      <c r="H4011" s="67">
        <v>-0.14000000000000001</v>
      </c>
      <c r="I4011" s="67">
        <v>7.13</v>
      </c>
      <c r="J4011" s="67">
        <v>6.84</v>
      </c>
      <c r="K4011" s="67">
        <v>81.914400000000001</v>
      </c>
      <c r="L4011" s="67">
        <v>0.4904</v>
      </c>
    </row>
    <row r="4012" spans="1:15" x14ac:dyDescent="0.25">
      <c r="A4012" s="68">
        <v>44701</v>
      </c>
      <c r="B4012" s="68">
        <v>44705</v>
      </c>
      <c r="C4012" s="66" t="s">
        <v>115</v>
      </c>
      <c r="D4012" s="66" t="s">
        <v>116</v>
      </c>
      <c r="E4012" s="66" t="s">
        <v>117</v>
      </c>
      <c r="F4012" s="68">
        <v>51616</v>
      </c>
      <c r="G4012" s="67">
        <v>6.94</v>
      </c>
      <c r="H4012" s="67">
        <v>-0.17</v>
      </c>
      <c r="I4012" s="67">
        <v>7.09</v>
      </c>
      <c r="J4012" s="67">
        <v>6.79</v>
      </c>
      <c r="K4012" s="67">
        <v>59.170499999999997</v>
      </c>
      <c r="L4012" s="67">
        <v>0.2384</v>
      </c>
    </row>
    <row r="4013" spans="1:15" hidden="1" x14ac:dyDescent="0.25">
      <c r="A4013" s="68">
        <v>44701</v>
      </c>
      <c r="B4013" s="68">
        <v>44705</v>
      </c>
      <c r="C4013" s="66" t="s">
        <v>124</v>
      </c>
      <c r="D4013" s="66" t="s">
        <v>182</v>
      </c>
      <c r="E4013" s="66" t="s">
        <v>183</v>
      </c>
      <c r="F4013" s="68">
        <v>44797</v>
      </c>
      <c r="G4013" s="67">
        <v>6.13</v>
      </c>
      <c r="H4013" s="67">
        <v>-0.02</v>
      </c>
      <c r="I4013" s="67">
        <v>6.28</v>
      </c>
      <c r="J4013" s="67">
        <v>5.98</v>
      </c>
      <c r="K4013" s="67">
        <v>98.458100000000002</v>
      </c>
      <c r="L4013" s="67">
        <v>0</v>
      </c>
      <c r="O4013" s="76"/>
    </row>
    <row r="4014" spans="1:15" hidden="1" x14ac:dyDescent="0.25">
      <c r="A4014" s="68">
        <v>44701</v>
      </c>
      <c r="B4014" s="68">
        <v>44705</v>
      </c>
      <c r="C4014" s="66" t="s">
        <v>130</v>
      </c>
      <c r="D4014" s="66" t="s">
        <v>178</v>
      </c>
      <c r="E4014" s="66" t="s">
        <v>179</v>
      </c>
      <c r="F4014" s="68">
        <v>44923</v>
      </c>
      <c r="G4014" s="67">
        <v>6.45</v>
      </c>
      <c r="H4014" s="67">
        <v>0</v>
      </c>
      <c r="I4014" s="67">
        <v>6.59</v>
      </c>
      <c r="J4014" s="67">
        <v>6.31</v>
      </c>
      <c r="K4014" s="67">
        <v>96.241100000000003</v>
      </c>
      <c r="L4014" s="67">
        <v>0</v>
      </c>
    </row>
    <row r="4015" spans="1:15" hidden="1" x14ac:dyDescent="0.25">
      <c r="A4015" s="68">
        <v>44701</v>
      </c>
      <c r="B4015" s="68">
        <v>44705</v>
      </c>
      <c r="C4015" s="66" t="s">
        <v>118</v>
      </c>
      <c r="D4015" s="66" t="s">
        <v>174</v>
      </c>
      <c r="E4015" s="66" t="s">
        <v>175</v>
      </c>
      <c r="F4015" s="68">
        <v>46835</v>
      </c>
      <c r="G4015" s="67">
        <v>7.2</v>
      </c>
      <c r="H4015" s="67">
        <v>-0.2</v>
      </c>
      <c r="I4015" s="67">
        <v>7.35</v>
      </c>
      <c r="J4015" s="67">
        <v>7.05</v>
      </c>
      <c r="K4015" s="67">
        <v>87.443600000000004</v>
      </c>
      <c r="L4015" s="67">
        <v>1.5410999999999999</v>
      </c>
    </row>
    <row r="4016" spans="1:15" hidden="1" x14ac:dyDescent="0.25">
      <c r="A4016" s="68">
        <v>44701</v>
      </c>
      <c r="B4016" s="68">
        <v>44705</v>
      </c>
      <c r="C4016" s="66" t="s">
        <v>127</v>
      </c>
      <c r="D4016" s="66" t="s">
        <v>4</v>
      </c>
      <c r="E4016" s="66" t="s">
        <v>8</v>
      </c>
      <c r="F4016" s="68">
        <v>48542</v>
      </c>
      <c r="G4016" s="67">
        <v>7.09</v>
      </c>
      <c r="H4016" s="67">
        <v>-0.25</v>
      </c>
      <c r="I4016" s="67">
        <v>7.24</v>
      </c>
      <c r="J4016" s="67">
        <v>6.94</v>
      </c>
      <c r="K4016" s="67">
        <v>83.058199999999999</v>
      </c>
      <c r="L4016" s="67">
        <v>1.6267</v>
      </c>
    </row>
    <row r="4017" spans="1:15" hidden="1" x14ac:dyDescent="0.25">
      <c r="A4017" s="68">
        <v>44701</v>
      </c>
      <c r="B4017" s="68">
        <v>44705</v>
      </c>
      <c r="C4017" s="66" t="s">
        <v>133</v>
      </c>
      <c r="D4017" s="66" t="s">
        <v>172</v>
      </c>
      <c r="E4017" s="66" t="s">
        <v>173</v>
      </c>
      <c r="F4017" s="68">
        <v>45035</v>
      </c>
      <c r="G4017" s="67">
        <v>6.52</v>
      </c>
      <c r="H4017" s="67">
        <v>-0.01</v>
      </c>
      <c r="I4017" s="67">
        <v>6.67</v>
      </c>
      <c r="J4017" s="67">
        <v>6.37</v>
      </c>
      <c r="K4017" s="67">
        <v>94.360600000000005</v>
      </c>
      <c r="L4017" s="67">
        <v>0</v>
      </c>
    </row>
    <row r="4018" spans="1:15" hidden="1" x14ac:dyDescent="0.25">
      <c r="A4018" s="68">
        <v>44700</v>
      </c>
      <c r="B4018" s="68">
        <v>44704</v>
      </c>
      <c r="C4018" s="66" t="s">
        <v>112</v>
      </c>
      <c r="D4018" s="66" t="s">
        <v>113</v>
      </c>
      <c r="E4018" s="66" t="s">
        <v>114</v>
      </c>
      <c r="F4018" s="68">
        <v>50705</v>
      </c>
      <c r="G4018" s="67">
        <v>7.18</v>
      </c>
      <c r="H4018" s="67">
        <v>-0.06</v>
      </c>
      <c r="I4018" s="67">
        <v>7.32</v>
      </c>
      <c r="J4018" s="67">
        <v>7.03</v>
      </c>
      <c r="K4018" s="67">
        <v>60.435099999999998</v>
      </c>
      <c r="L4018" s="67">
        <v>1.7096</v>
      </c>
    </row>
    <row r="4019" spans="1:15" hidden="1" x14ac:dyDescent="0.25">
      <c r="A4019" s="68">
        <v>44700</v>
      </c>
      <c r="B4019" s="68">
        <v>44704</v>
      </c>
      <c r="C4019" s="66" t="s">
        <v>121</v>
      </c>
      <c r="D4019" s="66" t="s">
        <v>170</v>
      </c>
      <c r="E4019" s="66" t="s">
        <v>171</v>
      </c>
      <c r="F4019" s="68">
        <v>45987</v>
      </c>
      <c r="G4019" s="67">
        <v>7.13</v>
      </c>
      <c r="H4019" s="67">
        <v>-0.05</v>
      </c>
      <c r="I4019" s="67">
        <v>7.28</v>
      </c>
      <c r="J4019" s="67">
        <v>6.98</v>
      </c>
      <c r="K4019" s="67">
        <v>81.5244</v>
      </c>
      <c r="L4019" s="67">
        <v>0.48770000000000002</v>
      </c>
    </row>
    <row r="4020" spans="1:15" x14ac:dyDescent="0.25">
      <c r="A4020" s="68">
        <v>44700</v>
      </c>
      <c r="B4020" s="68">
        <v>44704</v>
      </c>
      <c r="C4020" s="66" t="s">
        <v>115</v>
      </c>
      <c r="D4020" s="66" t="s">
        <v>116</v>
      </c>
      <c r="E4020" s="66" t="s">
        <v>117</v>
      </c>
      <c r="F4020" s="68">
        <v>51616</v>
      </c>
      <c r="G4020" s="67">
        <v>7.11</v>
      </c>
      <c r="H4020" s="67">
        <v>-0.05</v>
      </c>
      <c r="I4020" s="67">
        <v>7.26</v>
      </c>
      <c r="J4020" s="67">
        <v>6.97</v>
      </c>
      <c r="K4020" s="67">
        <v>57.9328</v>
      </c>
      <c r="L4020" s="67">
        <v>0.2301</v>
      </c>
    </row>
    <row r="4021" spans="1:15" hidden="1" x14ac:dyDescent="0.25">
      <c r="A4021" s="68">
        <v>44700</v>
      </c>
      <c r="B4021" s="68">
        <v>44704</v>
      </c>
      <c r="C4021" s="66" t="s">
        <v>124</v>
      </c>
      <c r="D4021" s="66" t="s">
        <v>182</v>
      </c>
      <c r="E4021" s="66" t="s">
        <v>183</v>
      </c>
      <c r="F4021" s="68">
        <v>44797</v>
      </c>
      <c r="G4021" s="67">
        <v>6.15</v>
      </c>
      <c r="H4021" s="67">
        <v>0</v>
      </c>
      <c r="I4021" s="67">
        <v>6.3</v>
      </c>
      <c r="J4021" s="67">
        <v>6</v>
      </c>
      <c r="K4021" s="67">
        <v>98.436599999999999</v>
      </c>
      <c r="L4021" s="67">
        <v>0</v>
      </c>
      <c r="O4021" s="76"/>
    </row>
    <row r="4022" spans="1:15" hidden="1" x14ac:dyDescent="0.25">
      <c r="A4022" s="68">
        <v>44700</v>
      </c>
      <c r="B4022" s="68">
        <v>44704</v>
      </c>
      <c r="C4022" s="66" t="s">
        <v>130</v>
      </c>
      <c r="D4022" s="66" t="s">
        <v>178</v>
      </c>
      <c r="E4022" s="66" t="s">
        <v>179</v>
      </c>
      <c r="F4022" s="68">
        <v>44923</v>
      </c>
      <c r="G4022" s="67">
        <v>6.45</v>
      </c>
      <c r="H4022" s="67">
        <v>0</v>
      </c>
      <c r="I4022" s="67">
        <v>6.59</v>
      </c>
      <c r="J4022" s="67">
        <v>6.31</v>
      </c>
      <c r="K4022" s="67">
        <v>96.224500000000006</v>
      </c>
      <c r="L4022" s="67">
        <v>0</v>
      </c>
    </row>
    <row r="4023" spans="1:15" hidden="1" x14ac:dyDescent="0.25">
      <c r="A4023" s="68">
        <v>44700</v>
      </c>
      <c r="B4023" s="68">
        <v>44704</v>
      </c>
      <c r="C4023" s="66" t="s">
        <v>118</v>
      </c>
      <c r="D4023" s="66" t="s">
        <v>174</v>
      </c>
      <c r="E4023" s="66" t="s">
        <v>175</v>
      </c>
      <c r="F4023" s="68">
        <v>46835</v>
      </c>
      <c r="G4023" s="67">
        <v>7.4</v>
      </c>
      <c r="H4023" s="67">
        <v>-0.11</v>
      </c>
      <c r="I4023" s="67">
        <v>7.55</v>
      </c>
      <c r="J4023" s="67">
        <v>7.25</v>
      </c>
      <c r="K4023" s="67">
        <v>86.585099999999997</v>
      </c>
      <c r="L4023" s="67">
        <v>1.5287999999999999</v>
      </c>
    </row>
    <row r="4024" spans="1:15" hidden="1" x14ac:dyDescent="0.25">
      <c r="A4024" s="68">
        <v>44700</v>
      </c>
      <c r="B4024" s="68">
        <v>44704</v>
      </c>
      <c r="C4024" s="66" t="s">
        <v>127</v>
      </c>
      <c r="D4024" s="66" t="s">
        <v>4</v>
      </c>
      <c r="E4024" s="66" t="s">
        <v>8</v>
      </c>
      <c r="F4024" s="68">
        <v>48542</v>
      </c>
      <c r="G4024" s="67">
        <v>7.34</v>
      </c>
      <c r="H4024" s="67">
        <v>-0.08</v>
      </c>
      <c r="I4024" s="67">
        <v>7.49</v>
      </c>
      <c r="J4024" s="67">
        <v>7.2</v>
      </c>
      <c r="K4024" s="67">
        <v>81.448599999999999</v>
      </c>
      <c r="L4024" s="67">
        <v>1.6136999999999999</v>
      </c>
    </row>
    <row r="4025" spans="1:15" hidden="1" x14ac:dyDescent="0.25">
      <c r="A4025" s="68">
        <v>44700</v>
      </c>
      <c r="B4025" s="68">
        <v>44704</v>
      </c>
      <c r="C4025" s="66" t="s">
        <v>133</v>
      </c>
      <c r="D4025" s="66" t="s">
        <v>172</v>
      </c>
      <c r="E4025" s="66" t="s">
        <v>173</v>
      </c>
      <c r="F4025" s="68">
        <v>45035</v>
      </c>
      <c r="G4025" s="67">
        <v>6.53</v>
      </c>
      <c r="H4025" s="67">
        <v>0</v>
      </c>
      <c r="I4025" s="67">
        <v>6.68</v>
      </c>
      <c r="J4025" s="67">
        <v>6.38</v>
      </c>
      <c r="K4025" s="67">
        <v>94.336299999999994</v>
      </c>
      <c r="L4025" s="67">
        <v>0</v>
      </c>
    </row>
    <row r="4026" spans="1:15" hidden="1" x14ac:dyDescent="0.25">
      <c r="A4026" s="68">
        <v>44699</v>
      </c>
      <c r="B4026" s="68">
        <v>44701</v>
      </c>
      <c r="C4026" s="66" t="s">
        <v>112</v>
      </c>
      <c r="D4026" s="66" t="s">
        <v>113</v>
      </c>
      <c r="E4026" s="66" t="s">
        <v>114</v>
      </c>
      <c r="F4026" s="68">
        <v>50705</v>
      </c>
      <c r="G4026" s="67">
        <v>7.24</v>
      </c>
      <c r="H4026" s="67">
        <v>0.01</v>
      </c>
      <c r="I4026" s="67">
        <v>7.39</v>
      </c>
      <c r="J4026" s="67">
        <v>7.09</v>
      </c>
      <c r="K4026" s="67">
        <v>59.985700000000001</v>
      </c>
      <c r="L4026" s="67">
        <v>1.6849000000000001</v>
      </c>
    </row>
    <row r="4027" spans="1:15" hidden="1" x14ac:dyDescent="0.25">
      <c r="A4027" s="68">
        <v>44699</v>
      </c>
      <c r="B4027" s="68">
        <v>44701</v>
      </c>
      <c r="C4027" s="66" t="s">
        <v>121</v>
      </c>
      <c r="D4027" s="66" t="s">
        <v>170</v>
      </c>
      <c r="E4027" s="66" t="s">
        <v>171</v>
      </c>
      <c r="F4027" s="68">
        <v>45987</v>
      </c>
      <c r="G4027" s="67">
        <v>7.18</v>
      </c>
      <c r="H4027" s="67">
        <v>0.01</v>
      </c>
      <c r="I4027" s="67">
        <v>7.32</v>
      </c>
      <c r="J4027" s="67">
        <v>7.03</v>
      </c>
      <c r="K4027" s="67">
        <v>81.358000000000004</v>
      </c>
      <c r="L4027" s="67">
        <v>0.47949999999999998</v>
      </c>
    </row>
    <row r="4028" spans="1:15" x14ac:dyDescent="0.25">
      <c r="A4028" s="68">
        <v>44699</v>
      </c>
      <c r="B4028" s="68">
        <v>44701</v>
      </c>
      <c r="C4028" s="66" t="s">
        <v>115</v>
      </c>
      <c r="D4028" s="66" t="s">
        <v>116</v>
      </c>
      <c r="E4028" s="66" t="s">
        <v>117</v>
      </c>
      <c r="F4028" s="68">
        <v>51616</v>
      </c>
      <c r="G4028" s="67">
        <v>7.16</v>
      </c>
      <c r="H4028" s="67">
        <v>0.02</v>
      </c>
      <c r="I4028" s="67">
        <v>7.31</v>
      </c>
      <c r="J4028" s="67">
        <v>7.02</v>
      </c>
      <c r="K4028" s="67">
        <v>57.566000000000003</v>
      </c>
      <c r="L4028" s="67">
        <v>0.20549999999999999</v>
      </c>
    </row>
    <row r="4029" spans="1:15" hidden="1" x14ac:dyDescent="0.25">
      <c r="A4029" s="68">
        <v>44699</v>
      </c>
      <c r="B4029" s="68">
        <v>44701</v>
      </c>
      <c r="C4029" s="66" t="s">
        <v>124</v>
      </c>
      <c r="D4029" s="66" t="s">
        <v>182</v>
      </c>
      <c r="E4029" s="66" t="s">
        <v>183</v>
      </c>
      <c r="F4029" s="68">
        <v>44797</v>
      </c>
      <c r="G4029" s="67">
        <v>6.15</v>
      </c>
      <c r="H4029" s="67">
        <v>0</v>
      </c>
      <c r="I4029" s="67">
        <v>6.3</v>
      </c>
      <c r="J4029" s="67">
        <v>6</v>
      </c>
      <c r="K4029" s="67">
        <v>98.386899999999997</v>
      </c>
      <c r="L4029" s="67">
        <v>0</v>
      </c>
      <c r="O4029" s="76"/>
    </row>
    <row r="4030" spans="1:15" hidden="1" x14ac:dyDescent="0.25">
      <c r="A4030" s="68">
        <v>44699</v>
      </c>
      <c r="B4030" s="68">
        <v>44701</v>
      </c>
      <c r="C4030" s="66" t="s">
        <v>130</v>
      </c>
      <c r="D4030" s="66" t="s">
        <v>178</v>
      </c>
      <c r="E4030" s="66" t="s">
        <v>179</v>
      </c>
      <c r="F4030" s="68">
        <v>44923</v>
      </c>
      <c r="G4030" s="67">
        <v>6.45</v>
      </c>
      <c r="H4030" s="67">
        <v>0.15</v>
      </c>
      <c r="I4030" s="67">
        <v>6.59</v>
      </c>
      <c r="J4030" s="67">
        <v>6.31</v>
      </c>
      <c r="K4030" s="67">
        <v>96.174800000000005</v>
      </c>
      <c r="L4030" s="67">
        <v>0</v>
      </c>
    </row>
    <row r="4031" spans="1:15" hidden="1" x14ac:dyDescent="0.25">
      <c r="A4031" s="68">
        <v>44699</v>
      </c>
      <c r="B4031" s="68">
        <v>44701</v>
      </c>
      <c r="C4031" s="66" t="s">
        <v>118</v>
      </c>
      <c r="D4031" s="66" t="s">
        <v>174</v>
      </c>
      <c r="E4031" s="66" t="s">
        <v>175</v>
      </c>
      <c r="F4031" s="68">
        <v>46835</v>
      </c>
      <c r="G4031" s="67">
        <v>7.51</v>
      </c>
      <c r="H4031" s="67">
        <v>-0.01</v>
      </c>
      <c r="I4031" s="67">
        <v>7.66</v>
      </c>
      <c r="J4031" s="67">
        <v>7.37</v>
      </c>
      <c r="K4031" s="67">
        <v>86.097200000000001</v>
      </c>
      <c r="L4031" s="67">
        <v>1.4918</v>
      </c>
    </row>
    <row r="4032" spans="1:15" hidden="1" x14ac:dyDescent="0.25">
      <c r="A4032" s="68">
        <v>44699</v>
      </c>
      <c r="B4032" s="68">
        <v>44701</v>
      </c>
      <c r="C4032" s="66" t="s">
        <v>127</v>
      </c>
      <c r="D4032" s="66" t="s">
        <v>4</v>
      </c>
      <c r="E4032" s="66" t="s">
        <v>8</v>
      </c>
      <c r="F4032" s="68">
        <v>48542</v>
      </c>
      <c r="G4032" s="67">
        <v>7.42</v>
      </c>
      <c r="H4032" s="67">
        <v>0</v>
      </c>
      <c r="I4032" s="67">
        <v>7.57</v>
      </c>
      <c r="J4032" s="67">
        <v>7.28</v>
      </c>
      <c r="K4032" s="67">
        <v>80.945599999999999</v>
      </c>
      <c r="L4032" s="67">
        <v>1.5747</v>
      </c>
    </row>
    <row r="4033" spans="1:15" hidden="1" x14ac:dyDescent="0.25">
      <c r="A4033" s="68">
        <v>44699</v>
      </c>
      <c r="B4033" s="68">
        <v>44701</v>
      </c>
      <c r="C4033" s="66" t="s">
        <v>133</v>
      </c>
      <c r="D4033" s="66" t="s">
        <v>172</v>
      </c>
      <c r="E4033" s="66" t="s">
        <v>173</v>
      </c>
      <c r="F4033" s="68">
        <v>45035</v>
      </c>
      <c r="G4033" s="67">
        <v>6.53</v>
      </c>
      <c r="H4033" s="67">
        <v>0.01</v>
      </c>
      <c r="I4033" s="67">
        <v>6.68</v>
      </c>
      <c r="J4033" s="67">
        <v>6.38</v>
      </c>
      <c r="K4033" s="67">
        <v>94.287899999999993</v>
      </c>
      <c r="L4033" s="67">
        <v>0</v>
      </c>
    </row>
    <row r="4034" spans="1:15" hidden="1" x14ac:dyDescent="0.25">
      <c r="A4034" s="68">
        <v>44698</v>
      </c>
      <c r="B4034" s="68">
        <v>44700</v>
      </c>
      <c r="C4034" s="66" t="s">
        <v>112</v>
      </c>
      <c r="D4034" s="66" t="s">
        <v>113</v>
      </c>
      <c r="E4034" s="66" t="s">
        <v>114</v>
      </c>
      <c r="F4034" s="68">
        <v>50705</v>
      </c>
      <c r="G4034" s="67">
        <v>7.23</v>
      </c>
      <c r="H4034" s="67">
        <v>0</v>
      </c>
      <c r="I4034" s="67">
        <v>7.38</v>
      </c>
      <c r="J4034" s="67">
        <v>7.09</v>
      </c>
      <c r="K4034" s="67">
        <v>60.015799999999999</v>
      </c>
      <c r="L4034" s="67">
        <v>1.6767000000000001</v>
      </c>
    </row>
    <row r="4035" spans="1:15" hidden="1" x14ac:dyDescent="0.25">
      <c r="A4035" s="68">
        <v>44698</v>
      </c>
      <c r="B4035" s="68">
        <v>44700</v>
      </c>
      <c r="C4035" s="66" t="s">
        <v>121</v>
      </c>
      <c r="D4035" s="66" t="s">
        <v>170</v>
      </c>
      <c r="E4035" s="66" t="s">
        <v>171</v>
      </c>
      <c r="F4035" s="68">
        <v>45987</v>
      </c>
      <c r="G4035" s="67">
        <v>7.17</v>
      </c>
      <c r="H4035" s="67">
        <v>-0.01</v>
      </c>
      <c r="I4035" s="67">
        <v>7.32</v>
      </c>
      <c r="J4035" s="67">
        <v>7.02</v>
      </c>
      <c r="K4035" s="67">
        <v>81.356800000000007</v>
      </c>
      <c r="L4035" s="67">
        <v>0.47670000000000001</v>
      </c>
    </row>
    <row r="4036" spans="1:15" x14ac:dyDescent="0.25">
      <c r="A4036" s="68">
        <v>44698</v>
      </c>
      <c r="B4036" s="68">
        <v>44700</v>
      </c>
      <c r="C4036" s="66" t="s">
        <v>115</v>
      </c>
      <c r="D4036" s="66" t="s">
        <v>116</v>
      </c>
      <c r="E4036" s="66" t="s">
        <v>117</v>
      </c>
      <c r="F4036" s="68">
        <v>51616</v>
      </c>
      <c r="G4036" s="67">
        <v>7.14</v>
      </c>
      <c r="H4036" s="67">
        <v>0.01</v>
      </c>
      <c r="I4036" s="67">
        <v>7.29</v>
      </c>
      <c r="J4036" s="67">
        <v>6.99</v>
      </c>
      <c r="K4036" s="67">
        <v>57.750100000000003</v>
      </c>
      <c r="L4036" s="67">
        <v>0.1973</v>
      </c>
    </row>
    <row r="4037" spans="1:15" hidden="1" x14ac:dyDescent="0.25">
      <c r="A4037" s="68">
        <v>44698</v>
      </c>
      <c r="B4037" s="68">
        <v>44700</v>
      </c>
      <c r="C4037" s="66" t="s">
        <v>124</v>
      </c>
      <c r="D4037" s="66" t="s">
        <v>182</v>
      </c>
      <c r="E4037" s="66" t="s">
        <v>183</v>
      </c>
      <c r="F4037" s="68">
        <v>44797</v>
      </c>
      <c r="G4037" s="67">
        <v>6.15</v>
      </c>
      <c r="H4037" s="67">
        <v>0.04</v>
      </c>
      <c r="I4037" s="67">
        <v>6.3</v>
      </c>
      <c r="J4037" s="67">
        <v>6</v>
      </c>
      <c r="K4037" s="67">
        <v>98.369500000000002</v>
      </c>
      <c r="L4037" s="67">
        <v>0</v>
      </c>
      <c r="O4037" s="76"/>
    </row>
    <row r="4038" spans="1:15" hidden="1" x14ac:dyDescent="0.25">
      <c r="A4038" s="68">
        <v>44698</v>
      </c>
      <c r="B4038" s="68">
        <v>44700</v>
      </c>
      <c r="C4038" s="66" t="s">
        <v>130</v>
      </c>
      <c r="D4038" s="66" t="s">
        <v>180</v>
      </c>
      <c r="E4038" s="66" t="s">
        <v>181</v>
      </c>
      <c r="F4038" s="68">
        <v>44853</v>
      </c>
      <c r="G4038" s="67">
        <v>6.3</v>
      </c>
      <c r="H4038" s="67">
        <v>0</v>
      </c>
      <c r="I4038" s="67">
        <v>6.45</v>
      </c>
      <c r="J4038" s="67">
        <v>6.15</v>
      </c>
      <c r="K4038" s="67">
        <v>97.392399999999995</v>
      </c>
      <c r="L4038" s="67">
        <v>0</v>
      </c>
    </row>
    <row r="4039" spans="1:15" hidden="1" x14ac:dyDescent="0.25">
      <c r="A4039" s="68">
        <v>44698</v>
      </c>
      <c r="B4039" s="68">
        <v>44700</v>
      </c>
      <c r="C4039" s="66" t="s">
        <v>118</v>
      </c>
      <c r="D4039" s="66" t="s">
        <v>174</v>
      </c>
      <c r="E4039" s="66" t="s">
        <v>175</v>
      </c>
      <c r="F4039" s="68">
        <v>46835</v>
      </c>
      <c r="G4039" s="67">
        <v>7.52</v>
      </c>
      <c r="H4039" s="67">
        <v>-0.01</v>
      </c>
      <c r="I4039" s="67">
        <v>7.67</v>
      </c>
      <c r="J4039" s="67">
        <v>7.37</v>
      </c>
      <c r="K4039" s="67">
        <v>86.070999999999998</v>
      </c>
      <c r="L4039" s="67">
        <v>1.4795</v>
      </c>
    </row>
    <row r="4040" spans="1:15" hidden="1" x14ac:dyDescent="0.25">
      <c r="A4040" s="68">
        <v>44698</v>
      </c>
      <c r="B4040" s="68">
        <v>44700</v>
      </c>
      <c r="C4040" s="66" t="s">
        <v>127</v>
      </c>
      <c r="D4040" s="66" t="s">
        <v>4</v>
      </c>
      <c r="E4040" s="66" t="s">
        <v>8</v>
      </c>
      <c r="F4040" s="68">
        <v>48542</v>
      </c>
      <c r="G4040" s="67">
        <v>7.42</v>
      </c>
      <c r="H4040" s="67">
        <v>0</v>
      </c>
      <c r="I4040" s="67">
        <v>7.57</v>
      </c>
      <c r="J4040" s="67">
        <v>7.27</v>
      </c>
      <c r="K4040" s="67">
        <v>80.974699999999999</v>
      </c>
      <c r="L4040" s="67">
        <v>1.5616000000000001</v>
      </c>
    </row>
    <row r="4041" spans="1:15" hidden="1" x14ac:dyDescent="0.25">
      <c r="A4041" s="68">
        <v>44698</v>
      </c>
      <c r="B4041" s="68">
        <v>44700</v>
      </c>
      <c r="C4041" s="66" t="s">
        <v>133</v>
      </c>
      <c r="D4041" s="66" t="s">
        <v>172</v>
      </c>
      <c r="E4041" s="66" t="s">
        <v>173</v>
      </c>
      <c r="F4041" s="68">
        <v>45035</v>
      </c>
      <c r="G4041" s="67">
        <v>6.52</v>
      </c>
      <c r="H4041" s="67">
        <v>0.02</v>
      </c>
      <c r="I4041" s="67">
        <v>6.67</v>
      </c>
      <c r="J4041" s="67">
        <v>6.37</v>
      </c>
      <c r="K4041" s="67">
        <v>94.282799999999995</v>
      </c>
      <c r="L4041" s="67">
        <v>0</v>
      </c>
    </row>
    <row r="4042" spans="1:15" hidden="1" x14ac:dyDescent="0.25">
      <c r="A4042" s="68">
        <v>44697</v>
      </c>
      <c r="B4042" s="68">
        <v>44699</v>
      </c>
      <c r="C4042" s="66" t="s">
        <v>112</v>
      </c>
      <c r="D4042" s="66" t="s">
        <v>113</v>
      </c>
      <c r="E4042" s="66" t="s">
        <v>114</v>
      </c>
      <c r="F4042" s="68">
        <v>50705</v>
      </c>
      <c r="G4042" s="67">
        <v>7.23</v>
      </c>
      <c r="H4042" s="67">
        <v>0</v>
      </c>
      <c r="I4042" s="67">
        <v>7.38</v>
      </c>
      <c r="J4042" s="67">
        <v>7.08</v>
      </c>
      <c r="K4042" s="67">
        <v>60.032200000000003</v>
      </c>
      <c r="L4042" s="67">
        <v>1.6685000000000001</v>
      </c>
    </row>
    <row r="4043" spans="1:15" hidden="1" x14ac:dyDescent="0.25">
      <c r="A4043" s="68">
        <v>44697</v>
      </c>
      <c r="B4043" s="68">
        <v>44699</v>
      </c>
      <c r="C4043" s="66" t="s">
        <v>121</v>
      </c>
      <c r="D4043" s="66" t="s">
        <v>170</v>
      </c>
      <c r="E4043" s="66" t="s">
        <v>171</v>
      </c>
      <c r="F4043" s="68">
        <v>45987</v>
      </c>
      <c r="G4043" s="67">
        <v>7.18</v>
      </c>
      <c r="H4043" s="67">
        <v>0.01</v>
      </c>
      <c r="I4043" s="67">
        <v>7.33</v>
      </c>
      <c r="J4043" s="67">
        <v>7.03</v>
      </c>
      <c r="K4043" s="67">
        <v>81.329099999999997</v>
      </c>
      <c r="L4043" s="67">
        <v>0.47399999999999998</v>
      </c>
    </row>
    <row r="4044" spans="1:15" x14ac:dyDescent="0.25">
      <c r="A4044" s="68">
        <v>44697</v>
      </c>
      <c r="B4044" s="68">
        <v>44699</v>
      </c>
      <c r="C4044" s="66" t="s">
        <v>115</v>
      </c>
      <c r="D4044" s="66" t="s">
        <v>116</v>
      </c>
      <c r="E4044" s="66" t="s">
        <v>117</v>
      </c>
      <c r="F4044" s="68">
        <v>51616</v>
      </c>
      <c r="G4044" s="67">
        <v>7.13</v>
      </c>
      <c r="H4044" s="67">
        <v>0</v>
      </c>
      <c r="I4044" s="67">
        <v>7.28</v>
      </c>
      <c r="J4044" s="67">
        <v>6.98</v>
      </c>
      <c r="K4044" s="67">
        <v>57.784199999999998</v>
      </c>
      <c r="L4044" s="67">
        <v>0.189</v>
      </c>
    </row>
    <row r="4045" spans="1:15" hidden="1" x14ac:dyDescent="0.25">
      <c r="A4045" s="68">
        <v>44697</v>
      </c>
      <c r="B4045" s="68">
        <v>44699</v>
      </c>
      <c r="C4045" s="66" t="s">
        <v>124</v>
      </c>
      <c r="D4045" s="66" t="s">
        <v>182</v>
      </c>
      <c r="E4045" s="66" t="s">
        <v>183</v>
      </c>
      <c r="F4045" s="68">
        <v>44797</v>
      </c>
      <c r="G4045" s="67">
        <v>6.11</v>
      </c>
      <c r="H4045" s="67">
        <v>0.01</v>
      </c>
      <c r="I4045" s="67">
        <v>6.26</v>
      </c>
      <c r="J4045" s="67">
        <v>5.96</v>
      </c>
      <c r="K4045" s="67">
        <v>98.364400000000003</v>
      </c>
      <c r="L4045" s="67">
        <v>0</v>
      </c>
      <c r="O4045" s="76"/>
    </row>
    <row r="4046" spans="1:15" hidden="1" x14ac:dyDescent="0.25">
      <c r="A4046" s="68">
        <v>44697</v>
      </c>
      <c r="B4046" s="68">
        <v>44699</v>
      </c>
      <c r="C4046" s="66" t="s">
        <v>130</v>
      </c>
      <c r="D4046" s="66" t="s">
        <v>180</v>
      </c>
      <c r="E4046" s="66" t="s">
        <v>181</v>
      </c>
      <c r="F4046" s="68">
        <v>44853</v>
      </c>
      <c r="G4046" s="67">
        <v>6.3</v>
      </c>
      <c r="H4046" s="67">
        <v>0.01</v>
      </c>
      <c r="I4046" s="67">
        <v>6.45</v>
      </c>
      <c r="J4046" s="67">
        <v>6.15</v>
      </c>
      <c r="K4046" s="67">
        <v>97.375799999999998</v>
      </c>
      <c r="L4046" s="67">
        <v>0</v>
      </c>
    </row>
    <row r="4047" spans="1:15" hidden="1" x14ac:dyDescent="0.25">
      <c r="A4047" s="68">
        <v>44697</v>
      </c>
      <c r="B4047" s="68">
        <v>44699</v>
      </c>
      <c r="C4047" s="66" t="s">
        <v>118</v>
      </c>
      <c r="D4047" s="66" t="s">
        <v>174</v>
      </c>
      <c r="E4047" s="66" t="s">
        <v>175</v>
      </c>
      <c r="F4047" s="68">
        <v>46835</v>
      </c>
      <c r="G4047" s="67">
        <v>7.53</v>
      </c>
      <c r="H4047" s="67">
        <v>0.01</v>
      </c>
      <c r="I4047" s="67">
        <v>7.68</v>
      </c>
      <c r="J4047" s="67">
        <v>7.38</v>
      </c>
      <c r="K4047" s="67">
        <v>86.033100000000005</v>
      </c>
      <c r="L4047" s="67">
        <v>1.4671000000000001</v>
      </c>
    </row>
    <row r="4048" spans="1:15" hidden="1" x14ac:dyDescent="0.25">
      <c r="A4048" s="68">
        <v>44697</v>
      </c>
      <c r="B4048" s="68">
        <v>44699</v>
      </c>
      <c r="C4048" s="66" t="s">
        <v>127</v>
      </c>
      <c r="D4048" s="66" t="s">
        <v>4</v>
      </c>
      <c r="E4048" s="66" t="s">
        <v>8</v>
      </c>
      <c r="F4048" s="68">
        <v>48542</v>
      </c>
      <c r="G4048" s="67">
        <v>7.42</v>
      </c>
      <c r="H4048" s="67">
        <v>0.01</v>
      </c>
      <c r="I4048" s="67">
        <v>7.57</v>
      </c>
      <c r="J4048" s="67">
        <v>7.27</v>
      </c>
      <c r="K4048" s="67">
        <v>80.960099999999997</v>
      </c>
      <c r="L4048" s="67">
        <v>1.5486</v>
      </c>
    </row>
    <row r="4049" spans="1:15" hidden="1" x14ac:dyDescent="0.25">
      <c r="A4049" s="68">
        <v>44697</v>
      </c>
      <c r="B4049" s="68">
        <v>44699</v>
      </c>
      <c r="C4049" s="66" t="s">
        <v>133</v>
      </c>
      <c r="D4049" s="66" t="s">
        <v>172</v>
      </c>
      <c r="E4049" s="66" t="s">
        <v>173</v>
      </c>
      <c r="F4049" s="68">
        <v>45035</v>
      </c>
      <c r="G4049" s="67">
        <v>6.5</v>
      </c>
      <c r="H4049" s="67">
        <v>0</v>
      </c>
      <c r="I4049" s="67">
        <v>6.65</v>
      </c>
      <c r="J4049" s="67">
        <v>6.35</v>
      </c>
      <c r="K4049" s="67">
        <v>94.280500000000004</v>
      </c>
      <c r="L4049" s="67">
        <v>0</v>
      </c>
    </row>
    <row r="4050" spans="1:15" hidden="1" x14ac:dyDescent="0.25">
      <c r="A4050" s="68">
        <v>44694</v>
      </c>
      <c r="B4050" s="68">
        <v>44698</v>
      </c>
      <c r="C4050" s="66" t="s">
        <v>112</v>
      </c>
      <c r="D4050" s="66" t="s">
        <v>113</v>
      </c>
      <c r="E4050" s="66" t="s">
        <v>114</v>
      </c>
      <c r="F4050" s="68">
        <v>50705</v>
      </c>
      <c r="G4050" s="67">
        <v>7.23</v>
      </c>
      <c r="H4050" s="67">
        <v>0.01</v>
      </c>
      <c r="I4050" s="67">
        <v>7.37</v>
      </c>
      <c r="J4050" s="67">
        <v>7.08</v>
      </c>
      <c r="K4050" s="67">
        <v>60.073700000000002</v>
      </c>
      <c r="L4050" s="67">
        <v>1.6603000000000001</v>
      </c>
    </row>
    <row r="4051" spans="1:15" hidden="1" x14ac:dyDescent="0.25">
      <c r="A4051" s="68">
        <v>44694</v>
      </c>
      <c r="B4051" s="68">
        <v>44698</v>
      </c>
      <c r="C4051" s="66" t="s">
        <v>121</v>
      </c>
      <c r="D4051" s="66" t="s">
        <v>170</v>
      </c>
      <c r="E4051" s="66" t="s">
        <v>171</v>
      </c>
      <c r="F4051" s="68">
        <v>45987</v>
      </c>
      <c r="G4051" s="67">
        <v>7.17</v>
      </c>
      <c r="H4051" s="67">
        <v>-0.01</v>
      </c>
      <c r="I4051" s="67">
        <v>7.32</v>
      </c>
      <c r="J4051" s="67">
        <v>7.02</v>
      </c>
      <c r="K4051" s="67">
        <v>81.339299999999994</v>
      </c>
      <c r="L4051" s="67">
        <v>0.47120000000000001</v>
      </c>
    </row>
    <row r="4052" spans="1:15" x14ac:dyDescent="0.25">
      <c r="A4052" s="68">
        <v>44694</v>
      </c>
      <c r="B4052" s="68">
        <v>44698</v>
      </c>
      <c r="C4052" s="66" t="s">
        <v>115</v>
      </c>
      <c r="D4052" s="66" t="s">
        <v>116</v>
      </c>
      <c r="E4052" s="66" t="s">
        <v>117</v>
      </c>
      <c r="F4052" s="68">
        <v>51616</v>
      </c>
      <c r="G4052" s="67">
        <v>7.13</v>
      </c>
      <c r="H4052" s="67">
        <v>0.01</v>
      </c>
      <c r="I4052" s="67">
        <v>7.28</v>
      </c>
      <c r="J4052" s="67">
        <v>6.98</v>
      </c>
      <c r="K4052" s="67">
        <v>57.799199999999999</v>
      </c>
      <c r="L4052" s="67">
        <v>0.18079999999999999</v>
      </c>
    </row>
    <row r="4053" spans="1:15" hidden="1" x14ac:dyDescent="0.25">
      <c r="A4053" s="68">
        <v>44694</v>
      </c>
      <c r="B4053" s="68">
        <v>44698</v>
      </c>
      <c r="C4053" s="66" t="s">
        <v>124</v>
      </c>
      <c r="D4053" s="66" t="s">
        <v>182</v>
      </c>
      <c r="E4053" s="66" t="s">
        <v>183</v>
      </c>
      <c r="F4053" s="68">
        <v>44797</v>
      </c>
      <c r="G4053" s="67">
        <v>6.1</v>
      </c>
      <c r="H4053" s="67">
        <v>0.01</v>
      </c>
      <c r="I4053" s="67">
        <v>6.24</v>
      </c>
      <c r="J4053" s="67">
        <v>5.95</v>
      </c>
      <c r="K4053" s="67">
        <v>98.351600000000005</v>
      </c>
      <c r="L4053" s="67">
        <v>0</v>
      </c>
      <c r="O4053" s="76"/>
    </row>
    <row r="4054" spans="1:15" hidden="1" x14ac:dyDescent="0.25">
      <c r="A4054" s="68">
        <v>44694</v>
      </c>
      <c r="B4054" s="68">
        <v>44698</v>
      </c>
      <c r="C4054" s="66" t="s">
        <v>130</v>
      </c>
      <c r="D4054" s="66" t="s">
        <v>180</v>
      </c>
      <c r="E4054" s="66" t="s">
        <v>181</v>
      </c>
      <c r="F4054" s="68">
        <v>44853</v>
      </c>
      <c r="G4054" s="67">
        <v>6.29</v>
      </c>
      <c r="H4054" s="67">
        <v>0</v>
      </c>
      <c r="I4054" s="67">
        <v>6.44</v>
      </c>
      <c r="J4054" s="67">
        <v>6.14</v>
      </c>
      <c r="K4054" s="67">
        <v>97.361900000000006</v>
      </c>
      <c r="L4054" s="67">
        <v>0</v>
      </c>
    </row>
    <row r="4055" spans="1:15" hidden="1" x14ac:dyDescent="0.25">
      <c r="A4055" s="68">
        <v>44694</v>
      </c>
      <c r="B4055" s="68">
        <v>44698</v>
      </c>
      <c r="C4055" s="66" t="s">
        <v>118</v>
      </c>
      <c r="D4055" s="66" t="s">
        <v>174</v>
      </c>
      <c r="E4055" s="66" t="s">
        <v>175</v>
      </c>
      <c r="F4055" s="68">
        <v>46835</v>
      </c>
      <c r="G4055" s="67">
        <v>7.52</v>
      </c>
      <c r="H4055" s="67">
        <v>0.01</v>
      </c>
      <c r="I4055" s="67">
        <v>7.67</v>
      </c>
      <c r="J4055" s="67">
        <v>7.37</v>
      </c>
      <c r="K4055" s="67">
        <v>86.052800000000005</v>
      </c>
      <c r="L4055" s="67">
        <v>1.4548000000000001</v>
      </c>
    </row>
    <row r="4056" spans="1:15" hidden="1" x14ac:dyDescent="0.25">
      <c r="A4056" s="68">
        <v>44694</v>
      </c>
      <c r="B4056" s="68">
        <v>44698</v>
      </c>
      <c r="C4056" s="66" t="s">
        <v>127</v>
      </c>
      <c r="D4056" s="66" t="s">
        <v>4</v>
      </c>
      <c r="E4056" s="66" t="s">
        <v>8</v>
      </c>
      <c r="F4056" s="68">
        <v>48542</v>
      </c>
      <c r="G4056" s="67">
        <v>7.41</v>
      </c>
      <c r="H4056" s="67">
        <v>0.03</v>
      </c>
      <c r="I4056" s="67">
        <v>7.56</v>
      </c>
      <c r="J4056" s="67">
        <v>7.26</v>
      </c>
      <c r="K4056" s="67">
        <v>81.018699999999995</v>
      </c>
      <c r="L4056" s="67">
        <v>1.5356000000000001</v>
      </c>
    </row>
    <row r="4057" spans="1:15" hidden="1" x14ac:dyDescent="0.25">
      <c r="A4057" s="68">
        <v>44694</v>
      </c>
      <c r="B4057" s="68">
        <v>44698</v>
      </c>
      <c r="C4057" s="66" t="s">
        <v>133</v>
      </c>
      <c r="D4057" s="66" t="s">
        <v>172</v>
      </c>
      <c r="E4057" s="66" t="s">
        <v>173</v>
      </c>
      <c r="F4057" s="68">
        <v>45035</v>
      </c>
      <c r="G4057" s="67">
        <v>6.5</v>
      </c>
      <c r="H4057" s="67">
        <v>0</v>
      </c>
      <c r="I4057" s="67">
        <v>6.65</v>
      </c>
      <c r="J4057" s="67">
        <v>6.35</v>
      </c>
      <c r="K4057" s="67">
        <v>94.264499999999998</v>
      </c>
      <c r="L4057" s="67">
        <v>0</v>
      </c>
    </row>
    <row r="4058" spans="1:15" hidden="1" x14ac:dyDescent="0.25">
      <c r="A4058" s="68">
        <v>44693</v>
      </c>
      <c r="B4058" s="68">
        <v>44697</v>
      </c>
      <c r="C4058" s="66" t="s">
        <v>112</v>
      </c>
      <c r="D4058" s="66" t="s">
        <v>113</v>
      </c>
      <c r="E4058" s="66" t="s">
        <v>114</v>
      </c>
      <c r="F4058" s="68">
        <v>50705</v>
      </c>
      <c r="G4058" s="67">
        <v>7.22</v>
      </c>
      <c r="H4058" s="67">
        <v>-0.08</v>
      </c>
      <c r="I4058" s="67">
        <v>7.36</v>
      </c>
      <c r="J4058" s="67">
        <v>7.07</v>
      </c>
      <c r="K4058" s="67">
        <v>60.135399999999997</v>
      </c>
      <c r="L4058" s="67">
        <v>1.6520999999999999</v>
      </c>
    </row>
    <row r="4059" spans="1:15" hidden="1" x14ac:dyDescent="0.25">
      <c r="A4059" s="68">
        <v>44693</v>
      </c>
      <c r="B4059" s="68">
        <v>44697</v>
      </c>
      <c r="C4059" s="66" t="s">
        <v>121</v>
      </c>
      <c r="D4059" s="66" t="s">
        <v>170</v>
      </c>
      <c r="E4059" s="66" t="s">
        <v>171</v>
      </c>
      <c r="F4059" s="68">
        <v>45987</v>
      </c>
      <c r="G4059" s="67">
        <v>7.18</v>
      </c>
      <c r="H4059" s="67">
        <v>-7.0000000000000007E-2</v>
      </c>
      <c r="I4059" s="67">
        <v>7.32</v>
      </c>
      <c r="J4059" s="67">
        <v>7.03</v>
      </c>
      <c r="K4059" s="67">
        <v>81.310199999999995</v>
      </c>
      <c r="L4059" s="67">
        <v>0.46850000000000003</v>
      </c>
    </row>
    <row r="4060" spans="1:15" x14ac:dyDescent="0.25">
      <c r="A4060" s="68">
        <v>44693</v>
      </c>
      <c r="B4060" s="68">
        <v>44697</v>
      </c>
      <c r="C4060" s="66" t="s">
        <v>115</v>
      </c>
      <c r="D4060" s="66" t="s">
        <v>116</v>
      </c>
      <c r="E4060" s="66" t="s">
        <v>117</v>
      </c>
      <c r="F4060" s="68">
        <v>51616</v>
      </c>
      <c r="G4060" s="67">
        <v>7.12</v>
      </c>
      <c r="H4060" s="67">
        <v>-7.0000000000000007E-2</v>
      </c>
      <c r="I4060" s="67">
        <v>7.27</v>
      </c>
      <c r="J4060" s="67">
        <v>6.97</v>
      </c>
      <c r="K4060" s="67">
        <v>57.883699999999997</v>
      </c>
      <c r="L4060" s="67">
        <v>0.1726</v>
      </c>
    </row>
    <row r="4061" spans="1:15" hidden="1" x14ac:dyDescent="0.25">
      <c r="A4061" s="68">
        <v>44693</v>
      </c>
      <c r="B4061" s="68">
        <v>44697</v>
      </c>
      <c r="C4061" s="66" t="s">
        <v>124</v>
      </c>
      <c r="D4061" s="66" t="s">
        <v>182</v>
      </c>
      <c r="E4061" s="66" t="s">
        <v>183</v>
      </c>
      <c r="F4061" s="68">
        <v>44797</v>
      </c>
      <c r="G4061" s="67">
        <v>6.09</v>
      </c>
      <c r="H4061" s="67">
        <v>-0.01</v>
      </c>
      <c r="I4061" s="67">
        <v>6.24</v>
      </c>
      <c r="J4061" s="67">
        <v>5.94</v>
      </c>
      <c r="K4061" s="67">
        <v>98.336100000000002</v>
      </c>
      <c r="L4061" s="67">
        <v>0</v>
      </c>
      <c r="O4061" s="76"/>
    </row>
    <row r="4062" spans="1:15" hidden="1" x14ac:dyDescent="0.25">
      <c r="A4062" s="68">
        <v>44693</v>
      </c>
      <c r="B4062" s="68">
        <v>44697</v>
      </c>
      <c r="C4062" s="66" t="s">
        <v>130</v>
      </c>
      <c r="D4062" s="66" t="s">
        <v>180</v>
      </c>
      <c r="E4062" s="66" t="s">
        <v>181</v>
      </c>
      <c r="F4062" s="68">
        <v>44853</v>
      </c>
      <c r="G4062" s="67">
        <v>6.29</v>
      </c>
      <c r="H4062" s="67">
        <v>0.06</v>
      </c>
      <c r="I4062" s="67">
        <v>6.44</v>
      </c>
      <c r="J4062" s="67">
        <v>6.14</v>
      </c>
      <c r="K4062" s="67">
        <v>97.346699999999998</v>
      </c>
      <c r="L4062" s="67">
        <v>0</v>
      </c>
    </row>
    <row r="4063" spans="1:15" hidden="1" x14ac:dyDescent="0.25">
      <c r="A4063" s="68">
        <v>44693</v>
      </c>
      <c r="B4063" s="68">
        <v>44697</v>
      </c>
      <c r="C4063" s="66" t="s">
        <v>118</v>
      </c>
      <c r="D4063" s="66" t="s">
        <v>174</v>
      </c>
      <c r="E4063" s="66" t="s">
        <v>175</v>
      </c>
      <c r="F4063" s="68">
        <v>46835</v>
      </c>
      <c r="G4063" s="67">
        <v>7.51</v>
      </c>
      <c r="H4063" s="67">
        <v>-0.09</v>
      </c>
      <c r="I4063" s="67">
        <v>7.66</v>
      </c>
      <c r="J4063" s="67">
        <v>7.36</v>
      </c>
      <c r="K4063" s="67">
        <v>86.091300000000004</v>
      </c>
      <c r="L4063" s="67">
        <v>1.4424999999999999</v>
      </c>
    </row>
    <row r="4064" spans="1:15" hidden="1" x14ac:dyDescent="0.25">
      <c r="A4064" s="68">
        <v>44693</v>
      </c>
      <c r="B4064" s="68">
        <v>44697</v>
      </c>
      <c r="C4064" s="66" t="s">
        <v>127</v>
      </c>
      <c r="D4064" s="66" t="s">
        <v>4</v>
      </c>
      <c r="E4064" s="66" t="s">
        <v>8</v>
      </c>
      <c r="F4064" s="68">
        <v>48542</v>
      </c>
      <c r="G4064" s="67">
        <v>7.38</v>
      </c>
      <c r="H4064" s="67">
        <v>-0.1</v>
      </c>
      <c r="I4064" s="67">
        <v>7.53</v>
      </c>
      <c r="J4064" s="67">
        <v>7.24</v>
      </c>
      <c r="K4064" s="67">
        <v>81.169200000000004</v>
      </c>
      <c r="L4064" s="67">
        <v>1.5226</v>
      </c>
    </row>
    <row r="4065" spans="1:15" hidden="1" x14ac:dyDescent="0.25">
      <c r="A4065" s="68">
        <v>44693</v>
      </c>
      <c r="B4065" s="68">
        <v>44697</v>
      </c>
      <c r="C4065" s="66" t="s">
        <v>133</v>
      </c>
      <c r="D4065" s="66" t="s">
        <v>172</v>
      </c>
      <c r="E4065" s="66" t="s">
        <v>173</v>
      </c>
      <c r="F4065" s="68">
        <v>45035</v>
      </c>
      <c r="G4065" s="67">
        <v>6.5</v>
      </c>
      <c r="H4065" s="67">
        <v>-0.02</v>
      </c>
      <c r="I4065" s="67">
        <v>6.65</v>
      </c>
      <c r="J4065" s="67">
        <v>6.35</v>
      </c>
      <c r="K4065" s="67">
        <v>94.248400000000004</v>
      </c>
      <c r="L4065" s="67">
        <v>0</v>
      </c>
    </row>
    <row r="4066" spans="1:15" hidden="1" x14ac:dyDescent="0.25">
      <c r="A4066" s="68">
        <v>44692</v>
      </c>
      <c r="B4066" s="68">
        <v>44694</v>
      </c>
      <c r="C4066" s="66" t="s">
        <v>112</v>
      </c>
      <c r="D4066" s="66" t="s">
        <v>113</v>
      </c>
      <c r="E4066" s="66" t="s">
        <v>114</v>
      </c>
      <c r="F4066" s="68">
        <v>50705</v>
      </c>
      <c r="G4066" s="67">
        <v>7.3</v>
      </c>
      <c r="H4066" s="67">
        <v>-7.0000000000000007E-2</v>
      </c>
      <c r="I4066" s="67">
        <v>7.45</v>
      </c>
      <c r="J4066" s="67">
        <v>7.15</v>
      </c>
      <c r="K4066" s="67">
        <v>59.548900000000003</v>
      </c>
      <c r="L4066" s="67">
        <v>1.6274</v>
      </c>
    </row>
    <row r="4067" spans="1:15" hidden="1" x14ac:dyDescent="0.25">
      <c r="A4067" s="68">
        <v>44692</v>
      </c>
      <c r="B4067" s="68">
        <v>44694</v>
      </c>
      <c r="C4067" s="66" t="s">
        <v>121</v>
      </c>
      <c r="D4067" s="66" t="s">
        <v>170</v>
      </c>
      <c r="E4067" s="66" t="s">
        <v>171</v>
      </c>
      <c r="F4067" s="68">
        <v>45987</v>
      </c>
      <c r="G4067" s="67">
        <v>7.25</v>
      </c>
      <c r="H4067" s="67">
        <v>-0.04</v>
      </c>
      <c r="I4067" s="67">
        <v>7.4</v>
      </c>
      <c r="J4067" s="67">
        <v>7.1</v>
      </c>
      <c r="K4067" s="67">
        <v>81.075599999999994</v>
      </c>
      <c r="L4067" s="67">
        <v>0.46029999999999999</v>
      </c>
    </row>
    <row r="4068" spans="1:15" x14ac:dyDescent="0.25">
      <c r="A4068" s="68">
        <v>44692</v>
      </c>
      <c r="B4068" s="68">
        <v>44694</v>
      </c>
      <c r="C4068" s="66" t="s">
        <v>115</v>
      </c>
      <c r="D4068" s="66" t="s">
        <v>116</v>
      </c>
      <c r="E4068" s="66" t="s">
        <v>117</v>
      </c>
      <c r="F4068" s="68">
        <v>51616</v>
      </c>
      <c r="G4068" s="67">
        <v>7.19</v>
      </c>
      <c r="H4068" s="67">
        <v>-7.0000000000000007E-2</v>
      </c>
      <c r="I4068" s="67">
        <v>7.33</v>
      </c>
      <c r="J4068" s="67">
        <v>7.04</v>
      </c>
      <c r="K4068" s="67">
        <v>57.395099999999999</v>
      </c>
      <c r="L4068" s="67">
        <v>0.1479</v>
      </c>
    </row>
    <row r="4069" spans="1:15" hidden="1" x14ac:dyDescent="0.25">
      <c r="A4069" s="68">
        <v>44692</v>
      </c>
      <c r="B4069" s="68">
        <v>44694</v>
      </c>
      <c r="C4069" s="66" t="s">
        <v>124</v>
      </c>
      <c r="D4069" s="66" t="s">
        <v>182</v>
      </c>
      <c r="E4069" s="66" t="s">
        <v>183</v>
      </c>
      <c r="F4069" s="68">
        <v>44797</v>
      </c>
      <c r="G4069" s="67">
        <v>6.1</v>
      </c>
      <c r="H4069" s="67">
        <v>7.0000000000000007E-2</v>
      </c>
      <c r="I4069" s="67">
        <v>6.24</v>
      </c>
      <c r="J4069" s="67">
        <v>5.95</v>
      </c>
      <c r="K4069" s="67">
        <v>98.286100000000005</v>
      </c>
      <c r="L4069" s="67">
        <v>0</v>
      </c>
      <c r="O4069" s="76"/>
    </row>
    <row r="4070" spans="1:15" hidden="1" x14ac:dyDescent="0.25">
      <c r="A4070" s="68">
        <v>44692</v>
      </c>
      <c r="B4070" s="68">
        <v>44694</v>
      </c>
      <c r="C4070" s="66" t="s">
        <v>130</v>
      </c>
      <c r="D4070" s="66" t="s">
        <v>180</v>
      </c>
      <c r="E4070" s="66" t="s">
        <v>181</v>
      </c>
      <c r="F4070" s="68">
        <v>44853</v>
      </c>
      <c r="G4070" s="67">
        <v>6.23</v>
      </c>
      <c r="H4070" s="67">
        <v>0.1</v>
      </c>
      <c r="I4070" s="67">
        <v>6.38</v>
      </c>
      <c r="J4070" s="67">
        <v>6.08</v>
      </c>
      <c r="K4070" s="67">
        <v>97.323599999999999</v>
      </c>
      <c r="L4070" s="67">
        <v>0</v>
      </c>
    </row>
    <row r="4071" spans="1:15" hidden="1" x14ac:dyDescent="0.25">
      <c r="A4071" s="68">
        <v>44692</v>
      </c>
      <c r="B4071" s="68">
        <v>44694</v>
      </c>
      <c r="C4071" s="66" t="s">
        <v>118</v>
      </c>
      <c r="D4071" s="66" t="s">
        <v>174</v>
      </c>
      <c r="E4071" s="66" t="s">
        <v>175</v>
      </c>
      <c r="F4071" s="68">
        <v>46835</v>
      </c>
      <c r="G4071" s="67">
        <v>7.6</v>
      </c>
      <c r="H4071" s="67">
        <v>-0.04</v>
      </c>
      <c r="I4071" s="67">
        <v>7.75</v>
      </c>
      <c r="J4071" s="67">
        <v>7.45</v>
      </c>
      <c r="K4071" s="67">
        <v>85.715599999999995</v>
      </c>
      <c r="L4071" s="67">
        <v>1.4055</v>
      </c>
    </row>
    <row r="4072" spans="1:15" hidden="1" x14ac:dyDescent="0.25">
      <c r="A4072" s="68">
        <v>44692</v>
      </c>
      <c r="B4072" s="68">
        <v>44694</v>
      </c>
      <c r="C4072" s="66" t="s">
        <v>127</v>
      </c>
      <c r="D4072" s="66" t="s">
        <v>4</v>
      </c>
      <c r="E4072" s="66" t="s">
        <v>8</v>
      </c>
      <c r="F4072" s="68">
        <v>48542</v>
      </c>
      <c r="G4072" s="67">
        <v>7.48</v>
      </c>
      <c r="H4072" s="67">
        <v>-0.03</v>
      </c>
      <c r="I4072" s="67">
        <v>7.63</v>
      </c>
      <c r="J4072" s="67">
        <v>7.34</v>
      </c>
      <c r="K4072" s="67">
        <v>80.540000000000006</v>
      </c>
      <c r="L4072" s="67">
        <v>1.4836</v>
      </c>
    </row>
    <row r="4073" spans="1:15" hidden="1" x14ac:dyDescent="0.25">
      <c r="A4073" s="68">
        <v>44692</v>
      </c>
      <c r="B4073" s="68">
        <v>44694</v>
      </c>
      <c r="C4073" s="66" t="s">
        <v>133</v>
      </c>
      <c r="D4073" s="66" t="s">
        <v>172</v>
      </c>
      <c r="E4073" s="66" t="s">
        <v>173</v>
      </c>
      <c r="F4073" s="68">
        <v>45035</v>
      </c>
      <c r="G4073" s="67">
        <v>6.52</v>
      </c>
      <c r="H4073" s="67">
        <v>-0.03</v>
      </c>
      <c r="I4073" s="67">
        <v>6.67</v>
      </c>
      <c r="J4073" s="67">
        <v>6.37</v>
      </c>
      <c r="K4073" s="67">
        <v>94.183599999999998</v>
      </c>
      <c r="L4073" s="67">
        <v>0</v>
      </c>
    </row>
    <row r="4074" spans="1:15" hidden="1" x14ac:dyDescent="0.25">
      <c r="A4074" s="68">
        <v>44691</v>
      </c>
      <c r="B4074" s="68">
        <v>44693</v>
      </c>
      <c r="C4074" s="66" t="s">
        <v>112</v>
      </c>
      <c r="D4074" s="66" t="s">
        <v>113</v>
      </c>
      <c r="E4074" s="66" t="s">
        <v>114</v>
      </c>
      <c r="F4074" s="68">
        <v>50705</v>
      </c>
      <c r="G4074" s="67">
        <v>7.37</v>
      </c>
      <c r="H4074" s="67">
        <v>0.17</v>
      </c>
      <c r="I4074" s="67">
        <v>7.52</v>
      </c>
      <c r="J4074" s="67">
        <v>7.22</v>
      </c>
      <c r="K4074" s="67">
        <v>59.096400000000003</v>
      </c>
      <c r="L4074" s="67">
        <v>1.6192</v>
      </c>
    </row>
    <row r="4075" spans="1:15" hidden="1" x14ac:dyDescent="0.25">
      <c r="A4075" s="68">
        <v>44691</v>
      </c>
      <c r="B4075" s="68">
        <v>44693</v>
      </c>
      <c r="C4075" s="66" t="s">
        <v>121</v>
      </c>
      <c r="D4075" s="66" t="s">
        <v>170</v>
      </c>
      <c r="E4075" s="66" t="s">
        <v>171</v>
      </c>
      <c r="F4075" s="68">
        <v>45987</v>
      </c>
      <c r="G4075" s="67">
        <v>7.29</v>
      </c>
      <c r="H4075" s="67">
        <v>0.05</v>
      </c>
      <c r="I4075" s="67">
        <v>7.44</v>
      </c>
      <c r="J4075" s="67">
        <v>7.14</v>
      </c>
      <c r="K4075" s="67">
        <v>80.955200000000005</v>
      </c>
      <c r="L4075" s="67">
        <v>0.45750000000000002</v>
      </c>
    </row>
    <row r="4076" spans="1:15" x14ac:dyDescent="0.25">
      <c r="A4076" s="68">
        <v>44691</v>
      </c>
      <c r="B4076" s="68">
        <v>44693</v>
      </c>
      <c r="C4076" s="66" t="s">
        <v>115</v>
      </c>
      <c r="D4076" s="66" t="s">
        <v>116</v>
      </c>
      <c r="E4076" s="66" t="s">
        <v>117</v>
      </c>
      <c r="F4076" s="68">
        <v>51616</v>
      </c>
      <c r="G4076" s="67">
        <v>7.26</v>
      </c>
      <c r="H4076" s="67">
        <v>0.16</v>
      </c>
      <c r="I4076" s="67">
        <v>7.41</v>
      </c>
      <c r="J4076" s="67">
        <v>7.12</v>
      </c>
      <c r="K4076" s="67">
        <v>56.847999999999999</v>
      </c>
      <c r="L4076" s="67">
        <v>0.13969999999999999</v>
      </c>
    </row>
    <row r="4077" spans="1:15" hidden="1" x14ac:dyDescent="0.25">
      <c r="A4077" s="68">
        <v>44691</v>
      </c>
      <c r="B4077" s="68">
        <v>44693</v>
      </c>
      <c r="C4077" s="66" t="s">
        <v>124</v>
      </c>
      <c r="D4077" s="66" t="s">
        <v>182</v>
      </c>
      <c r="E4077" s="66" t="s">
        <v>183</v>
      </c>
      <c r="F4077" s="68">
        <v>44797</v>
      </c>
      <c r="G4077" s="67">
        <v>6.03</v>
      </c>
      <c r="H4077" s="67">
        <v>0.22</v>
      </c>
      <c r="I4077" s="67">
        <v>6.18</v>
      </c>
      <c r="J4077" s="67">
        <v>5.88</v>
      </c>
      <c r="K4077" s="67">
        <v>98.288300000000007</v>
      </c>
      <c r="L4077" s="67">
        <v>0</v>
      </c>
      <c r="O4077" s="76"/>
    </row>
    <row r="4078" spans="1:15" hidden="1" x14ac:dyDescent="0.25">
      <c r="A4078" s="68">
        <v>44691</v>
      </c>
      <c r="B4078" s="68">
        <v>44693</v>
      </c>
      <c r="C4078" s="66" t="s">
        <v>130</v>
      </c>
      <c r="D4078" s="66" t="s">
        <v>180</v>
      </c>
      <c r="E4078" s="66" t="s">
        <v>181</v>
      </c>
      <c r="F4078" s="68">
        <v>44853</v>
      </c>
      <c r="G4078" s="67">
        <v>6.13</v>
      </c>
      <c r="H4078" s="67">
        <v>0.23</v>
      </c>
      <c r="I4078" s="67">
        <v>6.28</v>
      </c>
      <c r="J4078" s="67">
        <v>5.98</v>
      </c>
      <c r="K4078" s="67">
        <v>97.346500000000006</v>
      </c>
      <c r="L4078" s="67">
        <v>0</v>
      </c>
    </row>
    <row r="4079" spans="1:15" hidden="1" x14ac:dyDescent="0.25">
      <c r="A4079" s="68">
        <v>44691</v>
      </c>
      <c r="B4079" s="68">
        <v>44693</v>
      </c>
      <c r="C4079" s="66" t="s">
        <v>118</v>
      </c>
      <c r="D4079" s="66" t="s">
        <v>174</v>
      </c>
      <c r="E4079" s="66" t="s">
        <v>175</v>
      </c>
      <c r="F4079" s="68">
        <v>46835</v>
      </c>
      <c r="G4079" s="67">
        <v>7.64</v>
      </c>
      <c r="H4079" s="67">
        <v>0.12</v>
      </c>
      <c r="I4079" s="67">
        <v>7.79</v>
      </c>
      <c r="J4079" s="67">
        <v>7.49</v>
      </c>
      <c r="K4079" s="67">
        <v>85.525999999999996</v>
      </c>
      <c r="L4079" s="67">
        <v>1.3932</v>
      </c>
    </row>
    <row r="4080" spans="1:15" hidden="1" x14ac:dyDescent="0.25">
      <c r="A4080" s="68">
        <v>44691</v>
      </c>
      <c r="B4080" s="68">
        <v>44693</v>
      </c>
      <c r="C4080" s="66" t="s">
        <v>127</v>
      </c>
      <c r="D4080" s="66" t="s">
        <v>4</v>
      </c>
      <c r="E4080" s="66" t="s">
        <v>8</v>
      </c>
      <c r="F4080" s="68">
        <v>48542</v>
      </c>
      <c r="G4080" s="67">
        <v>7.51</v>
      </c>
      <c r="H4080" s="67">
        <v>0.18</v>
      </c>
      <c r="I4080" s="67">
        <v>7.66</v>
      </c>
      <c r="J4080" s="67">
        <v>7.36</v>
      </c>
      <c r="K4080" s="67">
        <v>80.389600000000002</v>
      </c>
      <c r="L4080" s="67">
        <v>1.4704999999999999</v>
      </c>
    </row>
    <row r="4081" spans="1:15" hidden="1" x14ac:dyDescent="0.25">
      <c r="A4081" s="68">
        <v>44691</v>
      </c>
      <c r="B4081" s="68">
        <v>44693</v>
      </c>
      <c r="C4081" s="66" t="s">
        <v>133</v>
      </c>
      <c r="D4081" s="66" t="s">
        <v>172</v>
      </c>
      <c r="E4081" s="66" t="s">
        <v>173</v>
      </c>
      <c r="F4081" s="68">
        <v>45035</v>
      </c>
      <c r="G4081" s="67">
        <v>6.55</v>
      </c>
      <c r="H4081" s="67">
        <v>0.1</v>
      </c>
      <c r="I4081" s="67">
        <v>6.7</v>
      </c>
      <c r="J4081" s="67">
        <v>6.4</v>
      </c>
      <c r="K4081" s="67">
        <v>94.139399999999995</v>
      </c>
      <c r="L4081" s="67">
        <v>0</v>
      </c>
    </row>
    <row r="4082" spans="1:15" hidden="1" x14ac:dyDescent="0.25">
      <c r="A4082" s="68">
        <v>44690</v>
      </c>
      <c r="B4082" s="68">
        <v>44692</v>
      </c>
      <c r="C4082" s="66" t="s">
        <v>112</v>
      </c>
      <c r="D4082" s="66" t="s">
        <v>113</v>
      </c>
      <c r="E4082" s="66" t="s">
        <v>114</v>
      </c>
      <c r="F4082" s="68">
        <v>50705</v>
      </c>
      <c r="G4082" s="67">
        <v>7.2</v>
      </c>
      <c r="H4082" s="67">
        <v>0.06</v>
      </c>
      <c r="I4082" s="67">
        <v>7.35</v>
      </c>
      <c r="J4082" s="67">
        <v>7.06</v>
      </c>
      <c r="K4082" s="67">
        <v>60.195999999999998</v>
      </c>
      <c r="L4082" s="67">
        <v>1.611</v>
      </c>
    </row>
    <row r="4083" spans="1:15" hidden="1" x14ac:dyDescent="0.25">
      <c r="A4083" s="68">
        <v>44690</v>
      </c>
      <c r="B4083" s="68">
        <v>44692</v>
      </c>
      <c r="C4083" s="66" t="s">
        <v>121</v>
      </c>
      <c r="D4083" s="66" t="s">
        <v>170</v>
      </c>
      <c r="E4083" s="66" t="s">
        <v>171</v>
      </c>
      <c r="F4083" s="68">
        <v>45987</v>
      </c>
      <c r="G4083" s="67">
        <v>7.24</v>
      </c>
      <c r="H4083" s="67">
        <v>0.02</v>
      </c>
      <c r="I4083" s="67">
        <v>7.38</v>
      </c>
      <c r="J4083" s="67">
        <v>7.09</v>
      </c>
      <c r="K4083" s="67">
        <v>81.088499999999996</v>
      </c>
      <c r="L4083" s="67">
        <v>0.45479999999999998</v>
      </c>
    </row>
    <row r="4084" spans="1:15" x14ac:dyDescent="0.25">
      <c r="A4084" s="68">
        <v>44690</v>
      </c>
      <c r="B4084" s="68">
        <v>44692</v>
      </c>
      <c r="C4084" s="66" t="s">
        <v>115</v>
      </c>
      <c r="D4084" s="66" t="s">
        <v>116</v>
      </c>
      <c r="E4084" s="66" t="s">
        <v>117</v>
      </c>
      <c r="F4084" s="68">
        <v>51616</v>
      </c>
      <c r="G4084" s="67">
        <v>7.1</v>
      </c>
      <c r="H4084" s="67">
        <v>0.05</v>
      </c>
      <c r="I4084" s="67">
        <v>7.25</v>
      </c>
      <c r="J4084" s="67">
        <v>6.95</v>
      </c>
      <c r="K4084" s="67">
        <v>58.0015</v>
      </c>
      <c r="L4084" s="67">
        <v>0.13150000000000001</v>
      </c>
    </row>
    <row r="4085" spans="1:15" hidden="1" x14ac:dyDescent="0.25">
      <c r="A4085" s="68">
        <v>44690</v>
      </c>
      <c r="B4085" s="68">
        <v>44692</v>
      </c>
      <c r="C4085" s="66" t="s">
        <v>124</v>
      </c>
      <c r="D4085" s="66" t="s">
        <v>182</v>
      </c>
      <c r="E4085" s="66" t="s">
        <v>183</v>
      </c>
      <c r="F4085" s="68">
        <v>44797</v>
      </c>
      <c r="G4085" s="67">
        <v>5.81</v>
      </c>
      <c r="H4085" s="67">
        <v>0.05</v>
      </c>
      <c r="I4085" s="67">
        <v>5.95</v>
      </c>
      <c r="J4085" s="67">
        <v>5.66</v>
      </c>
      <c r="K4085" s="67">
        <v>98.335099999999997</v>
      </c>
      <c r="L4085" s="67">
        <v>0</v>
      </c>
      <c r="O4085" s="76"/>
    </row>
    <row r="4086" spans="1:15" hidden="1" x14ac:dyDescent="0.25">
      <c r="A4086" s="68">
        <v>44690</v>
      </c>
      <c r="B4086" s="68">
        <v>44692</v>
      </c>
      <c r="C4086" s="66" t="s">
        <v>130</v>
      </c>
      <c r="D4086" s="66" t="s">
        <v>180</v>
      </c>
      <c r="E4086" s="66" t="s">
        <v>181</v>
      </c>
      <c r="F4086" s="68">
        <v>44853</v>
      </c>
      <c r="G4086" s="67">
        <v>5.9</v>
      </c>
      <c r="H4086" s="67">
        <v>0.01</v>
      </c>
      <c r="I4086" s="67">
        <v>6.05</v>
      </c>
      <c r="J4086" s="67">
        <v>5.75</v>
      </c>
      <c r="K4086" s="67">
        <v>97.430700000000002</v>
      </c>
      <c r="L4086" s="67">
        <v>0</v>
      </c>
    </row>
    <row r="4087" spans="1:15" hidden="1" x14ac:dyDescent="0.25">
      <c r="A4087" s="68">
        <v>44690</v>
      </c>
      <c r="B4087" s="68">
        <v>44692</v>
      </c>
      <c r="C4087" s="66" t="s">
        <v>118</v>
      </c>
      <c r="D4087" s="66" t="s">
        <v>174</v>
      </c>
      <c r="E4087" s="66" t="s">
        <v>175</v>
      </c>
      <c r="F4087" s="68">
        <v>46835</v>
      </c>
      <c r="G4087" s="67">
        <v>7.52</v>
      </c>
      <c r="H4087" s="67">
        <v>0.03</v>
      </c>
      <c r="I4087" s="67">
        <v>7.66</v>
      </c>
      <c r="J4087" s="67">
        <v>7.37</v>
      </c>
      <c r="K4087" s="67">
        <v>86.045199999999994</v>
      </c>
      <c r="L4087" s="67">
        <v>1.3808</v>
      </c>
    </row>
    <row r="4088" spans="1:15" hidden="1" x14ac:dyDescent="0.25">
      <c r="A4088" s="68">
        <v>44690</v>
      </c>
      <c r="B4088" s="68">
        <v>44692</v>
      </c>
      <c r="C4088" s="66" t="s">
        <v>127</v>
      </c>
      <c r="D4088" s="66" t="s">
        <v>4</v>
      </c>
      <c r="E4088" s="66" t="s">
        <v>8</v>
      </c>
      <c r="F4088" s="68">
        <v>48542</v>
      </c>
      <c r="G4088" s="67">
        <v>7.33</v>
      </c>
      <c r="H4088" s="67">
        <v>0.09</v>
      </c>
      <c r="I4088" s="67">
        <v>7.48</v>
      </c>
      <c r="J4088" s="67">
        <v>7.18</v>
      </c>
      <c r="K4088" s="67">
        <v>81.498800000000003</v>
      </c>
      <c r="L4088" s="67">
        <v>1.4575</v>
      </c>
    </row>
    <row r="4089" spans="1:15" hidden="1" x14ac:dyDescent="0.25">
      <c r="A4089" s="68">
        <v>44690</v>
      </c>
      <c r="B4089" s="68">
        <v>44692</v>
      </c>
      <c r="C4089" s="66" t="s">
        <v>133</v>
      </c>
      <c r="D4089" s="66" t="s">
        <v>172</v>
      </c>
      <c r="E4089" s="66" t="s">
        <v>173</v>
      </c>
      <c r="F4089" s="68">
        <v>45035</v>
      </c>
      <c r="G4089" s="67">
        <v>6.45</v>
      </c>
      <c r="H4089" s="67">
        <v>0.06</v>
      </c>
      <c r="I4089" s="67">
        <v>6.6</v>
      </c>
      <c r="J4089" s="67">
        <v>6.3</v>
      </c>
      <c r="K4089" s="67">
        <v>94.210599999999999</v>
      </c>
      <c r="L4089" s="67">
        <v>0</v>
      </c>
    </row>
    <row r="4090" spans="1:15" hidden="1" x14ac:dyDescent="0.25">
      <c r="A4090" s="68">
        <v>44687</v>
      </c>
      <c r="B4090" s="68">
        <v>44691</v>
      </c>
      <c r="C4090" s="66" t="s">
        <v>112</v>
      </c>
      <c r="D4090" s="66" t="s">
        <v>113</v>
      </c>
      <c r="E4090" s="66" t="s">
        <v>114</v>
      </c>
      <c r="F4090" s="68">
        <v>50705</v>
      </c>
      <c r="G4090" s="67">
        <v>7.14</v>
      </c>
      <c r="H4090" s="67">
        <v>0.14000000000000001</v>
      </c>
      <c r="I4090" s="67">
        <v>7.29</v>
      </c>
      <c r="J4090" s="67">
        <v>6.99</v>
      </c>
      <c r="K4090" s="67">
        <v>60.633699999999997</v>
      </c>
      <c r="L4090" s="67">
        <v>1.6027</v>
      </c>
    </row>
    <row r="4091" spans="1:15" hidden="1" x14ac:dyDescent="0.25">
      <c r="A4091" s="68">
        <v>44687</v>
      </c>
      <c r="B4091" s="68">
        <v>44691</v>
      </c>
      <c r="C4091" s="66" t="s">
        <v>121</v>
      </c>
      <c r="D4091" s="66" t="s">
        <v>170</v>
      </c>
      <c r="E4091" s="66" t="s">
        <v>171</v>
      </c>
      <c r="F4091" s="68">
        <v>45987</v>
      </c>
      <c r="G4091" s="67">
        <v>7.22</v>
      </c>
      <c r="H4091" s="67">
        <v>0.04</v>
      </c>
      <c r="I4091" s="67">
        <v>7.37</v>
      </c>
      <c r="J4091" s="67">
        <v>7.07</v>
      </c>
      <c r="K4091" s="67">
        <v>81.122399999999999</v>
      </c>
      <c r="L4091" s="67">
        <v>0.4521</v>
      </c>
    </row>
    <row r="4092" spans="1:15" x14ac:dyDescent="0.25">
      <c r="A4092" s="68">
        <v>44687</v>
      </c>
      <c r="B4092" s="68">
        <v>44691</v>
      </c>
      <c r="C4092" s="66" t="s">
        <v>115</v>
      </c>
      <c r="D4092" s="66" t="s">
        <v>116</v>
      </c>
      <c r="E4092" s="66" t="s">
        <v>117</v>
      </c>
      <c r="F4092" s="68">
        <v>51616</v>
      </c>
      <c r="G4092" s="67">
        <v>7.05</v>
      </c>
      <c r="H4092" s="67">
        <v>0.12</v>
      </c>
      <c r="I4092" s="67">
        <v>7.19</v>
      </c>
      <c r="J4092" s="67">
        <v>6.9</v>
      </c>
      <c r="K4092" s="67">
        <v>58.380800000000001</v>
      </c>
      <c r="L4092" s="67">
        <v>0.12330000000000001</v>
      </c>
    </row>
    <row r="4093" spans="1:15" hidden="1" x14ac:dyDescent="0.25">
      <c r="A4093" s="68">
        <v>44687</v>
      </c>
      <c r="B4093" s="68">
        <v>44691</v>
      </c>
      <c r="C4093" s="66" t="s">
        <v>124</v>
      </c>
      <c r="D4093" s="66" t="s">
        <v>182</v>
      </c>
      <c r="E4093" s="66" t="s">
        <v>183</v>
      </c>
      <c r="F4093" s="68">
        <v>44797</v>
      </c>
      <c r="G4093" s="67">
        <v>5.76</v>
      </c>
      <c r="H4093" s="67">
        <v>-0.1</v>
      </c>
      <c r="I4093" s="67">
        <v>5.91</v>
      </c>
      <c r="J4093" s="67">
        <v>5.61</v>
      </c>
      <c r="K4093" s="67">
        <v>98.331900000000005</v>
      </c>
      <c r="L4093" s="67">
        <v>0</v>
      </c>
      <c r="O4093" s="76"/>
    </row>
    <row r="4094" spans="1:15" hidden="1" x14ac:dyDescent="0.25">
      <c r="A4094" s="68">
        <v>44687</v>
      </c>
      <c r="B4094" s="68">
        <v>44691</v>
      </c>
      <c r="C4094" s="66" t="s">
        <v>130</v>
      </c>
      <c r="D4094" s="66" t="s">
        <v>180</v>
      </c>
      <c r="E4094" s="66" t="s">
        <v>181</v>
      </c>
      <c r="F4094" s="68">
        <v>44853</v>
      </c>
      <c r="G4094" s="67">
        <v>5.89</v>
      </c>
      <c r="H4094" s="67">
        <v>-0.06</v>
      </c>
      <c r="I4094" s="67">
        <v>6.04</v>
      </c>
      <c r="J4094" s="67">
        <v>5.74</v>
      </c>
      <c r="K4094" s="67">
        <v>97.419499999999999</v>
      </c>
      <c r="L4094" s="67">
        <v>0</v>
      </c>
    </row>
    <row r="4095" spans="1:15" hidden="1" x14ac:dyDescent="0.25">
      <c r="A4095" s="68">
        <v>44687</v>
      </c>
      <c r="B4095" s="68">
        <v>44691</v>
      </c>
      <c r="C4095" s="66" t="s">
        <v>118</v>
      </c>
      <c r="D4095" s="66" t="s">
        <v>174</v>
      </c>
      <c r="E4095" s="66" t="s">
        <v>175</v>
      </c>
      <c r="F4095" s="68">
        <v>46835</v>
      </c>
      <c r="G4095" s="67">
        <v>7.49</v>
      </c>
      <c r="H4095" s="67">
        <v>7.0000000000000007E-2</v>
      </c>
      <c r="I4095" s="67">
        <v>7.63</v>
      </c>
      <c r="J4095" s="67">
        <v>7.34</v>
      </c>
      <c r="K4095" s="67">
        <v>86.166200000000003</v>
      </c>
      <c r="L4095" s="67">
        <v>1.3685</v>
      </c>
    </row>
    <row r="4096" spans="1:15" hidden="1" x14ac:dyDescent="0.25">
      <c r="A4096" s="68">
        <v>44687</v>
      </c>
      <c r="B4096" s="68">
        <v>44691</v>
      </c>
      <c r="C4096" s="66" t="s">
        <v>127</v>
      </c>
      <c r="D4096" s="66" t="s">
        <v>4</v>
      </c>
      <c r="E4096" s="66" t="s">
        <v>8</v>
      </c>
      <c r="F4096" s="68">
        <v>48542</v>
      </c>
      <c r="G4096" s="67">
        <v>7.24</v>
      </c>
      <c r="H4096" s="67">
        <v>0.1</v>
      </c>
      <c r="I4096" s="67">
        <v>7.39</v>
      </c>
      <c r="J4096" s="67">
        <v>7.09</v>
      </c>
      <c r="K4096" s="67">
        <v>82.066699999999997</v>
      </c>
      <c r="L4096" s="67">
        <v>1.4444999999999999</v>
      </c>
    </row>
    <row r="4097" spans="1:15" hidden="1" x14ac:dyDescent="0.25">
      <c r="A4097" s="68">
        <v>44687</v>
      </c>
      <c r="B4097" s="68">
        <v>44691</v>
      </c>
      <c r="C4097" s="66" t="s">
        <v>133</v>
      </c>
      <c r="D4097" s="66" t="s">
        <v>172</v>
      </c>
      <c r="E4097" s="66" t="s">
        <v>173</v>
      </c>
      <c r="F4097" s="68">
        <v>45035</v>
      </c>
      <c r="G4097" s="67">
        <v>6.39</v>
      </c>
      <c r="H4097" s="67">
        <v>0.03</v>
      </c>
      <c r="I4097" s="67">
        <v>6.54</v>
      </c>
      <c r="J4097" s="67">
        <v>6.24</v>
      </c>
      <c r="K4097" s="67">
        <v>94.248400000000004</v>
      </c>
      <c r="L4097" s="67">
        <v>0</v>
      </c>
    </row>
    <row r="4098" spans="1:15" hidden="1" x14ac:dyDescent="0.25">
      <c r="A4098" s="68">
        <v>44686</v>
      </c>
      <c r="B4098" s="68">
        <v>44690</v>
      </c>
      <c r="C4098" s="66" t="s">
        <v>112</v>
      </c>
      <c r="D4098" s="66" t="s">
        <v>113</v>
      </c>
      <c r="E4098" s="66" t="s">
        <v>114</v>
      </c>
      <c r="F4098" s="68">
        <v>50705</v>
      </c>
      <c r="G4098" s="67">
        <v>7</v>
      </c>
      <c r="H4098" s="67">
        <v>-7.0000000000000007E-2</v>
      </c>
      <c r="I4098" s="67">
        <v>7.15</v>
      </c>
      <c r="J4098" s="67">
        <v>6.85</v>
      </c>
      <c r="K4098" s="67">
        <v>61.593000000000004</v>
      </c>
      <c r="L4098" s="67">
        <v>1.5945</v>
      </c>
    </row>
    <row r="4099" spans="1:15" hidden="1" x14ac:dyDescent="0.25">
      <c r="A4099" s="68">
        <v>44686</v>
      </c>
      <c r="B4099" s="68">
        <v>44690</v>
      </c>
      <c r="C4099" s="66" t="s">
        <v>121</v>
      </c>
      <c r="D4099" s="66" t="s">
        <v>170</v>
      </c>
      <c r="E4099" s="66" t="s">
        <v>171</v>
      </c>
      <c r="F4099" s="68">
        <v>45987</v>
      </c>
      <c r="G4099" s="67">
        <v>7.18</v>
      </c>
      <c r="H4099" s="67">
        <v>-0.08</v>
      </c>
      <c r="I4099" s="67">
        <v>7.32</v>
      </c>
      <c r="J4099" s="67">
        <v>7.03</v>
      </c>
      <c r="K4099" s="67">
        <v>81.2209</v>
      </c>
      <c r="L4099" s="67">
        <v>0.44929999999999998</v>
      </c>
    </row>
    <row r="4100" spans="1:15" x14ac:dyDescent="0.25">
      <c r="A4100" s="68">
        <v>44686</v>
      </c>
      <c r="B4100" s="68">
        <v>44690</v>
      </c>
      <c r="C4100" s="66" t="s">
        <v>115</v>
      </c>
      <c r="D4100" s="66" t="s">
        <v>116</v>
      </c>
      <c r="E4100" s="66" t="s">
        <v>117</v>
      </c>
      <c r="F4100" s="68">
        <v>51616</v>
      </c>
      <c r="G4100" s="67">
        <v>6.93</v>
      </c>
      <c r="H4100" s="67">
        <v>-0.09</v>
      </c>
      <c r="I4100" s="67">
        <v>7.08</v>
      </c>
      <c r="J4100" s="67">
        <v>6.78</v>
      </c>
      <c r="K4100" s="67">
        <v>59.2288</v>
      </c>
      <c r="L4100" s="67">
        <v>0.11509999999999999</v>
      </c>
    </row>
    <row r="4101" spans="1:15" hidden="1" x14ac:dyDescent="0.25">
      <c r="A4101" s="68">
        <v>44686</v>
      </c>
      <c r="B4101" s="68">
        <v>44690</v>
      </c>
      <c r="C4101" s="66" t="s">
        <v>124</v>
      </c>
      <c r="D4101" s="66" t="s">
        <v>182</v>
      </c>
      <c r="E4101" s="66" t="s">
        <v>183</v>
      </c>
      <c r="F4101" s="68">
        <v>44797</v>
      </c>
      <c r="G4101" s="67">
        <v>5.86</v>
      </c>
      <c r="H4101" s="67">
        <v>-0.01</v>
      </c>
      <c r="I4101" s="67">
        <v>6.01</v>
      </c>
      <c r="J4101" s="67">
        <v>5.71</v>
      </c>
      <c r="K4101" s="67">
        <v>98.287599999999998</v>
      </c>
      <c r="L4101" s="67">
        <v>0</v>
      </c>
      <c r="O4101" s="76"/>
    </row>
    <row r="4102" spans="1:15" hidden="1" x14ac:dyDescent="0.25">
      <c r="A4102" s="68">
        <v>44686</v>
      </c>
      <c r="B4102" s="68">
        <v>44690</v>
      </c>
      <c r="C4102" s="66" t="s">
        <v>130</v>
      </c>
      <c r="D4102" s="66" t="s">
        <v>180</v>
      </c>
      <c r="E4102" s="66" t="s">
        <v>181</v>
      </c>
      <c r="F4102" s="68">
        <v>44853</v>
      </c>
      <c r="G4102" s="67">
        <v>5.95</v>
      </c>
      <c r="H4102" s="67">
        <v>-0.01</v>
      </c>
      <c r="I4102" s="67">
        <v>6.1</v>
      </c>
      <c r="J4102" s="67">
        <v>5.8</v>
      </c>
      <c r="K4102" s="67">
        <v>97.3767</v>
      </c>
      <c r="L4102" s="67">
        <v>0</v>
      </c>
    </row>
    <row r="4103" spans="1:15" hidden="1" x14ac:dyDescent="0.25">
      <c r="A4103" s="68">
        <v>44686</v>
      </c>
      <c r="B4103" s="68">
        <v>44690</v>
      </c>
      <c r="C4103" s="66" t="s">
        <v>118</v>
      </c>
      <c r="D4103" s="66" t="s">
        <v>174</v>
      </c>
      <c r="E4103" s="66" t="s">
        <v>175</v>
      </c>
      <c r="F4103" s="68">
        <v>46835</v>
      </c>
      <c r="G4103" s="67">
        <v>7.42</v>
      </c>
      <c r="H4103" s="67">
        <v>-0.06</v>
      </c>
      <c r="I4103" s="67">
        <v>7.57</v>
      </c>
      <c r="J4103" s="67">
        <v>7.27</v>
      </c>
      <c r="K4103" s="67">
        <v>86.428899999999999</v>
      </c>
      <c r="L4103" s="67">
        <v>1.3562000000000001</v>
      </c>
    </row>
    <row r="4104" spans="1:15" hidden="1" x14ac:dyDescent="0.25">
      <c r="A4104" s="68">
        <v>44686</v>
      </c>
      <c r="B4104" s="68">
        <v>44690</v>
      </c>
      <c r="C4104" s="66" t="s">
        <v>127</v>
      </c>
      <c r="D4104" s="66" t="s">
        <v>4</v>
      </c>
      <c r="E4104" s="66" t="s">
        <v>8</v>
      </c>
      <c r="F4104" s="68">
        <v>48542</v>
      </c>
      <c r="G4104" s="67">
        <v>7.14</v>
      </c>
      <c r="H4104" s="67">
        <v>-0.04</v>
      </c>
      <c r="I4104" s="67">
        <v>7.28</v>
      </c>
      <c r="J4104" s="67">
        <v>6.99</v>
      </c>
      <c r="K4104" s="67">
        <v>82.721299999999999</v>
      </c>
      <c r="L4104" s="67">
        <v>1.4315</v>
      </c>
    </row>
    <row r="4105" spans="1:15" hidden="1" x14ac:dyDescent="0.25">
      <c r="A4105" s="68">
        <v>44686</v>
      </c>
      <c r="B4105" s="68">
        <v>44690</v>
      </c>
      <c r="C4105" s="66" t="s">
        <v>133</v>
      </c>
      <c r="D4105" s="66" t="s">
        <v>172</v>
      </c>
      <c r="E4105" s="66" t="s">
        <v>173</v>
      </c>
      <c r="F4105" s="68">
        <v>45035</v>
      </c>
      <c r="G4105" s="67">
        <v>6.36</v>
      </c>
      <c r="H4105" s="67">
        <v>-0.02</v>
      </c>
      <c r="I4105" s="67">
        <v>6.51</v>
      </c>
      <c r="J4105" s="67">
        <v>6.21</v>
      </c>
      <c r="K4105" s="67">
        <v>94.252499999999998</v>
      </c>
      <c r="L4105" s="67">
        <v>0</v>
      </c>
    </row>
    <row r="4106" spans="1:15" hidden="1" x14ac:dyDescent="0.25">
      <c r="A4106" s="68">
        <v>44685</v>
      </c>
      <c r="B4106" s="68">
        <v>44687</v>
      </c>
      <c r="C4106" s="66" t="s">
        <v>112</v>
      </c>
      <c r="D4106" s="66" t="s">
        <v>113</v>
      </c>
      <c r="E4106" s="66" t="s">
        <v>114</v>
      </c>
      <c r="F4106" s="68">
        <v>50705</v>
      </c>
      <c r="G4106" s="67">
        <v>7.07</v>
      </c>
      <c r="H4106" s="67">
        <v>0.03</v>
      </c>
      <c r="I4106" s="67">
        <v>7.22</v>
      </c>
      <c r="J4106" s="67">
        <v>6.92</v>
      </c>
      <c r="K4106" s="67">
        <v>61.094900000000003</v>
      </c>
      <c r="L4106" s="67">
        <v>1.5699000000000001</v>
      </c>
    </row>
    <row r="4107" spans="1:15" hidden="1" x14ac:dyDescent="0.25">
      <c r="A4107" s="68">
        <v>44685</v>
      </c>
      <c r="B4107" s="68">
        <v>44687</v>
      </c>
      <c r="C4107" s="66" t="s">
        <v>121</v>
      </c>
      <c r="D4107" s="66" t="s">
        <v>170</v>
      </c>
      <c r="E4107" s="66" t="s">
        <v>171</v>
      </c>
      <c r="F4107" s="68">
        <v>45987</v>
      </c>
      <c r="G4107" s="67">
        <v>7.26</v>
      </c>
      <c r="H4107" s="67">
        <v>0.01</v>
      </c>
      <c r="I4107" s="67">
        <v>7.41</v>
      </c>
      <c r="J4107" s="67">
        <v>7.11</v>
      </c>
      <c r="K4107" s="67">
        <v>80.962100000000007</v>
      </c>
      <c r="L4107" s="67">
        <v>0.44109999999999999</v>
      </c>
    </row>
    <row r="4108" spans="1:15" x14ac:dyDescent="0.25">
      <c r="A4108" s="68">
        <v>44685</v>
      </c>
      <c r="B4108" s="68">
        <v>44687</v>
      </c>
      <c r="C4108" s="66" t="s">
        <v>115</v>
      </c>
      <c r="D4108" s="66" t="s">
        <v>116</v>
      </c>
      <c r="E4108" s="66" t="s">
        <v>117</v>
      </c>
      <c r="F4108" s="68">
        <v>51616</v>
      </c>
      <c r="G4108" s="67">
        <v>7.02</v>
      </c>
      <c r="H4108" s="67">
        <v>0.03</v>
      </c>
      <c r="I4108" s="67">
        <v>7.17</v>
      </c>
      <c r="J4108" s="67">
        <v>6.87</v>
      </c>
      <c r="K4108" s="67">
        <v>58.558999999999997</v>
      </c>
      <c r="L4108" s="67">
        <v>9.0399999999999994E-2</v>
      </c>
    </row>
    <row r="4109" spans="1:15" hidden="1" x14ac:dyDescent="0.25">
      <c r="A4109" s="68">
        <v>44685</v>
      </c>
      <c r="B4109" s="68">
        <v>44687</v>
      </c>
      <c r="C4109" s="66" t="s">
        <v>124</v>
      </c>
      <c r="D4109" s="66" t="s">
        <v>182</v>
      </c>
      <c r="E4109" s="66" t="s">
        <v>183</v>
      </c>
      <c r="F4109" s="68">
        <v>44797</v>
      </c>
      <c r="G4109" s="67">
        <v>5.87</v>
      </c>
      <c r="H4109" s="67">
        <v>0.01</v>
      </c>
      <c r="I4109" s="67">
        <v>6.02</v>
      </c>
      <c r="J4109" s="67">
        <v>5.72</v>
      </c>
      <c r="K4109" s="67">
        <v>98.2376</v>
      </c>
      <c r="L4109" s="67">
        <v>0</v>
      </c>
      <c r="O4109" s="76"/>
    </row>
    <row r="4110" spans="1:15" hidden="1" x14ac:dyDescent="0.25">
      <c r="A4110" s="68">
        <v>44685</v>
      </c>
      <c r="B4110" s="68">
        <v>44687</v>
      </c>
      <c r="C4110" s="66" t="s">
        <v>130</v>
      </c>
      <c r="D4110" s="66" t="s">
        <v>180</v>
      </c>
      <c r="E4110" s="66" t="s">
        <v>181</v>
      </c>
      <c r="F4110" s="68">
        <v>44853</v>
      </c>
      <c r="G4110" s="67">
        <v>5.96</v>
      </c>
      <c r="H4110" s="67">
        <v>0.02</v>
      </c>
      <c r="I4110" s="67">
        <v>6.11</v>
      </c>
      <c r="J4110" s="67">
        <v>5.81</v>
      </c>
      <c r="K4110" s="67">
        <v>97.326800000000006</v>
      </c>
      <c r="L4110" s="67">
        <v>0</v>
      </c>
    </row>
    <row r="4111" spans="1:15" hidden="1" x14ac:dyDescent="0.25">
      <c r="A4111" s="68">
        <v>44685</v>
      </c>
      <c r="B4111" s="68">
        <v>44687</v>
      </c>
      <c r="C4111" s="66" t="s">
        <v>118</v>
      </c>
      <c r="D4111" s="66" t="s">
        <v>174</v>
      </c>
      <c r="E4111" s="66" t="s">
        <v>175</v>
      </c>
      <c r="F4111" s="68">
        <v>46835</v>
      </c>
      <c r="G4111" s="67">
        <v>7.48</v>
      </c>
      <c r="H4111" s="67">
        <v>0.04</v>
      </c>
      <c r="I4111" s="67">
        <v>7.63</v>
      </c>
      <c r="J4111" s="67">
        <v>7.33</v>
      </c>
      <c r="K4111" s="67">
        <v>86.183700000000002</v>
      </c>
      <c r="L4111" s="67">
        <v>1.3191999999999999</v>
      </c>
    </row>
    <row r="4112" spans="1:15" hidden="1" x14ac:dyDescent="0.25">
      <c r="A4112" s="68">
        <v>44685</v>
      </c>
      <c r="B4112" s="68">
        <v>44687</v>
      </c>
      <c r="C4112" s="66" t="s">
        <v>127</v>
      </c>
      <c r="D4112" s="66" t="s">
        <v>4</v>
      </c>
      <c r="E4112" s="66" t="s">
        <v>8</v>
      </c>
      <c r="F4112" s="68">
        <v>48542</v>
      </c>
      <c r="G4112" s="67">
        <v>7.18</v>
      </c>
      <c r="H4112" s="67">
        <v>0.02</v>
      </c>
      <c r="I4112" s="67">
        <v>7.33</v>
      </c>
      <c r="J4112" s="67">
        <v>7.03</v>
      </c>
      <c r="K4112" s="67">
        <v>82.412300000000002</v>
      </c>
      <c r="L4112" s="67">
        <v>1.3925000000000001</v>
      </c>
    </row>
    <row r="4113" spans="1:15" hidden="1" x14ac:dyDescent="0.25">
      <c r="A4113" s="68">
        <v>44685</v>
      </c>
      <c r="B4113" s="68">
        <v>44687</v>
      </c>
      <c r="C4113" s="66" t="s">
        <v>133</v>
      </c>
      <c r="D4113" s="66" t="s">
        <v>172</v>
      </c>
      <c r="E4113" s="66" t="s">
        <v>173</v>
      </c>
      <c r="F4113" s="68">
        <v>45035</v>
      </c>
      <c r="G4113" s="67">
        <v>6.38</v>
      </c>
      <c r="H4113" s="67">
        <v>0.02</v>
      </c>
      <c r="I4113" s="67">
        <v>6.53</v>
      </c>
      <c r="J4113" s="67">
        <v>6.23</v>
      </c>
      <c r="K4113" s="67">
        <v>94.188299999999998</v>
      </c>
      <c r="L4113" s="67">
        <v>0</v>
      </c>
    </row>
    <row r="4114" spans="1:15" hidden="1" x14ac:dyDescent="0.25">
      <c r="A4114" s="68">
        <v>44684</v>
      </c>
      <c r="B4114" s="68">
        <v>44686</v>
      </c>
      <c r="C4114" s="66" t="s">
        <v>112</v>
      </c>
      <c r="D4114" s="66" t="s">
        <v>113</v>
      </c>
      <c r="E4114" s="66" t="s">
        <v>114</v>
      </c>
      <c r="F4114" s="68">
        <v>50705</v>
      </c>
      <c r="G4114" s="67">
        <v>7.04</v>
      </c>
      <c r="H4114" s="67">
        <v>0.3</v>
      </c>
      <c r="I4114" s="67">
        <v>7.19</v>
      </c>
      <c r="J4114" s="67">
        <v>6.89</v>
      </c>
      <c r="K4114" s="67">
        <v>61.302599999999998</v>
      </c>
      <c r="L4114" s="67">
        <v>1.5616000000000001</v>
      </c>
    </row>
    <row r="4115" spans="1:15" hidden="1" x14ac:dyDescent="0.25">
      <c r="A4115" s="68">
        <v>44684</v>
      </c>
      <c r="B4115" s="68">
        <v>44686</v>
      </c>
      <c r="C4115" s="66" t="s">
        <v>121</v>
      </c>
      <c r="D4115" s="66" t="s">
        <v>170</v>
      </c>
      <c r="E4115" s="66" t="s">
        <v>171</v>
      </c>
      <c r="F4115" s="68">
        <v>45987</v>
      </c>
      <c r="G4115" s="67">
        <v>7.25</v>
      </c>
      <c r="H4115" s="67">
        <v>0.16</v>
      </c>
      <c r="I4115" s="67">
        <v>7.4</v>
      </c>
      <c r="J4115" s="67">
        <v>7.11</v>
      </c>
      <c r="K4115" s="67">
        <v>80.959400000000002</v>
      </c>
      <c r="L4115" s="67">
        <v>0.43840000000000001</v>
      </c>
    </row>
    <row r="4116" spans="1:15" x14ac:dyDescent="0.25">
      <c r="A4116" s="68">
        <v>44684</v>
      </c>
      <c r="B4116" s="68">
        <v>44686</v>
      </c>
      <c r="C4116" s="66" t="s">
        <v>115</v>
      </c>
      <c r="D4116" s="66" t="s">
        <v>116</v>
      </c>
      <c r="E4116" s="66" t="s">
        <v>117</v>
      </c>
      <c r="F4116" s="68">
        <v>51616</v>
      </c>
      <c r="G4116" s="67">
        <v>6.99</v>
      </c>
      <c r="H4116" s="67">
        <v>0.28000000000000003</v>
      </c>
      <c r="I4116" s="67">
        <v>7.14</v>
      </c>
      <c r="J4116" s="67">
        <v>6.84</v>
      </c>
      <c r="K4116" s="67">
        <v>58.776299999999999</v>
      </c>
      <c r="L4116" s="67">
        <v>8.2199999999999995E-2</v>
      </c>
    </row>
    <row r="4117" spans="1:15" hidden="1" x14ac:dyDescent="0.25">
      <c r="A4117" s="68">
        <v>44684</v>
      </c>
      <c r="B4117" s="68">
        <v>44686</v>
      </c>
      <c r="C4117" s="66" t="s">
        <v>124</v>
      </c>
      <c r="D4117" s="66" t="s">
        <v>182</v>
      </c>
      <c r="E4117" s="66" t="s">
        <v>183</v>
      </c>
      <c r="F4117" s="68">
        <v>44797</v>
      </c>
      <c r="G4117" s="67">
        <v>5.86</v>
      </c>
      <c r="H4117" s="67">
        <v>0.02</v>
      </c>
      <c r="I4117" s="67">
        <v>6.01</v>
      </c>
      <c r="J4117" s="67">
        <v>5.71</v>
      </c>
      <c r="K4117" s="67">
        <v>98.225800000000007</v>
      </c>
      <c r="L4117" s="67">
        <v>0</v>
      </c>
      <c r="O4117" s="76"/>
    </row>
    <row r="4118" spans="1:15" hidden="1" x14ac:dyDescent="0.25">
      <c r="A4118" s="68">
        <v>44684</v>
      </c>
      <c r="B4118" s="68">
        <v>44686</v>
      </c>
      <c r="C4118" s="66" t="s">
        <v>130</v>
      </c>
      <c r="D4118" s="66" t="s">
        <v>180</v>
      </c>
      <c r="E4118" s="66" t="s">
        <v>181</v>
      </c>
      <c r="F4118" s="68">
        <v>44853</v>
      </c>
      <c r="G4118" s="67">
        <v>5.94</v>
      </c>
      <c r="H4118" s="67">
        <v>0.09</v>
      </c>
      <c r="I4118" s="67">
        <v>6.09</v>
      </c>
      <c r="J4118" s="67">
        <v>5.79</v>
      </c>
      <c r="K4118" s="67">
        <v>97.319900000000004</v>
      </c>
      <c r="L4118" s="67">
        <v>0</v>
      </c>
    </row>
    <row r="4119" spans="1:15" hidden="1" x14ac:dyDescent="0.25">
      <c r="A4119" s="68">
        <v>44684</v>
      </c>
      <c r="B4119" s="68">
        <v>44686</v>
      </c>
      <c r="C4119" s="66" t="s">
        <v>118</v>
      </c>
      <c r="D4119" s="66" t="s">
        <v>174</v>
      </c>
      <c r="E4119" s="66" t="s">
        <v>175</v>
      </c>
      <c r="F4119" s="68">
        <v>46835</v>
      </c>
      <c r="G4119" s="67">
        <v>7.44</v>
      </c>
      <c r="H4119" s="67">
        <v>0.27</v>
      </c>
      <c r="I4119" s="67">
        <v>7.59</v>
      </c>
      <c r="J4119" s="67">
        <v>7.29</v>
      </c>
      <c r="K4119" s="67">
        <v>86.341700000000003</v>
      </c>
      <c r="L4119" s="67">
        <v>1.3068</v>
      </c>
    </row>
    <row r="4120" spans="1:15" hidden="1" x14ac:dyDescent="0.25">
      <c r="A4120" s="68">
        <v>44684</v>
      </c>
      <c r="B4120" s="68">
        <v>44686</v>
      </c>
      <c r="C4120" s="66" t="s">
        <v>127</v>
      </c>
      <c r="D4120" s="66" t="s">
        <v>4</v>
      </c>
      <c r="E4120" s="66" t="s">
        <v>8</v>
      </c>
      <c r="F4120" s="68">
        <v>48542</v>
      </c>
      <c r="G4120" s="67">
        <v>7.16</v>
      </c>
      <c r="H4120" s="67">
        <v>0.25</v>
      </c>
      <c r="I4120" s="67">
        <v>7.31</v>
      </c>
      <c r="J4120" s="67">
        <v>7.01</v>
      </c>
      <c r="K4120" s="67">
        <v>82.567800000000005</v>
      </c>
      <c r="L4120" s="67">
        <v>1.3794999999999999</v>
      </c>
    </row>
    <row r="4121" spans="1:15" hidden="1" x14ac:dyDescent="0.25">
      <c r="A4121" s="68">
        <v>44684</v>
      </c>
      <c r="B4121" s="68">
        <v>44686</v>
      </c>
      <c r="C4121" s="66" t="s">
        <v>133</v>
      </c>
      <c r="D4121" s="66" t="s">
        <v>172</v>
      </c>
      <c r="E4121" s="66" t="s">
        <v>173</v>
      </c>
      <c r="F4121" s="68">
        <v>45035</v>
      </c>
      <c r="G4121" s="67">
        <v>6.36</v>
      </c>
      <c r="H4121" s="67">
        <v>0.02</v>
      </c>
      <c r="I4121" s="67">
        <v>6.51</v>
      </c>
      <c r="J4121" s="67">
        <v>6.21</v>
      </c>
      <c r="K4121" s="67">
        <v>94.192599999999999</v>
      </c>
      <c r="L4121" s="67">
        <v>0</v>
      </c>
    </row>
    <row r="4122" spans="1:15" hidden="1" x14ac:dyDescent="0.25">
      <c r="A4122" s="68">
        <v>44683</v>
      </c>
      <c r="B4122" s="68">
        <v>44685</v>
      </c>
      <c r="C4122" s="66" t="s">
        <v>112</v>
      </c>
      <c r="D4122" s="66" t="s">
        <v>113</v>
      </c>
      <c r="E4122" s="66" t="s">
        <v>114</v>
      </c>
      <c r="F4122" s="68">
        <v>50705</v>
      </c>
      <c r="G4122" s="67">
        <v>6.74</v>
      </c>
      <c r="H4122" s="67">
        <v>0.01</v>
      </c>
      <c r="I4122" s="67">
        <v>6.89</v>
      </c>
      <c r="J4122" s="67">
        <v>6.6</v>
      </c>
      <c r="K4122" s="67">
        <v>63.402000000000001</v>
      </c>
      <c r="L4122" s="67">
        <v>1.5533999999999999</v>
      </c>
    </row>
    <row r="4123" spans="1:15" hidden="1" x14ac:dyDescent="0.25">
      <c r="A4123" s="68">
        <v>44683</v>
      </c>
      <c r="B4123" s="68">
        <v>44685</v>
      </c>
      <c r="C4123" s="66" t="s">
        <v>121</v>
      </c>
      <c r="D4123" s="66" t="s">
        <v>170</v>
      </c>
      <c r="E4123" s="66" t="s">
        <v>171</v>
      </c>
      <c r="F4123" s="68">
        <v>45987</v>
      </c>
      <c r="G4123" s="67">
        <v>7.09</v>
      </c>
      <c r="H4123" s="67">
        <v>0.03</v>
      </c>
      <c r="I4123" s="67">
        <v>7.24</v>
      </c>
      <c r="J4123" s="67">
        <v>6.94</v>
      </c>
      <c r="K4123" s="67">
        <v>81.392600000000002</v>
      </c>
      <c r="L4123" s="67">
        <v>0.43559999999999999</v>
      </c>
    </row>
    <row r="4124" spans="1:15" x14ac:dyDescent="0.25">
      <c r="A4124" s="68">
        <v>44683</v>
      </c>
      <c r="B4124" s="68">
        <v>44685</v>
      </c>
      <c r="C4124" s="66" t="s">
        <v>115</v>
      </c>
      <c r="D4124" s="66" t="s">
        <v>116</v>
      </c>
      <c r="E4124" s="66" t="s">
        <v>117</v>
      </c>
      <c r="F4124" s="68">
        <v>51616</v>
      </c>
      <c r="G4124" s="67">
        <v>6.71</v>
      </c>
      <c r="H4124" s="67">
        <v>0.03</v>
      </c>
      <c r="I4124" s="67">
        <v>6.86</v>
      </c>
      <c r="J4124" s="67">
        <v>6.56</v>
      </c>
      <c r="K4124" s="67">
        <v>60.8538</v>
      </c>
      <c r="L4124" s="67">
        <v>7.3999999999999996E-2</v>
      </c>
    </row>
    <row r="4125" spans="1:15" hidden="1" x14ac:dyDescent="0.25">
      <c r="A4125" s="68">
        <v>44683</v>
      </c>
      <c r="B4125" s="68">
        <v>44685</v>
      </c>
      <c r="C4125" s="66" t="s">
        <v>124</v>
      </c>
      <c r="D4125" s="66" t="s">
        <v>182</v>
      </c>
      <c r="E4125" s="66" t="s">
        <v>183</v>
      </c>
      <c r="F4125" s="68">
        <v>44797</v>
      </c>
      <c r="G4125" s="67">
        <v>5.84</v>
      </c>
      <c r="H4125" s="67">
        <v>-0.02</v>
      </c>
      <c r="I4125" s="67">
        <v>5.99</v>
      </c>
      <c r="J4125" s="67">
        <v>5.69</v>
      </c>
      <c r="K4125" s="67">
        <v>98.216099999999997</v>
      </c>
      <c r="L4125" s="67">
        <v>0</v>
      </c>
      <c r="O4125" s="76"/>
    </row>
    <row r="4126" spans="1:15" hidden="1" x14ac:dyDescent="0.25">
      <c r="A4126" s="68">
        <v>44683</v>
      </c>
      <c r="B4126" s="68">
        <v>44685</v>
      </c>
      <c r="C4126" s="66" t="s">
        <v>130</v>
      </c>
      <c r="D4126" s="66" t="s">
        <v>180</v>
      </c>
      <c r="E4126" s="66" t="s">
        <v>181</v>
      </c>
      <c r="F4126" s="68">
        <v>44853</v>
      </c>
      <c r="G4126" s="67">
        <v>5.85</v>
      </c>
      <c r="H4126" s="67">
        <v>-0.02</v>
      </c>
      <c r="I4126" s="67">
        <v>6</v>
      </c>
      <c r="J4126" s="67">
        <v>5.7</v>
      </c>
      <c r="K4126" s="67">
        <v>97.341200000000001</v>
      </c>
      <c r="L4126" s="67">
        <v>0</v>
      </c>
    </row>
    <row r="4127" spans="1:15" hidden="1" x14ac:dyDescent="0.25">
      <c r="A4127" s="68">
        <v>44683</v>
      </c>
      <c r="B4127" s="68">
        <v>44685</v>
      </c>
      <c r="C4127" s="66" t="s">
        <v>118</v>
      </c>
      <c r="D4127" s="66" t="s">
        <v>174</v>
      </c>
      <c r="E4127" s="66" t="s">
        <v>175</v>
      </c>
      <c r="F4127" s="68">
        <v>46835</v>
      </c>
      <c r="G4127" s="67">
        <v>7.17</v>
      </c>
      <c r="H4127" s="67">
        <v>0.02</v>
      </c>
      <c r="I4127" s="67">
        <v>7.32</v>
      </c>
      <c r="J4127" s="67">
        <v>7.02</v>
      </c>
      <c r="K4127" s="67">
        <v>87.478999999999999</v>
      </c>
      <c r="L4127" s="67">
        <v>1.2945</v>
      </c>
    </row>
    <row r="4128" spans="1:15" hidden="1" x14ac:dyDescent="0.25">
      <c r="A4128" s="68">
        <v>44683</v>
      </c>
      <c r="B4128" s="68">
        <v>44685</v>
      </c>
      <c r="C4128" s="66" t="s">
        <v>127</v>
      </c>
      <c r="D4128" s="66" t="s">
        <v>4</v>
      </c>
      <c r="E4128" s="66" t="s">
        <v>8</v>
      </c>
      <c r="F4128" s="68">
        <v>48542</v>
      </c>
      <c r="G4128" s="67">
        <v>6.91</v>
      </c>
      <c r="H4128" s="67">
        <v>0.05</v>
      </c>
      <c r="I4128" s="67">
        <v>7.06</v>
      </c>
      <c r="J4128" s="67">
        <v>6.76</v>
      </c>
      <c r="K4128" s="67">
        <v>84.202299999999994</v>
      </c>
      <c r="L4128" s="67">
        <v>1.3664000000000001</v>
      </c>
    </row>
    <row r="4129" spans="1:15" hidden="1" x14ac:dyDescent="0.25">
      <c r="A4129" s="68">
        <v>44683</v>
      </c>
      <c r="B4129" s="68">
        <v>44685</v>
      </c>
      <c r="C4129" s="66" t="s">
        <v>133</v>
      </c>
      <c r="D4129" s="66" t="s">
        <v>172</v>
      </c>
      <c r="E4129" s="66" t="s">
        <v>173</v>
      </c>
      <c r="F4129" s="68">
        <v>45035</v>
      </c>
      <c r="G4129" s="67">
        <v>6.34</v>
      </c>
      <c r="H4129" s="67">
        <v>0.02</v>
      </c>
      <c r="I4129" s="67">
        <v>6.49</v>
      </c>
      <c r="J4129" s="67">
        <v>6.19</v>
      </c>
      <c r="K4129" s="67">
        <v>94.194199999999995</v>
      </c>
      <c r="L4129" s="67">
        <v>0</v>
      </c>
    </row>
    <row r="4130" spans="1:15" hidden="1" x14ac:dyDescent="0.25">
      <c r="A4130" s="68">
        <v>44680</v>
      </c>
      <c r="B4130" s="68">
        <v>44684</v>
      </c>
      <c r="C4130" s="66" t="s">
        <v>112</v>
      </c>
      <c r="D4130" s="66" t="s">
        <v>113</v>
      </c>
      <c r="E4130" s="66" t="s">
        <v>114</v>
      </c>
      <c r="F4130" s="68">
        <v>50705</v>
      </c>
      <c r="G4130" s="67">
        <v>6.73</v>
      </c>
      <c r="H4130" s="67">
        <v>0.15</v>
      </c>
      <c r="I4130" s="67">
        <v>6.88</v>
      </c>
      <c r="J4130" s="67">
        <v>6.58</v>
      </c>
      <c r="K4130" s="67">
        <v>63.527099999999997</v>
      </c>
      <c r="L4130" s="67">
        <v>1.5451999999999999</v>
      </c>
    </row>
    <row r="4131" spans="1:15" hidden="1" x14ac:dyDescent="0.25">
      <c r="A4131" s="68">
        <v>44680</v>
      </c>
      <c r="B4131" s="68">
        <v>44684</v>
      </c>
      <c r="C4131" s="66" t="s">
        <v>121</v>
      </c>
      <c r="D4131" s="66" t="s">
        <v>170</v>
      </c>
      <c r="E4131" s="66" t="s">
        <v>171</v>
      </c>
      <c r="F4131" s="68">
        <v>45987</v>
      </c>
      <c r="G4131" s="67">
        <v>7.06</v>
      </c>
      <c r="H4131" s="67">
        <v>7.0000000000000007E-2</v>
      </c>
      <c r="I4131" s="67">
        <v>7.21</v>
      </c>
      <c r="J4131" s="67">
        <v>6.92</v>
      </c>
      <c r="K4131" s="67">
        <v>81.44</v>
      </c>
      <c r="L4131" s="67">
        <v>0.43290000000000001</v>
      </c>
    </row>
    <row r="4132" spans="1:15" x14ac:dyDescent="0.25">
      <c r="A4132" s="68">
        <v>44680</v>
      </c>
      <c r="B4132" s="68">
        <v>44684</v>
      </c>
      <c r="C4132" s="66" t="s">
        <v>115</v>
      </c>
      <c r="D4132" s="66" t="s">
        <v>116</v>
      </c>
      <c r="E4132" s="66" t="s">
        <v>117</v>
      </c>
      <c r="F4132" s="68">
        <v>51616</v>
      </c>
      <c r="G4132" s="67">
        <v>6.68</v>
      </c>
      <c r="H4132" s="67">
        <v>0.14000000000000001</v>
      </c>
      <c r="I4132" s="67">
        <v>6.83</v>
      </c>
      <c r="J4132" s="67">
        <v>6.53</v>
      </c>
      <c r="K4132" s="67">
        <v>61.069699999999997</v>
      </c>
      <c r="L4132" s="67">
        <v>6.5799999999999997E-2</v>
      </c>
    </row>
    <row r="4133" spans="1:15" hidden="1" x14ac:dyDescent="0.25">
      <c r="A4133" s="68">
        <v>44680</v>
      </c>
      <c r="B4133" s="68">
        <v>44684</v>
      </c>
      <c r="C4133" s="66" t="s">
        <v>124</v>
      </c>
      <c r="D4133" s="66" t="s">
        <v>182</v>
      </c>
      <c r="E4133" s="66" t="s">
        <v>183</v>
      </c>
      <c r="F4133" s="68">
        <v>44797</v>
      </c>
      <c r="G4133" s="67">
        <v>5.86</v>
      </c>
      <c r="H4133" s="67">
        <v>0.01</v>
      </c>
      <c r="I4133" s="67">
        <v>6.01</v>
      </c>
      <c r="J4133" s="67">
        <v>5.71</v>
      </c>
      <c r="K4133" s="67">
        <v>98.194400000000002</v>
      </c>
      <c r="L4133" s="67">
        <v>0</v>
      </c>
      <c r="O4133" s="76"/>
    </row>
    <row r="4134" spans="1:15" hidden="1" x14ac:dyDescent="0.25">
      <c r="A4134" s="68">
        <v>44680</v>
      </c>
      <c r="B4134" s="68">
        <v>44684</v>
      </c>
      <c r="C4134" s="66" t="s">
        <v>130</v>
      </c>
      <c r="D4134" s="66" t="s">
        <v>180</v>
      </c>
      <c r="E4134" s="66" t="s">
        <v>181</v>
      </c>
      <c r="F4134" s="68">
        <v>44853</v>
      </c>
      <c r="G4134" s="67">
        <v>5.87</v>
      </c>
      <c r="H4134" s="67">
        <v>0.01</v>
      </c>
      <c r="I4134" s="67">
        <v>6.02</v>
      </c>
      <c r="J4134" s="67">
        <v>5.72</v>
      </c>
      <c r="K4134" s="67">
        <v>97.318299999999994</v>
      </c>
      <c r="L4134" s="67">
        <v>0</v>
      </c>
    </row>
    <row r="4135" spans="1:15" hidden="1" x14ac:dyDescent="0.25">
      <c r="A4135" s="68">
        <v>44680</v>
      </c>
      <c r="B4135" s="68">
        <v>44684</v>
      </c>
      <c r="C4135" s="66" t="s">
        <v>118</v>
      </c>
      <c r="D4135" s="66" t="s">
        <v>174</v>
      </c>
      <c r="E4135" s="66" t="s">
        <v>175</v>
      </c>
      <c r="F4135" s="68">
        <v>46835</v>
      </c>
      <c r="G4135" s="67">
        <v>7.15</v>
      </c>
      <c r="H4135" s="67">
        <v>0.13</v>
      </c>
      <c r="I4135" s="67">
        <v>7.3</v>
      </c>
      <c r="J4135" s="67">
        <v>7.01</v>
      </c>
      <c r="K4135" s="67">
        <v>87.542400000000001</v>
      </c>
      <c r="L4135" s="67">
        <v>1.2822</v>
      </c>
    </row>
    <row r="4136" spans="1:15" hidden="1" x14ac:dyDescent="0.25">
      <c r="A4136" s="68">
        <v>44680</v>
      </c>
      <c r="B4136" s="68">
        <v>44684</v>
      </c>
      <c r="C4136" s="66" t="s">
        <v>127</v>
      </c>
      <c r="D4136" s="66" t="s">
        <v>4</v>
      </c>
      <c r="E4136" s="66" t="s">
        <v>8</v>
      </c>
      <c r="F4136" s="68">
        <v>48542</v>
      </c>
      <c r="G4136" s="67">
        <v>6.86</v>
      </c>
      <c r="H4136" s="67">
        <v>0.16</v>
      </c>
      <c r="I4136" s="67">
        <v>7.01</v>
      </c>
      <c r="J4136" s="67">
        <v>6.71</v>
      </c>
      <c r="K4136" s="67">
        <v>84.511099999999999</v>
      </c>
      <c r="L4136" s="67">
        <v>1.3533999999999999</v>
      </c>
    </row>
    <row r="4137" spans="1:15" hidden="1" x14ac:dyDescent="0.25">
      <c r="A4137" s="68">
        <v>44680</v>
      </c>
      <c r="B4137" s="68">
        <v>44684</v>
      </c>
      <c r="C4137" s="66" t="s">
        <v>133</v>
      </c>
      <c r="D4137" s="66" t="s">
        <v>172</v>
      </c>
      <c r="E4137" s="66" t="s">
        <v>173</v>
      </c>
      <c r="F4137" s="68">
        <v>45035</v>
      </c>
      <c r="G4137" s="67">
        <v>6.32</v>
      </c>
      <c r="H4137" s="67">
        <v>-0.01</v>
      </c>
      <c r="I4137" s="67">
        <v>6.47</v>
      </c>
      <c r="J4137" s="67">
        <v>6.17</v>
      </c>
      <c r="K4137" s="67">
        <v>94.198700000000002</v>
      </c>
      <c r="L4137" s="67">
        <v>0</v>
      </c>
    </row>
    <row r="4138" spans="1:15" hidden="1" x14ac:dyDescent="0.25">
      <c r="A4138" s="68">
        <v>44679</v>
      </c>
      <c r="B4138" s="68">
        <v>44683</v>
      </c>
      <c r="C4138" s="66" t="s">
        <v>112</v>
      </c>
      <c r="D4138" s="66" t="s">
        <v>113</v>
      </c>
      <c r="E4138" s="66" t="s">
        <v>114</v>
      </c>
      <c r="F4138" s="68">
        <v>50705</v>
      </c>
      <c r="G4138" s="67">
        <v>6.58</v>
      </c>
      <c r="H4138" s="67">
        <v>-0.08</v>
      </c>
      <c r="I4138" s="67">
        <v>6.73</v>
      </c>
      <c r="J4138" s="67">
        <v>6.43</v>
      </c>
      <c r="K4138" s="67">
        <v>64.621399999999994</v>
      </c>
      <c r="L4138" s="67">
        <v>1.5369999999999999</v>
      </c>
    </row>
    <row r="4139" spans="1:15" hidden="1" x14ac:dyDescent="0.25">
      <c r="A4139" s="68">
        <v>44679</v>
      </c>
      <c r="B4139" s="68">
        <v>44683</v>
      </c>
      <c r="C4139" s="66" t="s">
        <v>121</v>
      </c>
      <c r="D4139" s="66" t="s">
        <v>170</v>
      </c>
      <c r="E4139" s="66" t="s">
        <v>171</v>
      </c>
      <c r="F4139" s="68">
        <v>45987</v>
      </c>
      <c r="G4139" s="67">
        <v>6.99</v>
      </c>
      <c r="H4139" s="67">
        <v>-0.03</v>
      </c>
      <c r="I4139" s="67">
        <v>7.13</v>
      </c>
      <c r="J4139" s="67">
        <v>6.84</v>
      </c>
      <c r="K4139" s="67">
        <v>81.64</v>
      </c>
      <c r="L4139" s="67">
        <v>0.43009999999999998</v>
      </c>
    </row>
    <row r="4140" spans="1:15" x14ac:dyDescent="0.25">
      <c r="A4140" s="68">
        <v>44679</v>
      </c>
      <c r="B4140" s="68">
        <v>44683</v>
      </c>
      <c r="C4140" s="66" t="s">
        <v>115</v>
      </c>
      <c r="D4140" s="66" t="s">
        <v>116</v>
      </c>
      <c r="E4140" s="66" t="s">
        <v>117</v>
      </c>
      <c r="F4140" s="68">
        <v>51616</v>
      </c>
      <c r="G4140" s="67">
        <v>6.54</v>
      </c>
      <c r="H4140" s="67">
        <v>-7.0000000000000007E-2</v>
      </c>
      <c r="I4140" s="67">
        <v>6.68</v>
      </c>
      <c r="J4140" s="67">
        <v>6.39</v>
      </c>
      <c r="K4140" s="67">
        <v>62.180599999999998</v>
      </c>
      <c r="L4140" s="67">
        <v>5.7500000000000002E-2</v>
      </c>
    </row>
    <row r="4141" spans="1:15" hidden="1" x14ac:dyDescent="0.25">
      <c r="A4141" s="68">
        <v>44679</v>
      </c>
      <c r="B4141" s="68">
        <v>44683</v>
      </c>
      <c r="C4141" s="66" t="s">
        <v>124</v>
      </c>
      <c r="D4141" s="66" t="s">
        <v>182</v>
      </c>
      <c r="E4141" s="66" t="s">
        <v>183</v>
      </c>
      <c r="F4141" s="68">
        <v>44797</v>
      </c>
      <c r="G4141" s="67">
        <v>5.85</v>
      </c>
      <c r="H4141" s="67">
        <v>0.03</v>
      </c>
      <c r="I4141" s="67">
        <v>5.99</v>
      </c>
      <c r="J4141" s="67">
        <v>5.7</v>
      </c>
      <c r="K4141" s="67">
        <v>98.1828</v>
      </c>
      <c r="L4141" s="67">
        <v>0</v>
      </c>
      <c r="O4141" s="76"/>
    </row>
    <row r="4142" spans="1:15" hidden="1" x14ac:dyDescent="0.25">
      <c r="A4142" s="68">
        <v>44679</v>
      </c>
      <c r="B4142" s="68">
        <v>44683</v>
      </c>
      <c r="C4142" s="66" t="s">
        <v>130</v>
      </c>
      <c r="D4142" s="66" t="s">
        <v>180</v>
      </c>
      <c r="E4142" s="66" t="s">
        <v>181</v>
      </c>
      <c r="F4142" s="68">
        <v>44853</v>
      </c>
      <c r="G4142" s="67">
        <v>5.86</v>
      </c>
      <c r="H4142" s="67">
        <v>0.01</v>
      </c>
      <c r="I4142" s="67">
        <v>6.01</v>
      </c>
      <c r="J4142" s="67">
        <v>5.71</v>
      </c>
      <c r="K4142" s="67">
        <v>97.307299999999998</v>
      </c>
      <c r="L4142" s="67">
        <v>0</v>
      </c>
    </row>
    <row r="4143" spans="1:15" hidden="1" x14ac:dyDescent="0.25">
      <c r="A4143" s="68">
        <v>44679</v>
      </c>
      <c r="B4143" s="68">
        <v>44683</v>
      </c>
      <c r="C4143" s="66" t="s">
        <v>118</v>
      </c>
      <c r="D4143" s="66" t="s">
        <v>174</v>
      </c>
      <c r="E4143" s="66" t="s">
        <v>175</v>
      </c>
      <c r="F4143" s="68">
        <v>46835</v>
      </c>
      <c r="G4143" s="67">
        <v>7.02</v>
      </c>
      <c r="H4143" s="67">
        <v>-7.0000000000000007E-2</v>
      </c>
      <c r="I4143" s="67">
        <v>7.17</v>
      </c>
      <c r="J4143" s="67">
        <v>6.87</v>
      </c>
      <c r="K4143" s="67">
        <v>88.126499999999993</v>
      </c>
      <c r="L4143" s="67">
        <v>1.2699</v>
      </c>
    </row>
    <row r="4144" spans="1:15" hidden="1" x14ac:dyDescent="0.25">
      <c r="A4144" s="68">
        <v>44679</v>
      </c>
      <c r="B4144" s="68">
        <v>44683</v>
      </c>
      <c r="C4144" s="66" t="s">
        <v>127</v>
      </c>
      <c r="D4144" s="66" t="s">
        <v>4</v>
      </c>
      <c r="E4144" s="66" t="s">
        <v>8</v>
      </c>
      <c r="F4144" s="68">
        <v>48542</v>
      </c>
      <c r="G4144" s="67">
        <v>6.7</v>
      </c>
      <c r="H4144" s="67">
        <v>-7.0000000000000007E-2</v>
      </c>
      <c r="I4144" s="67">
        <v>6.84</v>
      </c>
      <c r="J4144" s="67">
        <v>6.55</v>
      </c>
      <c r="K4144" s="67">
        <v>85.588099999999997</v>
      </c>
      <c r="L4144" s="67">
        <v>1.3404</v>
      </c>
    </row>
    <row r="4145" spans="1:15" hidden="1" x14ac:dyDescent="0.25">
      <c r="A4145" s="68">
        <v>44679</v>
      </c>
      <c r="B4145" s="68">
        <v>44683</v>
      </c>
      <c r="C4145" s="66" t="s">
        <v>133</v>
      </c>
      <c r="D4145" s="66" t="s">
        <v>172</v>
      </c>
      <c r="E4145" s="66" t="s">
        <v>173</v>
      </c>
      <c r="F4145" s="68">
        <v>45035</v>
      </c>
      <c r="G4145" s="67">
        <v>6.33</v>
      </c>
      <c r="H4145" s="67">
        <v>0.14000000000000001</v>
      </c>
      <c r="I4145" s="67">
        <v>6.48</v>
      </c>
      <c r="J4145" s="67">
        <v>6.18</v>
      </c>
      <c r="K4145" s="67">
        <v>94.168700000000001</v>
      </c>
      <c r="L4145" s="67">
        <v>0</v>
      </c>
    </row>
    <row r="4146" spans="1:15" hidden="1" x14ac:dyDescent="0.25">
      <c r="A4146" s="68">
        <v>44678</v>
      </c>
      <c r="B4146" s="68">
        <v>44680</v>
      </c>
      <c r="C4146" s="66" t="s">
        <v>112</v>
      </c>
      <c r="D4146" s="66" t="s">
        <v>113</v>
      </c>
      <c r="E4146" s="66" t="s">
        <v>114</v>
      </c>
      <c r="F4146" s="68">
        <v>50705</v>
      </c>
      <c r="G4146" s="67">
        <v>6.66</v>
      </c>
      <c r="H4146" s="67">
        <v>0.02</v>
      </c>
      <c r="I4146" s="67">
        <v>6.81</v>
      </c>
      <c r="J4146" s="67">
        <v>6.51</v>
      </c>
      <c r="K4146" s="67">
        <v>63.998600000000003</v>
      </c>
      <c r="L4146" s="67">
        <v>1.5123</v>
      </c>
    </row>
    <row r="4147" spans="1:15" hidden="1" x14ac:dyDescent="0.25">
      <c r="A4147" s="68">
        <v>44678</v>
      </c>
      <c r="B4147" s="68">
        <v>44680</v>
      </c>
      <c r="C4147" s="66" t="s">
        <v>121</v>
      </c>
      <c r="D4147" s="66" t="s">
        <v>170</v>
      </c>
      <c r="E4147" s="66" t="s">
        <v>171</v>
      </c>
      <c r="F4147" s="68">
        <v>45987</v>
      </c>
      <c r="G4147" s="67">
        <v>7.02</v>
      </c>
      <c r="H4147" s="67">
        <v>0.01</v>
      </c>
      <c r="I4147" s="67">
        <v>7.17</v>
      </c>
      <c r="J4147" s="67">
        <v>6.87</v>
      </c>
      <c r="K4147" s="67">
        <v>81.511700000000005</v>
      </c>
      <c r="L4147" s="67">
        <v>0.4219</v>
      </c>
    </row>
    <row r="4148" spans="1:15" x14ac:dyDescent="0.25">
      <c r="A4148" s="68">
        <v>44678</v>
      </c>
      <c r="B4148" s="68">
        <v>44680</v>
      </c>
      <c r="C4148" s="66" t="s">
        <v>115</v>
      </c>
      <c r="D4148" s="66" t="s">
        <v>116</v>
      </c>
      <c r="E4148" s="66" t="s">
        <v>117</v>
      </c>
      <c r="F4148" s="68">
        <v>51616</v>
      </c>
      <c r="G4148" s="67">
        <v>6.61</v>
      </c>
      <c r="H4148" s="67">
        <v>0.01</v>
      </c>
      <c r="I4148" s="67">
        <v>6.76</v>
      </c>
      <c r="J4148" s="67">
        <v>6.46</v>
      </c>
      <c r="K4148" s="67">
        <v>61.605400000000003</v>
      </c>
      <c r="L4148" s="67">
        <v>3.2899999999999999E-2</v>
      </c>
    </row>
    <row r="4149" spans="1:15" hidden="1" x14ac:dyDescent="0.25">
      <c r="A4149" s="68">
        <v>44678</v>
      </c>
      <c r="B4149" s="68">
        <v>44680</v>
      </c>
      <c r="C4149" s="66" t="s">
        <v>124</v>
      </c>
      <c r="D4149" s="66" t="s">
        <v>182</v>
      </c>
      <c r="E4149" s="66" t="s">
        <v>183</v>
      </c>
      <c r="F4149" s="68">
        <v>44797</v>
      </c>
      <c r="G4149" s="67">
        <v>5.82</v>
      </c>
      <c r="H4149" s="67">
        <v>0.06</v>
      </c>
      <c r="I4149" s="67">
        <v>5.97</v>
      </c>
      <c r="J4149" s="67">
        <v>5.67</v>
      </c>
      <c r="K4149" s="67">
        <v>98.144199999999998</v>
      </c>
      <c r="L4149" s="67">
        <v>0</v>
      </c>
      <c r="O4149" s="76"/>
    </row>
    <row r="4150" spans="1:15" hidden="1" x14ac:dyDescent="0.25">
      <c r="A4150" s="68">
        <v>44678</v>
      </c>
      <c r="B4150" s="68">
        <v>44680</v>
      </c>
      <c r="C4150" s="66" t="s">
        <v>130</v>
      </c>
      <c r="D4150" s="66" t="s">
        <v>180</v>
      </c>
      <c r="E4150" s="66" t="s">
        <v>181</v>
      </c>
      <c r="F4150" s="68">
        <v>44853</v>
      </c>
      <c r="G4150" s="67">
        <v>5.85</v>
      </c>
      <c r="H4150" s="67">
        <v>0.05</v>
      </c>
      <c r="I4150" s="67">
        <v>6</v>
      </c>
      <c r="J4150" s="67">
        <v>5.7</v>
      </c>
      <c r="K4150" s="67">
        <v>97.265699999999995</v>
      </c>
      <c r="L4150" s="67">
        <v>0</v>
      </c>
    </row>
    <row r="4151" spans="1:15" hidden="1" x14ac:dyDescent="0.25">
      <c r="A4151" s="68">
        <v>44678</v>
      </c>
      <c r="B4151" s="68">
        <v>44680</v>
      </c>
      <c r="C4151" s="66" t="s">
        <v>118</v>
      </c>
      <c r="D4151" s="66" t="s">
        <v>174</v>
      </c>
      <c r="E4151" s="66" t="s">
        <v>175</v>
      </c>
      <c r="F4151" s="68">
        <v>46835</v>
      </c>
      <c r="G4151" s="67">
        <v>7.09</v>
      </c>
      <c r="H4151" s="67">
        <v>0.02</v>
      </c>
      <c r="I4151" s="67">
        <v>7.24</v>
      </c>
      <c r="J4151" s="67">
        <v>6.94</v>
      </c>
      <c r="K4151" s="67">
        <v>87.793400000000005</v>
      </c>
      <c r="L4151" s="67">
        <v>1.2329000000000001</v>
      </c>
    </row>
    <row r="4152" spans="1:15" hidden="1" x14ac:dyDescent="0.25">
      <c r="A4152" s="68">
        <v>44678</v>
      </c>
      <c r="B4152" s="68">
        <v>44680</v>
      </c>
      <c r="C4152" s="66" t="s">
        <v>127</v>
      </c>
      <c r="D4152" s="66" t="s">
        <v>4</v>
      </c>
      <c r="E4152" s="66" t="s">
        <v>8</v>
      </c>
      <c r="F4152" s="68">
        <v>48542</v>
      </c>
      <c r="G4152" s="67">
        <v>6.77</v>
      </c>
      <c r="H4152" s="67">
        <v>0.02</v>
      </c>
      <c r="I4152" s="67">
        <v>6.91</v>
      </c>
      <c r="J4152" s="67">
        <v>6.62</v>
      </c>
      <c r="K4152" s="67">
        <v>85.112899999999996</v>
      </c>
      <c r="L4152" s="67">
        <v>1.3013999999999999</v>
      </c>
    </row>
    <row r="4153" spans="1:15" hidden="1" x14ac:dyDescent="0.25">
      <c r="A4153" s="68">
        <v>44678</v>
      </c>
      <c r="B4153" s="68">
        <v>44680</v>
      </c>
      <c r="C4153" s="66" t="s">
        <v>133</v>
      </c>
      <c r="D4153" s="66" t="s">
        <v>172</v>
      </c>
      <c r="E4153" s="66" t="s">
        <v>173</v>
      </c>
      <c r="F4153" s="68">
        <v>45035</v>
      </c>
      <c r="G4153" s="67">
        <v>6.19</v>
      </c>
      <c r="H4153" s="67">
        <v>0</v>
      </c>
      <c r="I4153" s="67">
        <v>6.34</v>
      </c>
      <c r="J4153" s="67">
        <v>6.04</v>
      </c>
      <c r="K4153" s="67">
        <v>94.244399999999999</v>
      </c>
      <c r="L4153" s="67">
        <v>0</v>
      </c>
    </row>
    <row r="4154" spans="1:15" hidden="1" x14ac:dyDescent="0.25">
      <c r="A4154" s="68">
        <v>44677</v>
      </c>
      <c r="B4154" s="68">
        <v>44679</v>
      </c>
      <c r="C4154" s="66" t="s">
        <v>112</v>
      </c>
      <c r="D4154" s="66" t="s">
        <v>113</v>
      </c>
      <c r="E4154" s="66" t="s">
        <v>114</v>
      </c>
      <c r="F4154" s="68">
        <v>50705</v>
      </c>
      <c r="G4154" s="67">
        <v>6.64</v>
      </c>
      <c r="H4154" s="67">
        <v>0.04</v>
      </c>
      <c r="I4154" s="67">
        <v>6.78</v>
      </c>
      <c r="J4154" s="67">
        <v>6.49</v>
      </c>
      <c r="K4154" s="67">
        <v>64.182599999999994</v>
      </c>
      <c r="L4154" s="67">
        <v>1.5041</v>
      </c>
    </row>
    <row r="4155" spans="1:15" hidden="1" x14ac:dyDescent="0.25">
      <c r="A4155" s="68">
        <v>44677</v>
      </c>
      <c r="B4155" s="68">
        <v>44679</v>
      </c>
      <c r="C4155" s="66" t="s">
        <v>121</v>
      </c>
      <c r="D4155" s="66" t="s">
        <v>170</v>
      </c>
      <c r="E4155" s="66" t="s">
        <v>171</v>
      </c>
      <c r="F4155" s="68">
        <v>45987</v>
      </c>
      <c r="G4155" s="67">
        <v>7.01</v>
      </c>
      <c r="H4155" s="67">
        <v>0.03</v>
      </c>
      <c r="I4155" s="67">
        <v>7.15</v>
      </c>
      <c r="J4155" s="67">
        <v>6.86</v>
      </c>
      <c r="K4155" s="67">
        <v>81.535399999999996</v>
      </c>
      <c r="L4155" s="67">
        <v>0.41920000000000002</v>
      </c>
    </row>
    <row r="4156" spans="1:15" x14ac:dyDescent="0.25">
      <c r="A4156" s="68">
        <v>44677</v>
      </c>
      <c r="B4156" s="68">
        <v>44679</v>
      </c>
      <c r="C4156" s="66" t="s">
        <v>115</v>
      </c>
      <c r="D4156" s="66" t="s">
        <v>116</v>
      </c>
      <c r="E4156" s="66" t="s">
        <v>117</v>
      </c>
      <c r="F4156" s="68">
        <v>51616</v>
      </c>
      <c r="G4156" s="67">
        <v>6.6</v>
      </c>
      <c r="H4156" s="67">
        <v>0.03</v>
      </c>
      <c r="I4156" s="67">
        <v>6.75</v>
      </c>
      <c r="J4156" s="67">
        <v>6.45</v>
      </c>
      <c r="K4156" s="67">
        <v>61.688899999999997</v>
      </c>
      <c r="L4156" s="67">
        <v>2.47E-2</v>
      </c>
    </row>
    <row r="4157" spans="1:15" hidden="1" x14ac:dyDescent="0.25">
      <c r="A4157" s="68">
        <v>44677</v>
      </c>
      <c r="B4157" s="68">
        <v>44679</v>
      </c>
      <c r="C4157" s="66" t="s">
        <v>124</v>
      </c>
      <c r="D4157" s="66" t="s">
        <v>182</v>
      </c>
      <c r="E4157" s="66" t="s">
        <v>183</v>
      </c>
      <c r="F4157" s="68">
        <v>44797</v>
      </c>
      <c r="G4157" s="67">
        <v>5.76</v>
      </c>
      <c r="H4157" s="67">
        <v>0.01</v>
      </c>
      <c r="I4157" s="67">
        <v>5.91</v>
      </c>
      <c r="J4157" s="67">
        <v>5.61</v>
      </c>
      <c r="K4157" s="67">
        <v>98.146500000000003</v>
      </c>
      <c r="L4157" s="67">
        <v>0</v>
      </c>
      <c r="O4157" s="76"/>
    </row>
    <row r="4158" spans="1:15" hidden="1" x14ac:dyDescent="0.25">
      <c r="A4158" s="68">
        <v>44677</v>
      </c>
      <c r="B4158" s="68">
        <v>44679</v>
      </c>
      <c r="C4158" s="66" t="s">
        <v>130</v>
      </c>
      <c r="D4158" s="66" t="s">
        <v>180</v>
      </c>
      <c r="E4158" s="66" t="s">
        <v>181</v>
      </c>
      <c r="F4158" s="68">
        <v>44853</v>
      </c>
      <c r="G4158" s="67">
        <v>5.8</v>
      </c>
      <c r="H4158" s="67">
        <v>0.01</v>
      </c>
      <c r="I4158" s="67">
        <v>5.95</v>
      </c>
      <c r="J4158" s="67">
        <v>5.65</v>
      </c>
      <c r="K4158" s="67">
        <v>97.271699999999996</v>
      </c>
      <c r="L4158" s="67">
        <v>0</v>
      </c>
    </row>
    <row r="4159" spans="1:15" hidden="1" x14ac:dyDescent="0.25">
      <c r="A4159" s="68">
        <v>44677</v>
      </c>
      <c r="B4159" s="68">
        <v>44679</v>
      </c>
      <c r="C4159" s="66" t="s">
        <v>118</v>
      </c>
      <c r="D4159" s="66" t="s">
        <v>174</v>
      </c>
      <c r="E4159" s="66" t="s">
        <v>175</v>
      </c>
      <c r="F4159" s="68">
        <v>46835</v>
      </c>
      <c r="G4159" s="67">
        <v>7.07</v>
      </c>
      <c r="H4159" s="67">
        <v>0.05</v>
      </c>
      <c r="I4159" s="67">
        <v>7.22</v>
      </c>
      <c r="J4159" s="67">
        <v>6.92</v>
      </c>
      <c r="K4159" s="67">
        <v>87.899100000000004</v>
      </c>
      <c r="L4159" s="67">
        <v>1.2204999999999999</v>
      </c>
    </row>
    <row r="4160" spans="1:15" hidden="1" x14ac:dyDescent="0.25">
      <c r="A4160" s="68">
        <v>44677</v>
      </c>
      <c r="B4160" s="68">
        <v>44679</v>
      </c>
      <c r="C4160" s="66" t="s">
        <v>127</v>
      </c>
      <c r="D4160" s="66" t="s">
        <v>4</v>
      </c>
      <c r="E4160" s="66" t="s">
        <v>8</v>
      </c>
      <c r="F4160" s="68">
        <v>48542</v>
      </c>
      <c r="G4160" s="67">
        <v>6.75</v>
      </c>
      <c r="H4160" s="67">
        <v>0.05</v>
      </c>
      <c r="I4160" s="67">
        <v>6.89</v>
      </c>
      <c r="J4160" s="67">
        <v>6.6</v>
      </c>
      <c r="K4160" s="67">
        <v>85.248999999999995</v>
      </c>
      <c r="L4160" s="67">
        <v>1.2884</v>
      </c>
    </row>
    <row r="4161" spans="1:15" hidden="1" x14ac:dyDescent="0.25">
      <c r="A4161" s="68">
        <v>44677</v>
      </c>
      <c r="B4161" s="68">
        <v>44679</v>
      </c>
      <c r="C4161" s="66" t="s">
        <v>133</v>
      </c>
      <c r="D4161" s="66" t="s">
        <v>172</v>
      </c>
      <c r="E4161" s="66" t="s">
        <v>173</v>
      </c>
      <c r="F4161" s="68">
        <v>45035</v>
      </c>
      <c r="G4161" s="67">
        <v>6.19</v>
      </c>
      <c r="H4161" s="67">
        <v>-0.04</v>
      </c>
      <c r="I4161" s="67">
        <v>6.34</v>
      </c>
      <c r="J4161" s="67">
        <v>6.04</v>
      </c>
      <c r="K4161" s="67">
        <v>94.232100000000003</v>
      </c>
      <c r="L4161" s="67">
        <v>0</v>
      </c>
    </row>
    <row r="4162" spans="1:15" hidden="1" x14ac:dyDescent="0.25">
      <c r="A4162" s="68">
        <v>44676</v>
      </c>
      <c r="B4162" s="68">
        <v>44678</v>
      </c>
      <c r="C4162" s="66" t="s">
        <v>112</v>
      </c>
      <c r="D4162" s="66" t="s">
        <v>113</v>
      </c>
      <c r="E4162" s="66" t="s">
        <v>114</v>
      </c>
      <c r="F4162" s="68">
        <v>50705</v>
      </c>
      <c r="G4162" s="67">
        <v>6.6</v>
      </c>
      <c r="H4162" s="67">
        <v>-0.05</v>
      </c>
      <c r="I4162" s="67">
        <v>6.75</v>
      </c>
      <c r="J4162" s="67">
        <v>6.45</v>
      </c>
      <c r="K4162" s="67">
        <v>64.461699999999993</v>
      </c>
      <c r="L4162" s="67">
        <v>1.4959</v>
      </c>
    </row>
    <row r="4163" spans="1:15" hidden="1" x14ac:dyDescent="0.25">
      <c r="A4163" s="68">
        <v>44676</v>
      </c>
      <c r="B4163" s="68">
        <v>44678</v>
      </c>
      <c r="C4163" s="66" t="s">
        <v>121</v>
      </c>
      <c r="D4163" s="66" t="s">
        <v>170</v>
      </c>
      <c r="E4163" s="66" t="s">
        <v>171</v>
      </c>
      <c r="F4163" s="68">
        <v>45987</v>
      </c>
      <c r="G4163" s="67">
        <v>6.98</v>
      </c>
      <c r="H4163" s="67">
        <v>-0.04</v>
      </c>
      <c r="I4163" s="67">
        <v>7.13</v>
      </c>
      <c r="J4163" s="67">
        <v>6.83</v>
      </c>
      <c r="K4163" s="67">
        <v>81.596500000000006</v>
      </c>
      <c r="L4163" s="67">
        <v>0.41639999999999999</v>
      </c>
    </row>
    <row r="4164" spans="1:15" x14ac:dyDescent="0.25">
      <c r="A4164" s="68">
        <v>44676</v>
      </c>
      <c r="B4164" s="68">
        <v>44678</v>
      </c>
      <c r="C4164" s="66" t="s">
        <v>115</v>
      </c>
      <c r="D4164" s="66" t="s">
        <v>116</v>
      </c>
      <c r="E4164" s="66" t="s">
        <v>117</v>
      </c>
      <c r="F4164" s="68">
        <v>51616</v>
      </c>
      <c r="G4164" s="67">
        <v>6.57</v>
      </c>
      <c r="H4164" s="67">
        <v>-0.04</v>
      </c>
      <c r="I4164" s="67">
        <v>6.72</v>
      </c>
      <c r="J4164" s="67">
        <v>6.42</v>
      </c>
      <c r="K4164" s="67">
        <v>61.921999999999997</v>
      </c>
      <c r="L4164" s="67">
        <v>1.6400000000000001E-2</v>
      </c>
    </row>
    <row r="4165" spans="1:15" hidden="1" x14ac:dyDescent="0.25">
      <c r="A4165" s="68">
        <v>44676</v>
      </c>
      <c r="B4165" s="68">
        <v>44678</v>
      </c>
      <c r="C4165" s="66" t="s">
        <v>124</v>
      </c>
      <c r="D4165" s="66" t="s">
        <v>182</v>
      </c>
      <c r="E4165" s="66" t="s">
        <v>183</v>
      </c>
      <c r="F4165" s="68">
        <v>44797</v>
      </c>
      <c r="G4165" s="67">
        <v>5.75</v>
      </c>
      <c r="H4165" s="67">
        <v>0</v>
      </c>
      <c r="I4165" s="67">
        <v>5.9</v>
      </c>
      <c r="J4165" s="67">
        <v>5.6</v>
      </c>
      <c r="K4165" s="67">
        <v>98.135300000000001</v>
      </c>
      <c r="L4165" s="67">
        <v>0</v>
      </c>
      <c r="O4165" s="76"/>
    </row>
    <row r="4166" spans="1:15" hidden="1" x14ac:dyDescent="0.25">
      <c r="A4166" s="68">
        <v>44676</v>
      </c>
      <c r="B4166" s="68">
        <v>44678</v>
      </c>
      <c r="C4166" s="66" t="s">
        <v>130</v>
      </c>
      <c r="D4166" s="66" t="s">
        <v>180</v>
      </c>
      <c r="E4166" s="66" t="s">
        <v>181</v>
      </c>
      <c r="F4166" s="68">
        <v>44853</v>
      </c>
      <c r="G4166" s="67">
        <v>5.79</v>
      </c>
      <c r="H4166" s="67">
        <v>0</v>
      </c>
      <c r="I4166" s="67">
        <v>5.94</v>
      </c>
      <c r="J4166" s="67">
        <v>5.64</v>
      </c>
      <c r="K4166" s="67">
        <v>97.263999999999996</v>
      </c>
      <c r="L4166" s="67">
        <v>0</v>
      </c>
    </row>
    <row r="4167" spans="1:15" hidden="1" x14ac:dyDescent="0.25">
      <c r="A4167" s="68">
        <v>44676</v>
      </c>
      <c r="B4167" s="68">
        <v>44678</v>
      </c>
      <c r="C4167" s="66" t="s">
        <v>118</v>
      </c>
      <c r="D4167" s="66" t="s">
        <v>174</v>
      </c>
      <c r="E4167" s="66" t="s">
        <v>175</v>
      </c>
      <c r="F4167" s="68">
        <v>46835</v>
      </c>
      <c r="G4167" s="67">
        <v>7.02</v>
      </c>
      <c r="H4167" s="67">
        <v>-0.04</v>
      </c>
      <c r="I4167" s="67">
        <v>7.17</v>
      </c>
      <c r="J4167" s="67">
        <v>6.87</v>
      </c>
      <c r="K4167" s="67">
        <v>88.110200000000006</v>
      </c>
      <c r="L4167" s="67">
        <v>1.2081999999999999</v>
      </c>
    </row>
    <row r="4168" spans="1:15" hidden="1" x14ac:dyDescent="0.25">
      <c r="A4168" s="68">
        <v>44676</v>
      </c>
      <c r="B4168" s="68">
        <v>44678</v>
      </c>
      <c r="C4168" s="66" t="s">
        <v>127</v>
      </c>
      <c r="D4168" s="66" t="s">
        <v>4</v>
      </c>
      <c r="E4168" s="66" t="s">
        <v>8</v>
      </c>
      <c r="F4168" s="68">
        <v>48542</v>
      </c>
      <c r="G4168" s="67">
        <v>6.7</v>
      </c>
      <c r="H4168" s="67">
        <v>-0.03</v>
      </c>
      <c r="I4168" s="67">
        <v>6.84</v>
      </c>
      <c r="J4168" s="67">
        <v>6.55</v>
      </c>
      <c r="K4168" s="67">
        <v>85.571100000000001</v>
      </c>
      <c r="L4168" s="67">
        <v>1.2753000000000001</v>
      </c>
    </row>
    <row r="4169" spans="1:15" hidden="1" x14ac:dyDescent="0.25">
      <c r="A4169" s="68">
        <v>44676</v>
      </c>
      <c r="B4169" s="68">
        <v>44678</v>
      </c>
      <c r="C4169" s="66" t="s">
        <v>133</v>
      </c>
      <c r="D4169" s="66" t="s">
        <v>172</v>
      </c>
      <c r="E4169" s="66" t="s">
        <v>173</v>
      </c>
      <c r="F4169" s="68">
        <v>45035</v>
      </c>
      <c r="G4169" s="67">
        <v>6.23</v>
      </c>
      <c r="H4169" s="67">
        <v>0.01</v>
      </c>
      <c r="I4169" s="67">
        <v>6.38</v>
      </c>
      <c r="J4169" s="67">
        <v>6.08</v>
      </c>
      <c r="K4169" s="67">
        <v>94.184600000000003</v>
      </c>
      <c r="L4169" s="67">
        <v>0</v>
      </c>
    </row>
    <row r="4170" spans="1:15" hidden="1" x14ac:dyDescent="0.25">
      <c r="A4170" s="68">
        <v>44673</v>
      </c>
      <c r="B4170" s="68">
        <v>44677</v>
      </c>
      <c r="C4170" s="66" t="s">
        <v>112</v>
      </c>
      <c r="D4170" s="66" t="s">
        <v>113</v>
      </c>
      <c r="E4170" s="66" t="s">
        <v>114</v>
      </c>
      <c r="F4170" s="68">
        <v>50705</v>
      </c>
      <c r="G4170" s="67">
        <v>6.65</v>
      </c>
      <c r="H4170" s="67">
        <v>0.02</v>
      </c>
      <c r="I4170" s="67">
        <v>6.79</v>
      </c>
      <c r="J4170" s="67">
        <v>6.5</v>
      </c>
      <c r="K4170" s="67">
        <v>64.095500000000001</v>
      </c>
      <c r="L4170" s="67">
        <v>1.4877</v>
      </c>
    </row>
    <row r="4171" spans="1:15" hidden="1" x14ac:dyDescent="0.25">
      <c r="A4171" s="68">
        <v>44673</v>
      </c>
      <c r="B4171" s="68">
        <v>44677</v>
      </c>
      <c r="C4171" s="66" t="s">
        <v>121</v>
      </c>
      <c r="D4171" s="66" t="s">
        <v>170</v>
      </c>
      <c r="E4171" s="66" t="s">
        <v>171</v>
      </c>
      <c r="F4171" s="68">
        <v>45987</v>
      </c>
      <c r="G4171" s="67">
        <v>7.02</v>
      </c>
      <c r="H4171" s="67">
        <v>0</v>
      </c>
      <c r="I4171" s="67">
        <v>7.17</v>
      </c>
      <c r="J4171" s="67">
        <v>6.88</v>
      </c>
      <c r="K4171" s="67">
        <v>81.460899999999995</v>
      </c>
      <c r="L4171" s="67">
        <v>0.41370000000000001</v>
      </c>
    </row>
    <row r="4172" spans="1:15" x14ac:dyDescent="0.25">
      <c r="A4172" s="68">
        <v>44673</v>
      </c>
      <c r="B4172" s="68">
        <v>44677</v>
      </c>
      <c r="C4172" s="66" t="s">
        <v>115</v>
      </c>
      <c r="D4172" s="66" t="s">
        <v>116</v>
      </c>
      <c r="E4172" s="66" t="s">
        <v>117</v>
      </c>
      <c r="F4172" s="68">
        <v>51616</v>
      </c>
      <c r="G4172" s="67">
        <v>6.61</v>
      </c>
      <c r="H4172" s="67">
        <v>0.03</v>
      </c>
      <c r="I4172" s="67">
        <v>6.76</v>
      </c>
      <c r="J4172" s="67">
        <v>6.46</v>
      </c>
      <c r="K4172" s="67">
        <v>61.575899999999997</v>
      </c>
      <c r="L4172" s="67">
        <v>8.2000000000000007E-3</v>
      </c>
    </row>
    <row r="4173" spans="1:15" hidden="1" x14ac:dyDescent="0.25">
      <c r="A4173" s="68">
        <v>44673</v>
      </c>
      <c r="B4173" s="68">
        <v>44677</v>
      </c>
      <c r="C4173" s="66" t="s">
        <v>124</v>
      </c>
      <c r="D4173" s="66" t="s">
        <v>182</v>
      </c>
      <c r="E4173" s="66" t="s">
        <v>183</v>
      </c>
      <c r="F4173" s="68">
        <v>44797</v>
      </c>
      <c r="G4173" s="67">
        <v>5.75</v>
      </c>
      <c r="H4173" s="67">
        <v>0</v>
      </c>
      <c r="I4173" s="67">
        <v>5.9</v>
      </c>
      <c r="J4173" s="67">
        <v>5.6</v>
      </c>
      <c r="K4173" s="67">
        <v>98.12</v>
      </c>
      <c r="L4173" s="67">
        <v>0</v>
      </c>
      <c r="O4173" s="76"/>
    </row>
    <row r="4174" spans="1:15" hidden="1" x14ac:dyDescent="0.25">
      <c r="A4174" s="68">
        <v>44673</v>
      </c>
      <c r="B4174" s="68">
        <v>44677</v>
      </c>
      <c r="C4174" s="66" t="s">
        <v>130</v>
      </c>
      <c r="D4174" s="66" t="s">
        <v>180</v>
      </c>
      <c r="E4174" s="66" t="s">
        <v>181</v>
      </c>
      <c r="F4174" s="68">
        <v>44853</v>
      </c>
      <c r="G4174" s="67">
        <v>5.79</v>
      </c>
      <c r="H4174" s="67">
        <v>0.01</v>
      </c>
      <c r="I4174" s="67">
        <v>5.94</v>
      </c>
      <c r="J4174" s="67">
        <v>5.64</v>
      </c>
      <c r="K4174" s="67">
        <v>97.248900000000006</v>
      </c>
      <c r="L4174" s="67">
        <v>0</v>
      </c>
    </row>
    <row r="4175" spans="1:15" hidden="1" x14ac:dyDescent="0.25">
      <c r="A4175" s="68">
        <v>44673</v>
      </c>
      <c r="B4175" s="68">
        <v>44677</v>
      </c>
      <c r="C4175" s="66" t="s">
        <v>118</v>
      </c>
      <c r="D4175" s="66" t="s">
        <v>174</v>
      </c>
      <c r="E4175" s="66" t="s">
        <v>175</v>
      </c>
      <c r="F4175" s="68">
        <v>46835</v>
      </c>
      <c r="G4175" s="67">
        <v>7.06</v>
      </c>
      <c r="H4175" s="67">
        <v>0</v>
      </c>
      <c r="I4175" s="67">
        <v>7.21</v>
      </c>
      <c r="J4175" s="67">
        <v>6.91</v>
      </c>
      <c r="K4175" s="67">
        <v>87.924000000000007</v>
      </c>
      <c r="L4175" s="67">
        <v>1.1959</v>
      </c>
    </row>
    <row r="4176" spans="1:15" hidden="1" x14ac:dyDescent="0.25">
      <c r="A4176" s="68">
        <v>44673</v>
      </c>
      <c r="B4176" s="68">
        <v>44677</v>
      </c>
      <c r="C4176" s="66" t="s">
        <v>127</v>
      </c>
      <c r="D4176" s="66" t="s">
        <v>4</v>
      </c>
      <c r="E4176" s="66" t="s">
        <v>8</v>
      </c>
      <c r="F4176" s="68">
        <v>48542</v>
      </c>
      <c r="G4176" s="67">
        <v>6.73</v>
      </c>
      <c r="H4176" s="67">
        <v>0.02</v>
      </c>
      <c r="I4176" s="67">
        <v>6.88</v>
      </c>
      <c r="J4176" s="67">
        <v>6.58</v>
      </c>
      <c r="K4176" s="67">
        <v>85.347099999999998</v>
      </c>
      <c r="L4176" s="67">
        <v>1.2623</v>
      </c>
    </row>
    <row r="4177" spans="1:15" hidden="1" x14ac:dyDescent="0.25">
      <c r="A4177" s="68">
        <v>44673</v>
      </c>
      <c r="B4177" s="68">
        <v>44677</v>
      </c>
      <c r="C4177" s="66" t="s">
        <v>133</v>
      </c>
      <c r="D4177" s="66" t="s">
        <v>172</v>
      </c>
      <c r="E4177" s="66" t="s">
        <v>173</v>
      </c>
      <c r="F4177" s="68">
        <v>45035</v>
      </c>
      <c r="G4177" s="67">
        <v>6.22</v>
      </c>
      <c r="H4177" s="67">
        <v>-0.11</v>
      </c>
      <c r="I4177" s="67">
        <v>6.37</v>
      </c>
      <c r="J4177" s="67">
        <v>6.07</v>
      </c>
      <c r="K4177" s="67">
        <v>94.177999999999997</v>
      </c>
      <c r="L4177" s="67">
        <v>0</v>
      </c>
    </row>
    <row r="4178" spans="1:15" hidden="1" x14ac:dyDescent="0.25">
      <c r="A4178" s="68">
        <v>44672</v>
      </c>
      <c r="B4178" s="68">
        <v>44676</v>
      </c>
      <c r="C4178" s="66" t="s">
        <v>112</v>
      </c>
      <c r="D4178" s="66" t="s">
        <v>113</v>
      </c>
      <c r="E4178" s="66" t="s">
        <v>114</v>
      </c>
      <c r="F4178" s="68">
        <v>50705</v>
      </c>
      <c r="G4178" s="67">
        <v>6.63</v>
      </c>
      <c r="H4178" s="67">
        <v>0.09</v>
      </c>
      <c r="I4178" s="67">
        <v>6.78</v>
      </c>
      <c r="J4178" s="67">
        <v>6.48</v>
      </c>
      <c r="K4178" s="67">
        <v>64.235100000000003</v>
      </c>
      <c r="L4178" s="67">
        <v>1.4795</v>
      </c>
    </row>
    <row r="4179" spans="1:15" hidden="1" x14ac:dyDescent="0.25">
      <c r="A4179" s="68">
        <v>44672</v>
      </c>
      <c r="B4179" s="68">
        <v>44676</v>
      </c>
      <c r="C4179" s="66" t="s">
        <v>121</v>
      </c>
      <c r="D4179" s="66" t="s">
        <v>170</v>
      </c>
      <c r="E4179" s="66" t="s">
        <v>171</v>
      </c>
      <c r="F4179" s="68">
        <v>45987</v>
      </c>
      <c r="G4179" s="67">
        <v>7.02</v>
      </c>
      <c r="H4179" s="67">
        <v>0.08</v>
      </c>
      <c r="I4179" s="67">
        <v>7.17</v>
      </c>
      <c r="J4179" s="67">
        <v>6.87</v>
      </c>
      <c r="K4179" s="67">
        <v>81.4679</v>
      </c>
      <c r="L4179" s="67">
        <v>0.41099999999999998</v>
      </c>
    </row>
    <row r="4180" spans="1:15" x14ac:dyDescent="0.25">
      <c r="A4180" s="68">
        <v>44672</v>
      </c>
      <c r="B4180" s="68">
        <v>44676</v>
      </c>
      <c r="C4180" s="66" t="s">
        <v>115</v>
      </c>
      <c r="D4180" s="66" t="s">
        <v>116</v>
      </c>
      <c r="E4180" s="66" t="s">
        <v>117</v>
      </c>
      <c r="F4180" s="68">
        <v>51616</v>
      </c>
      <c r="G4180" s="67">
        <v>6.58</v>
      </c>
      <c r="H4180" s="67">
        <v>0.1</v>
      </c>
      <c r="I4180" s="67">
        <v>6.73</v>
      </c>
      <c r="J4180" s="67">
        <v>6.43</v>
      </c>
      <c r="K4180" s="67">
        <v>61.8093</v>
      </c>
      <c r="L4180" s="67">
        <v>0</v>
      </c>
    </row>
    <row r="4181" spans="1:15" hidden="1" x14ac:dyDescent="0.25">
      <c r="A4181" s="68">
        <v>44672</v>
      </c>
      <c r="B4181" s="68">
        <v>44676</v>
      </c>
      <c r="C4181" s="66" t="s">
        <v>124</v>
      </c>
      <c r="D4181" s="66" t="s">
        <v>182</v>
      </c>
      <c r="E4181" s="66" t="s">
        <v>183</v>
      </c>
      <c r="F4181" s="68">
        <v>44797</v>
      </c>
      <c r="G4181" s="67">
        <v>5.75</v>
      </c>
      <c r="H4181" s="67">
        <v>7.0000000000000007E-2</v>
      </c>
      <c r="I4181" s="67">
        <v>5.9</v>
      </c>
      <c r="J4181" s="67">
        <v>5.6</v>
      </c>
      <c r="K4181" s="67">
        <v>98.104600000000005</v>
      </c>
      <c r="L4181" s="67">
        <v>0</v>
      </c>
      <c r="O4181" s="76"/>
    </row>
    <row r="4182" spans="1:15" hidden="1" x14ac:dyDescent="0.25">
      <c r="A4182" s="68">
        <v>44672</v>
      </c>
      <c r="B4182" s="68">
        <v>44676</v>
      </c>
      <c r="C4182" s="66" t="s">
        <v>130</v>
      </c>
      <c r="D4182" s="66" t="s">
        <v>180</v>
      </c>
      <c r="E4182" s="66" t="s">
        <v>181</v>
      </c>
      <c r="F4182" s="68">
        <v>44853</v>
      </c>
      <c r="G4182" s="67">
        <v>5.78</v>
      </c>
      <c r="H4182" s="67">
        <v>0.03</v>
      </c>
      <c r="I4182" s="67">
        <v>5.93</v>
      </c>
      <c r="J4182" s="67">
        <v>5.63</v>
      </c>
      <c r="K4182" s="67">
        <v>97.238299999999995</v>
      </c>
      <c r="L4182" s="67">
        <v>0</v>
      </c>
    </row>
    <row r="4183" spans="1:15" hidden="1" x14ac:dyDescent="0.25">
      <c r="A4183" s="68">
        <v>44672</v>
      </c>
      <c r="B4183" s="68">
        <v>44676</v>
      </c>
      <c r="C4183" s="66" t="s">
        <v>118</v>
      </c>
      <c r="D4183" s="66" t="s">
        <v>174</v>
      </c>
      <c r="E4183" s="66" t="s">
        <v>175</v>
      </c>
      <c r="F4183" s="68">
        <v>46835</v>
      </c>
      <c r="G4183" s="67">
        <v>7.06</v>
      </c>
      <c r="H4183" s="67">
        <v>0.08</v>
      </c>
      <c r="I4183" s="67">
        <v>7.21</v>
      </c>
      <c r="J4183" s="67">
        <v>6.91</v>
      </c>
      <c r="K4183" s="67">
        <v>87.924400000000006</v>
      </c>
      <c r="L4183" s="67">
        <v>1.1836</v>
      </c>
    </row>
    <row r="4184" spans="1:15" hidden="1" x14ac:dyDescent="0.25">
      <c r="A4184" s="68">
        <v>44672</v>
      </c>
      <c r="B4184" s="68">
        <v>44676</v>
      </c>
      <c r="C4184" s="66" t="s">
        <v>127</v>
      </c>
      <c r="D4184" s="66" t="s">
        <v>4</v>
      </c>
      <c r="E4184" s="66" t="s">
        <v>8</v>
      </c>
      <c r="F4184" s="68">
        <v>48542</v>
      </c>
      <c r="G4184" s="67">
        <v>6.71</v>
      </c>
      <c r="H4184" s="67">
        <v>0.08</v>
      </c>
      <c r="I4184" s="67">
        <v>6.86</v>
      </c>
      <c r="J4184" s="67">
        <v>6.56</v>
      </c>
      <c r="K4184" s="67">
        <v>85.486199999999997</v>
      </c>
      <c r="L4184" s="67">
        <v>1.2493000000000001</v>
      </c>
    </row>
    <row r="4185" spans="1:15" hidden="1" x14ac:dyDescent="0.25">
      <c r="A4185" s="68">
        <v>44672</v>
      </c>
      <c r="B4185" s="68">
        <v>44676</v>
      </c>
      <c r="C4185" s="66" t="s">
        <v>133</v>
      </c>
      <c r="D4185" s="66" t="s">
        <v>172</v>
      </c>
      <c r="E4185" s="66" t="s">
        <v>173</v>
      </c>
      <c r="F4185" s="68">
        <v>45035</v>
      </c>
      <c r="G4185" s="67">
        <v>6.33</v>
      </c>
      <c r="H4185" s="67">
        <v>0.18</v>
      </c>
      <c r="I4185" s="67">
        <v>6.48</v>
      </c>
      <c r="J4185" s="67">
        <v>6.18</v>
      </c>
      <c r="K4185" s="67">
        <v>94.059700000000007</v>
      </c>
      <c r="L4185" s="67">
        <v>0</v>
      </c>
    </row>
    <row r="4186" spans="1:15" hidden="1" x14ac:dyDescent="0.25">
      <c r="A4186" s="68">
        <v>44671</v>
      </c>
      <c r="B4186" s="68">
        <v>44673</v>
      </c>
      <c r="C4186" s="66" t="s">
        <v>112</v>
      </c>
      <c r="D4186" s="66" t="s">
        <v>113</v>
      </c>
      <c r="E4186" s="66" t="s">
        <v>114</v>
      </c>
      <c r="F4186" s="68">
        <v>50705</v>
      </c>
      <c r="G4186" s="67">
        <v>6.54</v>
      </c>
      <c r="H4186" s="67">
        <v>0.02</v>
      </c>
      <c r="I4186" s="67">
        <v>6.69</v>
      </c>
      <c r="J4186" s="67">
        <v>6.39</v>
      </c>
      <c r="K4186" s="67">
        <v>64.870400000000004</v>
      </c>
      <c r="L4186" s="67">
        <v>1.4548000000000001</v>
      </c>
    </row>
    <row r="4187" spans="1:15" hidden="1" x14ac:dyDescent="0.25">
      <c r="A4187" s="68">
        <v>44671</v>
      </c>
      <c r="B4187" s="68">
        <v>44673</v>
      </c>
      <c r="C4187" s="66" t="s">
        <v>121</v>
      </c>
      <c r="D4187" s="66" t="s">
        <v>170</v>
      </c>
      <c r="E4187" s="66" t="s">
        <v>171</v>
      </c>
      <c r="F4187" s="68">
        <v>45987</v>
      </c>
      <c r="G4187" s="67">
        <v>6.94</v>
      </c>
      <c r="H4187" s="67">
        <v>-0.05</v>
      </c>
      <c r="I4187" s="67">
        <v>7.09</v>
      </c>
      <c r="J4187" s="67">
        <v>6.79</v>
      </c>
      <c r="K4187" s="67">
        <v>81.631299999999996</v>
      </c>
      <c r="L4187" s="67">
        <v>0.4027</v>
      </c>
    </row>
    <row r="4188" spans="1:15" x14ac:dyDescent="0.25">
      <c r="A4188" s="68">
        <v>44671</v>
      </c>
      <c r="B4188" s="68">
        <v>44673</v>
      </c>
      <c r="C4188" s="66" t="s">
        <v>115</v>
      </c>
      <c r="D4188" s="66" t="s">
        <v>116</v>
      </c>
      <c r="E4188" s="66" t="s">
        <v>117</v>
      </c>
      <c r="F4188" s="68">
        <v>51616</v>
      </c>
      <c r="G4188" s="67">
        <v>6.48</v>
      </c>
      <c r="H4188" s="67">
        <v>0.03</v>
      </c>
      <c r="I4188" s="67">
        <v>6.63</v>
      </c>
      <c r="J4188" s="67">
        <v>6.33</v>
      </c>
      <c r="K4188" s="67">
        <v>62.565100000000001</v>
      </c>
      <c r="L4188" s="67">
        <v>0</v>
      </c>
    </row>
    <row r="4189" spans="1:15" hidden="1" x14ac:dyDescent="0.25">
      <c r="A4189" s="68">
        <v>44671</v>
      </c>
      <c r="B4189" s="68">
        <v>44673</v>
      </c>
      <c r="C4189" s="66" t="s">
        <v>124</v>
      </c>
      <c r="D4189" s="66" t="s">
        <v>182</v>
      </c>
      <c r="E4189" s="66" t="s">
        <v>183</v>
      </c>
      <c r="F4189" s="68">
        <v>44797</v>
      </c>
      <c r="G4189" s="67">
        <v>5.68</v>
      </c>
      <c r="H4189" s="67">
        <v>-0.01</v>
      </c>
      <c r="I4189" s="67">
        <v>5.83</v>
      </c>
      <c r="J4189" s="67">
        <v>5.53</v>
      </c>
      <c r="K4189" s="67">
        <v>98.080600000000004</v>
      </c>
      <c r="L4189" s="67">
        <v>0</v>
      </c>
      <c r="O4189" s="76"/>
    </row>
    <row r="4190" spans="1:15" hidden="1" x14ac:dyDescent="0.25">
      <c r="A4190" s="68">
        <v>44671</v>
      </c>
      <c r="B4190" s="68">
        <v>44673</v>
      </c>
      <c r="C4190" s="66" t="s">
        <v>130</v>
      </c>
      <c r="D4190" s="66" t="s">
        <v>180</v>
      </c>
      <c r="E4190" s="66" t="s">
        <v>181</v>
      </c>
      <c r="F4190" s="68">
        <v>44853</v>
      </c>
      <c r="G4190" s="67">
        <v>5.75</v>
      </c>
      <c r="H4190" s="67">
        <v>0</v>
      </c>
      <c r="I4190" s="67">
        <v>5.9</v>
      </c>
      <c r="J4190" s="67">
        <v>5.6</v>
      </c>
      <c r="K4190" s="67">
        <v>97.206999999999994</v>
      </c>
      <c r="L4190" s="67">
        <v>0</v>
      </c>
    </row>
    <row r="4191" spans="1:15" hidden="1" x14ac:dyDescent="0.25">
      <c r="A4191" s="68">
        <v>44671</v>
      </c>
      <c r="B4191" s="68">
        <v>44673</v>
      </c>
      <c r="C4191" s="66" t="s">
        <v>118</v>
      </c>
      <c r="D4191" s="66" t="s">
        <v>174</v>
      </c>
      <c r="E4191" s="66" t="s">
        <v>175</v>
      </c>
      <c r="F4191" s="68">
        <v>46835</v>
      </c>
      <c r="G4191" s="67">
        <v>6.98</v>
      </c>
      <c r="H4191" s="67">
        <v>-0.04</v>
      </c>
      <c r="I4191" s="67">
        <v>7.13</v>
      </c>
      <c r="J4191" s="67">
        <v>6.84</v>
      </c>
      <c r="K4191" s="67">
        <v>88.2333</v>
      </c>
      <c r="L4191" s="67">
        <v>1.1466000000000001</v>
      </c>
    </row>
    <row r="4192" spans="1:15" hidden="1" x14ac:dyDescent="0.25">
      <c r="A4192" s="68">
        <v>44671</v>
      </c>
      <c r="B4192" s="68">
        <v>44673</v>
      </c>
      <c r="C4192" s="66" t="s">
        <v>127</v>
      </c>
      <c r="D4192" s="66" t="s">
        <v>4</v>
      </c>
      <c r="E4192" s="66" t="s">
        <v>8</v>
      </c>
      <c r="F4192" s="68">
        <v>48542</v>
      </c>
      <c r="G4192" s="67">
        <v>6.63</v>
      </c>
      <c r="H4192" s="67">
        <v>0.06</v>
      </c>
      <c r="I4192" s="67">
        <v>6.78</v>
      </c>
      <c r="J4192" s="67">
        <v>6.48</v>
      </c>
      <c r="K4192" s="67">
        <v>86.022900000000007</v>
      </c>
      <c r="L4192" s="67">
        <v>1.2102999999999999</v>
      </c>
    </row>
    <row r="4193" spans="1:15" hidden="1" x14ac:dyDescent="0.25">
      <c r="A4193" s="68">
        <v>44671</v>
      </c>
      <c r="B4193" s="68">
        <v>44673</v>
      </c>
      <c r="C4193" s="66" t="s">
        <v>133</v>
      </c>
      <c r="D4193" s="66" t="s">
        <v>172</v>
      </c>
      <c r="E4193" s="66" t="s">
        <v>173</v>
      </c>
      <c r="F4193" s="68">
        <v>45035</v>
      </c>
      <c r="G4193" s="67">
        <v>6.15</v>
      </c>
      <c r="H4193" s="67">
        <v>-0.02</v>
      </c>
      <c r="I4193" s="67">
        <v>6.3</v>
      </c>
      <c r="J4193" s="67">
        <v>6</v>
      </c>
      <c r="K4193" s="67">
        <v>94.176199999999994</v>
      </c>
      <c r="L4193" s="67">
        <v>0</v>
      </c>
    </row>
    <row r="4194" spans="1:15" hidden="1" x14ac:dyDescent="0.25">
      <c r="A4194" s="68">
        <v>44670</v>
      </c>
      <c r="B4194" s="68">
        <v>44672</v>
      </c>
      <c r="C4194" s="66" t="s">
        <v>112</v>
      </c>
      <c r="D4194" s="66" t="s">
        <v>113</v>
      </c>
      <c r="E4194" s="66" t="s">
        <v>114</v>
      </c>
      <c r="F4194" s="68">
        <v>50705</v>
      </c>
      <c r="G4194" s="67">
        <v>6.52</v>
      </c>
      <c r="H4194" s="67">
        <v>7.0000000000000007E-2</v>
      </c>
      <c r="I4194" s="67">
        <v>6.66</v>
      </c>
      <c r="J4194" s="67">
        <v>6.37</v>
      </c>
      <c r="K4194" s="67">
        <v>65.055099999999996</v>
      </c>
      <c r="L4194" s="67">
        <v>1.4466000000000001</v>
      </c>
    </row>
    <row r="4195" spans="1:15" hidden="1" x14ac:dyDescent="0.25">
      <c r="A4195" s="68">
        <v>44670</v>
      </c>
      <c r="B4195" s="68">
        <v>44672</v>
      </c>
      <c r="C4195" s="66" t="s">
        <v>121</v>
      </c>
      <c r="D4195" s="66" t="s">
        <v>170</v>
      </c>
      <c r="E4195" s="66" t="s">
        <v>171</v>
      </c>
      <c r="F4195" s="68">
        <v>45987</v>
      </c>
      <c r="G4195" s="67">
        <v>6.99</v>
      </c>
      <c r="H4195" s="67">
        <v>0.13</v>
      </c>
      <c r="I4195" s="67">
        <v>7.14</v>
      </c>
      <c r="J4195" s="67">
        <v>6.84</v>
      </c>
      <c r="K4195" s="67">
        <v>81.495099999999994</v>
      </c>
      <c r="L4195" s="67">
        <v>0.4</v>
      </c>
    </row>
    <row r="4196" spans="1:15" x14ac:dyDescent="0.25">
      <c r="A4196" s="68">
        <v>44670</v>
      </c>
      <c r="B4196" s="68">
        <v>44672</v>
      </c>
      <c r="C4196" s="66" t="s">
        <v>115</v>
      </c>
      <c r="D4196" s="66" t="s">
        <v>116</v>
      </c>
      <c r="E4196" s="66" t="s">
        <v>117</v>
      </c>
      <c r="F4196" s="68">
        <v>51616</v>
      </c>
      <c r="G4196" s="67">
        <v>6.45</v>
      </c>
      <c r="H4196" s="67">
        <v>0.05</v>
      </c>
      <c r="I4196" s="67">
        <v>6.59</v>
      </c>
      <c r="J4196" s="67">
        <v>6.3</v>
      </c>
      <c r="K4196" s="67">
        <v>62.865099999999998</v>
      </c>
      <c r="L4196" s="67">
        <v>2.9670999999999998</v>
      </c>
    </row>
    <row r="4197" spans="1:15" hidden="1" x14ac:dyDescent="0.25">
      <c r="A4197" s="68">
        <v>44670</v>
      </c>
      <c r="B4197" s="68">
        <v>44672</v>
      </c>
      <c r="C4197" s="66" t="s">
        <v>124</v>
      </c>
      <c r="D4197" s="66" t="s">
        <v>182</v>
      </c>
      <c r="E4197" s="66" t="s">
        <v>183</v>
      </c>
      <c r="F4197" s="68">
        <v>44797</v>
      </c>
      <c r="G4197" s="67">
        <v>5.69</v>
      </c>
      <c r="H4197" s="67">
        <v>0</v>
      </c>
      <c r="I4197" s="67">
        <v>5.84</v>
      </c>
      <c r="J4197" s="67">
        <v>5.54</v>
      </c>
      <c r="K4197" s="67">
        <v>98.063199999999995</v>
      </c>
      <c r="L4197" s="67">
        <v>0</v>
      </c>
      <c r="O4197" s="76"/>
    </row>
    <row r="4198" spans="1:15" hidden="1" x14ac:dyDescent="0.25">
      <c r="A4198" s="68">
        <v>44670</v>
      </c>
      <c r="B4198" s="68">
        <v>44672</v>
      </c>
      <c r="C4198" s="66" t="s">
        <v>130</v>
      </c>
      <c r="D4198" s="66" t="s">
        <v>180</v>
      </c>
      <c r="E4198" s="66" t="s">
        <v>181</v>
      </c>
      <c r="F4198" s="68">
        <v>44853</v>
      </c>
      <c r="G4198" s="67">
        <v>5.75</v>
      </c>
      <c r="H4198" s="67">
        <v>0.01</v>
      </c>
      <c r="I4198" s="67">
        <v>5.9</v>
      </c>
      <c r="J4198" s="67">
        <v>5.6</v>
      </c>
      <c r="K4198" s="67">
        <v>97.191900000000004</v>
      </c>
      <c r="L4198" s="67">
        <v>0</v>
      </c>
    </row>
    <row r="4199" spans="1:15" hidden="1" x14ac:dyDescent="0.25">
      <c r="A4199" s="68">
        <v>44670</v>
      </c>
      <c r="B4199" s="68">
        <v>44672</v>
      </c>
      <c r="C4199" s="66" t="s">
        <v>118</v>
      </c>
      <c r="D4199" s="66" t="s">
        <v>174</v>
      </c>
      <c r="E4199" s="66" t="s">
        <v>175</v>
      </c>
      <c r="F4199" s="68">
        <v>46835</v>
      </c>
      <c r="G4199" s="67">
        <v>7.02</v>
      </c>
      <c r="H4199" s="67">
        <v>0.06</v>
      </c>
      <c r="I4199" s="67">
        <v>7.17</v>
      </c>
      <c r="J4199" s="67">
        <v>6.88</v>
      </c>
      <c r="K4199" s="67">
        <v>88.056200000000004</v>
      </c>
      <c r="L4199" s="67">
        <v>1.1342000000000001</v>
      </c>
    </row>
    <row r="4200" spans="1:15" hidden="1" x14ac:dyDescent="0.25">
      <c r="A4200" s="68">
        <v>44670</v>
      </c>
      <c r="B4200" s="68">
        <v>44672</v>
      </c>
      <c r="C4200" s="66" t="s">
        <v>127</v>
      </c>
      <c r="D4200" s="66" t="s">
        <v>4</v>
      </c>
      <c r="E4200" s="66" t="s">
        <v>8</v>
      </c>
      <c r="F4200" s="68">
        <v>48542</v>
      </c>
      <c r="G4200" s="67">
        <v>6.57</v>
      </c>
      <c r="H4200" s="67">
        <v>0.05</v>
      </c>
      <c r="I4200" s="67">
        <v>6.72</v>
      </c>
      <c r="J4200" s="67">
        <v>6.43</v>
      </c>
      <c r="K4200" s="67">
        <v>86.383099999999999</v>
      </c>
      <c r="L4200" s="67">
        <v>1.1973</v>
      </c>
    </row>
    <row r="4201" spans="1:15" hidden="1" x14ac:dyDescent="0.25">
      <c r="A4201" s="68">
        <v>44670</v>
      </c>
      <c r="B4201" s="68">
        <v>44672</v>
      </c>
      <c r="C4201" s="66" t="s">
        <v>133</v>
      </c>
      <c r="D4201" s="66" t="s">
        <v>176</v>
      </c>
      <c r="E4201" s="66" t="s">
        <v>177</v>
      </c>
      <c r="F4201" s="68">
        <v>44979</v>
      </c>
      <c r="G4201" s="67">
        <v>6.17</v>
      </c>
      <c r="H4201" s="67">
        <v>-0.01</v>
      </c>
      <c r="I4201" s="67">
        <v>6.32</v>
      </c>
      <c r="J4201" s="67">
        <v>6.02</v>
      </c>
      <c r="K4201" s="67">
        <v>95.004099999999994</v>
      </c>
      <c r="L4201" s="67">
        <v>0</v>
      </c>
    </row>
    <row r="4202" spans="1:15" hidden="1" x14ac:dyDescent="0.25">
      <c r="A4202" s="68">
        <v>44665</v>
      </c>
      <c r="B4202" s="68">
        <v>44671</v>
      </c>
      <c r="C4202" s="66" t="s">
        <v>112</v>
      </c>
      <c r="D4202" s="66" t="s">
        <v>113</v>
      </c>
      <c r="E4202" s="66" t="s">
        <v>114</v>
      </c>
      <c r="F4202" s="68">
        <v>50705</v>
      </c>
      <c r="G4202" s="67">
        <v>6.45</v>
      </c>
      <c r="H4202" s="67">
        <v>-0.09</v>
      </c>
      <c r="I4202" s="67">
        <v>6.6</v>
      </c>
      <c r="J4202" s="67">
        <v>6.31</v>
      </c>
      <c r="K4202" s="67">
        <v>65.511799999999994</v>
      </c>
      <c r="L4202" s="67">
        <v>1.4383999999999999</v>
      </c>
    </row>
    <row r="4203" spans="1:15" hidden="1" x14ac:dyDescent="0.25">
      <c r="A4203" s="68">
        <v>44665</v>
      </c>
      <c r="B4203" s="68">
        <v>44671</v>
      </c>
      <c r="C4203" s="66" t="s">
        <v>121</v>
      </c>
      <c r="D4203" s="66" t="s">
        <v>170</v>
      </c>
      <c r="E4203" s="66" t="s">
        <v>171</v>
      </c>
      <c r="F4203" s="68">
        <v>45987</v>
      </c>
      <c r="G4203" s="67">
        <v>6.86</v>
      </c>
      <c r="H4203" s="67">
        <v>-0.14000000000000001</v>
      </c>
      <c r="I4203" s="67">
        <v>7.01</v>
      </c>
      <c r="J4203" s="67">
        <v>6.71</v>
      </c>
      <c r="K4203" s="67">
        <v>81.834299999999999</v>
      </c>
      <c r="L4203" s="67">
        <v>0.39729999999999999</v>
      </c>
    </row>
    <row r="4204" spans="1:15" x14ac:dyDescent="0.25">
      <c r="A4204" s="68">
        <v>44665</v>
      </c>
      <c r="B4204" s="68">
        <v>44671</v>
      </c>
      <c r="C4204" s="66" t="s">
        <v>115</v>
      </c>
      <c r="D4204" s="66" t="s">
        <v>116</v>
      </c>
      <c r="E4204" s="66" t="s">
        <v>117</v>
      </c>
      <c r="F4204" s="68">
        <v>51616</v>
      </c>
      <c r="G4204" s="67">
        <v>6.4</v>
      </c>
      <c r="H4204" s="67">
        <v>-0.05</v>
      </c>
      <c r="I4204" s="67">
        <v>6.55</v>
      </c>
      <c r="J4204" s="67">
        <v>6.25</v>
      </c>
      <c r="K4204" s="67">
        <v>63.205599999999997</v>
      </c>
      <c r="L4204" s="67">
        <v>2.9588999999999999</v>
      </c>
    </row>
    <row r="4205" spans="1:15" hidden="1" x14ac:dyDescent="0.25">
      <c r="A4205" s="68">
        <v>44665</v>
      </c>
      <c r="B4205" s="68">
        <v>44671</v>
      </c>
      <c r="C4205" s="66" t="s">
        <v>124</v>
      </c>
      <c r="D4205" s="66" t="s">
        <v>182</v>
      </c>
      <c r="E4205" s="66" t="s">
        <v>183</v>
      </c>
      <c r="F4205" s="68">
        <v>44797</v>
      </c>
      <c r="G4205" s="67">
        <v>5.69</v>
      </c>
      <c r="H4205" s="67">
        <v>-0.01</v>
      </c>
      <c r="I4205" s="67">
        <v>5.84</v>
      </c>
      <c r="J4205" s="67">
        <v>5.54</v>
      </c>
      <c r="K4205" s="67">
        <v>98.048000000000002</v>
      </c>
      <c r="L4205" s="67">
        <v>0</v>
      </c>
      <c r="O4205" s="76"/>
    </row>
    <row r="4206" spans="1:15" hidden="1" x14ac:dyDescent="0.25">
      <c r="A4206" s="68">
        <v>44665</v>
      </c>
      <c r="B4206" s="68">
        <v>44671</v>
      </c>
      <c r="C4206" s="66" t="s">
        <v>130</v>
      </c>
      <c r="D4206" s="66" t="s">
        <v>180</v>
      </c>
      <c r="E4206" s="66" t="s">
        <v>181</v>
      </c>
      <c r="F4206" s="68">
        <v>44853</v>
      </c>
      <c r="G4206" s="67">
        <v>5.74</v>
      </c>
      <c r="H4206" s="67">
        <v>-0.01</v>
      </c>
      <c r="I4206" s="67">
        <v>5.89</v>
      </c>
      <c r="J4206" s="67">
        <v>5.59</v>
      </c>
      <c r="K4206" s="67">
        <v>97.18</v>
      </c>
      <c r="L4206" s="67">
        <v>0</v>
      </c>
    </row>
    <row r="4207" spans="1:15" hidden="1" x14ac:dyDescent="0.25">
      <c r="A4207" s="68">
        <v>44665</v>
      </c>
      <c r="B4207" s="68">
        <v>44671</v>
      </c>
      <c r="C4207" s="66" t="s">
        <v>118</v>
      </c>
      <c r="D4207" s="66" t="s">
        <v>174</v>
      </c>
      <c r="E4207" s="66" t="s">
        <v>175</v>
      </c>
      <c r="F4207" s="68">
        <v>46835</v>
      </c>
      <c r="G4207" s="67">
        <v>6.96</v>
      </c>
      <c r="H4207" s="67">
        <v>-0.13</v>
      </c>
      <c r="I4207" s="67">
        <v>7.11</v>
      </c>
      <c r="J4207" s="67">
        <v>6.81</v>
      </c>
      <c r="K4207" s="67">
        <v>88.335800000000006</v>
      </c>
      <c r="L4207" s="67">
        <v>1.1218999999999999</v>
      </c>
    </row>
    <row r="4208" spans="1:15" hidden="1" x14ac:dyDescent="0.25">
      <c r="A4208" s="68">
        <v>44665</v>
      </c>
      <c r="B4208" s="68">
        <v>44671</v>
      </c>
      <c r="C4208" s="66" t="s">
        <v>127</v>
      </c>
      <c r="D4208" s="66" t="s">
        <v>4</v>
      </c>
      <c r="E4208" s="66" t="s">
        <v>8</v>
      </c>
      <c r="F4208" s="68">
        <v>48542</v>
      </c>
      <c r="G4208" s="67">
        <v>6.52</v>
      </c>
      <c r="H4208" s="67">
        <v>-0.11</v>
      </c>
      <c r="I4208" s="67">
        <v>6.67</v>
      </c>
      <c r="J4208" s="67">
        <v>6.37</v>
      </c>
      <c r="K4208" s="67">
        <v>86.763999999999996</v>
      </c>
      <c r="L4208" s="67">
        <v>1.1841999999999999</v>
      </c>
    </row>
    <row r="4209" spans="1:15" hidden="1" x14ac:dyDescent="0.25">
      <c r="A4209" s="68">
        <v>44665</v>
      </c>
      <c r="B4209" s="68">
        <v>44671</v>
      </c>
      <c r="C4209" s="66" t="s">
        <v>133</v>
      </c>
      <c r="D4209" s="66" t="s">
        <v>176</v>
      </c>
      <c r="E4209" s="66" t="s">
        <v>177</v>
      </c>
      <c r="F4209" s="68">
        <v>44979</v>
      </c>
      <c r="G4209" s="67">
        <v>6.18</v>
      </c>
      <c r="H4209" s="67">
        <v>0.09</v>
      </c>
      <c r="I4209" s="67">
        <v>6.33</v>
      </c>
      <c r="J4209" s="67">
        <v>6.03</v>
      </c>
      <c r="K4209" s="67">
        <v>94.980999999999995</v>
      </c>
      <c r="L4209" s="67">
        <v>0</v>
      </c>
    </row>
    <row r="4210" spans="1:15" hidden="1" x14ac:dyDescent="0.25">
      <c r="A4210" s="68">
        <v>44664</v>
      </c>
      <c r="B4210" s="68">
        <v>44670</v>
      </c>
      <c r="C4210" s="66" t="s">
        <v>112</v>
      </c>
      <c r="D4210" s="66" t="s">
        <v>113</v>
      </c>
      <c r="E4210" s="66" t="s">
        <v>114</v>
      </c>
      <c r="F4210" s="68">
        <v>50705</v>
      </c>
      <c r="G4210" s="67">
        <v>6.54</v>
      </c>
      <c r="H4210" s="67">
        <v>-0.09</v>
      </c>
      <c r="I4210" s="67">
        <v>6.69</v>
      </c>
      <c r="J4210" s="67">
        <v>6.4</v>
      </c>
      <c r="K4210" s="67">
        <v>64.837400000000002</v>
      </c>
      <c r="L4210" s="67">
        <v>1.4300999999999999</v>
      </c>
    </row>
    <row r="4211" spans="1:15" hidden="1" x14ac:dyDescent="0.25">
      <c r="A4211" s="68">
        <v>44664</v>
      </c>
      <c r="B4211" s="68">
        <v>44670</v>
      </c>
      <c r="C4211" s="66" t="s">
        <v>121</v>
      </c>
      <c r="D4211" s="66" t="s">
        <v>170</v>
      </c>
      <c r="E4211" s="66" t="s">
        <v>171</v>
      </c>
      <c r="F4211" s="68">
        <v>45987</v>
      </c>
      <c r="G4211" s="67">
        <v>7</v>
      </c>
      <c r="H4211" s="67">
        <v>-0.04</v>
      </c>
      <c r="I4211" s="67">
        <v>7.14</v>
      </c>
      <c r="J4211" s="67">
        <v>6.85</v>
      </c>
      <c r="K4211" s="67">
        <v>81.449399999999997</v>
      </c>
      <c r="L4211" s="67">
        <v>0.39450000000000002</v>
      </c>
    </row>
    <row r="4212" spans="1:15" x14ac:dyDescent="0.25">
      <c r="A4212" s="68">
        <v>44664</v>
      </c>
      <c r="B4212" s="68">
        <v>44670</v>
      </c>
      <c r="C4212" s="66" t="s">
        <v>115</v>
      </c>
      <c r="D4212" s="66" t="s">
        <v>116</v>
      </c>
      <c r="E4212" s="66" t="s">
        <v>117</v>
      </c>
      <c r="F4212" s="68">
        <v>51616</v>
      </c>
      <c r="G4212" s="67">
        <v>6.45</v>
      </c>
      <c r="H4212" s="67">
        <v>-0.14000000000000001</v>
      </c>
      <c r="I4212" s="67">
        <v>6.6</v>
      </c>
      <c r="J4212" s="67">
        <v>6.31</v>
      </c>
      <c r="K4212" s="67">
        <v>62.788800000000002</v>
      </c>
      <c r="L4212" s="67">
        <v>2.9506999999999999</v>
      </c>
    </row>
    <row r="4213" spans="1:15" hidden="1" x14ac:dyDescent="0.25">
      <c r="A4213" s="68">
        <v>44664</v>
      </c>
      <c r="B4213" s="68">
        <v>44670</v>
      </c>
      <c r="C4213" s="66" t="s">
        <v>124</v>
      </c>
      <c r="D4213" s="66" t="s">
        <v>182</v>
      </c>
      <c r="E4213" s="66" t="s">
        <v>183</v>
      </c>
      <c r="F4213" s="68">
        <v>44797</v>
      </c>
      <c r="G4213" s="67">
        <v>5.7</v>
      </c>
      <c r="H4213" s="67">
        <v>-0.01</v>
      </c>
      <c r="I4213" s="67">
        <v>5.85</v>
      </c>
      <c r="J4213" s="67">
        <v>5.55</v>
      </c>
      <c r="K4213" s="67">
        <v>98.029399999999995</v>
      </c>
      <c r="L4213" s="67">
        <v>0</v>
      </c>
      <c r="O4213" s="76"/>
    </row>
    <row r="4214" spans="1:15" hidden="1" x14ac:dyDescent="0.25">
      <c r="A4214" s="68">
        <v>44664</v>
      </c>
      <c r="B4214" s="68">
        <v>44670</v>
      </c>
      <c r="C4214" s="66" t="s">
        <v>130</v>
      </c>
      <c r="D4214" s="66" t="s">
        <v>180</v>
      </c>
      <c r="E4214" s="66" t="s">
        <v>181</v>
      </c>
      <c r="F4214" s="68">
        <v>44853</v>
      </c>
      <c r="G4214" s="67">
        <v>5.75</v>
      </c>
      <c r="H4214" s="67">
        <v>-0.02</v>
      </c>
      <c r="I4214" s="67">
        <v>5.9</v>
      </c>
      <c r="J4214" s="67">
        <v>5.6</v>
      </c>
      <c r="K4214" s="67">
        <v>97.158600000000007</v>
      </c>
      <c r="L4214" s="67">
        <v>0</v>
      </c>
    </row>
    <row r="4215" spans="1:15" hidden="1" x14ac:dyDescent="0.25">
      <c r="A4215" s="68">
        <v>44664</v>
      </c>
      <c r="B4215" s="68">
        <v>44670</v>
      </c>
      <c r="C4215" s="66" t="s">
        <v>118</v>
      </c>
      <c r="D4215" s="66" t="s">
        <v>174</v>
      </c>
      <c r="E4215" s="66" t="s">
        <v>175</v>
      </c>
      <c r="F4215" s="68">
        <v>46835</v>
      </c>
      <c r="G4215" s="67">
        <v>7.09</v>
      </c>
      <c r="H4215" s="67">
        <v>-0.09</v>
      </c>
      <c r="I4215" s="67">
        <v>7.23</v>
      </c>
      <c r="J4215" s="67">
        <v>6.94</v>
      </c>
      <c r="K4215" s="67">
        <v>87.774900000000002</v>
      </c>
      <c r="L4215" s="67">
        <v>1.1095999999999999</v>
      </c>
    </row>
    <row r="4216" spans="1:15" hidden="1" x14ac:dyDescent="0.25">
      <c r="A4216" s="68">
        <v>44664</v>
      </c>
      <c r="B4216" s="68">
        <v>44670</v>
      </c>
      <c r="C4216" s="66" t="s">
        <v>127</v>
      </c>
      <c r="D4216" s="66" t="s">
        <v>4</v>
      </c>
      <c r="E4216" s="66" t="s">
        <v>8</v>
      </c>
      <c r="F4216" s="68">
        <v>48542</v>
      </c>
      <c r="G4216" s="67">
        <v>6.63</v>
      </c>
      <c r="H4216" s="67">
        <v>-0.1</v>
      </c>
      <c r="I4216" s="67">
        <v>6.78</v>
      </c>
      <c r="J4216" s="67">
        <v>6.48</v>
      </c>
      <c r="K4216" s="67">
        <v>85.997699999999995</v>
      </c>
      <c r="L4216" s="67">
        <v>1.1712</v>
      </c>
    </row>
    <row r="4217" spans="1:15" hidden="1" x14ac:dyDescent="0.25">
      <c r="A4217" s="68">
        <v>44664</v>
      </c>
      <c r="B4217" s="68">
        <v>44670</v>
      </c>
      <c r="C4217" s="66" t="s">
        <v>133</v>
      </c>
      <c r="D4217" s="66" t="s">
        <v>176</v>
      </c>
      <c r="E4217" s="66" t="s">
        <v>177</v>
      </c>
      <c r="F4217" s="68">
        <v>44979</v>
      </c>
      <c r="G4217" s="67">
        <v>6.09</v>
      </c>
      <c r="H4217" s="67">
        <v>-0.01</v>
      </c>
      <c r="I4217" s="67">
        <v>6.24</v>
      </c>
      <c r="J4217" s="67">
        <v>5.94</v>
      </c>
      <c r="K4217" s="67">
        <v>95.03</v>
      </c>
      <c r="L4217" s="67">
        <v>0</v>
      </c>
    </row>
    <row r="4218" spans="1:15" hidden="1" x14ac:dyDescent="0.25">
      <c r="A4218" s="68">
        <v>44663</v>
      </c>
      <c r="B4218" s="68">
        <v>44665</v>
      </c>
      <c r="C4218" s="66" t="s">
        <v>112</v>
      </c>
      <c r="D4218" s="66" t="s">
        <v>113</v>
      </c>
      <c r="E4218" s="66" t="s">
        <v>114</v>
      </c>
      <c r="F4218" s="68">
        <v>50705</v>
      </c>
      <c r="G4218" s="67">
        <v>6.63</v>
      </c>
      <c r="H4218" s="67">
        <v>-0.18</v>
      </c>
      <c r="I4218" s="67">
        <v>6.78</v>
      </c>
      <c r="J4218" s="67">
        <v>6.49</v>
      </c>
      <c r="K4218" s="67">
        <v>64.1477</v>
      </c>
      <c r="L4218" s="67">
        <v>1.389</v>
      </c>
    </row>
    <row r="4219" spans="1:15" hidden="1" x14ac:dyDescent="0.25">
      <c r="A4219" s="68">
        <v>44663</v>
      </c>
      <c r="B4219" s="68">
        <v>44665</v>
      </c>
      <c r="C4219" s="66" t="s">
        <v>121</v>
      </c>
      <c r="D4219" s="66" t="s">
        <v>170</v>
      </c>
      <c r="E4219" s="66" t="s">
        <v>171</v>
      </c>
      <c r="F4219" s="68">
        <v>45987</v>
      </c>
      <c r="G4219" s="67">
        <v>7.04</v>
      </c>
      <c r="H4219" s="67">
        <v>-0.05</v>
      </c>
      <c r="I4219" s="67">
        <v>7.19</v>
      </c>
      <c r="J4219" s="67">
        <v>6.89</v>
      </c>
      <c r="K4219" s="67">
        <v>81.261099999999999</v>
      </c>
      <c r="L4219" s="67">
        <v>0.38080000000000003</v>
      </c>
    </row>
    <row r="4220" spans="1:15" x14ac:dyDescent="0.25">
      <c r="A4220" s="68">
        <v>44663</v>
      </c>
      <c r="B4220" s="68">
        <v>44665</v>
      </c>
      <c r="C4220" s="66" t="s">
        <v>115</v>
      </c>
      <c r="D4220" s="66" t="s">
        <v>116</v>
      </c>
      <c r="E4220" s="66" t="s">
        <v>117</v>
      </c>
      <c r="F4220" s="68">
        <v>51616</v>
      </c>
      <c r="G4220" s="67">
        <v>6.59</v>
      </c>
      <c r="H4220" s="67">
        <v>-0.16</v>
      </c>
      <c r="I4220" s="67">
        <v>6.74</v>
      </c>
      <c r="J4220" s="67">
        <v>6.44</v>
      </c>
      <c r="K4220" s="67">
        <v>61.710500000000003</v>
      </c>
      <c r="L4220" s="67">
        <v>2.9096000000000002</v>
      </c>
    </row>
    <row r="4221" spans="1:15" hidden="1" x14ac:dyDescent="0.25">
      <c r="A4221" s="68">
        <v>44663</v>
      </c>
      <c r="B4221" s="68">
        <v>44665</v>
      </c>
      <c r="C4221" s="66" t="s">
        <v>124</v>
      </c>
      <c r="D4221" s="66" t="s">
        <v>182</v>
      </c>
      <c r="E4221" s="66" t="s">
        <v>183</v>
      </c>
      <c r="F4221" s="68">
        <v>44797</v>
      </c>
      <c r="G4221" s="67">
        <v>5.71</v>
      </c>
      <c r="H4221" s="67">
        <v>-0.04</v>
      </c>
      <c r="I4221" s="67">
        <v>5.86</v>
      </c>
      <c r="J4221" s="67">
        <v>5.56</v>
      </c>
      <c r="K4221" s="67">
        <v>97.948700000000002</v>
      </c>
      <c r="L4221" s="67">
        <v>0</v>
      </c>
      <c r="O4221" s="76"/>
    </row>
    <row r="4222" spans="1:15" hidden="1" x14ac:dyDescent="0.25">
      <c r="A4222" s="68">
        <v>44663</v>
      </c>
      <c r="B4222" s="68">
        <v>44665</v>
      </c>
      <c r="C4222" s="66" t="s">
        <v>130</v>
      </c>
      <c r="D4222" s="66" t="s">
        <v>180</v>
      </c>
      <c r="E4222" s="66" t="s">
        <v>181</v>
      </c>
      <c r="F4222" s="68">
        <v>44853</v>
      </c>
      <c r="G4222" s="67">
        <v>5.77</v>
      </c>
      <c r="H4222" s="67">
        <v>-0.01</v>
      </c>
      <c r="I4222" s="67">
        <v>5.92</v>
      </c>
      <c r="J4222" s="67">
        <v>5.62</v>
      </c>
      <c r="K4222" s="67">
        <v>97.075000000000003</v>
      </c>
      <c r="L4222" s="67">
        <v>0</v>
      </c>
    </row>
    <row r="4223" spans="1:15" hidden="1" x14ac:dyDescent="0.25">
      <c r="A4223" s="68">
        <v>44663</v>
      </c>
      <c r="B4223" s="68">
        <v>44665</v>
      </c>
      <c r="C4223" s="66" t="s">
        <v>118</v>
      </c>
      <c r="D4223" s="66" t="s">
        <v>174</v>
      </c>
      <c r="E4223" s="66" t="s">
        <v>175</v>
      </c>
      <c r="F4223" s="68">
        <v>46835</v>
      </c>
      <c r="G4223" s="67">
        <v>7.18</v>
      </c>
      <c r="H4223" s="67">
        <v>-0.09</v>
      </c>
      <c r="I4223" s="67">
        <v>7.33</v>
      </c>
      <c r="J4223" s="67">
        <v>7.03</v>
      </c>
      <c r="K4223" s="67">
        <v>87.349500000000006</v>
      </c>
      <c r="L4223" s="67">
        <v>1.0479000000000001</v>
      </c>
    </row>
    <row r="4224" spans="1:15" hidden="1" x14ac:dyDescent="0.25">
      <c r="A4224" s="68">
        <v>44663</v>
      </c>
      <c r="B4224" s="68">
        <v>44665</v>
      </c>
      <c r="C4224" s="66" t="s">
        <v>127</v>
      </c>
      <c r="D4224" s="66" t="s">
        <v>4</v>
      </c>
      <c r="E4224" s="66" t="s">
        <v>8</v>
      </c>
      <c r="F4224" s="68">
        <v>48542</v>
      </c>
      <c r="G4224" s="67">
        <v>6.73</v>
      </c>
      <c r="H4224" s="67">
        <v>-0.13</v>
      </c>
      <c r="I4224" s="67">
        <v>6.87</v>
      </c>
      <c r="J4224" s="67">
        <v>6.58</v>
      </c>
      <c r="K4224" s="67">
        <v>85.343599999999995</v>
      </c>
      <c r="L4224" s="67">
        <v>1.1062000000000001</v>
      </c>
    </row>
    <row r="4225" spans="1:15" hidden="1" x14ac:dyDescent="0.25">
      <c r="A4225" s="68">
        <v>44663</v>
      </c>
      <c r="B4225" s="68">
        <v>44665</v>
      </c>
      <c r="C4225" s="66" t="s">
        <v>133</v>
      </c>
      <c r="D4225" s="66" t="s">
        <v>176</v>
      </c>
      <c r="E4225" s="66" t="s">
        <v>177</v>
      </c>
      <c r="F4225" s="68">
        <v>44979</v>
      </c>
      <c r="G4225" s="67">
        <v>6.1</v>
      </c>
      <c r="H4225" s="67">
        <v>0</v>
      </c>
      <c r="I4225" s="67">
        <v>6.25</v>
      </c>
      <c r="J4225" s="67">
        <v>5.95</v>
      </c>
      <c r="K4225" s="67">
        <v>94.948400000000007</v>
      </c>
      <c r="L4225" s="67">
        <v>0</v>
      </c>
    </row>
    <row r="4226" spans="1:15" hidden="1" x14ac:dyDescent="0.25">
      <c r="A4226" s="68">
        <v>44662</v>
      </c>
      <c r="B4226" s="68">
        <v>44664</v>
      </c>
      <c r="C4226" s="66" t="s">
        <v>112</v>
      </c>
      <c r="D4226" s="66" t="s">
        <v>113</v>
      </c>
      <c r="E4226" s="66" t="s">
        <v>114</v>
      </c>
      <c r="F4226" s="68">
        <v>50705</v>
      </c>
      <c r="G4226" s="67">
        <v>6.81</v>
      </c>
      <c r="H4226" s="67">
        <v>7.0000000000000007E-2</v>
      </c>
      <c r="I4226" s="67">
        <v>6.96</v>
      </c>
      <c r="J4226" s="67">
        <v>6.66</v>
      </c>
      <c r="K4226" s="67">
        <v>62.879100000000001</v>
      </c>
      <c r="L4226" s="67">
        <v>1.3808</v>
      </c>
    </row>
    <row r="4227" spans="1:15" hidden="1" x14ac:dyDescent="0.25">
      <c r="A4227" s="68">
        <v>44662</v>
      </c>
      <c r="B4227" s="68">
        <v>44664</v>
      </c>
      <c r="C4227" s="66" t="s">
        <v>121</v>
      </c>
      <c r="D4227" s="66" t="s">
        <v>170</v>
      </c>
      <c r="E4227" s="66" t="s">
        <v>171</v>
      </c>
      <c r="F4227" s="68">
        <v>45987</v>
      </c>
      <c r="G4227" s="67">
        <v>7.09</v>
      </c>
      <c r="H4227" s="67">
        <v>0.1</v>
      </c>
      <c r="I4227" s="67">
        <v>7.24</v>
      </c>
      <c r="J4227" s="67">
        <v>6.94</v>
      </c>
      <c r="K4227" s="67">
        <v>81.122600000000006</v>
      </c>
      <c r="L4227" s="67">
        <v>0.37809999999999999</v>
      </c>
    </row>
    <row r="4228" spans="1:15" x14ac:dyDescent="0.25">
      <c r="A4228" s="68">
        <v>44662</v>
      </c>
      <c r="B4228" s="68">
        <v>44664</v>
      </c>
      <c r="C4228" s="66" t="s">
        <v>115</v>
      </c>
      <c r="D4228" s="66" t="s">
        <v>116</v>
      </c>
      <c r="E4228" s="66" t="s">
        <v>117</v>
      </c>
      <c r="F4228" s="68">
        <v>51616</v>
      </c>
      <c r="G4228" s="67">
        <v>6.75</v>
      </c>
      <c r="H4228" s="67">
        <v>0.06</v>
      </c>
      <c r="I4228" s="67">
        <v>6.89</v>
      </c>
      <c r="J4228" s="67">
        <v>6.6</v>
      </c>
      <c r="K4228" s="67">
        <v>60.5122</v>
      </c>
      <c r="L4228" s="67">
        <v>2.9014000000000002</v>
      </c>
    </row>
    <row r="4229" spans="1:15" hidden="1" x14ac:dyDescent="0.25">
      <c r="A4229" s="68">
        <v>44662</v>
      </c>
      <c r="B4229" s="68">
        <v>44664</v>
      </c>
      <c r="C4229" s="66" t="s">
        <v>124</v>
      </c>
      <c r="D4229" s="66" t="s">
        <v>182</v>
      </c>
      <c r="E4229" s="66" t="s">
        <v>183</v>
      </c>
      <c r="F4229" s="68">
        <v>44797</v>
      </c>
      <c r="G4229" s="67">
        <v>5.75</v>
      </c>
      <c r="H4229" s="67">
        <v>-0.03</v>
      </c>
      <c r="I4229" s="67">
        <v>5.9</v>
      </c>
      <c r="J4229" s="67">
        <v>5.6</v>
      </c>
      <c r="K4229" s="67">
        <v>97.919300000000007</v>
      </c>
      <c r="L4229" s="67">
        <v>0</v>
      </c>
      <c r="O4229" s="76"/>
    </row>
    <row r="4230" spans="1:15" hidden="1" x14ac:dyDescent="0.25">
      <c r="A4230" s="68">
        <v>44662</v>
      </c>
      <c r="B4230" s="68">
        <v>44664</v>
      </c>
      <c r="C4230" s="66" t="s">
        <v>130</v>
      </c>
      <c r="D4230" s="66" t="s">
        <v>180</v>
      </c>
      <c r="E4230" s="66" t="s">
        <v>181</v>
      </c>
      <c r="F4230" s="68">
        <v>44853</v>
      </c>
      <c r="G4230" s="67">
        <v>5.78</v>
      </c>
      <c r="H4230" s="67">
        <v>0.01</v>
      </c>
      <c r="I4230" s="67">
        <v>5.93</v>
      </c>
      <c r="J4230" s="67">
        <v>5.63</v>
      </c>
      <c r="K4230" s="67">
        <v>97.055000000000007</v>
      </c>
      <c r="L4230" s="67">
        <v>0</v>
      </c>
    </row>
    <row r="4231" spans="1:15" hidden="1" x14ac:dyDescent="0.25">
      <c r="A4231" s="68">
        <v>44662</v>
      </c>
      <c r="B4231" s="68">
        <v>44664</v>
      </c>
      <c r="C4231" s="66" t="s">
        <v>118</v>
      </c>
      <c r="D4231" s="66" t="s">
        <v>174</v>
      </c>
      <c r="E4231" s="66" t="s">
        <v>175</v>
      </c>
      <c r="F4231" s="68">
        <v>46835</v>
      </c>
      <c r="G4231" s="67">
        <v>7.27</v>
      </c>
      <c r="H4231" s="67">
        <v>0.13</v>
      </c>
      <c r="I4231" s="67">
        <v>7.42</v>
      </c>
      <c r="J4231" s="67">
        <v>7.12</v>
      </c>
      <c r="K4231" s="67">
        <v>86.948499999999996</v>
      </c>
      <c r="L4231" s="67">
        <v>1.0356000000000001</v>
      </c>
    </row>
    <row r="4232" spans="1:15" hidden="1" x14ac:dyDescent="0.25">
      <c r="A4232" s="68">
        <v>44662</v>
      </c>
      <c r="B4232" s="68">
        <v>44664</v>
      </c>
      <c r="C4232" s="66" t="s">
        <v>127</v>
      </c>
      <c r="D4232" s="66" t="s">
        <v>4</v>
      </c>
      <c r="E4232" s="66" t="s">
        <v>8</v>
      </c>
      <c r="F4232" s="68">
        <v>48542</v>
      </c>
      <c r="G4232" s="67">
        <v>6.86</v>
      </c>
      <c r="H4232" s="67">
        <v>7.0000000000000007E-2</v>
      </c>
      <c r="I4232" s="67">
        <v>7.01</v>
      </c>
      <c r="J4232" s="67">
        <v>6.72</v>
      </c>
      <c r="K4232" s="67">
        <v>84.421700000000001</v>
      </c>
      <c r="L4232" s="67">
        <v>1.0931999999999999</v>
      </c>
    </row>
    <row r="4233" spans="1:15" hidden="1" x14ac:dyDescent="0.25">
      <c r="A4233" s="68">
        <v>44662</v>
      </c>
      <c r="B4233" s="68">
        <v>44664</v>
      </c>
      <c r="C4233" s="66" t="s">
        <v>133</v>
      </c>
      <c r="D4233" s="66" t="s">
        <v>176</v>
      </c>
      <c r="E4233" s="66" t="s">
        <v>177</v>
      </c>
      <c r="F4233" s="68">
        <v>44979</v>
      </c>
      <c r="G4233" s="67">
        <v>6.1</v>
      </c>
      <c r="H4233" s="67">
        <v>0</v>
      </c>
      <c r="I4233" s="67">
        <v>6.25</v>
      </c>
      <c r="J4233" s="67">
        <v>5.95</v>
      </c>
      <c r="K4233" s="67">
        <v>94.933099999999996</v>
      </c>
      <c r="L4233" s="67">
        <v>0</v>
      </c>
    </row>
    <row r="4234" spans="1:15" hidden="1" x14ac:dyDescent="0.25">
      <c r="A4234" s="68">
        <v>44659</v>
      </c>
      <c r="B4234" s="68">
        <v>44663</v>
      </c>
      <c r="C4234" s="66" t="s">
        <v>112</v>
      </c>
      <c r="D4234" s="66" t="s">
        <v>113</v>
      </c>
      <c r="E4234" s="66" t="s">
        <v>114</v>
      </c>
      <c r="F4234" s="68">
        <v>50705</v>
      </c>
      <c r="G4234" s="67">
        <v>6.74</v>
      </c>
      <c r="H4234" s="67">
        <v>0.28000000000000003</v>
      </c>
      <c r="I4234" s="67">
        <v>6.88</v>
      </c>
      <c r="J4234" s="67">
        <v>6.59</v>
      </c>
      <c r="K4234" s="67">
        <v>63.386200000000002</v>
      </c>
      <c r="L4234" s="67">
        <v>1.3726</v>
      </c>
    </row>
    <row r="4235" spans="1:15" hidden="1" x14ac:dyDescent="0.25">
      <c r="A4235" s="68">
        <v>44659</v>
      </c>
      <c r="B4235" s="68">
        <v>44663</v>
      </c>
      <c r="C4235" s="66" t="s">
        <v>121</v>
      </c>
      <c r="D4235" s="66" t="s">
        <v>170</v>
      </c>
      <c r="E4235" s="66" t="s">
        <v>171</v>
      </c>
      <c r="F4235" s="68">
        <v>45987</v>
      </c>
      <c r="G4235" s="67">
        <v>6.99</v>
      </c>
      <c r="H4235" s="67">
        <v>0.18</v>
      </c>
      <c r="I4235" s="67">
        <v>7.13</v>
      </c>
      <c r="J4235" s="67">
        <v>6.84</v>
      </c>
      <c r="K4235" s="67">
        <v>81.389700000000005</v>
      </c>
      <c r="L4235" s="67">
        <v>0.37530000000000002</v>
      </c>
    </row>
    <row r="4236" spans="1:15" x14ac:dyDescent="0.25">
      <c r="A4236" s="68">
        <v>44659</v>
      </c>
      <c r="B4236" s="68">
        <v>44663</v>
      </c>
      <c r="C4236" s="66" t="s">
        <v>115</v>
      </c>
      <c r="D4236" s="66" t="s">
        <v>116</v>
      </c>
      <c r="E4236" s="66" t="s">
        <v>117</v>
      </c>
      <c r="F4236" s="68">
        <v>51616</v>
      </c>
      <c r="G4236" s="67">
        <v>6.69</v>
      </c>
      <c r="H4236" s="67">
        <v>0.23</v>
      </c>
      <c r="I4236" s="67">
        <v>6.84</v>
      </c>
      <c r="J4236" s="67">
        <v>6.55</v>
      </c>
      <c r="K4236" s="67">
        <v>60.899900000000002</v>
      </c>
      <c r="L4236" s="67">
        <v>2.8932000000000002</v>
      </c>
    </row>
    <row r="4237" spans="1:15" hidden="1" x14ac:dyDescent="0.25">
      <c r="A4237" s="68">
        <v>44659</v>
      </c>
      <c r="B4237" s="68">
        <v>44663</v>
      </c>
      <c r="C4237" s="66" t="s">
        <v>124</v>
      </c>
      <c r="D4237" s="66" t="s">
        <v>182</v>
      </c>
      <c r="E4237" s="66" t="s">
        <v>183</v>
      </c>
      <c r="F4237" s="68">
        <v>44797</v>
      </c>
      <c r="G4237" s="67">
        <v>5.78</v>
      </c>
      <c r="H4237" s="67">
        <v>7.0000000000000007E-2</v>
      </c>
      <c r="I4237" s="67">
        <v>5.93</v>
      </c>
      <c r="J4237" s="67">
        <v>5.63</v>
      </c>
      <c r="K4237" s="67">
        <v>97.894499999999994</v>
      </c>
      <c r="L4237" s="67">
        <v>0</v>
      </c>
      <c r="O4237" s="76"/>
    </row>
    <row r="4238" spans="1:15" hidden="1" x14ac:dyDescent="0.25">
      <c r="A4238" s="68">
        <v>44659</v>
      </c>
      <c r="B4238" s="68">
        <v>44663</v>
      </c>
      <c r="C4238" s="66" t="s">
        <v>130</v>
      </c>
      <c r="D4238" s="66" t="s">
        <v>180</v>
      </c>
      <c r="E4238" s="66" t="s">
        <v>181</v>
      </c>
      <c r="F4238" s="68">
        <v>44853</v>
      </c>
      <c r="G4238" s="67">
        <v>5.77</v>
      </c>
      <c r="H4238" s="67">
        <v>-0.03</v>
      </c>
      <c r="I4238" s="67">
        <v>5.92</v>
      </c>
      <c r="J4238" s="67">
        <v>5.62</v>
      </c>
      <c r="K4238" s="67">
        <v>97.043199999999999</v>
      </c>
      <c r="L4238" s="67">
        <v>0</v>
      </c>
    </row>
    <row r="4239" spans="1:15" hidden="1" x14ac:dyDescent="0.25">
      <c r="A4239" s="68">
        <v>44659</v>
      </c>
      <c r="B4239" s="68">
        <v>44663</v>
      </c>
      <c r="C4239" s="66" t="s">
        <v>118</v>
      </c>
      <c r="D4239" s="66" t="s">
        <v>174</v>
      </c>
      <c r="E4239" s="66" t="s">
        <v>175</v>
      </c>
      <c r="F4239" s="68">
        <v>46835</v>
      </c>
      <c r="G4239" s="67">
        <v>7.14</v>
      </c>
      <c r="H4239" s="67">
        <v>0.23</v>
      </c>
      <c r="I4239" s="67">
        <v>7.29</v>
      </c>
      <c r="J4239" s="67">
        <v>6.99</v>
      </c>
      <c r="K4239" s="67">
        <v>87.515500000000003</v>
      </c>
      <c r="L4239" s="67">
        <v>1.0233000000000001</v>
      </c>
    </row>
    <row r="4240" spans="1:15" hidden="1" x14ac:dyDescent="0.25">
      <c r="A4240" s="68">
        <v>44659</v>
      </c>
      <c r="B4240" s="68">
        <v>44663</v>
      </c>
      <c r="C4240" s="66" t="s">
        <v>127</v>
      </c>
      <c r="D4240" s="66" t="s">
        <v>4</v>
      </c>
      <c r="E4240" s="66" t="s">
        <v>8</v>
      </c>
      <c r="F4240" s="68">
        <v>48542</v>
      </c>
      <c r="G4240" s="67">
        <v>6.79</v>
      </c>
      <c r="H4240" s="67">
        <v>0.26</v>
      </c>
      <c r="I4240" s="67">
        <v>6.93</v>
      </c>
      <c r="J4240" s="67">
        <v>6.64</v>
      </c>
      <c r="K4240" s="67">
        <v>84.932599999999994</v>
      </c>
      <c r="L4240" s="67">
        <v>1.0801000000000001</v>
      </c>
    </row>
    <row r="4241" spans="1:15" hidden="1" x14ac:dyDescent="0.25">
      <c r="A4241" s="68">
        <v>44659</v>
      </c>
      <c r="B4241" s="68">
        <v>44663</v>
      </c>
      <c r="C4241" s="66" t="s">
        <v>133</v>
      </c>
      <c r="D4241" s="66" t="s">
        <v>176</v>
      </c>
      <c r="E4241" s="66" t="s">
        <v>177</v>
      </c>
      <c r="F4241" s="68">
        <v>44979</v>
      </c>
      <c r="G4241" s="67">
        <v>6.1</v>
      </c>
      <c r="H4241" s="67">
        <v>0</v>
      </c>
      <c r="I4241" s="67">
        <v>6.25</v>
      </c>
      <c r="J4241" s="67">
        <v>5.95</v>
      </c>
      <c r="K4241" s="67">
        <v>94.917900000000003</v>
      </c>
      <c r="L4241" s="67">
        <v>0</v>
      </c>
    </row>
    <row r="4242" spans="1:15" hidden="1" x14ac:dyDescent="0.25">
      <c r="A4242" s="68">
        <v>44658</v>
      </c>
      <c r="B4242" s="68">
        <v>44662</v>
      </c>
      <c r="C4242" s="66" t="s">
        <v>112</v>
      </c>
      <c r="D4242" s="66" t="s">
        <v>113</v>
      </c>
      <c r="E4242" s="66" t="s">
        <v>114</v>
      </c>
      <c r="F4242" s="68">
        <v>50705</v>
      </c>
      <c r="G4242" s="67">
        <v>6.46</v>
      </c>
      <c r="H4242" s="67">
        <v>0.04</v>
      </c>
      <c r="I4242" s="67">
        <v>6.61</v>
      </c>
      <c r="J4242" s="67">
        <v>6.31</v>
      </c>
      <c r="K4242" s="67">
        <v>65.444299999999998</v>
      </c>
      <c r="L4242" s="67">
        <v>1.3644000000000001</v>
      </c>
    </row>
    <row r="4243" spans="1:15" hidden="1" x14ac:dyDescent="0.25">
      <c r="A4243" s="68">
        <v>44658</v>
      </c>
      <c r="B4243" s="68">
        <v>44662</v>
      </c>
      <c r="C4243" s="66" t="s">
        <v>121</v>
      </c>
      <c r="D4243" s="66" t="s">
        <v>170</v>
      </c>
      <c r="E4243" s="66" t="s">
        <v>171</v>
      </c>
      <c r="F4243" s="68">
        <v>45987</v>
      </c>
      <c r="G4243" s="67">
        <v>6.81</v>
      </c>
      <c r="H4243" s="67">
        <v>0.09</v>
      </c>
      <c r="I4243" s="67">
        <v>6.96</v>
      </c>
      <c r="J4243" s="67">
        <v>6.66</v>
      </c>
      <c r="K4243" s="67">
        <v>81.866699999999994</v>
      </c>
      <c r="L4243" s="67">
        <v>0.37259999999999999</v>
      </c>
    </row>
    <row r="4244" spans="1:15" x14ac:dyDescent="0.25">
      <c r="A4244" s="68">
        <v>44658</v>
      </c>
      <c r="B4244" s="68">
        <v>44662</v>
      </c>
      <c r="C4244" s="66" t="s">
        <v>115</v>
      </c>
      <c r="D4244" s="66" t="s">
        <v>116</v>
      </c>
      <c r="E4244" s="66" t="s">
        <v>117</v>
      </c>
      <c r="F4244" s="68">
        <v>51616</v>
      </c>
      <c r="G4244" s="67">
        <v>6.46</v>
      </c>
      <c r="H4244" s="67">
        <v>0.03</v>
      </c>
      <c r="I4244" s="67">
        <v>6.61</v>
      </c>
      <c r="J4244" s="67">
        <v>6.31</v>
      </c>
      <c r="K4244" s="67">
        <v>62.740200000000002</v>
      </c>
      <c r="L4244" s="67">
        <v>2.8849</v>
      </c>
    </row>
    <row r="4245" spans="1:15" hidden="1" x14ac:dyDescent="0.25">
      <c r="A4245" s="68">
        <v>44658</v>
      </c>
      <c r="B4245" s="68">
        <v>44662</v>
      </c>
      <c r="C4245" s="66" t="s">
        <v>124</v>
      </c>
      <c r="D4245" s="66" t="s">
        <v>182</v>
      </c>
      <c r="E4245" s="66" t="s">
        <v>183</v>
      </c>
      <c r="F4245" s="68">
        <v>44797</v>
      </c>
      <c r="G4245" s="67">
        <v>5.71</v>
      </c>
      <c r="H4245" s="67">
        <v>-0.01</v>
      </c>
      <c r="I4245" s="67">
        <v>5.85</v>
      </c>
      <c r="J4245" s="67">
        <v>5.56</v>
      </c>
      <c r="K4245" s="67">
        <v>97.905500000000004</v>
      </c>
      <c r="L4245" s="67">
        <v>0</v>
      </c>
      <c r="O4245" s="76"/>
    </row>
    <row r="4246" spans="1:15" hidden="1" x14ac:dyDescent="0.25">
      <c r="A4246" s="68">
        <v>44658</v>
      </c>
      <c r="B4246" s="68">
        <v>44662</v>
      </c>
      <c r="C4246" s="66" t="s">
        <v>130</v>
      </c>
      <c r="D4246" s="66" t="s">
        <v>180</v>
      </c>
      <c r="E4246" s="66" t="s">
        <v>181</v>
      </c>
      <c r="F4246" s="68">
        <v>44853</v>
      </c>
      <c r="G4246" s="67">
        <v>5.8</v>
      </c>
      <c r="H4246" s="67">
        <v>0</v>
      </c>
      <c r="I4246" s="67">
        <v>5.95</v>
      </c>
      <c r="J4246" s="67">
        <v>5.65</v>
      </c>
      <c r="K4246" s="67">
        <v>97.016400000000004</v>
      </c>
      <c r="L4246" s="67">
        <v>0</v>
      </c>
    </row>
    <row r="4247" spans="1:15" hidden="1" x14ac:dyDescent="0.25">
      <c r="A4247" s="68">
        <v>44658</v>
      </c>
      <c r="B4247" s="68">
        <v>44662</v>
      </c>
      <c r="C4247" s="66" t="s">
        <v>118</v>
      </c>
      <c r="D4247" s="66" t="s">
        <v>174</v>
      </c>
      <c r="E4247" s="66" t="s">
        <v>175</v>
      </c>
      <c r="F4247" s="68">
        <v>46835</v>
      </c>
      <c r="G4247" s="67">
        <v>6.91</v>
      </c>
      <c r="H4247" s="67">
        <v>7.0000000000000007E-2</v>
      </c>
      <c r="I4247" s="67">
        <v>7.06</v>
      </c>
      <c r="J4247" s="67">
        <v>6.76</v>
      </c>
      <c r="K4247" s="67">
        <v>88.508099999999999</v>
      </c>
      <c r="L4247" s="67">
        <v>1.0109999999999999</v>
      </c>
    </row>
    <row r="4248" spans="1:15" hidden="1" x14ac:dyDescent="0.25">
      <c r="A4248" s="68">
        <v>44658</v>
      </c>
      <c r="B4248" s="68">
        <v>44662</v>
      </c>
      <c r="C4248" s="66" t="s">
        <v>127</v>
      </c>
      <c r="D4248" s="66" t="s">
        <v>4</v>
      </c>
      <c r="E4248" s="66" t="s">
        <v>8</v>
      </c>
      <c r="F4248" s="68">
        <v>48542</v>
      </c>
      <c r="G4248" s="67">
        <v>6.53</v>
      </c>
      <c r="H4248" s="67">
        <v>0.04</v>
      </c>
      <c r="I4248" s="67">
        <v>6.68</v>
      </c>
      <c r="J4248" s="67">
        <v>6.38</v>
      </c>
      <c r="K4248" s="67">
        <v>86.646799999999999</v>
      </c>
      <c r="L4248" s="67">
        <v>1.0670999999999999</v>
      </c>
    </row>
    <row r="4249" spans="1:15" hidden="1" x14ac:dyDescent="0.25">
      <c r="A4249" s="68">
        <v>44658</v>
      </c>
      <c r="B4249" s="68">
        <v>44662</v>
      </c>
      <c r="C4249" s="66" t="s">
        <v>133</v>
      </c>
      <c r="D4249" s="66" t="s">
        <v>176</v>
      </c>
      <c r="E4249" s="66" t="s">
        <v>177</v>
      </c>
      <c r="F4249" s="68">
        <v>44979</v>
      </c>
      <c r="G4249" s="67">
        <v>6.1</v>
      </c>
      <c r="H4249" s="67">
        <v>0</v>
      </c>
      <c r="I4249" s="67">
        <v>6.25</v>
      </c>
      <c r="J4249" s="67">
        <v>5.95</v>
      </c>
      <c r="K4249" s="67">
        <v>94.902600000000007</v>
      </c>
      <c r="L4249" s="67">
        <v>0</v>
      </c>
    </row>
    <row r="4250" spans="1:15" hidden="1" x14ac:dyDescent="0.25">
      <c r="A4250" s="68">
        <v>44657</v>
      </c>
      <c r="B4250" s="68">
        <v>44659</v>
      </c>
      <c r="C4250" s="66" t="s">
        <v>112</v>
      </c>
      <c r="D4250" s="66" t="s">
        <v>113</v>
      </c>
      <c r="E4250" s="66" t="s">
        <v>114</v>
      </c>
      <c r="F4250" s="68">
        <v>50705</v>
      </c>
      <c r="G4250" s="67">
        <v>6.42</v>
      </c>
      <c r="H4250" s="67">
        <v>0.35</v>
      </c>
      <c r="I4250" s="67">
        <v>6.57</v>
      </c>
      <c r="J4250" s="67">
        <v>6.27</v>
      </c>
      <c r="K4250" s="67">
        <v>65.754199999999997</v>
      </c>
      <c r="L4250" s="67">
        <v>1.3396999999999999</v>
      </c>
    </row>
    <row r="4251" spans="1:15" hidden="1" x14ac:dyDescent="0.25">
      <c r="A4251" s="68">
        <v>44657</v>
      </c>
      <c r="B4251" s="68">
        <v>44659</v>
      </c>
      <c r="C4251" s="66" t="s">
        <v>121</v>
      </c>
      <c r="D4251" s="66" t="s">
        <v>170</v>
      </c>
      <c r="E4251" s="66" t="s">
        <v>171</v>
      </c>
      <c r="F4251" s="68">
        <v>45987</v>
      </c>
      <c r="G4251" s="67">
        <v>6.72</v>
      </c>
      <c r="H4251" s="67">
        <v>0.28999999999999998</v>
      </c>
      <c r="I4251" s="67">
        <v>6.87</v>
      </c>
      <c r="J4251" s="67">
        <v>6.57</v>
      </c>
      <c r="K4251" s="67">
        <v>82.061099999999996</v>
      </c>
      <c r="L4251" s="67">
        <v>0.3644</v>
      </c>
    </row>
    <row r="4252" spans="1:15" x14ac:dyDescent="0.25">
      <c r="A4252" s="68">
        <v>44657</v>
      </c>
      <c r="B4252" s="68">
        <v>44659</v>
      </c>
      <c r="C4252" s="66" t="s">
        <v>115</v>
      </c>
      <c r="D4252" s="66" t="s">
        <v>116</v>
      </c>
      <c r="E4252" s="66" t="s">
        <v>117</v>
      </c>
      <c r="F4252" s="68">
        <v>51616</v>
      </c>
      <c r="G4252" s="67">
        <v>6.43</v>
      </c>
      <c r="H4252" s="67">
        <v>0.32</v>
      </c>
      <c r="I4252" s="67">
        <v>6.58</v>
      </c>
      <c r="J4252" s="67">
        <v>6.28</v>
      </c>
      <c r="K4252" s="67">
        <v>62.9664</v>
      </c>
      <c r="L4252" s="67">
        <v>2.8603000000000001</v>
      </c>
    </row>
    <row r="4253" spans="1:15" hidden="1" x14ac:dyDescent="0.25">
      <c r="A4253" s="68">
        <v>44657</v>
      </c>
      <c r="B4253" s="68">
        <v>44659</v>
      </c>
      <c r="C4253" s="66" t="s">
        <v>124</v>
      </c>
      <c r="D4253" s="66" t="s">
        <v>182</v>
      </c>
      <c r="E4253" s="66" t="s">
        <v>183</v>
      </c>
      <c r="F4253" s="68">
        <v>44797</v>
      </c>
      <c r="G4253" s="67">
        <v>5.72</v>
      </c>
      <c r="H4253" s="67">
        <v>0.06</v>
      </c>
      <c r="I4253" s="67">
        <v>5.87</v>
      </c>
      <c r="J4253" s="67">
        <v>5.57</v>
      </c>
      <c r="K4253" s="67">
        <v>97.855099999999993</v>
      </c>
      <c r="L4253" s="67">
        <v>0</v>
      </c>
      <c r="O4253" s="76"/>
    </row>
    <row r="4254" spans="1:15" hidden="1" x14ac:dyDescent="0.25">
      <c r="A4254" s="68">
        <v>44657</v>
      </c>
      <c r="B4254" s="68">
        <v>44659</v>
      </c>
      <c r="C4254" s="66" t="s">
        <v>130</v>
      </c>
      <c r="D4254" s="66" t="s">
        <v>180</v>
      </c>
      <c r="E4254" s="66" t="s">
        <v>181</v>
      </c>
      <c r="F4254" s="68">
        <v>44853</v>
      </c>
      <c r="G4254" s="67">
        <v>5.8</v>
      </c>
      <c r="H4254" s="67">
        <v>0.05</v>
      </c>
      <c r="I4254" s="67">
        <v>5.95</v>
      </c>
      <c r="J4254" s="67">
        <v>5.65</v>
      </c>
      <c r="K4254" s="67">
        <v>96.9709</v>
      </c>
      <c r="L4254" s="67">
        <v>0</v>
      </c>
    </row>
    <row r="4255" spans="1:15" hidden="1" x14ac:dyDescent="0.25">
      <c r="A4255" s="68">
        <v>44657</v>
      </c>
      <c r="B4255" s="68">
        <v>44659</v>
      </c>
      <c r="C4255" s="66" t="s">
        <v>118</v>
      </c>
      <c r="D4255" s="66" t="s">
        <v>174</v>
      </c>
      <c r="E4255" s="66" t="s">
        <v>175</v>
      </c>
      <c r="F4255" s="68">
        <v>46835</v>
      </c>
      <c r="G4255" s="67">
        <v>6.84</v>
      </c>
      <c r="H4255" s="67">
        <v>0.37</v>
      </c>
      <c r="I4255" s="67">
        <v>6.99</v>
      </c>
      <c r="J4255" s="67">
        <v>6.7</v>
      </c>
      <c r="K4255" s="67">
        <v>88.796499999999995</v>
      </c>
      <c r="L4255" s="67">
        <v>0.97399999999999998</v>
      </c>
    </row>
    <row r="4256" spans="1:15" hidden="1" x14ac:dyDescent="0.25">
      <c r="A4256" s="68">
        <v>44657</v>
      </c>
      <c r="B4256" s="68">
        <v>44659</v>
      </c>
      <c r="C4256" s="66" t="s">
        <v>127</v>
      </c>
      <c r="D4256" s="66" t="s">
        <v>4</v>
      </c>
      <c r="E4256" s="66" t="s">
        <v>8</v>
      </c>
      <c r="F4256" s="68">
        <v>48542</v>
      </c>
      <c r="G4256" s="67">
        <v>6.49</v>
      </c>
      <c r="H4256" s="67">
        <v>0.39</v>
      </c>
      <c r="I4256" s="67">
        <v>6.64</v>
      </c>
      <c r="J4256" s="67">
        <v>6.34</v>
      </c>
      <c r="K4256" s="67">
        <v>86.932900000000004</v>
      </c>
      <c r="L4256" s="67">
        <v>1.0281</v>
      </c>
    </row>
    <row r="4257" spans="1:15" hidden="1" x14ac:dyDescent="0.25">
      <c r="A4257" s="68">
        <v>44657</v>
      </c>
      <c r="B4257" s="68">
        <v>44659</v>
      </c>
      <c r="C4257" s="66" t="s">
        <v>133</v>
      </c>
      <c r="D4257" s="66" t="s">
        <v>176</v>
      </c>
      <c r="E4257" s="66" t="s">
        <v>177</v>
      </c>
      <c r="F4257" s="68">
        <v>44979</v>
      </c>
      <c r="G4257" s="67">
        <v>6.1</v>
      </c>
      <c r="H4257" s="67">
        <v>0.1</v>
      </c>
      <c r="I4257" s="67">
        <v>6.25</v>
      </c>
      <c r="J4257" s="67">
        <v>5.95</v>
      </c>
      <c r="K4257" s="67">
        <v>94.859499999999997</v>
      </c>
      <c r="L4257" s="67">
        <v>0</v>
      </c>
    </row>
    <row r="4258" spans="1:15" hidden="1" x14ac:dyDescent="0.25">
      <c r="A4258" s="68">
        <v>44656</v>
      </c>
      <c r="B4258" s="68">
        <v>44658</v>
      </c>
      <c r="C4258" s="66" t="s">
        <v>112</v>
      </c>
      <c r="D4258" s="66" t="s">
        <v>113</v>
      </c>
      <c r="E4258" s="66" t="s">
        <v>114</v>
      </c>
      <c r="F4258" s="68">
        <v>50705</v>
      </c>
      <c r="G4258" s="67">
        <v>6.07</v>
      </c>
      <c r="H4258" s="67">
        <v>0.09</v>
      </c>
      <c r="I4258" s="67">
        <v>6.22</v>
      </c>
      <c r="J4258" s="67">
        <v>5.92</v>
      </c>
      <c r="K4258" s="67">
        <v>68.461500000000001</v>
      </c>
      <c r="L4258" s="67">
        <v>1.3314999999999999</v>
      </c>
    </row>
    <row r="4259" spans="1:15" hidden="1" x14ac:dyDescent="0.25">
      <c r="A4259" s="68">
        <v>44656</v>
      </c>
      <c r="B4259" s="68">
        <v>44658</v>
      </c>
      <c r="C4259" s="66" t="s">
        <v>121</v>
      </c>
      <c r="D4259" s="66" t="s">
        <v>170</v>
      </c>
      <c r="E4259" s="66" t="s">
        <v>171</v>
      </c>
      <c r="F4259" s="68">
        <v>45987</v>
      </c>
      <c r="G4259" s="67">
        <v>6.43</v>
      </c>
      <c r="H4259" s="67">
        <v>0.02</v>
      </c>
      <c r="I4259" s="67">
        <v>6.58</v>
      </c>
      <c r="J4259" s="67">
        <v>6.28</v>
      </c>
      <c r="K4259" s="67">
        <v>82.866900000000001</v>
      </c>
      <c r="L4259" s="67">
        <v>0.36159999999999998</v>
      </c>
    </row>
    <row r="4260" spans="1:15" x14ac:dyDescent="0.25">
      <c r="A4260" s="68">
        <v>44656</v>
      </c>
      <c r="B4260" s="68">
        <v>44658</v>
      </c>
      <c r="C4260" s="66" t="s">
        <v>115</v>
      </c>
      <c r="D4260" s="66" t="s">
        <v>116</v>
      </c>
      <c r="E4260" s="66" t="s">
        <v>117</v>
      </c>
      <c r="F4260" s="68">
        <v>51616</v>
      </c>
      <c r="G4260" s="67">
        <v>6.11</v>
      </c>
      <c r="H4260" s="67">
        <v>0.11</v>
      </c>
      <c r="I4260" s="67">
        <v>6.26</v>
      </c>
      <c r="J4260" s="67">
        <v>5.96</v>
      </c>
      <c r="K4260" s="67">
        <v>65.577299999999994</v>
      </c>
      <c r="L4260" s="67">
        <v>2.8521000000000001</v>
      </c>
    </row>
    <row r="4261" spans="1:15" hidden="1" x14ac:dyDescent="0.25">
      <c r="A4261" s="68">
        <v>44656</v>
      </c>
      <c r="B4261" s="68">
        <v>44658</v>
      </c>
      <c r="C4261" s="66" t="s">
        <v>124</v>
      </c>
      <c r="D4261" s="66" t="s">
        <v>182</v>
      </c>
      <c r="E4261" s="66" t="s">
        <v>183</v>
      </c>
      <c r="F4261" s="68">
        <v>44797</v>
      </c>
      <c r="G4261" s="67">
        <v>5.66</v>
      </c>
      <c r="H4261" s="67">
        <v>0.01</v>
      </c>
      <c r="I4261" s="67">
        <v>5.81</v>
      </c>
      <c r="J4261" s="67">
        <v>5.51</v>
      </c>
      <c r="K4261" s="67">
        <v>97.861999999999995</v>
      </c>
      <c r="L4261" s="67">
        <v>0</v>
      </c>
      <c r="O4261" s="76"/>
    </row>
    <row r="4262" spans="1:15" hidden="1" x14ac:dyDescent="0.25">
      <c r="A4262" s="68">
        <v>44656</v>
      </c>
      <c r="B4262" s="68">
        <v>44658</v>
      </c>
      <c r="C4262" s="66" t="s">
        <v>130</v>
      </c>
      <c r="D4262" s="66" t="s">
        <v>180</v>
      </c>
      <c r="E4262" s="66" t="s">
        <v>181</v>
      </c>
      <c r="F4262" s="68">
        <v>44853</v>
      </c>
      <c r="G4262" s="67">
        <v>5.75</v>
      </c>
      <c r="H4262" s="67">
        <v>0.03</v>
      </c>
      <c r="I4262" s="67">
        <v>5.9</v>
      </c>
      <c r="J4262" s="67">
        <v>5.6</v>
      </c>
      <c r="K4262" s="67">
        <v>96.981300000000005</v>
      </c>
      <c r="L4262" s="67">
        <v>0</v>
      </c>
    </row>
    <row r="4263" spans="1:15" hidden="1" x14ac:dyDescent="0.25">
      <c r="A4263" s="68">
        <v>44656</v>
      </c>
      <c r="B4263" s="68">
        <v>44658</v>
      </c>
      <c r="C4263" s="66" t="s">
        <v>118</v>
      </c>
      <c r="D4263" s="66" t="s">
        <v>174</v>
      </c>
      <c r="E4263" s="66" t="s">
        <v>175</v>
      </c>
      <c r="F4263" s="68">
        <v>46835</v>
      </c>
      <c r="G4263" s="67">
        <v>6.47</v>
      </c>
      <c r="H4263" s="67">
        <v>0.13</v>
      </c>
      <c r="I4263" s="67">
        <v>6.62</v>
      </c>
      <c r="J4263" s="67">
        <v>6.32</v>
      </c>
      <c r="K4263" s="67">
        <v>90.468999999999994</v>
      </c>
      <c r="L4263" s="67">
        <v>0.96160000000000001</v>
      </c>
    </row>
    <row r="4264" spans="1:15" hidden="1" x14ac:dyDescent="0.25">
      <c r="A4264" s="68">
        <v>44656</v>
      </c>
      <c r="B4264" s="68">
        <v>44658</v>
      </c>
      <c r="C4264" s="66" t="s">
        <v>127</v>
      </c>
      <c r="D4264" s="66" t="s">
        <v>4</v>
      </c>
      <c r="E4264" s="66" t="s">
        <v>8</v>
      </c>
      <c r="F4264" s="68">
        <v>48542</v>
      </c>
      <c r="G4264" s="67">
        <v>6.1</v>
      </c>
      <c r="H4264" s="67">
        <v>0.11</v>
      </c>
      <c r="I4264" s="67">
        <v>6.24</v>
      </c>
      <c r="J4264" s="67">
        <v>5.95</v>
      </c>
      <c r="K4264" s="67">
        <v>89.6892</v>
      </c>
      <c r="L4264" s="67">
        <v>1.0150999999999999</v>
      </c>
    </row>
    <row r="4265" spans="1:15" hidden="1" x14ac:dyDescent="0.25">
      <c r="A4265" s="68">
        <v>44656</v>
      </c>
      <c r="B4265" s="68">
        <v>44658</v>
      </c>
      <c r="C4265" s="66" t="s">
        <v>133</v>
      </c>
      <c r="D4265" s="66" t="s">
        <v>176</v>
      </c>
      <c r="E4265" s="66" t="s">
        <v>177</v>
      </c>
      <c r="F4265" s="68">
        <v>44979</v>
      </c>
      <c r="G4265" s="67">
        <v>6</v>
      </c>
      <c r="H4265" s="67">
        <v>0</v>
      </c>
      <c r="I4265" s="67">
        <v>6.15</v>
      </c>
      <c r="J4265" s="67">
        <v>5.85</v>
      </c>
      <c r="K4265" s="67">
        <v>94.924599999999998</v>
      </c>
      <c r="L4265" s="67">
        <v>0</v>
      </c>
    </row>
    <row r="4266" spans="1:15" hidden="1" x14ac:dyDescent="0.25">
      <c r="A4266" s="68">
        <v>44655</v>
      </c>
      <c r="B4266" s="68">
        <v>44657</v>
      </c>
      <c r="C4266" s="66" t="s">
        <v>112</v>
      </c>
      <c r="D4266" s="66" t="s">
        <v>113</v>
      </c>
      <c r="E4266" s="66" t="s">
        <v>114</v>
      </c>
      <c r="F4266" s="68">
        <v>50705</v>
      </c>
      <c r="G4266" s="67">
        <v>5.98</v>
      </c>
      <c r="H4266" s="67">
        <v>-7.0000000000000007E-2</v>
      </c>
      <c r="I4266" s="67">
        <v>6.13</v>
      </c>
      <c r="J4266" s="67">
        <v>5.83</v>
      </c>
      <c r="K4266" s="67">
        <v>69.225499999999997</v>
      </c>
      <c r="L4266" s="67">
        <v>1.3232999999999999</v>
      </c>
    </row>
    <row r="4267" spans="1:15" hidden="1" x14ac:dyDescent="0.25">
      <c r="A4267" s="68">
        <v>44655</v>
      </c>
      <c r="B4267" s="68">
        <v>44657</v>
      </c>
      <c r="C4267" s="66" t="s">
        <v>121</v>
      </c>
      <c r="D4267" s="66" t="s">
        <v>170</v>
      </c>
      <c r="E4267" s="66" t="s">
        <v>171</v>
      </c>
      <c r="F4267" s="68">
        <v>45987</v>
      </c>
      <c r="G4267" s="67">
        <v>6.41</v>
      </c>
      <c r="H4267" s="67">
        <v>-0.05</v>
      </c>
      <c r="I4267" s="67">
        <v>6.55</v>
      </c>
      <c r="J4267" s="67">
        <v>6.26</v>
      </c>
      <c r="K4267" s="67">
        <v>82.921099999999996</v>
      </c>
      <c r="L4267" s="67">
        <v>0.3589</v>
      </c>
    </row>
    <row r="4268" spans="1:15" x14ac:dyDescent="0.25">
      <c r="A4268" s="68">
        <v>44655</v>
      </c>
      <c r="B4268" s="68">
        <v>44657</v>
      </c>
      <c r="C4268" s="66" t="s">
        <v>115</v>
      </c>
      <c r="D4268" s="66" t="s">
        <v>116</v>
      </c>
      <c r="E4268" s="66" t="s">
        <v>117</v>
      </c>
      <c r="F4268" s="68">
        <v>51616</v>
      </c>
      <c r="G4268" s="67">
        <v>6</v>
      </c>
      <c r="H4268" s="67">
        <v>-7.0000000000000007E-2</v>
      </c>
      <c r="I4268" s="67">
        <v>6.15</v>
      </c>
      <c r="J4268" s="67">
        <v>5.85</v>
      </c>
      <c r="K4268" s="67">
        <v>66.490399999999994</v>
      </c>
      <c r="L4268" s="67">
        <v>2.8437999999999999</v>
      </c>
    </row>
    <row r="4269" spans="1:15" hidden="1" x14ac:dyDescent="0.25">
      <c r="A4269" s="68">
        <v>44655</v>
      </c>
      <c r="B4269" s="68">
        <v>44657</v>
      </c>
      <c r="C4269" s="66" t="s">
        <v>124</v>
      </c>
      <c r="D4269" s="66" t="s">
        <v>182</v>
      </c>
      <c r="E4269" s="66" t="s">
        <v>183</v>
      </c>
      <c r="F4269" s="68">
        <v>44797</v>
      </c>
      <c r="G4269" s="67">
        <v>5.65</v>
      </c>
      <c r="H4269" s="67">
        <v>0.02</v>
      </c>
      <c r="I4269" s="67">
        <v>5.79</v>
      </c>
      <c r="J4269" s="67">
        <v>5.5</v>
      </c>
      <c r="K4269" s="67">
        <v>97.852000000000004</v>
      </c>
      <c r="L4269" s="67">
        <v>0</v>
      </c>
      <c r="O4269" s="76"/>
    </row>
    <row r="4270" spans="1:15" hidden="1" x14ac:dyDescent="0.25">
      <c r="A4270" s="68">
        <v>44655</v>
      </c>
      <c r="B4270" s="68">
        <v>44657</v>
      </c>
      <c r="C4270" s="66" t="s">
        <v>130</v>
      </c>
      <c r="D4270" s="66" t="s">
        <v>180</v>
      </c>
      <c r="E4270" s="66" t="s">
        <v>181</v>
      </c>
      <c r="F4270" s="68">
        <v>44853</v>
      </c>
      <c r="G4270" s="67">
        <v>5.72</v>
      </c>
      <c r="H4270" s="67">
        <v>0.01</v>
      </c>
      <c r="I4270" s="67">
        <v>5.87</v>
      </c>
      <c r="J4270" s="67">
        <v>5.57</v>
      </c>
      <c r="K4270" s="67">
        <v>96.979900000000001</v>
      </c>
      <c r="L4270" s="67">
        <v>0</v>
      </c>
    </row>
    <row r="4271" spans="1:15" hidden="1" x14ac:dyDescent="0.25">
      <c r="A4271" s="68">
        <v>44655</v>
      </c>
      <c r="B4271" s="68">
        <v>44657</v>
      </c>
      <c r="C4271" s="66" t="s">
        <v>118</v>
      </c>
      <c r="D4271" s="66" t="s">
        <v>174</v>
      </c>
      <c r="E4271" s="66" t="s">
        <v>175</v>
      </c>
      <c r="F4271" s="68">
        <v>46835</v>
      </c>
      <c r="G4271" s="67">
        <v>6.34</v>
      </c>
      <c r="H4271" s="67">
        <v>-0.09</v>
      </c>
      <c r="I4271" s="67">
        <v>6.49</v>
      </c>
      <c r="J4271" s="67">
        <v>6.2</v>
      </c>
      <c r="K4271" s="67">
        <v>91.030900000000003</v>
      </c>
      <c r="L4271" s="67">
        <v>0.94930000000000003</v>
      </c>
    </row>
    <row r="4272" spans="1:15" hidden="1" x14ac:dyDescent="0.25">
      <c r="A4272" s="68">
        <v>44655</v>
      </c>
      <c r="B4272" s="68">
        <v>44657</v>
      </c>
      <c r="C4272" s="66" t="s">
        <v>127</v>
      </c>
      <c r="D4272" s="66" t="s">
        <v>4</v>
      </c>
      <c r="E4272" s="66" t="s">
        <v>8</v>
      </c>
      <c r="F4272" s="68">
        <v>48542</v>
      </c>
      <c r="G4272" s="67">
        <v>5.99</v>
      </c>
      <c r="H4272" s="67">
        <v>-7.0000000000000007E-2</v>
      </c>
      <c r="I4272" s="67">
        <v>6.13</v>
      </c>
      <c r="J4272" s="67">
        <v>5.84</v>
      </c>
      <c r="K4272" s="67">
        <v>90.483900000000006</v>
      </c>
      <c r="L4272" s="67">
        <v>1.0021</v>
      </c>
    </row>
    <row r="4273" spans="1:15" hidden="1" x14ac:dyDescent="0.25">
      <c r="A4273" s="68">
        <v>44655</v>
      </c>
      <c r="B4273" s="68">
        <v>44657</v>
      </c>
      <c r="C4273" s="66" t="s">
        <v>133</v>
      </c>
      <c r="D4273" s="66" t="s">
        <v>176</v>
      </c>
      <c r="E4273" s="66" t="s">
        <v>177</v>
      </c>
      <c r="F4273" s="68">
        <v>44979</v>
      </c>
      <c r="G4273" s="67">
        <v>6</v>
      </c>
      <c r="H4273" s="67">
        <v>0.02</v>
      </c>
      <c r="I4273" s="67">
        <v>6.15</v>
      </c>
      <c r="J4273" s="67">
        <v>5.85</v>
      </c>
      <c r="K4273" s="67">
        <v>94.909599999999998</v>
      </c>
      <c r="L4273" s="67">
        <v>0</v>
      </c>
    </row>
    <row r="4274" spans="1:15" hidden="1" x14ac:dyDescent="0.25">
      <c r="A4274" s="68">
        <v>44652</v>
      </c>
      <c r="B4274" s="68">
        <v>44656</v>
      </c>
      <c r="C4274" s="66" t="s">
        <v>112</v>
      </c>
      <c r="D4274" s="66" t="s">
        <v>113</v>
      </c>
      <c r="E4274" s="66" t="s">
        <v>114</v>
      </c>
      <c r="F4274" s="68">
        <v>50705</v>
      </c>
      <c r="G4274" s="67">
        <v>6.05</v>
      </c>
      <c r="H4274" s="67">
        <v>0.17</v>
      </c>
      <c r="I4274" s="67">
        <v>6.2</v>
      </c>
      <c r="J4274" s="67">
        <v>5.91</v>
      </c>
      <c r="K4274" s="67">
        <v>68.607299999999995</v>
      </c>
      <c r="L4274" s="67">
        <v>1.3150999999999999</v>
      </c>
    </row>
    <row r="4275" spans="1:15" hidden="1" x14ac:dyDescent="0.25">
      <c r="A4275" s="68">
        <v>44652</v>
      </c>
      <c r="B4275" s="68">
        <v>44656</v>
      </c>
      <c r="C4275" s="66" t="s">
        <v>121</v>
      </c>
      <c r="D4275" s="66" t="s">
        <v>170</v>
      </c>
      <c r="E4275" s="66" t="s">
        <v>171</v>
      </c>
      <c r="F4275" s="68">
        <v>45987</v>
      </c>
      <c r="G4275" s="67">
        <v>6.46</v>
      </c>
      <c r="H4275" s="67">
        <v>0.05</v>
      </c>
      <c r="I4275" s="67">
        <v>6.61</v>
      </c>
      <c r="J4275" s="67">
        <v>6.31</v>
      </c>
      <c r="K4275" s="67">
        <v>82.751499999999993</v>
      </c>
      <c r="L4275" s="67">
        <v>0.35620000000000002</v>
      </c>
    </row>
    <row r="4276" spans="1:15" x14ac:dyDescent="0.25">
      <c r="A4276" s="68">
        <v>44652</v>
      </c>
      <c r="B4276" s="68">
        <v>44656</v>
      </c>
      <c r="C4276" s="66" t="s">
        <v>115</v>
      </c>
      <c r="D4276" s="66" t="s">
        <v>116</v>
      </c>
      <c r="E4276" s="66" t="s">
        <v>117</v>
      </c>
      <c r="F4276" s="68">
        <v>51616</v>
      </c>
      <c r="G4276" s="67">
        <v>6.07</v>
      </c>
      <c r="H4276" s="67">
        <v>0.15</v>
      </c>
      <c r="I4276" s="67">
        <v>6.22</v>
      </c>
      <c r="J4276" s="67">
        <v>5.92</v>
      </c>
      <c r="K4276" s="67">
        <v>65.911900000000003</v>
      </c>
      <c r="L4276" s="67">
        <v>2.8355999999999999</v>
      </c>
    </row>
    <row r="4277" spans="1:15" hidden="1" x14ac:dyDescent="0.25">
      <c r="A4277" s="68">
        <v>44652</v>
      </c>
      <c r="B4277" s="68">
        <v>44656</v>
      </c>
      <c r="C4277" s="66" t="s">
        <v>124</v>
      </c>
      <c r="D4277" s="66" t="s">
        <v>182</v>
      </c>
      <c r="E4277" s="66" t="s">
        <v>183</v>
      </c>
      <c r="F4277" s="68">
        <v>44797</v>
      </c>
      <c r="G4277" s="67">
        <v>5.63</v>
      </c>
      <c r="H4277" s="67">
        <v>-7.0000000000000007E-2</v>
      </c>
      <c r="I4277" s="67">
        <v>5.78</v>
      </c>
      <c r="J4277" s="67">
        <v>5.48</v>
      </c>
      <c r="K4277" s="67">
        <v>97.843199999999996</v>
      </c>
      <c r="L4277" s="67">
        <v>0</v>
      </c>
      <c r="O4277" s="76"/>
    </row>
    <row r="4278" spans="1:15" hidden="1" x14ac:dyDescent="0.25">
      <c r="A4278" s="68">
        <v>44652</v>
      </c>
      <c r="B4278" s="68">
        <v>44656</v>
      </c>
      <c r="C4278" s="66" t="s">
        <v>130</v>
      </c>
      <c r="D4278" s="66" t="s">
        <v>180</v>
      </c>
      <c r="E4278" s="66" t="s">
        <v>181</v>
      </c>
      <c r="F4278" s="68">
        <v>44853</v>
      </c>
      <c r="G4278" s="67">
        <v>5.71</v>
      </c>
      <c r="H4278" s="67">
        <v>-0.05</v>
      </c>
      <c r="I4278" s="67">
        <v>5.86</v>
      </c>
      <c r="J4278" s="67">
        <v>5.56</v>
      </c>
      <c r="K4278" s="67">
        <v>96.970100000000002</v>
      </c>
      <c r="L4278" s="67">
        <v>0</v>
      </c>
    </row>
    <row r="4279" spans="1:15" hidden="1" x14ac:dyDescent="0.25">
      <c r="A4279" s="68">
        <v>44652</v>
      </c>
      <c r="B4279" s="68">
        <v>44656</v>
      </c>
      <c r="C4279" s="66" t="s">
        <v>118</v>
      </c>
      <c r="D4279" s="66" t="s">
        <v>174</v>
      </c>
      <c r="E4279" s="66" t="s">
        <v>175</v>
      </c>
      <c r="F4279" s="68">
        <v>46835</v>
      </c>
      <c r="G4279" s="67">
        <v>6.43</v>
      </c>
      <c r="H4279" s="67">
        <v>0.09</v>
      </c>
      <c r="I4279" s="67">
        <v>6.58</v>
      </c>
      <c r="J4279" s="67">
        <v>6.29</v>
      </c>
      <c r="K4279" s="67">
        <v>90.619299999999996</v>
      </c>
      <c r="L4279" s="67">
        <v>0.93700000000000006</v>
      </c>
    </row>
    <row r="4280" spans="1:15" hidden="1" x14ac:dyDescent="0.25">
      <c r="A4280" s="68">
        <v>44652</v>
      </c>
      <c r="B4280" s="68">
        <v>44656</v>
      </c>
      <c r="C4280" s="66" t="s">
        <v>127</v>
      </c>
      <c r="D4280" s="66" t="s">
        <v>4</v>
      </c>
      <c r="E4280" s="66" t="s">
        <v>8</v>
      </c>
      <c r="F4280" s="68">
        <v>48542</v>
      </c>
      <c r="G4280" s="67">
        <v>6.06</v>
      </c>
      <c r="H4280" s="67">
        <v>0.16</v>
      </c>
      <c r="I4280" s="67">
        <v>6.21</v>
      </c>
      <c r="J4280" s="67">
        <v>5.91</v>
      </c>
      <c r="K4280" s="67">
        <v>89.947699999999998</v>
      </c>
      <c r="L4280" s="67">
        <v>0.98899999999999999</v>
      </c>
    </row>
    <row r="4281" spans="1:15" hidden="1" x14ac:dyDescent="0.25">
      <c r="A4281" s="68">
        <v>44652</v>
      </c>
      <c r="B4281" s="68">
        <v>44656</v>
      </c>
      <c r="C4281" s="66" t="s">
        <v>133</v>
      </c>
      <c r="D4281" s="66" t="s">
        <v>176</v>
      </c>
      <c r="E4281" s="66" t="s">
        <v>177</v>
      </c>
      <c r="F4281" s="68">
        <v>44979</v>
      </c>
      <c r="G4281" s="67">
        <v>5.98</v>
      </c>
      <c r="H4281" s="67">
        <v>-0.01</v>
      </c>
      <c r="I4281" s="67">
        <v>6.13</v>
      </c>
      <c r="J4281" s="67">
        <v>5.83</v>
      </c>
      <c r="K4281" s="67">
        <v>94.905299999999997</v>
      </c>
      <c r="L4281" s="67">
        <v>0</v>
      </c>
    </row>
    <row r="4282" spans="1:15" hidden="1" x14ac:dyDescent="0.25">
      <c r="A4282" s="68">
        <v>44651</v>
      </c>
      <c r="B4282" s="68">
        <v>44655</v>
      </c>
      <c r="C4282" s="66" t="s">
        <v>112</v>
      </c>
      <c r="D4282" s="66" t="s">
        <v>113</v>
      </c>
      <c r="E4282" s="66" t="s">
        <v>114</v>
      </c>
      <c r="F4282" s="68">
        <v>50705</v>
      </c>
      <c r="G4282" s="67">
        <v>5.88</v>
      </c>
      <c r="H4282" s="67">
        <v>-0.33</v>
      </c>
      <c r="I4282" s="67">
        <v>6.03</v>
      </c>
      <c r="J4282" s="67">
        <v>5.73</v>
      </c>
      <c r="K4282" s="67">
        <v>70.001900000000006</v>
      </c>
      <c r="L4282" s="67">
        <v>1.3068</v>
      </c>
    </row>
    <row r="4283" spans="1:15" hidden="1" x14ac:dyDescent="0.25">
      <c r="A4283" s="68">
        <v>44651</v>
      </c>
      <c r="B4283" s="68">
        <v>44655</v>
      </c>
      <c r="C4283" s="66" t="s">
        <v>121</v>
      </c>
      <c r="D4283" s="66" t="s">
        <v>170</v>
      </c>
      <c r="E4283" s="66" t="s">
        <v>171</v>
      </c>
      <c r="F4283" s="68">
        <v>45987</v>
      </c>
      <c r="G4283" s="67">
        <v>6.41</v>
      </c>
      <c r="H4283" s="67">
        <v>-0.15</v>
      </c>
      <c r="I4283" s="67">
        <v>6.56</v>
      </c>
      <c r="J4283" s="67">
        <v>6.26</v>
      </c>
      <c r="K4283" s="67">
        <v>82.896100000000004</v>
      </c>
      <c r="L4283" s="67">
        <v>0.35339999999999999</v>
      </c>
    </row>
    <row r="4284" spans="1:15" x14ac:dyDescent="0.25">
      <c r="A4284" s="68">
        <v>44651</v>
      </c>
      <c r="B4284" s="68">
        <v>44655</v>
      </c>
      <c r="C4284" s="66" t="s">
        <v>115</v>
      </c>
      <c r="D4284" s="66" t="s">
        <v>116</v>
      </c>
      <c r="E4284" s="66" t="s">
        <v>117</v>
      </c>
      <c r="F4284" s="68">
        <v>51616</v>
      </c>
      <c r="G4284" s="67">
        <v>5.92</v>
      </c>
      <c r="H4284" s="67">
        <v>-0.31</v>
      </c>
      <c r="I4284" s="67">
        <v>6.07</v>
      </c>
      <c r="J4284" s="67">
        <v>5.77</v>
      </c>
      <c r="K4284" s="67">
        <v>67.200599999999994</v>
      </c>
      <c r="L4284" s="67">
        <v>2.8273999999999999</v>
      </c>
    </row>
    <row r="4285" spans="1:15" hidden="1" x14ac:dyDescent="0.25">
      <c r="A4285" s="68">
        <v>44651</v>
      </c>
      <c r="B4285" s="68">
        <v>44655</v>
      </c>
      <c r="C4285" s="66" t="s">
        <v>124</v>
      </c>
      <c r="D4285" s="66" t="s">
        <v>182</v>
      </c>
      <c r="E4285" s="66" t="s">
        <v>183</v>
      </c>
      <c r="F4285" s="68">
        <v>44797</v>
      </c>
      <c r="G4285" s="67">
        <v>5.7</v>
      </c>
      <c r="H4285" s="67">
        <v>-0.04</v>
      </c>
      <c r="I4285" s="67">
        <v>5.85</v>
      </c>
      <c r="J4285" s="67">
        <v>5.56</v>
      </c>
      <c r="K4285" s="67">
        <v>97.799800000000005</v>
      </c>
      <c r="L4285" s="67">
        <v>0</v>
      </c>
      <c r="O4285" s="76"/>
    </row>
    <row r="4286" spans="1:15" hidden="1" x14ac:dyDescent="0.25">
      <c r="A4286" s="68">
        <v>44651</v>
      </c>
      <c r="B4286" s="68">
        <v>44655</v>
      </c>
      <c r="C4286" s="66" t="s">
        <v>130</v>
      </c>
      <c r="D4286" s="66" t="s">
        <v>180</v>
      </c>
      <c r="E4286" s="66" t="s">
        <v>181</v>
      </c>
      <c r="F4286" s="68">
        <v>44853</v>
      </c>
      <c r="G4286" s="67">
        <v>5.76</v>
      </c>
      <c r="H4286" s="67">
        <v>-0.02</v>
      </c>
      <c r="I4286" s="67">
        <v>5.91</v>
      </c>
      <c r="J4286" s="67">
        <v>5.61</v>
      </c>
      <c r="K4286" s="67">
        <v>96.931899999999999</v>
      </c>
      <c r="L4286" s="67">
        <v>0</v>
      </c>
    </row>
    <row r="4287" spans="1:15" hidden="1" x14ac:dyDescent="0.25">
      <c r="A4287" s="68">
        <v>44651</v>
      </c>
      <c r="B4287" s="68">
        <v>44655</v>
      </c>
      <c r="C4287" s="66" t="s">
        <v>118</v>
      </c>
      <c r="D4287" s="66" t="s">
        <v>174</v>
      </c>
      <c r="E4287" s="66" t="s">
        <v>175</v>
      </c>
      <c r="F4287" s="68">
        <v>46835</v>
      </c>
      <c r="G4287" s="67">
        <v>6.34</v>
      </c>
      <c r="H4287" s="67">
        <v>-0.21</v>
      </c>
      <c r="I4287" s="67">
        <v>6.49</v>
      </c>
      <c r="J4287" s="67">
        <v>6.19</v>
      </c>
      <c r="K4287" s="67">
        <v>91.029899999999998</v>
      </c>
      <c r="L4287" s="67">
        <v>0.92469999999999997</v>
      </c>
    </row>
    <row r="4288" spans="1:15" hidden="1" x14ac:dyDescent="0.25">
      <c r="A4288" s="68">
        <v>44651</v>
      </c>
      <c r="B4288" s="68">
        <v>44655</v>
      </c>
      <c r="C4288" s="66" t="s">
        <v>127</v>
      </c>
      <c r="D4288" s="66" t="s">
        <v>4</v>
      </c>
      <c r="E4288" s="66" t="s">
        <v>8</v>
      </c>
      <c r="F4288" s="68">
        <v>48542</v>
      </c>
      <c r="G4288" s="67">
        <v>5.9</v>
      </c>
      <c r="H4288" s="67">
        <v>-0.32</v>
      </c>
      <c r="I4288" s="67">
        <v>6.05</v>
      </c>
      <c r="J4288" s="67">
        <v>5.75</v>
      </c>
      <c r="K4288" s="67">
        <v>91.081699999999998</v>
      </c>
      <c r="L4288" s="67">
        <v>0.97599999999999998</v>
      </c>
    </row>
    <row r="4289" spans="1:15" hidden="1" x14ac:dyDescent="0.25">
      <c r="A4289" s="68">
        <v>44651</v>
      </c>
      <c r="B4289" s="68">
        <v>44655</v>
      </c>
      <c r="C4289" s="66" t="s">
        <v>133</v>
      </c>
      <c r="D4289" s="66" t="s">
        <v>176</v>
      </c>
      <c r="E4289" s="66" t="s">
        <v>177</v>
      </c>
      <c r="F4289" s="68">
        <v>44979</v>
      </c>
      <c r="G4289" s="67">
        <v>5.99</v>
      </c>
      <c r="H4289" s="67">
        <v>0.02</v>
      </c>
      <c r="I4289" s="67">
        <v>6.14</v>
      </c>
      <c r="J4289" s="67">
        <v>5.84</v>
      </c>
      <c r="K4289" s="67">
        <v>94.882199999999997</v>
      </c>
      <c r="L4289" s="67">
        <v>0</v>
      </c>
    </row>
    <row r="4290" spans="1:15" hidden="1" x14ac:dyDescent="0.25">
      <c r="A4290" s="68">
        <v>44650</v>
      </c>
      <c r="B4290" s="68">
        <v>44652</v>
      </c>
      <c r="C4290" s="66" t="s">
        <v>112</v>
      </c>
      <c r="D4290" s="66" t="s">
        <v>113</v>
      </c>
      <c r="E4290" s="66" t="s">
        <v>114</v>
      </c>
      <c r="F4290" s="68">
        <v>50705</v>
      </c>
      <c r="G4290" s="67">
        <v>6.21</v>
      </c>
      <c r="H4290" s="67">
        <v>-0.11</v>
      </c>
      <c r="I4290" s="67">
        <v>6.35</v>
      </c>
      <c r="J4290" s="67">
        <v>6.06</v>
      </c>
      <c r="K4290" s="67">
        <v>67.350700000000003</v>
      </c>
      <c r="L4290" s="67">
        <v>1.2822</v>
      </c>
    </row>
    <row r="4291" spans="1:15" hidden="1" x14ac:dyDescent="0.25">
      <c r="A4291" s="68">
        <v>44650</v>
      </c>
      <c r="B4291" s="68">
        <v>44652</v>
      </c>
      <c r="C4291" s="66" t="s">
        <v>121</v>
      </c>
      <c r="D4291" s="66" t="s">
        <v>170</v>
      </c>
      <c r="E4291" s="66" t="s">
        <v>171</v>
      </c>
      <c r="F4291" s="68">
        <v>45987</v>
      </c>
      <c r="G4291" s="67">
        <v>6.56</v>
      </c>
      <c r="H4291" s="67">
        <v>-0.03</v>
      </c>
      <c r="I4291" s="67">
        <v>6.71</v>
      </c>
      <c r="J4291" s="67">
        <v>6.41</v>
      </c>
      <c r="K4291" s="67">
        <v>82.439499999999995</v>
      </c>
      <c r="L4291" s="67">
        <v>0.34520000000000001</v>
      </c>
    </row>
    <row r="4292" spans="1:15" x14ac:dyDescent="0.25">
      <c r="A4292" s="68">
        <v>44650</v>
      </c>
      <c r="B4292" s="68">
        <v>44652</v>
      </c>
      <c r="C4292" s="66" t="s">
        <v>115</v>
      </c>
      <c r="D4292" s="66" t="s">
        <v>116</v>
      </c>
      <c r="E4292" s="66" t="s">
        <v>117</v>
      </c>
      <c r="F4292" s="68">
        <v>51616</v>
      </c>
      <c r="G4292" s="67">
        <v>6.23</v>
      </c>
      <c r="H4292" s="67">
        <v>-0.11</v>
      </c>
      <c r="I4292" s="67">
        <v>6.37</v>
      </c>
      <c r="J4292" s="67">
        <v>6.08</v>
      </c>
      <c r="K4292" s="67">
        <v>64.563100000000006</v>
      </c>
      <c r="L4292" s="67">
        <v>2.8027000000000002</v>
      </c>
    </row>
    <row r="4293" spans="1:15" hidden="1" x14ac:dyDescent="0.25">
      <c r="A4293" s="68">
        <v>44650</v>
      </c>
      <c r="B4293" s="68">
        <v>44652</v>
      </c>
      <c r="C4293" s="66" t="s">
        <v>124</v>
      </c>
      <c r="D4293" s="66" t="s">
        <v>182</v>
      </c>
      <c r="E4293" s="66" t="s">
        <v>183</v>
      </c>
      <c r="F4293" s="68">
        <v>44797</v>
      </c>
      <c r="G4293" s="67">
        <v>5.74</v>
      </c>
      <c r="H4293" s="67">
        <v>-7.0000000000000007E-2</v>
      </c>
      <c r="I4293" s="67">
        <v>5.88</v>
      </c>
      <c r="J4293" s="67">
        <v>5.59</v>
      </c>
      <c r="K4293" s="67">
        <v>97.7423</v>
      </c>
      <c r="L4293" s="67">
        <v>0</v>
      </c>
      <c r="O4293" s="76"/>
    </row>
    <row r="4294" spans="1:15" hidden="1" x14ac:dyDescent="0.25">
      <c r="A4294" s="68">
        <v>44650</v>
      </c>
      <c r="B4294" s="68">
        <v>44652</v>
      </c>
      <c r="C4294" s="66" t="s">
        <v>130</v>
      </c>
      <c r="D4294" s="66" t="s">
        <v>180</v>
      </c>
      <c r="E4294" s="66" t="s">
        <v>181</v>
      </c>
      <c r="F4294" s="68">
        <v>44853</v>
      </c>
      <c r="G4294" s="67">
        <v>5.78</v>
      </c>
      <c r="H4294" s="67">
        <v>0.02</v>
      </c>
      <c r="I4294" s="67">
        <v>5.93</v>
      </c>
      <c r="J4294" s="67">
        <v>5.63</v>
      </c>
      <c r="K4294" s="67">
        <v>96.872500000000002</v>
      </c>
      <c r="L4294" s="67">
        <v>0</v>
      </c>
    </row>
    <row r="4295" spans="1:15" hidden="1" x14ac:dyDescent="0.25">
      <c r="A4295" s="68">
        <v>44650</v>
      </c>
      <c r="B4295" s="68">
        <v>44652</v>
      </c>
      <c r="C4295" s="66" t="s">
        <v>118</v>
      </c>
      <c r="D4295" s="66" t="s">
        <v>174</v>
      </c>
      <c r="E4295" s="66" t="s">
        <v>175</v>
      </c>
      <c r="F4295" s="68">
        <v>46835</v>
      </c>
      <c r="G4295" s="67">
        <v>6.55</v>
      </c>
      <c r="H4295" s="67">
        <v>-0.08</v>
      </c>
      <c r="I4295" s="67">
        <v>6.7</v>
      </c>
      <c r="J4295" s="67">
        <v>6.41</v>
      </c>
      <c r="K4295" s="67">
        <v>90.076099999999997</v>
      </c>
      <c r="L4295" s="67">
        <v>0.88770000000000004</v>
      </c>
    </row>
    <row r="4296" spans="1:15" hidden="1" x14ac:dyDescent="0.25">
      <c r="A4296" s="68">
        <v>44650</v>
      </c>
      <c r="B4296" s="68">
        <v>44652</v>
      </c>
      <c r="C4296" s="66" t="s">
        <v>127</v>
      </c>
      <c r="D4296" s="66" t="s">
        <v>4</v>
      </c>
      <c r="E4296" s="66" t="s">
        <v>8</v>
      </c>
      <c r="F4296" s="68">
        <v>48542</v>
      </c>
      <c r="G4296" s="67">
        <v>6.22</v>
      </c>
      <c r="H4296" s="67">
        <v>-0.1</v>
      </c>
      <c r="I4296" s="67">
        <v>6.37</v>
      </c>
      <c r="J4296" s="67">
        <v>6.08</v>
      </c>
      <c r="K4296" s="67">
        <v>88.795500000000004</v>
      </c>
      <c r="L4296" s="67">
        <v>0.93700000000000006</v>
      </c>
    </row>
    <row r="4297" spans="1:15" hidden="1" x14ac:dyDescent="0.25">
      <c r="A4297" s="68">
        <v>44650</v>
      </c>
      <c r="B4297" s="68">
        <v>44652</v>
      </c>
      <c r="C4297" s="66" t="s">
        <v>133</v>
      </c>
      <c r="D4297" s="66" t="s">
        <v>176</v>
      </c>
      <c r="E4297" s="66" t="s">
        <v>177</v>
      </c>
      <c r="F4297" s="68">
        <v>44979</v>
      </c>
      <c r="G4297" s="67">
        <v>5.97</v>
      </c>
      <c r="H4297" s="67">
        <v>0.08</v>
      </c>
      <c r="I4297" s="67">
        <v>6.12</v>
      </c>
      <c r="J4297" s="67">
        <v>5.82</v>
      </c>
      <c r="K4297" s="67">
        <v>94.856399999999994</v>
      </c>
      <c r="L4297" s="67">
        <v>0</v>
      </c>
    </row>
    <row r="4298" spans="1:15" hidden="1" x14ac:dyDescent="0.25">
      <c r="A4298" s="68">
        <v>44649</v>
      </c>
      <c r="B4298" s="68">
        <v>44651</v>
      </c>
      <c r="C4298" s="66" t="s">
        <v>112</v>
      </c>
      <c r="D4298" s="66" t="s">
        <v>113</v>
      </c>
      <c r="E4298" s="66" t="s">
        <v>114</v>
      </c>
      <c r="F4298" s="68">
        <v>50705</v>
      </c>
      <c r="G4298" s="67">
        <v>6.32</v>
      </c>
      <c r="H4298" s="67">
        <v>-0.19</v>
      </c>
      <c r="I4298" s="67">
        <v>6.47</v>
      </c>
      <c r="J4298" s="67">
        <v>6.17</v>
      </c>
      <c r="K4298" s="67">
        <v>66.484499999999997</v>
      </c>
      <c r="L4298" s="67">
        <v>1.274</v>
      </c>
    </row>
    <row r="4299" spans="1:15" hidden="1" x14ac:dyDescent="0.25">
      <c r="A4299" s="68">
        <v>44649</v>
      </c>
      <c r="B4299" s="68">
        <v>44651</v>
      </c>
      <c r="C4299" s="66" t="s">
        <v>121</v>
      </c>
      <c r="D4299" s="66" t="s">
        <v>170</v>
      </c>
      <c r="E4299" s="66" t="s">
        <v>171</v>
      </c>
      <c r="F4299" s="68">
        <v>45987</v>
      </c>
      <c r="G4299" s="67">
        <v>6.59</v>
      </c>
      <c r="H4299" s="67">
        <v>-0.06</v>
      </c>
      <c r="I4299" s="67">
        <v>6.74</v>
      </c>
      <c r="J4299" s="67">
        <v>6.44</v>
      </c>
      <c r="K4299" s="67">
        <v>82.329800000000006</v>
      </c>
      <c r="L4299" s="67">
        <v>0.34250000000000003</v>
      </c>
    </row>
    <row r="4300" spans="1:15" x14ac:dyDescent="0.25">
      <c r="A4300" s="68">
        <v>44649</v>
      </c>
      <c r="B4300" s="68">
        <v>44651</v>
      </c>
      <c r="C4300" s="66" t="s">
        <v>115</v>
      </c>
      <c r="D4300" s="66" t="s">
        <v>116</v>
      </c>
      <c r="E4300" s="66" t="s">
        <v>117</v>
      </c>
      <c r="F4300" s="68">
        <v>51616</v>
      </c>
      <c r="G4300" s="67">
        <v>6.34</v>
      </c>
      <c r="H4300" s="67">
        <v>-0.2</v>
      </c>
      <c r="I4300" s="67">
        <v>6.49</v>
      </c>
      <c r="J4300" s="67">
        <v>6.19</v>
      </c>
      <c r="K4300" s="67">
        <v>63.627600000000001</v>
      </c>
      <c r="L4300" s="67">
        <v>2.7945000000000002</v>
      </c>
    </row>
    <row r="4301" spans="1:15" hidden="1" x14ac:dyDescent="0.25">
      <c r="A4301" s="68">
        <v>44649</v>
      </c>
      <c r="B4301" s="68">
        <v>44651</v>
      </c>
      <c r="C4301" s="66" t="s">
        <v>124</v>
      </c>
      <c r="D4301" s="66" t="s">
        <v>182</v>
      </c>
      <c r="E4301" s="66" t="s">
        <v>183</v>
      </c>
      <c r="F4301" s="68">
        <v>44797</v>
      </c>
      <c r="G4301" s="67">
        <v>5.81</v>
      </c>
      <c r="H4301" s="67">
        <v>0.2</v>
      </c>
      <c r="I4301" s="67">
        <v>5.96</v>
      </c>
      <c r="J4301" s="67">
        <v>5.66</v>
      </c>
      <c r="K4301" s="67">
        <v>97.698099999999997</v>
      </c>
      <c r="L4301" s="67">
        <v>0</v>
      </c>
      <c r="O4301" s="76"/>
    </row>
    <row r="4302" spans="1:15" hidden="1" x14ac:dyDescent="0.25">
      <c r="A4302" s="68">
        <v>44649</v>
      </c>
      <c r="B4302" s="68">
        <v>44651</v>
      </c>
      <c r="C4302" s="66" t="s">
        <v>130</v>
      </c>
      <c r="D4302" s="66" t="s">
        <v>180</v>
      </c>
      <c r="E4302" s="66" t="s">
        <v>181</v>
      </c>
      <c r="F4302" s="68">
        <v>44853</v>
      </c>
      <c r="G4302" s="67">
        <v>5.76</v>
      </c>
      <c r="H4302" s="67">
        <v>0.02</v>
      </c>
      <c r="I4302" s="67">
        <v>5.91</v>
      </c>
      <c r="J4302" s="67">
        <v>5.61</v>
      </c>
      <c r="K4302" s="67">
        <v>96.869299999999996</v>
      </c>
      <c r="L4302" s="67">
        <v>0</v>
      </c>
    </row>
    <row r="4303" spans="1:15" hidden="1" x14ac:dyDescent="0.25">
      <c r="A4303" s="68">
        <v>44649</v>
      </c>
      <c r="B4303" s="68">
        <v>44651</v>
      </c>
      <c r="C4303" s="66" t="s">
        <v>118</v>
      </c>
      <c r="D4303" s="66" t="s">
        <v>174</v>
      </c>
      <c r="E4303" s="66" t="s">
        <v>175</v>
      </c>
      <c r="F4303" s="68">
        <v>46835</v>
      </c>
      <c r="G4303" s="67">
        <v>6.63</v>
      </c>
      <c r="H4303" s="67">
        <v>-0.14000000000000001</v>
      </c>
      <c r="I4303" s="67">
        <v>6.78</v>
      </c>
      <c r="J4303" s="67">
        <v>6.48</v>
      </c>
      <c r="K4303" s="67">
        <v>89.701499999999996</v>
      </c>
      <c r="L4303" s="67">
        <v>0.87529999999999997</v>
      </c>
    </row>
    <row r="4304" spans="1:15" hidden="1" x14ac:dyDescent="0.25">
      <c r="A4304" s="68">
        <v>44649</v>
      </c>
      <c r="B4304" s="68">
        <v>44651</v>
      </c>
      <c r="C4304" s="66" t="s">
        <v>127</v>
      </c>
      <c r="D4304" s="66" t="s">
        <v>4</v>
      </c>
      <c r="E4304" s="66" t="s">
        <v>8</v>
      </c>
      <c r="F4304" s="68">
        <v>48542</v>
      </c>
      <c r="G4304" s="67">
        <v>6.32</v>
      </c>
      <c r="H4304" s="67">
        <v>-0.19</v>
      </c>
      <c r="I4304" s="67">
        <v>6.46</v>
      </c>
      <c r="J4304" s="67">
        <v>6.17</v>
      </c>
      <c r="K4304" s="67">
        <v>88.128</v>
      </c>
      <c r="L4304" s="67">
        <v>0.92400000000000004</v>
      </c>
    </row>
    <row r="4305" spans="1:15" hidden="1" x14ac:dyDescent="0.25">
      <c r="A4305" s="68">
        <v>44649</v>
      </c>
      <c r="B4305" s="68">
        <v>44651</v>
      </c>
      <c r="C4305" s="66" t="s">
        <v>133</v>
      </c>
      <c r="D4305" s="66" t="s">
        <v>176</v>
      </c>
      <c r="E4305" s="66" t="s">
        <v>177</v>
      </c>
      <c r="F4305" s="68">
        <v>44979</v>
      </c>
      <c r="G4305" s="67">
        <v>5.89</v>
      </c>
      <c r="H4305" s="67">
        <v>-0.02</v>
      </c>
      <c r="I4305" s="67">
        <v>6.04</v>
      </c>
      <c r="J4305" s="67">
        <v>5.74</v>
      </c>
      <c r="K4305" s="67">
        <v>94.904300000000006</v>
      </c>
      <c r="L4305" s="67">
        <v>0</v>
      </c>
    </row>
    <row r="4306" spans="1:15" hidden="1" x14ac:dyDescent="0.25">
      <c r="A4306" s="68">
        <v>44648</v>
      </c>
      <c r="B4306" s="68">
        <v>44650</v>
      </c>
      <c r="C4306" s="66" t="s">
        <v>112</v>
      </c>
      <c r="D4306" s="66" t="s">
        <v>113</v>
      </c>
      <c r="E4306" s="66" t="s">
        <v>114</v>
      </c>
      <c r="F4306" s="68">
        <v>50705</v>
      </c>
      <c r="G4306" s="67">
        <v>6.51</v>
      </c>
      <c r="H4306" s="67">
        <v>0.13</v>
      </c>
      <c r="I4306" s="67">
        <v>6.65</v>
      </c>
      <c r="J4306" s="67">
        <v>6.36</v>
      </c>
      <c r="K4306" s="67">
        <v>65.049599999999998</v>
      </c>
      <c r="L4306" s="67">
        <v>1.2658</v>
      </c>
    </row>
    <row r="4307" spans="1:15" hidden="1" x14ac:dyDescent="0.25">
      <c r="A4307" s="68">
        <v>44648</v>
      </c>
      <c r="B4307" s="68">
        <v>44650</v>
      </c>
      <c r="C4307" s="66" t="s">
        <v>121</v>
      </c>
      <c r="D4307" s="66" t="s">
        <v>170</v>
      </c>
      <c r="E4307" s="66" t="s">
        <v>171</v>
      </c>
      <c r="F4307" s="68">
        <v>45987</v>
      </c>
      <c r="G4307" s="67">
        <v>6.65</v>
      </c>
      <c r="H4307" s="67">
        <v>0.11</v>
      </c>
      <c r="I4307" s="67">
        <v>6.8</v>
      </c>
      <c r="J4307" s="67">
        <v>6.5</v>
      </c>
      <c r="K4307" s="67">
        <v>82.159700000000001</v>
      </c>
      <c r="L4307" s="67">
        <v>0.3397</v>
      </c>
    </row>
    <row r="4308" spans="1:15" x14ac:dyDescent="0.25">
      <c r="A4308" s="68">
        <v>44648</v>
      </c>
      <c r="B4308" s="68">
        <v>44650</v>
      </c>
      <c r="C4308" s="66" t="s">
        <v>115</v>
      </c>
      <c r="D4308" s="66" t="s">
        <v>116</v>
      </c>
      <c r="E4308" s="66" t="s">
        <v>117</v>
      </c>
      <c r="F4308" s="68">
        <v>51616</v>
      </c>
      <c r="G4308" s="67">
        <v>6.54</v>
      </c>
      <c r="H4308" s="67">
        <v>0.13</v>
      </c>
      <c r="I4308" s="67">
        <v>6.68</v>
      </c>
      <c r="J4308" s="67">
        <v>6.4</v>
      </c>
      <c r="K4308" s="67">
        <v>62.049700000000001</v>
      </c>
      <c r="L4308" s="67">
        <v>2.7863000000000002</v>
      </c>
    </row>
    <row r="4309" spans="1:15" hidden="1" x14ac:dyDescent="0.25">
      <c r="A4309" s="68">
        <v>44648</v>
      </c>
      <c r="B4309" s="68">
        <v>44650</v>
      </c>
      <c r="C4309" s="66" t="s">
        <v>124</v>
      </c>
      <c r="D4309" s="66" t="s">
        <v>184</v>
      </c>
      <c r="E4309" s="66" t="s">
        <v>185</v>
      </c>
      <c r="F4309" s="68">
        <v>44741</v>
      </c>
      <c r="G4309" s="67">
        <v>5.61</v>
      </c>
      <c r="H4309" s="67">
        <v>-0.01</v>
      </c>
      <c r="I4309" s="67">
        <v>5.76</v>
      </c>
      <c r="J4309" s="67">
        <v>5.46</v>
      </c>
      <c r="K4309" s="67">
        <v>98.601799999999997</v>
      </c>
      <c r="L4309" s="67">
        <v>0</v>
      </c>
      <c r="O4309" s="76"/>
    </row>
    <row r="4310" spans="1:15" hidden="1" x14ac:dyDescent="0.25">
      <c r="A4310" s="68">
        <v>44648</v>
      </c>
      <c r="B4310" s="68">
        <v>44650</v>
      </c>
      <c r="C4310" s="66" t="s">
        <v>130</v>
      </c>
      <c r="D4310" s="66" t="s">
        <v>180</v>
      </c>
      <c r="E4310" s="66" t="s">
        <v>181</v>
      </c>
      <c r="F4310" s="68">
        <v>44853</v>
      </c>
      <c r="G4310" s="67">
        <v>5.74</v>
      </c>
      <c r="H4310" s="67">
        <v>0.02</v>
      </c>
      <c r="I4310" s="67">
        <v>5.89</v>
      </c>
      <c r="J4310" s="67">
        <v>5.59</v>
      </c>
      <c r="K4310" s="67">
        <v>96.867500000000007</v>
      </c>
      <c r="L4310" s="67">
        <v>0</v>
      </c>
    </row>
    <row r="4311" spans="1:15" hidden="1" x14ac:dyDescent="0.25">
      <c r="A4311" s="68">
        <v>44648</v>
      </c>
      <c r="B4311" s="68">
        <v>44650</v>
      </c>
      <c r="C4311" s="66" t="s">
        <v>118</v>
      </c>
      <c r="D4311" s="66" t="s">
        <v>174</v>
      </c>
      <c r="E4311" s="66" t="s">
        <v>175</v>
      </c>
      <c r="F4311" s="68">
        <v>46835</v>
      </c>
      <c r="G4311" s="67">
        <v>6.77</v>
      </c>
      <c r="H4311" s="67">
        <v>0.17</v>
      </c>
      <c r="I4311" s="67">
        <v>6.92</v>
      </c>
      <c r="J4311" s="67">
        <v>6.63</v>
      </c>
      <c r="K4311" s="67">
        <v>89.077500000000001</v>
      </c>
      <c r="L4311" s="67">
        <v>0.86299999999999999</v>
      </c>
    </row>
    <row r="4312" spans="1:15" hidden="1" x14ac:dyDescent="0.25">
      <c r="A4312" s="68">
        <v>44648</v>
      </c>
      <c r="B4312" s="68">
        <v>44650</v>
      </c>
      <c r="C4312" s="66" t="s">
        <v>127</v>
      </c>
      <c r="D4312" s="66" t="s">
        <v>4</v>
      </c>
      <c r="E4312" s="66" t="s">
        <v>8</v>
      </c>
      <c r="F4312" s="68">
        <v>48542</v>
      </c>
      <c r="G4312" s="67">
        <v>6.51</v>
      </c>
      <c r="H4312" s="67">
        <v>0.11</v>
      </c>
      <c r="I4312" s="67">
        <v>6.66</v>
      </c>
      <c r="J4312" s="67">
        <v>6.37</v>
      </c>
      <c r="K4312" s="67">
        <v>86.744299999999996</v>
      </c>
      <c r="L4312" s="67">
        <v>0.91100000000000003</v>
      </c>
    </row>
    <row r="4313" spans="1:15" hidden="1" x14ac:dyDescent="0.25">
      <c r="A4313" s="68">
        <v>44648</v>
      </c>
      <c r="B4313" s="68">
        <v>44650</v>
      </c>
      <c r="C4313" s="66" t="s">
        <v>133</v>
      </c>
      <c r="D4313" s="66" t="s">
        <v>176</v>
      </c>
      <c r="E4313" s="66" t="s">
        <v>177</v>
      </c>
      <c r="F4313" s="68">
        <v>44979</v>
      </c>
      <c r="G4313" s="67">
        <v>5.91</v>
      </c>
      <c r="H4313" s="67">
        <v>-0.02</v>
      </c>
      <c r="I4313" s="67">
        <v>6.06</v>
      </c>
      <c r="J4313" s="67">
        <v>5.76</v>
      </c>
      <c r="K4313" s="67">
        <v>94.875900000000001</v>
      </c>
      <c r="L4313" s="67">
        <v>0</v>
      </c>
    </row>
    <row r="4314" spans="1:15" hidden="1" x14ac:dyDescent="0.25">
      <c r="A4314" s="68">
        <v>44645</v>
      </c>
      <c r="B4314" s="68">
        <v>44649</v>
      </c>
      <c r="C4314" s="66" t="s">
        <v>112</v>
      </c>
      <c r="D4314" s="66" t="s">
        <v>113</v>
      </c>
      <c r="E4314" s="66" t="s">
        <v>114</v>
      </c>
      <c r="F4314" s="68">
        <v>50705</v>
      </c>
      <c r="G4314" s="67">
        <v>6.38</v>
      </c>
      <c r="H4314" s="67">
        <v>-0.14000000000000001</v>
      </c>
      <c r="I4314" s="67">
        <v>6.52</v>
      </c>
      <c r="J4314" s="67">
        <v>6.23</v>
      </c>
      <c r="K4314" s="67">
        <v>66.049499999999995</v>
      </c>
      <c r="L4314" s="67">
        <v>1.2575000000000001</v>
      </c>
    </row>
    <row r="4315" spans="1:15" hidden="1" x14ac:dyDescent="0.25">
      <c r="A4315" s="68">
        <v>44645</v>
      </c>
      <c r="B4315" s="68">
        <v>44649</v>
      </c>
      <c r="C4315" s="66" t="s">
        <v>121</v>
      </c>
      <c r="D4315" s="66" t="s">
        <v>170</v>
      </c>
      <c r="E4315" s="66" t="s">
        <v>171</v>
      </c>
      <c r="F4315" s="68">
        <v>45987</v>
      </c>
      <c r="G4315" s="67">
        <v>6.54</v>
      </c>
      <c r="H4315" s="67">
        <v>-0.08</v>
      </c>
      <c r="I4315" s="67">
        <v>6.69</v>
      </c>
      <c r="J4315" s="67">
        <v>6.4</v>
      </c>
      <c r="K4315" s="67">
        <v>82.441299999999998</v>
      </c>
      <c r="L4315" s="67">
        <v>0.33700000000000002</v>
      </c>
    </row>
    <row r="4316" spans="1:15" x14ac:dyDescent="0.25">
      <c r="A4316" s="68">
        <v>44645</v>
      </c>
      <c r="B4316" s="68">
        <v>44649</v>
      </c>
      <c r="C4316" s="66" t="s">
        <v>115</v>
      </c>
      <c r="D4316" s="66" t="s">
        <v>116</v>
      </c>
      <c r="E4316" s="66" t="s">
        <v>117</v>
      </c>
      <c r="F4316" s="68">
        <v>51616</v>
      </c>
      <c r="G4316" s="67">
        <v>6.41</v>
      </c>
      <c r="H4316" s="67">
        <v>-0.15</v>
      </c>
      <c r="I4316" s="67">
        <v>6.56</v>
      </c>
      <c r="J4316" s="67">
        <v>6.27</v>
      </c>
      <c r="K4316" s="67">
        <v>63.059800000000003</v>
      </c>
      <c r="L4316" s="67">
        <v>2.7780999999999998</v>
      </c>
    </row>
    <row r="4317" spans="1:15" hidden="1" x14ac:dyDescent="0.25">
      <c r="A4317" s="68">
        <v>44645</v>
      </c>
      <c r="B4317" s="68">
        <v>44649</v>
      </c>
      <c r="C4317" s="66" t="s">
        <v>124</v>
      </c>
      <c r="D4317" s="66" t="s">
        <v>184</v>
      </c>
      <c r="E4317" s="66" t="s">
        <v>185</v>
      </c>
      <c r="F4317" s="68">
        <v>44741</v>
      </c>
      <c r="G4317" s="67">
        <v>5.62</v>
      </c>
      <c r="H4317" s="67">
        <v>-0.01</v>
      </c>
      <c r="I4317" s="67">
        <v>5.77</v>
      </c>
      <c r="J4317" s="67">
        <v>5.47</v>
      </c>
      <c r="K4317" s="67">
        <v>98.584199999999996</v>
      </c>
      <c r="L4317" s="67">
        <v>0</v>
      </c>
      <c r="O4317" s="76"/>
    </row>
    <row r="4318" spans="1:15" hidden="1" x14ac:dyDescent="0.25">
      <c r="A4318" s="68">
        <v>44645</v>
      </c>
      <c r="B4318" s="68">
        <v>44649</v>
      </c>
      <c r="C4318" s="66" t="s">
        <v>130</v>
      </c>
      <c r="D4318" s="66" t="s">
        <v>180</v>
      </c>
      <c r="E4318" s="66" t="s">
        <v>181</v>
      </c>
      <c r="F4318" s="68">
        <v>44853</v>
      </c>
      <c r="G4318" s="67">
        <v>5.72</v>
      </c>
      <c r="H4318" s="67">
        <v>0.01</v>
      </c>
      <c r="I4318" s="67">
        <v>5.87</v>
      </c>
      <c r="J4318" s="67">
        <v>5.57</v>
      </c>
      <c r="K4318" s="67">
        <v>96.860600000000005</v>
      </c>
      <c r="L4318" s="67">
        <v>0</v>
      </c>
    </row>
    <row r="4319" spans="1:15" hidden="1" x14ac:dyDescent="0.25">
      <c r="A4319" s="68">
        <v>44645</v>
      </c>
      <c r="B4319" s="68">
        <v>44649</v>
      </c>
      <c r="C4319" s="66" t="s">
        <v>118</v>
      </c>
      <c r="D4319" s="66" t="s">
        <v>174</v>
      </c>
      <c r="E4319" s="66" t="s">
        <v>175</v>
      </c>
      <c r="F4319" s="68">
        <v>46835</v>
      </c>
      <c r="G4319" s="67">
        <v>6.6</v>
      </c>
      <c r="H4319" s="67">
        <v>-0.04</v>
      </c>
      <c r="I4319" s="67">
        <v>6.75</v>
      </c>
      <c r="J4319" s="67">
        <v>6.46</v>
      </c>
      <c r="K4319" s="67">
        <v>89.826999999999998</v>
      </c>
      <c r="L4319" s="67">
        <v>0.85070000000000001</v>
      </c>
    </row>
    <row r="4320" spans="1:15" hidden="1" x14ac:dyDescent="0.25">
      <c r="A4320" s="68">
        <v>44645</v>
      </c>
      <c r="B4320" s="68">
        <v>44649</v>
      </c>
      <c r="C4320" s="66" t="s">
        <v>127</v>
      </c>
      <c r="D4320" s="66" t="s">
        <v>4</v>
      </c>
      <c r="E4320" s="66" t="s">
        <v>8</v>
      </c>
      <c r="F4320" s="68">
        <v>48542</v>
      </c>
      <c r="G4320" s="67">
        <v>6.4</v>
      </c>
      <c r="H4320" s="67">
        <v>-0.11</v>
      </c>
      <c r="I4320" s="67">
        <v>6.55</v>
      </c>
      <c r="J4320" s="67">
        <v>6.26</v>
      </c>
      <c r="K4320" s="67">
        <v>87.508600000000001</v>
      </c>
      <c r="L4320" s="67">
        <v>0.89790000000000003</v>
      </c>
    </row>
    <row r="4321" spans="1:15" hidden="1" x14ac:dyDescent="0.25">
      <c r="A4321" s="68">
        <v>44645</v>
      </c>
      <c r="B4321" s="68">
        <v>44649</v>
      </c>
      <c r="C4321" s="66" t="s">
        <v>133</v>
      </c>
      <c r="D4321" s="66" t="s">
        <v>176</v>
      </c>
      <c r="E4321" s="66" t="s">
        <v>177</v>
      </c>
      <c r="F4321" s="68">
        <v>44979</v>
      </c>
      <c r="G4321" s="67">
        <v>5.93</v>
      </c>
      <c r="H4321" s="67">
        <v>-0.01</v>
      </c>
      <c r="I4321" s="67">
        <v>6.08</v>
      </c>
      <c r="J4321" s="67">
        <v>5.78</v>
      </c>
      <c r="K4321" s="67">
        <v>94.8446</v>
      </c>
      <c r="L4321" s="67">
        <v>0</v>
      </c>
    </row>
    <row r="4322" spans="1:15" hidden="1" x14ac:dyDescent="0.25">
      <c r="A4322" s="68">
        <v>44644</v>
      </c>
      <c r="B4322" s="68">
        <v>44648</v>
      </c>
      <c r="C4322" s="66" t="s">
        <v>112</v>
      </c>
      <c r="D4322" s="66" t="s">
        <v>113</v>
      </c>
      <c r="E4322" s="66" t="s">
        <v>114</v>
      </c>
      <c r="F4322" s="68">
        <v>50705</v>
      </c>
      <c r="G4322" s="67">
        <v>6.52</v>
      </c>
      <c r="H4322" s="67">
        <v>0.14000000000000001</v>
      </c>
      <c r="I4322" s="67">
        <v>6.66</v>
      </c>
      <c r="J4322" s="67">
        <v>6.37</v>
      </c>
      <c r="K4322" s="67">
        <v>64.979500000000002</v>
      </c>
      <c r="L4322" s="67">
        <v>1.2493000000000001</v>
      </c>
    </row>
    <row r="4323" spans="1:15" hidden="1" x14ac:dyDescent="0.25">
      <c r="A4323" s="68">
        <v>44644</v>
      </c>
      <c r="B4323" s="68">
        <v>44648</v>
      </c>
      <c r="C4323" s="66" t="s">
        <v>121</v>
      </c>
      <c r="D4323" s="66" t="s">
        <v>170</v>
      </c>
      <c r="E4323" s="66" t="s">
        <v>171</v>
      </c>
      <c r="F4323" s="68">
        <v>45987</v>
      </c>
      <c r="G4323" s="67">
        <v>6.62</v>
      </c>
      <c r="H4323" s="67">
        <v>0.16</v>
      </c>
      <c r="I4323" s="67">
        <v>6.76</v>
      </c>
      <c r="J4323" s="67">
        <v>6.47</v>
      </c>
      <c r="K4323" s="67">
        <v>82.221400000000003</v>
      </c>
      <c r="L4323" s="67">
        <v>0.3342</v>
      </c>
    </row>
    <row r="4324" spans="1:15" x14ac:dyDescent="0.25">
      <c r="A4324" s="68">
        <v>44644</v>
      </c>
      <c r="B4324" s="68">
        <v>44648</v>
      </c>
      <c r="C4324" s="66" t="s">
        <v>115</v>
      </c>
      <c r="D4324" s="66" t="s">
        <v>116</v>
      </c>
      <c r="E4324" s="66" t="s">
        <v>117</v>
      </c>
      <c r="F4324" s="68">
        <v>51616</v>
      </c>
      <c r="G4324" s="67">
        <v>6.56</v>
      </c>
      <c r="H4324" s="67">
        <v>0.14000000000000001</v>
      </c>
      <c r="I4324" s="67">
        <v>6.71</v>
      </c>
      <c r="J4324" s="67">
        <v>6.42</v>
      </c>
      <c r="K4324" s="67">
        <v>61.873699999999999</v>
      </c>
      <c r="L4324" s="67">
        <v>2.7698999999999998</v>
      </c>
    </row>
    <row r="4325" spans="1:15" hidden="1" x14ac:dyDescent="0.25">
      <c r="A4325" s="68">
        <v>44644</v>
      </c>
      <c r="B4325" s="68">
        <v>44648</v>
      </c>
      <c r="C4325" s="66" t="s">
        <v>124</v>
      </c>
      <c r="D4325" s="66" t="s">
        <v>184</v>
      </c>
      <c r="E4325" s="66" t="s">
        <v>185</v>
      </c>
      <c r="F4325" s="68">
        <v>44741</v>
      </c>
      <c r="G4325" s="67">
        <v>5.63</v>
      </c>
      <c r="H4325" s="67">
        <v>0</v>
      </c>
      <c r="I4325" s="67">
        <v>5.78</v>
      </c>
      <c r="J4325" s="67">
        <v>5.48</v>
      </c>
      <c r="K4325" s="67">
        <v>98.566500000000005</v>
      </c>
      <c r="L4325" s="67">
        <v>0</v>
      </c>
      <c r="O4325" s="76"/>
    </row>
    <row r="4326" spans="1:15" hidden="1" x14ac:dyDescent="0.25">
      <c r="A4326" s="68">
        <v>44644</v>
      </c>
      <c r="B4326" s="68">
        <v>44648</v>
      </c>
      <c r="C4326" s="66" t="s">
        <v>130</v>
      </c>
      <c r="D4326" s="66" t="s">
        <v>180</v>
      </c>
      <c r="E4326" s="66" t="s">
        <v>181</v>
      </c>
      <c r="F4326" s="68">
        <v>44853</v>
      </c>
      <c r="G4326" s="67">
        <v>5.71</v>
      </c>
      <c r="H4326" s="67">
        <v>0</v>
      </c>
      <c r="I4326" s="67">
        <v>5.86</v>
      </c>
      <c r="J4326" s="67">
        <v>5.56</v>
      </c>
      <c r="K4326" s="67">
        <v>96.850999999999999</v>
      </c>
      <c r="L4326" s="67">
        <v>0</v>
      </c>
    </row>
    <row r="4327" spans="1:15" hidden="1" x14ac:dyDescent="0.25">
      <c r="A4327" s="68">
        <v>44644</v>
      </c>
      <c r="B4327" s="68">
        <v>44648</v>
      </c>
      <c r="C4327" s="66" t="s">
        <v>118</v>
      </c>
      <c r="D4327" s="66" t="s">
        <v>174</v>
      </c>
      <c r="E4327" s="66" t="s">
        <v>175</v>
      </c>
      <c r="F4327" s="68">
        <v>46835</v>
      </c>
      <c r="G4327" s="67">
        <v>6.64</v>
      </c>
      <c r="H4327" s="67">
        <v>0.16</v>
      </c>
      <c r="I4327" s="67">
        <v>6.79</v>
      </c>
      <c r="J4327" s="67">
        <v>6.49</v>
      </c>
      <c r="K4327" s="67">
        <v>89.659400000000005</v>
      </c>
      <c r="L4327" s="67">
        <v>0.83840000000000003</v>
      </c>
    </row>
    <row r="4328" spans="1:15" hidden="1" x14ac:dyDescent="0.25">
      <c r="A4328" s="68">
        <v>44644</v>
      </c>
      <c r="B4328" s="68">
        <v>44648</v>
      </c>
      <c r="C4328" s="66" t="s">
        <v>127</v>
      </c>
      <c r="D4328" s="66" t="s">
        <v>4</v>
      </c>
      <c r="E4328" s="66" t="s">
        <v>8</v>
      </c>
      <c r="F4328" s="68">
        <v>48542</v>
      </c>
      <c r="G4328" s="67">
        <v>6.51</v>
      </c>
      <c r="H4328" s="67">
        <v>0.14000000000000001</v>
      </c>
      <c r="I4328" s="67">
        <v>6.66</v>
      </c>
      <c r="J4328" s="67">
        <v>6.36</v>
      </c>
      <c r="K4328" s="67">
        <v>86.766800000000003</v>
      </c>
      <c r="L4328" s="67">
        <v>0.88490000000000002</v>
      </c>
    </row>
    <row r="4329" spans="1:15" hidden="1" x14ac:dyDescent="0.25">
      <c r="A4329" s="68">
        <v>44644</v>
      </c>
      <c r="B4329" s="68">
        <v>44648</v>
      </c>
      <c r="C4329" s="66" t="s">
        <v>133</v>
      </c>
      <c r="D4329" s="66" t="s">
        <v>176</v>
      </c>
      <c r="E4329" s="66" t="s">
        <v>177</v>
      </c>
      <c r="F4329" s="68">
        <v>44979</v>
      </c>
      <c r="G4329" s="67">
        <v>5.94</v>
      </c>
      <c r="H4329" s="67">
        <v>-0.01</v>
      </c>
      <c r="I4329" s="67">
        <v>6.09</v>
      </c>
      <c r="J4329" s="67">
        <v>5.79</v>
      </c>
      <c r="K4329" s="67">
        <v>94.818700000000007</v>
      </c>
      <c r="L4329" s="67">
        <v>0</v>
      </c>
    </row>
    <row r="4330" spans="1:15" hidden="1" x14ac:dyDescent="0.25">
      <c r="A4330" s="68">
        <v>44643</v>
      </c>
      <c r="B4330" s="68">
        <v>44645</v>
      </c>
      <c r="C4330" s="66" t="s">
        <v>112</v>
      </c>
      <c r="D4330" s="66" t="s">
        <v>113</v>
      </c>
      <c r="E4330" s="66" t="s">
        <v>114</v>
      </c>
      <c r="F4330" s="68">
        <v>50705</v>
      </c>
      <c r="G4330" s="67">
        <v>6.38</v>
      </c>
      <c r="H4330" s="67">
        <v>0.19</v>
      </c>
      <c r="I4330" s="67">
        <v>6.52</v>
      </c>
      <c r="J4330" s="67">
        <v>6.24</v>
      </c>
      <c r="K4330" s="67">
        <v>65.977699999999999</v>
      </c>
      <c r="L4330" s="67">
        <v>1.2246999999999999</v>
      </c>
    </row>
    <row r="4331" spans="1:15" hidden="1" x14ac:dyDescent="0.25">
      <c r="A4331" s="68">
        <v>44643</v>
      </c>
      <c r="B4331" s="68">
        <v>44645</v>
      </c>
      <c r="C4331" s="66" t="s">
        <v>121</v>
      </c>
      <c r="D4331" s="66" t="s">
        <v>170</v>
      </c>
      <c r="E4331" s="66" t="s">
        <v>171</v>
      </c>
      <c r="F4331" s="68">
        <v>45987</v>
      </c>
      <c r="G4331" s="67">
        <v>6.46</v>
      </c>
      <c r="H4331" s="67">
        <v>0.04</v>
      </c>
      <c r="I4331" s="67">
        <v>6.6</v>
      </c>
      <c r="J4331" s="67">
        <v>6.31</v>
      </c>
      <c r="K4331" s="67">
        <v>82.6434</v>
      </c>
      <c r="L4331" s="67">
        <v>0.32600000000000001</v>
      </c>
    </row>
    <row r="4332" spans="1:15" x14ac:dyDescent="0.25">
      <c r="A4332" s="68">
        <v>44643</v>
      </c>
      <c r="B4332" s="68">
        <v>44645</v>
      </c>
      <c r="C4332" s="66" t="s">
        <v>115</v>
      </c>
      <c r="D4332" s="66" t="s">
        <v>116</v>
      </c>
      <c r="E4332" s="66" t="s">
        <v>117</v>
      </c>
      <c r="F4332" s="68">
        <v>51616</v>
      </c>
      <c r="G4332" s="67">
        <v>6.42</v>
      </c>
      <c r="H4332" s="67">
        <v>0.15</v>
      </c>
      <c r="I4332" s="67">
        <v>6.57</v>
      </c>
      <c r="J4332" s="67">
        <v>6.28</v>
      </c>
      <c r="K4332" s="67">
        <v>62.962499999999999</v>
      </c>
      <c r="L4332" s="67">
        <v>2.7452000000000001</v>
      </c>
    </row>
    <row r="4333" spans="1:15" hidden="1" x14ac:dyDescent="0.25">
      <c r="A4333" s="68">
        <v>44643</v>
      </c>
      <c r="B4333" s="68">
        <v>44645</v>
      </c>
      <c r="C4333" s="66" t="s">
        <v>124</v>
      </c>
      <c r="D4333" s="66" t="s">
        <v>184</v>
      </c>
      <c r="E4333" s="66" t="s">
        <v>185</v>
      </c>
      <c r="F4333" s="68">
        <v>44741</v>
      </c>
      <c r="G4333" s="67">
        <v>5.63</v>
      </c>
      <c r="H4333" s="67">
        <v>0.01</v>
      </c>
      <c r="I4333" s="67">
        <v>5.75</v>
      </c>
      <c r="J4333" s="67">
        <v>5.5</v>
      </c>
      <c r="K4333" s="67">
        <v>98.522199999999998</v>
      </c>
      <c r="L4333" s="67">
        <v>0</v>
      </c>
      <c r="O4333" s="76"/>
    </row>
    <row r="4334" spans="1:15" hidden="1" x14ac:dyDescent="0.25">
      <c r="A4334" s="68">
        <v>44643</v>
      </c>
      <c r="B4334" s="68">
        <v>44645</v>
      </c>
      <c r="C4334" s="66" t="s">
        <v>130</v>
      </c>
      <c r="D4334" s="66" t="s">
        <v>180</v>
      </c>
      <c r="E4334" s="66" t="s">
        <v>181</v>
      </c>
      <c r="F4334" s="68">
        <v>44853</v>
      </c>
      <c r="G4334" s="67">
        <v>5.71</v>
      </c>
      <c r="H4334" s="67">
        <v>0.03</v>
      </c>
      <c r="I4334" s="67">
        <v>5.86</v>
      </c>
      <c r="J4334" s="67">
        <v>5.57</v>
      </c>
      <c r="K4334" s="67">
        <v>96.804400000000001</v>
      </c>
      <c r="L4334" s="67">
        <v>0</v>
      </c>
    </row>
    <row r="4335" spans="1:15" hidden="1" x14ac:dyDescent="0.25">
      <c r="A4335" s="68">
        <v>44643</v>
      </c>
      <c r="B4335" s="68">
        <v>44645</v>
      </c>
      <c r="C4335" s="66" t="s">
        <v>118</v>
      </c>
      <c r="D4335" s="66" t="s">
        <v>174</v>
      </c>
      <c r="E4335" s="66" t="s">
        <v>175</v>
      </c>
      <c r="F4335" s="68">
        <v>46835</v>
      </c>
      <c r="G4335" s="67">
        <v>6.48</v>
      </c>
      <c r="H4335" s="67">
        <v>7.0000000000000007E-2</v>
      </c>
      <c r="I4335" s="67">
        <v>6.63</v>
      </c>
      <c r="J4335" s="67">
        <v>6.34</v>
      </c>
      <c r="K4335" s="67">
        <v>90.366799999999998</v>
      </c>
      <c r="L4335" s="67">
        <v>0.8014</v>
      </c>
    </row>
    <row r="4336" spans="1:15" hidden="1" x14ac:dyDescent="0.25">
      <c r="A4336" s="68">
        <v>44643</v>
      </c>
      <c r="B4336" s="68">
        <v>44645</v>
      </c>
      <c r="C4336" s="66" t="s">
        <v>127</v>
      </c>
      <c r="D4336" s="66" t="s">
        <v>4</v>
      </c>
      <c r="E4336" s="66" t="s">
        <v>8</v>
      </c>
      <c r="F4336" s="68">
        <v>48542</v>
      </c>
      <c r="G4336" s="67">
        <v>6.37</v>
      </c>
      <c r="H4336" s="67">
        <v>0.18</v>
      </c>
      <c r="I4336" s="67">
        <v>6.51</v>
      </c>
      <c r="J4336" s="67">
        <v>6.23</v>
      </c>
      <c r="K4336" s="67">
        <v>87.728999999999999</v>
      </c>
      <c r="L4336" s="67">
        <v>0.84589999999999999</v>
      </c>
    </row>
    <row r="4337" spans="1:15" hidden="1" x14ac:dyDescent="0.25">
      <c r="A4337" s="68">
        <v>44643</v>
      </c>
      <c r="B4337" s="68">
        <v>44645</v>
      </c>
      <c r="C4337" s="66" t="s">
        <v>133</v>
      </c>
      <c r="D4337" s="66" t="s">
        <v>176</v>
      </c>
      <c r="E4337" s="66" t="s">
        <v>177</v>
      </c>
      <c r="F4337" s="68">
        <v>44979</v>
      </c>
      <c r="G4337" s="67">
        <v>5.95</v>
      </c>
      <c r="H4337" s="67">
        <v>0</v>
      </c>
      <c r="I4337" s="67">
        <v>6.1</v>
      </c>
      <c r="J4337" s="67">
        <v>5.8</v>
      </c>
      <c r="K4337" s="67">
        <v>94.768699999999995</v>
      </c>
      <c r="L4337" s="67">
        <v>0</v>
      </c>
    </row>
    <row r="4338" spans="1:15" hidden="1" x14ac:dyDescent="0.25">
      <c r="A4338" s="68">
        <v>44642</v>
      </c>
      <c r="B4338" s="68">
        <v>44644</v>
      </c>
      <c r="C4338" s="66" t="s">
        <v>112</v>
      </c>
      <c r="D4338" s="66" t="s">
        <v>113</v>
      </c>
      <c r="E4338" s="66" t="s">
        <v>114</v>
      </c>
      <c r="F4338" s="68">
        <v>50705</v>
      </c>
      <c r="G4338" s="67">
        <v>6.19</v>
      </c>
      <c r="H4338" s="67">
        <v>0.21</v>
      </c>
      <c r="I4338" s="67">
        <v>6.34</v>
      </c>
      <c r="J4338" s="67">
        <v>6.05</v>
      </c>
      <c r="K4338" s="67">
        <v>67.448499999999996</v>
      </c>
      <c r="L4338" s="67">
        <v>1.2163999999999999</v>
      </c>
    </row>
    <row r="4339" spans="1:15" hidden="1" x14ac:dyDescent="0.25">
      <c r="A4339" s="68">
        <v>44642</v>
      </c>
      <c r="B4339" s="68">
        <v>44644</v>
      </c>
      <c r="C4339" s="66" t="s">
        <v>121</v>
      </c>
      <c r="D4339" s="66" t="s">
        <v>170</v>
      </c>
      <c r="E4339" s="66" t="s">
        <v>171</v>
      </c>
      <c r="F4339" s="68">
        <v>45987</v>
      </c>
      <c r="G4339" s="67">
        <v>6.42</v>
      </c>
      <c r="H4339" s="67">
        <v>0.15</v>
      </c>
      <c r="I4339" s="67">
        <v>6.57</v>
      </c>
      <c r="J4339" s="67">
        <v>6.28</v>
      </c>
      <c r="K4339" s="67">
        <v>82.722700000000003</v>
      </c>
      <c r="L4339" s="67">
        <v>0.32329999999999998</v>
      </c>
    </row>
    <row r="4340" spans="1:15" x14ac:dyDescent="0.25">
      <c r="A4340" s="68">
        <v>44642</v>
      </c>
      <c r="B4340" s="68">
        <v>44644</v>
      </c>
      <c r="C4340" s="66" t="s">
        <v>115</v>
      </c>
      <c r="D4340" s="66" t="s">
        <v>116</v>
      </c>
      <c r="E4340" s="66" t="s">
        <v>117</v>
      </c>
      <c r="F4340" s="68">
        <v>51616</v>
      </c>
      <c r="G4340" s="67">
        <v>6.27</v>
      </c>
      <c r="H4340" s="67">
        <v>0.28000000000000003</v>
      </c>
      <c r="I4340" s="67">
        <v>6.42</v>
      </c>
      <c r="J4340" s="67">
        <v>6.13</v>
      </c>
      <c r="K4340" s="67">
        <v>64.177099999999996</v>
      </c>
      <c r="L4340" s="67">
        <v>2.7370000000000001</v>
      </c>
    </row>
    <row r="4341" spans="1:15" hidden="1" x14ac:dyDescent="0.25">
      <c r="A4341" s="68">
        <v>44642</v>
      </c>
      <c r="B4341" s="68">
        <v>44644</v>
      </c>
      <c r="C4341" s="66" t="s">
        <v>124</v>
      </c>
      <c r="D4341" s="66" t="s">
        <v>184</v>
      </c>
      <c r="E4341" s="66" t="s">
        <v>185</v>
      </c>
      <c r="F4341" s="68">
        <v>44741</v>
      </c>
      <c r="G4341" s="67">
        <v>5.62</v>
      </c>
      <c r="H4341" s="67">
        <v>0.24</v>
      </c>
      <c r="I4341" s="67">
        <v>5.77</v>
      </c>
      <c r="J4341" s="67">
        <v>5.47</v>
      </c>
      <c r="K4341" s="67">
        <v>98.508300000000006</v>
      </c>
      <c r="L4341" s="67">
        <v>0</v>
      </c>
      <c r="O4341" s="76"/>
    </row>
    <row r="4342" spans="1:15" hidden="1" x14ac:dyDescent="0.25">
      <c r="A4342" s="68">
        <v>44642</v>
      </c>
      <c r="B4342" s="68">
        <v>44644</v>
      </c>
      <c r="C4342" s="66" t="s">
        <v>130</v>
      </c>
      <c r="D4342" s="66" t="s">
        <v>182</v>
      </c>
      <c r="E4342" s="66" t="s">
        <v>183</v>
      </c>
      <c r="F4342" s="68">
        <v>44797</v>
      </c>
      <c r="G4342" s="67">
        <v>5.68</v>
      </c>
      <c r="H4342" s="67">
        <v>0.06</v>
      </c>
      <c r="I4342" s="67">
        <v>5.83</v>
      </c>
      <c r="J4342" s="67">
        <v>5.53</v>
      </c>
      <c r="K4342" s="67">
        <v>97.644999999999996</v>
      </c>
      <c r="L4342" s="67">
        <v>0</v>
      </c>
    </row>
    <row r="4343" spans="1:15" hidden="1" x14ac:dyDescent="0.25">
      <c r="A4343" s="68">
        <v>44642</v>
      </c>
      <c r="B4343" s="68">
        <v>44644</v>
      </c>
      <c r="C4343" s="66" t="s">
        <v>118</v>
      </c>
      <c r="D4343" s="66" t="s">
        <v>174</v>
      </c>
      <c r="E4343" s="66" t="s">
        <v>175</v>
      </c>
      <c r="F4343" s="68">
        <v>46835</v>
      </c>
      <c r="G4343" s="67">
        <v>6.41</v>
      </c>
      <c r="H4343" s="67">
        <v>0.16</v>
      </c>
      <c r="I4343" s="67">
        <v>6.56</v>
      </c>
      <c r="J4343" s="67">
        <v>6.27</v>
      </c>
      <c r="K4343" s="67">
        <v>90.684600000000003</v>
      </c>
      <c r="L4343" s="67">
        <v>0.78900000000000003</v>
      </c>
    </row>
    <row r="4344" spans="1:15" hidden="1" x14ac:dyDescent="0.25">
      <c r="A4344" s="68">
        <v>44642</v>
      </c>
      <c r="B4344" s="68">
        <v>44644</v>
      </c>
      <c r="C4344" s="66" t="s">
        <v>127</v>
      </c>
      <c r="D4344" s="66" t="s">
        <v>4</v>
      </c>
      <c r="E4344" s="66" t="s">
        <v>8</v>
      </c>
      <c r="F4344" s="68">
        <v>48542</v>
      </c>
      <c r="G4344" s="67">
        <v>6.19</v>
      </c>
      <c r="H4344" s="67">
        <v>0.2</v>
      </c>
      <c r="I4344" s="67">
        <v>6.34</v>
      </c>
      <c r="J4344" s="67">
        <v>6.05</v>
      </c>
      <c r="K4344" s="67">
        <v>88.988500000000002</v>
      </c>
      <c r="L4344" s="67">
        <v>0.83289999999999997</v>
      </c>
    </row>
    <row r="4345" spans="1:15" hidden="1" x14ac:dyDescent="0.25">
      <c r="A4345" s="68">
        <v>44642</v>
      </c>
      <c r="B4345" s="68">
        <v>44644</v>
      </c>
      <c r="C4345" s="66" t="s">
        <v>133</v>
      </c>
      <c r="D4345" s="66" t="s">
        <v>176</v>
      </c>
      <c r="E4345" s="66" t="s">
        <v>177</v>
      </c>
      <c r="F4345" s="68">
        <v>44979</v>
      </c>
      <c r="G4345" s="67">
        <v>5.95</v>
      </c>
      <c r="H4345" s="67">
        <v>0.25</v>
      </c>
      <c r="I4345" s="67">
        <v>6.1</v>
      </c>
      <c r="J4345" s="67">
        <v>5.8</v>
      </c>
      <c r="K4345" s="67">
        <v>94.753900000000002</v>
      </c>
      <c r="L4345" s="67">
        <v>0</v>
      </c>
    </row>
    <row r="4346" spans="1:15" hidden="1" x14ac:dyDescent="0.25">
      <c r="A4346" s="68">
        <v>44641</v>
      </c>
      <c r="B4346" s="68">
        <v>44643</v>
      </c>
      <c r="C4346" s="66" t="s">
        <v>112</v>
      </c>
      <c r="D4346" s="66" t="s">
        <v>113</v>
      </c>
      <c r="E4346" s="66" t="s">
        <v>114</v>
      </c>
      <c r="F4346" s="68">
        <v>50705</v>
      </c>
      <c r="G4346" s="67">
        <v>5.98</v>
      </c>
      <c r="H4346" s="67">
        <v>0.22</v>
      </c>
      <c r="I4346" s="67">
        <v>6.12</v>
      </c>
      <c r="J4346" s="67">
        <v>5.83</v>
      </c>
      <c r="K4346" s="67">
        <v>69.181700000000006</v>
      </c>
      <c r="L4346" s="67">
        <v>1.2081999999999999</v>
      </c>
    </row>
    <row r="4347" spans="1:15" hidden="1" x14ac:dyDescent="0.25">
      <c r="A4347" s="68">
        <v>44641</v>
      </c>
      <c r="B4347" s="68">
        <v>44643</v>
      </c>
      <c r="C4347" s="66" t="s">
        <v>121</v>
      </c>
      <c r="D4347" s="66" t="s">
        <v>170</v>
      </c>
      <c r="E4347" s="66" t="s">
        <v>171</v>
      </c>
      <c r="F4347" s="68">
        <v>45987</v>
      </c>
      <c r="G4347" s="67">
        <v>6.27</v>
      </c>
      <c r="H4347" s="67">
        <v>0.19</v>
      </c>
      <c r="I4347" s="67">
        <v>6.41</v>
      </c>
      <c r="J4347" s="67">
        <v>6.12</v>
      </c>
      <c r="K4347" s="67">
        <v>83.156400000000005</v>
      </c>
      <c r="L4347" s="67">
        <v>0.32050000000000001</v>
      </c>
    </row>
    <row r="4348" spans="1:15" x14ac:dyDescent="0.25">
      <c r="A4348" s="68">
        <v>44641</v>
      </c>
      <c r="B4348" s="68">
        <v>44643</v>
      </c>
      <c r="C4348" s="66" t="s">
        <v>115</v>
      </c>
      <c r="D4348" s="66" t="s">
        <v>116</v>
      </c>
      <c r="E4348" s="66" t="s">
        <v>117</v>
      </c>
      <c r="F4348" s="68">
        <v>51616</v>
      </c>
      <c r="G4348" s="67">
        <v>5.99</v>
      </c>
      <c r="H4348" s="67">
        <v>0.22</v>
      </c>
      <c r="I4348" s="67">
        <v>6.13</v>
      </c>
      <c r="J4348" s="67">
        <v>5.84</v>
      </c>
      <c r="K4348" s="67">
        <v>66.572599999999994</v>
      </c>
      <c r="L4348" s="67">
        <v>2.7288000000000001</v>
      </c>
    </row>
    <row r="4349" spans="1:15" hidden="1" x14ac:dyDescent="0.25">
      <c r="A4349" s="68">
        <v>44641</v>
      </c>
      <c r="B4349" s="68">
        <v>44643</v>
      </c>
      <c r="C4349" s="66" t="s">
        <v>124</v>
      </c>
      <c r="D4349" s="66" t="s">
        <v>184</v>
      </c>
      <c r="E4349" s="66" t="s">
        <v>185</v>
      </c>
      <c r="F4349" s="68">
        <v>44741</v>
      </c>
      <c r="G4349" s="67">
        <v>5.38</v>
      </c>
      <c r="H4349" s="67">
        <v>0</v>
      </c>
      <c r="I4349" s="67">
        <v>5.53</v>
      </c>
      <c r="J4349" s="67">
        <v>5.23</v>
      </c>
      <c r="K4349" s="67">
        <v>98.556600000000003</v>
      </c>
      <c r="L4349" s="67">
        <v>0</v>
      </c>
      <c r="O4349" s="76"/>
    </row>
    <row r="4350" spans="1:15" hidden="1" x14ac:dyDescent="0.25">
      <c r="A4350" s="68">
        <v>44641</v>
      </c>
      <c r="B4350" s="68">
        <v>44643</v>
      </c>
      <c r="C4350" s="66" t="s">
        <v>130</v>
      </c>
      <c r="D4350" s="66" t="s">
        <v>182</v>
      </c>
      <c r="E4350" s="66" t="s">
        <v>183</v>
      </c>
      <c r="F4350" s="68">
        <v>44797</v>
      </c>
      <c r="G4350" s="67">
        <v>5.62</v>
      </c>
      <c r="H4350" s="67">
        <v>0</v>
      </c>
      <c r="I4350" s="67">
        <v>5.77</v>
      </c>
      <c r="J4350" s="67">
        <v>5.47</v>
      </c>
      <c r="K4350" s="67">
        <v>97.651700000000005</v>
      </c>
      <c r="L4350" s="67">
        <v>0</v>
      </c>
    </row>
    <row r="4351" spans="1:15" hidden="1" x14ac:dyDescent="0.25">
      <c r="A4351" s="68">
        <v>44641</v>
      </c>
      <c r="B4351" s="68">
        <v>44643</v>
      </c>
      <c r="C4351" s="66" t="s">
        <v>118</v>
      </c>
      <c r="D4351" s="66" t="s">
        <v>174</v>
      </c>
      <c r="E4351" s="66" t="s">
        <v>175</v>
      </c>
      <c r="F4351" s="68">
        <v>46835</v>
      </c>
      <c r="G4351" s="67">
        <v>6.25</v>
      </c>
      <c r="H4351" s="67">
        <v>0.24</v>
      </c>
      <c r="I4351" s="67">
        <v>6.39</v>
      </c>
      <c r="J4351" s="67">
        <v>6.11</v>
      </c>
      <c r="K4351" s="67">
        <v>91.416700000000006</v>
      </c>
      <c r="L4351" s="67">
        <v>0.77669999999999995</v>
      </c>
    </row>
    <row r="4352" spans="1:15" hidden="1" x14ac:dyDescent="0.25">
      <c r="A4352" s="68">
        <v>44641</v>
      </c>
      <c r="B4352" s="68">
        <v>44643</v>
      </c>
      <c r="C4352" s="66" t="s">
        <v>127</v>
      </c>
      <c r="D4352" s="66" t="s">
        <v>4</v>
      </c>
      <c r="E4352" s="66" t="s">
        <v>8</v>
      </c>
      <c r="F4352" s="68">
        <v>48542</v>
      </c>
      <c r="G4352" s="67">
        <v>5.99</v>
      </c>
      <c r="H4352" s="67">
        <v>0.23</v>
      </c>
      <c r="I4352" s="67">
        <v>6.14</v>
      </c>
      <c r="J4352" s="67">
        <v>5.85</v>
      </c>
      <c r="K4352" s="67">
        <v>90.413700000000006</v>
      </c>
      <c r="L4352" s="67">
        <v>0.81989999999999996</v>
      </c>
    </row>
    <row r="4353" spans="1:15" hidden="1" x14ac:dyDescent="0.25">
      <c r="A4353" s="68">
        <v>44641</v>
      </c>
      <c r="B4353" s="68">
        <v>44643</v>
      </c>
      <c r="C4353" s="66" t="s">
        <v>133</v>
      </c>
      <c r="D4353" s="66" t="s">
        <v>176</v>
      </c>
      <c r="E4353" s="66" t="s">
        <v>177</v>
      </c>
      <c r="F4353" s="68">
        <v>44979</v>
      </c>
      <c r="G4353" s="67">
        <v>5.7</v>
      </c>
      <c r="H4353" s="67">
        <v>0</v>
      </c>
      <c r="I4353" s="67">
        <v>5.85</v>
      </c>
      <c r="J4353" s="67">
        <v>5.55</v>
      </c>
      <c r="K4353" s="67">
        <v>94.948899999999995</v>
      </c>
      <c r="L4353" s="67">
        <v>0</v>
      </c>
    </row>
    <row r="4354" spans="1:15" hidden="1" x14ac:dyDescent="0.25">
      <c r="A4354" s="68">
        <v>44638</v>
      </c>
      <c r="B4354" s="68">
        <v>44642</v>
      </c>
      <c r="C4354" s="66" t="s">
        <v>112</v>
      </c>
      <c r="D4354" s="66" t="s">
        <v>113</v>
      </c>
      <c r="E4354" s="66" t="s">
        <v>114</v>
      </c>
      <c r="F4354" s="68">
        <v>50705</v>
      </c>
      <c r="G4354" s="67">
        <v>5.76</v>
      </c>
      <c r="H4354" s="67">
        <v>0.03</v>
      </c>
      <c r="I4354" s="67">
        <v>5.9</v>
      </c>
      <c r="J4354" s="67">
        <v>5.61</v>
      </c>
      <c r="K4354" s="67">
        <v>71.016499999999994</v>
      </c>
      <c r="L4354" s="67">
        <v>1.2</v>
      </c>
    </row>
    <row r="4355" spans="1:15" hidden="1" x14ac:dyDescent="0.25">
      <c r="A4355" s="68">
        <v>44638</v>
      </c>
      <c r="B4355" s="68">
        <v>44642</v>
      </c>
      <c r="C4355" s="66" t="s">
        <v>121</v>
      </c>
      <c r="D4355" s="66" t="s">
        <v>170</v>
      </c>
      <c r="E4355" s="66" t="s">
        <v>171</v>
      </c>
      <c r="F4355" s="68">
        <v>45987</v>
      </c>
      <c r="G4355" s="67">
        <v>6.08</v>
      </c>
      <c r="H4355" s="67">
        <v>0</v>
      </c>
      <c r="I4355" s="67">
        <v>6.23</v>
      </c>
      <c r="J4355" s="67">
        <v>5.94</v>
      </c>
      <c r="K4355" s="67">
        <v>83.666700000000006</v>
      </c>
      <c r="L4355" s="67">
        <v>0.31780000000000003</v>
      </c>
    </row>
    <row r="4356" spans="1:15" x14ac:dyDescent="0.25">
      <c r="A4356" s="68">
        <v>44638</v>
      </c>
      <c r="B4356" s="68">
        <v>44642</v>
      </c>
      <c r="C4356" s="66" t="s">
        <v>115</v>
      </c>
      <c r="D4356" s="66" t="s">
        <v>116</v>
      </c>
      <c r="E4356" s="66" t="s">
        <v>117</v>
      </c>
      <c r="F4356" s="68">
        <v>51616</v>
      </c>
      <c r="G4356" s="67">
        <v>5.77</v>
      </c>
      <c r="H4356" s="67">
        <v>0.02</v>
      </c>
      <c r="I4356" s="67">
        <v>5.91</v>
      </c>
      <c r="J4356" s="67">
        <v>5.62</v>
      </c>
      <c r="K4356" s="67">
        <v>68.479799999999997</v>
      </c>
      <c r="L4356" s="67">
        <v>2.7204999999999999</v>
      </c>
    </row>
    <row r="4357" spans="1:15" hidden="1" x14ac:dyDescent="0.25">
      <c r="A4357" s="68">
        <v>44638</v>
      </c>
      <c r="B4357" s="68">
        <v>44642</v>
      </c>
      <c r="C4357" s="66" t="s">
        <v>124</v>
      </c>
      <c r="D4357" s="66" t="s">
        <v>184</v>
      </c>
      <c r="E4357" s="66" t="s">
        <v>185</v>
      </c>
      <c r="F4357" s="68">
        <v>44741</v>
      </c>
      <c r="G4357" s="67">
        <v>5.38</v>
      </c>
      <c r="H4357" s="67">
        <v>0.05</v>
      </c>
      <c r="I4357" s="67">
        <v>5.53</v>
      </c>
      <c r="J4357" s="67">
        <v>5.23</v>
      </c>
      <c r="K4357" s="67">
        <v>98.5428</v>
      </c>
      <c r="L4357" s="67">
        <v>0</v>
      </c>
      <c r="O4357" s="76"/>
    </row>
    <row r="4358" spans="1:15" hidden="1" x14ac:dyDescent="0.25">
      <c r="A4358" s="68">
        <v>44638</v>
      </c>
      <c r="B4358" s="68">
        <v>44642</v>
      </c>
      <c r="C4358" s="66" t="s">
        <v>130</v>
      </c>
      <c r="D4358" s="66" t="s">
        <v>182</v>
      </c>
      <c r="E4358" s="66" t="s">
        <v>183</v>
      </c>
      <c r="F4358" s="68">
        <v>44797</v>
      </c>
      <c r="G4358" s="67">
        <v>5.62</v>
      </c>
      <c r="H4358" s="67">
        <v>-0.01</v>
      </c>
      <c r="I4358" s="67">
        <v>5.76</v>
      </c>
      <c r="J4358" s="67">
        <v>5.47</v>
      </c>
      <c r="K4358" s="67">
        <v>97.639499999999998</v>
      </c>
      <c r="L4358" s="67">
        <v>0</v>
      </c>
    </row>
    <row r="4359" spans="1:15" hidden="1" x14ac:dyDescent="0.25">
      <c r="A4359" s="68">
        <v>44638</v>
      </c>
      <c r="B4359" s="68">
        <v>44642</v>
      </c>
      <c r="C4359" s="66" t="s">
        <v>118</v>
      </c>
      <c r="D4359" s="66" t="s">
        <v>174</v>
      </c>
      <c r="E4359" s="66" t="s">
        <v>175</v>
      </c>
      <c r="F4359" s="68">
        <v>46835</v>
      </c>
      <c r="G4359" s="67">
        <v>6.01</v>
      </c>
      <c r="H4359" s="67">
        <v>0.01</v>
      </c>
      <c r="I4359" s="67">
        <v>6.15</v>
      </c>
      <c r="J4359" s="67">
        <v>5.86</v>
      </c>
      <c r="K4359" s="67">
        <v>92.558599999999998</v>
      </c>
      <c r="L4359" s="67">
        <v>0.76439999999999997</v>
      </c>
    </row>
    <row r="4360" spans="1:15" hidden="1" x14ac:dyDescent="0.25">
      <c r="A4360" s="68">
        <v>44638</v>
      </c>
      <c r="B4360" s="68">
        <v>44642</v>
      </c>
      <c r="C4360" s="66" t="s">
        <v>127</v>
      </c>
      <c r="D4360" s="66" t="s">
        <v>4</v>
      </c>
      <c r="E4360" s="66" t="s">
        <v>8</v>
      </c>
      <c r="F4360" s="68">
        <v>48542</v>
      </c>
      <c r="G4360" s="67">
        <v>5.76</v>
      </c>
      <c r="H4360" s="67">
        <v>0.02</v>
      </c>
      <c r="I4360" s="67">
        <v>5.91</v>
      </c>
      <c r="J4360" s="67">
        <v>5.62</v>
      </c>
      <c r="K4360" s="67">
        <v>92.089699999999993</v>
      </c>
      <c r="L4360" s="67">
        <v>0.80679999999999996</v>
      </c>
    </row>
    <row r="4361" spans="1:15" hidden="1" x14ac:dyDescent="0.25">
      <c r="A4361" s="68">
        <v>44638</v>
      </c>
      <c r="B4361" s="68">
        <v>44642</v>
      </c>
      <c r="C4361" s="66" t="s">
        <v>133</v>
      </c>
      <c r="D4361" s="66" t="s">
        <v>176</v>
      </c>
      <c r="E4361" s="66" t="s">
        <v>177</v>
      </c>
      <c r="F4361" s="68">
        <v>44979</v>
      </c>
      <c r="G4361" s="67">
        <v>5.7</v>
      </c>
      <c r="H4361" s="67">
        <v>-0.02</v>
      </c>
      <c r="I4361" s="67">
        <v>5.85</v>
      </c>
      <c r="J4361" s="67">
        <v>5.55</v>
      </c>
      <c r="K4361" s="67">
        <v>94.934700000000007</v>
      </c>
      <c r="L4361" s="67">
        <v>0</v>
      </c>
    </row>
    <row r="4362" spans="1:15" hidden="1" x14ac:dyDescent="0.25">
      <c r="A4362" s="68">
        <v>44637</v>
      </c>
      <c r="B4362" s="68">
        <v>44641</v>
      </c>
      <c r="C4362" s="66" t="s">
        <v>112</v>
      </c>
      <c r="D4362" s="66" t="s">
        <v>113</v>
      </c>
      <c r="E4362" s="66" t="s">
        <v>114</v>
      </c>
      <c r="F4362" s="68">
        <v>50705</v>
      </c>
      <c r="G4362" s="67">
        <v>5.73</v>
      </c>
      <c r="H4362" s="67">
        <v>-0.18</v>
      </c>
      <c r="I4362" s="67">
        <v>5.88</v>
      </c>
      <c r="J4362" s="67">
        <v>5.59</v>
      </c>
      <c r="K4362" s="67">
        <v>71.2346</v>
      </c>
      <c r="L4362" s="67">
        <v>1.1918</v>
      </c>
    </row>
    <row r="4363" spans="1:15" hidden="1" x14ac:dyDescent="0.25">
      <c r="A4363" s="68">
        <v>44637</v>
      </c>
      <c r="B4363" s="68">
        <v>44641</v>
      </c>
      <c r="C4363" s="66" t="s">
        <v>121</v>
      </c>
      <c r="D4363" s="66" t="s">
        <v>170</v>
      </c>
      <c r="E4363" s="66" t="s">
        <v>171</v>
      </c>
      <c r="F4363" s="68">
        <v>45987</v>
      </c>
      <c r="G4363" s="67">
        <v>6.08</v>
      </c>
      <c r="H4363" s="67">
        <v>-0.15</v>
      </c>
      <c r="I4363" s="67">
        <v>6.23</v>
      </c>
      <c r="J4363" s="67">
        <v>5.94</v>
      </c>
      <c r="K4363" s="67">
        <v>83.652699999999996</v>
      </c>
      <c r="L4363" s="67">
        <v>0.31509999999999999</v>
      </c>
    </row>
    <row r="4364" spans="1:15" x14ac:dyDescent="0.25">
      <c r="A4364" s="68">
        <v>44637</v>
      </c>
      <c r="B4364" s="68">
        <v>44641</v>
      </c>
      <c r="C4364" s="66" t="s">
        <v>115</v>
      </c>
      <c r="D4364" s="66" t="s">
        <v>116</v>
      </c>
      <c r="E4364" s="66" t="s">
        <v>117</v>
      </c>
      <c r="F4364" s="68">
        <v>51616</v>
      </c>
      <c r="G4364" s="67">
        <v>5.75</v>
      </c>
      <c r="H4364" s="67">
        <v>-0.17</v>
      </c>
      <c r="I4364" s="67">
        <v>5.9</v>
      </c>
      <c r="J4364" s="67">
        <v>5.61</v>
      </c>
      <c r="K4364" s="67">
        <v>68.607799999999997</v>
      </c>
      <c r="L4364" s="67">
        <v>2.7122999999999999</v>
      </c>
    </row>
    <row r="4365" spans="1:15" hidden="1" x14ac:dyDescent="0.25">
      <c r="A4365" s="68">
        <v>44637</v>
      </c>
      <c r="B4365" s="68">
        <v>44641</v>
      </c>
      <c r="C4365" s="66" t="s">
        <v>124</v>
      </c>
      <c r="D4365" s="66" t="s">
        <v>184</v>
      </c>
      <c r="E4365" s="66" t="s">
        <v>185</v>
      </c>
      <c r="F4365" s="68">
        <v>44741</v>
      </c>
      <c r="G4365" s="67">
        <v>5.33</v>
      </c>
      <c r="H4365" s="67">
        <v>0</v>
      </c>
      <c r="I4365" s="67">
        <v>5.48</v>
      </c>
      <c r="J4365" s="67">
        <v>5.18</v>
      </c>
      <c r="K4365" s="67">
        <v>98.540199999999999</v>
      </c>
      <c r="L4365" s="67">
        <v>0</v>
      </c>
      <c r="O4365" s="76"/>
    </row>
    <row r="4366" spans="1:15" hidden="1" x14ac:dyDescent="0.25">
      <c r="A4366" s="68">
        <v>44637</v>
      </c>
      <c r="B4366" s="68">
        <v>44641</v>
      </c>
      <c r="C4366" s="66" t="s">
        <v>130</v>
      </c>
      <c r="D4366" s="66" t="s">
        <v>182</v>
      </c>
      <c r="E4366" s="66" t="s">
        <v>183</v>
      </c>
      <c r="F4366" s="68">
        <v>44797</v>
      </c>
      <c r="G4366" s="67">
        <v>5.63</v>
      </c>
      <c r="H4366" s="67">
        <v>0.01</v>
      </c>
      <c r="I4366" s="67">
        <v>5.77</v>
      </c>
      <c r="J4366" s="67">
        <v>5.48</v>
      </c>
      <c r="K4366" s="67">
        <v>97.620599999999996</v>
      </c>
      <c r="L4366" s="67">
        <v>0</v>
      </c>
    </row>
    <row r="4367" spans="1:15" hidden="1" x14ac:dyDescent="0.25">
      <c r="A4367" s="68">
        <v>44637</v>
      </c>
      <c r="B4367" s="68">
        <v>44641</v>
      </c>
      <c r="C4367" s="66" t="s">
        <v>118</v>
      </c>
      <c r="D4367" s="66" t="s">
        <v>174</v>
      </c>
      <c r="E4367" s="66" t="s">
        <v>175</v>
      </c>
      <c r="F4367" s="68">
        <v>46835</v>
      </c>
      <c r="G4367" s="67">
        <v>6</v>
      </c>
      <c r="H4367" s="67">
        <v>-0.17</v>
      </c>
      <c r="I4367" s="67">
        <v>6.15</v>
      </c>
      <c r="J4367" s="67">
        <v>5.86</v>
      </c>
      <c r="K4367" s="67">
        <v>92.574399999999997</v>
      </c>
      <c r="L4367" s="67">
        <v>0.75209999999999999</v>
      </c>
    </row>
    <row r="4368" spans="1:15" hidden="1" x14ac:dyDescent="0.25">
      <c r="A4368" s="68">
        <v>44637</v>
      </c>
      <c r="B4368" s="68">
        <v>44641</v>
      </c>
      <c r="C4368" s="66" t="s">
        <v>127</v>
      </c>
      <c r="D4368" s="66" t="s">
        <v>4</v>
      </c>
      <c r="E4368" s="66" t="s">
        <v>8</v>
      </c>
      <c r="F4368" s="68">
        <v>48542</v>
      </c>
      <c r="G4368" s="67">
        <v>5.74</v>
      </c>
      <c r="H4368" s="67">
        <v>-0.17</v>
      </c>
      <c r="I4368" s="67">
        <v>5.89</v>
      </c>
      <c r="J4368" s="67">
        <v>5.6</v>
      </c>
      <c r="K4368" s="67">
        <v>92.228999999999999</v>
      </c>
      <c r="L4368" s="67">
        <v>0.79379999999999995</v>
      </c>
    </row>
    <row r="4369" spans="1:15" hidden="1" x14ac:dyDescent="0.25">
      <c r="A4369" s="68">
        <v>44637</v>
      </c>
      <c r="B4369" s="68">
        <v>44641</v>
      </c>
      <c r="C4369" s="66" t="s">
        <v>133</v>
      </c>
      <c r="D4369" s="66" t="s">
        <v>176</v>
      </c>
      <c r="E4369" s="66" t="s">
        <v>177</v>
      </c>
      <c r="F4369" s="68">
        <v>44979</v>
      </c>
      <c r="G4369" s="67">
        <v>5.72</v>
      </c>
      <c r="H4369" s="67">
        <v>-0.02</v>
      </c>
      <c r="I4369" s="67">
        <v>5.87</v>
      </c>
      <c r="J4369" s="67">
        <v>5.57</v>
      </c>
      <c r="K4369" s="67">
        <v>94.903499999999994</v>
      </c>
      <c r="L4369" s="67">
        <v>0</v>
      </c>
    </row>
    <row r="4370" spans="1:15" hidden="1" x14ac:dyDescent="0.25">
      <c r="A4370" s="68">
        <v>44636</v>
      </c>
      <c r="B4370" s="68">
        <v>44638</v>
      </c>
      <c r="C4370" s="66" t="s">
        <v>112</v>
      </c>
      <c r="D4370" s="66" t="s">
        <v>113</v>
      </c>
      <c r="E4370" s="66" t="s">
        <v>114</v>
      </c>
      <c r="F4370" s="68">
        <v>50705</v>
      </c>
      <c r="G4370" s="67">
        <v>5.91</v>
      </c>
      <c r="H4370" s="67">
        <v>0.02</v>
      </c>
      <c r="I4370" s="67">
        <v>6.04</v>
      </c>
      <c r="J4370" s="67">
        <v>5.77</v>
      </c>
      <c r="K4370" s="67">
        <v>69.756500000000003</v>
      </c>
      <c r="L4370" s="67">
        <v>1.1671</v>
      </c>
    </row>
    <row r="4371" spans="1:15" hidden="1" x14ac:dyDescent="0.25">
      <c r="A4371" s="68">
        <v>44636</v>
      </c>
      <c r="B4371" s="68">
        <v>44638</v>
      </c>
      <c r="C4371" s="66" t="s">
        <v>121</v>
      </c>
      <c r="D4371" s="66" t="s">
        <v>170</v>
      </c>
      <c r="E4371" s="66" t="s">
        <v>171</v>
      </c>
      <c r="F4371" s="68">
        <v>45987</v>
      </c>
      <c r="G4371" s="67">
        <v>6.23</v>
      </c>
      <c r="H4371" s="67">
        <v>0</v>
      </c>
      <c r="I4371" s="67">
        <v>6.37</v>
      </c>
      <c r="J4371" s="67">
        <v>6.09</v>
      </c>
      <c r="K4371" s="67">
        <v>83.206500000000005</v>
      </c>
      <c r="L4371" s="67">
        <v>0.30680000000000002</v>
      </c>
    </row>
    <row r="4372" spans="1:15" x14ac:dyDescent="0.25">
      <c r="A4372" s="68">
        <v>44636</v>
      </c>
      <c r="B4372" s="68">
        <v>44638</v>
      </c>
      <c r="C4372" s="66" t="s">
        <v>115</v>
      </c>
      <c r="D4372" s="66" t="s">
        <v>116</v>
      </c>
      <c r="E4372" s="66" t="s">
        <v>117</v>
      </c>
      <c r="F4372" s="68">
        <v>51616</v>
      </c>
      <c r="G4372" s="67">
        <v>5.92</v>
      </c>
      <c r="H4372" s="67">
        <v>0</v>
      </c>
      <c r="I4372" s="67">
        <v>6.06</v>
      </c>
      <c r="J4372" s="67">
        <v>5.79</v>
      </c>
      <c r="K4372" s="67">
        <v>67.081400000000002</v>
      </c>
      <c r="L4372" s="67">
        <v>2.6877</v>
      </c>
    </row>
    <row r="4373" spans="1:15" hidden="1" x14ac:dyDescent="0.25">
      <c r="A4373" s="68">
        <v>44636</v>
      </c>
      <c r="B4373" s="68">
        <v>44638</v>
      </c>
      <c r="C4373" s="66" t="s">
        <v>124</v>
      </c>
      <c r="D4373" s="66" t="s">
        <v>184</v>
      </c>
      <c r="E4373" s="66" t="s">
        <v>185</v>
      </c>
      <c r="F4373" s="68">
        <v>44741</v>
      </c>
      <c r="G4373" s="67">
        <v>5.33</v>
      </c>
      <c r="H4373" s="67">
        <v>-0.11</v>
      </c>
      <c r="I4373" s="67">
        <v>5.48</v>
      </c>
      <c r="J4373" s="67">
        <v>5.18</v>
      </c>
      <c r="K4373" s="67">
        <v>98.498000000000005</v>
      </c>
      <c r="L4373" s="67">
        <v>0</v>
      </c>
      <c r="O4373" s="76"/>
    </row>
    <row r="4374" spans="1:15" hidden="1" x14ac:dyDescent="0.25">
      <c r="A4374" s="68">
        <v>44636</v>
      </c>
      <c r="B4374" s="68">
        <v>44638</v>
      </c>
      <c r="C4374" s="66" t="s">
        <v>130</v>
      </c>
      <c r="D4374" s="66" t="s">
        <v>182</v>
      </c>
      <c r="E4374" s="66" t="s">
        <v>183</v>
      </c>
      <c r="F4374" s="68">
        <v>44797</v>
      </c>
      <c r="G4374" s="67">
        <v>5.62</v>
      </c>
      <c r="H4374" s="67">
        <v>0.02</v>
      </c>
      <c r="I4374" s="67">
        <v>5.77</v>
      </c>
      <c r="J4374" s="67">
        <v>5.47</v>
      </c>
      <c r="K4374" s="67">
        <v>97.577299999999994</v>
      </c>
      <c r="L4374" s="67">
        <v>0</v>
      </c>
    </row>
    <row r="4375" spans="1:15" hidden="1" x14ac:dyDescent="0.25">
      <c r="A4375" s="68">
        <v>44636</v>
      </c>
      <c r="B4375" s="68">
        <v>44638</v>
      </c>
      <c r="C4375" s="66" t="s">
        <v>118</v>
      </c>
      <c r="D4375" s="66" t="s">
        <v>174</v>
      </c>
      <c r="E4375" s="66" t="s">
        <v>175</v>
      </c>
      <c r="F4375" s="68">
        <v>46835</v>
      </c>
      <c r="G4375" s="67">
        <v>6.17</v>
      </c>
      <c r="H4375" s="67">
        <v>0</v>
      </c>
      <c r="I4375" s="67">
        <v>6.3</v>
      </c>
      <c r="J4375" s="67">
        <v>6.03</v>
      </c>
      <c r="K4375" s="67">
        <v>91.798299999999998</v>
      </c>
      <c r="L4375" s="67">
        <v>0.71509999999999996</v>
      </c>
    </row>
    <row r="4376" spans="1:15" hidden="1" x14ac:dyDescent="0.25">
      <c r="A4376" s="68">
        <v>44636</v>
      </c>
      <c r="B4376" s="68">
        <v>44638</v>
      </c>
      <c r="C4376" s="66" t="s">
        <v>127</v>
      </c>
      <c r="D4376" s="66" t="s">
        <v>4</v>
      </c>
      <c r="E4376" s="66" t="s">
        <v>8</v>
      </c>
      <c r="F4376" s="68">
        <v>48542</v>
      </c>
      <c r="G4376" s="67">
        <v>5.91</v>
      </c>
      <c r="H4376" s="67">
        <v>0.02</v>
      </c>
      <c r="I4376" s="67">
        <v>6.04</v>
      </c>
      <c r="J4376" s="67">
        <v>5.77</v>
      </c>
      <c r="K4376" s="67">
        <v>91.029200000000003</v>
      </c>
      <c r="L4376" s="67">
        <v>0.75480000000000003</v>
      </c>
    </row>
    <row r="4377" spans="1:15" hidden="1" x14ac:dyDescent="0.25">
      <c r="A4377" s="68">
        <v>44636</v>
      </c>
      <c r="B4377" s="68">
        <v>44638</v>
      </c>
      <c r="C4377" s="66" t="s">
        <v>133</v>
      </c>
      <c r="D4377" s="66" t="s">
        <v>176</v>
      </c>
      <c r="E4377" s="66" t="s">
        <v>177</v>
      </c>
      <c r="F4377" s="68">
        <v>44979</v>
      </c>
      <c r="G4377" s="67">
        <v>5.74</v>
      </c>
      <c r="H4377" s="67">
        <v>0.03</v>
      </c>
      <c r="I4377" s="67">
        <v>5.89</v>
      </c>
      <c r="J4377" s="67">
        <v>5.59</v>
      </c>
      <c r="K4377" s="67">
        <v>94.846299999999999</v>
      </c>
      <c r="L4377" s="67">
        <v>0</v>
      </c>
    </row>
    <row r="4378" spans="1:15" hidden="1" x14ac:dyDescent="0.25">
      <c r="A4378" s="68">
        <v>44631</v>
      </c>
      <c r="B4378" s="68">
        <v>44637</v>
      </c>
      <c r="C4378" s="66" t="s">
        <v>112</v>
      </c>
      <c r="D4378" s="66" t="s">
        <v>113</v>
      </c>
      <c r="E4378" s="66" t="s">
        <v>114</v>
      </c>
      <c r="F4378" s="68">
        <v>50705</v>
      </c>
      <c r="G4378" s="67">
        <v>5.89</v>
      </c>
      <c r="H4378" s="67">
        <v>0.21</v>
      </c>
      <c r="I4378" s="67">
        <v>5.96</v>
      </c>
      <c r="J4378" s="67">
        <v>5.82</v>
      </c>
      <c r="K4378" s="67">
        <v>69.877099999999999</v>
      </c>
      <c r="L4378" s="67">
        <v>1.1589</v>
      </c>
    </row>
    <row r="4379" spans="1:15" hidden="1" x14ac:dyDescent="0.25">
      <c r="A4379" s="68">
        <v>44631</v>
      </c>
      <c r="B4379" s="68">
        <v>44637</v>
      </c>
      <c r="C4379" s="66" t="s">
        <v>121</v>
      </c>
      <c r="D4379" s="66" t="s">
        <v>170</v>
      </c>
      <c r="E4379" s="66" t="s">
        <v>171</v>
      </c>
      <c r="F4379" s="68">
        <v>45987</v>
      </c>
      <c r="G4379" s="67">
        <v>6.23</v>
      </c>
      <c r="H4379" s="67">
        <v>0.13</v>
      </c>
      <c r="I4379" s="67">
        <v>6.3</v>
      </c>
      <c r="J4379" s="67">
        <v>6.16</v>
      </c>
      <c r="K4379" s="67">
        <v>83.189300000000003</v>
      </c>
      <c r="L4379" s="67">
        <v>0.30409999999999998</v>
      </c>
    </row>
    <row r="4380" spans="1:15" x14ac:dyDescent="0.25">
      <c r="A4380" s="68">
        <v>44631</v>
      </c>
      <c r="B4380" s="68">
        <v>44637</v>
      </c>
      <c r="C4380" s="66" t="s">
        <v>115</v>
      </c>
      <c r="D4380" s="66" t="s">
        <v>116</v>
      </c>
      <c r="E4380" s="66" t="s">
        <v>117</v>
      </c>
      <c r="F4380" s="68">
        <v>51616</v>
      </c>
      <c r="G4380" s="67">
        <v>5.92</v>
      </c>
      <c r="H4380" s="67">
        <v>0.23</v>
      </c>
      <c r="I4380" s="67">
        <v>5.99</v>
      </c>
      <c r="J4380" s="67">
        <v>5.85</v>
      </c>
      <c r="K4380" s="67">
        <v>67.107500000000002</v>
      </c>
      <c r="L4380" s="67">
        <v>2.6795</v>
      </c>
    </row>
    <row r="4381" spans="1:15" hidden="1" x14ac:dyDescent="0.25">
      <c r="A4381" s="68">
        <v>44631</v>
      </c>
      <c r="B4381" s="68">
        <v>44637</v>
      </c>
      <c r="C4381" s="66" t="s">
        <v>124</v>
      </c>
      <c r="D4381" s="66" t="s">
        <v>184</v>
      </c>
      <c r="E4381" s="66" t="s">
        <v>185</v>
      </c>
      <c r="F4381" s="68">
        <v>44741</v>
      </c>
      <c r="G4381" s="67">
        <v>5.44</v>
      </c>
      <c r="H4381" s="67">
        <v>0.1</v>
      </c>
      <c r="I4381" s="67">
        <v>5.51</v>
      </c>
      <c r="J4381" s="67">
        <v>5.37</v>
      </c>
      <c r="K4381" s="67">
        <v>98.452799999999996</v>
      </c>
      <c r="L4381" s="67">
        <v>0</v>
      </c>
      <c r="O4381" s="76"/>
    </row>
    <row r="4382" spans="1:15" hidden="1" x14ac:dyDescent="0.25">
      <c r="A4382" s="68">
        <v>44631</v>
      </c>
      <c r="B4382" s="68">
        <v>44637</v>
      </c>
      <c r="C4382" s="66" t="s">
        <v>130</v>
      </c>
      <c r="D4382" s="66" t="s">
        <v>182</v>
      </c>
      <c r="E4382" s="66" t="s">
        <v>183</v>
      </c>
      <c r="F4382" s="68">
        <v>44797</v>
      </c>
      <c r="G4382" s="67">
        <v>5.6</v>
      </c>
      <c r="H4382" s="67">
        <v>0.03</v>
      </c>
      <c r="I4382" s="67">
        <v>5.67</v>
      </c>
      <c r="J4382" s="67">
        <v>5.53</v>
      </c>
      <c r="K4382" s="67">
        <v>97.571600000000004</v>
      </c>
      <c r="L4382" s="67">
        <v>0</v>
      </c>
    </row>
    <row r="4383" spans="1:15" hidden="1" x14ac:dyDescent="0.25">
      <c r="A4383" s="68">
        <v>44631</v>
      </c>
      <c r="B4383" s="68">
        <v>44637</v>
      </c>
      <c r="C4383" s="66" t="s">
        <v>118</v>
      </c>
      <c r="D4383" s="66" t="s">
        <v>174</v>
      </c>
      <c r="E4383" s="66" t="s">
        <v>175</v>
      </c>
      <c r="F4383" s="68">
        <v>46835</v>
      </c>
      <c r="G4383" s="67">
        <v>6.17</v>
      </c>
      <c r="H4383" s="67">
        <v>0.18</v>
      </c>
      <c r="I4383" s="67">
        <v>6.24</v>
      </c>
      <c r="J4383" s="67">
        <v>6.1</v>
      </c>
      <c r="K4383" s="67">
        <v>91.773399999999995</v>
      </c>
      <c r="L4383" s="67">
        <v>0.70269999999999999</v>
      </c>
    </row>
    <row r="4384" spans="1:15" hidden="1" x14ac:dyDescent="0.25">
      <c r="A4384" s="68">
        <v>44631</v>
      </c>
      <c r="B4384" s="68">
        <v>44637</v>
      </c>
      <c r="C4384" s="66" t="s">
        <v>127</v>
      </c>
      <c r="D4384" s="66" t="s">
        <v>4</v>
      </c>
      <c r="E4384" s="66" t="s">
        <v>8</v>
      </c>
      <c r="F4384" s="68">
        <v>48542</v>
      </c>
      <c r="G4384" s="67">
        <v>5.89</v>
      </c>
      <c r="H4384" s="67">
        <v>0.2</v>
      </c>
      <c r="I4384" s="67">
        <v>5.96</v>
      </c>
      <c r="J4384" s="67">
        <v>5.82</v>
      </c>
      <c r="K4384" s="67">
        <v>91.142399999999995</v>
      </c>
      <c r="L4384" s="67">
        <v>0.74180000000000001</v>
      </c>
    </row>
    <row r="4385" spans="1:15" hidden="1" x14ac:dyDescent="0.25">
      <c r="A4385" s="68">
        <v>44631</v>
      </c>
      <c r="B4385" s="68">
        <v>44637</v>
      </c>
      <c r="C4385" s="66" t="s">
        <v>133</v>
      </c>
      <c r="D4385" s="66" t="s">
        <v>176</v>
      </c>
      <c r="E4385" s="66" t="s">
        <v>177</v>
      </c>
      <c r="F4385" s="68">
        <v>44979</v>
      </c>
      <c r="G4385" s="67">
        <v>5.71</v>
      </c>
      <c r="H4385" s="67">
        <v>0.05</v>
      </c>
      <c r="I4385" s="67">
        <v>5.78</v>
      </c>
      <c r="J4385" s="67">
        <v>5.64</v>
      </c>
      <c r="K4385" s="67">
        <v>94.854699999999994</v>
      </c>
      <c r="L4385" s="67">
        <v>0</v>
      </c>
    </row>
    <row r="4386" spans="1:15" hidden="1" x14ac:dyDescent="0.25">
      <c r="A4386" s="68">
        <v>44630</v>
      </c>
      <c r="B4386" s="68">
        <v>44636</v>
      </c>
      <c r="C4386" s="66" t="s">
        <v>112</v>
      </c>
      <c r="D4386" s="66" t="s">
        <v>113</v>
      </c>
      <c r="E4386" s="66" t="s">
        <v>114</v>
      </c>
      <c r="F4386" s="68">
        <v>50705</v>
      </c>
      <c r="G4386" s="67">
        <v>5.68</v>
      </c>
      <c r="H4386" s="67">
        <v>0.05</v>
      </c>
      <c r="I4386" s="67">
        <v>5.75</v>
      </c>
      <c r="J4386" s="67">
        <v>5.6</v>
      </c>
      <c r="K4386" s="67">
        <v>71.681899999999999</v>
      </c>
      <c r="L4386" s="67">
        <v>1.1507000000000001</v>
      </c>
    </row>
    <row r="4387" spans="1:15" hidden="1" x14ac:dyDescent="0.25">
      <c r="A4387" s="68">
        <v>44630</v>
      </c>
      <c r="B4387" s="68">
        <v>44636</v>
      </c>
      <c r="C4387" s="66" t="s">
        <v>121</v>
      </c>
      <c r="D4387" s="66" t="s">
        <v>170</v>
      </c>
      <c r="E4387" s="66" t="s">
        <v>171</v>
      </c>
      <c r="F4387" s="68">
        <v>45987</v>
      </c>
      <c r="G4387" s="67">
        <v>6.1</v>
      </c>
      <c r="H4387" s="67">
        <v>0</v>
      </c>
      <c r="I4387" s="67">
        <v>6.17</v>
      </c>
      <c r="J4387" s="67">
        <v>6.03</v>
      </c>
      <c r="K4387" s="67">
        <v>83.555499999999995</v>
      </c>
      <c r="L4387" s="67">
        <v>0.3014</v>
      </c>
    </row>
    <row r="4388" spans="1:15" x14ac:dyDescent="0.25">
      <c r="A4388" s="68">
        <v>44630</v>
      </c>
      <c r="B4388" s="68">
        <v>44636</v>
      </c>
      <c r="C4388" s="66" t="s">
        <v>115</v>
      </c>
      <c r="D4388" s="66" t="s">
        <v>116</v>
      </c>
      <c r="E4388" s="66" t="s">
        <v>117</v>
      </c>
      <c r="F4388" s="68">
        <v>51616</v>
      </c>
      <c r="G4388" s="67">
        <v>5.69</v>
      </c>
      <c r="H4388" s="67">
        <v>0.05</v>
      </c>
      <c r="I4388" s="67">
        <v>5.77</v>
      </c>
      <c r="J4388" s="67">
        <v>5.62</v>
      </c>
      <c r="K4388" s="67">
        <v>69.130200000000002</v>
      </c>
      <c r="L4388" s="67">
        <v>2.6711999999999998</v>
      </c>
    </row>
    <row r="4389" spans="1:15" hidden="1" x14ac:dyDescent="0.25">
      <c r="A4389" s="68">
        <v>44630</v>
      </c>
      <c r="B4389" s="68">
        <v>44636</v>
      </c>
      <c r="C4389" s="66" t="s">
        <v>124</v>
      </c>
      <c r="D4389" s="66" t="s">
        <v>184</v>
      </c>
      <c r="E4389" s="66" t="s">
        <v>185</v>
      </c>
      <c r="F4389" s="68">
        <v>44741</v>
      </c>
      <c r="G4389" s="67">
        <v>5.34</v>
      </c>
      <c r="H4389" s="67">
        <v>-0.02</v>
      </c>
      <c r="I4389" s="67">
        <v>5.41</v>
      </c>
      <c r="J4389" s="67">
        <v>5.27</v>
      </c>
      <c r="K4389" s="67">
        <v>98.466399999999993</v>
      </c>
      <c r="L4389" s="67">
        <v>0</v>
      </c>
      <c r="O4389" s="76"/>
    </row>
    <row r="4390" spans="1:15" hidden="1" x14ac:dyDescent="0.25">
      <c r="A4390" s="68">
        <v>44630</v>
      </c>
      <c r="B4390" s="68">
        <v>44636</v>
      </c>
      <c r="C4390" s="66" t="s">
        <v>130</v>
      </c>
      <c r="D4390" s="66" t="s">
        <v>182</v>
      </c>
      <c r="E4390" s="66" t="s">
        <v>183</v>
      </c>
      <c r="F4390" s="68">
        <v>44797</v>
      </c>
      <c r="G4390" s="67">
        <v>5.57</v>
      </c>
      <c r="H4390" s="67">
        <v>0.05</v>
      </c>
      <c r="I4390" s="67">
        <v>5.64</v>
      </c>
      <c r="J4390" s="67">
        <v>5.5</v>
      </c>
      <c r="K4390" s="67">
        <v>97.5702</v>
      </c>
      <c r="L4390" s="67">
        <v>0</v>
      </c>
    </row>
    <row r="4391" spans="1:15" hidden="1" x14ac:dyDescent="0.25">
      <c r="A4391" s="68">
        <v>44630</v>
      </c>
      <c r="B4391" s="68">
        <v>44636</v>
      </c>
      <c r="C4391" s="66" t="s">
        <v>118</v>
      </c>
      <c r="D4391" s="66" t="s">
        <v>174</v>
      </c>
      <c r="E4391" s="66" t="s">
        <v>175</v>
      </c>
      <c r="F4391" s="68">
        <v>46835</v>
      </c>
      <c r="G4391" s="67">
        <v>5.99</v>
      </c>
      <c r="H4391" s="67">
        <v>0.01</v>
      </c>
      <c r="I4391" s="67">
        <v>6.06</v>
      </c>
      <c r="J4391" s="67">
        <v>5.92</v>
      </c>
      <c r="K4391" s="67">
        <v>92.614800000000002</v>
      </c>
      <c r="L4391" s="67">
        <v>0.69040000000000001</v>
      </c>
    </row>
    <row r="4392" spans="1:15" hidden="1" x14ac:dyDescent="0.25">
      <c r="A4392" s="68">
        <v>44630</v>
      </c>
      <c r="B4392" s="68">
        <v>44636</v>
      </c>
      <c r="C4392" s="66" t="s">
        <v>127</v>
      </c>
      <c r="D4392" s="66" t="s">
        <v>4</v>
      </c>
      <c r="E4392" s="66" t="s">
        <v>8</v>
      </c>
      <c r="F4392" s="68">
        <v>48542</v>
      </c>
      <c r="G4392" s="67">
        <v>5.69</v>
      </c>
      <c r="H4392" s="67">
        <v>0.01</v>
      </c>
      <c r="I4392" s="67">
        <v>5.77</v>
      </c>
      <c r="J4392" s="67">
        <v>5.62</v>
      </c>
      <c r="K4392" s="67">
        <v>92.592500000000001</v>
      </c>
      <c r="L4392" s="67">
        <v>0.7288</v>
      </c>
    </row>
    <row r="4393" spans="1:15" hidden="1" x14ac:dyDescent="0.25">
      <c r="A4393" s="68">
        <v>44630</v>
      </c>
      <c r="B4393" s="68">
        <v>44636</v>
      </c>
      <c r="C4393" s="66" t="s">
        <v>133</v>
      </c>
      <c r="D4393" s="66" t="s">
        <v>176</v>
      </c>
      <c r="E4393" s="66" t="s">
        <v>177</v>
      </c>
      <c r="F4393" s="68">
        <v>44979</v>
      </c>
      <c r="G4393" s="67">
        <v>5.66</v>
      </c>
      <c r="H4393" s="67">
        <v>-0.06</v>
      </c>
      <c r="I4393" s="67">
        <v>5.74</v>
      </c>
      <c r="J4393" s="67">
        <v>5.59</v>
      </c>
      <c r="K4393" s="67">
        <v>94.880399999999995</v>
      </c>
      <c r="L4393" s="67">
        <v>0</v>
      </c>
    </row>
    <row r="4394" spans="1:15" hidden="1" x14ac:dyDescent="0.25">
      <c r="A4394" s="68">
        <v>44629</v>
      </c>
      <c r="B4394" s="68">
        <v>44631</v>
      </c>
      <c r="C4394" s="66" t="s">
        <v>112</v>
      </c>
      <c r="D4394" s="66" t="s">
        <v>113</v>
      </c>
      <c r="E4394" s="66" t="s">
        <v>114</v>
      </c>
      <c r="F4394" s="68">
        <v>50705</v>
      </c>
      <c r="G4394" s="67">
        <v>5.63</v>
      </c>
      <c r="H4394" s="67">
        <v>-0.13</v>
      </c>
      <c r="I4394" s="67">
        <v>5.71</v>
      </c>
      <c r="J4394" s="67">
        <v>5.56</v>
      </c>
      <c r="K4394" s="67">
        <v>72.024699999999996</v>
      </c>
      <c r="L4394" s="67">
        <v>1.1095999999999999</v>
      </c>
    </row>
    <row r="4395" spans="1:15" hidden="1" x14ac:dyDescent="0.25">
      <c r="A4395" s="68">
        <v>44629</v>
      </c>
      <c r="B4395" s="68">
        <v>44631</v>
      </c>
      <c r="C4395" s="66" t="s">
        <v>121</v>
      </c>
      <c r="D4395" s="66" t="s">
        <v>170</v>
      </c>
      <c r="E4395" s="66" t="s">
        <v>171</v>
      </c>
      <c r="F4395" s="68">
        <v>45987</v>
      </c>
      <c r="G4395" s="67">
        <v>6.1</v>
      </c>
      <c r="H4395" s="67">
        <v>-0.03</v>
      </c>
      <c r="I4395" s="67">
        <v>6.17</v>
      </c>
      <c r="J4395" s="67">
        <v>6.02</v>
      </c>
      <c r="K4395" s="67">
        <v>83.507199999999997</v>
      </c>
      <c r="L4395" s="67">
        <v>0.28770000000000001</v>
      </c>
    </row>
    <row r="4396" spans="1:15" x14ac:dyDescent="0.25">
      <c r="A4396" s="68">
        <v>44629</v>
      </c>
      <c r="B4396" s="68">
        <v>44631</v>
      </c>
      <c r="C4396" s="66" t="s">
        <v>115</v>
      </c>
      <c r="D4396" s="66" t="s">
        <v>116</v>
      </c>
      <c r="E4396" s="66" t="s">
        <v>117</v>
      </c>
      <c r="F4396" s="68">
        <v>51616</v>
      </c>
      <c r="G4396" s="67">
        <v>5.64</v>
      </c>
      <c r="H4396" s="67">
        <v>-0.11</v>
      </c>
      <c r="I4396" s="67">
        <v>5.71</v>
      </c>
      <c r="J4396" s="67">
        <v>5.57</v>
      </c>
      <c r="K4396" s="67">
        <v>69.582999999999998</v>
      </c>
      <c r="L4396" s="67">
        <v>2.6301000000000001</v>
      </c>
    </row>
    <row r="4397" spans="1:15" hidden="1" x14ac:dyDescent="0.25">
      <c r="A4397" s="68">
        <v>44629</v>
      </c>
      <c r="B4397" s="68">
        <v>44631</v>
      </c>
      <c r="C4397" s="66" t="s">
        <v>124</v>
      </c>
      <c r="D4397" s="66" t="s">
        <v>184</v>
      </c>
      <c r="E4397" s="66" t="s">
        <v>185</v>
      </c>
      <c r="F4397" s="68">
        <v>44741</v>
      </c>
      <c r="G4397" s="67">
        <v>5.36</v>
      </c>
      <c r="H4397" s="67">
        <v>-0.01</v>
      </c>
      <c r="I4397" s="67">
        <v>5.43</v>
      </c>
      <c r="J4397" s="67">
        <v>5.29</v>
      </c>
      <c r="K4397" s="67">
        <v>98.389399999999995</v>
      </c>
      <c r="L4397" s="67">
        <v>0</v>
      </c>
      <c r="O4397" s="76"/>
    </row>
    <row r="4398" spans="1:15" hidden="1" x14ac:dyDescent="0.25">
      <c r="A4398" s="68">
        <v>44629</v>
      </c>
      <c r="B4398" s="68">
        <v>44631</v>
      </c>
      <c r="C4398" s="66" t="s">
        <v>130</v>
      </c>
      <c r="D4398" s="66" t="s">
        <v>182</v>
      </c>
      <c r="E4398" s="66" t="s">
        <v>183</v>
      </c>
      <c r="F4398" s="68">
        <v>44797</v>
      </c>
      <c r="G4398" s="67">
        <v>5.52</v>
      </c>
      <c r="H4398" s="67">
        <v>-0.26</v>
      </c>
      <c r="I4398" s="67">
        <v>5.59</v>
      </c>
      <c r="J4398" s="67">
        <v>5.45</v>
      </c>
      <c r="K4398" s="67">
        <v>97.519000000000005</v>
      </c>
      <c r="L4398" s="67">
        <v>0</v>
      </c>
    </row>
    <row r="4399" spans="1:15" hidden="1" x14ac:dyDescent="0.25">
      <c r="A4399" s="68">
        <v>44629</v>
      </c>
      <c r="B4399" s="68">
        <v>44631</v>
      </c>
      <c r="C4399" s="66" t="s">
        <v>118</v>
      </c>
      <c r="D4399" s="66" t="s">
        <v>174</v>
      </c>
      <c r="E4399" s="66" t="s">
        <v>175</v>
      </c>
      <c r="F4399" s="68">
        <v>46835</v>
      </c>
      <c r="G4399" s="67">
        <v>5.98</v>
      </c>
      <c r="H4399" s="67">
        <v>-0.03</v>
      </c>
      <c r="I4399" s="67">
        <v>6.06</v>
      </c>
      <c r="J4399" s="67">
        <v>5.91</v>
      </c>
      <c r="K4399" s="67">
        <v>92.640199999999993</v>
      </c>
      <c r="L4399" s="67">
        <v>0.62880000000000003</v>
      </c>
    </row>
    <row r="4400" spans="1:15" hidden="1" x14ac:dyDescent="0.25">
      <c r="A4400" s="68">
        <v>44629</v>
      </c>
      <c r="B4400" s="68">
        <v>44631</v>
      </c>
      <c r="C4400" s="66" t="s">
        <v>127</v>
      </c>
      <c r="D4400" s="66" t="s">
        <v>4</v>
      </c>
      <c r="E4400" s="66" t="s">
        <v>8</v>
      </c>
      <c r="F4400" s="68">
        <v>48542</v>
      </c>
      <c r="G4400" s="67">
        <v>5.68</v>
      </c>
      <c r="H4400" s="67">
        <v>-0.14000000000000001</v>
      </c>
      <c r="I4400" s="67">
        <v>5.75</v>
      </c>
      <c r="J4400" s="67">
        <v>5.6</v>
      </c>
      <c r="K4400" s="67">
        <v>92.715999999999994</v>
      </c>
      <c r="L4400" s="67">
        <v>0.66369999999999996</v>
      </c>
    </row>
    <row r="4401" spans="1:15" hidden="1" x14ac:dyDescent="0.25">
      <c r="A4401" s="68">
        <v>44629</v>
      </c>
      <c r="B4401" s="68">
        <v>44631</v>
      </c>
      <c r="C4401" s="66" t="s">
        <v>133</v>
      </c>
      <c r="D4401" s="66" t="s">
        <v>176</v>
      </c>
      <c r="E4401" s="66" t="s">
        <v>177</v>
      </c>
      <c r="F4401" s="68">
        <v>44979</v>
      </c>
      <c r="G4401" s="67">
        <v>5.72</v>
      </c>
      <c r="H4401" s="67">
        <v>-0.16</v>
      </c>
      <c r="I4401" s="67">
        <v>5.8</v>
      </c>
      <c r="J4401" s="67">
        <v>5.65</v>
      </c>
      <c r="K4401" s="67">
        <v>94.758300000000006</v>
      </c>
      <c r="L4401" s="67">
        <v>0</v>
      </c>
    </row>
    <row r="4402" spans="1:15" hidden="1" x14ac:dyDescent="0.25">
      <c r="A4402" s="68">
        <v>44628</v>
      </c>
      <c r="B4402" s="68">
        <v>44630</v>
      </c>
      <c r="C4402" s="66" t="s">
        <v>112</v>
      </c>
      <c r="D4402" s="66" t="s">
        <v>113</v>
      </c>
      <c r="E4402" s="66" t="s">
        <v>114</v>
      </c>
      <c r="F4402" s="68">
        <v>50705</v>
      </c>
      <c r="G4402" s="67">
        <v>5.76</v>
      </c>
      <c r="H4402" s="67">
        <v>-0.15</v>
      </c>
      <c r="I4402" s="67">
        <v>5.8</v>
      </c>
      <c r="J4402" s="67">
        <v>5.71</v>
      </c>
      <c r="K4402" s="67">
        <v>70.985200000000006</v>
      </c>
      <c r="L4402" s="67">
        <v>1.1013999999999999</v>
      </c>
    </row>
    <row r="4403" spans="1:15" hidden="1" x14ac:dyDescent="0.25">
      <c r="A4403" s="68">
        <v>44628</v>
      </c>
      <c r="B4403" s="68">
        <v>44630</v>
      </c>
      <c r="C4403" s="66" t="s">
        <v>121</v>
      </c>
      <c r="D4403" s="66" t="s">
        <v>170</v>
      </c>
      <c r="E4403" s="66" t="s">
        <v>171</v>
      </c>
      <c r="F4403" s="68">
        <v>45987</v>
      </c>
      <c r="G4403" s="67">
        <v>6.13</v>
      </c>
      <c r="H4403" s="67">
        <v>-0.17</v>
      </c>
      <c r="I4403" s="67">
        <v>6.2</v>
      </c>
      <c r="J4403" s="67">
        <v>6.06</v>
      </c>
      <c r="K4403" s="67">
        <v>83.398799999999994</v>
      </c>
      <c r="L4403" s="67">
        <v>0.28489999999999999</v>
      </c>
    </row>
    <row r="4404" spans="1:15" x14ac:dyDescent="0.25">
      <c r="A4404" s="68">
        <v>44628</v>
      </c>
      <c r="B4404" s="68">
        <v>44630</v>
      </c>
      <c r="C4404" s="66" t="s">
        <v>115</v>
      </c>
      <c r="D4404" s="66" t="s">
        <v>116</v>
      </c>
      <c r="E4404" s="66" t="s">
        <v>117</v>
      </c>
      <c r="F4404" s="68">
        <v>51616</v>
      </c>
      <c r="G4404" s="67">
        <v>5.75</v>
      </c>
      <c r="H4404" s="67">
        <v>-0.1</v>
      </c>
      <c r="I4404" s="67">
        <v>5.8</v>
      </c>
      <c r="J4404" s="67">
        <v>5.7</v>
      </c>
      <c r="K4404" s="67">
        <v>68.582899999999995</v>
      </c>
      <c r="L4404" s="67">
        <v>2.6219000000000001</v>
      </c>
    </row>
    <row r="4405" spans="1:15" hidden="1" x14ac:dyDescent="0.25">
      <c r="A4405" s="68">
        <v>44628</v>
      </c>
      <c r="B4405" s="68">
        <v>44630</v>
      </c>
      <c r="C4405" s="66" t="s">
        <v>124</v>
      </c>
      <c r="D4405" s="66" t="s">
        <v>184</v>
      </c>
      <c r="E4405" s="66" t="s">
        <v>185</v>
      </c>
      <c r="F4405" s="68">
        <v>44741</v>
      </c>
      <c r="G4405" s="67">
        <v>5.37</v>
      </c>
      <c r="H4405" s="67">
        <v>0.2</v>
      </c>
      <c r="I4405" s="67">
        <v>5.44</v>
      </c>
      <c r="J4405" s="67">
        <v>5.3</v>
      </c>
      <c r="K4405" s="67">
        <v>98.371200000000002</v>
      </c>
      <c r="L4405" s="67">
        <v>0</v>
      </c>
      <c r="O4405" s="76"/>
    </row>
    <row r="4406" spans="1:15" hidden="1" x14ac:dyDescent="0.25">
      <c r="A4406" s="68">
        <v>44628</v>
      </c>
      <c r="B4406" s="68">
        <v>44630</v>
      </c>
      <c r="C4406" s="66" t="s">
        <v>130</v>
      </c>
      <c r="D4406" s="66" t="s">
        <v>182</v>
      </c>
      <c r="E4406" s="66" t="s">
        <v>183</v>
      </c>
      <c r="F4406" s="68">
        <v>44797</v>
      </c>
      <c r="G4406" s="67">
        <v>5.78</v>
      </c>
      <c r="H4406" s="67">
        <v>0.49</v>
      </c>
      <c r="I4406" s="67">
        <v>5.8</v>
      </c>
      <c r="J4406" s="67">
        <v>5.75</v>
      </c>
      <c r="K4406" s="67">
        <v>97.390900000000002</v>
      </c>
      <c r="L4406" s="67">
        <v>0</v>
      </c>
    </row>
    <row r="4407" spans="1:15" hidden="1" x14ac:dyDescent="0.25">
      <c r="A4407" s="68">
        <v>44628</v>
      </c>
      <c r="B4407" s="68">
        <v>44630</v>
      </c>
      <c r="C4407" s="66" t="s">
        <v>118</v>
      </c>
      <c r="D4407" s="66" t="s">
        <v>174</v>
      </c>
      <c r="E4407" s="66" t="s">
        <v>175</v>
      </c>
      <c r="F4407" s="68">
        <v>46835</v>
      </c>
      <c r="G4407" s="67">
        <v>6.01</v>
      </c>
      <c r="H4407" s="67">
        <v>-0.12</v>
      </c>
      <c r="I4407" s="67">
        <v>6.08</v>
      </c>
      <c r="J4407" s="67">
        <v>5.94</v>
      </c>
      <c r="K4407" s="67">
        <v>92.503500000000003</v>
      </c>
      <c r="L4407" s="67">
        <v>0.61639999999999995</v>
      </c>
    </row>
    <row r="4408" spans="1:15" hidden="1" x14ac:dyDescent="0.25">
      <c r="A4408" s="68">
        <v>44628</v>
      </c>
      <c r="B4408" s="68">
        <v>44630</v>
      </c>
      <c r="C4408" s="66" t="s">
        <v>127</v>
      </c>
      <c r="D4408" s="66" t="s">
        <v>4</v>
      </c>
      <c r="E4408" s="66" t="s">
        <v>8</v>
      </c>
      <c r="F4408" s="68">
        <v>48542</v>
      </c>
      <c r="G4408" s="67">
        <v>5.82</v>
      </c>
      <c r="H4408" s="67">
        <v>-0.14000000000000001</v>
      </c>
      <c r="I4408" s="67">
        <v>5.89</v>
      </c>
      <c r="J4408" s="67">
        <v>5.75</v>
      </c>
      <c r="K4408" s="67">
        <v>91.647999999999996</v>
      </c>
      <c r="L4408" s="67">
        <v>0.65069999999999995</v>
      </c>
    </row>
    <row r="4409" spans="1:15" hidden="1" x14ac:dyDescent="0.25">
      <c r="A4409" s="68">
        <v>44628</v>
      </c>
      <c r="B4409" s="68">
        <v>44630</v>
      </c>
      <c r="C4409" s="66" t="s">
        <v>133</v>
      </c>
      <c r="D4409" s="66" t="s">
        <v>176</v>
      </c>
      <c r="E4409" s="66" t="s">
        <v>177</v>
      </c>
      <c r="F4409" s="68">
        <v>44979</v>
      </c>
      <c r="G4409" s="67">
        <v>5.88</v>
      </c>
      <c r="H4409" s="67">
        <v>-0.12</v>
      </c>
      <c r="I4409" s="67">
        <v>5.95</v>
      </c>
      <c r="J4409" s="67">
        <v>5.8</v>
      </c>
      <c r="K4409" s="67">
        <v>94.611500000000007</v>
      </c>
      <c r="L4409" s="67">
        <v>0</v>
      </c>
    </row>
    <row r="4410" spans="1:15" hidden="1" x14ac:dyDescent="0.25">
      <c r="A4410" s="68">
        <v>44627</v>
      </c>
      <c r="B4410" s="68">
        <v>44629</v>
      </c>
      <c r="C4410" s="66" t="s">
        <v>112</v>
      </c>
      <c r="D4410" s="66" t="s">
        <v>113</v>
      </c>
      <c r="E4410" s="66" t="s">
        <v>114</v>
      </c>
      <c r="F4410" s="68">
        <v>50705</v>
      </c>
      <c r="G4410" s="67">
        <v>5.91</v>
      </c>
      <c r="H4410" s="67">
        <v>0.38</v>
      </c>
      <c r="I4410" s="67">
        <v>5.98</v>
      </c>
      <c r="J4410" s="67">
        <v>5.84</v>
      </c>
      <c r="K4410" s="67">
        <v>69.688199999999995</v>
      </c>
      <c r="L4410" s="67">
        <v>1.0931999999999999</v>
      </c>
    </row>
    <row r="4411" spans="1:15" hidden="1" x14ac:dyDescent="0.25">
      <c r="A4411" s="68">
        <v>44627</v>
      </c>
      <c r="B4411" s="68">
        <v>44629</v>
      </c>
      <c r="C4411" s="66" t="s">
        <v>121</v>
      </c>
      <c r="D4411" s="66" t="s">
        <v>170</v>
      </c>
      <c r="E4411" s="66" t="s">
        <v>171</v>
      </c>
      <c r="F4411" s="68">
        <v>45987</v>
      </c>
      <c r="G4411" s="67">
        <v>6.3</v>
      </c>
      <c r="H4411" s="67">
        <v>0.6</v>
      </c>
      <c r="I4411" s="67">
        <v>6.37</v>
      </c>
      <c r="J4411" s="67">
        <v>6.23</v>
      </c>
      <c r="K4411" s="67">
        <v>82.900300000000001</v>
      </c>
      <c r="L4411" s="67">
        <v>0.28220000000000001</v>
      </c>
    </row>
    <row r="4412" spans="1:15" x14ac:dyDescent="0.25">
      <c r="A4412" s="68">
        <v>44627</v>
      </c>
      <c r="B4412" s="68">
        <v>44629</v>
      </c>
      <c r="C4412" s="66" t="s">
        <v>115</v>
      </c>
      <c r="D4412" s="66" t="s">
        <v>116</v>
      </c>
      <c r="E4412" s="66" t="s">
        <v>117</v>
      </c>
      <c r="F4412" s="68">
        <v>51616</v>
      </c>
      <c r="G4412" s="67">
        <v>5.85</v>
      </c>
      <c r="H4412" s="67">
        <v>0.28000000000000003</v>
      </c>
      <c r="I4412" s="67">
        <v>5.92</v>
      </c>
      <c r="J4412" s="67">
        <v>5.78</v>
      </c>
      <c r="K4412" s="67">
        <v>67.6965</v>
      </c>
      <c r="L4412" s="67">
        <v>2.6137000000000001</v>
      </c>
    </row>
    <row r="4413" spans="1:15" hidden="1" x14ac:dyDescent="0.25">
      <c r="A4413" s="68">
        <v>44627</v>
      </c>
      <c r="B4413" s="68">
        <v>44629</v>
      </c>
      <c r="C4413" s="66" t="s">
        <v>124</v>
      </c>
      <c r="D4413" s="66" t="s">
        <v>184</v>
      </c>
      <c r="E4413" s="66" t="s">
        <v>185</v>
      </c>
      <c r="F4413" s="68">
        <v>44741</v>
      </c>
      <c r="G4413" s="67">
        <v>5.17</v>
      </c>
      <c r="H4413" s="67">
        <v>0.04</v>
      </c>
      <c r="I4413" s="67">
        <v>5.24</v>
      </c>
      <c r="J4413" s="67">
        <v>5.0999999999999996</v>
      </c>
      <c r="K4413" s="67">
        <v>98.417000000000002</v>
      </c>
      <c r="L4413" s="67">
        <v>0</v>
      </c>
      <c r="O4413" s="76"/>
    </row>
    <row r="4414" spans="1:15" hidden="1" x14ac:dyDescent="0.25">
      <c r="A4414" s="68">
        <v>44627</v>
      </c>
      <c r="B4414" s="68">
        <v>44629</v>
      </c>
      <c r="C4414" s="66" t="s">
        <v>130</v>
      </c>
      <c r="D4414" s="66" t="s">
        <v>182</v>
      </c>
      <c r="E4414" s="66" t="s">
        <v>183</v>
      </c>
      <c r="F4414" s="68">
        <v>44797</v>
      </c>
      <c r="G4414" s="67">
        <v>5.29</v>
      </c>
      <c r="H4414" s="67">
        <v>0</v>
      </c>
      <c r="I4414" s="67">
        <v>5.36</v>
      </c>
      <c r="J4414" s="67">
        <v>5.22</v>
      </c>
      <c r="K4414" s="67">
        <v>97.590800000000002</v>
      </c>
      <c r="L4414" s="67">
        <v>0</v>
      </c>
    </row>
    <row r="4415" spans="1:15" hidden="1" x14ac:dyDescent="0.25">
      <c r="A4415" s="68">
        <v>44627</v>
      </c>
      <c r="B4415" s="68">
        <v>44629</v>
      </c>
      <c r="C4415" s="66" t="s">
        <v>118</v>
      </c>
      <c r="D4415" s="66" t="s">
        <v>174</v>
      </c>
      <c r="E4415" s="66" t="s">
        <v>175</v>
      </c>
      <c r="F4415" s="68">
        <v>46835</v>
      </c>
      <c r="G4415" s="67">
        <v>6.13</v>
      </c>
      <c r="H4415" s="67">
        <v>0.48</v>
      </c>
      <c r="I4415" s="67">
        <v>6.2</v>
      </c>
      <c r="J4415" s="67">
        <v>6.06</v>
      </c>
      <c r="K4415" s="67">
        <v>91.937600000000003</v>
      </c>
      <c r="L4415" s="67">
        <v>0.60409999999999997</v>
      </c>
    </row>
    <row r="4416" spans="1:15" hidden="1" x14ac:dyDescent="0.25">
      <c r="A4416" s="68">
        <v>44627</v>
      </c>
      <c r="B4416" s="68">
        <v>44629</v>
      </c>
      <c r="C4416" s="66" t="s">
        <v>127</v>
      </c>
      <c r="D4416" s="66" t="s">
        <v>4</v>
      </c>
      <c r="E4416" s="66" t="s">
        <v>8</v>
      </c>
      <c r="F4416" s="68">
        <v>48542</v>
      </c>
      <c r="G4416" s="67">
        <v>5.96</v>
      </c>
      <c r="H4416" s="67">
        <v>0.48</v>
      </c>
      <c r="I4416" s="67">
        <v>6.03</v>
      </c>
      <c r="J4416" s="67">
        <v>5.89</v>
      </c>
      <c r="K4416" s="67">
        <v>90.619699999999995</v>
      </c>
      <c r="L4416" s="67">
        <v>0.63770000000000004</v>
      </c>
    </row>
    <row r="4417" spans="1:15" hidden="1" x14ac:dyDescent="0.25">
      <c r="A4417" s="68">
        <v>44627</v>
      </c>
      <c r="B4417" s="68">
        <v>44629</v>
      </c>
      <c r="C4417" s="66" t="s">
        <v>133</v>
      </c>
      <c r="D4417" s="66" t="s">
        <v>176</v>
      </c>
      <c r="E4417" s="66" t="s">
        <v>177</v>
      </c>
      <c r="F4417" s="68">
        <v>44979</v>
      </c>
      <c r="G4417" s="67">
        <v>6</v>
      </c>
      <c r="H4417" s="67">
        <v>0.65</v>
      </c>
      <c r="I4417" s="67">
        <v>6.07</v>
      </c>
      <c r="J4417" s="67">
        <v>5.93</v>
      </c>
      <c r="K4417" s="67">
        <v>94.488299999999995</v>
      </c>
      <c r="L4417" s="67">
        <v>0</v>
      </c>
    </row>
    <row r="4418" spans="1:15" hidden="1" x14ac:dyDescent="0.25">
      <c r="A4418" s="68">
        <v>44624</v>
      </c>
      <c r="B4418" s="68">
        <v>44628</v>
      </c>
      <c r="C4418" s="66" t="s">
        <v>112</v>
      </c>
      <c r="D4418" s="66" t="s">
        <v>113</v>
      </c>
      <c r="E4418" s="66" t="s">
        <v>114</v>
      </c>
      <c r="F4418" s="68">
        <v>50705</v>
      </c>
      <c r="G4418" s="67">
        <v>5.53</v>
      </c>
      <c r="H4418" s="67">
        <v>0.26</v>
      </c>
      <c r="I4418" s="67">
        <v>5.61</v>
      </c>
      <c r="J4418" s="67">
        <v>5.46</v>
      </c>
      <c r="K4418" s="67">
        <v>72.881200000000007</v>
      </c>
      <c r="L4418" s="67">
        <v>1.0849</v>
      </c>
    </row>
    <row r="4419" spans="1:15" hidden="1" x14ac:dyDescent="0.25">
      <c r="A4419" s="68">
        <v>44624</v>
      </c>
      <c r="B4419" s="68">
        <v>44628</v>
      </c>
      <c r="C4419" s="66" t="s">
        <v>121</v>
      </c>
      <c r="D4419" s="66" t="s">
        <v>170</v>
      </c>
      <c r="E4419" s="66" t="s">
        <v>171</v>
      </c>
      <c r="F4419" s="68">
        <v>45987</v>
      </c>
      <c r="G4419" s="67">
        <v>5.7</v>
      </c>
      <c r="H4419" s="67">
        <v>0.15</v>
      </c>
      <c r="I4419" s="67">
        <v>5.77</v>
      </c>
      <c r="J4419" s="67">
        <v>5.62</v>
      </c>
      <c r="K4419" s="67">
        <v>84.639799999999994</v>
      </c>
      <c r="L4419" s="67">
        <v>0.27950000000000003</v>
      </c>
    </row>
    <row r="4420" spans="1:15" x14ac:dyDescent="0.25">
      <c r="A4420" s="68">
        <v>44624</v>
      </c>
      <c r="B4420" s="68">
        <v>44628</v>
      </c>
      <c r="C4420" s="66" t="s">
        <v>115</v>
      </c>
      <c r="D4420" s="66" t="s">
        <v>116</v>
      </c>
      <c r="E4420" s="66" t="s">
        <v>117</v>
      </c>
      <c r="F4420" s="68">
        <v>51616</v>
      </c>
      <c r="G4420" s="67">
        <v>5.57</v>
      </c>
      <c r="H4420" s="67">
        <v>0.3</v>
      </c>
      <c r="I4420" s="67">
        <v>5.64</v>
      </c>
      <c r="J4420" s="67">
        <v>5.5</v>
      </c>
      <c r="K4420" s="67">
        <v>70.219399999999993</v>
      </c>
      <c r="L4420" s="67">
        <v>2.6055000000000001</v>
      </c>
    </row>
    <row r="4421" spans="1:15" hidden="1" x14ac:dyDescent="0.25">
      <c r="A4421" s="68">
        <v>44624</v>
      </c>
      <c r="B4421" s="68">
        <v>44628</v>
      </c>
      <c r="C4421" s="66" t="s">
        <v>124</v>
      </c>
      <c r="D4421" s="66" t="s">
        <v>184</v>
      </c>
      <c r="E4421" s="66" t="s">
        <v>185</v>
      </c>
      <c r="F4421" s="68">
        <v>44741</v>
      </c>
      <c r="G4421" s="67">
        <v>5.13</v>
      </c>
      <c r="H4421" s="67">
        <v>-0.04</v>
      </c>
      <c r="I4421" s="67">
        <v>5.2</v>
      </c>
      <c r="J4421" s="67">
        <v>5.05</v>
      </c>
      <c r="K4421" s="67">
        <v>98.416300000000007</v>
      </c>
      <c r="L4421" s="67">
        <v>0</v>
      </c>
      <c r="O4421" s="76"/>
    </row>
    <row r="4422" spans="1:15" hidden="1" x14ac:dyDescent="0.25">
      <c r="A4422" s="68">
        <v>44624</v>
      </c>
      <c r="B4422" s="68">
        <v>44628</v>
      </c>
      <c r="C4422" s="66" t="s">
        <v>130</v>
      </c>
      <c r="D4422" s="66" t="s">
        <v>182</v>
      </c>
      <c r="E4422" s="66" t="s">
        <v>183</v>
      </c>
      <c r="F4422" s="68">
        <v>44797</v>
      </c>
      <c r="G4422" s="67">
        <v>5.29</v>
      </c>
      <c r="H4422" s="67">
        <v>-0.03</v>
      </c>
      <c r="I4422" s="67">
        <v>5.36</v>
      </c>
      <c r="J4422" s="67">
        <v>5.22</v>
      </c>
      <c r="K4422" s="67">
        <v>97.576800000000006</v>
      </c>
      <c r="L4422" s="67">
        <v>0</v>
      </c>
    </row>
    <row r="4423" spans="1:15" hidden="1" x14ac:dyDescent="0.25">
      <c r="A4423" s="68">
        <v>44624</v>
      </c>
      <c r="B4423" s="68">
        <v>44628</v>
      </c>
      <c r="C4423" s="66" t="s">
        <v>118</v>
      </c>
      <c r="D4423" s="66" t="s">
        <v>174</v>
      </c>
      <c r="E4423" s="66" t="s">
        <v>175</v>
      </c>
      <c r="F4423" s="68">
        <v>46835</v>
      </c>
      <c r="G4423" s="67">
        <v>5.65</v>
      </c>
      <c r="H4423" s="67">
        <v>0.24</v>
      </c>
      <c r="I4423" s="67">
        <v>5.72</v>
      </c>
      <c r="J4423" s="67">
        <v>5.58</v>
      </c>
      <c r="K4423" s="67">
        <v>94.217200000000005</v>
      </c>
      <c r="L4423" s="67">
        <v>0.59179999999999999</v>
      </c>
    </row>
    <row r="4424" spans="1:15" hidden="1" x14ac:dyDescent="0.25">
      <c r="A4424" s="68">
        <v>44624</v>
      </c>
      <c r="B4424" s="68">
        <v>44628</v>
      </c>
      <c r="C4424" s="66" t="s">
        <v>127</v>
      </c>
      <c r="D4424" s="66" t="s">
        <v>4</v>
      </c>
      <c r="E4424" s="66" t="s">
        <v>8</v>
      </c>
      <c r="F4424" s="68">
        <v>48542</v>
      </c>
      <c r="G4424" s="67">
        <v>5.48</v>
      </c>
      <c r="H4424" s="67">
        <v>0.21</v>
      </c>
      <c r="I4424" s="67">
        <v>5.56</v>
      </c>
      <c r="J4424" s="67">
        <v>5.41</v>
      </c>
      <c r="K4424" s="67">
        <v>94.172899999999998</v>
      </c>
      <c r="L4424" s="67">
        <v>0.62470000000000003</v>
      </c>
    </row>
    <row r="4425" spans="1:15" hidden="1" x14ac:dyDescent="0.25">
      <c r="A4425" s="68">
        <v>44624</v>
      </c>
      <c r="B4425" s="68">
        <v>44628</v>
      </c>
      <c r="C4425" s="66" t="s">
        <v>133</v>
      </c>
      <c r="D4425" s="66" t="s">
        <v>176</v>
      </c>
      <c r="E4425" s="66" t="s">
        <v>177</v>
      </c>
      <c r="F4425" s="68">
        <v>44979</v>
      </c>
      <c r="G4425" s="67">
        <v>5.35</v>
      </c>
      <c r="H4425" s="67">
        <v>-0.05</v>
      </c>
      <c r="I4425" s="67">
        <v>5.42</v>
      </c>
      <c r="J4425" s="67">
        <v>5.28</v>
      </c>
      <c r="K4425" s="67">
        <v>95.042400000000001</v>
      </c>
      <c r="L4425" s="67">
        <v>0</v>
      </c>
    </row>
    <row r="4426" spans="1:15" hidden="1" x14ac:dyDescent="0.25">
      <c r="A4426" s="68">
        <v>44623</v>
      </c>
      <c r="B4426" s="68">
        <v>44627</v>
      </c>
      <c r="C4426" s="66" t="s">
        <v>112</v>
      </c>
      <c r="D4426" s="66" t="s">
        <v>113</v>
      </c>
      <c r="E4426" s="66" t="s">
        <v>114</v>
      </c>
      <c r="F4426" s="68">
        <v>50705</v>
      </c>
      <c r="G4426" s="67">
        <v>5.27</v>
      </c>
      <c r="H4426" s="67">
        <v>-0.19</v>
      </c>
      <c r="I4426" s="67">
        <v>5.35</v>
      </c>
      <c r="J4426" s="67">
        <v>5.2</v>
      </c>
      <c r="K4426" s="67">
        <v>75.201300000000003</v>
      </c>
      <c r="L4426" s="67">
        <v>1.0767</v>
      </c>
    </row>
    <row r="4427" spans="1:15" hidden="1" x14ac:dyDescent="0.25">
      <c r="A4427" s="68">
        <v>44623</v>
      </c>
      <c r="B4427" s="68">
        <v>44627</v>
      </c>
      <c r="C4427" s="66" t="s">
        <v>121</v>
      </c>
      <c r="D4427" s="66" t="s">
        <v>170</v>
      </c>
      <c r="E4427" s="66" t="s">
        <v>171</v>
      </c>
      <c r="F4427" s="68">
        <v>45987</v>
      </c>
      <c r="G4427" s="67">
        <v>5.55</v>
      </c>
      <c r="H4427" s="67">
        <v>0</v>
      </c>
      <c r="I4427" s="67">
        <v>5.62</v>
      </c>
      <c r="J4427" s="67">
        <v>5.48</v>
      </c>
      <c r="K4427" s="67">
        <v>85.065899999999999</v>
      </c>
      <c r="L4427" s="67">
        <v>0.2767</v>
      </c>
    </row>
    <row r="4428" spans="1:15" x14ac:dyDescent="0.25">
      <c r="A4428" s="68">
        <v>44623</v>
      </c>
      <c r="B4428" s="68">
        <v>44627</v>
      </c>
      <c r="C4428" s="66" t="s">
        <v>115</v>
      </c>
      <c r="D4428" s="66" t="s">
        <v>116</v>
      </c>
      <c r="E4428" s="66" t="s">
        <v>117</v>
      </c>
      <c r="F4428" s="68">
        <v>51616</v>
      </c>
      <c r="G4428" s="67">
        <v>5.27</v>
      </c>
      <c r="H4428" s="67">
        <v>-0.21</v>
      </c>
      <c r="I4428" s="67">
        <v>5.35</v>
      </c>
      <c r="J4428" s="67">
        <v>5.2</v>
      </c>
      <c r="K4428" s="67">
        <v>73.009500000000003</v>
      </c>
      <c r="L4428" s="67">
        <v>2.5973000000000002</v>
      </c>
    </row>
    <row r="4429" spans="1:15" hidden="1" x14ac:dyDescent="0.25">
      <c r="A4429" s="68">
        <v>44623</v>
      </c>
      <c r="B4429" s="68">
        <v>44627</v>
      </c>
      <c r="C4429" s="66" t="s">
        <v>124</v>
      </c>
      <c r="D4429" s="66" t="s">
        <v>184</v>
      </c>
      <c r="E4429" s="66" t="s">
        <v>185</v>
      </c>
      <c r="F4429" s="68">
        <v>44741</v>
      </c>
      <c r="G4429" s="67">
        <v>5.17</v>
      </c>
      <c r="H4429" s="67">
        <v>0.11</v>
      </c>
      <c r="I4429" s="67">
        <v>5.24</v>
      </c>
      <c r="J4429" s="67">
        <v>5.09</v>
      </c>
      <c r="K4429" s="67">
        <v>98.390299999999996</v>
      </c>
      <c r="L4429" s="67">
        <v>0</v>
      </c>
      <c r="O4429" s="76"/>
    </row>
    <row r="4430" spans="1:15" hidden="1" x14ac:dyDescent="0.25">
      <c r="A4430" s="68">
        <v>44623</v>
      </c>
      <c r="B4430" s="68">
        <v>44627</v>
      </c>
      <c r="C4430" s="66" t="s">
        <v>130</v>
      </c>
      <c r="D4430" s="66" t="s">
        <v>182</v>
      </c>
      <c r="E4430" s="66" t="s">
        <v>183</v>
      </c>
      <c r="F4430" s="68">
        <v>44797</v>
      </c>
      <c r="G4430" s="67">
        <v>5.32</v>
      </c>
      <c r="H4430" s="67">
        <v>0.15</v>
      </c>
      <c r="I4430" s="67">
        <v>5.4</v>
      </c>
      <c r="J4430" s="67">
        <v>5.25</v>
      </c>
      <c r="K4430" s="67">
        <v>97.547899999999998</v>
      </c>
      <c r="L4430" s="67">
        <v>0</v>
      </c>
    </row>
    <row r="4431" spans="1:15" hidden="1" x14ac:dyDescent="0.25">
      <c r="A4431" s="68">
        <v>44623</v>
      </c>
      <c r="B4431" s="68">
        <v>44627</v>
      </c>
      <c r="C4431" s="66" t="s">
        <v>118</v>
      </c>
      <c r="D4431" s="66" t="s">
        <v>174</v>
      </c>
      <c r="E4431" s="66" t="s">
        <v>175</v>
      </c>
      <c r="F4431" s="68">
        <v>46835</v>
      </c>
      <c r="G4431" s="67">
        <v>5.41</v>
      </c>
      <c r="H4431" s="67">
        <v>-0.09</v>
      </c>
      <c r="I4431" s="67">
        <v>5.48</v>
      </c>
      <c r="J4431" s="67">
        <v>5.33</v>
      </c>
      <c r="K4431" s="67">
        <v>95.401600000000002</v>
      </c>
      <c r="L4431" s="67">
        <v>0.57950000000000002</v>
      </c>
    </row>
    <row r="4432" spans="1:15" hidden="1" x14ac:dyDescent="0.25">
      <c r="A4432" s="68">
        <v>44623</v>
      </c>
      <c r="B4432" s="68">
        <v>44627</v>
      </c>
      <c r="C4432" s="66" t="s">
        <v>127</v>
      </c>
      <c r="D4432" s="66" t="s">
        <v>4</v>
      </c>
      <c r="E4432" s="66" t="s">
        <v>8</v>
      </c>
      <c r="F4432" s="68">
        <v>48542</v>
      </c>
      <c r="G4432" s="67">
        <v>5.27</v>
      </c>
      <c r="H4432" s="67">
        <v>-0.12</v>
      </c>
      <c r="I4432" s="67">
        <v>5.35</v>
      </c>
      <c r="J4432" s="67">
        <v>5.2</v>
      </c>
      <c r="K4432" s="67">
        <v>95.795299999999997</v>
      </c>
      <c r="L4432" s="67">
        <v>0.61160000000000003</v>
      </c>
    </row>
    <row r="4433" spans="1:15" hidden="1" x14ac:dyDescent="0.25">
      <c r="A4433" s="68">
        <v>44623</v>
      </c>
      <c r="B4433" s="68">
        <v>44627</v>
      </c>
      <c r="C4433" s="66" t="s">
        <v>133</v>
      </c>
      <c r="D4433" s="66" t="s">
        <v>176</v>
      </c>
      <c r="E4433" s="66" t="s">
        <v>177</v>
      </c>
      <c r="F4433" s="68">
        <v>44979</v>
      </c>
      <c r="G4433" s="67">
        <v>5.4</v>
      </c>
      <c r="H4433" s="67">
        <v>7.0000000000000007E-2</v>
      </c>
      <c r="I4433" s="67">
        <v>5.47</v>
      </c>
      <c r="J4433" s="67">
        <v>5.32</v>
      </c>
      <c r="K4433" s="67">
        <v>94.987799999999993</v>
      </c>
      <c r="L4433" s="67">
        <v>0</v>
      </c>
    </row>
    <row r="4434" spans="1:15" hidden="1" x14ac:dyDescent="0.25">
      <c r="A4434" s="68">
        <v>44622</v>
      </c>
      <c r="B4434" s="68">
        <v>44624</v>
      </c>
      <c r="C4434" s="66" t="s">
        <v>112</v>
      </c>
      <c r="D4434" s="66" t="s">
        <v>113</v>
      </c>
      <c r="E4434" s="66" t="s">
        <v>114</v>
      </c>
      <c r="F4434" s="68">
        <v>50705</v>
      </c>
      <c r="G4434" s="67">
        <v>5.46</v>
      </c>
      <c r="H4434" s="67">
        <v>0.1</v>
      </c>
      <c r="I4434" s="67">
        <v>5.53</v>
      </c>
      <c r="J4434" s="67">
        <v>5.38</v>
      </c>
      <c r="K4434" s="67">
        <v>73.558199999999999</v>
      </c>
      <c r="L4434" s="67">
        <v>1.0521</v>
      </c>
    </row>
    <row r="4435" spans="1:15" hidden="1" x14ac:dyDescent="0.25">
      <c r="A4435" s="68">
        <v>44622</v>
      </c>
      <c r="B4435" s="68">
        <v>44624</v>
      </c>
      <c r="C4435" s="66" t="s">
        <v>121</v>
      </c>
      <c r="D4435" s="66" t="s">
        <v>170</v>
      </c>
      <c r="E4435" s="66" t="s">
        <v>171</v>
      </c>
      <c r="F4435" s="68">
        <v>45987</v>
      </c>
      <c r="G4435" s="67">
        <v>5.55</v>
      </c>
      <c r="H4435" s="67">
        <v>0.28000000000000003</v>
      </c>
      <c r="I4435" s="67">
        <v>5.62</v>
      </c>
      <c r="J4435" s="67">
        <v>5.47</v>
      </c>
      <c r="K4435" s="67">
        <v>85.038399999999996</v>
      </c>
      <c r="L4435" s="67">
        <v>0.26850000000000002</v>
      </c>
    </row>
    <row r="4436" spans="1:15" x14ac:dyDescent="0.25">
      <c r="A4436" s="68">
        <v>44622</v>
      </c>
      <c r="B4436" s="68">
        <v>44624</v>
      </c>
      <c r="C4436" s="66" t="s">
        <v>115</v>
      </c>
      <c r="D4436" s="66" t="s">
        <v>116</v>
      </c>
      <c r="E4436" s="66" t="s">
        <v>117</v>
      </c>
      <c r="F4436" s="68">
        <v>51616</v>
      </c>
      <c r="G4436" s="67">
        <v>5.48</v>
      </c>
      <c r="H4436" s="67">
        <v>7.0000000000000007E-2</v>
      </c>
      <c r="I4436" s="67">
        <v>5.56</v>
      </c>
      <c r="J4436" s="67">
        <v>5.41</v>
      </c>
      <c r="K4436" s="67">
        <v>71.007199999999997</v>
      </c>
      <c r="L4436" s="67">
        <v>2.5726</v>
      </c>
    </row>
    <row r="4437" spans="1:15" hidden="1" x14ac:dyDescent="0.25">
      <c r="A4437" s="68">
        <v>44622</v>
      </c>
      <c r="B4437" s="68">
        <v>44624</v>
      </c>
      <c r="C4437" s="66" t="s">
        <v>124</v>
      </c>
      <c r="D4437" s="66" t="s">
        <v>184</v>
      </c>
      <c r="E4437" s="66" t="s">
        <v>185</v>
      </c>
      <c r="F4437" s="68">
        <v>44741</v>
      </c>
      <c r="G4437" s="67">
        <v>5.0599999999999996</v>
      </c>
      <c r="H4437" s="67">
        <v>0.12</v>
      </c>
      <c r="I4437" s="67">
        <v>5.14</v>
      </c>
      <c r="J4437" s="67">
        <v>4.99</v>
      </c>
      <c r="K4437" s="67">
        <v>98.381100000000004</v>
      </c>
      <c r="L4437" s="67">
        <v>0</v>
      </c>
      <c r="O4437" s="76"/>
    </row>
    <row r="4438" spans="1:15" hidden="1" x14ac:dyDescent="0.25">
      <c r="A4438" s="68">
        <v>44622</v>
      </c>
      <c r="B4438" s="68">
        <v>44624</v>
      </c>
      <c r="C4438" s="66" t="s">
        <v>130</v>
      </c>
      <c r="D4438" s="66" t="s">
        <v>182</v>
      </c>
      <c r="E4438" s="66" t="s">
        <v>183</v>
      </c>
      <c r="F4438" s="68">
        <v>44797</v>
      </c>
      <c r="G4438" s="67">
        <v>5.17</v>
      </c>
      <c r="H4438" s="67">
        <v>0.19</v>
      </c>
      <c r="I4438" s="67">
        <v>5.25</v>
      </c>
      <c r="J4438" s="67">
        <v>5.0999999999999996</v>
      </c>
      <c r="K4438" s="67">
        <v>97.574299999999994</v>
      </c>
      <c r="L4438" s="67">
        <v>0</v>
      </c>
    </row>
    <row r="4439" spans="1:15" hidden="1" x14ac:dyDescent="0.25">
      <c r="A4439" s="68">
        <v>44622</v>
      </c>
      <c r="B4439" s="68">
        <v>44624</v>
      </c>
      <c r="C4439" s="66" t="s">
        <v>118</v>
      </c>
      <c r="D4439" s="66" t="s">
        <v>174</v>
      </c>
      <c r="E4439" s="66" t="s">
        <v>175</v>
      </c>
      <c r="F4439" s="68">
        <v>46835</v>
      </c>
      <c r="G4439" s="67">
        <v>5.5</v>
      </c>
      <c r="H4439" s="67">
        <v>0.22</v>
      </c>
      <c r="I4439" s="67">
        <v>5.57</v>
      </c>
      <c r="J4439" s="67">
        <v>5.42</v>
      </c>
      <c r="K4439" s="67">
        <v>94.958399999999997</v>
      </c>
      <c r="L4439" s="67">
        <v>0.54249999999999998</v>
      </c>
    </row>
    <row r="4440" spans="1:15" hidden="1" x14ac:dyDescent="0.25">
      <c r="A4440" s="68">
        <v>44622</v>
      </c>
      <c r="B4440" s="68">
        <v>44624</v>
      </c>
      <c r="C4440" s="66" t="s">
        <v>127</v>
      </c>
      <c r="D4440" s="66" t="s">
        <v>4</v>
      </c>
      <c r="E4440" s="66" t="s">
        <v>8</v>
      </c>
      <c r="F4440" s="68">
        <v>48542</v>
      </c>
      <c r="G4440" s="67">
        <v>5.39</v>
      </c>
      <c r="H4440" s="67">
        <v>0.12</v>
      </c>
      <c r="I4440" s="67">
        <v>5.47</v>
      </c>
      <c r="J4440" s="67">
        <v>5.32</v>
      </c>
      <c r="K4440" s="67">
        <v>94.882999999999996</v>
      </c>
      <c r="L4440" s="67">
        <v>0.5726</v>
      </c>
    </row>
    <row r="4441" spans="1:15" hidden="1" x14ac:dyDescent="0.25">
      <c r="A4441" s="68">
        <v>44622</v>
      </c>
      <c r="B4441" s="68">
        <v>44624</v>
      </c>
      <c r="C4441" s="66" t="s">
        <v>133</v>
      </c>
      <c r="D4441" s="66" t="s">
        <v>176</v>
      </c>
      <c r="E4441" s="66" t="s">
        <v>177</v>
      </c>
      <c r="F4441" s="68">
        <v>44979</v>
      </c>
      <c r="G4441" s="67">
        <v>5.33</v>
      </c>
      <c r="H4441" s="67">
        <v>0.2</v>
      </c>
      <c r="I4441" s="67">
        <v>5.41</v>
      </c>
      <c r="J4441" s="67">
        <v>5.26</v>
      </c>
      <c r="K4441" s="67">
        <v>95.003600000000006</v>
      </c>
      <c r="L4441" s="67">
        <v>0</v>
      </c>
    </row>
    <row r="4442" spans="1:15" hidden="1" x14ac:dyDescent="0.25">
      <c r="A4442" s="68">
        <v>44621</v>
      </c>
      <c r="B4442" s="68">
        <v>44623</v>
      </c>
      <c r="C4442" s="66" t="s">
        <v>112</v>
      </c>
      <c r="D4442" s="66" t="s">
        <v>113</v>
      </c>
      <c r="E4442" s="66" t="s">
        <v>114</v>
      </c>
      <c r="F4442" s="68">
        <v>50705</v>
      </c>
      <c r="G4442" s="67">
        <v>5.36</v>
      </c>
      <c r="H4442" s="67">
        <v>7.0000000000000007E-2</v>
      </c>
      <c r="I4442" s="67">
        <v>5.43</v>
      </c>
      <c r="J4442" s="67">
        <v>5.28</v>
      </c>
      <c r="K4442" s="67">
        <v>74.447400000000002</v>
      </c>
      <c r="L4442" s="67">
        <v>1.0438000000000001</v>
      </c>
    </row>
    <row r="4443" spans="1:15" hidden="1" x14ac:dyDescent="0.25">
      <c r="A4443" s="68">
        <v>44621</v>
      </c>
      <c r="B4443" s="68">
        <v>44623</v>
      </c>
      <c r="C4443" s="66" t="s">
        <v>121</v>
      </c>
      <c r="D4443" s="66" t="s">
        <v>170</v>
      </c>
      <c r="E4443" s="66" t="s">
        <v>171</v>
      </c>
      <c r="F4443" s="68">
        <v>45987</v>
      </c>
      <c r="G4443" s="67">
        <v>5.27</v>
      </c>
      <c r="H4443" s="67">
        <v>7.0000000000000007E-2</v>
      </c>
      <c r="I4443" s="67">
        <v>5.35</v>
      </c>
      <c r="J4443" s="67">
        <v>5.2</v>
      </c>
      <c r="K4443" s="67">
        <v>85.841499999999996</v>
      </c>
      <c r="L4443" s="67">
        <v>0.26579999999999998</v>
      </c>
    </row>
    <row r="4444" spans="1:15" x14ac:dyDescent="0.25">
      <c r="A4444" s="68">
        <v>44621</v>
      </c>
      <c r="B4444" s="68">
        <v>44623</v>
      </c>
      <c r="C4444" s="66" t="s">
        <v>115</v>
      </c>
      <c r="D4444" s="66" t="s">
        <v>116</v>
      </c>
      <c r="E4444" s="66" t="s">
        <v>117</v>
      </c>
      <c r="F4444" s="68">
        <v>51616</v>
      </c>
      <c r="G4444" s="67">
        <v>5.41</v>
      </c>
      <c r="H4444" s="67">
        <v>0.06</v>
      </c>
      <c r="I4444" s="67">
        <v>5.49</v>
      </c>
      <c r="J4444" s="67">
        <v>5.34</v>
      </c>
      <c r="K4444" s="67">
        <v>71.678799999999995</v>
      </c>
      <c r="L4444" s="67">
        <v>2.5644</v>
      </c>
    </row>
    <row r="4445" spans="1:15" hidden="1" x14ac:dyDescent="0.25">
      <c r="A4445" s="68">
        <v>44621</v>
      </c>
      <c r="B4445" s="68">
        <v>44623</v>
      </c>
      <c r="C4445" s="66" t="s">
        <v>124</v>
      </c>
      <c r="D4445" s="66" t="s">
        <v>184</v>
      </c>
      <c r="E4445" s="66" t="s">
        <v>185</v>
      </c>
      <c r="F4445" s="68">
        <v>44741</v>
      </c>
      <c r="G4445" s="67">
        <v>4.9400000000000004</v>
      </c>
      <c r="H4445" s="67">
        <v>0.01</v>
      </c>
      <c r="I4445" s="67">
        <v>5.01</v>
      </c>
      <c r="J4445" s="67">
        <v>4.8600000000000003</v>
      </c>
      <c r="K4445" s="67">
        <v>98.407600000000002</v>
      </c>
      <c r="L4445" s="67">
        <v>0</v>
      </c>
      <c r="O4445" s="76"/>
    </row>
    <row r="4446" spans="1:15" hidden="1" x14ac:dyDescent="0.25">
      <c r="A4446" s="68">
        <v>44621</v>
      </c>
      <c r="B4446" s="68">
        <v>44623</v>
      </c>
      <c r="C4446" s="66" t="s">
        <v>130</v>
      </c>
      <c r="D4446" s="66" t="s">
        <v>182</v>
      </c>
      <c r="E4446" s="66" t="s">
        <v>183</v>
      </c>
      <c r="F4446" s="68">
        <v>44797</v>
      </c>
      <c r="G4446" s="67">
        <v>4.9800000000000004</v>
      </c>
      <c r="H4446" s="67">
        <v>0</v>
      </c>
      <c r="I4446" s="67">
        <v>5.05</v>
      </c>
      <c r="J4446" s="67">
        <v>4.9000000000000004</v>
      </c>
      <c r="K4446" s="67">
        <v>97.651899999999998</v>
      </c>
      <c r="L4446" s="67">
        <v>0</v>
      </c>
    </row>
    <row r="4447" spans="1:15" hidden="1" x14ac:dyDescent="0.25">
      <c r="A4447" s="68">
        <v>44621</v>
      </c>
      <c r="B4447" s="68">
        <v>44623</v>
      </c>
      <c r="C4447" s="66" t="s">
        <v>118</v>
      </c>
      <c r="D4447" s="66" t="s">
        <v>174</v>
      </c>
      <c r="E4447" s="66" t="s">
        <v>175</v>
      </c>
      <c r="F4447" s="68">
        <v>46835</v>
      </c>
      <c r="G4447" s="67">
        <v>5.28</v>
      </c>
      <c r="H4447" s="67">
        <v>7.0000000000000007E-2</v>
      </c>
      <c r="I4447" s="67">
        <v>5.35</v>
      </c>
      <c r="J4447" s="67">
        <v>5.21</v>
      </c>
      <c r="K4447" s="67">
        <v>96.019099999999995</v>
      </c>
      <c r="L4447" s="67">
        <v>0.53010000000000002</v>
      </c>
    </row>
    <row r="4448" spans="1:15" hidden="1" x14ac:dyDescent="0.25">
      <c r="A4448" s="68">
        <v>44621</v>
      </c>
      <c r="B4448" s="68">
        <v>44623</v>
      </c>
      <c r="C4448" s="66" t="s">
        <v>127</v>
      </c>
      <c r="D4448" s="66" t="s">
        <v>4</v>
      </c>
      <c r="E4448" s="66" t="s">
        <v>8</v>
      </c>
      <c r="F4448" s="68">
        <v>48542</v>
      </c>
      <c r="G4448" s="67">
        <v>5.27</v>
      </c>
      <c r="H4448" s="67">
        <v>0.03</v>
      </c>
      <c r="I4448" s="67">
        <v>5.35</v>
      </c>
      <c r="J4448" s="67">
        <v>5.2</v>
      </c>
      <c r="K4448" s="67">
        <v>95.793700000000001</v>
      </c>
      <c r="L4448" s="67">
        <v>0.55959999999999999</v>
      </c>
    </row>
    <row r="4449" spans="1:15" hidden="1" x14ac:dyDescent="0.25">
      <c r="A4449" s="68">
        <v>44621</v>
      </c>
      <c r="B4449" s="68">
        <v>44623</v>
      </c>
      <c r="C4449" s="66" t="s">
        <v>133</v>
      </c>
      <c r="D4449" s="66" t="s">
        <v>176</v>
      </c>
      <c r="E4449" s="66" t="s">
        <v>177</v>
      </c>
      <c r="F4449" s="68">
        <v>44979</v>
      </c>
      <c r="G4449" s="67">
        <v>5.13</v>
      </c>
      <c r="H4449" s="67">
        <v>7.0000000000000007E-2</v>
      </c>
      <c r="I4449" s="67">
        <v>5.2</v>
      </c>
      <c r="J4449" s="67">
        <v>5.05</v>
      </c>
      <c r="K4449" s="67">
        <v>95.174999999999997</v>
      </c>
      <c r="L4449" s="67">
        <v>0</v>
      </c>
    </row>
    <row r="4450" spans="1:15" hidden="1" x14ac:dyDescent="0.25">
      <c r="A4450" s="68">
        <v>44620</v>
      </c>
      <c r="B4450" s="68">
        <v>44622</v>
      </c>
      <c r="C4450" s="66" t="s">
        <v>112</v>
      </c>
      <c r="D4450" s="66" t="s">
        <v>113</v>
      </c>
      <c r="E4450" s="66" t="s">
        <v>114</v>
      </c>
      <c r="F4450" s="68">
        <v>50705</v>
      </c>
      <c r="G4450" s="67">
        <v>5.29</v>
      </c>
      <c r="H4450" s="67">
        <v>0.04</v>
      </c>
      <c r="I4450" s="67">
        <v>5.36</v>
      </c>
      <c r="J4450" s="67">
        <v>5.21</v>
      </c>
      <c r="K4450" s="67">
        <v>75.071899999999999</v>
      </c>
      <c r="L4450" s="67">
        <v>1.0356000000000001</v>
      </c>
    </row>
    <row r="4451" spans="1:15" hidden="1" x14ac:dyDescent="0.25">
      <c r="A4451" s="68">
        <v>44620</v>
      </c>
      <c r="B4451" s="68">
        <v>44622</v>
      </c>
      <c r="C4451" s="66" t="s">
        <v>121</v>
      </c>
      <c r="D4451" s="66" t="s">
        <v>170</v>
      </c>
      <c r="E4451" s="66" t="s">
        <v>171</v>
      </c>
      <c r="F4451" s="68">
        <v>45987</v>
      </c>
      <c r="G4451" s="67">
        <v>5.2</v>
      </c>
      <c r="H4451" s="67">
        <v>0.12</v>
      </c>
      <c r="I4451" s="67">
        <v>5.28</v>
      </c>
      <c r="J4451" s="67">
        <v>5.13</v>
      </c>
      <c r="K4451" s="67">
        <v>86.048000000000002</v>
      </c>
      <c r="L4451" s="67">
        <v>0.26300000000000001</v>
      </c>
    </row>
    <row r="4452" spans="1:15" x14ac:dyDescent="0.25">
      <c r="A4452" s="68">
        <v>44620</v>
      </c>
      <c r="B4452" s="68">
        <v>44622</v>
      </c>
      <c r="C4452" s="66" t="s">
        <v>115</v>
      </c>
      <c r="D4452" s="66" t="s">
        <v>116</v>
      </c>
      <c r="E4452" s="66" t="s">
        <v>117</v>
      </c>
      <c r="F4452" s="68">
        <v>51616</v>
      </c>
      <c r="G4452" s="67">
        <v>5.35</v>
      </c>
      <c r="H4452" s="67">
        <v>0.06</v>
      </c>
      <c r="I4452" s="67">
        <v>5.43</v>
      </c>
      <c r="J4452" s="67">
        <v>5.28</v>
      </c>
      <c r="K4452" s="67">
        <v>72.244600000000005</v>
      </c>
      <c r="L4452" s="67">
        <v>2.5562</v>
      </c>
    </row>
    <row r="4453" spans="1:15" hidden="1" x14ac:dyDescent="0.25">
      <c r="A4453" s="68">
        <v>44620</v>
      </c>
      <c r="B4453" s="68">
        <v>44622</v>
      </c>
      <c r="C4453" s="66" t="s">
        <v>124</v>
      </c>
      <c r="D4453" s="66" t="s">
        <v>184</v>
      </c>
      <c r="E4453" s="66" t="s">
        <v>185</v>
      </c>
      <c r="F4453" s="68">
        <v>44741</v>
      </c>
      <c r="G4453" s="67">
        <v>4.93</v>
      </c>
      <c r="H4453" s="67">
        <v>0.11</v>
      </c>
      <c r="I4453" s="67">
        <v>5.01</v>
      </c>
      <c r="J4453" s="67">
        <v>4.8600000000000003</v>
      </c>
      <c r="K4453" s="67">
        <v>98.396100000000004</v>
      </c>
      <c r="L4453" s="67">
        <v>0</v>
      </c>
      <c r="O4453" s="76"/>
    </row>
    <row r="4454" spans="1:15" hidden="1" x14ac:dyDescent="0.25">
      <c r="A4454" s="68">
        <v>44620</v>
      </c>
      <c r="B4454" s="68">
        <v>44622</v>
      </c>
      <c r="C4454" s="66" t="s">
        <v>130</v>
      </c>
      <c r="D4454" s="66" t="s">
        <v>182</v>
      </c>
      <c r="E4454" s="66" t="s">
        <v>183</v>
      </c>
      <c r="F4454" s="68">
        <v>44797</v>
      </c>
      <c r="G4454" s="67">
        <v>4.9800000000000004</v>
      </c>
      <c r="H4454" s="67">
        <v>0.1</v>
      </c>
      <c r="I4454" s="67">
        <v>5.05</v>
      </c>
      <c r="J4454" s="67">
        <v>4.91</v>
      </c>
      <c r="K4454" s="67">
        <v>97.636399999999995</v>
      </c>
      <c r="L4454" s="67">
        <v>0</v>
      </c>
    </row>
    <row r="4455" spans="1:15" hidden="1" x14ac:dyDescent="0.25">
      <c r="A4455" s="68">
        <v>44620</v>
      </c>
      <c r="B4455" s="68">
        <v>44622</v>
      </c>
      <c r="C4455" s="66" t="s">
        <v>118</v>
      </c>
      <c r="D4455" s="66" t="s">
        <v>174</v>
      </c>
      <c r="E4455" s="66" t="s">
        <v>175</v>
      </c>
      <c r="F4455" s="68">
        <v>46835</v>
      </c>
      <c r="G4455" s="67">
        <v>5.21</v>
      </c>
      <c r="H4455" s="67">
        <v>0.06</v>
      </c>
      <c r="I4455" s="67">
        <v>5.29</v>
      </c>
      <c r="J4455" s="67">
        <v>5.14</v>
      </c>
      <c r="K4455" s="67">
        <v>96.345399999999998</v>
      </c>
      <c r="L4455" s="67">
        <v>0.51780000000000004</v>
      </c>
    </row>
    <row r="4456" spans="1:15" hidden="1" x14ac:dyDescent="0.25">
      <c r="A4456" s="68">
        <v>44620</v>
      </c>
      <c r="B4456" s="68">
        <v>44622</v>
      </c>
      <c r="C4456" s="66" t="s">
        <v>127</v>
      </c>
      <c r="D4456" s="66" t="s">
        <v>4</v>
      </c>
      <c r="E4456" s="66" t="s">
        <v>8</v>
      </c>
      <c r="F4456" s="68">
        <v>48542</v>
      </c>
      <c r="G4456" s="67">
        <v>5.24</v>
      </c>
      <c r="H4456" s="67">
        <v>0.08</v>
      </c>
      <c r="I4456" s="67">
        <v>5.32</v>
      </c>
      <c r="J4456" s="67">
        <v>5.17</v>
      </c>
      <c r="K4456" s="67">
        <v>96.044300000000007</v>
      </c>
      <c r="L4456" s="67">
        <v>0.54659999999999997</v>
      </c>
    </row>
    <row r="4457" spans="1:15" hidden="1" x14ac:dyDescent="0.25">
      <c r="A4457" s="68">
        <v>44620</v>
      </c>
      <c r="B4457" s="68">
        <v>44622</v>
      </c>
      <c r="C4457" s="66" t="s">
        <v>133</v>
      </c>
      <c r="D4457" s="66" t="s">
        <v>176</v>
      </c>
      <c r="E4457" s="66" t="s">
        <v>177</v>
      </c>
      <c r="F4457" s="68">
        <v>44979</v>
      </c>
      <c r="G4457" s="67">
        <v>5.0599999999999996</v>
      </c>
      <c r="H4457" s="67">
        <v>0.1</v>
      </c>
      <c r="I4457" s="67">
        <v>5.13</v>
      </c>
      <c r="J4457" s="67">
        <v>4.9800000000000004</v>
      </c>
      <c r="K4457" s="67">
        <v>95.224999999999994</v>
      </c>
      <c r="L4457" s="67">
        <v>0</v>
      </c>
    </row>
    <row r="4458" spans="1:15" hidden="1" x14ac:dyDescent="0.25">
      <c r="A4458" s="68">
        <v>44617</v>
      </c>
      <c r="B4458" s="68">
        <v>44621</v>
      </c>
      <c r="C4458" s="66" t="s">
        <v>112</v>
      </c>
      <c r="D4458" s="66" t="s">
        <v>113</v>
      </c>
      <c r="E4458" s="66" t="s">
        <v>114</v>
      </c>
      <c r="F4458" s="68">
        <v>50705</v>
      </c>
      <c r="G4458" s="67">
        <v>5.25</v>
      </c>
      <c r="H4458" s="67">
        <v>0.12</v>
      </c>
      <c r="I4458" s="67">
        <v>5.32</v>
      </c>
      <c r="J4458" s="67">
        <v>5.18</v>
      </c>
      <c r="K4458" s="67">
        <v>75.404499999999999</v>
      </c>
      <c r="L4458" s="67">
        <v>1.0274000000000001</v>
      </c>
    </row>
    <row r="4459" spans="1:15" hidden="1" x14ac:dyDescent="0.25">
      <c r="A4459" s="68">
        <v>44617</v>
      </c>
      <c r="B4459" s="68">
        <v>44621</v>
      </c>
      <c r="C4459" s="66" t="s">
        <v>121</v>
      </c>
      <c r="D4459" s="66" t="s">
        <v>170</v>
      </c>
      <c r="E4459" s="66" t="s">
        <v>171</v>
      </c>
      <c r="F4459" s="68">
        <v>45987</v>
      </c>
      <c r="G4459" s="67">
        <v>5.08</v>
      </c>
      <c r="H4459" s="67">
        <v>0.19</v>
      </c>
      <c r="I4459" s="67">
        <v>5.15</v>
      </c>
      <c r="J4459" s="67">
        <v>5</v>
      </c>
      <c r="K4459" s="67">
        <v>86.415899999999993</v>
      </c>
      <c r="L4459" s="67">
        <v>0.26029999999999998</v>
      </c>
    </row>
    <row r="4460" spans="1:15" x14ac:dyDescent="0.25">
      <c r="A4460" s="68">
        <v>44617</v>
      </c>
      <c r="B4460" s="68">
        <v>44621</v>
      </c>
      <c r="C4460" s="66" t="s">
        <v>115</v>
      </c>
      <c r="D4460" s="66" t="s">
        <v>116</v>
      </c>
      <c r="E4460" s="66" t="s">
        <v>117</v>
      </c>
      <c r="F4460" s="68">
        <v>51616</v>
      </c>
      <c r="G4460" s="67">
        <v>5.29</v>
      </c>
      <c r="H4460" s="67">
        <v>7.0000000000000007E-2</v>
      </c>
      <c r="I4460" s="67">
        <v>5.37</v>
      </c>
      <c r="J4460" s="67">
        <v>5.22</v>
      </c>
      <c r="K4460" s="67">
        <v>72.806399999999996</v>
      </c>
      <c r="L4460" s="67">
        <v>2.5478999999999998</v>
      </c>
    </row>
    <row r="4461" spans="1:15" hidden="1" x14ac:dyDescent="0.25">
      <c r="A4461" s="68">
        <v>44617</v>
      </c>
      <c r="B4461" s="68">
        <v>44621</v>
      </c>
      <c r="C4461" s="66" t="s">
        <v>124</v>
      </c>
      <c r="D4461" s="66" t="s">
        <v>184</v>
      </c>
      <c r="E4461" s="66" t="s">
        <v>185</v>
      </c>
      <c r="F4461" s="68">
        <v>44741</v>
      </c>
      <c r="G4461" s="67">
        <v>4.82</v>
      </c>
      <c r="H4461" s="67">
        <v>0.08</v>
      </c>
      <c r="I4461" s="67">
        <v>4.8899999999999997</v>
      </c>
      <c r="J4461" s="67">
        <v>4.75</v>
      </c>
      <c r="K4461" s="67">
        <v>98.418800000000005</v>
      </c>
      <c r="L4461" s="67">
        <v>0</v>
      </c>
      <c r="O4461" s="76"/>
    </row>
    <row r="4462" spans="1:15" hidden="1" x14ac:dyDescent="0.25">
      <c r="A4462" s="68">
        <v>44617</v>
      </c>
      <c r="B4462" s="68">
        <v>44621</v>
      </c>
      <c r="C4462" s="66" t="s">
        <v>130</v>
      </c>
      <c r="D4462" s="66" t="s">
        <v>182</v>
      </c>
      <c r="E4462" s="66" t="s">
        <v>183</v>
      </c>
      <c r="F4462" s="68">
        <v>44797</v>
      </c>
      <c r="G4462" s="67">
        <v>4.88</v>
      </c>
      <c r="H4462" s="67">
        <v>0.05</v>
      </c>
      <c r="I4462" s="67">
        <v>4.96</v>
      </c>
      <c r="J4462" s="67">
        <v>4.8099999999999996</v>
      </c>
      <c r="K4462" s="67">
        <v>97.668300000000002</v>
      </c>
      <c r="L4462" s="67">
        <v>0</v>
      </c>
    </row>
    <row r="4463" spans="1:15" hidden="1" x14ac:dyDescent="0.25">
      <c r="A4463" s="68">
        <v>44617</v>
      </c>
      <c r="B4463" s="68">
        <v>44621</v>
      </c>
      <c r="C4463" s="66" t="s">
        <v>118</v>
      </c>
      <c r="D4463" s="66" t="s">
        <v>174</v>
      </c>
      <c r="E4463" s="66" t="s">
        <v>175</v>
      </c>
      <c r="F4463" s="68">
        <v>46835</v>
      </c>
      <c r="G4463" s="67">
        <v>5.15</v>
      </c>
      <c r="H4463" s="67">
        <v>0.13</v>
      </c>
      <c r="I4463" s="67">
        <v>5.22</v>
      </c>
      <c r="J4463" s="67">
        <v>5.07</v>
      </c>
      <c r="K4463" s="67">
        <v>96.666899999999998</v>
      </c>
      <c r="L4463" s="67">
        <v>0.50549999999999995</v>
      </c>
    </row>
    <row r="4464" spans="1:15" hidden="1" x14ac:dyDescent="0.25">
      <c r="A4464" s="68">
        <v>44617</v>
      </c>
      <c r="B4464" s="68">
        <v>44621</v>
      </c>
      <c r="C4464" s="66" t="s">
        <v>127</v>
      </c>
      <c r="D4464" s="66" t="s">
        <v>4</v>
      </c>
      <c r="E4464" s="66" t="s">
        <v>8</v>
      </c>
      <c r="F4464" s="68">
        <v>48542</v>
      </c>
      <c r="G4464" s="67">
        <v>5.16</v>
      </c>
      <c r="H4464" s="67">
        <v>0.11</v>
      </c>
      <c r="I4464" s="67">
        <v>5.23</v>
      </c>
      <c r="J4464" s="67">
        <v>5.08</v>
      </c>
      <c r="K4464" s="67">
        <v>96.725099999999998</v>
      </c>
      <c r="L4464" s="67">
        <v>0.53359999999999996</v>
      </c>
    </row>
    <row r="4465" spans="1:15" hidden="1" x14ac:dyDescent="0.25">
      <c r="A4465" s="68">
        <v>44617</v>
      </c>
      <c r="B4465" s="68">
        <v>44621</v>
      </c>
      <c r="C4465" s="66" t="s">
        <v>133</v>
      </c>
      <c r="D4465" s="66" t="s">
        <v>176</v>
      </c>
      <c r="E4465" s="66" t="s">
        <v>177</v>
      </c>
      <c r="F4465" s="68">
        <v>44979</v>
      </c>
      <c r="G4465" s="67">
        <v>4.96</v>
      </c>
      <c r="H4465" s="67">
        <v>7.0000000000000007E-2</v>
      </c>
      <c r="I4465" s="67">
        <v>5.03</v>
      </c>
      <c r="J4465" s="67">
        <v>4.88</v>
      </c>
      <c r="K4465" s="67">
        <v>95.302499999999995</v>
      </c>
      <c r="L4465" s="67">
        <v>0</v>
      </c>
    </row>
    <row r="4466" spans="1:15" hidden="1" x14ac:dyDescent="0.25">
      <c r="A4466" s="68">
        <v>44616</v>
      </c>
      <c r="B4466" s="68">
        <v>44620</v>
      </c>
      <c r="C4466" s="66" t="s">
        <v>112</v>
      </c>
      <c r="D4466" s="66" t="s">
        <v>113</v>
      </c>
      <c r="E4466" s="66" t="s">
        <v>114</v>
      </c>
      <c r="F4466" s="68">
        <v>50705</v>
      </c>
      <c r="G4466" s="67">
        <v>5.13</v>
      </c>
      <c r="H4466" s="67">
        <v>0.2</v>
      </c>
      <c r="I4466" s="67">
        <v>5.2</v>
      </c>
      <c r="J4466" s="67">
        <v>5.05</v>
      </c>
      <c r="K4466" s="67">
        <v>76.525899999999993</v>
      </c>
      <c r="L4466" s="67">
        <v>1.0192000000000001</v>
      </c>
    </row>
    <row r="4467" spans="1:15" hidden="1" x14ac:dyDescent="0.25">
      <c r="A4467" s="68">
        <v>44616</v>
      </c>
      <c r="B4467" s="68">
        <v>44620</v>
      </c>
      <c r="C4467" s="66" t="s">
        <v>121</v>
      </c>
      <c r="D4467" s="66" t="s">
        <v>170</v>
      </c>
      <c r="E4467" s="66" t="s">
        <v>171</v>
      </c>
      <c r="F4467" s="68">
        <v>45987</v>
      </c>
      <c r="G4467" s="67">
        <v>4.8899999999999997</v>
      </c>
      <c r="H4467" s="67">
        <v>0.22</v>
      </c>
      <c r="I4467" s="67">
        <v>4.97</v>
      </c>
      <c r="J4467" s="67">
        <v>4.82</v>
      </c>
      <c r="K4467" s="67">
        <v>86.974299999999999</v>
      </c>
      <c r="L4467" s="67">
        <v>0.25750000000000001</v>
      </c>
    </row>
    <row r="4468" spans="1:15" x14ac:dyDescent="0.25">
      <c r="A4468" s="68">
        <v>44616</v>
      </c>
      <c r="B4468" s="68">
        <v>44620</v>
      </c>
      <c r="C4468" s="66" t="s">
        <v>115</v>
      </c>
      <c r="D4468" s="66" t="s">
        <v>116</v>
      </c>
      <c r="E4468" s="66" t="s">
        <v>117</v>
      </c>
      <c r="F4468" s="68">
        <v>51616</v>
      </c>
      <c r="G4468" s="67">
        <v>5.22</v>
      </c>
      <c r="H4468" s="67">
        <v>0.21</v>
      </c>
      <c r="I4468" s="67">
        <v>5.29</v>
      </c>
      <c r="J4468" s="67">
        <v>5.14</v>
      </c>
      <c r="K4468" s="67">
        <v>73.531800000000004</v>
      </c>
      <c r="L4468" s="67">
        <v>2.5396999999999998</v>
      </c>
    </row>
    <row r="4469" spans="1:15" hidden="1" x14ac:dyDescent="0.25">
      <c r="A4469" s="68">
        <v>44616</v>
      </c>
      <c r="B4469" s="68">
        <v>44620</v>
      </c>
      <c r="C4469" s="66" t="s">
        <v>124</v>
      </c>
      <c r="D4469" s="66" t="s">
        <v>184</v>
      </c>
      <c r="E4469" s="66" t="s">
        <v>185</v>
      </c>
      <c r="F4469" s="68">
        <v>44741</v>
      </c>
      <c r="G4469" s="67">
        <v>4.74</v>
      </c>
      <c r="H4469" s="67">
        <v>0.21</v>
      </c>
      <c r="I4469" s="67">
        <v>4.8099999999999996</v>
      </c>
      <c r="J4469" s="67">
        <v>4.67</v>
      </c>
      <c r="K4469" s="67">
        <v>98.432699999999997</v>
      </c>
      <c r="L4469" s="67">
        <v>0</v>
      </c>
      <c r="O4469" s="76"/>
    </row>
    <row r="4470" spans="1:15" hidden="1" x14ac:dyDescent="0.25">
      <c r="A4470" s="68">
        <v>44616</v>
      </c>
      <c r="B4470" s="68">
        <v>44620</v>
      </c>
      <c r="C4470" s="66" t="s">
        <v>130</v>
      </c>
      <c r="D4470" s="66" t="s">
        <v>182</v>
      </c>
      <c r="E4470" s="66" t="s">
        <v>183</v>
      </c>
      <c r="F4470" s="68">
        <v>44797</v>
      </c>
      <c r="G4470" s="67">
        <v>4.83</v>
      </c>
      <c r="H4470" s="67">
        <v>0.26</v>
      </c>
      <c r="I4470" s="67">
        <v>4.91</v>
      </c>
      <c r="J4470" s="67">
        <v>4.76</v>
      </c>
      <c r="K4470" s="67">
        <v>97.679199999999994</v>
      </c>
      <c r="L4470" s="67">
        <v>0</v>
      </c>
    </row>
    <row r="4471" spans="1:15" hidden="1" x14ac:dyDescent="0.25">
      <c r="A4471" s="68">
        <v>44616</v>
      </c>
      <c r="B4471" s="68">
        <v>44620</v>
      </c>
      <c r="C4471" s="66" t="s">
        <v>118</v>
      </c>
      <c r="D4471" s="66" t="s">
        <v>174</v>
      </c>
      <c r="E4471" s="66" t="s">
        <v>175</v>
      </c>
      <c r="F4471" s="68">
        <v>46835</v>
      </c>
      <c r="G4471" s="67">
        <v>5.0199999999999996</v>
      </c>
      <c r="H4471" s="67">
        <v>0.23</v>
      </c>
      <c r="I4471" s="67">
        <v>5.0999999999999996</v>
      </c>
      <c r="J4471" s="67">
        <v>4.95</v>
      </c>
      <c r="K4471" s="67">
        <v>97.296700000000001</v>
      </c>
      <c r="L4471" s="67">
        <v>0.49320000000000003</v>
      </c>
    </row>
    <row r="4472" spans="1:15" hidden="1" x14ac:dyDescent="0.25">
      <c r="A4472" s="68">
        <v>44616</v>
      </c>
      <c r="B4472" s="68">
        <v>44620</v>
      </c>
      <c r="C4472" s="66" t="s">
        <v>127</v>
      </c>
      <c r="D4472" s="66" t="s">
        <v>4</v>
      </c>
      <c r="E4472" s="66" t="s">
        <v>8</v>
      </c>
      <c r="F4472" s="68">
        <v>48542</v>
      </c>
      <c r="G4472" s="67">
        <v>5.05</v>
      </c>
      <c r="H4472" s="67">
        <v>0.18</v>
      </c>
      <c r="I4472" s="67">
        <v>5.13</v>
      </c>
      <c r="J4472" s="67">
        <v>4.9800000000000004</v>
      </c>
      <c r="K4472" s="67">
        <v>97.544200000000004</v>
      </c>
      <c r="L4472" s="67">
        <v>0.52049999999999996</v>
      </c>
    </row>
    <row r="4473" spans="1:15" hidden="1" x14ac:dyDescent="0.25">
      <c r="A4473" s="68">
        <v>44616</v>
      </c>
      <c r="B4473" s="68">
        <v>44620</v>
      </c>
      <c r="C4473" s="66" t="s">
        <v>133</v>
      </c>
      <c r="D4473" s="66" t="s">
        <v>176</v>
      </c>
      <c r="E4473" s="66" t="s">
        <v>177</v>
      </c>
      <c r="F4473" s="68">
        <v>44979</v>
      </c>
      <c r="G4473" s="67">
        <v>4.8899999999999997</v>
      </c>
      <c r="H4473" s="67">
        <v>0.22</v>
      </c>
      <c r="I4473" s="67">
        <v>4.96</v>
      </c>
      <c r="J4473" s="67">
        <v>4.8099999999999996</v>
      </c>
      <c r="K4473" s="67">
        <v>95.353399999999993</v>
      </c>
      <c r="L4473" s="67">
        <v>0</v>
      </c>
    </row>
    <row r="4474" spans="1:15" hidden="1" x14ac:dyDescent="0.25">
      <c r="A4474" s="68">
        <v>44615</v>
      </c>
      <c r="B4474" s="68">
        <v>44617</v>
      </c>
      <c r="C4474" s="66" t="s">
        <v>112</v>
      </c>
      <c r="D4474" s="66" t="s">
        <v>113</v>
      </c>
      <c r="E4474" s="66" t="s">
        <v>114</v>
      </c>
      <c r="F4474" s="68">
        <v>50705</v>
      </c>
      <c r="G4474" s="67">
        <v>4.93</v>
      </c>
      <c r="H4474" s="67">
        <v>-0.02</v>
      </c>
      <c r="I4474" s="67">
        <v>5.01</v>
      </c>
      <c r="J4474" s="67">
        <v>4.8600000000000003</v>
      </c>
      <c r="K4474" s="67">
        <v>78.382599999999996</v>
      </c>
      <c r="L4474" s="67">
        <v>0.99450000000000005</v>
      </c>
    </row>
    <row r="4475" spans="1:15" hidden="1" x14ac:dyDescent="0.25">
      <c r="A4475" s="68">
        <v>44615</v>
      </c>
      <c r="B4475" s="68">
        <v>44617</v>
      </c>
      <c r="C4475" s="66" t="s">
        <v>121</v>
      </c>
      <c r="D4475" s="66" t="s">
        <v>170</v>
      </c>
      <c r="E4475" s="66" t="s">
        <v>171</v>
      </c>
      <c r="F4475" s="68">
        <v>45987</v>
      </c>
      <c r="G4475" s="67">
        <v>4.67</v>
      </c>
      <c r="H4475" s="67">
        <v>0.01</v>
      </c>
      <c r="I4475" s="67">
        <v>4.74</v>
      </c>
      <c r="J4475" s="67">
        <v>4.5999999999999996</v>
      </c>
      <c r="K4475" s="67">
        <v>87.635800000000003</v>
      </c>
      <c r="L4475" s="67">
        <v>0.24929999999999999</v>
      </c>
    </row>
    <row r="4476" spans="1:15" x14ac:dyDescent="0.25">
      <c r="A4476" s="68">
        <v>44615</v>
      </c>
      <c r="B4476" s="68">
        <v>44617</v>
      </c>
      <c r="C4476" s="66" t="s">
        <v>115</v>
      </c>
      <c r="D4476" s="66" t="s">
        <v>116</v>
      </c>
      <c r="E4476" s="66" t="s">
        <v>117</v>
      </c>
      <c r="F4476" s="68">
        <v>51616</v>
      </c>
      <c r="G4476" s="67">
        <v>5.01</v>
      </c>
      <c r="H4476" s="67">
        <v>-0.01</v>
      </c>
      <c r="I4476" s="67">
        <v>5.09</v>
      </c>
      <c r="J4476" s="67">
        <v>4.9400000000000004</v>
      </c>
      <c r="K4476" s="67">
        <v>75.565799999999996</v>
      </c>
      <c r="L4476" s="67">
        <v>2.5150999999999999</v>
      </c>
    </row>
    <row r="4477" spans="1:15" hidden="1" x14ac:dyDescent="0.25">
      <c r="A4477" s="68">
        <v>44615</v>
      </c>
      <c r="B4477" s="68">
        <v>44617</v>
      </c>
      <c r="C4477" s="66" t="s">
        <v>124</v>
      </c>
      <c r="D4477" s="66" t="s">
        <v>184</v>
      </c>
      <c r="E4477" s="66" t="s">
        <v>185</v>
      </c>
      <c r="F4477" s="68">
        <v>44741</v>
      </c>
      <c r="G4477" s="67">
        <v>4.53</v>
      </c>
      <c r="H4477" s="67">
        <v>0</v>
      </c>
      <c r="I4477" s="67">
        <v>4.5999999999999996</v>
      </c>
      <c r="J4477" s="67">
        <v>4.45</v>
      </c>
      <c r="K4477" s="67">
        <v>98.464799999999997</v>
      </c>
      <c r="L4477" s="67">
        <v>0</v>
      </c>
      <c r="O4477" s="76"/>
    </row>
    <row r="4478" spans="1:15" hidden="1" x14ac:dyDescent="0.25">
      <c r="A4478" s="68">
        <v>44615</v>
      </c>
      <c r="B4478" s="68">
        <v>44617</v>
      </c>
      <c r="C4478" s="66" t="s">
        <v>130</v>
      </c>
      <c r="D4478" s="66" t="s">
        <v>182</v>
      </c>
      <c r="E4478" s="66" t="s">
        <v>183</v>
      </c>
      <c r="F4478" s="68">
        <v>44797</v>
      </c>
      <c r="G4478" s="67">
        <v>4.57</v>
      </c>
      <c r="H4478" s="67">
        <v>0.03</v>
      </c>
      <c r="I4478" s="67">
        <v>4.6399999999999997</v>
      </c>
      <c r="J4478" s="67">
        <v>4.5</v>
      </c>
      <c r="K4478" s="67">
        <v>97.766099999999994</v>
      </c>
      <c r="L4478" s="67">
        <v>0</v>
      </c>
    </row>
    <row r="4479" spans="1:15" hidden="1" x14ac:dyDescent="0.25">
      <c r="A4479" s="68">
        <v>44615</v>
      </c>
      <c r="B4479" s="68">
        <v>44617</v>
      </c>
      <c r="C4479" s="66" t="s">
        <v>118</v>
      </c>
      <c r="D4479" s="66" t="s">
        <v>174</v>
      </c>
      <c r="E4479" s="66" t="s">
        <v>175</v>
      </c>
      <c r="F4479" s="68">
        <v>46835</v>
      </c>
      <c r="G4479" s="67">
        <v>4.79</v>
      </c>
      <c r="H4479" s="67">
        <v>0</v>
      </c>
      <c r="I4479" s="67">
        <v>4.8600000000000003</v>
      </c>
      <c r="J4479" s="67">
        <v>4.71</v>
      </c>
      <c r="K4479" s="67">
        <v>98.491600000000005</v>
      </c>
      <c r="L4479" s="67">
        <v>0.45619999999999999</v>
      </c>
    </row>
    <row r="4480" spans="1:15" hidden="1" x14ac:dyDescent="0.25">
      <c r="A4480" s="68">
        <v>44615</v>
      </c>
      <c r="B4480" s="68">
        <v>44617</v>
      </c>
      <c r="C4480" s="66" t="s">
        <v>127</v>
      </c>
      <c r="D4480" s="66" t="s">
        <v>4</v>
      </c>
      <c r="E4480" s="66" t="s">
        <v>8</v>
      </c>
      <c r="F4480" s="68">
        <v>48542</v>
      </c>
      <c r="G4480" s="67">
        <v>4.87</v>
      </c>
      <c r="H4480" s="67">
        <v>-0.04</v>
      </c>
      <c r="I4480" s="67">
        <v>4.95</v>
      </c>
      <c r="J4480" s="67">
        <v>4.8</v>
      </c>
      <c r="K4480" s="67">
        <v>99.010599999999997</v>
      </c>
      <c r="L4480" s="67">
        <v>0.48149999999999998</v>
      </c>
    </row>
    <row r="4481" spans="1:15" hidden="1" x14ac:dyDescent="0.25">
      <c r="A4481" s="68">
        <v>44615</v>
      </c>
      <c r="B4481" s="68">
        <v>44617</v>
      </c>
      <c r="C4481" s="66" t="s">
        <v>133</v>
      </c>
      <c r="D4481" s="66" t="s">
        <v>176</v>
      </c>
      <c r="E4481" s="66" t="s">
        <v>177</v>
      </c>
      <c r="F4481" s="68">
        <v>44979</v>
      </c>
      <c r="G4481" s="67">
        <v>4.67</v>
      </c>
      <c r="H4481" s="67">
        <v>0.04</v>
      </c>
      <c r="I4481" s="67">
        <v>4.75</v>
      </c>
      <c r="J4481" s="67">
        <v>4.5999999999999996</v>
      </c>
      <c r="K4481" s="67">
        <v>95.511700000000005</v>
      </c>
      <c r="L4481" s="67">
        <v>0</v>
      </c>
    </row>
    <row r="4482" spans="1:15" hidden="1" x14ac:dyDescent="0.25">
      <c r="A4482" s="68">
        <v>44614</v>
      </c>
      <c r="B4482" s="68">
        <v>44616</v>
      </c>
      <c r="C4482" s="66" t="s">
        <v>112</v>
      </c>
      <c r="D4482" s="66" t="s">
        <v>113</v>
      </c>
      <c r="E4482" s="66" t="s">
        <v>114</v>
      </c>
      <c r="F4482" s="68">
        <v>50705</v>
      </c>
      <c r="G4482" s="67">
        <v>4.95</v>
      </c>
      <c r="H4482" s="67">
        <v>7.0000000000000007E-2</v>
      </c>
      <c r="I4482" s="67">
        <v>5.03</v>
      </c>
      <c r="J4482" s="67">
        <v>4.88</v>
      </c>
      <c r="K4482" s="67">
        <v>78.181799999999996</v>
      </c>
      <c r="L4482" s="67">
        <v>0.98629999999999995</v>
      </c>
    </row>
    <row r="4483" spans="1:15" hidden="1" x14ac:dyDescent="0.25">
      <c r="A4483" s="68">
        <v>44614</v>
      </c>
      <c r="B4483" s="68">
        <v>44616</v>
      </c>
      <c r="C4483" s="66" t="s">
        <v>121</v>
      </c>
      <c r="D4483" s="66" t="s">
        <v>170</v>
      </c>
      <c r="E4483" s="66" t="s">
        <v>171</v>
      </c>
      <c r="F4483" s="68">
        <v>45987</v>
      </c>
      <c r="G4483" s="67">
        <v>4.66</v>
      </c>
      <c r="H4483" s="67">
        <v>0</v>
      </c>
      <c r="I4483" s="67">
        <v>4.7300000000000004</v>
      </c>
      <c r="J4483" s="67">
        <v>4.59</v>
      </c>
      <c r="K4483" s="67">
        <v>87.649699999999996</v>
      </c>
      <c r="L4483" s="67">
        <v>0.24660000000000001</v>
      </c>
    </row>
    <row r="4484" spans="1:15" x14ac:dyDescent="0.25">
      <c r="A4484" s="68">
        <v>44614</v>
      </c>
      <c r="B4484" s="68">
        <v>44616</v>
      </c>
      <c r="C4484" s="66" t="s">
        <v>115</v>
      </c>
      <c r="D4484" s="66" t="s">
        <v>116</v>
      </c>
      <c r="E4484" s="66" t="s">
        <v>117</v>
      </c>
      <c r="F4484" s="68">
        <v>51616</v>
      </c>
      <c r="G4484" s="67">
        <v>5.0199999999999996</v>
      </c>
      <c r="H4484" s="67">
        <v>7.0000000000000007E-2</v>
      </c>
      <c r="I4484" s="67">
        <v>5.0999999999999996</v>
      </c>
      <c r="J4484" s="67">
        <v>4.95</v>
      </c>
      <c r="K4484" s="67">
        <v>75.462500000000006</v>
      </c>
      <c r="L4484" s="67">
        <v>2.5068000000000001</v>
      </c>
    </row>
    <row r="4485" spans="1:15" hidden="1" x14ac:dyDescent="0.25">
      <c r="A4485" s="68">
        <v>44614</v>
      </c>
      <c r="B4485" s="68">
        <v>44616</v>
      </c>
      <c r="C4485" s="66" t="s">
        <v>124</v>
      </c>
      <c r="D4485" s="66" t="s">
        <v>184</v>
      </c>
      <c r="E4485" s="66" t="s">
        <v>185</v>
      </c>
      <c r="F4485" s="68">
        <v>44741</v>
      </c>
      <c r="G4485" s="67">
        <v>4.53</v>
      </c>
      <c r="H4485" s="67">
        <v>0</v>
      </c>
      <c r="I4485" s="67">
        <v>4.5999999999999996</v>
      </c>
      <c r="J4485" s="67">
        <v>4.46</v>
      </c>
      <c r="K4485" s="67">
        <v>98.451499999999996</v>
      </c>
      <c r="L4485" s="67">
        <v>0</v>
      </c>
      <c r="O4485" s="76"/>
    </row>
    <row r="4486" spans="1:15" hidden="1" x14ac:dyDescent="0.25">
      <c r="A4486" s="68">
        <v>44614</v>
      </c>
      <c r="B4486" s="68">
        <v>44616</v>
      </c>
      <c r="C4486" s="66" t="s">
        <v>130</v>
      </c>
      <c r="D4486" s="66" t="s">
        <v>182</v>
      </c>
      <c r="E4486" s="66" t="s">
        <v>183</v>
      </c>
      <c r="F4486" s="68">
        <v>44797</v>
      </c>
      <c r="G4486" s="67">
        <v>4.54</v>
      </c>
      <c r="H4486" s="67">
        <v>0.03</v>
      </c>
      <c r="I4486" s="67">
        <v>4.6100000000000003</v>
      </c>
      <c r="J4486" s="67">
        <v>4.47</v>
      </c>
      <c r="K4486" s="67">
        <v>97.7684</v>
      </c>
      <c r="L4486" s="67">
        <v>0</v>
      </c>
    </row>
    <row r="4487" spans="1:15" hidden="1" x14ac:dyDescent="0.25">
      <c r="A4487" s="68">
        <v>44614</v>
      </c>
      <c r="B4487" s="68">
        <v>44616</v>
      </c>
      <c r="C4487" s="66" t="s">
        <v>133</v>
      </c>
      <c r="D4487" s="66" t="s">
        <v>178</v>
      </c>
      <c r="E4487" s="66" t="s">
        <v>179</v>
      </c>
      <c r="F4487" s="68">
        <v>44923</v>
      </c>
      <c r="G4487" s="67">
        <v>4.63</v>
      </c>
      <c r="H4487" s="67">
        <v>0</v>
      </c>
      <c r="I4487" s="67">
        <v>4.7</v>
      </c>
      <c r="J4487" s="67">
        <v>4.55</v>
      </c>
      <c r="K4487" s="67">
        <v>96.205600000000004</v>
      </c>
      <c r="L4487" s="67">
        <v>0</v>
      </c>
    </row>
    <row r="4488" spans="1:15" hidden="1" x14ac:dyDescent="0.25">
      <c r="A4488" s="68">
        <v>44614</v>
      </c>
      <c r="B4488" s="68">
        <v>44616</v>
      </c>
      <c r="C4488" s="66" t="s">
        <v>118</v>
      </c>
      <c r="D4488" s="66" t="s">
        <v>174</v>
      </c>
      <c r="E4488" s="66" t="s">
        <v>175</v>
      </c>
      <c r="F4488" s="68">
        <v>46835</v>
      </c>
      <c r="G4488" s="67">
        <v>4.79</v>
      </c>
      <c r="H4488" s="67">
        <v>0.03</v>
      </c>
      <c r="I4488" s="67">
        <v>4.87</v>
      </c>
      <c r="J4488" s="67">
        <v>4.72</v>
      </c>
      <c r="K4488" s="67">
        <v>98.4529</v>
      </c>
      <c r="L4488" s="67">
        <v>0.44379999999999997</v>
      </c>
    </row>
    <row r="4489" spans="1:15" hidden="1" x14ac:dyDescent="0.25">
      <c r="A4489" s="68">
        <v>44614</v>
      </c>
      <c r="B4489" s="68">
        <v>44616</v>
      </c>
      <c r="C4489" s="66" t="s">
        <v>127</v>
      </c>
      <c r="D4489" s="66" t="s">
        <v>4</v>
      </c>
      <c r="E4489" s="66" t="s">
        <v>8</v>
      </c>
      <c r="F4489" s="68">
        <v>48542</v>
      </c>
      <c r="G4489" s="67">
        <v>4.91</v>
      </c>
      <c r="H4489" s="67">
        <v>7.0000000000000007E-2</v>
      </c>
      <c r="I4489" s="67">
        <v>4.9800000000000004</v>
      </c>
      <c r="J4489" s="67">
        <v>4.84</v>
      </c>
      <c r="K4489" s="67">
        <v>98.687600000000003</v>
      </c>
      <c r="L4489" s="67">
        <v>0.46850000000000003</v>
      </c>
    </row>
    <row r="4490" spans="1:15" hidden="1" x14ac:dyDescent="0.25">
      <c r="A4490" s="68">
        <v>44613</v>
      </c>
      <c r="B4490" s="68">
        <v>44615</v>
      </c>
      <c r="C4490" s="66" t="s">
        <v>112</v>
      </c>
      <c r="D4490" s="66" t="s">
        <v>113</v>
      </c>
      <c r="E4490" s="66" t="s">
        <v>114</v>
      </c>
      <c r="F4490" s="68">
        <v>50705</v>
      </c>
      <c r="G4490" s="67">
        <v>4.88</v>
      </c>
      <c r="H4490" s="67">
        <v>0.01</v>
      </c>
      <c r="I4490" s="67">
        <v>4.96</v>
      </c>
      <c r="J4490" s="67">
        <v>4.8099999999999996</v>
      </c>
      <c r="K4490" s="67">
        <v>78.856499999999997</v>
      </c>
      <c r="L4490" s="67">
        <v>0.97809999999999997</v>
      </c>
    </row>
    <row r="4491" spans="1:15" hidden="1" x14ac:dyDescent="0.25">
      <c r="A4491" s="68">
        <v>44613</v>
      </c>
      <c r="B4491" s="68">
        <v>44615</v>
      </c>
      <c r="C4491" s="66" t="s">
        <v>121</v>
      </c>
      <c r="D4491" s="66" t="s">
        <v>170</v>
      </c>
      <c r="E4491" s="66" t="s">
        <v>171</v>
      </c>
      <c r="F4491" s="68">
        <v>45987</v>
      </c>
      <c r="G4491" s="67">
        <v>4.66</v>
      </c>
      <c r="H4491" s="67">
        <v>0</v>
      </c>
      <c r="I4491" s="67">
        <v>4.7300000000000004</v>
      </c>
      <c r="J4491" s="67">
        <v>4.59</v>
      </c>
      <c r="K4491" s="67">
        <v>87.650400000000005</v>
      </c>
      <c r="L4491" s="67">
        <v>0.24379999999999999</v>
      </c>
    </row>
    <row r="4492" spans="1:15" x14ac:dyDescent="0.25">
      <c r="A4492" s="68">
        <v>44613</v>
      </c>
      <c r="B4492" s="68">
        <v>44615</v>
      </c>
      <c r="C4492" s="66" t="s">
        <v>115</v>
      </c>
      <c r="D4492" s="66" t="s">
        <v>116</v>
      </c>
      <c r="E4492" s="66" t="s">
        <v>117</v>
      </c>
      <c r="F4492" s="68">
        <v>51616</v>
      </c>
      <c r="G4492" s="67">
        <v>4.95</v>
      </c>
      <c r="H4492" s="67">
        <v>0.01</v>
      </c>
      <c r="I4492" s="67">
        <v>5.03</v>
      </c>
      <c r="J4492" s="67">
        <v>4.88</v>
      </c>
      <c r="K4492" s="67">
        <v>76.161600000000007</v>
      </c>
      <c r="L4492" s="67">
        <v>2.4986000000000002</v>
      </c>
    </row>
    <row r="4493" spans="1:15" hidden="1" x14ac:dyDescent="0.25">
      <c r="A4493" s="68">
        <v>44613</v>
      </c>
      <c r="B4493" s="68">
        <v>44615</v>
      </c>
      <c r="C4493" s="66" t="s">
        <v>124</v>
      </c>
      <c r="D4493" s="66" t="s">
        <v>184</v>
      </c>
      <c r="E4493" s="66" t="s">
        <v>185</v>
      </c>
      <c r="F4493" s="68">
        <v>44741</v>
      </c>
      <c r="G4493" s="67">
        <v>4.53</v>
      </c>
      <c r="H4493" s="67">
        <v>0.02</v>
      </c>
      <c r="I4493" s="67">
        <v>4.5999999999999996</v>
      </c>
      <c r="J4493" s="67">
        <v>4.45</v>
      </c>
      <c r="K4493" s="67">
        <v>98.440399999999997</v>
      </c>
      <c r="L4493" s="67">
        <v>0</v>
      </c>
      <c r="O4493" s="76"/>
    </row>
    <row r="4494" spans="1:15" hidden="1" x14ac:dyDescent="0.25">
      <c r="A4494" s="68">
        <v>44613</v>
      </c>
      <c r="B4494" s="68">
        <v>44615</v>
      </c>
      <c r="C4494" s="66" t="s">
        <v>130</v>
      </c>
      <c r="D4494" s="66" t="s">
        <v>182</v>
      </c>
      <c r="E4494" s="66" t="s">
        <v>183</v>
      </c>
      <c r="F4494" s="68">
        <v>44797</v>
      </c>
      <c r="G4494" s="67">
        <v>4.51</v>
      </c>
      <c r="H4494" s="67">
        <v>0.02</v>
      </c>
      <c r="I4494" s="67">
        <v>4.58</v>
      </c>
      <c r="J4494" s="67">
        <v>4.4400000000000004</v>
      </c>
      <c r="K4494" s="67">
        <v>97.770799999999994</v>
      </c>
      <c r="L4494" s="67">
        <v>0</v>
      </c>
    </row>
    <row r="4495" spans="1:15" hidden="1" x14ac:dyDescent="0.25">
      <c r="A4495" s="68">
        <v>44613</v>
      </c>
      <c r="B4495" s="68">
        <v>44615</v>
      </c>
      <c r="C4495" s="66" t="s">
        <v>133</v>
      </c>
      <c r="D4495" s="66" t="s">
        <v>178</v>
      </c>
      <c r="E4495" s="66" t="s">
        <v>179</v>
      </c>
      <c r="F4495" s="68">
        <v>44923</v>
      </c>
      <c r="G4495" s="67">
        <v>4.63</v>
      </c>
      <c r="H4495" s="67">
        <v>0</v>
      </c>
      <c r="I4495" s="67">
        <v>4.7</v>
      </c>
      <c r="J4495" s="67">
        <v>4.55</v>
      </c>
      <c r="K4495" s="67">
        <v>96.193700000000007</v>
      </c>
      <c r="L4495" s="67">
        <v>0</v>
      </c>
    </row>
    <row r="4496" spans="1:15" hidden="1" x14ac:dyDescent="0.25">
      <c r="A4496" s="68">
        <v>44613</v>
      </c>
      <c r="B4496" s="68">
        <v>44615</v>
      </c>
      <c r="C4496" s="66" t="s">
        <v>118</v>
      </c>
      <c r="D4496" s="66" t="s">
        <v>174</v>
      </c>
      <c r="E4496" s="66" t="s">
        <v>175</v>
      </c>
      <c r="F4496" s="68">
        <v>46835</v>
      </c>
      <c r="G4496" s="67">
        <v>4.76</v>
      </c>
      <c r="H4496" s="67">
        <v>0</v>
      </c>
      <c r="I4496" s="67">
        <v>4.84</v>
      </c>
      <c r="J4496" s="67">
        <v>4.6900000000000004</v>
      </c>
      <c r="K4496" s="67">
        <v>98.611800000000002</v>
      </c>
      <c r="L4496" s="67">
        <v>0.43149999999999999</v>
      </c>
    </row>
    <row r="4497" spans="1:15" hidden="1" x14ac:dyDescent="0.25">
      <c r="A4497" s="68">
        <v>44613</v>
      </c>
      <c r="B4497" s="68">
        <v>44615</v>
      </c>
      <c r="C4497" s="66" t="s">
        <v>127</v>
      </c>
      <c r="D4497" s="66" t="s">
        <v>4</v>
      </c>
      <c r="E4497" s="66" t="s">
        <v>8</v>
      </c>
      <c r="F4497" s="68">
        <v>48542</v>
      </c>
      <c r="G4497" s="67">
        <v>4.84</v>
      </c>
      <c r="H4497" s="67">
        <v>0.03</v>
      </c>
      <c r="I4497" s="67">
        <v>4.92</v>
      </c>
      <c r="J4497" s="67">
        <v>4.7699999999999996</v>
      </c>
      <c r="K4497" s="67">
        <v>99.256100000000004</v>
      </c>
      <c r="L4497" s="67">
        <v>0.45550000000000002</v>
      </c>
    </row>
    <row r="4498" spans="1:15" hidden="1" x14ac:dyDescent="0.25">
      <c r="A4498" s="68">
        <v>44610</v>
      </c>
      <c r="B4498" s="68">
        <v>44614</v>
      </c>
      <c r="C4498" s="66" t="s">
        <v>112</v>
      </c>
      <c r="D4498" s="66" t="s">
        <v>113</v>
      </c>
      <c r="E4498" s="66" t="s">
        <v>114</v>
      </c>
      <c r="F4498" s="68">
        <v>50705</v>
      </c>
      <c r="G4498" s="67">
        <v>4.87</v>
      </c>
      <c r="H4498" s="67">
        <v>-0.01</v>
      </c>
      <c r="I4498" s="67">
        <v>4.95</v>
      </c>
      <c r="J4498" s="67">
        <v>4.8</v>
      </c>
      <c r="K4498" s="67">
        <v>78.92</v>
      </c>
      <c r="L4498" s="67">
        <v>0.96989999999999998</v>
      </c>
    </row>
    <row r="4499" spans="1:15" hidden="1" x14ac:dyDescent="0.25">
      <c r="A4499" s="68">
        <v>44610</v>
      </c>
      <c r="B4499" s="68">
        <v>44614</v>
      </c>
      <c r="C4499" s="66" t="s">
        <v>121</v>
      </c>
      <c r="D4499" s="66" t="s">
        <v>170</v>
      </c>
      <c r="E4499" s="66" t="s">
        <v>171</v>
      </c>
      <c r="F4499" s="68">
        <v>45987</v>
      </c>
      <c r="G4499" s="67">
        <v>4.66</v>
      </c>
      <c r="H4499" s="67">
        <v>-0.01</v>
      </c>
      <c r="I4499" s="67">
        <v>4.7300000000000004</v>
      </c>
      <c r="J4499" s="67">
        <v>4.59</v>
      </c>
      <c r="K4499" s="67">
        <v>87.641000000000005</v>
      </c>
      <c r="L4499" s="67">
        <v>0.24110000000000001</v>
      </c>
    </row>
    <row r="4500" spans="1:15" x14ac:dyDescent="0.25">
      <c r="A4500" s="68">
        <v>44610</v>
      </c>
      <c r="B4500" s="68">
        <v>44614</v>
      </c>
      <c r="C4500" s="66" t="s">
        <v>115</v>
      </c>
      <c r="D4500" s="66" t="s">
        <v>116</v>
      </c>
      <c r="E4500" s="66" t="s">
        <v>117</v>
      </c>
      <c r="F4500" s="68">
        <v>51616</v>
      </c>
      <c r="G4500" s="67">
        <v>4.9400000000000004</v>
      </c>
      <c r="H4500" s="67">
        <v>0</v>
      </c>
      <c r="I4500" s="67">
        <v>5.01</v>
      </c>
      <c r="J4500" s="67">
        <v>4.8600000000000003</v>
      </c>
      <c r="K4500" s="67">
        <v>76.324299999999994</v>
      </c>
      <c r="L4500" s="67">
        <v>2.4904000000000002</v>
      </c>
    </row>
    <row r="4501" spans="1:15" hidden="1" x14ac:dyDescent="0.25">
      <c r="A4501" s="68">
        <v>44610</v>
      </c>
      <c r="B4501" s="68">
        <v>44614</v>
      </c>
      <c r="C4501" s="66" t="s">
        <v>124</v>
      </c>
      <c r="D4501" s="66" t="s">
        <v>184</v>
      </c>
      <c r="E4501" s="66" t="s">
        <v>185</v>
      </c>
      <c r="F4501" s="68">
        <v>44741</v>
      </c>
      <c r="G4501" s="67">
        <v>4.51</v>
      </c>
      <c r="H4501" s="67">
        <v>0</v>
      </c>
      <c r="I4501" s="67">
        <v>4.59</v>
      </c>
      <c r="J4501" s="67">
        <v>4.4400000000000004</v>
      </c>
      <c r="K4501" s="67">
        <v>98.4328</v>
      </c>
      <c r="L4501" s="67">
        <v>0</v>
      </c>
      <c r="O4501" s="76"/>
    </row>
    <row r="4502" spans="1:15" hidden="1" x14ac:dyDescent="0.25">
      <c r="A4502" s="68">
        <v>44610</v>
      </c>
      <c r="B4502" s="68">
        <v>44614</v>
      </c>
      <c r="C4502" s="66" t="s">
        <v>130</v>
      </c>
      <c r="D4502" s="66" t="s">
        <v>182</v>
      </c>
      <c r="E4502" s="66" t="s">
        <v>183</v>
      </c>
      <c r="F4502" s="68">
        <v>44797</v>
      </c>
      <c r="G4502" s="67">
        <v>4.49</v>
      </c>
      <c r="H4502" s="67">
        <v>-0.02</v>
      </c>
      <c r="I4502" s="67">
        <v>4.5599999999999996</v>
      </c>
      <c r="J4502" s="67">
        <v>4.42</v>
      </c>
      <c r="K4502" s="67">
        <v>97.768500000000003</v>
      </c>
      <c r="L4502" s="67">
        <v>0</v>
      </c>
    </row>
    <row r="4503" spans="1:15" hidden="1" x14ac:dyDescent="0.25">
      <c r="A4503" s="68">
        <v>44610</v>
      </c>
      <c r="B4503" s="68">
        <v>44614</v>
      </c>
      <c r="C4503" s="66" t="s">
        <v>133</v>
      </c>
      <c r="D4503" s="66" t="s">
        <v>178</v>
      </c>
      <c r="E4503" s="66" t="s">
        <v>179</v>
      </c>
      <c r="F4503" s="68">
        <v>44923</v>
      </c>
      <c r="G4503" s="67">
        <v>4.63</v>
      </c>
      <c r="H4503" s="67">
        <v>0.01</v>
      </c>
      <c r="I4503" s="67">
        <v>4.7</v>
      </c>
      <c r="J4503" s="67">
        <v>4.55</v>
      </c>
      <c r="K4503" s="67">
        <v>96.181899999999999</v>
      </c>
      <c r="L4503" s="67">
        <v>0</v>
      </c>
    </row>
    <row r="4504" spans="1:15" hidden="1" x14ac:dyDescent="0.25">
      <c r="A4504" s="68">
        <v>44610</v>
      </c>
      <c r="B4504" s="68">
        <v>44614</v>
      </c>
      <c r="C4504" s="66" t="s">
        <v>118</v>
      </c>
      <c r="D4504" s="66" t="s">
        <v>174</v>
      </c>
      <c r="E4504" s="66" t="s">
        <v>175</v>
      </c>
      <c r="F4504" s="68">
        <v>46835</v>
      </c>
      <c r="G4504" s="67">
        <v>4.76</v>
      </c>
      <c r="H4504" s="67">
        <v>-0.01</v>
      </c>
      <c r="I4504" s="67">
        <v>4.83</v>
      </c>
      <c r="J4504" s="67">
        <v>4.68</v>
      </c>
      <c r="K4504" s="67">
        <v>98.651899999999998</v>
      </c>
      <c r="L4504" s="67">
        <v>0.41920000000000002</v>
      </c>
    </row>
    <row r="4505" spans="1:15" hidden="1" x14ac:dyDescent="0.25">
      <c r="A4505" s="68">
        <v>44610</v>
      </c>
      <c r="B4505" s="68">
        <v>44614</v>
      </c>
      <c r="C4505" s="66" t="s">
        <v>127</v>
      </c>
      <c r="D4505" s="66" t="s">
        <v>4</v>
      </c>
      <c r="E4505" s="66" t="s">
        <v>8</v>
      </c>
      <c r="F4505" s="68">
        <v>48542</v>
      </c>
      <c r="G4505" s="67">
        <v>4.8099999999999996</v>
      </c>
      <c r="H4505" s="67">
        <v>0</v>
      </c>
      <c r="I4505" s="67">
        <v>4.88</v>
      </c>
      <c r="J4505" s="67">
        <v>4.74</v>
      </c>
      <c r="K4505" s="67">
        <v>99.508200000000002</v>
      </c>
      <c r="L4505" s="67">
        <v>0.4425</v>
      </c>
    </row>
    <row r="4506" spans="1:15" hidden="1" x14ac:dyDescent="0.25">
      <c r="A4506" s="68">
        <v>44609</v>
      </c>
      <c r="B4506" s="68">
        <v>44613</v>
      </c>
      <c r="C4506" s="66" t="s">
        <v>112</v>
      </c>
      <c r="D4506" s="66" t="s">
        <v>113</v>
      </c>
      <c r="E4506" s="66" t="s">
        <v>114</v>
      </c>
      <c r="F4506" s="68">
        <v>50705</v>
      </c>
      <c r="G4506" s="67">
        <v>4.88</v>
      </c>
      <c r="H4506" s="67">
        <v>-7.0000000000000007E-2</v>
      </c>
      <c r="I4506" s="67">
        <v>4.95</v>
      </c>
      <c r="J4506" s="67">
        <v>4.8099999999999996</v>
      </c>
      <c r="K4506" s="67">
        <v>78.876300000000001</v>
      </c>
      <c r="L4506" s="67">
        <v>0.96160000000000001</v>
      </c>
    </row>
    <row r="4507" spans="1:15" hidden="1" x14ac:dyDescent="0.25">
      <c r="A4507" s="68">
        <v>44609</v>
      </c>
      <c r="B4507" s="68">
        <v>44613</v>
      </c>
      <c r="C4507" s="66" t="s">
        <v>121</v>
      </c>
      <c r="D4507" s="66" t="s">
        <v>170</v>
      </c>
      <c r="E4507" s="66" t="s">
        <v>171</v>
      </c>
      <c r="F4507" s="68">
        <v>45987</v>
      </c>
      <c r="G4507" s="67">
        <v>4.67</v>
      </c>
      <c r="H4507" s="67">
        <v>-0.05</v>
      </c>
      <c r="I4507" s="67">
        <v>4.74</v>
      </c>
      <c r="J4507" s="67">
        <v>4.59</v>
      </c>
      <c r="K4507" s="67">
        <v>87.609499999999997</v>
      </c>
      <c r="L4507" s="67">
        <v>0.2384</v>
      </c>
    </row>
    <row r="4508" spans="1:15" x14ac:dyDescent="0.25">
      <c r="A4508" s="68">
        <v>44609</v>
      </c>
      <c r="B4508" s="68">
        <v>44613</v>
      </c>
      <c r="C4508" s="66" t="s">
        <v>115</v>
      </c>
      <c r="D4508" s="66" t="s">
        <v>116</v>
      </c>
      <c r="E4508" s="66" t="s">
        <v>117</v>
      </c>
      <c r="F4508" s="68">
        <v>51616</v>
      </c>
      <c r="G4508" s="67">
        <v>4.9400000000000004</v>
      </c>
      <c r="H4508" s="67">
        <v>-0.06</v>
      </c>
      <c r="I4508" s="67">
        <v>5.01</v>
      </c>
      <c r="J4508" s="67">
        <v>4.8600000000000003</v>
      </c>
      <c r="K4508" s="67">
        <v>76.322100000000006</v>
      </c>
      <c r="L4508" s="67">
        <v>2.4822000000000002</v>
      </c>
    </row>
    <row r="4509" spans="1:15" hidden="1" x14ac:dyDescent="0.25">
      <c r="A4509" s="68">
        <v>44609</v>
      </c>
      <c r="B4509" s="68">
        <v>44613</v>
      </c>
      <c r="C4509" s="66" t="s">
        <v>124</v>
      </c>
      <c r="D4509" s="66" t="s">
        <v>184</v>
      </c>
      <c r="E4509" s="66" t="s">
        <v>185</v>
      </c>
      <c r="F4509" s="68">
        <v>44741</v>
      </c>
      <c r="G4509" s="67">
        <v>4.51</v>
      </c>
      <c r="H4509" s="67">
        <v>0.01</v>
      </c>
      <c r="I4509" s="67">
        <v>4.58</v>
      </c>
      <c r="J4509" s="67">
        <v>4.4400000000000004</v>
      </c>
      <c r="K4509" s="67">
        <v>98.421800000000005</v>
      </c>
      <c r="L4509" s="67">
        <v>0</v>
      </c>
      <c r="O4509" s="76"/>
    </row>
    <row r="4510" spans="1:15" hidden="1" x14ac:dyDescent="0.25">
      <c r="A4510" s="68">
        <v>44609</v>
      </c>
      <c r="B4510" s="68">
        <v>44613</v>
      </c>
      <c r="C4510" s="66" t="s">
        <v>130</v>
      </c>
      <c r="D4510" s="66" t="s">
        <v>182</v>
      </c>
      <c r="E4510" s="66" t="s">
        <v>183</v>
      </c>
      <c r="F4510" s="68">
        <v>44797</v>
      </c>
      <c r="G4510" s="67">
        <v>4.51</v>
      </c>
      <c r="H4510" s="67">
        <v>0.04</v>
      </c>
      <c r="I4510" s="67">
        <v>4.59</v>
      </c>
      <c r="J4510" s="67">
        <v>4.4400000000000004</v>
      </c>
      <c r="K4510" s="67">
        <v>97.745199999999997</v>
      </c>
      <c r="L4510" s="67">
        <v>0</v>
      </c>
    </row>
    <row r="4511" spans="1:15" hidden="1" x14ac:dyDescent="0.25">
      <c r="A4511" s="68">
        <v>44609</v>
      </c>
      <c r="B4511" s="68">
        <v>44613</v>
      </c>
      <c r="C4511" s="66" t="s">
        <v>133</v>
      </c>
      <c r="D4511" s="66" t="s">
        <v>178</v>
      </c>
      <c r="E4511" s="66" t="s">
        <v>179</v>
      </c>
      <c r="F4511" s="68">
        <v>44923</v>
      </c>
      <c r="G4511" s="67">
        <v>4.62</v>
      </c>
      <c r="H4511" s="67">
        <v>0.06</v>
      </c>
      <c r="I4511" s="67">
        <v>4.7</v>
      </c>
      <c r="J4511" s="67">
        <v>4.55</v>
      </c>
      <c r="K4511" s="67">
        <v>96.172600000000003</v>
      </c>
      <c r="L4511" s="67">
        <v>0</v>
      </c>
    </row>
    <row r="4512" spans="1:15" hidden="1" x14ac:dyDescent="0.25">
      <c r="A4512" s="68">
        <v>44609</v>
      </c>
      <c r="B4512" s="68">
        <v>44613</v>
      </c>
      <c r="C4512" s="66" t="s">
        <v>118</v>
      </c>
      <c r="D4512" s="66" t="s">
        <v>174</v>
      </c>
      <c r="E4512" s="66" t="s">
        <v>175</v>
      </c>
      <c r="F4512" s="68">
        <v>46835</v>
      </c>
      <c r="G4512" s="67">
        <v>4.7699999999999996</v>
      </c>
      <c r="H4512" s="67">
        <v>-0.06</v>
      </c>
      <c r="I4512" s="67">
        <v>4.84</v>
      </c>
      <c r="J4512" s="67">
        <v>4.7</v>
      </c>
      <c r="K4512" s="67">
        <v>98.583699999999993</v>
      </c>
      <c r="L4512" s="67">
        <v>0.40679999999999999</v>
      </c>
    </row>
    <row r="4513" spans="1:15" hidden="1" x14ac:dyDescent="0.25">
      <c r="A4513" s="68">
        <v>44609</v>
      </c>
      <c r="B4513" s="68">
        <v>44613</v>
      </c>
      <c r="C4513" s="66" t="s">
        <v>127</v>
      </c>
      <c r="D4513" s="66" t="s">
        <v>4</v>
      </c>
      <c r="E4513" s="66" t="s">
        <v>8</v>
      </c>
      <c r="F4513" s="68">
        <v>48542</v>
      </c>
      <c r="G4513" s="67">
        <v>4.8099999999999996</v>
      </c>
      <c r="H4513" s="67">
        <v>-0.06</v>
      </c>
      <c r="I4513" s="67">
        <v>4.88</v>
      </c>
      <c r="J4513" s="67">
        <v>4.7300000000000004</v>
      </c>
      <c r="K4513" s="67">
        <v>99.543599999999998</v>
      </c>
      <c r="L4513" s="67">
        <v>0.42949999999999999</v>
      </c>
    </row>
    <row r="4514" spans="1:15" hidden="1" x14ac:dyDescent="0.25">
      <c r="A4514" s="68">
        <v>44608</v>
      </c>
      <c r="B4514" s="68">
        <v>44610</v>
      </c>
      <c r="C4514" s="66" t="s">
        <v>112</v>
      </c>
      <c r="D4514" s="66" t="s">
        <v>113</v>
      </c>
      <c r="E4514" s="66" t="s">
        <v>114</v>
      </c>
      <c r="F4514" s="68">
        <v>50705</v>
      </c>
      <c r="G4514" s="67">
        <v>4.95</v>
      </c>
      <c r="H4514" s="67">
        <v>-0.01</v>
      </c>
      <c r="I4514" s="67">
        <v>5.03</v>
      </c>
      <c r="J4514" s="67">
        <v>4.88</v>
      </c>
      <c r="K4514" s="67">
        <v>78.171499999999995</v>
      </c>
      <c r="L4514" s="67">
        <v>0.93700000000000006</v>
      </c>
    </row>
    <row r="4515" spans="1:15" hidden="1" x14ac:dyDescent="0.25">
      <c r="A4515" s="68">
        <v>44608</v>
      </c>
      <c r="B4515" s="68">
        <v>44610</v>
      </c>
      <c r="C4515" s="66" t="s">
        <v>121</v>
      </c>
      <c r="D4515" s="66" t="s">
        <v>170</v>
      </c>
      <c r="E4515" s="66" t="s">
        <v>171</v>
      </c>
      <c r="F4515" s="68">
        <v>45987</v>
      </c>
      <c r="G4515" s="67">
        <v>4.72</v>
      </c>
      <c r="H4515" s="67">
        <v>0</v>
      </c>
      <c r="I4515" s="67">
        <v>4.8</v>
      </c>
      <c r="J4515" s="67">
        <v>4.6500000000000004</v>
      </c>
      <c r="K4515" s="67">
        <v>87.412999999999997</v>
      </c>
      <c r="L4515" s="67">
        <v>0.2301</v>
      </c>
    </row>
    <row r="4516" spans="1:15" x14ac:dyDescent="0.25">
      <c r="A4516" s="68">
        <v>44608</v>
      </c>
      <c r="B4516" s="68">
        <v>44610</v>
      </c>
      <c r="C4516" s="66" t="s">
        <v>115</v>
      </c>
      <c r="D4516" s="66" t="s">
        <v>116</v>
      </c>
      <c r="E4516" s="66" t="s">
        <v>117</v>
      </c>
      <c r="F4516" s="68">
        <v>51616</v>
      </c>
      <c r="G4516" s="67">
        <v>5</v>
      </c>
      <c r="H4516" s="67">
        <v>-0.01</v>
      </c>
      <c r="I4516" s="67">
        <v>5.07</v>
      </c>
      <c r="J4516" s="67">
        <v>4.93</v>
      </c>
      <c r="K4516" s="67">
        <v>75.677000000000007</v>
      </c>
      <c r="L4516" s="67">
        <v>2.4575</v>
      </c>
    </row>
    <row r="4517" spans="1:15" hidden="1" x14ac:dyDescent="0.25">
      <c r="A4517" s="68">
        <v>44608</v>
      </c>
      <c r="B4517" s="68">
        <v>44610</v>
      </c>
      <c r="C4517" s="66" t="s">
        <v>124</v>
      </c>
      <c r="D4517" s="66" t="s">
        <v>184</v>
      </c>
      <c r="E4517" s="66" t="s">
        <v>185</v>
      </c>
      <c r="F4517" s="68">
        <v>44741</v>
      </c>
      <c r="G4517" s="67">
        <v>4.5</v>
      </c>
      <c r="H4517" s="67">
        <v>0.01</v>
      </c>
      <c r="I4517" s="67">
        <v>4.58</v>
      </c>
      <c r="J4517" s="67">
        <v>4.43</v>
      </c>
      <c r="K4517" s="67">
        <v>98.387699999999995</v>
      </c>
      <c r="L4517" s="67">
        <v>0</v>
      </c>
      <c r="O4517" s="76"/>
    </row>
    <row r="4518" spans="1:15" hidden="1" x14ac:dyDescent="0.25">
      <c r="A4518" s="68">
        <v>44608</v>
      </c>
      <c r="B4518" s="68">
        <v>44610</v>
      </c>
      <c r="C4518" s="66" t="s">
        <v>130</v>
      </c>
      <c r="D4518" s="66" t="s">
        <v>182</v>
      </c>
      <c r="E4518" s="66" t="s">
        <v>183</v>
      </c>
      <c r="F4518" s="68">
        <v>44797</v>
      </c>
      <c r="G4518" s="67">
        <v>4.47</v>
      </c>
      <c r="H4518" s="67">
        <v>0.02</v>
      </c>
      <c r="I4518" s="67">
        <v>4.55</v>
      </c>
      <c r="J4518" s="67">
        <v>4.4000000000000004</v>
      </c>
      <c r="K4518" s="67">
        <v>97.729200000000006</v>
      </c>
      <c r="L4518" s="67">
        <v>0</v>
      </c>
    </row>
    <row r="4519" spans="1:15" hidden="1" x14ac:dyDescent="0.25">
      <c r="A4519" s="68">
        <v>44608</v>
      </c>
      <c r="B4519" s="68">
        <v>44610</v>
      </c>
      <c r="C4519" s="66" t="s">
        <v>133</v>
      </c>
      <c r="D4519" s="66" t="s">
        <v>178</v>
      </c>
      <c r="E4519" s="66" t="s">
        <v>179</v>
      </c>
      <c r="F4519" s="68">
        <v>44923</v>
      </c>
      <c r="G4519" s="67">
        <v>4.5599999999999996</v>
      </c>
      <c r="H4519" s="67">
        <v>0</v>
      </c>
      <c r="I4519" s="67">
        <v>4.63</v>
      </c>
      <c r="J4519" s="67">
        <v>4.4800000000000004</v>
      </c>
      <c r="K4519" s="67">
        <v>96.190600000000003</v>
      </c>
      <c r="L4519" s="67">
        <v>0</v>
      </c>
    </row>
    <row r="4520" spans="1:15" hidden="1" x14ac:dyDescent="0.25">
      <c r="A4520" s="68">
        <v>44608</v>
      </c>
      <c r="B4520" s="68">
        <v>44610</v>
      </c>
      <c r="C4520" s="66" t="s">
        <v>118</v>
      </c>
      <c r="D4520" s="66" t="s">
        <v>174</v>
      </c>
      <c r="E4520" s="66" t="s">
        <v>175</v>
      </c>
      <c r="F4520" s="68">
        <v>46835</v>
      </c>
      <c r="G4520" s="67">
        <v>4.83</v>
      </c>
      <c r="H4520" s="67">
        <v>-0.01</v>
      </c>
      <c r="I4520" s="67">
        <v>4.9000000000000004</v>
      </c>
      <c r="J4520" s="67">
        <v>4.75</v>
      </c>
      <c r="K4520" s="67">
        <v>98.291300000000007</v>
      </c>
      <c r="L4520" s="67">
        <v>0.36990000000000001</v>
      </c>
    </row>
    <row r="4521" spans="1:15" hidden="1" x14ac:dyDescent="0.25">
      <c r="A4521" s="68">
        <v>44608</v>
      </c>
      <c r="B4521" s="68">
        <v>44610</v>
      </c>
      <c r="C4521" s="66" t="s">
        <v>127</v>
      </c>
      <c r="D4521" s="66" t="s">
        <v>4</v>
      </c>
      <c r="E4521" s="66" t="s">
        <v>8</v>
      </c>
      <c r="F4521" s="68">
        <v>48542</v>
      </c>
      <c r="G4521" s="67">
        <v>4.87</v>
      </c>
      <c r="H4521" s="67">
        <v>-0.03</v>
      </c>
      <c r="I4521" s="67">
        <v>4.95</v>
      </c>
      <c r="J4521" s="67">
        <v>4.8</v>
      </c>
      <c r="K4521" s="67">
        <v>98.984700000000004</v>
      </c>
      <c r="L4521" s="67">
        <v>0.39040000000000002</v>
      </c>
    </row>
    <row r="4522" spans="1:15" hidden="1" x14ac:dyDescent="0.25">
      <c r="A4522" s="68">
        <v>44607</v>
      </c>
      <c r="B4522" s="68">
        <v>44609</v>
      </c>
      <c r="C4522" s="66" t="s">
        <v>112</v>
      </c>
      <c r="D4522" s="66" t="s">
        <v>113</v>
      </c>
      <c r="E4522" s="66" t="s">
        <v>114</v>
      </c>
      <c r="F4522" s="68">
        <v>50705</v>
      </c>
      <c r="G4522" s="67">
        <v>4.96</v>
      </c>
      <c r="H4522" s="67">
        <v>0</v>
      </c>
      <c r="I4522" s="67">
        <v>5.04</v>
      </c>
      <c r="J4522" s="67">
        <v>4.8899999999999997</v>
      </c>
      <c r="K4522" s="67">
        <v>78.059899999999999</v>
      </c>
      <c r="L4522" s="67">
        <v>0.92879999999999996</v>
      </c>
    </row>
    <row r="4523" spans="1:15" hidden="1" x14ac:dyDescent="0.25">
      <c r="A4523" s="68">
        <v>44607</v>
      </c>
      <c r="B4523" s="68">
        <v>44609</v>
      </c>
      <c r="C4523" s="66" t="s">
        <v>121</v>
      </c>
      <c r="D4523" s="66" t="s">
        <v>170</v>
      </c>
      <c r="E4523" s="66" t="s">
        <v>171</v>
      </c>
      <c r="F4523" s="68">
        <v>45987</v>
      </c>
      <c r="G4523" s="67">
        <v>4.72</v>
      </c>
      <c r="H4523" s="67">
        <v>0.08</v>
      </c>
      <c r="I4523" s="67">
        <v>4.79</v>
      </c>
      <c r="J4523" s="67">
        <v>4.6500000000000004</v>
      </c>
      <c r="K4523" s="67">
        <v>87.425600000000003</v>
      </c>
      <c r="L4523" s="67">
        <v>0.22739999999999999</v>
      </c>
    </row>
    <row r="4524" spans="1:15" x14ac:dyDescent="0.25">
      <c r="A4524" s="68">
        <v>44607</v>
      </c>
      <c r="B4524" s="68">
        <v>44609</v>
      </c>
      <c r="C4524" s="66" t="s">
        <v>115</v>
      </c>
      <c r="D4524" s="66" t="s">
        <v>116</v>
      </c>
      <c r="E4524" s="66" t="s">
        <v>117</v>
      </c>
      <c r="F4524" s="68">
        <v>51616</v>
      </c>
      <c r="G4524" s="67">
        <v>5.01</v>
      </c>
      <c r="H4524" s="67">
        <v>-0.01</v>
      </c>
      <c r="I4524" s="67">
        <v>5.09</v>
      </c>
      <c r="J4524" s="67">
        <v>4.9400000000000004</v>
      </c>
      <c r="K4524" s="67">
        <v>75.558700000000002</v>
      </c>
      <c r="L4524" s="67">
        <v>2.4493</v>
      </c>
    </row>
    <row r="4525" spans="1:15" hidden="1" x14ac:dyDescent="0.25">
      <c r="A4525" s="68">
        <v>44607</v>
      </c>
      <c r="B4525" s="68">
        <v>44609</v>
      </c>
      <c r="C4525" s="66" t="s">
        <v>124</v>
      </c>
      <c r="D4525" s="66" t="s">
        <v>184</v>
      </c>
      <c r="E4525" s="66" t="s">
        <v>185</v>
      </c>
      <c r="F4525" s="68">
        <v>44741</v>
      </c>
      <c r="G4525" s="67">
        <v>4.49</v>
      </c>
      <c r="H4525" s="67">
        <v>0.1</v>
      </c>
      <c r="I4525" s="67">
        <v>4.5599999999999996</v>
      </c>
      <c r="J4525" s="67">
        <v>4.41</v>
      </c>
      <c r="K4525" s="67">
        <v>98.381500000000003</v>
      </c>
      <c r="L4525" s="67">
        <v>0</v>
      </c>
      <c r="O4525" s="76"/>
    </row>
    <row r="4526" spans="1:15" hidden="1" x14ac:dyDescent="0.25">
      <c r="A4526" s="68">
        <v>44607</v>
      </c>
      <c r="B4526" s="68">
        <v>44609</v>
      </c>
      <c r="C4526" s="66" t="s">
        <v>130</v>
      </c>
      <c r="D4526" s="66" t="s">
        <v>182</v>
      </c>
      <c r="E4526" s="66" t="s">
        <v>183</v>
      </c>
      <c r="F4526" s="68">
        <v>44797</v>
      </c>
      <c r="G4526" s="67">
        <v>4.45</v>
      </c>
      <c r="H4526" s="67">
        <v>0.08</v>
      </c>
      <c r="I4526" s="67">
        <v>4.5199999999999996</v>
      </c>
      <c r="J4526" s="67">
        <v>4.37</v>
      </c>
      <c r="K4526" s="67">
        <v>97.731399999999994</v>
      </c>
      <c r="L4526" s="67">
        <v>0</v>
      </c>
    </row>
    <row r="4527" spans="1:15" hidden="1" x14ac:dyDescent="0.25">
      <c r="A4527" s="68">
        <v>44607</v>
      </c>
      <c r="B4527" s="68">
        <v>44609</v>
      </c>
      <c r="C4527" s="66" t="s">
        <v>133</v>
      </c>
      <c r="D4527" s="66" t="s">
        <v>178</v>
      </c>
      <c r="E4527" s="66" t="s">
        <v>179</v>
      </c>
      <c r="F4527" s="68">
        <v>44923</v>
      </c>
      <c r="G4527" s="67">
        <v>4.5599999999999996</v>
      </c>
      <c r="H4527" s="67">
        <v>0.04</v>
      </c>
      <c r="I4527" s="67">
        <v>4.63</v>
      </c>
      <c r="J4527" s="67">
        <v>4.4800000000000004</v>
      </c>
      <c r="K4527" s="67">
        <v>96.178899999999999</v>
      </c>
      <c r="L4527" s="67">
        <v>0</v>
      </c>
    </row>
    <row r="4528" spans="1:15" hidden="1" x14ac:dyDescent="0.25">
      <c r="A4528" s="68">
        <v>44607</v>
      </c>
      <c r="B4528" s="68">
        <v>44609</v>
      </c>
      <c r="C4528" s="66" t="s">
        <v>118</v>
      </c>
      <c r="D4528" s="66" t="s">
        <v>174</v>
      </c>
      <c r="E4528" s="66" t="s">
        <v>175</v>
      </c>
      <c r="F4528" s="68">
        <v>46835</v>
      </c>
      <c r="G4528" s="67">
        <v>4.84</v>
      </c>
      <c r="H4528" s="67">
        <v>0.05</v>
      </c>
      <c r="I4528" s="67">
        <v>4.91</v>
      </c>
      <c r="J4528" s="67">
        <v>4.76</v>
      </c>
      <c r="K4528" s="67">
        <v>98.239800000000002</v>
      </c>
      <c r="L4528" s="67">
        <v>0.35749999999999998</v>
      </c>
    </row>
    <row r="4529" spans="1:15" hidden="1" x14ac:dyDescent="0.25">
      <c r="A4529" s="68">
        <v>44607</v>
      </c>
      <c r="B4529" s="68">
        <v>44609</v>
      </c>
      <c r="C4529" s="66" t="s">
        <v>127</v>
      </c>
      <c r="D4529" s="66" t="s">
        <v>4</v>
      </c>
      <c r="E4529" s="66" t="s">
        <v>8</v>
      </c>
      <c r="F4529" s="68">
        <v>48542</v>
      </c>
      <c r="G4529" s="67">
        <v>4.9000000000000004</v>
      </c>
      <c r="H4529" s="67">
        <v>0.02</v>
      </c>
      <c r="I4529" s="67">
        <v>4.97</v>
      </c>
      <c r="J4529" s="67">
        <v>4.82</v>
      </c>
      <c r="K4529" s="67">
        <v>98.798199999999994</v>
      </c>
      <c r="L4529" s="67">
        <v>0.37740000000000001</v>
      </c>
    </row>
    <row r="4530" spans="1:15" hidden="1" x14ac:dyDescent="0.25">
      <c r="A4530" s="68">
        <v>44606</v>
      </c>
      <c r="B4530" s="68">
        <v>44608</v>
      </c>
      <c r="C4530" s="66" t="s">
        <v>112</v>
      </c>
      <c r="D4530" s="66" t="s">
        <v>113</v>
      </c>
      <c r="E4530" s="66" t="s">
        <v>114</v>
      </c>
      <c r="F4530" s="68">
        <v>50705</v>
      </c>
      <c r="G4530" s="67">
        <v>4.96</v>
      </c>
      <c r="H4530" s="67">
        <v>0.1</v>
      </c>
      <c r="I4530" s="67">
        <v>5.04</v>
      </c>
      <c r="J4530" s="67">
        <v>4.8899999999999997</v>
      </c>
      <c r="K4530" s="67">
        <v>78.047600000000003</v>
      </c>
      <c r="L4530" s="67">
        <v>0.92049999999999998</v>
      </c>
    </row>
    <row r="4531" spans="1:15" hidden="1" x14ac:dyDescent="0.25">
      <c r="A4531" s="68">
        <v>44606</v>
      </c>
      <c r="B4531" s="68">
        <v>44608</v>
      </c>
      <c r="C4531" s="66" t="s">
        <v>121</v>
      </c>
      <c r="D4531" s="66" t="s">
        <v>170</v>
      </c>
      <c r="E4531" s="66" t="s">
        <v>171</v>
      </c>
      <c r="F4531" s="68">
        <v>45987</v>
      </c>
      <c r="G4531" s="67">
        <v>4.6399999999999997</v>
      </c>
      <c r="H4531" s="67">
        <v>0.14000000000000001</v>
      </c>
      <c r="I4531" s="67">
        <v>4.72</v>
      </c>
      <c r="J4531" s="67">
        <v>4.57</v>
      </c>
      <c r="K4531" s="67">
        <v>87.641000000000005</v>
      </c>
      <c r="L4531" s="67">
        <v>0.22470000000000001</v>
      </c>
    </row>
    <row r="4532" spans="1:15" x14ac:dyDescent="0.25">
      <c r="A4532" s="68">
        <v>44606</v>
      </c>
      <c r="B4532" s="68">
        <v>44608</v>
      </c>
      <c r="C4532" s="66" t="s">
        <v>115</v>
      </c>
      <c r="D4532" s="66" t="s">
        <v>116</v>
      </c>
      <c r="E4532" s="66" t="s">
        <v>117</v>
      </c>
      <c r="F4532" s="68">
        <v>51616</v>
      </c>
      <c r="G4532" s="67">
        <v>5.0199999999999996</v>
      </c>
      <c r="H4532" s="67">
        <v>0.1</v>
      </c>
      <c r="I4532" s="67">
        <v>5.09</v>
      </c>
      <c r="J4532" s="67">
        <v>4.95</v>
      </c>
      <c r="K4532" s="67">
        <v>75.469099999999997</v>
      </c>
      <c r="L4532" s="67">
        <v>2.4411</v>
      </c>
    </row>
    <row r="4533" spans="1:15" hidden="1" x14ac:dyDescent="0.25">
      <c r="A4533" s="68">
        <v>44606</v>
      </c>
      <c r="B4533" s="68">
        <v>44608</v>
      </c>
      <c r="C4533" s="66" t="s">
        <v>124</v>
      </c>
      <c r="D4533" s="66" t="s">
        <v>184</v>
      </c>
      <c r="E4533" s="66" t="s">
        <v>185</v>
      </c>
      <c r="F4533" s="68">
        <v>44741</v>
      </c>
      <c r="G4533" s="67">
        <v>4.3899999999999997</v>
      </c>
      <c r="H4533" s="67">
        <v>0.05</v>
      </c>
      <c r="I4533" s="67">
        <v>4.46</v>
      </c>
      <c r="J4533" s="67">
        <v>4.32</v>
      </c>
      <c r="K4533" s="67">
        <v>98.4041</v>
      </c>
      <c r="L4533" s="67">
        <v>0</v>
      </c>
      <c r="O4533" s="76"/>
    </row>
    <row r="4534" spans="1:15" hidden="1" x14ac:dyDescent="0.25">
      <c r="A4534" s="68">
        <v>44606</v>
      </c>
      <c r="B4534" s="68">
        <v>44608</v>
      </c>
      <c r="C4534" s="66" t="s">
        <v>130</v>
      </c>
      <c r="D4534" s="66" t="s">
        <v>182</v>
      </c>
      <c r="E4534" s="66" t="s">
        <v>183</v>
      </c>
      <c r="F4534" s="68">
        <v>44797</v>
      </c>
      <c r="G4534" s="67">
        <v>4.37</v>
      </c>
      <c r="H4534" s="67">
        <v>0.04</v>
      </c>
      <c r="I4534" s="67">
        <v>4.45</v>
      </c>
      <c r="J4534" s="67">
        <v>4.3</v>
      </c>
      <c r="K4534" s="67">
        <v>97.755600000000001</v>
      </c>
      <c r="L4534" s="67">
        <v>0</v>
      </c>
    </row>
    <row r="4535" spans="1:15" hidden="1" x14ac:dyDescent="0.25">
      <c r="A4535" s="68">
        <v>44606</v>
      </c>
      <c r="B4535" s="68">
        <v>44608</v>
      </c>
      <c r="C4535" s="66" t="s">
        <v>133</v>
      </c>
      <c r="D4535" s="66" t="s">
        <v>178</v>
      </c>
      <c r="E4535" s="66" t="s">
        <v>179</v>
      </c>
      <c r="F4535" s="68">
        <v>44923</v>
      </c>
      <c r="G4535" s="67">
        <v>4.5199999999999996</v>
      </c>
      <c r="H4535" s="67">
        <v>0.03</v>
      </c>
      <c r="I4535" s="67">
        <v>4.59</v>
      </c>
      <c r="J4535" s="67">
        <v>4.4400000000000004</v>
      </c>
      <c r="K4535" s="67">
        <v>96.199600000000004</v>
      </c>
      <c r="L4535" s="67">
        <v>0</v>
      </c>
    </row>
    <row r="4536" spans="1:15" hidden="1" x14ac:dyDescent="0.25">
      <c r="A4536" s="68">
        <v>44606</v>
      </c>
      <c r="B4536" s="68">
        <v>44608</v>
      </c>
      <c r="C4536" s="66" t="s">
        <v>118</v>
      </c>
      <c r="D4536" s="66" t="s">
        <v>174</v>
      </c>
      <c r="E4536" s="66" t="s">
        <v>175</v>
      </c>
      <c r="F4536" s="68">
        <v>46835</v>
      </c>
      <c r="G4536" s="67">
        <v>4.79</v>
      </c>
      <c r="H4536" s="67">
        <v>0.08</v>
      </c>
      <c r="I4536" s="67">
        <v>4.8600000000000003</v>
      </c>
      <c r="J4536" s="67">
        <v>4.72</v>
      </c>
      <c r="K4536" s="67">
        <v>98.469899999999996</v>
      </c>
      <c r="L4536" s="67">
        <v>0.34520000000000001</v>
      </c>
    </row>
    <row r="4537" spans="1:15" hidden="1" x14ac:dyDescent="0.25">
      <c r="A4537" s="68">
        <v>44606</v>
      </c>
      <c r="B4537" s="68">
        <v>44608</v>
      </c>
      <c r="C4537" s="66" t="s">
        <v>127</v>
      </c>
      <c r="D4537" s="66" t="s">
        <v>4</v>
      </c>
      <c r="E4537" s="66" t="s">
        <v>8</v>
      </c>
      <c r="F4537" s="68">
        <v>48542</v>
      </c>
      <c r="G4537" s="67">
        <v>4.88</v>
      </c>
      <c r="H4537" s="67">
        <v>0.13</v>
      </c>
      <c r="I4537" s="67">
        <v>4.95</v>
      </c>
      <c r="J4537" s="67">
        <v>4.8099999999999996</v>
      </c>
      <c r="K4537" s="67">
        <v>98.946899999999999</v>
      </c>
      <c r="L4537" s="67">
        <v>0.3644</v>
      </c>
    </row>
    <row r="4538" spans="1:15" hidden="1" x14ac:dyDescent="0.25">
      <c r="A4538" s="68">
        <v>44603</v>
      </c>
      <c r="B4538" s="68">
        <v>44607</v>
      </c>
      <c r="C4538" s="66" t="s">
        <v>112</v>
      </c>
      <c r="D4538" s="66" t="s">
        <v>113</v>
      </c>
      <c r="E4538" s="66" t="s">
        <v>114</v>
      </c>
      <c r="F4538" s="68">
        <v>50705</v>
      </c>
      <c r="G4538" s="67">
        <v>4.8600000000000003</v>
      </c>
      <c r="H4538" s="67">
        <v>0.06</v>
      </c>
      <c r="I4538" s="67">
        <v>4.93</v>
      </c>
      <c r="J4538" s="67">
        <v>4.78</v>
      </c>
      <c r="K4538" s="67">
        <v>79.072800000000001</v>
      </c>
      <c r="L4538" s="67">
        <v>0.9123</v>
      </c>
    </row>
    <row r="4539" spans="1:15" hidden="1" x14ac:dyDescent="0.25">
      <c r="A4539" s="68">
        <v>44603</v>
      </c>
      <c r="B4539" s="68">
        <v>44607</v>
      </c>
      <c r="C4539" s="66" t="s">
        <v>121</v>
      </c>
      <c r="D4539" s="66" t="s">
        <v>170</v>
      </c>
      <c r="E4539" s="66" t="s">
        <v>171</v>
      </c>
      <c r="F4539" s="68">
        <v>45987</v>
      </c>
      <c r="G4539" s="67">
        <v>4.5</v>
      </c>
      <c r="H4539" s="67">
        <v>0.11</v>
      </c>
      <c r="I4539" s="67">
        <v>4.57</v>
      </c>
      <c r="J4539" s="67">
        <v>4.43</v>
      </c>
      <c r="K4539" s="67">
        <v>88.0839</v>
      </c>
      <c r="L4539" s="67">
        <v>0.22189999999999999</v>
      </c>
    </row>
    <row r="4540" spans="1:15" x14ac:dyDescent="0.25">
      <c r="A4540" s="68">
        <v>44603</v>
      </c>
      <c r="B4540" s="68">
        <v>44607</v>
      </c>
      <c r="C4540" s="66" t="s">
        <v>115</v>
      </c>
      <c r="D4540" s="66" t="s">
        <v>116</v>
      </c>
      <c r="E4540" s="66" t="s">
        <v>117</v>
      </c>
      <c r="F4540" s="68">
        <v>51616</v>
      </c>
      <c r="G4540" s="67">
        <v>4.92</v>
      </c>
      <c r="H4540" s="67">
        <v>7.0000000000000007E-2</v>
      </c>
      <c r="I4540" s="67">
        <v>4.99</v>
      </c>
      <c r="J4540" s="67">
        <v>4.8499999999999996</v>
      </c>
      <c r="K4540" s="67">
        <v>76.507400000000004</v>
      </c>
      <c r="L4540" s="67">
        <v>2.4329000000000001</v>
      </c>
    </row>
    <row r="4541" spans="1:15" hidden="1" x14ac:dyDescent="0.25">
      <c r="A4541" s="68">
        <v>44603</v>
      </c>
      <c r="B4541" s="68">
        <v>44607</v>
      </c>
      <c r="C4541" s="66" t="s">
        <v>124</v>
      </c>
      <c r="D4541" s="66" t="s">
        <v>184</v>
      </c>
      <c r="E4541" s="66" t="s">
        <v>185</v>
      </c>
      <c r="F4541" s="68">
        <v>44741</v>
      </c>
      <c r="G4541" s="67">
        <v>4.34</v>
      </c>
      <c r="H4541" s="67">
        <v>0.31</v>
      </c>
      <c r="I4541" s="67">
        <v>4.42</v>
      </c>
      <c r="J4541" s="67">
        <v>4.2699999999999996</v>
      </c>
      <c r="K4541" s="67">
        <v>98.409800000000004</v>
      </c>
      <c r="L4541" s="67">
        <v>0</v>
      </c>
      <c r="O4541" s="76"/>
    </row>
    <row r="4542" spans="1:15" hidden="1" x14ac:dyDescent="0.25">
      <c r="A4542" s="68">
        <v>44603</v>
      </c>
      <c r="B4542" s="68">
        <v>44607</v>
      </c>
      <c r="C4542" s="66" t="s">
        <v>130</v>
      </c>
      <c r="D4542" s="66" t="s">
        <v>182</v>
      </c>
      <c r="E4542" s="66" t="s">
        <v>183</v>
      </c>
      <c r="F4542" s="68">
        <v>44797</v>
      </c>
      <c r="G4542" s="67">
        <v>4.33</v>
      </c>
      <c r="H4542" s="67">
        <v>0.06</v>
      </c>
      <c r="I4542" s="67">
        <v>4.41</v>
      </c>
      <c r="J4542" s="67">
        <v>4.26</v>
      </c>
      <c r="K4542" s="67">
        <v>97.764099999999999</v>
      </c>
      <c r="L4542" s="67">
        <v>0</v>
      </c>
    </row>
    <row r="4543" spans="1:15" hidden="1" x14ac:dyDescent="0.25">
      <c r="A4543" s="68">
        <v>44603</v>
      </c>
      <c r="B4543" s="68">
        <v>44607</v>
      </c>
      <c r="C4543" s="66" t="s">
        <v>133</v>
      </c>
      <c r="D4543" s="66" t="s">
        <v>178</v>
      </c>
      <c r="E4543" s="66" t="s">
        <v>179</v>
      </c>
      <c r="F4543" s="68">
        <v>44923</v>
      </c>
      <c r="G4543" s="67">
        <v>4.49</v>
      </c>
      <c r="H4543" s="67">
        <v>0.01</v>
      </c>
      <c r="I4543" s="67">
        <v>4.5599999999999996</v>
      </c>
      <c r="J4543" s="67">
        <v>4.41</v>
      </c>
      <c r="K4543" s="67">
        <v>96.212400000000002</v>
      </c>
      <c r="L4543" s="67">
        <v>0</v>
      </c>
    </row>
    <row r="4544" spans="1:15" hidden="1" x14ac:dyDescent="0.25">
      <c r="A4544" s="68">
        <v>44603</v>
      </c>
      <c r="B4544" s="68">
        <v>44607</v>
      </c>
      <c r="C4544" s="66" t="s">
        <v>118</v>
      </c>
      <c r="D4544" s="66" t="s">
        <v>174</v>
      </c>
      <c r="E4544" s="66" t="s">
        <v>175</v>
      </c>
      <c r="F4544" s="68">
        <v>46835</v>
      </c>
      <c r="G4544" s="67">
        <v>4.71</v>
      </c>
      <c r="H4544" s="67">
        <v>0.1</v>
      </c>
      <c r="I4544" s="67">
        <v>4.78</v>
      </c>
      <c r="J4544" s="67">
        <v>4.63</v>
      </c>
      <c r="K4544" s="67">
        <v>98.902299999999997</v>
      </c>
      <c r="L4544" s="67">
        <v>0.33289999999999997</v>
      </c>
    </row>
    <row r="4545" spans="1:15" hidden="1" x14ac:dyDescent="0.25">
      <c r="A4545" s="68">
        <v>44603</v>
      </c>
      <c r="B4545" s="68">
        <v>44607</v>
      </c>
      <c r="C4545" s="66" t="s">
        <v>127</v>
      </c>
      <c r="D4545" s="66" t="s">
        <v>4</v>
      </c>
      <c r="E4545" s="66" t="s">
        <v>8</v>
      </c>
      <c r="F4545" s="68">
        <v>48542</v>
      </c>
      <c r="G4545" s="67">
        <v>4.75</v>
      </c>
      <c r="H4545" s="67">
        <v>0.08</v>
      </c>
      <c r="I4545" s="67">
        <v>4.82</v>
      </c>
      <c r="J4545" s="67">
        <v>4.67</v>
      </c>
      <c r="K4545" s="67">
        <v>100.0401</v>
      </c>
      <c r="L4545" s="67">
        <v>0.35139999999999999</v>
      </c>
    </row>
    <row r="4546" spans="1:15" hidden="1" x14ac:dyDescent="0.25">
      <c r="A4546" s="68">
        <v>44602</v>
      </c>
      <c r="B4546" s="68">
        <v>44606</v>
      </c>
      <c r="C4546" s="66" t="s">
        <v>112</v>
      </c>
      <c r="D4546" s="66" t="s">
        <v>113</v>
      </c>
      <c r="E4546" s="66" t="s">
        <v>114</v>
      </c>
      <c r="F4546" s="68">
        <v>50705</v>
      </c>
      <c r="G4546" s="67">
        <v>4.8</v>
      </c>
      <c r="H4546" s="67">
        <v>0.12</v>
      </c>
      <c r="I4546" s="67">
        <v>4.88</v>
      </c>
      <c r="J4546" s="67">
        <v>4.7300000000000004</v>
      </c>
      <c r="K4546" s="67">
        <v>79.596100000000007</v>
      </c>
      <c r="L4546" s="67">
        <v>0.90410000000000001</v>
      </c>
    </row>
    <row r="4547" spans="1:15" hidden="1" x14ac:dyDescent="0.25">
      <c r="A4547" s="68">
        <v>44602</v>
      </c>
      <c r="B4547" s="68">
        <v>44606</v>
      </c>
      <c r="C4547" s="66" t="s">
        <v>121</v>
      </c>
      <c r="D4547" s="66" t="s">
        <v>170</v>
      </c>
      <c r="E4547" s="66" t="s">
        <v>171</v>
      </c>
      <c r="F4547" s="68">
        <v>45987</v>
      </c>
      <c r="G4547" s="67">
        <v>4.3899999999999997</v>
      </c>
      <c r="H4547" s="67">
        <v>0.01</v>
      </c>
      <c r="I4547" s="67">
        <v>4.47</v>
      </c>
      <c r="J4547" s="67">
        <v>4.32</v>
      </c>
      <c r="K4547" s="67">
        <v>88.404300000000006</v>
      </c>
      <c r="L4547" s="67">
        <v>0.21920000000000001</v>
      </c>
    </row>
    <row r="4548" spans="1:15" x14ac:dyDescent="0.25">
      <c r="A4548" s="68">
        <v>44602</v>
      </c>
      <c r="B4548" s="68">
        <v>44606</v>
      </c>
      <c r="C4548" s="66" t="s">
        <v>115</v>
      </c>
      <c r="D4548" s="66" t="s">
        <v>116</v>
      </c>
      <c r="E4548" s="66" t="s">
        <v>117</v>
      </c>
      <c r="F4548" s="68">
        <v>51616</v>
      </c>
      <c r="G4548" s="67">
        <v>4.8499999999999996</v>
      </c>
      <c r="H4548" s="67">
        <v>0.14000000000000001</v>
      </c>
      <c r="I4548" s="67">
        <v>4.92</v>
      </c>
      <c r="J4548" s="67">
        <v>4.78</v>
      </c>
      <c r="K4548" s="67">
        <v>77.22</v>
      </c>
      <c r="L4548" s="67">
        <v>2.4247000000000001</v>
      </c>
    </row>
    <row r="4549" spans="1:15" hidden="1" x14ac:dyDescent="0.25">
      <c r="A4549" s="68">
        <v>44602</v>
      </c>
      <c r="B4549" s="68">
        <v>44606</v>
      </c>
      <c r="C4549" s="66" t="s">
        <v>124</v>
      </c>
      <c r="D4549" s="66" t="s">
        <v>184</v>
      </c>
      <c r="E4549" s="66" t="s">
        <v>185</v>
      </c>
      <c r="F4549" s="68">
        <v>44741</v>
      </c>
      <c r="G4549" s="67">
        <v>4.03</v>
      </c>
      <c r="H4549" s="67">
        <v>0</v>
      </c>
      <c r="I4549" s="67">
        <v>4.1100000000000003</v>
      </c>
      <c r="J4549" s="67">
        <v>3.96</v>
      </c>
      <c r="K4549" s="67">
        <v>98.510099999999994</v>
      </c>
      <c r="L4549" s="67">
        <v>0</v>
      </c>
      <c r="O4549" s="76"/>
    </row>
    <row r="4550" spans="1:15" hidden="1" x14ac:dyDescent="0.25">
      <c r="A4550" s="68">
        <v>44602</v>
      </c>
      <c r="B4550" s="68">
        <v>44606</v>
      </c>
      <c r="C4550" s="66" t="s">
        <v>130</v>
      </c>
      <c r="D4550" s="66" t="s">
        <v>182</v>
      </c>
      <c r="E4550" s="66" t="s">
        <v>183</v>
      </c>
      <c r="F4550" s="68">
        <v>44797</v>
      </c>
      <c r="G4550" s="67">
        <v>4.2699999999999996</v>
      </c>
      <c r="H4550" s="67">
        <v>0.03</v>
      </c>
      <c r="I4550" s="67">
        <v>4.34</v>
      </c>
      <c r="J4550" s="67">
        <v>4.2</v>
      </c>
      <c r="K4550" s="67">
        <v>97.783900000000003</v>
      </c>
      <c r="L4550" s="67">
        <v>0</v>
      </c>
    </row>
    <row r="4551" spans="1:15" hidden="1" x14ac:dyDescent="0.25">
      <c r="A4551" s="68">
        <v>44602</v>
      </c>
      <c r="B4551" s="68">
        <v>44606</v>
      </c>
      <c r="C4551" s="66" t="s">
        <v>133</v>
      </c>
      <c r="D4551" s="66" t="s">
        <v>178</v>
      </c>
      <c r="E4551" s="66" t="s">
        <v>179</v>
      </c>
      <c r="F4551" s="68">
        <v>44923</v>
      </c>
      <c r="G4551" s="67">
        <v>4.4800000000000004</v>
      </c>
      <c r="H4551" s="67">
        <v>0</v>
      </c>
      <c r="I4551" s="67">
        <v>4.55</v>
      </c>
      <c r="J4551" s="67">
        <v>4.4000000000000004</v>
      </c>
      <c r="K4551" s="67">
        <v>96.209000000000003</v>
      </c>
      <c r="L4551" s="67">
        <v>0</v>
      </c>
    </row>
    <row r="4552" spans="1:15" hidden="1" x14ac:dyDescent="0.25">
      <c r="A4552" s="68">
        <v>44602</v>
      </c>
      <c r="B4552" s="68">
        <v>44606</v>
      </c>
      <c r="C4552" s="66" t="s">
        <v>118</v>
      </c>
      <c r="D4552" s="66" t="s">
        <v>174</v>
      </c>
      <c r="E4552" s="66" t="s">
        <v>175</v>
      </c>
      <c r="F4552" s="68">
        <v>46835</v>
      </c>
      <c r="G4552" s="67">
        <v>4.6100000000000003</v>
      </c>
      <c r="H4552" s="67">
        <v>7.0000000000000007E-2</v>
      </c>
      <c r="I4552" s="67">
        <v>4.6900000000000004</v>
      </c>
      <c r="J4552" s="67">
        <v>4.54</v>
      </c>
      <c r="K4552" s="67">
        <v>99.389200000000002</v>
      </c>
      <c r="L4552" s="67">
        <v>0.32050000000000001</v>
      </c>
    </row>
    <row r="4553" spans="1:15" hidden="1" x14ac:dyDescent="0.25">
      <c r="A4553" s="68">
        <v>44602</v>
      </c>
      <c r="B4553" s="68">
        <v>44606</v>
      </c>
      <c r="C4553" s="66" t="s">
        <v>127</v>
      </c>
      <c r="D4553" s="66" t="s">
        <v>4</v>
      </c>
      <c r="E4553" s="66" t="s">
        <v>8</v>
      </c>
      <c r="F4553" s="68">
        <v>48542</v>
      </c>
      <c r="G4553" s="67">
        <v>4.67</v>
      </c>
      <c r="H4553" s="67">
        <v>0.11</v>
      </c>
      <c r="I4553" s="67">
        <v>4.74</v>
      </c>
      <c r="J4553" s="67">
        <v>4.59</v>
      </c>
      <c r="K4553" s="67">
        <v>100.69110000000001</v>
      </c>
      <c r="L4553" s="67">
        <v>0.33839999999999998</v>
      </c>
    </row>
    <row r="4554" spans="1:15" hidden="1" x14ac:dyDescent="0.25">
      <c r="A4554" s="68">
        <v>44601</v>
      </c>
      <c r="B4554" s="68">
        <v>44603</v>
      </c>
      <c r="C4554" s="66" t="s">
        <v>112</v>
      </c>
      <c r="D4554" s="66" t="s">
        <v>113</v>
      </c>
      <c r="E4554" s="66" t="s">
        <v>114</v>
      </c>
      <c r="F4554" s="68">
        <v>50705</v>
      </c>
      <c r="G4554" s="67">
        <v>4.68</v>
      </c>
      <c r="H4554" s="67">
        <v>-7.0000000000000007E-2</v>
      </c>
      <c r="I4554" s="67">
        <v>4.75</v>
      </c>
      <c r="J4554" s="67">
        <v>4.6100000000000003</v>
      </c>
      <c r="K4554" s="67">
        <v>80.803700000000006</v>
      </c>
      <c r="L4554" s="67">
        <v>0.87949999999999995</v>
      </c>
    </row>
    <row r="4555" spans="1:15" hidden="1" x14ac:dyDescent="0.25">
      <c r="A4555" s="68">
        <v>44601</v>
      </c>
      <c r="B4555" s="68">
        <v>44603</v>
      </c>
      <c r="C4555" s="66" t="s">
        <v>121</v>
      </c>
      <c r="D4555" s="66" t="s">
        <v>170</v>
      </c>
      <c r="E4555" s="66" t="s">
        <v>171</v>
      </c>
      <c r="F4555" s="68">
        <v>45987</v>
      </c>
      <c r="G4555" s="67">
        <v>4.38</v>
      </c>
      <c r="H4555" s="67">
        <v>-7.0000000000000007E-2</v>
      </c>
      <c r="I4555" s="67">
        <v>4.45</v>
      </c>
      <c r="J4555" s="67">
        <v>4.3099999999999996</v>
      </c>
      <c r="K4555" s="67">
        <v>88.430800000000005</v>
      </c>
      <c r="L4555" s="67">
        <v>0.21099999999999999</v>
      </c>
    </row>
    <row r="4556" spans="1:15" x14ac:dyDescent="0.25">
      <c r="A4556" s="68">
        <v>44601</v>
      </c>
      <c r="B4556" s="68">
        <v>44603</v>
      </c>
      <c r="C4556" s="66" t="s">
        <v>115</v>
      </c>
      <c r="D4556" s="66" t="s">
        <v>116</v>
      </c>
      <c r="E4556" s="66" t="s">
        <v>117</v>
      </c>
      <c r="F4556" s="68">
        <v>51616</v>
      </c>
      <c r="G4556" s="67">
        <v>4.71</v>
      </c>
      <c r="H4556" s="67">
        <v>-0.08</v>
      </c>
      <c r="I4556" s="67">
        <v>4.78</v>
      </c>
      <c r="J4556" s="67">
        <v>4.63</v>
      </c>
      <c r="K4556" s="67">
        <v>78.711200000000005</v>
      </c>
      <c r="L4556" s="67">
        <v>2.4</v>
      </c>
    </row>
    <row r="4557" spans="1:15" hidden="1" x14ac:dyDescent="0.25">
      <c r="A4557" s="68">
        <v>44601</v>
      </c>
      <c r="B4557" s="68">
        <v>44603</v>
      </c>
      <c r="C4557" s="66" t="s">
        <v>124</v>
      </c>
      <c r="D4557" s="66" t="s">
        <v>184</v>
      </c>
      <c r="E4557" s="66" t="s">
        <v>185</v>
      </c>
      <c r="F4557" s="68">
        <v>44741</v>
      </c>
      <c r="G4557" s="67">
        <v>4.03</v>
      </c>
      <c r="H4557" s="67">
        <v>0</v>
      </c>
      <c r="I4557" s="67">
        <v>4.1100000000000003</v>
      </c>
      <c r="J4557" s="67">
        <v>3.96</v>
      </c>
      <c r="K4557" s="67">
        <v>98.477500000000006</v>
      </c>
      <c r="L4557" s="67">
        <v>0</v>
      </c>
      <c r="O4557" s="76"/>
    </row>
    <row r="4558" spans="1:15" hidden="1" x14ac:dyDescent="0.25">
      <c r="A4558" s="68">
        <v>44601</v>
      </c>
      <c r="B4558" s="68">
        <v>44603</v>
      </c>
      <c r="C4558" s="66" t="s">
        <v>130</v>
      </c>
      <c r="D4558" s="66" t="s">
        <v>182</v>
      </c>
      <c r="E4558" s="66" t="s">
        <v>183</v>
      </c>
      <c r="F4558" s="68">
        <v>44797</v>
      </c>
      <c r="G4558" s="67">
        <v>4.24</v>
      </c>
      <c r="H4558" s="67">
        <v>-0.05</v>
      </c>
      <c r="I4558" s="67">
        <v>4.3099999999999996</v>
      </c>
      <c r="J4558" s="67">
        <v>4.16</v>
      </c>
      <c r="K4558" s="67">
        <v>97.767899999999997</v>
      </c>
      <c r="L4558" s="67">
        <v>0</v>
      </c>
    </row>
    <row r="4559" spans="1:15" hidden="1" x14ac:dyDescent="0.25">
      <c r="A4559" s="68">
        <v>44601</v>
      </c>
      <c r="B4559" s="68">
        <v>44603</v>
      </c>
      <c r="C4559" s="66" t="s">
        <v>133</v>
      </c>
      <c r="D4559" s="66" t="s">
        <v>178</v>
      </c>
      <c r="E4559" s="66" t="s">
        <v>179</v>
      </c>
      <c r="F4559" s="68">
        <v>44923</v>
      </c>
      <c r="G4559" s="67">
        <v>4.4800000000000004</v>
      </c>
      <c r="H4559" s="67">
        <v>-7.0000000000000007E-2</v>
      </c>
      <c r="I4559" s="67">
        <v>4.55</v>
      </c>
      <c r="J4559" s="67">
        <v>4.4000000000000004</v>
      </c>
      <c r="K4559" s="67">
        <v>96.171800000000005</v>
      </c>
      <c r="L4559" s="67">
        <v>0</v>
      </c>
    </row>
    <row r="4560" spans="1:15" hidden="1" x14ac:dyDescent="0.25">
      <c r="A4560" s="68">
        <v>44601</v>
      </c>
      <c r="B4560" s="68">
        <v>44603</v>
      </c>
      <c r="C4560" s="66" t="s">
        <v>118</v>
      </c>
      <c r="D4560" s="66" t="s">
        <v>174</v>
      </c>
      <c r="E4560" s="66" t="s">
        <v>175</v>
      </c>
      <c r="F4560" s="68">
        <v>46835</v>
      </c>
      <c r="G4560" s="67">
        <v>4.54</v>
      </c>
      <c r="H4560" s="67">
        <v>-0.11</v>
      </c>
      <c r="I4560" s="67">
        <v>4.62</v>
      </c>
      <c r="J4560" s="67">
        <v>4.47</v>
      </c>
      <c r="K4560" s="67">
        <v>99.750699999999995</v>
      </c>
      <c r="L4560" s="67">
        <v>0.28360000000000002</v>
      </c>
    </row>
    <row r="4561" spans="1:15" hidden="1" x14ac:dyDescent="0.25">
      <c r="A4561" s="68">
        <v>44601</v>
      </c>
      <c r="B4561" s="68">
        <v>44603</v>
      </c>
      <c r="C4561" s="66" t="s">
        <v>127</v>
      </c>
      <c r="D4561" s="66" t="s">
        <v>4</v>
      </c>
      <c r="E4561" s="66" t="s">
        <v>8</v>
      </c>
      <c r="F4561" s="68">
        <v>48542</v>
      </c>
      <c r="G4561" s="67">
        <v>4.5599999999999996</v>
      </c>
      <c r="H4561" s="67">
        <v>-0.08</v>
      </c>
      <c r="I4561" s="67">
        <v>4.63</v>
      </c>
      <c r="J4561" s="67">
        <v>4.49</v>
      </c>
      <c r="K4561" s="67">
        <v>101.605</v>
      </c>
      <c r="L4561" s="67">
        <v>0.29930000000000001</v>
      </c>
    </row>
    <row r="4562" spans="1:15" hidden="1" x14ac:dyDescent="0.25">
      <c r="A4562" s="68">
        <v>44600</v>
      </c>
      <c r="B4562" s="68">
        <v>44602</v>
      </c>
      <c r="C4562" s="66" t="s">
        <v>112</v>
      </c>
      <c r="D4562" s="66" t="s">
        <v>113</v>
      </c>
      <c r="E4562" s="66" t="s">
        <v>114</v>
      </c>
      <c r="F4562" s="68">
        <v>50705</v>
      </c>
      <c r="G4562" s="67">
        <v>4.75</v>
      </c>
      <c r="H4562" s="67">
        <v>-0.12</v>
      </c>
      <c r="I4562" s="67">
        <v>4.83</v>
      </c>
      <c r="J4562" s="67">
        <v>4.68</v>
      </c>
      <c r="K4562" s="67">
        <v>80.083399999999997</v>
      </c>
      <c r="L4562" s="67">
        <v>0.87119999999999997</v>
      </c>
    </row>
    <row r="4563" spans="1:15" hidden="1" x14ac:dyDescent="0.25">
      <c r="A4563" s="68">
        <v>44600</v>
      </c>
      <c r="B4563" s="68">
        <v>44602</v>
      </c>
      <c r="C4563" s="66" t="s">
        <v>121</v>
      </c>
      <c r="D4563" s="66" t="s">
        <v>170</v>
      </c>
      <c r="E4563" s="66" t="s">
        <v>171</v>
      </c>
      <c r="F4563" s="68">
        <v>45987</v>
      </c>
      <c r="G4563" s="67">
        <v>4.45</v>
      </c>
      <c r="H4563" s="67">
        <v>-0.09</v>
      </c>
      <c r="I4563" s="67">
        <v>4.5199999999999996</v>
      </c>
      <c r="J4563" s="67">
        <v>4.37</v>
      </c>
      <c r="K4563" s="67">
        <v>88.207599999999999</v>
      </c>
      <c r="L4563" s="67">
        <v>0.2082</v>
      </c>
    </row>
    <row r="4564" spans="1:15" x14ac:dyDescent="0.25">
      <c r="A4564" s="68">
        <v>44600</v>
      </c>
      <c r="B4564" s="68">
        <v>44602</v>
      </c>
      <c r="C4564" s="66" t="s">
        <v>115</v>
      </c>
      <c r="D4564" s="66" t="s">
        <v>116</v>
      </c>
      <c r="E4564" s="66" t="s">
        <v>117</v>
      </c>
      <c r="F4564" s="68">
        <v>51616</v>
      </c>
      <c r="G4564" s="67">
        <v>4.79</v>
      </c>
      <c r="H4564" s="67">
        <v>-0.11</v>
      </c>
      <c r="I4564" s="67">
        <v>4.8600000000000003</v>
      </c>
      <c r="J4564" s="67">
        <v>4.72</v>
      </c>
      <c r="K4564" s="67">
        <v>77.8446</v>
      </c>
      <c r="L4564" s="67">
        <v>2.3917999999999999</v>
      </c>
    </row>
    <row r="4565" spans="1:15" hidden="1" x14ac:dyDescent="0.25">
      <c r="A4565" s="68">
        <v>44600</v>
      </c>
      <c r="B4565" s="68">
        <v>44602</v>
      </c>
      <c r="C4565" s="66" t="s">
        <v>124</v>
      </c>
      <c r="D4565" s="66" t="s">
        <v>184</v>
      </c>
      <c r="E4565" s="66" t="s">
        <v>185</v>
      </c>
      <c r="F4565" s="68">
        <v>44741</v>
      </c>
      <c r="G4565" s="67">
        <v>4.03</v>
      </c>
      <c r="H4565" s="67">
        <v>-0.01</v>
      </c>
      <c r="I4565" s="67">
        <v>4.0999999999999996</v>
      </c>
      <c r="J4565" s="67">
        <v>3.96</v>
      </c>
      <c r="K4565" s="67">
        <v>98.4679</v>
      </c>
      <c r="L4565" s="67">
        <v>0</v>
      </c>
      <c r="O4565" s="76"/>
    </row>
    <row r="4566" spans="1:15" hidden="1" x14ac:dyDescent="0.25">
      <c r="A4566" s="68">
        <v>44600</v>
      </c>
      <c r="B4566" s="68">
        <v>44602</v>
      </c>
      <c r="C4566" s="66" t="s">
        <v>130</v>
      </c>
      <c r="D4566" s="66" t="s">
        <v>182</v>
      </c>
      <c r="E4566" s="66" t="s">
        <v>183</v>
      </c>
      <c r="F4566" s="68">
        <v>44797</v>
      </c>
      <c r="G4566" s="67">
        <v>4.29</v>
      </c>
      <c r="H4566" s="67">
        <v>0</v>
      </c>
      <c r="I4566" s="67">
        <v>4.3600000000000003</v>
      </c>
      <c r="J4566" s="67">
        <v>4.21</v>
      </c>
      <c r="K4566" s="67">
        <v>97.730800000000002</v>
      </c>
      <c r="L4566" s="67">
        <v>0</v>
      </c>
    </row>
    <row r="4567" spans="1:15" hidden="1" x14ac:dyDescent="0.25">
      <c r="A4567" s="68">
        <v>44600</v>
      </c>
      <c r="B4567" s="68">
        <v>44602</v>
      </c>
      <c r="C4567" s="66" t="s">
        <v>133</v>
      </c>
      <c r="D4567" s="66" t="s">
        <v>178</v>
      </c>
      <c r="E4567" s="66" t="s">
        <v>179</v>
      </c>
      <c r="F4567" s="68">
        <v>44923</v>
      </c>
      <c r="G4567" s="67">
        <v>4.55</v>
      </c>
      <c r="H4567" s="67">
        <v>-0.01</v>
      </c>
      <c r="I4567" s="67">
        <v>4.62</v>
      </c>
      <c r="J4567" s="67">
        <v>4.47</v>
      </c>
      <c r="K4567" s="67">
        <v>96.1053</v>
      </c>
      <c r="L4567" s="67">
        <v>0</v>
      </c>
    </row>
    <row r="4568" spans="1:15" hidden="1" x14ac:dyDescent="0.25">
      <c r="A4568" s="68">
        <v>44600</v>
      </c>
      <c r="B4568" s="68">
        <v>44602</v>
      </c>
      <c r="C4568" s="66" t="s">
        <v>118</v>
      </c>
      <c r="D4568" s="66" t="s">
        <v>174</v>
      </c>
      <c r="E4568" s="66" t="s">
        <v>175</v>
      </c>
      <c r="F4568" s="68">
        <v>46835</v>
      </c>
      <c r="G4568" s="67">
        <v>4.6500000000000004</v>
      </c>
      <c r="H4568" s="67">
        <v>-0.1</v>
      </c>
      <c r="I4568" s="67">
        <v>4.72</v>
      </c>
      <c r="J4568" s="67">
        <v>4.57</v>
      </c>
      <c r="K4568" s="67">
        <v>99.205299999999994</v>
      </c>
      <c r="L4568" s="67">
        <v>0.2712</v>
      </c>
    </row>
    <row r="4569" spans="1:15" hidden="1" x14ac:dyDescent="0.25">
      <c r="A4569" s="68">
        <v>44600</v>
      </c>
      <c r="B4569" s="68">
        <v>44602</v>
      </c>
      <c r="C4569" s="66" t="s">
        <v>127</v>
      </c>
      <c r="D4569" s="66" t="s">
        <v>4</v>
      </c>
      <c r="E4569" s="66" t="s">
        <v>8</v>
      </c>
      <c r="F4569" s="68">
        <v>48542</v>
      </c>
      <c r="G4569" s="67">
        <v>4.6399999999999997</v>
      </c>
      <c r="H4569" s="67">
        <v>-0.11</v>
      </c>
      <c r="I4569" s="67">
        <v>4.72</v>
      </c>
      <c r="J4569" s="67">
        <v>4.57</v>
      </c>
      <c r="K4569" s="67">
        <v>100.914</v>
      </c>
      <c r="L4569" s="67">
        <v>0.2863</v>
      </c>
    </row>
    <row r="4570" spans="1:15" hidden="1" x14ac:dyDescent="0.25">
      <c r="A4570" s="68">
        <v>44599</v>
      </c>
      <c r="B4570" s="68">
        <v>44601</v>
      </c>
      <c r="C4570" s="66" t="s">
        <v>112</v>
      </c>
      <c r="D4570" s="66" t="s">
        <v>113</v>
      </c>
      <c r="E4570" s="66" t="s">
        <v>114</v>
      </c>
      <c r="F4570" s="68">
        <v>50705</v>
      </c>
      <c r="G4570" s="67">
        <v>4.87</v>
      </c>
      <c r="H4570" s="67">
        <v>-0.06</v>
      </c>
      <c r="I4570" s="67">
        <v>4.9400000000000004</v>
      </c>
      <c r="J4570" s="67">
        <v>4.8</v>
      </c>
      <c r="K4570" s="67">
        <v>78.944599999999994</v>
      </c>
      <c r="L4570" s="67">
        <v>0.86299999999999999</v>
      </c>
    </row>
    <row r="4571" spans="1:15" hidden="1" x14ac:dyDescent="0.25">
      <c r="A4571" s="68">
        <v>44599</v>
      </c>
      <c r="B4571" s="68">
        <v>44601</v>
      </c>
      <c r="C4571" s="66" t="s">
        <v>121</v>
      </c>
      <c r="D4571" s="66" t="s">
        <v>170</v>
      </c>
      <c r="E4571" s="66" t="s">
        <v>171</v>
      </c>
      <c r="F4571" s="68">
        <v>45987</v>
      </c>
      <c r="G4571" s="67">
        <v>4.54</v>
      </c>
      <c r="H4571" s="67">
        <v>-0.01</v>
      </c>
      <c r="I4571" s="67">
        <v>4.6100000000000003</v>
      </c>
      <c r="J4571" s="67">
        <v>4.46</v>
      </c>
      <c r="K4571" s="67">
        <v>87.922899999999998</v>
      </c>
      <c r="L4571" s="67">
        <v>0.20549999999999999</v>
      </c>
    </row>
    <row r="4572" spans="1:15" x14ac:dyDescent="0.25">
      <c r="A4572" s="68">
        <v>44599</v>
      </c>
      <c r="B4572" s="68">
        <v>44601</v>
      </c>
      <c r="C4572" s="66" t="s">
        <v>115</v>
      </c>
      <c r="D4572" s="66" t="s">
        <v>116</v>
      </c>
      <c r="E4572" s="66" t="s">
        <v>117</v>
      </c>
      <c r="F4572" s="68">
        <v>51616</v>
      </c>
      <c r="G4572" s="67">
        <v>4.9000000000000004</v>
      </c>
      <c r="H4572" s="67">
        <v>-0.06</v>
      </c>
      <c r="I4572" s="67">
        <v>4.9800000000000004</v>
      </c>
      <c r="J4572" s="67">
        <v>4.83</v>
      </c>
      <c r="K4572" s="67">
        <v>76.67</v>
      </c>
      <c r="L4572" s="67">
        <v>2.3835999999999999</v>
      </c>
    </row>
    <row r="4573" spans="1:15" hidden="1" x14ac:dyDescent="0.25">
      <c r="A4573" s="68">
        <v>44599</v>
      </c>
      <c r="B4573" s="68">
        <v>44601</v>
      </c>
      <c r="C4573" s="66" t="s">
        <v>124</v>
      </c>
      <c r="D4573" s="66" t="s">
        <v>184</v>
      </c>
      <c r="E4573" s="66" t="s">
        <v>185</v>
      </c>
      <c r="F4573" s="68">
        <v>44741</v>
      </c>
      <c r="G4573" s="67">
        <v>4.04</v>
      </c>
      <c r="H4573" s="67">
        <v>0</v>
      </c>
      <c r="I4573" s="67">
        <v>4.1100000000000003</v>
      </c>
      <c r="J4573" s="67">
        <v>3.97</v>
      </c>
      <c r="K4573" s="67">
        <v>98.453199999999995</v>
      </c>
      <c r="L4573" s="67">
        <v>0</v>
      </c>
      <c r="O4573" s="76"/>
    </row>
    <row r="4574" spans="1:15" hidden="1" x14ac:dyDescent="0.25">
      <c r="A4574" s="68">
        <v>44599</v>
      </c>
      <c r="B4574" s="68">
        <v>44601</v>
      </c>
      <c r="C4574" s="66" t="s">
        <v>130</v>
      </c>
      <c r="D4574" s="66" t="s">
        <v>182</v>
      </c>
      <c r="E4574" s="66" t="s">
        <v>183</v>
      </c>
      <c r="F4574" s="68">
        <v>44797</v>
      </c>
      <c r="G4574" s="67">
        <v>4.29</v>
      </c>
      <c r="H4574" s="67">
        <v>0.01</v>
      </c>
      <c r="I4574" s="67">
        <v>4.3600000000000003</v>
      </c>
      <c r="J4574" s="67">
        <v>4.22</v>
      </c>
      <c r="K4574" s="67">
        <v>97.717699999999994</v>
      </c>
      <c r="L4574" s="67">
        <v>0</v>
      </c>
    </row>
    <row r="4575" spans="1:15" hidden="1" x14ac:dyDescent="0.25">
      <c r="A4575" s="68">
        <v>44599</v>
      </c>
      <c r="B4575" s="68">
        <v>44601</v>
      </c>
      <c r="C4575" s="66" t="s">
        <v>133</v>
      </c>
      <c r="D4575" s="66" t="s">
        <v>178</v>
      </c>
      <c r="E4575" s="66" t="s">
        <v>179</v>
      </c>
      <c r="F4575" s="68">
        <v>44923</v>
      </c>
      <c r="G4575" s="67">
        <v>4.5599999999999996</v>
      </c>
      <c r="H4575" s="67">
        <v>0</v>
      </c>
      <c r="I4575" s="67">
        <v>4.63</v>
      </c>
      <c r="J4575" s="67">
        <v>4.4800000000000004</v>
      </c>
      <c r="K4575" s="67">
        <v>96.085400000000007</v>
      </c>
      <c r="L4575" s="67">
        <v>0</v>
      </c>
    </row>
    <row r="4576" spans="1:15" hidden="1" x14ac:dyDescent="0.25">
      <c r="A4576" s="68">
        <v>44599</v>
      </c>
      <c r="B4576" s="68">
        <v>44601</v>
      </c>
      <c r="C4576" s="66" t="s">
        <v>118</v>
      </c>
      <c r="D4576" s="66" t="s">
        <v>174</v>
      </c>
      <c r="E4576" s="66" t="s">
        <v>175</v>
      </c>
      <c r="F4576" s="68">
        <v>46835</v>
      </c>
      <c r="G4576" s="67">
        <v>4.75</v>
      </c>
      <c r="H4576" s="67">
        <v>-0.05</v>
      </c>
      <c r="I4576" s="67">
        <v>4.82</v>
      </c>
      <c r="J4576" s="67">
        <v>4.67</v>
      </c>
      <c r="K4576" s="67">
        <v>98.691699999999997</v>
      </c>
      <c r="L4576" s="67">
        <v>0.25890000000000002</v>
      </c>
    </row>
    <row r="4577" spans="1:15" hidden="1" x14ac:dyDescent="0.25">
      <c r="A4577" s="68">
        <v>44599</v>
      </c>
      <c r="B4577" s="68">
        <v>44601</v>
      </c>
      <c r="C4577" s="66" t="s">
        <v>127</v>
      </c>
      <c r="D4577" s="66" t="s">
        <v>4</v>
      </c>
      <c r="E4577" s="66" t="s">
        <v>8</v>
      </c>
      <c r="F4577" s="68">
        <v>48542</v>
      </c>
      <c r="G4577" s="67">
        <v>4.75</v>
      </c>
      <c r="H4577" s="67">
        <v>-0.04</v>
      </c>
      <c r="I4577" s="67">
        <v>4.82</v>
      </c>
      <c r="J4577" s="67">
        <v>4.67</v>
      </c>
      <c r="K4577" s="67">
        <v>100.0474</v>
      </c>
      <c r="L4577" s="67">
        <v>0.27329999999999999</v>
      </c>
    </row>
    <row r="4578" spans="1:15" hidden="1" x14ac:dyDescent="0.25">
      <c r="A4578" s="68">
        <v>44596</v>
      </c>
      <c r="B4578" s="68">
        <v>44600</v>
      </c>
      <c r="C4578" s="66" t="s">
        <v>112</v>
      </c>
      <c r="D4578" s="66" t="s">
        <v>113</v>
      </c>
      <c r="E4578" s="66" t="s">
        <v>114</v>
      </c>
      <c r="F4578" s="68">
        <v>50705</v>
      </c>
      <c r="G4578" s="67">
        <v>4.93</v>
      </c>
      <c r="H4578" s="67">
        <v>-0.09</v>
      </c>
      <c r="I4578" s="67">
        <v>5</v>
      </c>
      <c r="J4578" s="67">
        <v>4.8600000000000003</v>
      </c>
      <c r="K4578" s="67">
        <v>78.354799999999997</v>
      </c>
      <c r="L4578" s="67">
        <v>0.8548</v>
      </c>
    </row>
    <row r="4579" spans="1:15" hidden="1" x14ac:dyDescent="0.25">
      <c r="A4579" s="68">
        <v>44596</v>
      </c>
      <c r="B4579" s="68">
        <v>44600</v>
      </c>
      <c r="C4579" s="66" t="s">
        <v>121</v>
      </c>
      <c r="D4579" s="66" t="s">
        <v>170</v>
      </c>
      <c r="E4579" s="66" t="s">
        <v>171</v>
      </c>
      <c r="F4579" s="68">
        <v>45987</v>
      </c>
      <c r="G4579" s="67">
        <v>4.55</v>
      </c>
      <c r="H4579" s="67">
        <v>-0.05</v>
      </c>
      <c r="I4579" s="67">
        <v>4.62</v>
      </c>
      <c r="J4579" s="67">
        <v>4.4800000000000004</v>
      </c>
      <c r="K4579" s="67">
        <v>87.867800000000003</v>
      </c>
      <c r="L4579" s="67">
        <v>0.20269999999999999</v>
      </c>
    </row>
    <row r="4580" spans="1:15" x14ac:dyDescent="0.25">
      <c r="A4580" s="68">
        <v>44596</v>
      </c>
      <c r="B4580" s="68">
        <v>44600</v>
      </c>
      <c r="C4580" s="66" t="s">
        <v>115</v>
      </c>
      <c r="D4580" s="66" t="s">
        <v>116</v>
      </c>
      <c r="E4580" s="66" t="s">
        <v>117</v>
      </c>
      <c r="F4580" s="68">
        <v>51616</v>
      </c>
      <c r="G4580" s="67">
        <v>4.96</v>
      </c>
      <c r="H4580" s="67">
        <v>-0.1</v>
      </c>
      <c r="I4580" s="67">
        <v>5.04</v>
      </c>
      <c r="J4580" s="67">
        <v>4.8899999999999997</v>
      </c>
      <c r="K4580" s="67">
        <v>76.044799999999995</v>
      </c>
      <c r="L4580" s="67">
        <v>2.3753000000000002</v>
      </c>
    </row>
    <row r="4581" spans="1:15" hidden="1" x14ac:dyDescent="0.25">
      <c r="A4581" s="68">
        <v>44596</v>
      </c>
      <c r="B4581" s="68">
        <v>44600</v>
      </c>
      <c r="C4581" s="66" t="s">
        <v>124</v>
      </c>
      <c r="D4581" s="66" t="s">
        <v>184</v>
      </c>
      <c r="E4581" s="66" t="s">
        <v>185</v>
      </c>
      <c r="F4581" s="68">
        <v>44741</v>
      </c>
      <c r="G4581" s="67">
        <v>4.04</v>
      </c>
      <c r="H4581" s="67">
        <v>-0.08</v>
      </c>
      <c r="I4581" s="67">
        <v>4.12</v>
      </c>
      <c r="J4581" s="67">
        <v>3.97</v>
      </c>
      <c r="K4581" s="67">
        <v>98.441100000000006</v>
      </c>
      <c r="L4581" s="67">
        <v>0</v>
      </c>
      <c r="O4581" s="76"/>
    </row>
    <row r="4582" spans="1:15" hidden="1" x14ac:dyDescent="0.25">
      <c r="A4582" s="68">
        <v>44596</v>
      </c>
      <c r="B4582" s="68">
        <v>44600</v>
      </c>
      <c r="C4582" s="66" t="s">
        <v>130</v>
      </c>
      <c r="D4582" s="66" t="s">
        <v>182</v>
      </c>
      <c r="E4582" s="66" t="s">
        <v>183</v>
      </c>
      <c r="F4582" s="68">
        <v>44797</v>
      </c>
      <c r="G4582" s="67">
        <v>4.28</v>
      </c>
      <c r="H4582" s="67">
        <v>0.01</v>
      </c>
      <c r="I4582" s="67">
        <v>4.3499999999999996</v>
      </c>
      <c r="J4582" s="67">
        <v>4.21</v>
      </c>
      <c r="K4582" s="67">
        <v>97.711500000000001</v>
      </c>
      <c r="L4582" s="67">
        <v>0</v>
      </c>
    </row>
    <row r="4583" spans="1:15" hidden="1" x14ac:dyDescent="0.25">
      <c r="A4583" s="68">
        <v>44596</v>
      </c>
      <c r="B4583" s="68">
        <v>44600</v>
      </c>
      <c r="C4583" s="66" t="s">
        <v>133</v>
      </c>
      <c r="D4583" s="66" t="s">
        <v>178</v>
      </c>
      <c r="E4583" s="66" t="s">
        <v>179</v>
      </c>
      <c r="F4583" s="68">
        <v>44923</v>
      </c>
      <c r="G4583" s="67">
        <v>4.5599999999999996</v>
      </c>
      <c r="H4583" s="67">
        <v>0</v>
      </c>
      <c r="I4583" s="67">
        <v>4.63</v>
      </c>
      <c r="J4583" s="67">
        <v>4.4800000000000004</v>
      </c>
      <c r="K4583" s="67">
        <v>96.073700000000002</v>
      </c>
      <c r="L4583" s="67">
        <v>0</v>
      </c>
    </row>
    <row r="4584" spans="1:15" hidden="1" x14ac:dyDescent="0.25">
      <c r="A4584" s="68">
        <v>44596</v>
      </c>
      <c r="B4584" s="68">
        <v>44600</v>
      </c>
      <c r="C4584" s="66" t="s">
        <v>118</v>
      </c>
      <c r="D4584" s="66" t="s">
        <v>174</v>
      </c>
      <c r="E4584" s="66" t="s">
        <v>175</v>
      </c>
      <c r="F4584" s="68">
        <v>46835</v>
      </c>
      <c r="G4584" s="67">
        <v>4.8</v>
      </c>
      <c r="H4584" s="67">
        <v>-0.08</v>
      </c>
      <c r="I4584" s="67">
        <v>4.87</v>
      </c>
      <c r="J4584" s="67">
        <v>4.72</v>
      </c>
      <c r="K4584" s="67">
        <v>98.435500000000005</v>
      </c>
      <c r="L4584" s="67">
        <v>0.24660000000000001</v>
      </c>
    </row>
    <row r="4585" spans="1:15" hidden="1" x14ac:dyDescent="0.25">
      <c r="A4585" s="68">
        <v>44596</v>
      </c>
      <c r="B4585" s="68">
        <v>44600</v>
      </c>
      <c r="C4585" s="66" t="s">
        <v>127</v>
      </c>
      <c r="D4585" s="66" t="s">
        <v>4</v>
      </c>
      <c r="E4585" s="66" t="s">
        <v>8</v>
      </c>
      <c r="F4585" s="68">
        <v>48542</v>
      </c>
      <c r="G4585" s="67">
        <v>4.79</v>
      </c>
      <c r="H4585" s="67">
        <v>-0.12</v>
      </c>
      <c r="I4585" s="67">
        <v>4.8600000000000003</v>
      </c>
      <c r="J4585" s="67">
        <v>4.72</v>
      </c>
      <c r="K4585" s="67">
        <v>99.6785</v>
      </c>
      <c r="L4585" s="67">
        <v>0.26029999999999998</v>
      </c>
    </row>
    <row r="4586" spans="1:15" hidden="1" x14ac:dyDescent="0.25">
      <c r="A4586" s="68">
        <v>44595</v>
      </c>
      <c r="B4586" s="68">
        <v>44599</v>
      </c>
      <c r="C4586" s="66" t="s">
        <v>112</v>
      </c>
      <c r="D4586" s="66" t="s">
        <v>113</v>
      </c>
      <c r="E4586" s="66" t="s">
        <v>114</v>
      </c>
      <c r="F4586" s="68">
        <v>50705</v>
      </c>
      <c r="G4586" s="67">
        <v>5.0199999999999996</v>
      </c>
      <c r="H4586" s="67">
        <v>0</v>
      </c>
      <c r="I4586" s="67">
        <v>5.09</v>
      </c>
      <c r="J4586" s="67">
        <v>4.95</v>
      </c>
      <c r="K4586" s="67">
        <v>77.485100000000003</v>
      </c>
      <c r="L4586" s="67">
        <v>0.84660000000000002</v>
      </c>
    </row>
    <row r="4587" spans="1:15" hidden="1" x14ac:dyDescent="0.25">
      <c r="A4587" s="68">
        <v>44595</v>
      </c>
      <c r="B4587" s="68">
        <v>44599</v>
      </c>
      <c r="C4587" s="66" t="s">
        <v>121</v>
      </c>
      <c r="D4587" s="66" t="s">
        <v>170</v>
      </c>
      <c r="E4587" s="66" t="s">
        <v>171</v>
      </c>
      <c r="F4587" s="68">
        <v>45987</v>
      </c>
      <c r="G4587" s="67">
        <v>4.5999999999999996</v>
      </c>
      <c r="H4587" s="67">
        <v>0.02</v>
      </c>
      <c r="I4587" s="67">
        <v>4.67</v>
      </c>
      <c r="J4587" s="67">
        <v>4.53</v>
      </c>
      <c r="K4587" s="67">
        <v>87.707899999999995</v>
      </c>
      <c r="L4587" s="67">
        <v>0.2</v>
      </c>
    </row>
    <row r="4588" spans="1:15" x14ac:dyDescent="0.25">
      <c r="A4588" s="68">
        <v>44595</v>
      </c>
      <c r="B4588" s="68">
        <v>44599</v>
      </c>
      <c r="C4588" s="66" t="s">
        <v>115</v>
      </c>
      <c r="D4588" s="66" t="s">
        <v>116</v>
      </c>
      <c r="E4588" s="66" t="s">
        <v>117</v>
      </c>
      <c r="F4588" s="68">
        <v>51616</v>
      </c>
      <c r="G4588" s="67">
        <v>5.0599999999999996</v>
      </c>
      <c r="H4588" s="67">
        <v>0</v>
      </c>
      <c r="I4588" s="67">
        <v>5.13</v>
      </c>
      <c r="J4588" s="67">
        <v>4.9800000000000004</v>
      </c>
      <c r="K4588" s="67">
        <v>75.086299999999994</v>
      </c>
      <c r="L4588" s="67">
        <v>2.3671000000000002</v>
      </c>
    </row>
    <row r="4589" spans="1:15" hidden="1" x14ac:dyDescent="0.25">
      <c r="A4589" s="68">
        <v>44595</v>
      </c>
      <c r="B4589" s="68">
        <v>44599</v>
      </c>
      <c r="C4589" s="66" t="s">
        <v>124</v>
      </c>
      <c r="D4589" s="66" t="s">
        <v>184</v>
      </c>
      <c r="E4589" s="66" t="s">
        <v>185</v>
      </c>
      <c r="F4589" s="68">
        <v>44741</v>
      </c>
      <c r="G4589" s="67">
        <v>4.12</v>
      </c>
      <c r="H4589" s="67">
        <v>0.1</v>
      </c>
      <c r="I4589" s="67">
        <v>4.2</v>
      </c>
      <c r="J4589" s="67">
        <v>4.05</v>
      </c>
      <c r="K4589" s="67">
        <v>98.399900000000002</v>
      </c>
      <c r="L4589" s="67">
        <v>0</v>
      </c>
      <c r="O4589" s="76"/>
    </row>
    <row r="4590" spans="1:15" hidden="1" x14ac:dyDescent="0.25">
      <c r="A4590" s="68">
        <v>44595</v>
      </c>
      <c r="B4590" s="68">
        <v>44599</v>
      </c>
      <c r="C4590" s="66" t="s">
        <v>130</v>
      </c>
      <c r="D4590" s="66" t="s">
        <v>182</v>
      </c>
      <c r="E4590" s="66" t="s">
        <v>183</v>
      </c>
      <c r="F4590" s="68">
        <v>44797</v>
      </c>
      <c r="G4590" s="67">
        <v>4.2699999999999996</v>
      </c>
      <c r="H4590" s="67">
        <v>0.09</v>
      </c>
      <c r="I4590" s="67">
        <v>4.3499999999999996</v>
      </c>
      <c r="J4590" s="67">
        <v>4.2</v>
      </c>
      <c r="K4590" s="67">
        <v>97.703699999999998</v>
      </c>
      <c r="L4590" s="67">
        <v>0</v>
      </c>
    </row>
    <row r="4591" spans="1:15" hidden="1" x14ac:dyDescent="0.25">
      <c r="A4591" s="68">
        <v>44595</v>
      </c>
      <c r="B4591" s="68">
        <v>44599</v>
      </c>
      <c r="C4591" s="66" t="s">
        <v>133</v>
      </c>
      <c r="D4591" s="66" t="s">
        <v>178</v>
      </c>
      <c r="E4591" s="66" t="s">
        <v>179</v>
      </c>
      <c r="F4591" s="68">
        <v>44923</v>
      </c>
      <c r="G4591" s="67">
        <v>4.5599999999999996</v>
      </c>
      <c r="H4591" s="67">
        <v>0.24</v>
      </c>
      <c r="I4591" s="67">
        <v>4.63</v>
      </c>
      <c r="J4591" s="67">
        <v>4.4800000000000004</v>
      </c>
      <c r="K4591" s="67">
        <v>96.061999999999998</v>
      </c>
      <c r="L4591" s="67">
        <v>0</v>
      </c>
    </row>
    <row r="4592" spans="1:15" hidden="1" x14ac:dyDescent="0.25">
      <c r="A4592" s="68">
        <v>44595</v>
      </c>
      <c r="B4592" s="68">
        <v>44599</v>
      </c>
      <c r="C4592" s="66" t="s">
        <v>118</v>
      </c>
      <c r="D4592" s="66" t="s">
        <v>174</v>
      </c>
      <c r="E4592" s="66" t="s">
        <v>175</v>
      </c>
      <c r="F4592" s="68">
        <v>46835</v>
      </c>
      <c r="G4592" s="67">
        <v>4.88</v>
      </c>
      <c r="H4592" s="67">
        <v>0</v>
      </c>
      <c r="I4592" s="67">
        <v>4.96</v>
      </c>
      <c r="J4592" s="67">
        <v>4.8099999999999996</v>
      </c>
      <c r="K4592" s="67">
        <v>97.999899999999997</v>
      </c>
      <c r="L4592" s="67">
        <v>0.23419999999999999</v>
      </c>
    </row>
    <row r="4593" spans="1:15" hidden="1" x14ac:dyDescent="0.25">
      <c r="A4593" s="68">
        <v>44595</v>
      </c>
      <c r="B4593" s="68">
        <v>44599</v>
      </c>
      <c r="C4593" s="66" t="s">
        <v>127</v>
      </c>
      <c r="D4593" s="66" t="s">
        <v>4</v>
      </c>
      <c r="E4593" s="66" t="s">
        <v>8</v>
      </c>
      <c r="F4593" s="68">
        <v>48542</v>
      </c>
      <c r="G4593" s="67">
        <v>4.91</v>
      </c>
      <c r="H4593" s="67">
        <v>-0.01</v>
      </c>
      <c r="I4593" s="67">
        <v>4.9800000000000004</v>
      </c>
      <c r="J4593" s="67">
        <v>4.83</v>
      </c>
      <c r="K4593" s="67">
        <v>98.734300000000005</v>
      </c>
      <c r="L4593" s="67">
        <v>0.24729999999999999</v>
      </c>
    </row>
    <row r="4594" spans="1:15" hidden="1" x14ac:dyDescent="0.25">
      <c r="A4594" s="68">
        <v>44594</v>
      </c>
      <c r="B4594" s="68">
        <v>44596</v>
      </c>
      <c r="C4594" s="66" t="s">
        <v>112</v>
      </c>
      <c r="D4594" s="66" t="s">
        <v>113</v>
      </c>
      <c r="E4594" s="66" t="s">
        <v>114</v>
      </c>
      <c r="F4594" s="68">
        <v>50705</v>
      </c>
      <c r="G4594" s="67">
        <v>5.0199999999999996</v>
      </c>
      <c r="H4594" s="67">
        <v>0</v>
      </c>
      <c r="I4594" s="67">
        <v>5.09</v>
      </c>
      <c r="J4594" s="67">
        <v>4.9400000000000004</v>
      </c>
      <c r="K4594" s="67">
        <v>77.516800000000003</v>
      </c>
      <c r="L4594" s="67">
        <v>0.82189999999999996</v>
      </c>
    </row>
    <row r="4595" spans="1:15" hidden="1" x14ac:dyDescent="0.25">
      <c r="A4595" s="68">
        <v>44594</v>
      </c>
      <c r="B4595" s="68">
        <v>44596</v>
      </c>
      <c r="C4595" s="66" t="s">
        <v>121</v>
      </c>
      <c r="D4595" s="66" t="s">
        <v>170</v>
      </c>
      <c r="E4595" s="66" t="s">
        <v>171</v>
      </c>
      <c r="F4595" s="68">
        <v>45987</v>
      </c>
      <c r="G4595" s="67">
        <v>4.58</v>
      </c>
      <c r="H4595" s="67">
        <v>0.02</v>
      </c>
      <c r="I4595" s="67">
        <v>4.6500000000000004</v>
      </c>
      <c r="J4595" s="67">
        <v>4.51</v>
      </c>
      <c r="K4595" s="67">
        <v>87.736400000000003</v>
      </c>
      <c r="L4595" s="67">
        <v>0.1918</v>
      </c>
    </row>
    <row r="4596" spans="1:15" x14ac:dyDescent="0.25">
      <c r="A4596" s="68">
        <v>44594</v>
      </c>
      <c r="B4596" s="68">
        <v>44596</v>
      </c>
      <c r="C4596" s="66" t="s">
        <v>115</v>
      </c>
      <c r="D4596" s="66" t="s">
        <v>116</v>
      </c>
      <c r="E4596" s="66" t="s">
        <v>117</v>
      </c>
      <c r="F4596" s="68">
        <v>51616</v>
      </c>
      <c r="G4596" s="67">
        <v>5.0599999999999996</v>
      </c>
      <c r="H4596" s="67">
        <v>-0.05</v>
      </c>
      <c r="I4596" s="67">
        <v>5.13</v>
      </c>
      <c r="J4596" s="67">
        <v>4.99</v>
      </c>
      <c r="K4596" s="67">
        <v>75.067599999999999</v>
      </c>
      <c r="L4596" s="67">
        <v>2.3424999999999998</v>
      </c>
    </row>
    <row r="4597" spans="1:15" hidden="1" x14ac:dyDescent="0.25">
      <c r="A4597" s="68">
        <v>44594</v>
      </c>
      <c r="B4597" s="68">
        <v>44596</v>
      </c>
      <c r="C4597" s="66" t="s">
        <v>124</v>
      </c>
      <c r="D4597" s="66" t="s">
        <v>184</v>
      </c>
      <c r="E4597" s="66" t="s">
        <v>185</v>
      </c>
      <c r="F4597" s="68">
        <v>44741</v>
      </c>
      <c r="G4597" s="67">
        <v>4.0199999999999996</v>
      </c>
      <c r="H4597" s="67">
        <v>0.22</v>
      </c>
      <c r="I4597" s="67">
        <v>4.0999999999999996</v>
      </c>
      <c r="J4597" s="67">
        <v>3.95</v>
      </c>
      <c r="K4597" s="67">
        <v>98.405299999999997</v>
      </c>
      <c r="L4597" s="67">
        <v>0</v>
      </c>
      <c r="O4597" s="76"/>
    </row>
    <row r="4598" spans="1:15" hidden="1" x14ac:dyDescent="0.25">
      <c r="A4598" s="68">
        <v>44594</v>
      </c>
      <c r="B4598" s="68">
        <v>44596</v>
      </c>
      <c r="C4598" s="66" t="s">
        <v>130</v>
      </c>
      <c r="D4598" s="66" t="s">
        <v>182</v>
      </c>
      <c r="E4598" s="66" t="s">
        <v>183</v>
      </c>
      <c r="F4598" s="68">
        <v>44797</v>
      </c>
      <c r="G4598" s="67">
        <v>4.18</v>
      </c>
      <c r="H4598" s="67">
        <v>0.19</v>
      </c>
      <c r="I4598" s="67">
        <v>4.25</v>
      </c>
      <c r="J4598" s="67">
        <v>4.1100000000000003</v>
      </c>
      <c r="K4598" s="67">
        <v>97.719399999999993</v>
      </c>
      <c r="L4598" s="67">
        <v>0</v>
      </c>
    </row>
    <row r="4599" spans="1:15" hidden="1" x14ac:dyDescent="0.25">
      <c r="A4599" s="68">
        <v>44594</v>
      </c>
      <c r="B4599" s="68">
        <v>44596</v>
      </c>
      <c r="C4599" s="66" t="s">
        <v>133</v>
      </c>
      <c r="D4599" s="66" t="s">
        <v>178</v>
      </c>
      <c r="E4599" s="66" t="s">
        <v>179</v>
      </c>
      <c r="F4599" s="68">
        <v>44923</v>
      </c>
      <c r="G4599" s="67">
        <v>4.32</v>
      </c>
      <c r="H4599" s="67">
        <v>0.06</v>
      </c>
      <c r="I4599" s="67">
        <v>4.3899999999999997</v>
      </c>
      <c r="J4599" s="67">
        <v>4.24</v>
      </c>
      <c r="K4599" s="67">
        <v>96.228399999999993</v>
      </c>
      <c r="L4599" s="67">
        <v>0</v>
      </c>
    </row>
    <row r="4600" spans="1:15" hidden="1" x14ac:dyDescent="0.25">
      <c r="A4600" s="68">
        <v>44594</v>
      </c>
      <c r="B4600" s="68">
        <v>44596</v>
      </c>
      <c r="C4600" s="66" t="s">
        <v>118</v>
      </c>
      <c r="D4600" s="66" t="s">
        <v>174</v>
      </c>
      <c r="E4600" s="66" t="s">
        <v>175</v>
      </c>
      <c r="F4600" s="68">
        <v>46835</v>
      </c>
      <c r="G4600" s="67">
        <v>4.88</v>
      </c>
      <c r="H4600" s="67">
        <v>0.18</v>
      </c>
      <c r="I4600" s="67">
        <v>4.95</v>
      </c>
      <c r="J4600" s="67">
        <v>4.8099999999999996</v>
      </c>
      <c r="K4600" s="67">
        <v>98.004999999999995</v>
      </c>
      <c r="L4600" s="67">
        <v>0.1973</v>
      </c>
    </row>
    <row r="4601" spans="1:15" hidden="1" x14ac:dyDescent="0.25">
      <c r="A4601" s="68">
        <v>44594</v>
      </c>
      <c r="B4601" s="68">
        <v>44596</v>
      </c>
      <c r="C4601" s="66" t="s">
        <v>127</v>
      </c>
      <c r="D4601" s="66" t="s">
        <v>4</v>
      </c>
      <c r="E4601" s="66" t="s">
        <v>8</v>
      </c>
      <c r="F4601" s="68">
        <v>48542</v>
      </c>
      <c r="G4601" s="67">
        <v>4.92</v>
      </c>
      <c r="H4601" s="67">
        <v>0.02</v>
      </c>
      <c r="I4601" s="67">
        <v>4.99</v>
      </c>
      <c r="J4601" s="67">
        <v>4.84</v>
      </c>
      <c r="K4601" s="67">
        <v>98.643500000000003</v>
      </c>
      <c r="L4601" s="67">
        <v>0.2082</v>
      </c>
    </row>
    <row r="4602" spans="1:15" hidden="1" x14ac:dyDescent="0.25">
      <c r="A4602" s="68">
        <v>44593</v>
      </c>
      <c r="B4602" s="68">
        <v>44595</v>
      </c>
      <c r="C4602" s="66" t="s">
        <v>112</v>
      </c>
      <c r="D4602" s="66" t="s">
        <v>113</v>
      </c>
      <c r="E4602" s="66" t="s">
        <v>114</v>
      </c>
      <c r="F4602" s="68">
        <v>50705</v>
      </c>
      <c r="G4602" s="67">
        <v>5.0199999999999996</v>
      </c>
      <c r="H4602" s="67">
        <v>0</v>
      </c>
      <c r="I4602" s="67">
        <v>5.0999999999999996</v>
      </c>
      <c r="J4602" s="67">
        <v>4.95</v>
      </c>
      <c r="K4602" s="67">
        <v>77.451099999999997</v>
      </c>
      <c r="L4602" s="67">
        <v>0.81369999999999998</v>
      </c>
    </row>
    <row r="4603" spans="1:15" hidden="1" x14ac:dyDescent="0.25">
      <c r="A4603" s="68">
        <v>44593</v>
      </c>
      <c r="B4603" s="68">
        <v>44595</v>
      </c>
      <c r="C4603" s="66" t="s">
        <v>121</v>
      </c>
      <c r="D4603" s="66" t="s">
        <v>170</v>
      </c>
      <c r="E4603" s="66" t="s">
        <v>171</v>
      </c>
      <c r="F4603" s="68">
        <v>45987</v>
      </c>
      <c r="G4603" s="67">
        <v>4.5599999999999996</v>
      </c>
      <c r="H4603" s="67">
        <v>0.03</v>
      </c>
      <c r="I4603" s="67">
        <v>4.63</v>
      </c>
      <c r="J4603" s="67">
        <v>4.49</v>
      </c>
      <c r="K4603" s="67">
        <v>87.803100000000001</v>
      </c>
      <c r="L4603" s="67">
        <v>0.189</v>
      </c>
    </row>
    <row r="4604" spans="1:15" x14ac:dyDescent="0.25">
      <c r="A4604" s="68">
        <v>44593</v>
      </c>
      <c r="B4604" s="68">
        <v>44595</v>
      </c>
      <c r="C4604" s="66" t="s">
        <v>115</v>
      </c>
      <c r="D4604" s="66" t="s">
        <v>116</v>
      </c>
      <c r="E4604" s="66" t="s">
        <v>117</v>
      </c>
      <c r="F4604" s="68">
        <v>51616</v>
      </c>
      <c r="G4604" s="67">
        <v>5.1100000000000003</v>
      </c>
      <c r="H4604" s="67">
        <v>-0.02</v>
      </c>
      <c r="I4604" s="67">
        <v>5.18</v>
      </c>
      <c r="J4604" s="67">
        <v>5.04</v>
      </c>
      <c r="K4604" s="67">
        <v>74.542699999999996</v>
      </c>
      <c r="L4604" s="67">
        <v>2.3342000000000001</v>
      </c>
    </row>
    <row r="4605" spans="1:15" hidden="1" x14ac:dyDescent="0.25">
      <c r="A4605" s="68">
        <v>44593</v>
      </c>
      <c r="B4605" s="68">
        <v>44595</v>
      </c>
      <c r="C4605" s="66" t="s">
        <v>127</v>
      </c>
      <c r="D4605" s="66" t="s">
        <v>186</v>
      </c>
      <c r="E4605" s="66" t="s">
        <v>187</v>
      </c>
      <c r="F4605" s="68">
        <v>48689</v>
      </c>
      <c r="G4605" s="67">
        <v>4.9000000000000004</v>
      </c>
      <c r="H4605" s="67">
        <v>0.02</v>
      </c>
      <c r="I4605" s="67">
        <v>4.97</v>
      </c>
      <c r="J4605" s="67">
        <v>4.82</v>
      </c>
      <c r="K4605" s="67">
        <v>77.5745</v>
      </c>
      <c r="L4605" s="67">
        <v>1.7815000000000001</v>
      </c>
    </row>
    <row r="4606" spans="1:15" hidden="1" x14ac:dyDescent="0.25">
      <c r="A4606" s="68">
        <v>44593</v>
      </c>
      <c r="B4606" s="68">
        <v>44595</v>
      </c>
      <c r="C4606" s="66" t="s">
        <v>118</v>
      </c>
      <c r="D4606" s="66" t="s">
        <v>188</v>
      </c>
      <c r="E4606" s="66" t="s">
        <v>189</v>
      </c>
      <c r="F4606" s="68">
        <v>46260</v>
      </c>
      <c r="G4606" s="67">
        <v>4.7</v>
      </c>
      <c r="H4606" s="67">
        <v>0.01</v>
      </c>
      <c r="I4606" s="67">
        <v>4.7699999999999996</v>
      </c>
      <c r="J4606" s="67">
        <v>4.63</v>
      </c>
      <c r="K4606" s="67">
        <v>87.133899999999997</v>
      </c>
      <c r="L4606" s="67">
        <v>0.66159999999999997</v>
      </c>
    </row>
    <row r="4607" spans="1:15" hidden="1" x14ac:dyDescent="0.25">
      <c r="A4607" s="68">
        <v>44593</v>
      </c>
      <c r="B4607" s="68">
        <v>44595</v>
      </c>
      <c r="C4607" s="66" t="s">
        <v>124</v>
      </c>
      <c r="D4607" s="66" t="s">
        <v>184</v>
      </c>
      <c r="E4607" s="66" t="s">
        <v>185</v>
      </c>
      <c r="F4607" s="68">
        <v>44741</v>
      </c>
      <c r="G4607" s="67">
        <v>3.8</v>
      </c>
      <c r="H4607" s="67">
        <v>0.04</v>
      </c>
      <c r="I4607" s="67">
        <v>3.88</v>
      </c>
      <c r="J4607" s="67">
        <v>3.73</v>
      </c>
      <c r="K4607" s="67">
        <v>98.480800000000002</v>
      </c>
      <c r="L4607" s="67">
        <v>0</v>
      </c>
      <c r="O4607" s="76"/>
    </row>
    <row r="4608" spans="1:15" hidden="1" x14ac:dyDescent="0.25">
      <c r="A4608" s="68">
        <v>44593</v>
      </c>
      <c r="B4608" s="68">
        <v>44595</v>
      </c>
      <c r="C4608" s="66" t="s">
        <v>130</v>
      </c>
      <c r="D4608" s="66" t="s">
        <v>182</v>
      </c>
      <c r="E4608" s="66" t="s">
        <v>183</v>
      </c>
      <c r="F4608" s="68">
        <v>44797</v>
      </c>
      <c r="G4608" s="67">
        <v>3.99</v>
      </c>
      <c r="H4608" s="67">
        <v>0.04</v>
      </c>
      <c r="I4608" s="67">
        <v>4.0599999999999996</v>
      </c>
      <c r="J4608" s="67">
        <v>3.92</v>
      </c>
      <c r="K4608" s="67">
        <v>97.810199999999995</v>
      </c>
      <c r="L4608" s="67">
        <v>0</v>
      </c>
    </row>
    <row r="4609" spans="1:15" hidden="1" x14ac:dyDescent="0.25">
      <c r="A4609" s="68">
        <v>44593</v>
      </c>
      <c r="B4609" s="68">
        <v>44595</v>
      </c>
      <c r="C4609" s="66" t="s">
        <v>133</v>
      </c>
      <c r="D4609" s="66" t="s">
        <v>178</v>
      </c>
      <c r="E4609" s="66" t="s">
        <v>179</v>
      </c>
      <c r="F4609" s="68">
        <v>44923</v>
      </c>
      <c r="G4609" s="67">
        <v>4.26</v>
      </c>
      <c r="H4609" s="67">
        <v>0.01</v>
      </c>
      <c r="I4609" s="67">
        <v>4.33</v>
      </c>
      <c r="J4609" s="67">
        <v>4.18</v>
      </c>
      <c r="K4609" s="67">
        <v>96.268000000000001</v>
      </c>
      <c r="L4609" s="67">
        <v>0</v>
      </c>
    </row>
    <row r="4610" spans="1:15" hidden="1" x14ac:dyDescent="0.25">
      <c r="A4610" s="68">
        <v>44592</v>
      </c>
      <c r="B4610" s="68">
        <v>44594</v>
      </c>
      <c r="C4610" s="66" t="s">
        <v>112</v>
      </c>
      <c r="D4610" s="66" t="s">
        <v>113</v>
      </c>
      <c r="E4610" s="66" t="s">
        <v>114</v>
      </c>
      <c r="F4610" s="68">
        <v>50705</v>
      </c>
      <c r="G4610" s="67">
        <v>5.0199999999999996</v>
      </c>
      <c r="H4610" s="67">
        <v>0</v>
      </c>
      <c r="I4610" s="67">
        <v>5.09</v>
      </c>
      <c r="J4610" s="67">
        <v>4.9400000000000004</v>
      </c>
      <c r="K4610" s="67">
        <v>77.522400000000005</v>
      </c>
      <c r="L4610" s="67">
        <v>0.80549999999999999</v>
      </c>
    </row>
    <row r="4611" spans="1:15" hidden="1" x14ac:dyDescent="0.25">
      <c r="A4611" s="68">
        <v>44592</v>
      </c>
      <c r="B4611" s="68">
        <v>44594</v>
      </c>
      <c r="C4611" s="66" t="s">
        <v>121</v>
      </c>
      <c r="D4611" s="66" t="s">
        <v>170</v>
      </c>
      <c r="E4611" s="66" t="s">
        <v>171</v>
      </c>
      <c r="F4611" s="68">
        <v>45987</v>
      </c>
      <c r="G4611" s="67">
        <v>4.53</v>
      </c>
      <c r="H4611" s="67">
        <v>-0.01</v>
      </c>
      <c r="I4611" s="67">
        <v>4.6100000000000003</v>
      </c>
      <c r="J4611" s="67">
        <v>4.46</v>
      </c>
      <c r="K4611" s="67">
        <v>87.869399999999999</v>
      </c>
      <c r="L4611" s="67">
        <v>0.18629999999999999</v>
      </c>
    </row>
    <row r="4612" spans="1:15" x14ac:dyDescent="0.25">
      <c r="A4612" s="68">
        <v>44592</v>
      </c>
      <c r="B4612" s="68">
        <v>44594</v>
      </c>
      <c r="C4612" s="66" t="s">
        <v>115</v>
      </c>
      <c r="D4612" s="66" t="s">
        <v>116</v>
      </c>
      <c r="E4612" s="66" t="s">
        <v>117</v>
      </c>
      <c r="F4612" s="68">
        <v>51616</v>
      </c>
      <c r="G4612" s="67">
        <v>5.13</v>
      </c>
      <c r="H4612" s="67">
        <v>0.01</v>
      </c>
      <c r="I4612" s="67">
        <v>5.2</v>
      </c>
      <c r="J4612" s="67">
        <v>5.05</v>
      </c>
      <c r="K4612" s="67">
        <v>74.390900000000002</v>
      </c>
      <c r="L4612" s="67">
        <v>2.3260000000000001</v>
      </c>
    </row>
    <row r="4613" spans="1:15" hidden="1" x14ac:dyDescent="0.25">
      <c r="A4613" s="68">
        <v>44592</v>
      </c>
      <c r="B4613" s="68">
        <v>44594</v>
      </c>
      <c r="C4613" s="66" t="s">
        <v>127</v>
      </c>
      <c r="D4613" s="66" t="s">
        <v>186</v>
      </c>
      <c r="E4613" s="66" t="s">
        <v>187</v>
      </c>
      <c r="F4613" s="68">
        <v>48689</v>
      </c>
      <c r="G4613" s="67">
        <v>4.88</v>
      </c>
      <c r="H4613" s="67">
        <v>0</v>
      </c>
      <c r="I4613" s="67">
        <v>4.96</v>
      </c>
      <c r="J4613" s="67">
        <v>4.8099999999999996</v>
      </c>
      <c r="K4613" s="67">
        <v>77.6614</v>
      </c>
      <c r="L4613" s="67">
        <v>1.7753000000000001</v>
      </c>
    </row>
    <row r="4614" spans="1:15" hidden="1" x14ac:dyDescent="0.25">
      <c r="A4614" s="68">
        <v>44592</v>
      </c>
      <c r="B4614" s="68">
        <v>44594</v>
      </c>
      <c r="C4614" s="66" t="s">
        <v>118</v>
      </c>
      <c r="D4614" s="66" t="s">
        <v>188</v>
      </c>
      <c r="E4614" s="66" t="s">
        <v>189</v>
      </c>
      <c r="F4614" s="68">
        <v>46260</v>
      </c>
      <c r="G4614" s="67">
        <v>4.6900000000000004</v>
      </c>
      <c r="H4614" s="67">
        <v>-0.01</v>
      </c>
      <c r="I4614" s="67">
        <v>4.76</v>
      </c>
      <c r="J4614" s="67">
        <v>4.6100000000000003</v>
      </c>
      <c r="K4614" s="67">
        <v>87.166700000000006</v>
      </c>
      <c r="L4614" s="67">
        <v>0.65749999999999997</v>
      </c>
    </row>
    <row r="4615" spans="1:15" hidden="1" x14ac:dyDescent="0.25">
      <c r="A4615" s="68">
        <v>44592</v>
      </c>
      <c r="B4615" s="68">
        <v>44594</v>
      </c>
      <c r="C4615" s="66" t="s">
        <v>124</v>
      </c>
      <c r="D4615" s="66" t="s">
        <v>190</v>
      </c>
      <c r="E4615" s="66" t="s">
        <v>191</v>
      </c>
      <c r="F4615" s="68">
        <v>44685</v>
      </c>
      <c r="G4615" s="67">
        <v>3.76</v>
      </c>
      <c r="H4615" s="67">
        <v>0</v>
      </c>
      <c r="I4615" s="67">
        <v>3.83</v>
      </c>
      <c r="J4615" s="67">
        <v>3.68</v>
      </c>
      <c r="K4615" s="67">
        <v>99.059799999999996</v>
      </c>
      <c r="L4615" s="67">
        <v>0</v>
      </c>
      <c r="O4615" s="76"/>
    </row>
    <row r="4616" spans="1:15" hidden="1" x14ac:dyDescent="0.25">
      <c r="A4616" s="68">
        <v>44592</v>
      </c>
      <c r="B4616" s="68">
        <v>44594</v>
      </c>
      <c r="C4616" s="66" t="s">
        <v>130</v>
      </c>
      <c r="D4616" s="66" t="s">
        <v>182</v>
      </c>
      <c r="E4616" s="66" t="s">
        <v>183</v>
      </c>
      <c r="F4616" s="68">
        <v>44797</v>
      </c>
      <c r="G4616" s="67">
        <v>3.95</v>
      </c>
      <c r="H4616" s="67">
        <v>-0.02</v>
      </c>
      <c r="I4616" s="67">
        <v>4.0199999999999996</v>
      </c>
      <c r="J4616" s="67">
        <v>3.87</v>
      </c>
      <c r="K4616" s="67">
        <v>97.822999999999993</v>
      </c>
      <c r="L4616" s="67">
        <v>0</v>
      </c>
    </row>
    <row r="4617" spans="1:15" hidden="1" x14ac:dyDescent="0.25">
      <c r="A4617" s="68">
        <v>44592</v>
      </c>
      <c r="B4617" s="68">
        <v>44594</v>
      </c>
      <c r="C4617" s="66" t="s">
        <v>133</v>
      </c>
      <c r="D4617" s="66" t="s">
        <v>178</v>
      </c>
      <c r="E4617" s="66" t="s">
        <v>179</v>
      </c>
      <c r="F4617" s="68">
        <v>44923</v>
      </c>
      <c r="G4617" s="67">
        <v>4.25</v>
      </c>
      <c r="H4617" s="67">
        <v>0</v>
      </c>
      <c r="I4617" s="67">
        <v>4.32</v>
      </c>
      <c r="J4617" s="67">
        <v>4.17</v>
      </c>
      <c r="K4617" s="67">
        <v>96.265500000000003</v>
      </c>
      <c r="L4617" s="67">
        <v>0</v>
      </c>
    </row>
    <row r="4618" spans="1:15" hidden="1" x14ac:dyDescent="0.25">
      <c r="A4618" s="68">
        <v>44589</v>
      </c>
      <c r="B4618" s="68">
        <v>44593</v>
      </c>
      <c r="C4618" s="66" t="s">
        <v>112</v>
      </c>
      <c r="D4618" s="66" t="s">
        <v>113</v>
      </c>
      <c r="E4618" s="66" t="s">
        <v>114</v>
      </c>
      <c r="F4618" s="68">
        <v>50705</v>
      </c>
      <c r="G4618" s="67">
        <v>5.0199999999999996</v>
      </c>
      <c r="H4618" s="67">
        <v>0.09</v>
      </c>
      <c r="I4618" s="67">
        <v>5.09</v>
      </c>
      <c r="J4618" s="67">
        <v>4.9400000000000004</v>
      </c>
      <c r="K4618" s="67">
        <v>77.513199999999998</v>
      </c>
      <c r="L4618" s="67">
        <v>0.79730000000000001</v>
      </c>
    </row>
    <row r="4619" spans="1:15" hidden="1" x14ac:dyDescent="0.25">
      <c r="A4619" s="68">
        <v>44589</v>
      </c>
      <c r="B4619" s="68">
        <v>44593</v>
      </c>
      <c r="C4619" s="66" t="s">
        <v>121</v>
      </c>
      <c r="D4619" s="66" t="s">
        <v>170</v>
      </c>
      <c r="E4619" s="66" t="s">
        <v>171</v>
      </c>
      <c r="F4619" s="68">
        <v>45987</v>
      </c>
      <c r="G4619" s="67">
        <v>4.54</v>
      </c>
      <c r="H4619" s="67">
        <v>-0.02</v>
      </c>
      <c r="I4619" s="67">
        <v>4.6100000000000003</v>
      </c>
      <c r="J4619" s="67">
        <v>4.46</v>
      </c>
      <c r="K4619" s="67">
        <v>87.856899999999996</v>
      </c>
      <c r="L4619" s="67">
        <v>0.18360000000000001</v>
      </c>
    </row>
    <row r="4620" spans="1:15" x14ac:dyDescent="0.25">
      <c r="A4620" s="68">
        <v>44589</v>
      </c>
      <c r="B4620" s="68">
        <v>44593</v>
      </c>
      <c r="C4620" s="66" t="s">
        <v>115</v>
      </c>
      <c r="D4620" s="66" t="s">
        <v>116</v>
      </c>
      <c r="E4620" s="66" t="s">
        <v>117</v>
      </c>
      <c r="F4620" s="68">
        <v>51616</v>
      </c>
      <c r="G4620" s="67">
        <v>5.12</v>
      </c>
      <c r="H4620" s="67">
        <v>0.09</v>
      </c>
      <c r="I4620" s="67">
        <v>5.19</v>
      </c>
      <c r="J4620" s="67">
        <v>5.04</v>
      </c>
      <c r="K4620" s="67">
        <v>74.4739</v>
      </c>
      <c r="L4620" s="67">
        <v>2.3178000000000001</v>
      </c>
    </row>
    <row r="4621" spans="1:15" hidden="1" x14ac:dyDescent="0.25">
      <c r="A4621" s="68">
        <v>44589</v>
      </c>
      <c r="B4621" s="68">
        <v>44593</v>
      </c>
      <c r="C4621" s="66" t="s">
        <v>127</v>
      </c>
      <c r="D4621" s="66" t="s">
        <v>186</v>
      </c>
      <c r="E4621" s="66" t="s">
        <v>187</v>
      </c>
      <c r="F4621" s="68">
        <v>48689</v>
      </c>
      <c r="G4621" s="67">
        <v>4.88</v>
      </c>
      <c r="H4621" s="67">
        <v>0.12</v>
      </c>
      <c r="I4621" s="67">
        <v>4.95</v>
      </c>
      <c r="J4621" s="67">
        <v>4.8</v>
      </c>
      <c r="K4621" s="67">
        <v>77.711799999999997</v>
      </c>
      <c r="L4621" s="67">
        <v>1.7692000000000001</v>
      </c>
    </row>
    <row r="4622" spans="1:15" hidden="1" x14ac:dyDescent="0.25">
      <c r="A4622" s="68">
        <v>44589</v>
      </c>
      <c r="B4622" s="68">
        <v>44593</v>
      </c>
      <c r="C4622" s="66" t="s">
        <v>118</v>
      </c>
      <c r="D4622" s="66" t="s">
        <v>188</v>
      </c>
      <c r="E4622" s="66" t="s">
        <v>189</v>
      </c>
      <c r="F4622" s="68">
        <v>46260</v>
      </c>
      <c r="G4622" s="67">
        <v>4.7</v>
      </c>
      <c r="H4622" s="67">
        <v>0.06</v>
      </c>
      <c r="I4622" s="67">
        <v>4.7699999999999996</v>
      </c>
      <c r="J4622" s="67">
        <v>4.62</v>
      </c>
      <c r="K4622" s="67">
        <v>87.134200000000007</v>
      </c>
      <c r="L4622" s="67">
        <v>0.65339999999999998</v>
      </c>
    </row>
    <row r="4623" spans="1:15" hidden="1" x14ac:dyDescent="0.25">
      <c r="A4623" s="68">
        <v>44589</v>
      </c>
      <c r="B4623" s="68">
        <v>44593</v>
      </c>
      <c r="C4623" s="66" t="s">
        <v>124</v>
      </c>
      <c r="D4623" s="66" t="s">
        <v>190</v>
      </c>
      <c r="E4623" s="66" t="s">
        <v>191</v>
      </c>
      <c r="F4623" s="68">
        <v>44685</v>
      </c>
      <c r="G4623" s="67">
        <v>3.76</v>
      </c>
      <c r="H4623" s="67">
        <v>0.03</v>
      </c>
      <c r="I4623" s="67">
        <v>3.83</v>
      </c>
      <c r="J4623" s="67">
        <v>3.68</v>
      </c>
      <c r="K4623" s="67">
        <v>99.049499999999995</v>
      </c>
      <c r="L4623" s="67">
        <v>0</v>
      </c>
      <c r="O4623" s="76"/>
    </row>
    <row r="4624" spans="1:15" hidden="1" x14ac:dyDescent="0.25">
      <c r="A4624" s="68">
        <v>44589</v>
      </c>
      <c r="B4624" s="68">
        <v>44593</v>
      </c>
      <c r="C4624" s="66" t="s">
        <v>130</v>
      </c>
      <c r="D4624" s="66" t="s">
        <v>182</v>
      </c>
      <c r="E4624" s="66" t="s">
        <v>183</v>
      </c>
      <c r="F4624" s="68">
        <v>44797</v>
      </c>
      <c r="G4624" s="67">
        <v>3.97</v>
      </c>
      <c r="H4624" s="67">
        <v>0.01</v>
      </c>
      <c r="I4624" s="67">
        <v>4.04</v>
      </c>
      <c r="J4624" s="67">
        <v>3.89</v>
      </c>
      <c r="K4624" s="67">
        <v>97.801699999999997</v>
      </c>
      <c r="L4624" s="67">
        <v>0</v>
      </c>
    </row>
    <row r="4625" spans="1:15" hidden="1" x14ac:dyDescent="0.25">
      <c r="A4625" s="68">
        <v>44589</v>
      </c>
      <c r="B4625" s="68">
        <v>44593</v>
      </c>
      <c r="C4625" s="66" t="s">
        <v>133</v>
      </c>
      <c r="D4625" s="66" t="s">
        <v>178</v>
      </c>
      <c r="E4625" s="66" t="s">
        <v>179</v>
      </c>
      <c r="F4625" s="68">
        <v>44923</v>
      </c>
      <c r="G4625" s="67">
        <v>4.25</v>
      </c>
      <c r="H4625" s="67">
        <v>0</v>
      </c>
      <c r="I4625" s="67">
        <v>4.32</v>
      </c>
      <c r="J4625" s="67">
        <v>4.17</v>
      </c>
      <c r="K4625" s="67">
        <v>96.254499999999993</v>
      </c>
      <c r="L4625" s="67">
        <v>0</v>
      </c>
    </row>
    <row r="4626" spans="1:15" hidden="1" x14ac:dyDescent="0.25">
      <c r="A4626" s="68">
        <v>44588</v>
      </c>
      <c r="B4626" s="68">
        <v>44592</v>
      </c>
      <c r="C4626" s="66" t="s">
        <v>112</v>
      </c>
      <c r="D4626" s="66" t="s">
        <v>113</v>
      </c>
      <c r="E4626" s="66" t="s">
        <v>114</v>
      </c>
      <c r="F4626" s="68">
        <v>50705</v>
      </c>
      <c r="G4626" s="67">
        <v>4.93</v>
      </c>
      <c r="H4626" s="67">
        <v>0.14000000000000001</v>
      </c>
      <c r="I4626" s="67">
        <v>5</v>
      </c>
      <c r="J4626" s="67">
        <v>4.8499999999999996</v>
      </c>
      <c r="K4626" s="67">
        <v>78.361199999999997</v>
      </c>
      <c r="L4626" s="67">
        <v>0.78900000000000003</v>
      </c>
    </row>
    <row r="4627" spans="1:15" hidden="1" x14ac:dyDescent="0.25">
      <c r="A4627" s="68">
        <v>44588</v>
      </c>
      <c r="B4627" s="68">
        <v>44592</v>
      </c>
      <c r="C4627" s="66" t="s">
        <v>121</v>
      </c>
      <c r="D4627" s="66" t="s">
        <v>170</v>
      </c>
      <c r="E4627" s="66" t="s">
        <v>171</v>
      </c>
      <c r="F4627" s="68">
        <v>45987</v>
      </c>
      <c r="G4627" s="67">
        <v>4.5599999999999996</v>
      </c>
      <c r="H4627" s="67">
        <v>0.12</v>
      </c>
      <c r="I4627" s="67">
        <v>4.63</v>
      </c>
      <c r="J4627" s="67">
        <v>4.4800000000000004</v>
      </c>
      <c r="K4627" s="67">
        <v>87.786900000000003</v>
      </c>
      <c r="L4627" s="67">
        <v>0.18079999999999999</v>
      </c>
    </row>
    <row r="4628" spans="1:15" x14ac:dyDescent="0.25">
      <c r="A4628" s="68">
        <v>44588</v>
      </c>
      <c r="B4628" s="68">
        <v>44592</v>
      </c>
      <c r="C4628" s="66" t="s">
        <v>115</v>
      </c>
      <c r="D4628" s="66" t="s">
        <v>116</v>
      </c>
      <c r="E4628" s="66" t="s">
        <v>117</v>
      </c>
      <c r="F4628" s="68">
        <v>51616</v>
      </c>
      <c r="G4628" s="67">
        <v>5.03</v>
      </c>
      <c r="H4628" s="67">
        <v>0.12</v>
      </c>
      <c r="I4628" s="67">
        <v>5.0999999999999996</v>
      </c>
      <c r="J4628" s="67">
        <v>4.95</v>
      </c>
      <c r="K4628" s="67">
        <v>75.387</v>
      </c>
      <c r="L4628" s="67">
        <v>2.3096000000000001</v>
      </c>
    </row>
    <row r="4629" spans="1:15" hidden="1" x14ac:dyDescent="0.25">
      <c r="A4629" s="68">
        <v>44588</v>
      </c>
      <c r="B4629" s="68">
        <v>44592</v>
      </c>
      <c r="C4629" s="66" t="s">
        <v>127</v>
      </c>
      <c r="D4629" s="66" t="s">
        <v>186</v>
      </c>
      <c r="E4629" s="66" t="s">
        <v>187</v>
      </c>
      <c r="F4629" s="68">
        <v>48689</v>
      </c>
      <c r="G4629" s="67">
        <v>4.76</v>
      </c>
      <c r="H4629" s="67">
        <v>0.12</v>
      </c>
      <c r="I4629" s="67">
        <v>4.83</v>
      </c>
      <c r="J4629" s="67">
        <v>4.6900000000000004</v>
      </c>
      <c r="K4629" s="67">
        <v>78.567700000000002</v>
      </c>
      <c r="L4629" s="67">
        <v>1.7629999999999999</v>
      </c>
    </row>
    <row r="4630" spans="1:15" hidden="1" x14ac:dyDescent="0.25">
      <c r="A4630" s="68">
        <v>44588</v>
      </c>
      <c r="B4630" s="68">
        <v>44592</v>
      </c>
      <c r="C4630" s="66" t="s">
        <v>118</v>
      </c>
      <c r="D4630" s="66" t="s">
        <v>188</v>
      </c>
      <c r="E4630" s="66" t="s">
        <v>189</v>
      </c>
      <c r="F4630" s="68">
        <v>46260</v>
      </c>
      <c r="G4630" s="67">
        <v>4.6399999999999997</v>
      </c>
      <c r="H4630" s="67">
        <v>0.12</v>
      </c>
      <c r="I4630" s="67">
        <v>4.71</v>
      </c>
      <c r="J4630" s="67">
        <v>4.57</v>
      </c>
      <c r="K4630" s="67">
        <v>87.330799999999996</v>
      </c>
      <c r="L4630" s="67">
        <v>0.64929999999999999</v>
      </c>
    </row>
    <row r="4631" spans="1:15" hidden="1" x14ac:dyDescent="0.25">
      <c r="A4631" s="68">
        <v>44588</v>
      </c>
      <c r="B4631" s="68">
        <v>44592</v>
      </c>
      <c r="C4631" s="66" t="s">
        <v>124</v>
      </c>
      <c r="D4631" s="66" t="s">
        <v>190</v>
      </c>
      <c r="E4631" s="66" t="s">
        <v>191</v>
      </c>
      <c r="F4631" s="68">
        <v>44685</v>
      </c>
      <c r="G4631" s="67">
        <v>3.73</v>
      </c>
      <c r="H4631" s="67">
        <v>0.32</v>
      </c>
      <c r="I4631" s="67">
        <v>3.8</v>
      </c>
      <c r="J4631" s="67">
        <v>3.65</v>
      </c>
      <c r="K4631" s="67">
        <v>99.046899999999994</v>
      </c>
      <c r="L4631" s="67">
        <v>0</v>
      </c>
      <c r="O4631" s="76"/>
    </row>
    <row r="4632" spans="1:15" hidden="1" x14ac:dyDescent="0.25">
      <c r="A4632" s="68">
        <v>44588</v>
      </c>
      <c r="B4632" s="68">
        <v>44592</v>
      </c>
      <c r="C4632" s="66" t="s">
        <v>130</v>
      </c>
      <c r="D4632" s="66" t="s">
        <v>182</v>
      </c>
      <c r="E4632" s="66" t="s">
        <v>183</v>
      </c>
      <c r="F4632" s="68">
        <v>44797</v>
      </c>
      <c r="G4632" s="67">
        <v>3.96</v>
      </c>
      <c r="H4632" s="67">
        <v>0.33</v>
      </c>
      <c r="I4632" s="67">
        <v>4.04</v>
      </c>
      <c r="J4632" s="67">
        <v>3.89</v>
      </c>
      <c r="K4632" s="67">
        <v>97.793000000000006</v>
      </c>
      <c r="L4632" s="67">
        <v>0</v>
      </c>
    </row>
    <row r="4633" spans="1:15" hidden="1" x14ac:dyDescent="0.25">
      <c r="A4633" s="68">
        <v>44588</v>
      </c>
      <c r="B4633" s="68">
        <v>44592</v>
      </c>
      <c r="C4633" s="66" t="s">
        <v>133</v>
      </c>
      <c r="D4633" s="66" t="s">
        <v>178</v>
      </c>
      <c r="E4633" s="66" t="s">
        <v>179</v>
      </c>
      <c r="F4633" s="68">
        <v>44923</v>
      </c>
      <c r="G4633" s="67">
        <v>4.25</v>
      </c>
      <c r="H4633" s="67">
        <v>0.09</v>
      </c>
      <c r="I4633" s="67">
        <v>4.32</v>
      </c>
      <c r="J4633" s="67">
        <v>4.17</v>
      </c>
      <c r="K4633" s="67">
        <v>96.243600000000001</v>
      </c>
      <c r="L4633" s="67">
        <v>0</v>
      </c>
    </row>
    <row r="4634" spans="1:15" hidden="1" x14ac:dyDescent="0.25">
      <c r="A4634" s="68">
        <v>44587</v>
      </c>
      <c r="B4634" s="68">
        <v>44589</v>
      </c>
      <c r="C4634" s="66" t="s">
        <v>112</v>
      </c>
      <c r="D4634" s="66" t="s">
        <v>113</v>
      </c>
      <c r="E4634" s="66" t="s">
        <v>114</v>
      </c>
      <c r="F4634" s="68">
        <v>50705</v>
      </c>
      <c r="G4634" s="67">
        <v>4.79</v>
      </c>
      <c r="H4634" s="67">
        <v>-0.12</v>
      </c>
      <c r="I4634" s="67">
        <v>4.8600000000000003</v>
      </c>
      <c r="J4634" s="67">
        <v>4.71</v>
      </c>
      <c r="K4634" s="67">
        <v>79.7239</v>
      </c>
      <c r="L4634" s="67">
        <v>0.76439999999999997</v>
      </c>
    </row>
    <row r="4635" spans="1:15" hidden="1" x14ac:dyDescent="0.25">
      <c r="A4635" s="68">
        <v>44587</v>
      </c>
      <c r="B4635" s="68">
        <v>44589</v>
      </c>
      <c r="C4635" s="66" t="s">
        <v>121</v>
      </c>
      <c r="D4635" s="66" t="s">
        <v>170</v>
      </c>
      <c r="E4635" s="66" t="s">
        <v>171</v>
      </c>
      <c r="F4635" s="68">
        <v>45987</v>
      </c>
      <c r="G4635" s="67">
        <v>4.4400000000000004</v>
      </c>
      <c r="H4635" s="67">
        <v>0.03</v>
      </c>
      <c r="I4635" s="67">
        <v>4.51</v>
      </c>
      <c r="J4635" s="67">
        <v>4.3600000000000003</v>
      </c>
      <c r="K4635" s="67">
        <v>88.138099999999994</v>
      </c>
      <c r="L4635" s="67">
        <v>0.1726</v>
      </c>
    </row>
    <row r="4636" spans="1:15" x14ac:dyDescent="0.25">
      <c r="A4636" s="68">
        <v>44587</v>
      </c>
      <c r="B4636" s="68">
        <v>44589</v>
      </c>
      <c r="C4636" s="66" t="s">
        <v>115</v>
      </c>
      <c r="D4636" s="66" t="s">
        <v>116</v>
      </c>
      <c r="E4636" s="66" t="s">
        <v>117</v>
      </c>
      <c r="F4636" s="68">
        <v>51616</v>
      </c>
      <c r="G4636" s="67">
        <v>4.91</v>
      </c>
      <c r="H4636" s="67">
        <v>-0.12</v>
      </c>
      <c r="I4636" s="67">
        <v>4.99</v>
      </c>
      <c r="J4636" s="67">
        <v>4.84</v>
      </c>
      <c r="K4636" s="67">
        <v>76.513000000000005</v>
      </c>
      <c r="L4636" s="67">
        <v>2.2848999999999999</v>
      </c>
    </row>
    <row r="4637" spans="1:15" hidden="1" x14ac:dyDescent="0.25">
      <c r="A4637" s="68">
        <v>44587</v>
      </c>
      <c r="B4637" s="68">
        <v>44589</v>
      </c>
      <c r="C4637" s="66" t="s">
        <v>127</v>
      </c>
      <c r="D4637" s="66" t="s">
        <v>186</v>
      </c>
      <c r="E4637" s="66" t="s">
        <v>187</v>
      </c>
      <c r="F4637" s="68">
        <v>48689</v>
      </c>
      <c r="G4637" s="67">
        <v>4.6399999999999997</v>
      </c>
      <c r="H4637" s="67">
        <v>-0.13</v>
      </c>
      <c r="I4637" s="67">
        <v>4.72</v>
      </c>
      <c r="J4637" s="67">
        <v>4.57</v>
      </c>
      <c r="K4637" s="67">
        <v>79.413799999999995</v>
      </c>
      <c r="L4637" s="67">
        <v>1.7444999999999999</v>
      </c>
    </row>
    <row r="4638" spans="1:15" hidden="1" x14ac:dyDescent="0.25">
      <c r="A4638" s="68">
        <v>44587</v>
      </c>
      <c r="B4638" s="68">
        <v>44589</v>
      </c>
      <c r="C4638" s="66" t="s">
        <v>118</v>
      </c>
      <c r="D4638" s="66" t="s">
        <v>188</v>
      </c>
      <c r="E4638" s="66" t="s">
        <v>189</v>
      </c>
      <c r="F4638" s="68">
        <v>46260</v>
      </c>
      <c r="G4638" s="67">
        <v>4.5199999999999996</v>
      </c>
      <c r="H4638" s="67">
        <v>-0.03</v>
      </c>
      <c r="I4638" s="67">
        <v>4.59</v>
      </c>
      <c r="J4638" s="67">
        <v>4.4400000000000004</v>
      </c>
      <c r="K4638" s="67">
        <v>87.774500000000003</v>
      </c>
      <c r="L4638" s="67">
        <v>0.63700000000000001</v>
      </c>
    </row>
    <row r="4639" spans="1:15" hidden="1" x14ac:dyDescent="0.25">
      <c r="A4639" s="68">
        <v>44587</v>
      </c>
      <c r="B4639" s="68">
        <v>44589</v>
      </c>
      <c r="C4639" s="66" t="s">
        <v>124</v>
      </c>
      <c r="D4639" s="66" t="s">
        <v>190</v>
      </c>
      <c r="E4639" s="66" t="s">
        <v>191</v>
      </c>
      <c r="F4639" s="68">
        <v>44685</v>
      </c>
      <c r="G4639" s="67">
        <v>3.41</v>
      </c>
      <c r="H4639" s="67">
        <v>0</v>
      </c>
      <c r="I4639" s="67">
        <v>3.48</v>
      </c>
      <c r="J4639" s="67">
        <v>3.33</v>
      </c>
      <c r="K4639" s="67">
        <v>99.100200000000001</v>
      </c>
      <c r="L4639" s="67">
        <v>0</v>
      </c>
      <c r="O4639" s="76"/>
    </row>
    <row r="4640" spans="1:15" hidden="1" x14ac:dyDescent="0.25">
      <c r="A4640" s="68">
        <v>44587</v>
      </c>
      <c r="B4640" s="68">
        <v>44589</v>
      </c>
      <c r="C4640" s="66" t="s">
        <v>130</v>
      </c>
      <c r="D4640" s="66" t="s">
        <v>182</v>
      </c>
      <c r="E4640" s="66" t="s">
        <v>183</v>
      </c>
      <c r="F4640" s="68">
        <v>44797</v>
      </c>
      <c r="G4640" s="67">
        <v>3.63</v>
      </c>
      <c r="H4640" s="67">
        <v>0.31</v>
      </c>
      <c r="I4640" s="67">
        <v>3.71</v>
      </c>
      <c r="J4640" s="67">
        <v>3.56</v>
      </c>
      <c r="K4640" s="67">
        <v>97.944000000000003</v>
      </c>
      <c r="L4640" s="67">
        <v>0</v>
      </c>
    </row>
    <row r="4641" spans="1:15" hidden="1" x14ac:dyDescent="0.25">
      <c r="A4641" s="68">
        <v>44587</v>
      </c>
      <c r="B4641" s="68">
        <v>44589</v>
      </c>
      <c r="C4641" s="66" t="s">
        <v>133</v>
      </c>
      <c r="D4641" s="66" t="s">
        <v>178</v>
      </c>
      <c r="E4641" s="66" t="s">
        <v>179</v>
      </c>
      <c r="F4641" s="68">
        <v>44923</v>
      </c>
      <c r="G4641" s="67">
        <v>4.16</v>
      </c>
      <c r="H4641" s="67">
        <v>0.13</v>
      </c>
      <c r="I4641" s="67">
        <v>4.2300000000000004</v>
      </c>
      <c r="J4641" s="67">
        <v>4.08</v>
      </c>
      <c r="K4641" s="67">
        <v>96.288200000000003</v>
      </c>
      <c r="L4641" s="67">
        <v>0</v>
      </c>
    </row>
    <row r="4642" spans="1:15" hidden="1" x14ac:dyDescent="0.25">
      <c r="A4642" s="68">
        <v>44586</v>
      </c>
      <c r="B4642" s="68">
        <v>44588</v>
      </c>
      <c r="C4642" s="66" t="s">
        <v>112</v>
      </c>
      <c r="D4642" s="66" t="s">
        <v>113</v>
      </c>
      <c r="E4642" s="66" t="s">
        <v>114</v>
      </c>
      <c r="F4642" s="68">
        <v>50705</v>
      </c>
      <c r="G4642" s="67">
        <v>4.91</v>
      </c>
      <c r="H4642" s="67">
        <v>0</v>
      </c>
      <c r="I4642" s="67">
        <v>4.9800000000000004</v>
      </c>
      <c r="J4642" s="67">
        <v>4.83</v>
      </c>
      <c r="K4642" s="67">
        <v>78.558899999999994</v>
      </c>
      <c r="L4642" s="67">
        <v>0.75619999999999998</v>
      </c>
    </row>
    <row r="4643" spans="1:15" hidden="1" x14ac:dyDescent="0.25">
      <c r="A4643" s="68">
        <v>44586</v>
      </c>
      <c r="B4643" s="68">
        <v>44588</v>
      </c>
      <c r="C4643" s="66" t="s">
        <v>121</v>
      </c>
      <c r="D4643" s="66" t="s">
        <v>170</v>
      </c>
      <c r="E4643" s="66" t="s">
        <v>171</v>
      </c>
      <c r="F4643" s="68">
        <v>45987</v>
      </c>
      <c r="G4643" s="67">
        <v>4.41</v>
      </c>
      <c r="H4643" s="67">
        <v>0.01</v>
      </c>
      <c r="I4643" s="67">
        <v>4.4800000000000004</v>
      </c>
      <c r="J4643" s="67">
        <v>4.33</v>
      </c>
      <c r="K4643" s="67">
        <v>88.222499999999997</v>
      </c>
      <c r="L4643" s="67">
        <v>0.1699</v>
      </c>
    </row>
    <row r="4644" spans="1:15" x14ac:dyDescent="0.25">
      <c r="A4644" s="68">
        <v>44586</v>
      </c>
      <c r="B4644" s="68">
        <v>44588</v>
      </c>
      <c r="C4644" s="66" t="s">
        <v>115</v>
      </c>
      <c r="D4644" s="66" t="s">
        <v>116</v>
      </c>
      <c r="E4644" s="66" t="s">
        <v>117</v>
      </c>
      <c r="F4644" s="68">
        <v>51616</v>
      </c>
      <c r="G4644" s="67">
        <v>5.03</v>
      </c>
      <c r="H4644" s="67">
        <v>0.01</v>
      </c>
      <c r="I4644" s="67">
        <v>5.0999999999999996</v>
      </c>
      <c r="J4644" s="67">
        <v>4.95</v>
      </c>
      <c r="K4644" s="67">
        <v>75.345699999999994</v>
      </c>
      <c r="L4644" s="67">
        <v>2.2766999999999999</v>
      </c>
    </row>
    <row r="4645" spans="1:15" hidden="1" x14ac:dyDescent="0.25">
      <c r="A4645" s="68">
        <v>44586</v>
      </c>
      <c r="B4645" s="68">
        <v>44588</v>
      </c>
      <c r="C4645" s="66" t="s">
        <v>127</v>
      </c>
      <c r="D4645" s="66" t="s">
        <v>186</v>
      </c>
      <c r="E4645" s="66" t="s">
        <v>187</v>
      </c>
      <c r="F4645" s="68">
        <v>48689</v>
      </c>
      <c r="G4645" s="67">
        <v>4.7699999999999996</v>
      </c>
      <c r="H4645" s="67">
        <v>0</v>
      </c>
      <c r="I4645" s="67">
        <v>4.84</v>
      </c>
      <c r="J4645" s="67">
        <v>4.6900000000000004</v>
      </c>
      <c r="K4645" s="67">
        <v>78.506500000000003</v>
      </c>
      <c r="L4645" s="67">
        <v>1.7383999999999999</v>
      </c>
    </row>
    <row r="4646" spans="1:15" hidden="1" x14ac:dyDescent="0.25">
      <c r="A4646" s="68">
        <v>44586</v>
      </c>
      <c r="B4646" s="68">
        <v>44588</v>
      </c>
      <c r="C4646" s="66" t="s">
        <v>118</v>
      </c>
      <c r="D4646" s="66" t="s">
        <v>188</v>
      </c>
      <c r="E4646" s="66" t="s">
        <v>189</v>
      </c>
      <c r="F4646" s="68">
        <v>46260</v>
      </c>
      <c r="G4646" s="67">
        <v>4.55</v>
      </c>
      <c r="H4646" s="67">
        <v>0.03</v>
      </c>
      <c r="I4646" s="67">
        <v>4.63</v>
      </c>
      <c r="J4646" s="67">
        <v>4.4800000000000004</v>
      </c>
      <c r="K4646" s="67">
        <v>87.625299999999996</v>
      </c>
      <c r="L4646" s="67">
        <v>0.63290000000000002</v>
      </c>
    </row>
    <row r="4647" spans="1:15" hidden="1" x14ac:dyDescent="0.25">
      <c r="A4647" s="68">
        <v>44586</v>
      </c>
      <c r="B4647" s="68">
        <v>44588</v>
      </c>
      <c r="C4647" s="66" t="s">
        <v>124</v>
      </c>
      <c r="D4647" s="66" t="s">
        <v>190</v>
      </c>
      <c r="E4647" s="66" t="s">
        <v>191</v>
      </c>
      <c r="F4647" s="68">
        <v>44685</v>
      </c>
      <c r="G4647" s="67">
        <v>3.41</v>
      </c>
      <c r="H4647" s="67">
        <v>0.05</v>
      </c>
      <c r="I4647" s="67">
        <v>3.48</v>
      </c>
      <c r="J4647" s="67">
        <v>3.33</v>
      </c>
      <c r="K4647" s="67">
        <v>99.090900000000005</v>
      </c>
      <c r="L4647" s="67">
        <v>0</v>
      </c>
      <c r="O4647" s="76"/>
    </row>
    <row r="4648" spans="1:15" hidden="1" x14ac:dyDescent="0.25">
      <c r="A4648" s="68">
        <v>44586</v>
      </c>
      <c r="B4648" s="68">
        <v>44588</v>
      </c>
      <c r="C4648" s="66" t="s">
        <v>130</v>
      </c>
      <c r="D4648" s="66" t="s">
        <v>184</v>
      </c>
      <c r="E4648" s="66" t="s">
        <v>185</v>
      </c>
      <c r="F4648" s="68">
        <v>44741</v>
      </c>
      <c r="G4648" s="67">
        <v>3.32</v>
      </c>
      <c r="H4648" s="67">
        <v>0.16</v>
      </c>
      <c r="I4648" s="67">
        <v>3.4</v>
      </c>
      <c r="J4648" s="67">
        <v>3.25</v>
      </c>
      <c r="K4648" s="67">
        <v>98.607299999999995</v>
      </c>
      <c r="L4648" s="67">
        <v>0</v>
      </c>
    </row>
    <row r="4649" spans="1:15" hidden="1" x14ac:dyDescent="0.25">
      <c r="A4649" s="68">
        <v>44586</v>
      </c>
      <c r="B4649" s="68">
        <v>44588</v>
      </c>
      <c r="C4649" s="66" t="s">
        <v>133</v>
      </c>
      <c r="D4649" s="66" t="s">
        <v>178</v>
      </c>
      <c r="E4649" s="66" t="s">
        <v>179</v>
      </c>
      <c r="F4649" s="68">
        <v>44923</v>
      </c>
      <c r="G4649" s="67">
        <v>4.03</v>
      </c>
      <c r="H4649" s="67">
        <v>0.01</v>
      </c>
      <c r="I4649" s="67">
        <v>4.0999999999999996</v>
      </c>
      <c r="J4649" s="67">
        <v>3.95</v>
      </c>
      <c r="K4649" s="67">
        <v>96.389799999999994</v>
      </c>
      <c r="L4649" s="67">
        <v>0</v>
      </c>
    </row>
    <row r="4650" spans="1:15" hidden="1" x14ac:dyDescent="0.25">
      <c r="A4650" s="68">
        <v>44585</v>
      </c>
      <c r="B4650" s="68">
        <v>44587</v>
      </c>
      <c r="C4650" s="66" t="s">
        <v>112</v>
      </c>
      <c r="D4650" s="66" t="s">
        <v>113</v>
      </c>
      <c r="E4650" s="66" t="s">
        <v>114</v>
      </c>
      <c r="F4650" s="68">
        <v>50705</v>
      </c>
      <c r="G4650" s="67">
        <v>4.91</v>
      </c>
      <c r="H4650" s="67">
        <v>0.09</v>
      </c>
      <c r="I4650" s="67">
        <v>4.9800000000000004</v>
      </c>
      <c r="J4650" s="67">
        <v>4.83</v>
      </c>
      <c r="K4650" s="67">
        <v>78.536100000000005</v>
      </c>
      <c r="L4650" s="67">
        <v>0.74790000000000001</v>
      </c>
    </row>
    <row r="4651" spans="1:15" hidden="1" x14ac:dyDescent="0.25">
      <c r="A4651" s="68">
        <v>44585</v>
      </c>
      <c r="B4651" s="68">
        <v>44587</v>
      </c>
      <c r="C4651" s="66" t="s">
        <v>121</v>
      </c>
      <c r="D4651" s="66" t="s">
        <v>170</v>
      </c>
      <c r="E4651" s="66" t="s">
        <v>171</v>
      </c>
      <c r="F4651" s="68">
        <v>45987</v>
      </c>
      <c r="G4651" s="67">
        <v>4.4000000000000004</v>
      </c>
      <c r="H4651" s="67">
        <v>0.04</v>
      </c>
      <c r="I4651" s="67">
        <v>4.47</v>
      </c>
      <c r="J4651" s="67">
        <v>4.33</v>
      </c>
      <c r="K4651" s="67">
        <v>88.237399999999994</v>
      </c>
      <c r="L4651" s="67">
        <v>0.1671</v>
      </c>
    </row>
    <row r="4652" spans="1:15" x14ac:dyDescent="0.25">
      <c r="A4652" s="68">
        <v>44585</v>
      </c>
      <c r="B4652" s="68">
        <v>44587</v>
      </c>
      <c r="C4652" s="66" t="s">
        <v>115</v>
      </c>
      <c r="D4652" s="66" t="s">
        <v>116</v>
      </c>
      <c r="E4652" s="66" t="s">
        <v>117</v>
      </c>
      <c r="F4652" s="68">
        <v>51616</v>
      </c>
      <c r="G4652" s="67">
        <v>5.0199999999999996</v>
      </c>
      <c r="H4652" s="67">
        <v>0.1</v>
      </c>
      <c r="I4652" s="67">
        <v>5.09</v>
      </c>
      <c r="J4652" s="67">
        <v>4.9400000000000004</v>
      </c>
      <c r="K4652" s="67">
        <v>75.448300000000003</v>
      </c>
      <c r="L4652" s="67">
        <v>2.2685</v>
      </c>
    </row>
    <row r="4653" spans="1:15" hidden="1" x14ac:dyDescent="0.25">
      <c r="A4653" s="68">
        <v>44585</v>
      </c>
      <c r="B4653" s="68">
        <v>44587</v>
      </c>
      <c r="C4653" s="66" t="s">
        <v>127</v>
      </c>
      <c r="D4653" s="66" t="s">
        <v>186</v>
      </c>
      <c r="E4653" s="66" t="s">
        <v>187</v>
      </c>
      <c r="F4653" s="68">
        <v>48689</v>
      </c>
      <c r="G4653" s="67">
        <v>4.7699999999999996</v>
      </c>
      <c r="H4653" s="67">
        <v>0.09</v>
      </c>
      <c r="I4653" s="67">
        <v>4.84</v>
      </c>
      <c r="J4653" s="67">
        <v>4.6900000000000004</v>
      </c>
      <c r="K4653" s="67">
        <v>78.499799999999993</v>
      </c>
      <c r="L4653" s="67">
        <v>1.7322</v>
      </c>
    </row>
    <row r="4654" spans="1:15" hidden="1" x14ac:dyDescent="0.25">
      <c r="A4654" s="68">
        <v>44585</v>
      </c>
      <c r="B4654" s="68">
        <v>44587</v>
      </c>
      <c r="C4654" s="66" t="s">
        <v>118</v>
      </c>
      <c r="D4654" s="66" t="s">
        <v>188</v>
      </c>
      <c r="E4654" s="66" t="s">
        <v>189</v>
      </c>
      <c r="F4654" s="68">
        <v>46260</v>
      </c>
      <c r="G4654" s="67">
        <v>4.5199999999999996</v>
      </c>
      <c r="H4654" s="67">
        <v>0.04</v>
      </c>
      <c r="I4654" s="67">
        <v>4.5999999999999996</v>
      </c>
      <c r="J4654" s="67">
        <v>4.45</v>
      </c>
      <c r="K4654" s="67">
        <v>87.731999999999999</v>
      </c>
      <c r="L4654" s="67">
        <v>0.62880000000000003</v>
      </c>
    </row>
    <row r="4655" spans="1:15" hidden="1" x14ac:dyDescent="0.25">
      <c r="A4655" s="68">
        <v>44585</v>
      </c>
      <c r="B4655" s="68">
        <v>44587</v>
      </c>
      <c r="C4655" s="66" t="s">
        <v>124</v>
      </c>
      <c r="D4655" s="66" t="s">
        <v>190</v>
      </c>
      <c r="E4655" s="66" t="s">
        <v>191</v>
      </c>
      <c r="F4655" s="68">
        <v>44685</v>
      </c>
      <c r="G4655" s="67">
        <v>3.36</v>
      </c>
      <c r="H4655" s="67">
        <v>0.01</v>
      </c>
      <c r="I4655" s="67">
        <v>3.43</v>
      </c>
      <c r="J4655" s="67">
        <v>3.28</v>
      </c>
      <c r="K4655" s="67">
        <v>99.094999999999999</v>
      </c>
      <c r="L4655" s="67">
        <v>0</v>
      </c>
      <c r="O4655" s="76"/>
    </row>
    <row r="4656" spans="1:15" hidden="1" x14ac:dyDescent="0.25">
      <c r="A4656" s="68">
        <v>44585</v>
      </c>
      <c r="B4656" s="68">
        <v>44587</v>
      </c>
      <c r="C4656" s="66" t="s">
        <v>130</v>
      </c>
      <c r="D4656" s="66" t="s">
        <v>184</v>
      </c>
      <c r="E4656" s="66" t="s">
        <v>185</v>
      </c>
      <c r="F4656" s="68">
        <v>44741</v>
      </c>
      <c r="G4656" s="67">
        <v>3.16</v>
      </c>
      <c r="H4656" s="67">
        <v>0</v>
      </c>
      <c r="I4656" s="67">
        <v>3.23</v>
      </c>
      <c r="J4656" s="67">
        <v>3.08</v>
      </c>
      <c r="K4656" s="67">
        <v>98.667699999999996</v>
      </c>
      <c r="L4656" s="67">
        <v>0</v>
      </c>
    </row>
    <row r="4657" spans="1:15" hidden="1" x14ac:dyDescent="0.25">
      <c r="A4657" s="68">
        <v>44585</v>
      </c>
      <c r="B4657" s="68">
        <v>44587</v>
      </c>
      <c r="C4657" s="66" t="s">
        <v>133</v>
      </c>
      <c r="D4657" s="66" t="s">
        <v>178</v>
      </c>
      <c r="E4657" s="66" t="s">
        <v>179</v>
      </c>
      <c r="F4657" s="68">
        <v>44923</v>
      </c>
      <c r="G4657" s="67">
        <v>4.0199999999999996</v>
      </c>
      <c r="H4657" s="67">
        <v>-0.01</v>
      </c>
      <c r="I4657" s="67">
        <v>4.0999999999999996</v>
      </c>
      <c r="J4657" s="67">
        <v>3.95</v>
      </c>
      <c r="K4657" s="67">
        <v>96.382300000000001</v>
      </c>
      <c r="L4657" s="67">
        <v>0</v>
      </c>
    </row>
    <row r="4658" spans="1:15" hidden="1" x14ac:dyDescent="0.25">
      <c r="A4658" s="68">
        <v>44582</v>
      </c>
      <c r="B4658" s="68">
        <v>44586</v>
      </c>
      <c r="C4658" s="66" t="s">
        <v>112</v>
      </c>
      <c r="D4658" s="66" t="s">
        <v>113</v>
      </c>
      <c r="E4658" s="66" t="s">
        <v>114</v>
      </c>
      <c r="F4658" s="68">
        <v>50705</v>
      </c>
      <c r="G4658" s="67">
        <v>4.82</v>
      </c>
      <c r="H4658" s="67">
        <v>-0.12</v>
      </c>
      <c r="I4658" s="67">
        <v>4.9000000000000004</v>
      </c>
      <c r="J4658" s="67">
        <v>4.75</v>
      </c>
      <c r="K4658" s="67">
        <v>79.370699999999999</v>
      </c>
      <c r="L4658" s="67">
        <v>0.73970000000000002</v>
      </c>
    </row>
    <row r="4659" spans="1:15" hidden="1" x14ac:dyDescent="0.25">
      <c r="A4659" s="68">
        <v>44582</v>
      </c>
      <c r="B4659" s="68">
        <v>44586</v>
      </c>
      <c r="C4659" s="66" t="s">
        <v>121</v>
      </c>
      <c r="D4659" s="66" t="s">
        <v>170</v>
      </c>
      <c r="E4659" s="66" t="s">
        <v>171</v>
      </c>
      <c r="F4659" s="68">
        <v>45987</v>
      </c>
      <c r="G4659" s="67">
        <v>4.3600000000000003</v>
      </c>
      <c r="H4659" s="67">
        <v>-0.09</v>
      </c>
      <c r="I4659" s="67">
        <v>4.43</v>
      </c>
      <c r="J4659" s="67">
        <v>4.29</v>
      </c>
      <c r="K4659" s="67">
        <v>88.358900000000006</v>
      </c>
      <c r="L4659" s="67">
        <v>0.16439999999999999</v>
      </c>
    </row>
    <row r="4660" spans="1:15" x14ac:dyDescent="0.25">
      <c r="A4660" s="68">
        <v>44582</v>
      </c>
      <c r="B4660" s="68">
        <v>44586</v>
      </c>
      <c r="C4660" s="66" t="s">
        <v>115</v>
      </c>
      <c r="D4660" s="66" t="s">
        <v>116</v>
      </c>
      <c r="E4660" s="66" t="s">
        <v>117</v>
      </c>
      <c r="F4660" s="68">
        <v>51616</v>
      </c>
      <c r="G4660" s="67">
        <v>4.92</v>
      </c>
      <c r="H4660" s="67">
        <v>-0.09</v>
      </c>
      <c r="I4660" s="67">
        <v>5</v>
      </c>
      <c r="J4660" s="67">
        <v>4.8499999999999996</v>
      </c>
      <c r="K4660" s="67">
        <v>76.414299999999997</v>
      </c>
      <c r="L4660" s="67">
        <v>2.2603</v>
      </c>
    </row>
    <row r="4661" spans="1:15" hidden="1" x14ac:dyDescent="0.25">
      <c r="A4661" s="68">
        <v>44582</v>
      </c>
      <c r="B4661" s="68">
        <v>44586</v>
      </c>
      <c r="C4661" s="66" t="s">
        <v>127</v>
      </c>
      <c r="D4661" s="66" t="s">
        <v>186</v>
      </c>
      <c r="E4661" s="66" t="s">
        <v>187</v>
      </c>
      <c r="F4661" s="68">
        <v>48689</v>
      </c>
      <c r="G4661" s="67">
        <v>4.68</v>
      </c>
      <c r="H4661" s="67">
        <v>-0.13</v>
      </c>
      <c r="I4661" s="67">
        <v>4.76</v>
      </c>
      <c r="J4661" s="67">
        <v>4.6100000000000003</v>
      </c>
      <c r="K4661" s="67">
        <v>79.116399999999999</v>
      </c>
      <c r="L4661" s="67">
        <v>1.726</v>
      </c>
    </row>
    <row r="4662" spans="1:15" hidden="1" x14ac:dyDescent="0.25">
      <c r="A4662" s="68">
        <v>44582</v>
      </c>
      <c r="B4662" s="68">
        <v>44586</v>
      </c>
      <c r="C4662" s="66" t="s">
        <v>118</v>
      </c>
      <c r="D4662" s="66" t="s">
        <v>188</v>
      </c>
      <c r="E4662" s="66" t="s">
        <v>189</v>
      </c>
      <c r="F4662" s="68">
        <v>46260</v>
      </c>
      <c r="G4662" s="67">
        <v>4.4800000000000004</v>
      </c>
      <c r="H4662" s="67">
        <v>-7.0000000000000007E-2</v>
      </c>
      <c r="I4662" s="67">
        <v>4.5599999999999996</v>
      </c>
      <c r="J4662" s="67">
        <v>4.41</v>
      </c>
      <c r="K4662" s="67">
        <v>87.873800000000003</v>
      </c>
      <c r="L4662" s="67">
        <v>0.62470000000000003</v>
      </c>
    </row>
    <row r="4663" spans="1:15" hidden="1" x14ac:dyDescent="0.25">
      <c r="A4663" s="68">
        <v>44582</v>
      </c>
      <c r="B4663" s="68">
        <v>44586</v>
      </c>
      <c r="C4663" s="66" t="s">
        <v>124</v>
      </c>
      <c r="D4663" s="66" t="s">
        <v>190</v>
      </c>
      <c r="E4663" s="66" t="s">
        <v>191</v>
      </c>
      <c r="F4663" s="68">
        <v>44685</v>
      </c>
      <c r="G4663" s="67">
        <v>3.35</v>
      </c>
      <c r="H4663" s="67">
        <v>0.22</v>
      </c>
      <c r="I4663" s="67">
        <v>3.43</v>
      </c>
      <c r="J4663" s="67">
        <v>3.28</v>
      </c>
      <c r="K4663" s="67">
        <v>99.086799999999997</v>
      </c>
      <c r="L4663" s="67">
        <v>0</v>
      </c>
      <c r="O4663" s="76"/>
    </row>
    <row r="4664" spans="1:15" hidden="1" x14ac:dyDescent="0.25">
      <c r="A4664" s="68">
        <v>44582</v>
      </c>
      <c r="B4664" s="68">
        <v>44586</v>
      </c>
      <c r="C4664" s="66" t="s">
        <v>130</v>
      </c>
      <c r="D4664" s="66" t="s">
        <v>184</v>
      </c>
      <c r="E4664" s="66" t="s">
        <v>185</v>
      </c>
      <c r="F4664" s="68">
        <v>44741</v>
      </c>
      <c r="G4664" s="67">
        <v>3.16</v>
      </c>
      <c r="H4664" s="67">
        <v>0</v>
      </c>
      <c r="I4664" s="67">
        <v>3.23</v>
      </c>
      <c r="J4664" s="67">
        <v>3.08</v>
      </c>
      <c r="K4664" s="67">
        <v>98.659099999999995</v>
      </c>
      <c r="L4664" s="67">
        <v>0</v>
      </c>
    </row>
    <row r="4665" spans="1:15" hidden="1" x14ac:dyDescent="0.25">
      <c r="A4665" s="68">
        <v>44582</v>
      </c>
      <c r="B4665" s="68">
        <v>44586</v>
      </c>
      <c r="C4665" s="66" t="s">
        <v>133</v>
      </c>
      <c r="D4665" s="66" t="s">
        <v>178</v>
      </c>
      <c r="E4665" s="66" t="s">
        <v>179</v>
      </c>
      <c r="F4665" s="68">
        <v>44923</v>
      </c>
      <c r="G4665" s="67">
        <v>4.03</v>
      </c>
      <c r="H4665" s="67">
        <v>-0.05</v>
      </c>
      <c r="I4665" s="67">
        <v>4.0999999999999996</v>
      </c>
      <c r="J4665" s="67">
        <v>3.95</v>
      </c>
      <c r="K4665" s="67">
        <v>96.369</v>
      </c>
      <c r="L4665" s="67">
        <v>0</v>
      </c>
    </row>
    <row r="4666" spans="1:15" hidden="1" x14ac:dyDescent="0.25">
      <c r="A4666" s="68">
        <v>44581</v>
      </c>
      <c r="B4666" s="68">
        <v>44585</v>
      </c>
      <c r="C4666" s="66" t="s">
        <v>112</v>
      </c>
      <c r="D4666" s="66" t="s">
        <v>113</v>
      </c>
      <c r="E4666" s="66" t="s">
        <v>114</v>
      </c>
      <c r="F4666" s="68">
        <v>50705</v>
      </c>
      <c r="G4666" s="67">
        <v>4.9400000000000004</v>
      </c>
      <c r="H4666" s="67">
        <v>-0.06</v>
      </c>
      <c r="I4666" s="67">
        <v>5.01</v>
      </c>
      <c r="J4666" s="67">
        <v>4.8600000000000003</v>
      </c>
      <c r="K4666" s="67">
        <v>78.256299999999996</v>
      </c>
      <c r="L4666" s="67">
        <v>0.73150000000000004</v>
      </c>
    </row>
    <row r="4667" spans="1:15" hidden="1" x14ac:dyDescent="0.25">
      <c r="A4667" s="68">
        <v>44581</v>
      </c>
      <c r="B4667" s="68">
        <v>44585</v>
      </c>
      <c r="C4667" s="66" t="s">
        <v>121</v>
      </c>
      <c r="D4667" s="66" t="s">
        <v>170</v>
      </c>
      <c r="E4667" s="66" t="s">
        <v>171</v>
      </c>
      <c r="F4667" s="68">
        <v>45987</v>
      </c>
      <c r="G4667" s="67">
        <v>4.45</v>
      </c>
      <c r="H4667" s="67">
        <v>-0.04</v>
      </c>
      <c r="I4667" s="67">
        <v>4.53</v>
      </c>
      <c r="J4667" s="67">
        <v>4.38</v>
      </c>
      <c r="K4667" s="67">
        <v>88.051299999999998</v>
      </c>
      <c r="L4667" s="67">
        <v>0.16159999999999999</v>
      </c>
    </row>
    <row r="4668" spans="1:15" x14ac:dyDescent="0.25">
      <c r="A4668" s="68">
        <v>44581</v>
      </c>
      <c r="B4668" s="68">
        <v>44585</v>
      </c>
      <c r="C4668" s="66" t="s">
        <v>115</v>
      </c>
      <c r="D4668" s="66" t="s">
        <v>116</v>
      </c>
      <c r="E4668" s="66" t="s">
        <v>117</v>
      </c>
      <c r="F4668" s="68">
        <v>51616</v>
      </c>
      <c r="G4668" s="67">
        <v>5.01</v>
      </c>
      <c r="H4668" s="67">
        <v>-7.0000000000000007E-2</v>
      </c>
      <c r="I4668" s="67">
        <v>5.09</v>
      </c>
      <c r="J4668" s="67">
        <v>4.9400000000000004</v>
      </c>
      <c r="K4668" s="67">
        <v>75.491100000000003</v>
      </c>
      <c r="L4668" s="67">
        <v>2.2521</v>
      </c>
    </row>
    <row r="4669" spans="1:15" hidden="1" x14ac:dyDescent="0.25">
      <c r="A4669" s="68">
        <v>44581</v>
      </c>
      <c r="B4669" s="68">
        <v>44585</v>
      </c>
      <c r="C4669" s="66" t="s">
        <v>127</v>
      </c>
      <c r="D4669" s="66" t="s">
        <v>186</v>
      </c>
      <c r="E4669" s="66" t="s">
        <v>187</v>
      </c>
      <c r="F4669" s="68">
        <v>48689</v>
      </c>
      <c r="G4669" s="67">
        <v>4.8099999999999996</v>
      </c>
      <c r="H4669" s="67">
        <v>-7.0000000000000007E-2</v>
      </c>
      <c r="I4669" s="67">
        <v>4.88</v>
      </c>
      <c r="J4669" s="67">
        <v>4.74</v>
      </c>
      <c r="K4669" s="67">
        <v>78.173000000000002</v>
      </c>
      <c r="L4669" s="67">
        <v>1.7199</v>
      </c>
    </row>
    <row r="4670" spans="1:15" hidden="1" x14ac:dyDescent="0.25">
      <c r="A4670" s="68">
        <v>44581</v>
      </c>
      <c r="B4670" s="68">
        <v>44585</v>
      </c>
      <c r="C4670" s="66" t="s">
        <v>118</v>
      </c>
      <c r="D4670" s="66" t="s">
        <v>188</v>
      </c>
      <c r="E4670" s="66" t="s">
        <v>189</v>
      </c>
      <c r="F4670" s="68">
        <v>46260</v>
      </c>
      <c r="G4670" s="67">
        <v>4.55</v>
      </c>
      <c r="H4670" s="67">
        <v>-0.05</v>
      </c>
      <c r="I4670" s="67">
        <v>4.62</v>
      </c>
      <c r="J4670" s="67">
        <v>4.47</v>
      </c>
      <c r="K4670" s="67">
        <v>87.633399999999995</v>
      </c>
      <c r="L4670" s="67">
        <v>0.62050000000000005</v>
      </c>
    </row>
    <row r="4671" spans="1:15" hidden="1" x14ac:dyDescent="0.25">
      <c r="A4671" s="68">
        <v>44581</v>
      </c>
      <c r="B4671" s="68">
        <v>44585</v>
      </c>
      <c r="C4671" s="66" t="s">
        <v>124</v>
      </c>
      <c r="D4671" s="66" t="s">
        <v>190</v>
      </c>
      <c r="E4671" s="66" t="s">
        <v>191</v>
      </c>
      <c r="F4671" s="68">
        <v>44685</v>
      </c>
      <c r="G4671" s="67">
        <v>3.13</v>
      </c>
      <c r="H4671" s="67">
        <v>0</v>
      </c>
      <c r="I4671" s="67">
        <v>3.2</v>
      </c>
      <c r="J4671" s="67">
        <v>3.05</v>
      </c>
      <c r="K4671" s="67">
        <v>99.139399999999995</v>
      </c>
      <c r="L4671" s="67">
        <v>0</v>
      </c>
      <c r="O4671" s="76"/>
    </row>
    <row r="4672" spans="1:15" hidden="1" x14ac:dyDescent="0.25">
      <c r="A4672" s="68">
        <v>44581</v>
      </c>
      <c r="B4672" s="68">
        <v>44585</v>
      </c>
      <c r="C4672" s="66" t="s">
        <v>130</v>
      </c>
      <c r="D4672" s="66" t="s">
        <v>184</v>
      </c>
      <c r="E4672" s="66" t="s">
        <v>185</v>
      </c>
      <c r="F4672" s="68">
        <v>44741</v>
      </c>
      <c r="G4672" s="67">
        <v>3.16</v>
      </c>
      <c r="H4672" s="67">
        <v>0.01</v>
      </c>
      <c r="I4672" s="67">
        <v>3.23</v>
      </c>
      <c r="J4672" s="67">
        <v>3.08</v>
      </c>
      <c r="K4672" s="67">
        <v>98.650599999999997</v>
      </c>
      <c r="L4672" s="67">
        <v>0</v>
      </c>
    </row>
    <row r="4673" spans="1:15" hidden="1" x14ac:dyDescent="0.25">
      <c r="A4673" s="68">
        <v>44581</v>
      </c>
      <c r="B4673" s="68">
        <v>44585</v>
      </c>
      <c r="C4673" s="66" t="s">
        <v>133</v>
      </c>
      <c r="D4673" s="66" t="s">
        <v>178</v>
      </c>
      <c r="E4673" s="66" t="s">
        <v>179</v>
      </c>
      <c r="F4673" s="68">
        <v>44923</v>
      </c>
      <c r="G4673" s="67">
        <v>4.08</v>
      </c>
      <c r="H4673" s="67">
        <v>0.01</v>
      </c>
      <c r="I4673" s="67">
        <v>4.1500000000000004</v>
      </c>
      <c r="J4673" s="67">
        <v>4</v>
      </c>
      <c r="K4673" s="67">
        <v>96.315100000000001</v>
      </c>
      <c r="L4673" s="67">
        <v>0</v>
      </c>
    </row>
    <row r="4674" spans="1:15" hidden="1" x14ac:dyDescent="0.25">
      <c r="A4674" s="68">
        <v>44580</v>
      </c>
      <c r="B4674" s="68">
        <v>44582</v>
      </c>
      <c r="C4674" s="66" t="s">
        <v>112</v>
      </c>
      <c r="D4674" s="66" t="s">
        <v>113</v>
      </c>
      <c r="E4674" s="66" t="s">
        <v>114</v>
      </c>
      <c r="F4674" s="68">
        <v>50705</v>
      </c>
      <c r="G4674" s="67">
        <v>5</v>
      </c>
      <c r="H4674" s="67">
        <v>0.01</v>
      </c>
      <c r="I4674" s="67">
        <v>5.08</v>
      </c>
      <c r="J4674" s="67">
        <v>4.93</v>
      </c>
      <c r="K4674" s="67">
        <v>77.620800000000003</v>
      </c>
      <c r="L4674" s="67">
        <v>0.70679999999999998</v>
      </c>
    </row>
    <row r="4675" spans="1:15" hidden="1" x14ac:dyDescent="0.25">
      <c r="A4675" s="68">
        <v>44580</v>
      </c>
      <c r="B4675" s="68">
        <v>44582</v>
      </c>
      <c r="C4675" s="66" t="s">
        <v>121</v>
      </c>
      <c r="D4675" s="66" t="s">
        <v>170</v>
      </c>
      <c r="E4675" s="66" t="s">
        <v>171</v>
      </c>
      <c r="F4675" s="68">
        <v>45987</v>
      </c>
      <c r="G4675" s="67">
        <v>4.49</v>
      </c>
      <c r="H4675" s="67">
        <v>0.05</v>
      </c>
      <c r="I4675" s="67">
        <v>4.5599999999999996</v>
      </c>
      <c r="J4675" s="67">
        <v>4.42</v>
      </c>
      <c r="K4675" s="67">
        <v>87.916200000000003</v>
      </c>
      <c r="L4675" s="67">
        <v>0.15340000000000001</v>
      </c>
    </row>
    <row r="4676" spans="1:15" x14ac:dyDescent="0.25">
      <c r="A4676" s="68">
        <v>44580</v>
      </c>
      <c r="B4676" s="68">
        <v>44582</v>
      </c>
      <c r="C4676" s="66" t="s">
        <v>115</v>
      </c>
      <c r="D4676" s="66" t="s">
        <v>116</v>
      </c>
      <c r="E4676" s="66" t="s">
        <v>117</v>
      </c>
      <c r="F4676" s="68">
        <v>51616</v>
      </c>
      <c r="G4676" s="67">
        <v>5.08</v>
      </c>
      <c r="H4676" s="67">
        <v>0.06</v>
      </c>
      <c r="I4676" s="67">
        <v>5.15</v>
      </c>
      <c r="J4676" s="67">
        <v>5</v>
      </c>
      <c r="K4676" s="67">
        <v>74.838800000000006</v>
      </c>
      <c r="L4676" s="67">
        <v>2.2273999999999998</v>
      </c>
    </row>
    <row r="4677" spans="1:15" hidden="1" x14ac:dyDescent="0.25">
      <c r="A4677" s="68">
        <v>44580</v>
      </c>
      <c r="B4677" s="68">
        <v>44582</v>
      </c>
      <c r="C4677" s="66" t="s">
        <v>127</v>
      </c>
      <c r="D4677" s="66" t="s">
        <v>186</v>
      </c>
      <c r="E4677" s="66" t="s">
        <v>187</v>
      </c>
      <c r="F4677" s="68">
        <v>48689</v>
      </c>
      <c r="G4677" s="67">
        <v>4.88</v>
      </c>
      <c r="H4677" s="67">
        <v>7.0000000000000007E-2</v>
      </c>
      <c r="I4677" s="67">
        <v>4.95</v>
      </c>
      <c r="J4677" s="67">
        <v>4.8</v>
      </c>
      <c r="K4677" s="67">
        <v>77.662999999999997</v>
      </c>
      <c r="L4677" s="67">
        <v>1.7014</v>
      </c>
    </row>
    <row r="4678" spans="1:15" hidden="1" x14ac:dyDescent="0.25">
      <c r="A4678" s="68">
        <v>44580</v>
      </c>
      <c r="B4678" s="68">
        <v>44582</v>
      </c>
      <c r="C4678" s="66" t="s">
        <v>118</v>
      </c>
      <c r="D4678" s="66" t="s">
        <v>188</v>
      </c>
      <c r="E4678" s="66" t="s">
        <v>189</v>
      </c>
      <c r="F4678" s="68">
        <v>46260</v>
      </c>
      <c r="G4678" s="67">
        <v>4.5999999999999996</v>
      </c>
      <c r="H4678" s="67">
        <v>0.05</v>
      </c>
      <c r="I4678" s="67">
        <v>4.67</v>
      </c>
      <c r="J4678" s="67">
        <v>4.5199999999999996</v>
      </c>
      <c r="K4678" s="67">
        <v>87.418499999999995</v>
      </c>
      <c r="L4678" s="67">
        <v>0.60819999999999996</v>
      </c>
    </row>
    <row r="4679" spans="1:15" hidden="1" x14ac:dyDescent="0.25">
      <c r="A4679" s="68">
        <v>44580</v>
      </c>
      <c r="B4679" s="68">
        <v>44582</v>
      </c>
      <c r="C4679" s="66" t="s">
        <v>124</v>
      </c>
      <c r="D4679" s="66" t="s">
        <v>190</v>
      </c>
      <c r="E4679" s="66" t="s">
        <v>191</v>
      </c>
      <c r="F4679" s="68">
        <v>44685</v>
      </c>
      <c r="G4679" s="67">
        <v>3.13</v>
      </c>
      <c r="H4679" s="67">
        <v>0.17</v>
      </c>
      <c r="I4679" s="67">
        <v>3.2</v>
      </c>
      <c r="J4679" s="67">
        <v>3.05</v>
      </c>
      <c r="K4679" s="67">
        <v>99.113900000000001</v>
      </c>
      <c r="L4679" s="67">
        <v>0</v>
      </c>
      <c r="O4679" s="76"/>
    </row>
    <row r="4680" spans="1:15" hidden="1" x14ac:dyDescent="0.25">
      <c r="A4680" s="68">
        <v>44580</v>
      </c>
      <c r="B4680" s="68">
        <v>44582</v>
      </c>
      <c r="C4680" s="66" t="s">
        <v>130</v>
      </c>
      <c r="D4680" s="66" t="s">
        <v>184</v>
      </c>
      <c r="E4680" s="66" t="s">
        <v>185</v>
      </c>
      <c r="F4680" s="68">
        <v>44741</v>
      </c>
      <c r="G4680" s="67">
        <v>3.15</v>
      </c>
      <c r="H4680" s="67">
        <v>0</v>
      </c>
      <c r="I4680" s="67">
        <v>3.22</v>
      </c>
      <c r="J4680" s="67">
        <v>3.08</v>
      </c>
      <c r="K4680" s="67">
        <v>98.627899999999997</v>
      </c>
      <c r="L4680" s="67">
        <v>0</v>
      </c>
    </row>
    <row r="4681" spans="1:15" hidden="1" x14ac:dyDescent="0.25">
      <c r="A4681" s="68">
        <v>44580</v>
      </c>
      <c r="B4681" s="68">
        <v>44582</v>
      </c>
      <c r="C4681" s="66" t="s">
        <v>133</v>
      </c>
      <c r="D4681" s="66" t="s">
        <v>178</v>
      </c>
      <c r="E4681" s="66" t="s">
        <v>179</v>
      </c>
      <c r="F4681" s="68">
        <v>44923</v>
      </c>
      <c r="G4681" s="67">
        <v>4.07</v>
      </c>
      <c r="H4681" s="67">
        <v>0.14000000000000001</v>
      </c>
      <c r="I4681" s="67">
        <v>4.1500000000000004</v>
      </c>
      <c r="J4681" s="67">
        <v>4</v>
      </c>
      <c r="K4681" s="67">
        <v>96.286500000000004</v>
      </c>
      <c r="L4681" s="67">
        <v>0</v>
      </c>
    </row>
    <row r="4682" spans="1:15" hidden="1" x14ac:dyDescent="0.25">
      <c r="A4682" s="68">
        <v>44579</v>
      </c>
      <c r="B4682" s="68">
        <v>44581</v>
      </c>
      <c r="C4682" s="66" t="s">
        <v>112</v>
      </c>
      <c r="D4682" s="66" t="s">
        <v>113</v>
      </c>
      <c r="E4682" s="66" t="s">
        <v>114</v>
      </c>
      <c r="F4682" s="68">
        <v>50705</v>
      </c>
      <c r="G4682" s="67">
        <v>4.99</v>
      </c>
      <c r="H4682" s="67">
        <v>0.14000000000000001</v>
      </c>
      <c r="I4682" s="67">
        <v>5.07</v>
      </c>
      <c r="J4682" s="67">
        <v>4.92</v>
      </c>
      <c r="K4682" s="67">
        <v>77.710400000000007</v>
      </c>
      <c r="L4682" s="67">
        <v>0.6986</v>
      </c>
    </row>
    <row r="4683" spans="1:15" hidden="1" x14ac:dyDescent="0.25">
      <c r="A4683" s="68">
        <v>44579</v>
      </c>
      <c r="B4683" s="68">
        <v>44581</v>
      </c>
      <c r="C4683" s="66" t="s">
        <v>121</v>
      </c>
      <c r="D4683" s="66" t="s">
        <v>170</v>
      </c>
      <c r="E4683" s="66" t="s">
        <v>171</v>
      </c>
      <c r="F4683" s="68">
        <v>45987</v>
      </c>
      <c r="G4683" s="67">
        <v>4.4400000000000004</v>
      </c>
      <c r="H4683" s="67">
        <v>0.05</v>
      </c>
      <c r="I4683" s="67">
        <v>4.5199999999999996</v>
      </c>
      <c r="J4683" s="67">
        <v>4.37</v>
      </c>
      <c r="K4683" s="67">
        <v>88.052099999999996</v>
      </c>
      <c r="L4683" s="67">
        <v>0.1507</v>
      </c>
    </row>
    <row r="4684" spans="1:15" x14ac:dyDescent="0.25">
      <c r="A4684" s="68">
        <v>44579</v>
      </c>
      <c r="B4684" s="68">
        <v>44581</v>
      </c>
      <c r="C4684" s="66" t="s">
        <v>115</v>
      </c>
      <c r="D4684" s="66" t="s">
        <v>116</v>
      </c>
      <c r="E4684" s="66" t="s">
        <v>117</v>
      </c>
      <c r="F4684" s="68">
        <v>51616</v>
      </c>
      <c r="G4684" s="67">
        <v>5.0199999999999996</v>
      </c>
      <c r="H4684" s="67">
        <v>0.12</v>
      </c>
      <c r="I4684" s="67">
        <v>5.09</v>
      </c>
      <c r="J4684" s="67">
        <v>4.9400000000000004</v>
      </c>
      <c r="K4684" s="67">
        <v>75.435199999999995</v>
      </c>
      <c r="L4684" s="67">
        <v>2.2191999999999998</v>
      </c>
    </row>
    <row r="4685" spans="1:15" hidden="1" x14ac:dyDescent="0.25">
      <c r="A4685" s="68">
        <v>44579</v>
      </c>
      <c r="B4685" s="68">
        <v>44581</v>
      </c>
      <c r="C4685" s="66" t="s">
        <v>127</v>
      </c>
      <c r="D4685" s="66" t="s">
        <v>186</v>
      </c>
      <c r="E4685" s="66" t="s">
        <v>187</v>
      </c>
      <c r="F4685" s="68">
        <v>48689</v>
      </c>
      <c r="G4685" s="67">
        <v>4.8099999999999996</v>
      </c>
      <c r="H4685" s="67">
        <v>0.12</v>
      </c>
      <c r="I4685" s="67">
        <v>4.8899999999999997</v>
      </c>
      <c r="J4685" s="67">
        <v>4.74</v>
      </c>
      <c r="K4685" s="67">
        <v>78.135499999999993</v>
      </c>
      <c r="L4685" s="67">
        <v>1.6952</v>
      </c>
    </row>
    <row r="4686" spans="1:15" hidden="1" x14ac:dyDescent="0.25">
      <c r="A4686" s="68">
        <v>44579</v>
      </c>
      <c r="B4686" s="68">
        <v>44581</v>
      </c>
      <c r="C4686" s="66" t="s">
        <v>118</v>
      </c>
      <c r="D4686" s="66" t="s">
        <v>188</v>
      </c>
      <c r="E4686" s="66" t="s">
        <v>189</v>
      </c>
      <c r="F4686" s="68">
        <v>46260</v>
      </c>
      <c r="G4686" s="67">
        <v>4.55</v>
      </c>
      <c r="H4686" s="67">
        <v>0.09</v>
      </c>
      <c r="I4686" s="67">
        <v>4.62</v>
      </c>
      <c r="J4686" s="67">
        <v>4.47</v>
      </c>
      <c r="K4686" s="67">
        <v>87.605500000000006</v>
      </c>
      <c r="L4686" s="67">
        <v>0.60409999999999997</v>
      </c>
    </row>
    <row r="4687" spans="1:15" hidden="1" x14ac:dyDescent="0.25">
      <c r="A4687" s="68">
        <v>44579</v>
      </c>
      <c r="B4687" s="68">
        <v>44581</v>
      </c>
      <c r="C4687" s="66" t="s">
        <v>124</v>
      </c>
      <c r="D4687" s="66" t="s">
        <v>190</v>
      </c>
      <c r="E4687" s="66" t="s">
        <v>191</v>
      </c>
      <c r="F4687" s="68">
        <v>44685</v>
      </c>
      <c r="G4687" s="67">
        <v>2.96</v>
      </c>
      <c r="H4687" s="67">
        <v>0.05</v>
      </c>
      <c r="I4687" s="67">
        <v>3.03</v>
      </c>
      <c r="J4687" s="67">
        <v>2.88</v>
      </c>
      <c r="K4687" s="67">
        <v>99.153599999999997</v>
      </c>
      <c r="L4687" s="67">
        <v>0</v>
      </c>
      <c r="O4687" s="76"/>
    </row>
    <row r="4688" spans="1:15" hidden="1" x14ac:dyDescent="0.25">
      <c r="A4688" s="68">
        <v>44579</v>
      </c>
      <c r="B4688" s="68">
        <v>44581</v>
      </c>
      <c r="C4688" s="66" t="s">
        <v>130</v>
      </c>
      <c r="D4688" s="66" t="s">
        <v>184</v>
      </c>
      <c r="E4688" s="66" t="s">
        <v>185</v>
      </c>
      <c r="F4688" s="68">
        <v>44741</v>
      </c>
      <c r="G4688" s="67">
        <v>3.15</v>
      </c>
      <c r="H4688" s="67">
        <v>0</v>
      </c>
      <c r="I4688" s="67">
        <v>3.22</v>
      </c>
      <c r="J4688" s="67">
        <v>3.08</v>
      </c>
      <c r="K4688" s="67">
        <v>98.619399999999999</v>
      </c>
      <c r="L4688" s="67">
        <v>0</v>
      </c>
    </row>
    <row r="4689" spans="1:15" hidden="1" x14ac:dyDescent="0.25">
      <c r="A4689" s="68">
        <v>44579</v>
      </c>
      <c r="B4689" s="68">
        <v>44581</v>
      </c>
      <c r="C4689" s="66" t="s">
        <v>133</v>
      </c>
      <c r="D4689" s="66" t="s">
        <v>178</v>
      </c>
      <c r="E4689" s="66" t="s">
        <v>179</v>
      </c>
      <c r="F4689" s="68">
        <v>44923</v>
      </c>
      <c r="G4689" s="67">
        <v>3.93</v>
      </c>
      <c r="H4689" s="67">
        <v>0.03</v>
      </c>
      <c r="I4689" s="67">
        <v>4</v>
      </c>
      <c r="J4689" s="67">
        <v>3.85</v>
      </c>
      <c r="K4689" s="67">
        <v>96.4054</v>
      </c>
      <c r="L4689" s="67">
        <v>0</v>
      </c>
    </row>
    <row r="4690" spans="1:15" hidden="1" x14ac:dyDescent="0.25">
      <c r="A4690" s="68">
        <v>44578</v>
      </c>
      <c r="B4690" s="68">
        <v>44580</v>
      </c>
      <c r="C4690" s="66" t="s">
        <v>112</v>
      </c>
      <c r="D4690" s="66" t="s">
        <v>113</v>
      </c>
      <c r="E4690" s="66" t="s">
        <v>114</v>
      </c>
      <c r="F4690" s="68">
        <v>50705</v>
      </c>
      <c r="G4690" s="67">
        <v>4.8499999999999996</v>
      </c>
      <c r="H4690" s="67">
        <v>0.08</v>
      </c>
      <c r="I4690" s="67">
        <v>4.92</v>
      </c>
      <c r="J4690" s="67">
        <v>4.78</v>
      </c>
      <c r="K4690" s="67">
        <v>79.082499999999996</v>
      </c>
      <c r="L4690" s="67">
        <v>0.69040000000000001</v>
      </c>
    </row>
    <row r="4691" spans="1:15" hidden="1" x14ac:dyDescent="0.25">
      <c r="A4691" s="68">
        <v>44578</v>
      </c>
      <c r="B4691" s="68">
        <v>44580</v>
      </c>
      <c r="C4691" s="66" t="s">
        <v>121</v>
      </c>
      <c r="D4691" s="66" t="s">
        <v>170</v>
      </c>
      <c r="E4691" s="66" t="s">
        <v>171</v>
      </c>
      <c r="F4691" s="68">
        <v>45987</v>
      </c>
      <c r="G4691" s="67">
        <v>4.3899999999999997</v>
      </c>
      <c r="H4691" s="67">
        <v>0.03</v>
      </c>
      <c r="I4691" s="67">
        <v>4.46</v>
      </c>
      <c r="J4691" s="67">
        <v>4.32</v>
      </c>
      <c r="K4691" s="67">
        <v>88.220500000000001</v>
      </c>
      <c r="L4691" s="67">
        <v>0.1479</v>
      </c>
    </row>
    <row r="4692" spans="1:15" x14ac:dyDescent="0.25">
      <c r="A4692" s="68">
        <v>44578</v>
      </c>
      <c r="B4692" s="68">
        <v>44580</v>
      </c>
      <c r="C4692" s="66" t="s">
        <v>115</v>
      </c>
      <c r="D4692" s="66" t="s">
        <v>116</v>
      </c>
      <c r="E4692" s="66" t="s">
        <v>117</v>
      </c>
      <c r="F4692" s="68">
        <v>51616</v>
      </c>
      <c r="G4692" s="67">
        <v>4.9000000000000004</v>
      </c>
      <c r="H4692" s="67">
        <v>0.09</v>
      </c>
      <c r="I4692" s="67">
        <v>4.97</v>
      </c>
      <c r="J4692" s="67">
        <v>4.82</v>
      </c>
      <c r="K4692" s="67">
        <v>76.686000000000007</v>
      </c>
      <c r="L4692" s="67">
        <v>2.2109999999999999</v>
      </c>
    </row>
    <row r="4693" spans="1:15" hidden="1" x14ac:dyDescent="0.25">
      <c r="A4693" s="68">
        <v>44578</v>
      </c>
      <c r="B4693" s="68">
        <v>44580</v>
      </c>
      <c r="C4693" s="66" t="s">
        <v>127</v>
      </c>
      <c r="D4693" s="66" t="s">
        <v>186</v>
      </c>
      <c r="E4693" s="66" t="s">
        <v>187</v>
      </c>
      <c r="F4693" s="68">
        <v>48689</v>
      </c>
      <c r="G4693" s="67">
        <v>4.6900000000000004</v>
      </c>
      <c r="H4693" s="67">
        <v>0.08</v>
      </c>
      <c r="I4693" s="67">
        <v>4.7699999999999996</v>
      </c>
      <c r="J4693" s="67">
        <v>4.62</v>
      </c>
      <c r="K4693" s="67">
        <v>78.999300000000005</v>
      </c>
      <c r="L4693" s="67">
        <v>1.6890000000000001</v>
      </c>
    </row>
    <row r="4694" spans="1:15" hidden="1" x14ac:dyDescent="0.25">
      <c r="A4694" s="68">
        <v>44578</v>
      </c>
      <c r="B4694" s="68">
        <v>44580</v>
      </c>
      <c r="C4694" s="66" t="s">
        <v>118</v>
      </c>
      <c r="D4694" s="66" t="s">
        <v>188</v>
      </c>
      <c r="E4694" s="66" t="s">
        <v>189</v>
      </c>
      <c r="F4694" s="68">
        <v>46260</v>
      </c>
      <c r="G4694" s="67">
        <v>4.46</v>
      </c>
      <c r="H4694" s="67">
        <v>0.06</v>
      </c>
      <c r="I4694" s="67">
        <v>4.54</v>
      </c>
      <c r="J4694" s="67">
        <v>4.3899999999999997</v>
      </c>
      <c r="K4694" s="67">
        <v>87.911299999999997</v>
      </c>
      <c r="L4694" s="67">
        <v>0.6</v>
      </c>
    </row>
    <row r="4695" spans="1:15" hidden="1" x14ac:dyDescent="0.25">
      <c r="A4695" s="68">
        <v>44578</v>
      </c>
      <c r="B4695" s="68">
        <v>44580</v>
      </c>
      <c r="C4695" s="66" t="s">
        <v>124</v>
      </c>
      <c r="D4695" s="66" t="s">
        <v>190</v>
      </c>
      <c r="E4695" s="66" t="s">
        <v>191</v>
      </c>
      <c r="F4695" s="68">
        <v>44685</v>
      </c>
      <c r="G4695" s="67">
        <v>2.91</v>
      </c>
      <c r="H4695" s="67">
        <v>0</v>
      </c>
      <c r="I4695" s="67">
        <v>2.98</v>
      </c>
      <c r="J4695" s="67">
        <v>2.83</v>
      </c>
      <c r="K4695" s="67">
        <v>99.158900000000003</v>
      </c>
      <c r="L4695" s="67">
        <v>0</v>
      </c>
      <c r="O4695" s="76"/>
    </row>
    <row r="4696" spans="1:15" hidden="1" x14ac:dyDescent="0.25">
      <c r="A4696" s="68">
        <v>44578</v>
      </c>
      <c r="B4696" s="68">
        <v>44580</v>
      </c>
      <c r="C4696" s="66" t="s">
        <v>130</v>
      </c>
      <c r="D4696" s="66" t="s">
        <v>184</v>
      </c>
      <c r="E4696" s="66" t="s">
        <v>185</v>
      </c>
      <c r="F4696" s="68">
        <v>44741</v>
      </c>
      <c r="G4696" s="67">
        <v>3.15</v>
      </c>
      <c r="H4696" s="67">
        <v>0</v>
      </c>
      <c r="I4696" s="67">
        <v>3.22</v>
      </c>
      <c r="J4696" s="67">
        <v>3.08</v>
      </c>
      <c r="K4696" s="67">
        <v>98.610799999999998</v>
      </c>
      <c r="L4696" s="67">
        <v>0</v>
      </c>
    </row>
    <row r="4697" spans="1:15" hidden="1" x14ac:dyDescent="0.25">
      <c r="A4697" s="68">
        <v>44578</v>
      </c>
      <c r="B4697" s="68">
        <v>44580</v>
      </c>
      <c r="C4697" s="66" t="s">
        <v>133</v>
      </c>
      <c r="D4697" s="66" t="s">
        <v>178</v>
      </c>
      <c r="E4697" s="66" t="s">
        <v>179</v>
      </c>
      <c r="F4697" s="68">
        <v>44923</v>
      </c>
      <c r="G4697" s="67">
        <v>3.9</v>
      </c>
      <c r="H4697" s="67">
        <v>0.02</v>
      </c>
      <c r="I4697" s="67">
        <v>3.98</v>
      </c>
      <c r="J4697" s="67">
        <v>3.83</v>
      </c>
      <c r="K4697" s="67">
        <v>96.415899999999993</v>
      </c>
      <c r="L4697" s="67">
        <v>0</v>
      </c>
    </row>
    <row r="4698" spans="1:15" hidden="1" x14ac:dyDescent="0.25">
      <c r="A4698" s="68">
        <v>44575</v>
      </c>
      <c r="B4698" s="68">
        <v>44579</v>
      </c>
      <c r="C4698" s="66" t="s">
        <v>112</v>
      </c>
      <c r="D4698" s="66" t="s">
        <v>113</v>
      </c>
      <c r="E4698" s="66" t="s">
        <v>114</v>
      </c>
      <c r="F4698" s="68">
        <v>50705</v>
      </c>
      <c r="G4698" s="67">
        <v>4.7699999999999996</v>
      </c>
      <c r="H4698" s="67">
        <v>0.04</v>
      </c>
      <c r="I4698" s="67">
        <v>4.84</v>
      </c>
      <c r="J4698" s="67">
        <v>4.7</v>
      </c>
      <c r="K4698" s="67">
        <v>79.865099999999998</v>
      </c>
      <c r="L4698" s="67">
        <v>0.68220000000000003</v>
      </c>
    </row>
    <row r="4699" spans="1:15" hidden="1" x14ac:dyDescent="0.25">
      <c r="A4699" s="68">
        <v>44575</v>
      </c>
      <c r="B4699" s="68">
        <v>44579</v>
      </c>
      <c r="C4699" s="66" t="s">
        <v>121</v>
      </c>
      <c r="D4699" s="66" t="s">
        <v>170</v>
      </c>
      <c r="E4699" s="66" t="s">
        <v>171</v>
      </c>
      <c r="F4699" s="68">
        <v>45987</v>
      </c>
      <c r="G4699" s="67">
        <v>4.3600000000000003</v>
      </c>
      <c r="H4699" s="67">
        <v>0.02</v>
      </c>
      <c r="I4699" s="67">
        <v>4.43</v>
      </c>
      <c r="J4699" s="67">
        <v>4.28</v>
      </c>
      <c r="K4699" s="67">
        <v>88.3172</v>
      </c>
      <c r="L4699" s="67">
        <v>0.1452</v>
      </c>
    </row>
    <row r="4700" spans="1:15" x14ac:dyDescent="0.25">
      <c r="A4700" s="68">
        <v>44575</v>
      </c>
      <c r="B4700" s="68">
        <v>44579</v>
      </c>
      <c r="C4700" s="66" t="s">
        <v>115</v>
      </c>
      <c r="D4700" s="66" t="s">
        <v>116</v>
      </c>
      <c r="E4700" s="66" t="s">
        <v>117</v>
      </c>
      <c r="F4700" s="68">
        <v>51616</v>
      </c>
      <c r="G4700" s="67">
        <v>4.8099999999999996</v>
      </c>
      <c r="H4700" s="67">
        <v>0.04</v>
      </c>
      <c r="I4700" s="67">
        <v>4.8899999999999997</v>
      </c>
      <c r="J4700" s="67">
        <v>4.74</v>
      </c>
      <c r="K4700" s="67">
        <v>77.534099999999995</v>
      </c>
      <c r="L4700" s="67">
        <v>2.2027000000000001</v>
      </c>
    </row>
    <row r="4701" spans="1:15" hidden="1" x14ac:dyDescent="0.25">
      <c r="A4701" s="68">
        <v>44575</v>
      </c>
      <c r="B4701" s="68">
        <v>44579</v>
      </c>
      <c r="C4701" s="66" t="s">
        <v>127</v>
      </c>
      <c r="D4701" s="66" t="s">
        <v>186</v>
      </c>
      <c r="E4701" s="66" t="s">
        <v>187</v>
      </c>
      <c r="F4701" s="68">
        <v>48689</v>
      </c>
      <c r="G4701" s="67">
        <v>4.6100000000000003</v>
      </c>
      <c r="H4701" s="67">
        <v>0.03</v>
      </c>
      <c r="I4701" s="67">
        <v>4.68</v>
      </c>
      <c r="J4701" s="67">
        <v>4.54</v>
      </c>
      <c r="K4701" s="67">
        <v>79.6404</v>
      </c>
      <c r="L4701" s="67">
        <v>1.6829000000000001</v>
      </c>
    </row>
    <row r="4702" spans="1:15" hidden="1" x14ac:dyDescent="0.25">
      <c r="A4702" s="68">
        <v>44575</v>
      </c>
      <c r="B4702" s="68">
        <v>44579</v>
      </c>
      <c r="C4702" s="66" t="s">
        <v>118</v>
      </c>
      <c r="D4702" s="66" t="s">
        <v>188</v>
      </c>
      <c r="E4702" s="66" t="s">
        <v>189</v>
      </c>
      <c r="F4702" s="68">
        <v>46260</v>
      </c>
      <c r="G4702" s="67">
        <v>4.4000000000000004</v>
      </c>
      <c r="H4702" s="67">
        <v>0.02</v>
      </c>
      <c r="I4702" s="67">
        <v>4.47</v>
      </c>
      <c r="J4702" s="67">
        <v>4.32</v>
      </c>
      <c r="K4702" s="67">
        <v>88.153999999999996</v>
      </c>
      <c r="L4702" s="67">
        <v>0.59589999999999999</v>
      </c>
    </row>
    <row r="4703" spans="1:15" hidden="1" x14ac:dyDescent="0.25">
      <c r="A4703" s="68">
        <v>44575</v>
      </c>
      <c r="B4703" s="68">
        <v>44579</v>
      </c>
      <c r="C4703" s="66" t="s">
        <v>124</v>
      </c>
      <c r="D4703" s="66" t="s">
        <v>190</v>
      </c>
      <c r="E4703" s="66" t="s">
        <v>191</v>
      </c>
      <c r="F4703" s="68">
        <v>44685</v>
      </c>
      <c r="G4703" s="67">
        <v>2.91</v>
      </c>
      <c r="H4703" s="67">
        <v>0</v>
      </c>
      <c r="I4703" s="67">
        <v>2.98</v>
      </c>
      <c r="J4703" s="67">
        <v>2.83</v>
      </c>
      <c r="K4703" s="67">
        <v>99.151899999999998</v>
      </c>
      <c r="L4703" s="67">
        <v>0</v>
      </c>
      <c r="O4703" s="76"/>
    </row>
    <row r="4704" spans="1:15" hidden="1" x14ac:dyDescent="0.25">
      <c r="A4704" s="68">
        <v>44575</v>
      </c>
      <c r="B4704" s="68">
        <v>44579</v>
      </c>
      <c r="C4704" s="66" t="s">
        <v>130</v>
      </c>
      <c r="D4704" s="66" t="s">
        <v>184</v>
      </c>
      <c r="E4704" s="66" t="s">
        <v>185</v>
      </c>
      <c r="F4704" s="68">
        <v>44741</v>
      </c>
      <c r="G4704" s="67">
        <v>3.15</v>
      </c>
      <c r="H4704" s="67">
        <v>0</v>
      </c>
      <c r="I4704" s="67">
        <v>3.22</v>
      </c>
      <c r="J4704" s="67">
        <v>3.08</v>
      </c>
      <c r="K4704" s="67">
        <v>98.6023</v>
      </c>
      <c r="L4704" s="67">
        <v>0</v>
      </c>
    </row>
    <row r="4705" spans="1:15" hidden="1" x14ac:dyDescent="0.25">
      <c r="A4705" s="68">
        <v>44575</v>
      </c>
      <c r="B4705" s="68">
        <v>44579</v>
      </c>
      <c r="C4705" s="66" t="s">
        <v>133</v>
      </c>
      <c r="D4705" s="66" t="s">
        <v>178</v>
      </c>
      <c r="E4705" s="66" t="s">
        <v>179</v>
      </c>
      <c r="F4705" s="68">
        <v>44923</v>
      </c>
      <c r="G4705" s="67">
        <v>3.88</v>
      </c>
      <c r="H4705" s="67">
        <v>0.01</v>
      </c>
      <c r="I4705" s="67">
        <v>3.95</v>
      </c>
      <c r="J4705" s="67">
        <v>3.8</v>
      </c>
      <c r="K4705" s="67">
        <v>96.429500000000004</v>
      </c>
      <c r="L4705" s="67">
        <v>0</v>
      </c>
    </row>
    <row r="4706" spans="1:15" hidden="1" x14ac:dyDescent="0.25">
      <c r="A4706" s="68">
        <v>44574</v>
      </c>
      <c r="B4706" s="68">
        <v>44578</v>
      </c>
      <c r="C4706" s="66" t="s">
        <v>112</v>
      </c>
      <c r="D4706" s="66" t="s">
        <v>113</v>
      </c>
      <c r="E4706" s="66" t="s">
        <v>114</v>
      </c>
      <c r="F4706" s="68">
        <v>50705</v>
      </c>
      <c r="G4706" s="67">
        <v>4.7300000000000004</v>
      </c>
      <c r="H4706" s="67">
        <v>-0.06</v>
      </c>
      <c r="I4706" s="67">
        <v>4.8099999999999996</v>
      </c>
      <c r="J4706" s="67">
        <v>4.66</v>
      </c>
      <c r="K4706" s="67">
        <v>80.230900000000005</v>
      </c>
      <c r="L4706" s="67">
        <v>0.67400000000000004</v>
      </c>
    </row>
    <row r="4707" spans="1:15" hidden="1" x14ac:dyDescent="0.25">
      <c r="A4707" s="68">
        <v>44574</v>
      </c>
      <c r="B4707" s="68">
        <v>44578</v>
      </c>
      <c r="C4707" s="66" t="s">
        <v>121</v>
      </c>
      <c r="D4707" s="66" t="s">
        <v>170</v>
      </c>
      <c r="E4707" s="66" t="s">
        <v>171</v>
      </c>
      <c r="F4707" s="68">
        <v>45987</v>
      </c>
      <c r="G4707" s="67">
        <v>4.34</v>
      </c>
      <c r="H4707" s="67">
        <v>0</v>
      </c>
      <c r="I4707" s="67">
        <v>4.41</v>
      </c>
      <c r="J4707" s="67">
        <v>4.2699999999999996</v>
      </c>
      <c r="K4707" s="67">
        <v>88.365899999999996</v>
      </c>
      <c r="L4707" s="67">
        <v>0.14249999999999999</v>
      </c>
    </row>
    <row r="4708" spans="1:15" x14ac:dyDescent="0.25">
      <c r="A4708" s="68">
        <v>44574</v>
      </c>
      <c r="B4708" s="68">
        <v>44578</v>
      </c>
      <c r="C4708" s="66" t="s">
        <v>115</v>
      </c>
      <c r="D4708" s="66" t="s">
        <v>116</v>
      </c>
      <c r="E4708" s="66" t="s">
        <v>117</v>
      </c>
      <c r="F4708" s="68">
        <v>51616</v>
      </c>
      <c r="G4708" s="67">
        <v>4.7699999999999996</v>
      </c>
      <c r="H4708" s="67">
        <v>-0.05</v>
      </c>
      <c r="I4708" s="67">
        <v>4.84</v>
      </c>
      <c r="J4708" s="67">
        <v>4.6900000000000004</v>
      </c>
      <c r="K4708" s="67">
        <v>78.025999999999996</v>
      </c>
      <c r="L4708" s="67">
        <v>2.1945000000000001</v>
      </c>
    </row>
    <row r="4709" spans="1:15" hidden="1" x14ac:dyDescent="0.25">
      <c r="A4709" s="68">
        <v>44574</v>
      </c>
      <c r="B4709" s="68">
        <v>44578</v>
      </c>
      <c r="C4709" s="66" t="s">
        <v>127</v>
      </c>
      <c r="D4709" s="66" t="s">
        <v>186</v>
      </c>
      <c r="E4709" s="66" t="s">
        <v>187</v>
      </c>
      <c r="F4709" s="68">
        <v>48689</v>
      </c>
      <c r="G4709" s="67">
        <v>4.58</v>
      </c>
      <c r="H4709" s="67">
        <v>-0.02</v>
      </c>
      <c r="I4709" s="67">
        <v>4.6500000000000004</v>
      </c>
      <c r="J4709" s="67">
        <v>4.5</v>
      </c>
      <c r="K4709" s="67">
        <v>79.870900000000006</v>
      </c>
      <c r="L4709" s="67">
        <v>1.6767000000000001</v>
      </c>
    </row>
    <row r="4710" spans="1:15" hidden="1" x14ac:dyDescent="0.25">
      <c r="A4710" s="68">
        <v>44574</v>
      </c>
      <c r="B4710" s="68">
        <v>44578</v>
      </c>
      <c r="C4710" s="66" t="s">
        <v>118</v>
      </c>
      <c r="D4710" s="66" t="s">
        <v>188</v>
      </c>
      <c r="E4710" s="66" t="s">
        <v>189</v>
      </c>
      <c r="F4710" s="68">
        <v>46260</v>
      </c>
      <c r="G4710" s="67">
        <v>4.38</v>
      </c>
      <c r="H4710" s="67">
        <v>-0.03</v>
      </c>
      <c r="I4710" s="67">
        <v>4.46</v>
      </c>
      <c r="J4710" s="67">
        <v>4.3099999999999996</v>
      </c>
      <c r="K4710" s="67">
        <v>88.196299999999994</v>
      </c>
      <c r="L4710" s="67">
        <v>0.59179999999999999</v>
      </c>
    </row>
    <row r="4711" spans="1:15" hidden="1" x14ac:dyDescent="0.25">
      <c r="A4711" s="68">
        <v>44574</v>
      </c>
      <c r="B4711" s="68">
        <v>44578</v>
      </c>
      <c r="C4711" s="66" t="s">
        <v>124</v>
      </c>
      <c r="D4711" s="66" t="s">
        <v>190</v>
      </c>
      <c r="E4711" s="66" t="s">
        <v>191</v>
      </c>
      <c r="F4711" s="68">
        <v>44685</v>
      </c>
      <c r="G4711" s="67">
        <v>2.91</v>
      </c>
      <c r="H4711" s="67">
        <v>-0.02</v>
      </c>
      <c r="I4711" s="67">
        <v>2.98</v>
      </c>
      <c r="J4711" s="67">
        <v>2.83</v>
      </c>
      <c r="K4711" s="67">
        <v>99.144000000000005</v>
      </c>
      <c r="L4711" s="67">
        <v>0</v>
      </c>
      <c r="O4711" s="76"/>
    </row>
    <row r="4712" spans="1:15" hidden="1" x14ac:dyDescent="0.25">
      <c r="A4712" s="68">
        <v>44574</v>
      </c>
      <c r="B4712" s="68">
        <v>44578</v>
      </c>
      <c r="C4712" s="66" t="s">
        <v>130</v>
      </c>
      <c r="D4712" s="66" t="s">
        <v>184</v>
      </c>
      <c r="E4712" s="66" t="s">
        <v>185</v>
      </c>
      <c r="F4712" s="68">
        <v>44741</v>
      </c>
      <c r="G4712" s="67">
        <v>3.15</v>
      </c>
      <c r="H4712" s="67">
        <v>0</v>
      </c>
      <c r="I4712" s="67">
        <v>3.23</v>
      </c>
      <c r="J4712" s="67">
        <v>3.08</v>
      </c>
      <c r="K4712" s="67">
        <v>98.592399999999998</v>
      </c>
      <c r="L4712" s="67">
        <v>0</v>
      </c>
    </row>
    <row r="4713" spans="1:15" hidden="1" x14ac:dyDescent="0.25">
      <c r="A4713" s="68">
        <v>44574</v>
      </c>
      <c r="B4713" s="68">
        <v>44578</v>
      </c>
      <c r="C4713" s="66" t="s">
        <v>133</v>
      </c>
      <c r="D4713" s="66" t="s">
        <v>178</v>
      </c>
      <c r="E4713" s="66" t="s">
        <v>179</v>
      </c>
      <c r="F4713" s="68">
        <v>44923</v>
      </c>
      <c r="G4713" s="67">
        <v>3.87</v>
      </c>
      <c r="H4713" s="67">
        <v>0.02</v>
      </c>
      <c r="I4713" s="67">
        <v>3.95</v>
      </c>
      <c r="J4713" s="67">
        <v>3.8</v>
      </c>
      <c r="K4713" s="67">
        <v>96.422499999999999</v>
      </c>
      <c r="L4713" s="67">
        <v>0</v>
      </c>
    </row>
    <row r="4714" spans="1:15" hidden="1" x14ac:dyDescent="0.25">
      <c r="A4714" s="68">
        <v>44573</v>
      </c>
      <c r="B4714" s="68">
        <v>44575</v>
      </c>
      <c r="C4714" s="66" t="s">
        <v>112</v>
      </c>
      <c r="D4714" s="66" t="s">
        <v>113</v>
      </c>
      <c r="E4714" s="66" t="s">
        <v>114</v>
      </c>
      <c r="F4714" s="68">
        <v>50705</v>
      </c>
      <c r="G4714" s="67">
        <v>4.79</v>
      </c>
      <c r="H4714" s="67">
        <v>-0.06</v>
      </c>
      <c r="I4714" s="67">
        <v>4.87</v>
      </c>
      <c r="J4714" s="67">
        <v>4.72</v>
      </c>
      <c r="K4714" s="67">
        <v>79.617500000000007</v>
      </c>
      <c r="L4714" s="67">
        <v>0.64929999999999999</v>
      </c>
    </row>
    <row r="4715" spans="1:15" hidden="1" x14ac:dyDescent="0.25">
      <c r="A4715" s="68">
        <v>44573</v>
      </c>
      <c r="B4715" s="68">
        <v>44575</v>
      </c>
      <c r="C4715" s="66" t="s">
        <v>121</v>
      </c>
      <c r="D4715" s="66" t="s">
        <v>170</v>
      </c>
      <c r="E4715" s="66" t="s">
        <v>171</v>
      </c>
      <c r="F4715" s="68">
        <v>45987</v>
      </c>
      <c r="G4715" s="67">
        <v>4.34</v>
      </c>
      <c r="H4715" s="67">
        <v>-0.08</v>
      </c>
      <c r="I4715" s="67">
        <v>4.41</v>
      </c>
      <c r="J4715" s="67">
        <v>4.26</v>
      </c>
      <c r="K4715" s="67">
        <v>88.354799999999997</v>
      </c>
      <c r="L4715" s="67">
        <v>0.13420000000000001</v>
      </c>
    </row>
    <row r="4716" spans="1:15" x14ac:dyDescent="0.25">
      <c r="A4716" s="68">
        <v>44573</v>
      </c>
      <c r="B4716" s="68">
        <v>44575</v>
      </c>
      <c r="C4716" s="66" t="s">
        <v>115</v>
      </c>
      <c r="D4716" s="66" t="s">
        <v>116</v>
      </c>
      <c r="E4716" s="66" t="s">
        <v>117</v>
      </c>
      <c r="F4716" s="68">
        <v>51616</v>
      </c>
      <c r="G4716" s="67">
        <v>4.82</v>
      </c>
      <c r="H4716" s="67">
        <v>-0.04</v>
      </c>
      <c r="I4716" s="67">
        <v>4.9000000000000004</v>
      </c>
      <c r="J4716" s="67">
        <v>4.75</v>
      </c>
      <c r="K4716" s="67">
        <v>77.420699999999997</v>
      </c>
      <c r="L4716" s="67">
        <v>2.1699000000000002</v>
      </c>
    </row>
    <row r="4717" spans="1:15" hidden="1" x14ac:dyDescent="0.25">
      <c r="A4717" s="68">
        <v>44573</v>
      </c>
      <c r="B4717" s="68">
        <v>44575</v>
      </c>
      <c r="C4717" s="66" t="s">
        <v>127</v>
      </c>
      <c r="D4717" s="66" t="s">
        <v>186</v>
      </c>
      <c r="E4717" s="66" t="s">
        <v>187</v>
      </c>
      <c r="F4717" s="68">
        <v>48689</v>
      </c>
      <c r="G4717" s="67">
        <v>4.5999999999999996</v>
      </c>
      <c r="H4717" s="67">
        <v>-0.05</v>
      </c>
      <c r="I4717" s="67">
        <v>4.68</v>
      </c>
      <c r="J4717" s="67">
        <v>4.53</v>
      </c>
      <c r="K4717" s="67">
        <v>79.681600000000003</v>
      </c>
      <c r="L4717" s="67">
        <v>1.6581999999999999</v>
      </c>
    </row>
    <row r="4718" spans="1:15" hidden="1" x14ac:dyDescent="0.25">
      <c r="A4718" s="68">
        <v>44573</v>
      </c>
      <c r="B4718" s="68">
        <v>44575</v>
      </c>
      <c r="C4718" s="66" t="s">
        <v>118</v>
      </c>
      <c r="D4718" s="66" t="s">
        <v>188</v>
      </c>
      <c r="E4718" s="66" t="s">
        <v>189</v>
      </c>
      <c r="F4718" s="68">
        <v>46260</v>
      </c>
      <c r="G4718" s="67">
        <v>4.41</v>
      </c>
      <c r="H4718" s="67">
        <v>-0.04</v>
      </c>
      <c r="I4718" s="67">
        <v>4.49</v>
      </c>
      <c r="J4718" s="67">
        <v>4.34</v>
      </c>
      <c r="K4718" s="67">
        <v>88.063699999999997</v>
      </c>
      <c r="L4718" s="67">
        <v>0.57950000000000002</v>
      </c>
    </row>
    <row r="4719" spans="1:15" hidden="1" x14ac:dyDescent="0.25">
      <c r="A4719" s="68">
        <v>44573</v>
      </c>
      <c r="B4719" s="68">
        <v>44575</v>
      </c>
      <c r="C4719" s="66" t="s">
        <v>124</v>
      </c>
      <c r="D4719" s="66" t="s">
        <v>190</v>
      </c>
      <c r="E4719" s="66" t="s">
        <v>191</v>
      </c>
      <c r="F4719" s="68">
        <v>44685</v>
      </c>
      <c r="G4719" s="67">
        <v>2.93</v>
      </c>
      <c r="H4719" s="67">
        <v>0</v>
      </c>
      <c r="I4719" s="67">
        <v>3</v>
      </c>
      <c r="J4719" s="67">
        <v>2.85</v>
      </c>
      <c r="K4719" s="67">
        <v>99.114199999999997</v>
      </c>
      <c r="L4719" s="67">
        <v>0</v>
      </c>
      <c r="O4719" s="76"/>
    </row>
    <row r="4720" spans="1:15" hidden="1" x14ac:dyDescent="0.25">
      <c r="A4720" s="68">
        <v>44573</v>
      </c>
      <c r="B4720" s="68">
        <v>44575</v>
      </c>
      <c r="C4720" s="66" t="s">
        <v>130</v>
      </c>
      <c r="D4720" s="66" t="s">
        <v>184</v>
      </c>
      <c r="E4720" s="66" t="s">
        <v>185</v>
      </c>
      <c r="F4720" s="68">
        <v>44741</v>
      </c>
      <c r="G4720" s="67">
        <v>3.15</v>
      </c>
      <c r="H4720" s="67">
        <v>0</v>
      </c>
      <c r="I4720" s="67">
        <v>3.22</v>
      </c>
      <c r="J4720" s="67">
        <v>3.08</v>
      </c>
      <c r="K4720" s="67">
        <v>98.568299999999994</v>
      </c>
      <c r="L4720" s="67">
        <v>0</v>
      </c>
    </row>
    <row r="4721" spans="1:15" hidden="1" x14ac:dyDescent="0.25">
      <c r="A4721" s="68">
        <v>44573</v>
      </c>
      <c r="B4721" s="68">
        <v>44575</v>
      </c>
      <c r="C4721" s="66" t="s">
        <v>133</v>
      </c>
      <c r="D4721" s="66" t="s">
        <v>178</v>
      </c>
      <c r="E4721" s="66" t="s">
        <v>179</v>
      </c>
      <c r="F4721" s="68">
        <v>44923</v>
      </c>
      <c r="G4721" s="67">
        <v>3.85</v>
      </c>
      <c r="H4721" s="67">
        <v>-0.12</v>
      </c>
      <c r="I4721" s="67">
        <v>3.93</v>
      </c>
      <c r="J4721" s="67">
        <v>3.78</v>
      </c>
      <c r="K4721" s="67">
        <v>96.410399999999996</v>
      </c>
      <c r="L4721" s="67">
        <v>0</v>
      </c>
    </row>
    <row r="4722" spans="1:15" hidden="1" x14ac:dyDescent="0.25">
      <c r="A4722" s="68">
        <v>44572</v>
      </c>
      <c r="B4722" s="68">
        <v>44574</v>
      </c>
      <c r="C4722" s="66" t="s">
        <v>112</v>
      </c>
      <c r="D4722" s="66" t="s">
        <v>113</v>
      </c>
      <c r="E4722" s="66" t="s">
        <v>114</v>
      </c>
      <c r="F4722" s="68">
        <v>50705</v>
      </c>
      <c r="G4722" s="67">
        <v>4.8499999999999996</v>
      </c>
      <c r="H4722" s="67">
        <v>-0.04</v>
      </c>
      <c r="I4722" s="67">
        <v>4.92</v>
      </c>
      <c r="J4722" s="67">
        <v>4.7699999999999996</v>
      </c>
      <c r="K4722" s="67">
        <v>79.104500000000002</v>
      </c>
      <c r="L4722" s="67">
        <v>0.6411</v>
      </c>
    </row>
    <row r="4723" spans="1:15" hidden="1" x14ac:dyDescent="0.25">
      <c r="A4723" s="68">
        <v>44572</v>
      </c>
      <c r="B4723" s="68">
        <v>44574</v>
      </c>
      <c r="C4723" s="66" t="s">
        <v>121</v>
      </c>
      <c r="D4723" s="66" t="s">
        <v>170</v>
      </c>
      <c r="E4723" s="66" t="s">
        <v>171</v>
      </c>
      <c r="F4723" s="68">
        <v>45987</v>
      </c>
      <c r="G4723" s="67">
        <v>4.42</v>
      </c>
      <c r="H4723" s="67">
        <v>-0.06</v>
      </c>
      <c r="I4723" s="67">
        <v>4.49</v>
      </c>
      <c r="J4723" s="67">
        <v>4.34</v>
      </c>
      <c r="K4723" s="67">
        <v>88.089600000000004</v>
      </c>
      <c r="L4723" s="67">
        <v>0.13150000000000001</v>
      </c>
    </row>
    <row r="4724" spans="1:15" x14ac:dyDescent="0.25">
      <c r="A4724" s="68">
        <v>44572</v>
      </c>
      <c r="B4724" s="68">
        <v>44574</v>
      </c>
      <c r="C4724" s="66" t="s">
        <v>115</v>
      </c>
      <c r="D4724" s="66" t="s">
        <v>116</v>
      </c>
      <c r="E4724" s="66" t="s">
        <v>117</v>
      </c>
      <c r="F4724" s="68">
        <v>51616</v>
      </c>
      <c r="G4724" s="67">
        <v>4.8600000000000003</v>
      </c>
      <c r="H4724" s="67">
        <v>-0.05</v>
      </c>
      <c r="I4724" s="67">
        <v>4.9400000000000004</v>
      </c>
      <c r="J4724" s="67">
        <v>4.79</v>
      </c>
      <c r="K4724" s="67">
        <v>77.018900000000002</v>
      </c>
      <c r="L4724" s="67">
        <v>2.1616</v>
      </c>
    </row>
    <row r="4725" spans="1:15" hidden="1" x14ac:dyDescent="0.25">
      <c r="A4725" s="68">
        <v>44572</v>
      </c>
      <c r="B4725" s="68">
        <v>44574</v>
      </c>
      <c r="C4725" s="66" t="s">
        <v>127</v>
      </c>
      <c r="D4725" s="66" t="s">
        <v>186</v>
      </c>
      <c r="E4725" s="66" t="s">
        <v>187</v>
      </c>
      <c r="F4725" s="68">
        <v>48689</v>
      </c>
      <c r="G4725" s="67">
        <v>4.6500000000000004</v>
      </c>
      <c r="H4725" s="67">
        <v>-0.05</v>
      </c>
      <c r="I4725" s="67">
        <v>4.7300000000000004</v>
      </c>
      <c r="J4725" s="67">
        <v>4.58</v>
      </c>
      <c r="K4725" s="67">
        <v>79.285399999999996</v>
      </c>
      <c r="L4725" s="67">
        <v>1.6520999999999999</v>
      </c>
    </row>
    <row r="4726" spans="1:15" hidden="1" x14ac:dyDescent="0.25">
      <c r="A4726" s="68">
        <v>44572</v>
      </c>
      <c r="B4726" s="68">
        <v>44574</v>
      </c>
      <c r="C4726" s="66" t="s">
        <v>118</v>
      </c>
      <c r="D4726" s="66" t="s">
        <v>188</v>
      </c>
      <c r="E4726" s="66" t="s">
        <v>189</v>
      </c>
      <c r="F4726" s="68">
        <v>46260</v>
      </c>
      <c r="G4726" s="67">
        <v>4.45</v>
      </c>
      <c r="H4726" s="67">
        <v>-0.09</v>
      </c>
      <c r="I4726" s="67">
        <v>4.53</v>
      </c>
      <c r="J4726" s="67">
        <v>4.38</v>
      </c>
      <c r="K4726" s="67">
        <v>87.914299999999997</v>
      </c>
      <c r="L4726" s="67">
        <v>0.57530000000000003</v>
      </c>
    </row>
    <row r="4727" spans="1:15" hidden="1" x14ac:dyDescent="0.25">
      <c r="A4727" s="68">
        <v>44572</v>
      </c>
      <c r="B4727" s="68">
        <v>44574</v>
      </c>
      <c r="C4727" s="66" t="s">
        <v>124</v>
      </c>
      <c r="D4727" s="66" t="s">
        <v>190</v>
      </c>
      <c r="E4727" s="66" t="s">
        <v>191</v>
      </c>
      <c r="F4727" s="68">
        <v>44685</v>
      </c>
      <c r="G4727" s="67">
        <v>2.93</v>
      </c>
      <c r="H4727" s="67">
        <v>0</v>
      </c>
      <c r="I4727" s="67">
        <v>3</v>
      </c>
      <c r="J4727" s="67">
        <v>2.85</v>
      </c>
      <c r="K4727" s="67">
        <v>99.106200000000001</v>
      </c>
      <c r="L4727" s="67">
        <v>0</v>
      </c>
      <c r="O4727" s="76"/>
    </row>
    <row r="4728" spans="1:15" hidden="1" x14ac:dyDescent="0.25">
      <c r="A4728" s="68">
        <v>44572</v>
      </c>
      <c r="B4728" s="68">
        <v>44574</v>
      </c>
      <c r="C4728" s="66" t="s">
        <v>130</v>
      </c>
      <c r="D4728" s="66" t="s">
        <v>184</v>
      </c>
      <c r="E4728" s="66" t="s">
        <v>185</v>
      </c>
      <c r="F4728" s="68">
        <v>44741</v>
      </c>
      <c r="G4728" s="67">
        <v>3.15</v>
      </c>
      <c r="H4728" s="67">
        <v>0</v>
      </c>
      <c r="I4728" s="67">
        <v>3.23</v>
      </c>
      <c r="J4728" s="67">
        <v>3.08</v>
      </c>
      <c r="K4728" s="67">
        <v>98.558300000000003</v>
      </c>
      <c r="L4728" s="67">
        <v>0</v>
      </c>
    </row>
    <row r="4729" spans="1:15" hidden="1" x14ac:dyDescent="0.25">
      <c r="A4729" s="68">
        <v>44572</v>
      </c>
      <c r="B4729" s="68">
        <v>44574</v>
      </c>
      <c r="C4729" s="66" t="s">
        <v>133</v>
      </c>
      <c r="D4729" s="66" t="s">
        <v>178</v>
      </c>
      <c r="E4729" s="66" t="s">
        <v>179</v>
      </c>
      <c r="F4729" s="68">
        <v>44923</v>
      </c>
      <c r="G4729" s="67">
        <v>3.97</v>
      </c>
      <c r="H4729" s="67">
        <v>-0.03</v>
      </c>
      <c r="I4729" s="67">
        <v>4.04</v>
      </c>
      <c r="J4729" s="67">
        <v>3.89</v>
      </c>
      <c r="K4729" s="67">
        <v>96.298500000000004</v>
      </c>
      <c r="L4729" s="67">
        <v>0</v>
      </c>
    </row>
    <row r="4730" spans="1:15" hidden="1" x14ac:dyDescent="0.25">
      <c r="A4730" s="68">
        <v>44571</v>
      </c>
      <c r="B4730" s="68">
        <v>44573</v>
      </c>
      <c r="C4730" s="66" t="s">
        <v>112</v>
      </c>
      <c r="D4730" s="66" t="s">
        <v>113</v>
      </c>
      <c r="E4730" s="66" t="s">
        <v>114</v>
      </c>
      <c r="F4730" s="68">
        <v>50705</v>
      </c>
      <c r="G4730" s="67">
        <v>4.8899999999999997</v>
      </c>
      <c r="H4730" s="67">
        <v>0.05</v>
      </c>
      <c r="I4730" s="67">
        <v>4.96</v>
      </c>
      <c r="J4730" s="67">
        <v>4.8099999999999996</v>
      </c>
      <c r="K4730" s="67">
        <v>78.72</v>
      </c>
      <c r="L4730" s="67">
        <v>0.63290000000000002</v>
      </c>
    </row>
    <row r="4731" spans="1:15" hidden="1" x14ac:dyDescent="0.25">
      <c r="A4731" s="68">
        <v>44571</v>
      </c>
      <c r="B4731" s="68">
        <v>44573</v>
      </c>
      <c r="C4731" s="66" t="s">
        <v>121</v>
      </c>
      <c r="D4731" s="66" t="s">
        <v>170</v>
      </c>
      <c r="E4731" s="66" t="s">
        <v>171</v>
      </c>
      <c r="F4731" s="68">
        <v>45987</v>
      </c>
      <c r="G4731" s="67">
        <v>4.4800000000000004</v>
      </c>
      <c r="H4731" s="67">
        <v>-0.02</v>
      </c>
      <c r="I4731" s="67">
        <v>4.5599999999999996</v>
      </c>
      <c r="J4731" s="67">
        <v>4.41</v>
      </c>
      <c r="K4731" s="67">
        <v>87.874200000000002</v>
      </c>
      <c r="L4731" s="67">
        <v>0.1288</v>
      </c>
    </row>
    <row r="4732" spans="1:15" x14ac:dyDescent="0.25">
      <c r="A4732" s="68">
        <v>44571</v>
      </c>
      <c r="B4732" s="68">
        <v>44573</v>
      </c>
      <c r="C4732" s="66" t="s">
        <v>115</v>
      </c>
      <c r="D4732" s="66" t="s">
        <v>116</v>
      </c>
      <c r="E4732" s="66" t="s">
        <v>117</v>
      </c>
      <c r="F4732" s="68">
        <v>51616</v>
      </c>
      <c r="G4732" s="67">
        <v>4.91</v>
      </c>
      <c r="H4732" s="67">
        <v>0.05</v>
      </c>
      <c r="I4732" s="67">
        <v>4.9800000000000004</v>
      </c>
      <c r="J4732" s="67">
        <v>4.83</v>
      </c>
      <c r="K4732" s="67">
        <v>76.545400000000001</v>
      </c>
      <c r="L4732" s="67">
        <v>2.1534</v>
      </c>
    </row>
    <row r="4733" spans="1:15" hidden="1" x14ac:dyDescent="0.25">
      <c r="A4733" s="68">
        <v>44571</v>
      </c>
      <c r="B4733" s="68">
        <v>44573</v>
      </c>
      <c r="C4733" s="66" t="s">
        <v>127</v>
      </c>
      <c r="D4733" s="66" t="s">
        <v>186</v>
      </c>
      <c r="E4733" s="66" t="s">
        <v>187</v>
      </c>
      <c r="F4733" s="68">
        <v>48689</v>
      </c>
      <c r="G4733" s="67">
        <v>4.7</v>
      </c>
      <c r="H4733" s="67">
        <v>0.01</v>
      </c>
      <c r="I4733" s="67">
        <v>4.78</v>
      </c>
      <c r="J4733" s="67">
        <v>4.63</v>
      </c>
      <c r="K4733" s="67">
        <v>78.912899999999993</v>
      </c>
      <c r="L4733" s="67">
        <v>1.6458999999999999</v>
      </c>
    </row>
    <row r="4734" spans="1:15" hidden="1" x14ac:dyDescent="0.25">
      <c r="A4734" s="68">
        <v>44571</v>
      </c>
      <c r="B4734" s="68">
        <v>44573</v>
      </c>
      <c r="C4734" s="66" t="s">
        <v>118</v>
      </c>
      <c r="D4734" s="66" t="s">
        <v>188</v>
      </c>
      <c r="E4734" s="66" t="s">
        <v>189</v>
      </c>
      <c r="F4734" s="68">
        <v>46260</v>
      </c>
      <c r="G4734" s="67">
        <v>4.54</v>
      </c>
      <c r="H4734" s="67">
        <v>-0.08</v>
      </c>
      <c r="I4734" s="67">
        <v>4.62</v>
      </c>
      <c r="J4734" s="67">
        <v>4.47</v>
      </c>
      <c r="K4734" s="67">
        <v>87.561800000000005</v>
      </c>
      <c r="L4734" s="67">
        <v>0.57120000000000004</v>
      </c>
    </row>
    <row r="4735" spans="1:15" hidden="1" x14ac:dyDescent="0.25">
      <c r="A4735" s="68">
        <v>44571</v>
      </c>
      <c r="B4735" s="68">
        <v>44573</v>
      </c>
      <c r="C4735" s="66" t="s">
        <v>124</v>
      </c>
      <c r="D4735" s="66" t="s">
        <v>190</v>
      </c>
      <c r="E4735" s="66" t="s">
        <v>191</v>
      </c>
      <c r="F4735" s="68">
        <v>44685</v>
      </c>
      <c r="G4735" s="67">
        <v>2.93</v>
      </c>
      <c r="H4735" s="67">
        <v>0</v>
      </c>
      <c r="I4735" s="67">
        <v>3</v>
      </c>
      <c r="J4735" s="67">
        <v>2.85</v>
      </c>
      <c r="K4735" s="67">
        <v>99.098200000000006</v>
      </c>
      <c r="L4735" s="67">
        <v>0</v>
      </c>
      <c r="O4735" s="76"/>
    </row>
    <row r="4736" spans="1:15" hidden="1" x14ac:dyDescent="0.25">
      <c r="A4736" s="68">
        <v>44571</v>
      </c>
      <c r="B4736" s="68">
        <v>44573</v>
      </c>
      <c r="C4736" s="66" t="s">
        <v>130</v>
      </c>
      <c r="D4736" s="66" t="s">
        <v>184</v>
      </c>
      <c r="E4736" s="66" t="s">
        <v>185</v>
      </c>
      <c r="F4736" s="68">
        <v>44741</v>
      </c>
      <c r="G4736" s="67">
        <v>3.15</v>
      </c>
      <c r="H4736" s="67">
        <v>0</v>
      </c>
      <c r="I4736" s="67">
        <v>3.22</v>
      </c>
      <c r="J4736" s="67">
        <v>3.08</v>
      </c>
      <c r="K4736" s="67">
        <v>98.551299999999998</v>
      </c>
      <c r="L4736" s="67">
        <v>0</v>
      </c>
    </row>
    <row r="4737" spans="1:15" hidden="1" x14ac:dyDescent="0.25">
      <c r="A4737" s="68">
        <v>44571</v>
      </c>
      <c r="B4737" s="68">
        <v>44573</v>
      </c>
      <c r="C4737" s="66" t="s">
        <v>133</v>
      </c>
      <c r="D4737" s="66" t="s">
        <v>178</v>
      </c>
      <c r="E4737" s="66" t="s">
        <v>179</v>
      </c>
      <c r="F4737" s="68">
        <v>44923</v>
      </c>
      <c r="G4737" s="67">
        <v>4</v>
      </c>
      <c r="H4737" s="67">
        <v>-0.03</v>
      </c>
      <c r="I4737" s="67">
        <v>4.07</v>
      </c>
      <c r="J4737" s="67">
        <v>3.92</v>
      </c>
      <c r="K4737" s="67">
        <v>96.261300000000006</v>
      </c>
      <c r="L4737" s="67">
        <v>0</v>
      </c>
    </row>
    <row r="4738" spans="1:15" hidden="1" x14ac:dyDescent="0.25">
      <c r="A4738" s="68">
        <v>44568</v>
      </c>
      <c r="B4738" s="68">
        <v>44572</v>
      </c>
      <c r="C4738" s="66" t="s">
        <v>112</v>
      </c>
      <c r="D4738" s="66" t="s">
        <v>113</v>
      </c>
      <c r="E4738" s="66" t="s">
        <v>114</v>
      </c>
      <c r="F4738" s="68">
        <v>50705</v>
      </c>
      <c r="G4738" s="67">
        <v>4.84</v>
      </c>
      <c r="H4738" s="67">
        <v>-0.01</v>
      </c>
      <c r="I4738" s="67">
        <v>4.91</v>
      </c>
      <c r="J4738" s="67">
        <v>4.7699999999999996</v>
      </c>
      <c r="K4738" s="67">
        <v>79.166399999999996</v>
      </c>
      <c r="L4738" s="67">
        <v>0.62470000000000003</v>
      </c>
    </row>
    <row r="4739" spans="1:15" hidden="1" x14ac:dyDescent="0.25">
      <c r="A4739" s="68">
        <v>44568</v>
      </c>
      <c r="B4739" s="68">
        <v>44572</v>
      </c>
      <c r="C4739" s="66" t="s">
        <v>121</v>
      </c>
      <c r="D4739" s="66" t="s">
        <v>170</v>
      </c>
      <c r="E4739" s="66" t="s">
        <v>171</v>
      </c>
      <c r="F4739" s="68">
        <v>45987</v>
      </c>
      <c r="G4739" s="67">
        <v>4.5</v>
      </c>
      <c r="H4739" s="67">
        <v>-0.01</v>
      </c>
      <c r="I4739" s="67">
        <v>4.57</v>
      </c>
      <c r="J4739" s="67">
        <v>4.42</v>
      </c>
      <c r="K4739" s="67">
        <v>87.814400000000006</v>
      </c>
      <c r="L4739" s="67">
        <v>0.126</v>
      </c>
    </row>
    <row r="4740" spans="1:15" x14ac:dyDescent="0.25">
      <c r="A4740" s="68">
        <v>44568</v>
      </c>
      <c r="B4740" s="68">
        <v>44572</v>
      </c>
      <c r="C4740" s="66" t="s">
        <v>115</v>
      </c>
      <c r="D4740" s="66" t="s">
        <v>116</v>
      </c>
      <c r="E4740" s="66" t="s">
        <v>117</v>
      </c>
      <c r="F4740" s="68">
        <v>51616</v>
      </c>
      <c r="G4740" s="67">
        <v>4.8600000000000003</v>
      </c>
      <c r="H4740" s="67">
        <v>0</v>
      </c>
      <c r="I4740" s="67">
        <v>4.93</v>
      </c>
      <c r="J4740" s="67">
        <v>4.78</v>
      </c>
      <c r="K4740" s="67">
        <v>77.068600000000004</v>
      </c>
      <c r="L4740" s="67">
        <v>2.1452</v>
      </c>
    </row>
    <row r="4741" spans="1:15" hidden="1" x14ac:dyDescent="0.25">
      <c r="A4741" s="68">
        <v>44568</v>
      </c>
      <c r="B4741" s="68">
        <v>44572</v>
      </c>
      <c r="C4741" s="66" t="s">
        <v>127</v>
      </c>
      <c r="D4741" s="66" t="s">
        <v>186</v>
      </c>
      <c r="E4741" s="66" t="s">
        <v>187</v>
      </c>
      <c r="F4741" s="68">
        <v>48689</v>
      </c>
      <c r="G4741" s="67">
        <v>4.6900000000000004</v>
      </c>
      <c r="H4741" s="67">
        <v>0.01</v>
      </c>
      <c r="I4741" s="67">
        <v>4.7699999999999996</v>
      </c>
      <c r="J4741" s="67">
        <v>4.62</v>
      </c>
      <c r="K4741" s="67">
        <v>78.993600000000001</v>
      </c>
      <c r="L4741" s="67">
        <v>1.6396999999999999</v>
      </c>
    </row>
    <row r="4742" spans="1:15" hidden="1" x14ac:dyDescent="0.25">
      <c r="A4742" s="68">
        <v>44568</v>
      </c>
      <c r="B4742" s="68">
        <v>44572</v>
      </c>
      <c r="C4742" s="66" t="s">
        <v>118</v>
      </c>
      <c r="D4742" s="66" t="s">
        <v>188</v>
      </c>
      <c r="E4742" s="66" t="s">
        <v>189</v>
      </c>
      <c r="F4742" s="68">
        <v>46260</v>
      </c>
      <c r="G4742" s="67">
        <v>4.62</v>
      </c>
      <c r="H4742" s="67">
        <v>-0.01</v>
      </c>
      <c r="I4742" s="67">
        <v>4.6900000000000004</v>
      </c>
      <c r="J4742" s="67">
        <v>4.54</v>
      </c>
      <c r="K4742" s="67">
        <v>87.281099999999995</v>
      </c>
      <c r="L4742" s="67">
        <v>0.56710000000000005</v>
      </c>
    </row>
    <row r="4743" spans="1:15" hidden="1" x14ac:dyDescent="0.25">
      <c r="A4743" s="68">
        <v>44568</v>
      </c>
      <c r="B4743" s="68">
        <v>44572</v>
      </c>
      <c r="C4743" s="66" t="s">
        <v>124</v>
      </c>
      <c r="D4743" s="66" t="s">
        <v>190</v>
      </c>
      <c r="E4743" s="66" t="s">
        <v>191</v>
      </c>
      <c r="F4743" s="68">
        <v>44685</v>
      </c>
      <c r="G4743" s="67">
        <v>2.93</v>
      </c>
      <c r="H4743" s="67">
        <v>0</v>
      </c>
      <c r="I4743" s="67">
        <v>3</v>
      </c>
      <c r="J4743" s="67">
        <v>2.85</v>
      </c>
      <c r="K4743" s="67">
        <v>99.090199999999996</v>
      </c>
      <c r="L4743" s="67">
        <v>0</v>
      </c>
      <c r="O4743" s="76"/>
    </row>
    <row r="4744" spans="1:15" hidden="1" x14ac:dyDescent="0.25">
      <c r="A4744" s="68">
        <v>44568</v>
      </c>
      <c r="B4744" s="68">
        <v>44572</v>
      </c>
      <c r="C4744" s="66" t="s">
        <v>130</v>
      </c>
      <c r="D4744" s="66" t="s">
        <v>184</v>
      </c>
      <c r="E4744" s="66" t="s">
        <v>185</v>
      </c>
      <c r="F4744" s="68">
        <v>44741</v>
      </c>
      <c r="G4744" s="67">
        <v>3.15</v>
      </c>
      <c r="H4744" s="67">
        <v>0.13</v>
      </c>
      <c r="I4744" s="67">
        <v>3.22</v>
      </c>
      <c r="J4744" s="67">
        <v>3.07</v>
      </c>
      <c r="K4744" s="67">
        <v>98.544399999999996</v>
      </c>
      <c r="L4744" s="67">
        <v>0</v>
      </c>
    </row>
    <row r="4745" spans="1:15" hidden="1" x14ac:dyDescent="0.25">
      <c r="A4745" s="68">
        <v>44568</v>
      </c>
      <c r="B4745" s="68">
        <v>44572</v>
      </c>
      <c r="C4745" s="66" t="s">
        <v>133</v>
      </c>
      <c r="D4745" s="66" t="s">
        <v>178</v>
      </c>
      <c r="E4745" s="66" t="s">
        <v>179</v>
      </c>
      <c r="F4745" s="68">
        <v>44923</v>
      </c>
      <c r="G4745" s="67">
        <v>4.03</v>
      </c>
      <c r="H4745" s="67">
        <v>-0.05</v>
      </c>
      <c r="I4745" s="67">
        <v>4.0999999999999996</v>
      </c>
      <c r="J4745" s="67">
        <v>3.95</v>
      </c>
      <c r="K4745" s="67">
        <v>96.2239</v>
      </c>
      <c r="L4745" s="67">
        <v>0</v>
      </c>
    </row>
    <row r="4746" spans="1:15" hidden="1" x14ac:dyDescent="0.25">
      <c r="A4746" s="68">
        <v>44567</v>
      </c>
      <c r="B4746" s="68">
        <v>44571</v>
      </c>
      <c r="C4746" s="66" t="s">
        <v>112</v>
      </c>
      <c r="D4746" s="66" t="s">
        <v>113</v>
      </c>
      <c r="E4746" s="66" t="s">
        <v>114</v>
      </c>
      <c r="F4746" s="68">
        <v>50705</v>
      </c>
      <c r="G4746" s="67">
        <v>4.8499999999999996</v>
      </c>
      <c r="H4746" s="67">
        <v>0.1</v>
      </c>
      <c r="I4746" s="67">
        <v>4.92</v>
      </c>
      <c r="J4746" s="67">
        <v>4.7699999999999996</v>
      </c>
      <c r="K4746" s="67">
        <v>79.096800000000002</v>
      </c>
      <c r="L4746" s="67">
        <v>0.61639999999999995</v>
      </c>
    </row>
    <row r="4747" spans="1:15" hidden="1" x14ac:dyDescent="0.25">
      <c r="A4747" s="68">
        <v>44567</v>
      </c>
      <c r="B4747" s="68">
        <v>44571</v>
      </c>
      <c r="C4747" s="66" t="s">
        <v>121</v>
      </c>
      <c r="D4747" s="66" t="s">
        <v>170</v>
      </c>
      <c r="E4747" s="66" t="s">
        <v>171</v>
      </c>
      <c r="F4747" s="68">
        <v>45987</v>
      </c>
      <c r="G4747" s="67">
        <v>4.51</v>
      </c>
      <c r="H4747" s="67">
        <v>0.02</v>
      </c>
      <c r="I4747" s="67">
        <v>4.58</v>
      </c>
      <c r="J4747" s="67">
        <v>4.4400000000000004</v>
      </c>
      <c r="K4747" s="67">
        <v>87.766999999999996</v>
      </c>
      <c r="L4747" s="67">
        <v>0.12330000000000001</v>
      </c>
    </row>
    <row r="4748" spans="1:15" x14ac:dyDescent="0.25">
      <c r="A4748" s="68">
        <v>44567</v>
      </c>
      <c r="B4748" s="68">
        <v>44571</v>
      </c>
      <c r="C4748" s="66" t="s">
        <v>115</v>
      </c>
      <c r="D4748" s="66" t="s">
        <v>116</v>
      </c>
      <c r="E4748" s="66" t="s">
        <v>117</v>
      </c>
      <c r="F4748" s="68">
        <v>51616</v>
      </c>
      <c r="G4748" s="67">
        <v>4.8600000000000003</v>
      </c>
      <c r="H4748" s="67">
        <v>0.09</v>
      </c>
      <c r="I4748" s="67">
        <v>4.93</v>
      </c>
      <c r="J4748" s="67">
        <v>4.78</v>
      </c>
      <c r="K4748" s="67">
        <v>77.058400000000006</v>
      </c>
      <c r="L4748" s="67">
        <v>2.137</v>
      </c>
    </row>
    <row r="4749" spans="1:15" hidden="1" x14ac:dyDescent="0.25">
      <c r="A4749" s="68">
        <v>44567</v>
      </c>
      <c r="B4749" s="68">
        <v>44571</v>
      </c>
      <c r="C4749" s="66" t="s">
        <v>127</v>
      </c>
      <c r="D4749" s="66" t="s">
        <v>186</v>
      </c>
      <c r="E4749" s="66" t="s">
        <v>187</v>
      </c>
      <c r="F4749" s="68">
        <v>48689</v>
      </c>
      <c r="G4749" s="67">
        <v>4.68</v>
      </c>
      <c r="H4749" s="67">
        <v>0.05</v>
      </c>
      <c r="I4749" s="67">
        <v>4.76</v>
      </c>
      <c r="J4749" s="67">
        <v>4.6100000000000003</v>
      </c>
      <c r="K4749" s="67">
        <v>79.052800000000005</v>
      </c>
      <c r="L4749" s="67">
        <v>1.6335999999999999</v>
      </c>
    </row>
    <row r="4750" spans="1:15" hidden="1" x14ac:dyDescent="0.25">
      <c r="A4750" s="68">
        <v>44567</v>
      </c>
      <c r="B4750" s="68">
        <v>44571</v>
      </c>
      <c r="C4750" s="66" t="s">
        <v>118</v>
      </c>
      <c r="D4750" s="66" t="s">
        <v>188</v>
      </c>
      <c r="E4750" s="66" t="s">
        <v>189</v>
      </c>
      <c r="F4750" s="68">
        <v>46260</v>
      </c>
      <c r="G4750" s="67">
        <v>4.63</v>
      </c>
      <c r="H4750" s="67">
        <v>0.01</v>
      </c>
      <c r="I4750" s="67">
        <v>4.7</v>
      </c>
      <c r="J4750" s="67">
        <v>4.5599999999999996</v>
      </c>
      <c r="K4750" s="67">
        <v>87.222499999999997</v>
      </c>
      <c r="L4750" s="67">
        <v>0.56299999999999994</v>
      </c>
    </row>
    <row r="4751" spans="1:15" hidden="1" x14ac:dyDescent="0.25">
      <c r="A4751" s="68">
        <v>44567</v>
      </c>
      <c r="B4751" s="68">
        <v>44571</v>
      </c>
      <c r="C4751" s="66" t="s">
        <v>124</v>
      </c>
      <c r="D4751" s="66" t="s">
        <v>190</v>
      </c>
      <c r="E4751" s="66" t="s">
        <v>191</v>
      </c>
      <c r="F4751" s="68">
        <v>44685</v>
      </c>
      <c r="G4751" s="67">
        <v>2.93</v>
      </c>
      <c r="H4751" s="67">
        <v>0.23</v>
      </c>
      <c r="I4751" s="67">
        <v>3</v>
      </c>
      <c r="J4751" s="67">
        <v>2.85</v>
      </c>
      <c r="K4751" s="67">
        <v>99.082300000000004</v>
      </c>
      <c r="L4751" s="67">
        <v>0</v>
      </c>
      <c r="O4751" s="76"/>
    </row>
    <row r="4752" spans="1:15" hidden="1" x14ac:dyDescent="0.25">
      <c r="A4752" s="68">
        <v>44567</v>
      </c>
      <c r="B4752" s="68">
        <v>44571</v>
      </c>
      <c r="C4752" s="66" t="s">
        <v>130</v>
      </c>
      <c r="D4752" s="66" t="s">
        <v>184</v>
      </c>
      <c r="E4752" s="66" t="s">
        <v>185</v>
      </c>
      <c r="F4752" s="68">
        <v>44741</v>
      </c>
      <c r="G4752" s="67">
        <v>3.02</v>
      </c>
      <c r="H4752" s="67">
        <v>0.05</v>
      </c>
      <c r="I4752" s="67">
        <v>3.09</v>
      </c>
      <c r="J4752" s="67">
        <v>2.95</v>
      </c>
      <c r="K4752" s="67">
        <v>98.595100000000002</v>
      </c>
      <c r="L4752" s="67">
        <v>0</v>
      </c>
    </row>
    <row r="4753" spans="1:15" hidden="1" x14ac:dyDescent="0.25">
      <c r="A4753" s="68">
        <v>44567</v>
      </c>
      <c r="B4753" s="68">
        <v>44571</v>
      </c>
      <c r="C4753" s="66" t="s">
        <v>133</v>
      </c>
      <c r="D4753" s="66" t="s">
        <v>178</v>
      </c>
      <c r="E4753" s="66" t="s">
        <v>179</v>
      </c>
      <c r="F4753" s="68">
        <v>44923</v>
      </c>
      <c r="G4753" s="67">
        <v>4.08</v>
      </c>
      <c r="H4753" s="67">
        <v>0.15</v>
      </c>
      <c r="I4753" s="67">
        <v>4.1500000000000004</v>
      </c>
      <c r="J4753" s="67">
        <v>4</v>
      </c>
      <c r="K4753" s="67">
        <v>96.168300000000002</v>
      </c>
      <c r="L4753" s="67">
        <v>0</v>
      </c>
    </row>
    <row r="4754" spans="1:15" hidden="1" x14ac:dyDescent="0.25">
      <c r="A4754" s="68">
        <v>44566</v>
      </c>
      <c r="B4754" s="68">
        <v>44568</v>
      </c>
      <c r="C4754" s="66" t="s">
        <v>112</v>
      </c>
      <c r="D4754" s="66" t="s">
        <v>113</v>
      </c>
      <c r="E4754" s="66" t="s">
        <v>114</v>
      </c>
      <c r="F4754" s="68">
        <v>50705</v>
      </c>
      <c r="G4754" s="67">
        <v>4.75</v>
      </c>
      <c r="H4754" s="67">
        <v>-0.12</v>
      </c>
      <c r="I4754" s="67">
        <v>4.82</v>
      </c>
      <c r="J4754" s="67">
        <v>4.68</v>
      </c>
      <c r="K4754" s="67">
        <v>80.058099999999996</v>
      </c>
      <c r="L4754" s="67">
        <v>0.59179999999999999</v>
      </c>
    </row>
    <row r="4755" spans="1:15" hidden="1" x14ac:dyDescent="0.25">
      <c r="A4755" s="68">
        <v>44566</v>
      </c>
      <c r="B4755" s="68">
        <v>44568</v>
      </c>
      <c r="C4755" s="66" t="s">
        <v>121</v>
      </c>
      <c r="D4755" s="66" t="s">
        <v>170</v>
      </c>
      <c r="E4755" s="66" t="s">
        <v>171</v>
      </c>
      <c r="F4755" s="68">
        <v>45987</v>
      </c>
      <c r="G4755" s="67">
        <v>4.49</v>
      </c>
      <c r="H4755" s="67">
        <v>0.03</v>
      </c>
      <c r="I4755" s="67">
        <v>4.5599999999999996</v>
      </c>
      <c r="J4755" s="67">
        <v>4.41</v>
      </c>
      <c r="K4755" s="67">
        <v>87.821200000000005</v>
      </c>
      <c r="L4755" s="67">
        <v>0.11509999999999999</v>
      </c>
    </row>
    <row r="4756" spans="1:15" x14ac:dyDescent="0.25">
      <c r="A4756" s="68">
        <v>44566</v>
      </c>
      <c r="B4756" s="68">
        <v>44568</v>
      </c>
      <c r="C4756" s="66" t="s">
        <v>115</v>
      </c>
      <c r="D4756" s="66" t="s">
        <v>116</v>
      </c>
      <c r="E4756" s="66" t="s">
        <v>117</v>
      </c>
      <c r="F4756" s="68">
        <v>51616</v>
      </c>
      <c r="G4756" s="67">
        <v>4.7699999999999996</v>
      </c>
      <c r="H4756" s="67">
        <v>-0.12</v>
      </c>
      <c r="I4756" s="67">
        <v>4.84</v>
      </c>
      <c r="J4756" s="67">
        <v>4.7</v>
      </c>
      <c r="K4756" s="67">
        <v>77.9833</v>
      </c>
      <c r="L4756" s="67">
        <v>2.1122999999999998</v>
      </c>
    </row>
    <row r="4757" spans="1:15" hidden="1" x14ac:dyDescent="0.25">
      <c r="A4757" s="68">
        <v>44566</v>
      </c>
      <c r="B4757" s="68">
        <v>44568</v>
      </c>
      <c r="C4757" s="66" t="s">
        <v>127</v>
      </c>
      <c r="D4757" s="66" t="s">
        <v>186</v>
      </c>
      <c r="E4757" s="66" t="s">
        <v>187</v>
      </c>
      <c r="F4757" s="68">
        <v>48689</v>
      </c>
      <c r="G4757" s="67">
        <v>4.63</v>
      </c>
      <c r="H4757" s="67">
        <v>-0.11</v>
      </c>
      <c r="I4757" s="67">
        <v>4.7</v>
      </c>
      <c r="J4757" s="67">
        <v>4.5599999999999996</v>
      </c>
      <c r="K4757" s="67">
        <v>79.436499999999995</v>
      </c>
      <c r="L4757" s="67">
        <v>1.6151</v>
      </c>
    </row>
    <row r="4758" spans="1:15" hidden="1" x14ac:dyDescent="0.25">
      <c r="A4758" s="68">
        <v>44566</v>
      </c>
      <c r="B4758" s="68">
        <v>44568</v>
      </c>
      <c r="C4758" s="66" t="s">
        <v>118</v>
      </c>
      <c r="D4758" s="66" t="s">
        <v>188</v>
      </c>
      <c r="E4758" s="66" t="s">
        <v>189</v>
      </c>
      <c r="F4758" s="68">
        <v>46260</v>
      </c>
      <c r="G4758" s="67">
        <v>4.62</v>
      </c>
      <c r="H4758" s="67">
        <v>0.03</v>
      </c>
      <c r="I4758" s="67">
        <v>4.6900000000000004</v>
      </c>
      <c r="J4758" s="67">
        <v>4.54</v>
      </c>
      <c r="K4758" s="67">
        <v>87.251900000000006</v>
      </c>
      <c r="L4758" s="67">
        <v>0.55069999999999997</v>
      </c>
    </row>
    <row r="4759" spans="1:15" hidden="1" x14ac:dyDescent="0.25">
      <c r="A4759" s="68">
        <v>44566</v>
      </c>
      <c r="B4759" s="68">
        <v>44568</v>
      </c>
      <c r="C4759" s="66" t="s">
        <v>124</v>
      </c>
      <c r="D4759" s="66" t="s">
        <v>190</v>
      </c>
      <c r="E4759" s="66" t="s">
        <v>191</v>
      </c>
      <c r="F4759" s="68">
        <v>44685</v>
      </c>
      <c r="G4759" s="67">
        <v>2.7</v>
      </c>
      <c r="H4759" s="67">
        <v>0</v>
      </c>
      <c r="I4759" s="67">
        <v>2.77</v>
      </c>
      <c r="J4759" s="67">
        <v>2.62</v>
      </c>
      <c r="K4759" s="67">
        <v>99.130700000000004</v>
      </c>
      <c r="L4759" s="67">
        <v>0</v>
      </c>
      <c r="O4759" s="76"/>
    </row>
    <row r="4760" spans="1:15" hidden="1" x14ac:dyDescent="0.25">
      <c r="A4760" s="68">
        <v>44566</v>
      </c>
      <c r="B4760" s="68">
        <v>44568</v>
      </c>
      <c r="C4760" s="66" t="s">
        <v>130</v>
      </c>
      <c r="D4760" s="66" t="s">
        <v>184</v>
      </c>
      <c r="E4760" s="66" t="s">
        <v>185</v>
      </c>
      <c r="F4760" s="68">
        <v>44741</v>
      </c>
      <c r="G4760" s="67">
        <v>2.97</v>
      </c>
      <c r="H4760" s="67">
        <v>0</v>
      </c>
      <c r="I4760" s="67">
        <v>3.05</v>
      </c>
      <c r="J4760" s="67">
        <v>2.9</v>
      </c>
      <c r="K4760" s="67">
        <v>98.591300000000004</v>
      </c>
      <c r="L4760" s="67">
        <v>0</v>
      </c>
    </row>
    <row r="4761" spans="1:15" hidden="1" x14ac:dyDescent="0.25">
      <c r="A4761" s="68">
        <v>44566</v>
      </c>
      <c r="B4761" s="68">
        <v>44568</v>
      </c>
      <c r="C4761" s="66" t="s">
        <v>133</v>
      </c>
      <c r="D4761" s="66" t="s">
        <v>178</v>
      </c>
      <c r="E4761" s="66" t="s">
        <v>179</v>
      </c>
      <c r="F4761" s="68">
        <v>44923</v>
      </c>
      <c r="G4761" s="67">
        <v>3.93</v>
      </c>
      <c r="H4761" s="67">
        <v>0</v>
      </c>
      <c r="I4761" s="67">
        <v>4</v>
      </c>
      <c r="J4761" s="67">
        <v>3.85</v>
      </c>
      <c r="K4761" s="67">
        <v>96.273799999999994</v>
      </c>
      <c r="L4761" s="67">
        <v>0</v>
      </c>
    </row>
    <row r="4762" spans="1:15" hidden="1" x14ac:dyDescent="0.25">
      <c r="A4762" s="68">
        <v>44565</v>
      </c>
      <c r="B4762" s="68">
        <v>44567</v>
      </c>
      <c r="C4762" s="66" t="s">
        <v>112</v>
      </c>
      <c r="D4762" s="66" t="s">
        <v>113</v>
      </c>
      <c r="E4762" s="66" t="s">
        <v>114</v>
      </c>
      <c r="F4762" s="68">
        <v>50705</v>
      </c>
      <c r="G4762" s="67">
        <v>4.87</v>
      </c>
      <c r="H4762" s="67">
        <v>0.19</v>
      </c>
      <c r="I4762" s="67">
        <v>4.9400000000000004</v>
      </c>
      <c r="J4762" s="67">
        <v>4.79</v>
      </c>
      <c r="K4762" s="67">
        <v>78.901499999999999</v>
      </c>
      <c r="L4762" s="67">
        <v>0.58360000000000001</v>
      </c>
    </row>
    <row r="4763" spans="1:15" hidden="1" x14ac:dyDescent="0.25">
      <c r="A4763" s="68">
        <v>44565</v>
      </c>
      <c r="B4763" s="68">
        <v>44567</v>
      </c>
      <c r="C4763" s="66" t="s">
        <v>121</v>
      </c>
      <c r="D4763" s="66" t="s">
        <v>170</v>
      </c>
      <c r="E4763" s="66" t="s">
        <v>171</v>
      </c>
      <c r="F4763" s="68">
        <v>45987</v>
      </c>
      <c r="G4763" s="67">
        <v>4.46</v>
      </c>
      <c r="H4763" s="67">
        <v>0.28999999999999998</v>
      </c>
      <c r="I4763" s="67">
        <v>4.53</v>
      </c>
      <c r="J4763" s="67">
        <v>4.3899999999999997</v>
      </c>
      <c r="K4763" s="67">
        <v>87.892799999999994</v>
      </c>
      <c r="L4763" s="67">
        <v>0.1123</v>
      </c>
    </row>
    <row r="4764" spans="1:15" x14ac:dyDescent="0.25">
      <c r="A4764" s="68">
        <v>44565</v>
      </c>
      <c r="B4764" s="68">
        <v>44567</v>
      </c>
      <c r="C4764" s="66" t="s">
        <v>115</v>
      </c>
      <c r="D4764" s="66" t="s">
        <v>116</v>
      </c>
      <c r="E4764" s="66" t="s">
        <v>117</v>
      </c>
      <c r="F4764" s="68">
        <v>51616</v>
      </c>
      <c r="G4764" s="67">
        <v>4.8899999999999997</v>
      </c>
      <c r="H4764" s="67">
        <v>0.2</v>
      </c>
      <c r="I4764" s="67">
        <v>4.97</v>
      </c>
      <c r="J4764" s="67">
        <v>4.82</v>
      </c>
      <c r="K4764" s="67">
        <v>76.677099999999996</v>
      </c>
      <c r="L4764" s="67">
        <v>2.1040999999999999</v>
      </c>
    </row>
    <row r="4765" spans="1:15" hidden="1" x14ac:dyDescent="0.25">
      <c r="A4765" s="68">
        <v>44565</v>
      </c>
      <c r="B4765" s="68">
        <v>44567</v>
      </c>
      <c r="C4765" s="66" t="s">
        <v>127</v>
      </c>
      <c r="D4765" s="66" t="s">
        <v>186</v>
      </c>
      <c r="E4765" s="66" t="s">
        <v>187</v>
      </c>
      <c r="F4765" s="68">
        <v>48689</v>
      </c>
      <c r="G4765" s="67">
        <v>4.74</v>
      </c>
      <c r="H4765" s="67">
        <v>0.28000000000000003</v>
      </c>
      <c r="I4765" s="67">
        <v>4.8099999999999996</v>
      </c>
      <c r="J4765" s="67">
        <v>4.67</v>
      </c>
      <c r="K4765" s="67">
        <v>78.604299999999995</v>
      </c>
      <c r="L4765" s="67">
        <v>1.6089</v>
      </c>
    </row>
    <row r="4766" spans="1:15" hidden="1" x14ac:dyDescent="0.25">
      <c r="A4766" s="68">
        <v>44565</v>
      </c>
      <c r="B4766" s="68">
        <v>44567</v>
      </c>
      <c r="C4766" s="66" t="s">
        <v>118</v>
      </c>
      <c r="D4766" s="66" t="s">
        <v>188</v>
      </c>
      <c r="E4766" s="66" t="s">
        <v>189</v>
      </c>
      <c r="F4766" s="68">
        <v>46260</v>
      </c>
      <c r="G4766" s="67">
        <v>4.59</v>
      </c>
      <c r="H4766" s="67">
        <v>0.24</v>
      </c>
      <c r="I4766" s="67">
        <v>4.66</v>
      </c>
      <c r="J4766" s="67">
        <v>4.51</v>
      </c>
      <c r="K4766" s="67">
        <v>87.357200000000006</v>
      </c>
      <c r="L4766" s="67">
        <v>0.54659999999999997</v>
      </c>
    </row>
    <row r="4767" spans="1:15" hidden="1" x14ac:dyDescent="0.25">
      <c r="A4767" s="68">
        <v>44565</v>
      </c>
      <c r="B4767" s="68">
        <v>44567</v>
      </c>
      <c r="C4767" s="66" t="s">
        <v>124</v>
      </c>
      <c r="D4767" s="66" t="s">
        <v>190</v>
      </c>
      <c r="E4767" s="66" t="s">
        <v>191</v>
      </c>
      <c r="F4767" s="68">
        <v>44685</v>
      </c>
      <c r="G4767" s="67">
        <v>2.7</v>
      </c>
      <c r="H4767" s="67">
        <v>0.52</v>
      </c>
      <c r="I4767" s="67">
        <v>2.77</v>
      </c>
      <c r="J4767" s="67">
        <v>2.62</v>
      </c>
      <c r="K4767" s="67">
        <v>99.124399999999994</v>
      </c>
      <c r="L4767" s="67">
        <v>0</v>
      </c>
      <c r="O4767" s="76"/>
    </row>
    <row r="4768" spans="1:15" hidden="1" x14ac:dyDescent="0.25">
      <c r="A4768" s="68">
        <v>44565</v>
      </c>
      <c r="B4768" s="68">
        <v>44567</v>
      </c>
      <c r="C4768" s="66" t="s">
        <v>130</v>
      </c>
      <c r="D4768" s="66" t="s">
        <v>184</v>
      </c>
      <c r="E4768" s="66" t="s">
        <v>185</v>
      </c>
      <c r="F4768" s="68">
        <v>44741</v>
      </c>
      <c r="G4768" s="67">
        <v>2.97</v>
      </c>
      <c r="H4768" s="67">
        <v>0.35</v>
      </c>
      <c r="I4768" s="67">
        <v>3.04</v>
      </c>
      <c r="J4768" s="67">
        <v>2.9</v>
      </c>
      <c r="K4768" s="67">
        <v>98.585999999999999</v>
      </c>
      <c r="L4768" s="67">
        <v>0</v>
      </c>
    </row>
    <row r="4769" spans="1:15" hidden="1" x14ac:dyDescent="0.25">
      <c r="A4769" s="68">
        <v>44565</v>
      </c>
      <c r="B4769" s="68">
        <v>44567</v>
      </c>
      <c r="C4769" s="66" t="s">
        <v>133</v>
      </c>
      <c r="D4769" s="66" t="s">
        <v>178</v>
      </c>
      <c r="E4769" s="66" t="s">
        <v>179</v>
      </c>
      <c r="F4769" s="68">
        <v>44923</v>
      </c>
      <c r="G4769" s="67">
        <v>3.93</v>
      </c>
      <c r="H4769" s="67">
        <v>0.35</v>
      </c>
      <c r="I4769" s="67">
        <v>4</v>
      </c>
      <c r="J4769" s="67">
        <v>3.85</v>
      </c>
      <c r="K4769" s="67">
        <v>96.2637</v>
      </c>
      <c r="L4769" s="67">
        <v>0</v>
      </c>
    </row>
    <row r="4770" spans="1:15" hidden="1" x14ac:dyDescent="0.25">
      <c r="A4770" s="68">
        <v>44564</v>
      </c>
      <c r="B4770" s="68">
        <v>44566</v>
      </c>
      <c r="C4770" s="66" t="s">
        <v>112</v>
      </c>
      <c r="D4770" s="66" t="s">
        <v>113</v>
      </c>
      <c r="E4770" s="66" t="s">
        <v>114</v>
      </c>
      <c r="F4770" s="68">
        <v>50705</v>
      </c>
      <c r="G4770" s="67">
        <v>4.68</v>
      </c>
      <c r="H4770" s="67">
        <v>-0.04</v>
      </c>
      <c r="I4770" s="67">
        <v>4.75</v>
      </c>
      <c r="J4770" s="67">
        <v>4.5999999999999996</v>
      </c>
      <c r="K4770" s="67">
        <v>80.768600000000006</v>
      </c>
      <c r="L4770" s="67">
        <v>0.57530000000000003</v>
      </c>
    </row>
    <row r="4771" spans="1:15" hidden="1" x14ac:dyDescent="0.25">
      <c r="A4771" s="68">
        <v>44564</v>
      </c>
      <c r="B4771" s="68">
        <v>44566</v>
      </c>
      <c r="C4771" s="66" t="s">
        <v>121</v>
      </c>
      <c r="D4771" s="66" t="s">
        <v>170</v>
      </c>
      <c r="E4771" s="66" t="s">
        <v>171</v>
      </c>
      <c r="F4771" s="68">
        <v>45987</v>
      </c>
      <c r="G4771" s="67">
        <v>4.17</v>
      </c>
      <c r="H4771" s="67">
        <v>-0.02</v>
      </c>
      <c r="I4771" s="67">
        <v>4.24</v>
      </c>
      <c r="J4771" s="67">
        <v>4.0999999999999996</v>
      </c>
      <c r="K4771" s="67">
        <v>88.829800000000006</v>
      </c>
      <c r="L4771" s="67">
        <v>0.1096</v>
      </c>
    </row>
    <row r="4772" spans="1:15" x14ac:dyDescent="0.25">
      <c r="A4772" s="68">
        <v>44564</v>
      </c>
      <c r="B4772" s="68">
        <v>44566</v>
      </c>
      <c r="C4772" s="66" t="s">
        <v>115</v>
      </c>
      <c r="D4772" s="66" t="s">
        <v>116</v>
      </c>
      <c r="E4772" s="66" t="s">
        <v>117</v>
      </c>
      <c r="F4772" s="68">
        <v>51616</v>
      </c>
      <c r="G4772" s="67">
        <v>4.6900000000000004</v>
      </c>
      <c r="H4772" s="67">
        <v>-0.06</v>
      </c>
      <c r="I4772" s="67">
        <v>4.7699999999999996</v>
      </c>
      <c r="J4772" s="67">
        <v>4.62</v>
      </c>
      <c r="K4772" s="67">
        <v>78.784000000000006</v>
      </c>
      <c r="L4772" s="67">
        <v>2.0958999999999999</v>
      </c>
    </row>
    <row r="4773" spans="1:15" hidden="1" x14ac:dyDescent="0.25">
      <c r="A4773" s="68">
        <v>44564</v>
      </c>
      <c r="B4773" s="68">
        <v>44566</v>
      </c>
      <c r="C4773" s="66" t="s">
        <v>127</v>
      </c>
      <c r="D4773" s="66" t="s">
        <v>186</v>
      </c>
      <c r="E4773" s="66" t="s">
        <v>187</v>
      </c>
      <c r="F4773" s="68">
        <v>48689</v>
      </c>
      <c r="G4773" s="67">
        <v>4.46</v>
      </c>
      <c r="H4773" s="67">
        <v>-0.05</v>
      </c>
      <c r="I4773" s="67">
        <v>4.53</v>
      </c>
      <c r="J4773" s="67">
        <v>4.38</v>
      </c>
      <c r="K4773" s="67">
        <v>80.744399999999999</v>
      </c>
      <c r="L4773" s="67">
        <v>1.6027</v>
      </c>
    </row>
    <row r="4774" spans="1:15" hidden="1" x14ac:dyDescent="0.25">
      <c r="A4774" s="68">
        <v>44564</v>
      </c>
      <c r="B4774" s="68">
        <v>44566</v>
      </c>
      <c r="C4774" s="66" t="s">
        <v>118</v>
      </c>
      <c r="D4774" s="66" t="s">
        <v>188</v>
      </c>
      <c r="E4774" s="66" t="s">
        <v>189</v>
      </c>
      <c r="F4774" s="68">
        <v>46260</v>
      </c>
      <c r="G4774" s="67">
        <v>4.3499999999999996</v>
      </c>
      <c r="H4774" s="67">
        <v>0</v>
      </c>
      <c r="I4774" s="67">
        <v>4.42</v>
      </c>
      <c r="J4774" s="67">
        <v>4.2699999999999996</v>
      </c>
      <c r="K4774" s="67">
        <v>88.265699999999995</v>
      </c>
      <c r="L4774" s="67">
        <v>0.54249999999999998</v>
      </c>
    </row>
    <row r="4775" spans="1:15" hidden="1" x14ac:dyDescent="0.25">
      <c r="A4775" s="68">
        <v>44564</v>
      </c>
      <c r="B4775" s="68">
        <v>44566</v>
      </c>
      <c r="C4775" s="66" t="s">
        <v>124</v>
      </c>
      <c r="D4775" s="66" t="s">
        <v>190</v>
      </c>
      <c r="E4775" s="66" t="s">
        <v>191</v>
      </c>
      <c r="F4775" s="68">
        <v>44685</v>
      </c>
      <c r="G4775" s="67">
        <v>2.1800000000000002</v>
      </c>
      <c r="H4775" s="67">
        <v>0.02</v>
      </c>
      <c r="I4775" s="67">
        <v>2.25</v>
      </c>
      <c r="J4775" s="67">
        <v>2.1</v>
      </c>
      <c r="K4775" s="67">
        <v>99.286199999999994</v>
      </c>
      <c r="L4775" s="67">
        <v>0</v>
      </c>
      <c r="O4775" s="76"/>
    </row>
    <row r="4776" spans="1:15" hidden="1" x14ac:dyDescent="0.25">
      <c r="A4776" s="68">
        <v>44564</v>
      </c>
      <c r="B4776" s="68">
        <v>44566</v>
      </c>
      <c r="C4776" s="66" t="s">
        <v>130</v>
      </c>
      <c r="D4776" s="66" t="s">
        <v>184</v>
      </c>
      <c r="E4776" s="66" t="s">
        <v>185</v>
      </c>
      <c r="F4776" s="68">
        <v>44741</v>
      </c>
      <c r="G4776" s="67">
        <v>2.62</v>
      </c>
      <c r="H4776" s="67">
        <v>0.01</v>
      </c>
      <c r="I4776" s="67">
        <v>2.7</v>
      </c>
      <c r="J4776" s="67">
        <v>2.5499999999999998</v>
      </c>
      <c r="K4776" s="67">
        <v>98.740899999999996</v>
      </c>
      <c r="L4776" s="67">
        <v>0</v>
      </c>
    </row>
    <row r="4777" spans="1:15" hidden="1" x14ac:dyDescent="0.25">
      <c r="A4777" s="68">
        <v>44564</v>
      </c>
      <c r="B4777" s="68">
        <v>44566</v>
      </c>
      <c r="C4777" s="66" t="s">
        <v>133</v>
      </c>
      <c r="D4777" s="66" t="s">
        <v>178</v>
      </c>
      <c r="E4777" s="66" t="s">
        <v>179</v>
      </c>
      <c r="F4777" s="68">
        <v>44923</v>
      </c>
      <c r="G4777" s="67">
        <v>3.58</v>
      </c>
      <c r="H4777" s="67">
        <v>0.01</v>
      </c>
      <c r="I4777" s="67">
        <v>3.65</v>
      </c>
      <c r="J4777" s="67">
        <v>3.5</v>
      </c>
      <c r="K4777" s="67">
        <v>96.576300000000003</v>
      </c>
      <c r="L4777" s="67">
        <v>0</v>
      </c>
    </row>
  </sheetData>
  <autoFilter ref="A1:L4777" xr:uid="{EC1BE5CA-49CF-459A-AA7C-E54997C55091}">
    <filterColumn colId="2">
      <filters>
        <filter val="20Y"/>
      </filters>
    </filterColumn>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0A048-216F-4BD6-8E2C-93B4D2DD85E0}">
  <dimension ref="A1:D1411"/>
  <sheetViews>
    <sheetView showGridLines="0" workbookViewId="0">
      <selection activeCell="J16" sqref="J16"/>
    </sheetView>
  </sheetViews>
  <sheetFormatPr defaultRowHeight="15" x14ac:dyDescent="0.25"/>
  <cols>
    <col min="1" max="1" width="11.5703125" bestFit="1" customWidth="1"/>
    <col min="2" max="2" width="6.28515625" bestFit="1" customWidth="1"/>
    <col min="3" max="3" width="8.5703125" bestFit="1" customWidth="1"/>
    <col min="4" max="4" width="9.28515625" bestFit="1" customWidth="1"/>
  </cols>
  <sheetData>
    <row r="1" spans="1:4" x14ac:dyDescent="0.25">
      <c r="A1" t="s">
        <v>0</v>
      </c>
      <c r="B1" t="s">
        <v>75</v>
      </c>
      <c r="C1" t="s">
        <v>192</v>
      </c>
      <c r="D1" t="s">
        <v>193</v>
      </c>
    </row>
    <row r="2" spans="1:4" x14ac:dyDescent="0.25">
      <c r="A2" s="29">
        <v>45404</v>
      </c>
      <c r="B2" s="20">
        <v>7</v>
      </c>
      <c r="C2" s="30">
        <v>1.9199999999999998E-2</v>
      </c>
      <c r="D2" s="31">
        <v>7.0529999999999999</v>
      </c>
    </row>
    <row r="3" spans="1:4" x14ac:dyDescent="0.25">
      <c r="A3" s="29">
        <v>45404</v>
      </c>
      <c r="B3" s="20">
        <v>14</v>
      </c>
      <c r="C3" s="30">
        <v>3.8399999999999997E-2</v>
      </c>
      <c r="D3" s="31">
        <v>7.0548999999999999</v>
      </c>
    </row>
    <row r="4" spans="1:4" x14ac:dyDescent="0.25">
      <c r="A4" s="29">
        <v>45404</v>
      </c>
      <c r="B4" s="20">
        <v>21</v>
      </c>
      <c r="C4" s="30">
        <v>5.7500000000000002E-2</v>
      </c>
      <c r="D4" s="31">
        <v>7.0567000000000002</v>
      </c>
    </row>
    <row r="5" spans="1:4" x14ac:dyDescent="0.25">
      <c r="A5" s="29">
        <v>45404</v>
      </c>
      <c r="B5" s="20">
        <v>28</v>
      </c>
      <c r="C5" s="30">
        <v>7.6700000000000004E-2</v>
      </c>
      <c r="D5" s="31">
        <v>7.0585000000000004</v>
      </c>
    </row>
    <row r="6" spans="1:4" x14ac:dyDescent="0.25">
      <c r="A6" s="29">
        <v>45404</v>
      </c>
      <c r="B6" s="20">
        <v>35</v>
      </c>
      <c r="C6" s="30">
        <v>9.5899999999999999E-2</v>
      </c>
      <c r="D6" s="31">
        <v>7.0602999999999998</v>
      </c>
    </row>
    <row r="7" spans="1:4" x14ac:dyDescent="0.25">
      <c r="A7" s="29">
        <v>45404</v>
      </c>
      <c r="B7" s="20">
        <v>42</v>
      </c>
      <c r="C7" s="30">
        <v>0.11509999999999999</v>
      </c>
      <c r="D7" s="31">
        <v>7.0621</v>
      </c>
    </row>
    <row r="8" spans="1:4" x14ac:dyDescent="0.25">
      <c r="A8" s="29">
        <v>45404</v>
      </c>
      <c r="B8" s="20">
        <v>49</v>
      </c>
      <c r="C8" s="30">
        <v>0.13420000000000001</v>
      </c>
      <c r="D8" s="31">
        <v>7.0637999999999996</v>
      </c>
    </row>
    <row r="9" spans="1:4" x14ac:dyDescent="0.25">
      <c r="A9" s="29">
        <v>45404</v>
      </c>
      <c r="B9" s="20">
        <v>56</v>
      </c>
      <c r="C9" s="30">
        <v>0.15340000000000001</v>
      </c>
      <c r="D9" s="31">
        <v>7.0655999999999999</v>
      </c>
    </row>
    <row r="10" spans="1:4" x14ac:dyDescent="0.25">
      <c r="A10" s="29">
        <v>45404</v>
      </c>
      <c r="B10" s="20">
        <v>63</v>
      </c>
      <c r="C10" s="30">
        <v>0.1726</v>
      </c>
      <c r="D10" s="31">
        <v>7.0674000000000001</v>
      </c>
    </row>
    <row r="11" spans="1:4" x14ac:dyDescent="0.25">
      <c r="A11" s="29">
        <v>45404</v>
      </c>
      <c r="B11" s="20">
        <v>70</v>
      </c>
      <c r="C11" s="30">
        <v>0.1918</v>
      </c>
      <c r="D11" s="31">
        <v>7.0690999999999997</v>
      </c>
    </row>
    <row r="12" spans="1:4" x14ac:dyDescent="0.25">
      <c r="A12" s="29">
        <v>45404</v>
      </c>
      <c r="B12" s="20">
        <v>77</v>
      </c>
      <c r="C12" s="30">
        <v>0.21099999999999999</v>
      </c>
      <c r="D12" s="31">
        <v>7.0709</v>
      </c>
    </row>
    <row r="13" spans="1:4" x14ac:dyDescent="0.25">
      <c r="A13" s="29">
        <v>45404</v>
      </c>
      <c r="B13" s="20">
        <v>84</v>
      </c>
      <c r="C13" s="30">
        <v>0.2301</v>
      </c>
      <c r="D13" s="31">
        <v>7.0726000000000004</v>
      </c>
    </row>
    <row r="14" spans="1:4" x14ac:dyDescent="0.25">
      <c r="A14" s="29">
        <v>45404</v>
      </c>
      <c r="B14" s="20">
        <v>91</v>
      </c>
      <c r="C14" s="30">
        <v>0.24929999999999999</v>
      </c>
      <c r="D14" s="31">
        <v>7.0743</v>
      </c>
    </row>
    <row r="15" spans="1:4" x14ac:dyDescent="0.25">
      <c r="A15" s="29">
        <v>45404</v>
      </c>
      <c r="B15" s="20">
        <v>98</v>
      </c>
      <c r="C15" s="30">
        <v>0.26850000000000002</v>
      </c>
      <c r="D15" s="31">
        <v>7.0759999999999996</v>
      </c>
    </row>
    <row r="16" spans="1:4" x14ac:dyDescent="0.25">
      <c r="A16" s="29">
        <v>45404</v>
      </c>
      <c r="B16" s="20">
        <v>105</v>
      </c>
      <c r="C16" s="30">
        <v>0.28770000000000001</v>
      </c>
      <c r="D16" s="31">
        <v>7.0777999999999999</v>
      </c>
    </row>
    <row r="17" spans="1:4" x14ac:dyDescent="0.25">
      <c r="A17" s="29">
        <v>45404</v>
      </c>
      <c r="B17" s="20">
        <v>112</v>
      </c>
      <c r="C17" s="30">
        <v>0.30680000000000002</v>
      </c>
      <c r="D17" s="31">
        <v>7.0795000000000003</v>
      </c>
    </row>
    <row r="18" spans="1:4" x14ac:dyDescent="0.25">
      <c r="A18" s="29">
        <v>45404</v>
      </c>
      <c r="B18" s="20">
        <v>119</v>
      </c>
      <c r="C18" s="30">
        <v>0.32600000000000001</v>
      </c>
      <c r="D18" s="31">
        <v>7.0811000000000002</v>
      </c>
    </row>
    <row r="19" spans="1:4" x14ac:dyDescent="0.25">
      <c r="A19" s="29">
        <v>45404</v>
      </c>
      <c r="B19" s="20">
        <v>126</v>
      </c>
      <c r="C19" s="30">
        <v>0.34520000000000001</v>
      </c>
      <c r="D19" s="31">
        <v>7.0827999999999998</v>
      </c>
    </row>
    <row r="20" spans="1:4" x14ac:dyDescent="0.25">
      <c r="A20" s="29">
        <v>45404</v>
      </c>
      <c r="B20" s="20">
        <v>133</v>
      </c>
      <c r="C20" s="30">
        <v>0.3644</v>
      </c>
      <c r="D20" s="31">
        <v>7.0845000000000002</v>
      </c>
    </row>
    <row r="21" spans="1:4" x14ac:dyDescent="0.25">
      <c r="A21" s="29">
        <v>45404</v>
      </c>
      <c r="B21" s="20">
        <v>140</v>
      </c>
      <c r="C21" s="30">
        <v>0.3836</v>
      </c>
      <c r="D21" s="31">
        <v>7.0861999999999998</v>
      </c>
    </row>
    <row r="22" spans="1:4" x14ac:dyDescent="0.25">
      <c r="A22" s="29">
        <v>45404</v>
      </c>
      <c r="B22" s="20">
        <v>147</v>
      </c>
      <c r="C22" s="30">
        <v>0.4027</v>
      </c>
      <c r="D22" s="31">
        <v>7.0877999999999997</v>
      </c>
    </row>
    <row r="23" spans="1:4" x14ac:dyDescent="0.25">
      <c r="A23" s="29">
        <v>45404</v>
      </c>
      <c r="B23" s="20">
        <v>154</v>
      </c>
      <c r="C23" s="30">
        <v>0.4219</v>
      </c>
      <c r="D23" s="31">
        <v>7.0895000000000001</v>
      </c>
    </row>
    <row r="24" spans="1:4" x14ac:dyDescent="0.25">
      <c r="A24" s="29">
        <v>45404</v>
      </c>
      <c r="B24" s="20">
        <v>161</v>
      </c>
      <c r="C24" s="30">
        <v>0.44109999999999999</v>
      </c>
      <c r="D24" s="31">
        <v>7.0911</v>
      </c>
    </row>
    <row r="25" spans="1:4" x14ac:dyDescent="0.25">
      <c r="A25" s="29">
        <v>45404</v>
      </c>
      <c r="B25" s="20">
        <v>168</v>
      </c>
      <c r="C25" s="30">
        <v>0.46029999999999999</v>
      </c>
      <c r="D25" s="31">
        <v>7.0926999999999998</v>
      </c>
    </row>
    <row r="26" spans="1:4" x14ac:dyDescent="0.25">
      <c r="A26" s="29">
        <v>45404</v>
      </c>
      <c r="B26" s="20">
        <v>175</v>
      </c>
      <c r="C26" s="30">
        <v>0.47949999999999998</v>
      </c>
      <c r="D26" s="31">
        <v>7.0942999999999996</v>
      </c>
    </row>
    <row r="27" spans="1:4" x14ac:dyDescent="0.25">
      <c r="A27" s="29">
        <v>45404</v>
      </c>
      <c r="B27" s="20">
        <v>182</v>
      </c>
      <c r="C27" s="30">
        <v>0.49859999999999999</v>
      </c>
      <c r="D27" s="31">
        <v>7.0960000000000001</v>
      </c>
    </row>
    <row r="28" spans="1:4" x14ac:dyDescent="0.25">
      <c r="A28" s="29">
        <v>45404</v>
      </c>
      <c r="B28" s="20">
        <v>189</v>
      </c>
      <c r="C28" s="30">
        <v>0.51780000000000004</v>
      </c>
      <c r="D28" s="31">
        <v>7.0975999999999999</v>
      </c>
    </row>
    <row r="29" spans="1:4" x14ac:dyDescent="0.25">
      <c r="A29" s="29">
        <v>45404</v>
      </c>
      <c r="B29" s="20">
        <v>196</v>
      </c>
      <c r="C29" s="30">
        <v>0.53700000000000003</v>
      </c>
      <c r="D29" s="31">
        <v>7.0991</v>
      </c>
    </row>
    <row r="30" spans="1:4" x14ac:dyDescent="0.25">
      <c r="A30" s="29">
        <v>45404</v>
      </c>
      <c r="B30" s="20">
        <v>203</v>
      </c>
      <c r="C30" s="30">
        <v>0.55620000000000003</v>
      </c>
      <c r="D30" s="31">
        <v>7.1006999999999998</v>
      </c>
    </row>
    <row r="31" spans="1:4" x14ac:dyDescent="0.25">
      <c r="A31" s="29">
        <v>45404</v>
      </c>
      <c r="B31" s="20">
        <v>210</v>
      </c>
      <c r="C31" s="30">
        <v>0.57530000000000003</v>
      </c>
      <c r="D31" s="31">
        <v>7.1022999999999996</v>
      </c>
    </row>
    <row r="32" spans="1:4" x14ac:dyDescent="0.25">
      <c r="A32" s="29">
        <v>45404</v>
      </c>
      <c r="B32" s="20">
        <v>217</v>
      </c>
      <c r="C32" s="30">
        <v>0.59450000000000003</v>
      </c>
      <c r="D32" s="31">
        <v>7.1039000000000003</v>
      </c>
    </row>
    <row r="33" spans="1:4" x14ac:dyDescent="0.25">
      <c r="A33" s="29">
        <v>45404</v>
      </c>
      <c r="B33" s="20">
        <v>224</v>
      </c>
      <c r="C33" s="30">
        <v>0.61370000000000002</v>
      </c>
      <c r="D33" s="31">
        <v>7.1054000000000004</v>
      </c>
    </row>
    <row r="34" spans="1:4" x14ac:dyDescent="0.25">
      <c r="A34" s="29">
        <v>45404</v>
      </c>
      <c r="B34" s="20">
        <v>231</v>
      </c>
      <c r="C34" s="30">
        <v>0.63290000000000002</v>
      </c>
      <c r="D34" s="31">
        <v>7.1070000000000002</v>
      </c>
    </row>
    <row r="35" spans="1:4" x14ac:dyDescent="0.25">
      <c r="A35" s="29">
        <v>45404</v>
      </c>
      <c r="B35" s="20">
        <v>238</v>
      </c>
      <c r="C35" s="30">
        <v>0.65210000000000001</v>
      </c>
      <c r="D35" s="31">
        <v>7.1085000000000003</v>
      </c>
    </row>
    <row r="36" spans="1:4" x14ac:dyDescent="0.25">
      <c r="A36" s="29">
        <v>45404</v>
      </c>
      <c r="B36" s="20">
        <v>245</v>
      </c>
      <c r="C36" s="30">
        <v>0.67120000000000002</v>
      </c>
      <c r="D36" s="32">
        <v>7.11</v>
      </c>
    </row>
    <row r="37" spans="1:4" x14ac:dyDescent="0.25">
      <c r="A37" s="29">
        <v>45404</v>
      </c>
      <c r="B37" s="20">
        <v>252</v>
      </c>
      <c r="C37" s="30">
        <v>0.69040000000000001</v>
      </c>
      <c r="D37" s="31">
        <v>7.1115000000000004</v>
      </c>
    </row>
    <row r="38" spans="1:4" x14ac:dyDescent="0.25">
      <c r="A38" s="29">
        <v>45404</v>
      </c>
      <c r="B38" s="20">
        <v>259</v>
      </c>
      <c r="C38" s="30">
        <v>0.70960000000000001</v>
      </c>
      <c r="D38" s="31">
        <v>7.1130000000000004</v>
      </c>
    </row>
    <row r="39" spans="1:4" x14ac:dyDescent="0.25">
      <c r="A39" s="29">
        <v>45404</v>
      </c>
      <c r="B39" s="20">
        <v>266</v>
      </c>
      <c r="C39" s="30">
        <v>0.7288</v>
      </c>
      <c r="D39" s="31">
        <v>7.1144999999999996</v>
      </c>
    </row>
    <row r="40" spans="1:4" x14ac:dyDescent="0.25">
      <c r="A40" s="29">
        <v>45404</v>
      </c>
      <c r="B40" s="20">
        <v>273</v>
      </c>
      <c r="C40" s="30">
        <v>0.74790000000000001</v>
      </c>
      <c r="D40" s="31">
        <v>7.1159999999999997</v>
      </c>
    </row>
    <row r="41" spans="1:4" x14ac:dyDescent="0.25">
      <c r="A41" s="29">
        <v>45404</v>
      </c>
      <c r="B41" s="20">
        <v>280</v>
      </c>
      <c r="C41" s="30">
        <v>0.7671</v>
      </c>
      <c r="D41" s="31">
        <v>7.1174999999999997</v>
      </c>
    </row>
    <row r="42" spans="1:4" x14ac:dyDescent="0.25">
      <c r="A42" s="29">
        <v>45404</v>
      </c>
      <c r="B42" s="20">
        <v>287</v>
      </c>
      <c r="C42" s="30">
        <v>0.7863</v>
      </c>
      <c r="D42" s="31">
        <v>7.1189999999999998</v>
      </c>
    </row>
    <row r="43" spans="1:4" x14ac:dyDescent="0.25">
      <c r="A43" s="29">
        <v>45404</v>
      </c>
      <c r="B43" s="20">
        <v>294</v>
      </c>
      <c r="C43" s="30">
        <v>0.80549999999999999</v>
      </c>
      <c r="D43" s="31">
        <v>7.1204000000000001</v>
      </c>
    </row>
    <row r="44" spans="1:4" x14ac:dyDescent="0.25">
      <c r="A44" s="29">
        <v>45404</v>
      </c>
      <c r="B44" s="20">
        <v>301</v>
      </c>
      <c r="C44" s="30">
        <v>0.82469999999999999</v>
      </c>
      <c r="D44" s="31">
        <v>7.1219000000000001</v>
      </c>
    </row>
    <row r="45" spans="1:4" x14ac:dyDescent="0.25">
      <c r="A45" s="29">
        <v>45404</v>
      </c>
      <c r="B45" s="20">
        <v>308</v>
      </c>
      <c r="C45" s="30">
        <v>0.84379999999999999</v>
      </c>
      <c r="D45" s="31">
        <v>7.1233000000000004</v>
      </c>
    </row>
    <row r="46" spans="1:4" x14ac:dyDescent="0.25">
      <c r="A46" s="29">
        <v>45404</v>
      </c>
      <c r="B46" s="20">
        <v>315</v>
      </c>
      <c r="C46" s="30">
        <v>0.86299999999999999</v>
      </c>
      <c r="D46" s="31">
        <v>7.1246999999999998</v>
      </c>
    </row>
    <row r="47" spans="1:4" x14ac:dyDescent="0.25">
      <c r="A47" s="29">
        <v>45404</v>
      </c>
      <c r="B47" s="20">
        <v>322</v>
      </c>
      <c r="C47" s="30">
        <v>0.88219999999999998</v>
      </c>
      <c r="D47" s="31">
        <v>7.1261999999999999</v>
      </c>
    </row>
    <row r="48" spans="1:4" x14ac:dyDescent="0.25">
      <c r="A48" s="29">
        <v>45404</v>
      </c>
      <c r="B48" s="20">
        <v>329</v>
      </c>
      <c r="C48" s="30">
        <v>0.90139999999999998</v>
      </c>
      <c r="D48" s="31">
        <v>7.1276000000000002</v>
      </c>
    </row>
    <row r="49" spans="1:4" x14ac:dyDescent="0.25">
      <c r="A49" s="29">
        <v>45404</v>
      </c>
      <c r="B49" s="20">
        <v>336</v>
      </c>
      <c r="C49" s="30">
        <v>0.92049999999999998</v>
      </c>
      <c r="D49" s="31">
        <v>7.1289999999999996</v>
      </c>
    </row>
    <row r="50" spans="1:4" x14ac:dyDescent="0.25">
      <c r="A50" s="29">
        <v>45404</v>
      </c>
      <c r="B50" s="20">
        <v>343</v>
      </c>
      <c r="C50" s="30">
        <v>0.93969999999999998</v>
      </c>
      <c r="D50" s="31">
        <v>7.1303000000000001</v>
      </c>
    </row>
    <row r="51" spans="1:4" x14ac:dyDescent="0.25">
      <c r="A51" s="29">
        <v>45404</v>
      </c>
      <c r="B51" s="20">
        <v>350</v>
      </c>
      <c r="C51" s="30">
        <v>0.95889999999999997</v>
      </c>
      <c r="D51" s="31">
        <v>7.1317000000000004</v>
      </c>
    </row>
    <row r="52" spans="1:4" x14ac:dyDescent="0.25">
      <c r="A52" s="29">
        <v>45404</v>
      </c>
      <c r="B52" s="20">
        <v>357</v>
      </c>
      <c r="C52" s="30">
        <v>0.97809999999999997</v>
      </c>
      <c r="D52" s="31">
        <v>7.1330999999999998</v>
      </c>
    </row>
    <row r="53" spans="1:4" x14ac:dyDescent="0.25">
      <c r="A53" s="29">
        <v>45404</v>
      </c>
      <c r="B53" s="20">
        <v>364</v>
      </c>
      <c r="C53" s="30">
        <v>0.99729999999999996</v>
      </c>
      <c r="D53" s="31">
        <v>7.1344000000000003</v>
      </c>
    </row>
    <row r="54" spans="1:4" x14ac:dyDescent="0.25">
      <c r="A54" s="29">
        <v>45404</v>
      </c>
      <c r="B54" s="20">
        <v>371</v>
      </c>
      <c r="C54" s="30">
        <v>1.0164</v>
      </c>
      <c r="D54" s="31">
        <v>7.1357999999999997</v>
      </c>
    </row>
    <row r="55" spans="1:4" x14ac:dyDescent="0.25">
      <c r="A55" s="29">
        <v>45404</v>
      </c>
      <c r="B55" s="20">
        <v>378</v>
      </c>
      <c r="C55" s="30">
        <v>1.0356000000000001</v>
      </c>
      <c r="D55" s="31">
        <v>7.1371000000000002</v>
      </c>
    </row>
    <row r="56" spans="1:4" x14ac:dyDescent="0.25">
      <c r="A56" s="29">
        <v>45404</v>
      </c>
      <c r="B56" s="20">
        <v>385</v>
      </c>
      <c r="C56" s="30">
        <v>1.0548</v>
      </c>
      <c r="D56" s="31">
        <v>7.1383999999999999</v>
      </c>
    </row>
    <row r="57" spans="1:4" x14ac:dyDescent="0.25">
      <c r="A57" s="29">
        <v>45404</v>
      </c>
      <c r="B57" s="20">
        <v>392</v>
      </c>
      <c r="C57" s="30">
        <v>1.0740000000000001</v>
      </c>
      <c r="D57" s="31">
        <v>7.1398000000000001</v>
      </c>
    </row>
    <row r="58" spans="1:4" x14ac:dyDescent="0.25">
      <c r="A58" s="29">
        <v>45404</v>
      </c>
      <c r="B58" s="20">
        <v>399</v>
      </c>
      <c r="C58" s="30">
        <v>1.0931999999999999</v>
      </c>
      <c r="D58" s="31">
        <v>7.1410999999999998</v>
      </c>
    </row>
    <row r="59" spans="1:4" x14ac:dyDescent="0.25">
      <c r="A59" s="29">
        <v>45404</v>
      </c>
      <c r="B59" s="20">
        <v>406</v>
      </c>
      <c r="C59" s="30">
        <v>1.1123000000000001</v>
      </c>
      <c r="D59" s="31">
        <v>7.1424000000000003</v>
      </c>
    </row>
    <row r="60" spans="1:4" x14ac:dyDescent="0.25">
      <c r="A60" s="29">
        <v>45404</v>
      </c>
      <c r="B60" s="20">
        <v>413</v>
      </c>
      <c r="C60" s="30">
        <v>1.1315</v>
      </c>
      <c r="D60" s="31">
        <v>7.1436000000000002</v>
      </c>
    </row>
    <row r="61" spans="1:4" x14ac:dyDescent="0.25">
      <c r="A61" s="29">
        <v>45404</v>
      </c>
      <c r="B61" s="20">
        <v>420</v>
      </c>
      <c r="C61" s="30">
        <v>1.1507000000000001</v>
      </c>
      <c r="D61" s="31">
        <v>7.1448999999999998</v>
      </c>
    </row>
    <row r="62" spans="1:4" x14ac:dyDescent="0.25">
      <c r="A62" s="29">
        <v>45404</v>
      </c>
      <c r="B62" s="20">
        <v>427</v>
      </c>
      <c r="C62" s="30">
        <v>1.1698999999999999</v>
      </c>
      <c r="D62" s="31">
        <v>7.1462000000000003</v>
      </c>
    </row>
    <row r="63" spans="1:4" x14ac:dyDescent="0.25">
      <c r="A63" s="29">
        <v>45404</v>
      </c>
      <c r="B63" s="20">
        <v>434</v>
      </c>
      <c r="C63" s="30">
        <v>1.1890000000000001</v>
      </c>
      <c r="D63" s="31">
        <v>7.1474000000000002</v>
      </c>
    </row>
    <row r="64" spans="1:4" x14ac:dyDescent="0.25">
      <c r="A64" s="29">
        <v>45404</v>
      </c>
      <c r="B64" s="20">
        <v>441</v>
      </c>
      <c r="C64" s="30">
        <v>1.2081999999999999</v>
      </c>
      <c r="D64" s="31">
        <v>7.1486999999999998</v>
      </c>
    </row>
    <row r="65" spans="1:4" x14ac:dyDescent="0.25">
      <c r="A65" s="29">
        <v>45404</v>
      </c>
      <c r="B65" s="20">
        <v>448</v>
      </c>
      <c r="C65" s="30">
        <v>1.2274</v>
      </c>
      <c r="D65" s="31">
        <v>7.1498999999999997</v>
      </c>
    </row>
    <row r="66" spans="1:4" x14ac:dyDescent="0.25">
      <c r="A66" s="29">
        <v>45404</v>
      </c>
      <c r="B66" s="20">
        <v>455</v>
      </c>
      <c r="C66" s="30">
        <v>1.2465999999999999</v>
      </c>
      <c r="D66" s="31">
        <v>7.1510999999999996</v>
      </c>
    </row>
    <row r="67" spans="1:4" x14ac:dyDescent="0.25">
      <c r="A67" s="29">
        <v>45404</v>
      </c>
      <c r="B67" s="20">
        <v>462</v>
      </c>
      <c r="C67" s="30">
        <v>1.2658</v>
      </c>
      <c r="D67" s="31">
        <v>7.1523000000000003</v>
      </c>
    </row>
    <row r="68" spans="1:4" x14ac:dyDescent="0.25">
      <c r="A68" s="29">
        <v>45404</v>
      </c>
      <c r="B68" s="20">
        <v>469</v>
      </c>
      <c r="C68" s="30">
        <v>1.2848999999999999</v>
      </c>
      <c r="D68" s="31">
        <v>7.1535000000000002</v>
      </c>
    </row>
    <row r="69" spans="1:4" x14ac:dyDescent="0.25">
      <c r="A69" s="29">
        <v>45404</v>
      </c>
      <c r="B69" s="20">
        <v>476</v>
      </c>
      <c r="C69" s="30">
        <v>1.3041</v>
      </c>
      <c r="D69" s="31">
        <v>7.1547000000000001</v>
      </c>
    </row>
    <row r="70" spans="1:4" x14ac:dyDescent="0.25">
      <c r="A70" s="29">
        <v>45404</v>
      </c>
      <c r="B70" s="20">
        <v>483</v>
      </c>
      <c r="C70" s="30">
        <v>1.3232999999999999</v>
      </c>
      <c r="D70" s="31">
        <v>7.1558999999999999</v>
      </c>
    </row>
    <row r="71" spans="1:4" x14ac:dyDescent="0.25">
      <c r="A71" s="29">
        <v>45404</v>
      </c>
      <c r="B71" s="20">
        <v>490</v>
      </c>
      <c r="C71" s="30">
        <v>1.3425</v>
      </c>
      <c r="D71" s="31">
        <v>7.157</v>
      </c>
    </row>
    <row r="72" spans="1:4" x14ac:dyDescent="0.25">
      <c r="A72" s="29">
        <v>45404</v>
      </c>
      <c r="B72" s="20">
        <v>497</v>
      </c>
      <c r="C72" s="30">
        <v>1.3615999999999999</v>
      </c>
      <c r="D72" s="31">
        <v>7.1581999999999999</v>
      </c>
    </row>
    <row r="73" spans="1:4" x14ac:dyDescent="0.25">
      <c r="A73" s="29">
        <v>45404</v>
      </c>
      <c r="B73" s="20">
        <v>504</v>
      </c>
      <c r="C73" s="30">
        <v>1.3808</v>
      </c>
      <c r="D73" s="31">
        <v>7.1593</v>
      </c>
    </row>
    <row r="74" spans="1:4" x14ac:dyDescent="0.25">
      <c r="A74" s="29">
        <v>45404</v>
      </c>
      <c r="B74" s="20">
        <v>511</v>
      </c>
      <c r="C74" s="30">
        <v>1.4</v>
      </c>
      <c r="D74" s="31">
        <v>7.1604999999999999</v>
      </c>
    </row>
    <row r="75" spans="1:4" x14ac:dyDescent="0.25">
      <c r="A75" s="29">
        <v>45404</v>
      </c>
      <c r="B75" s="20">
        <v>518</v>
      </c>
      <c r="C75" s="30">
        <v>1.4192</v>
      </c>
      <c r="D75" s="31">
        <v>7.1616</v>
      </c>
    </row>
    <row r="76" spans="1:4" x14ac:dyDescent="0.25">
      <c r="A76" s="29">
        <v>45404</v>
      </c>
      <c r="B76" s="20">
        <v>525</v>
      </c>
      <c r="C76" s="30">
        <v>1.4383999999999999</v>
      </c>
      <c r="D76" s="31">
        <v>7.1627000000000001</v>
      </c>
    </row>
    <row r="77" spans="1:4" x14ac:dyDescent="0.25">
      <c r="A77" s="29">
        <v>45404</v>
      </c>
      <c r="B77" s="20">
        <v>532</v>
      </c>
      <c r="C77" s="30">
        <v>1.4575</v>
      </c>
      <c r="D77" s="31">
        <v>7.1638000000000002</v>
      </c>
    </row>
    <row r="78" spans="1:4" x14ac:dyDescent="0.25">
      <c r="A78" s="29">
        <v>45404</v>
      </c>
      <c r="B78" s="20">
        <v>539</v>
      </c>
      <c r="C78" s="30">
        <v>1.4766999999999999</v>
      </c>
      <c r="D78" s="31">
        <v>7.1649000000000003</v>
      </c>
    </row>
    <row r="79" spans="1:4" x14ac:dyDescent="0.25">
      <c r="A79" s="29">
        <v>45404</v>
      </c>
      <c r="B79" s="20">
        <v>546</v>
      </c>
      <c r="C79" s="30">
        <v>1.4959</v>
      </c>
      <c r="D79" s="31">
        <v>7.1658999999999997</v>
      </c>
    </row>
    <row r="80" spans="1:4" x14ac:dyDescent="0.25">
      <c r="A80" s="29">
        <v>45404</v>
      </c>
      <c r="B80" s="20">
        <v>553</v>
      </c>
      <c r="C80" s="30">
        <v>1.5150999999999999</v>
      </c>
      <c r="D80" s="31">
        <v>7.1669999999999998</v>
      </c>
    </row>
    <row r="81" spans="1:4" x14ac:dyDescent="0.25">
      <c r="A81" s="29">
        <v>45404</v>
      </c>
      <c r="B81" s="20">
        <v>560</v>
      </c>
      <c r="C81" s="30">
        <v>1.5342</v>
      </c>
      <c r="D81" s="31">
        <v>7.1680999999999999</v>
      </c>
    </row>
    <row r="82" spans="1:4" x14ac:dyDescent="0.25">
      <c r="A82" s="29">
        <v>45404</v>
      </c>
      <c r="B82" s="20">
        <v>567</v>
      </c>
      <c r="C82" s="30">
        <v>1.5533999999999999</v>
      </c>
      <c r="D82" s="31">
        <v>7.1691000000000003</v>
      </c>
    </row>
    <row r="83" spans="1:4" x14ac:dyDescent="0.25">
      <c r="A83" s="29">
        <v>45404</v>
      </c>
      <c r="B83" s="20">
        <v>574</v>
      </c>
      <c r="C83" s="30">
        <v>1.5726</v>
      </c>
      <c r="D83" s="31">
        <v>7.1700999999999997</v>
      </c>
    </row>
    <row r="84" spans="1:4" x14ac:dyDescent="0.25">
      <c r="A84" s="29">
        <v>45404</v>
      </c>
      <c r="B84" s="20">
        <v>581</v>
      </c>
      <c r="C84" s="30">
        <v>1.5918000000000001</v>
      </c>
      <c r="D84" s="31">
        <v>7.1711</v>
      </c>
    </row>
    <row r="85" spans="1:4" x14ac:dyDescent="0.25">
      <c r="A85" s="29">
        <v>45404</v>
      </c>
      <c r="B85" s="20">
        <v>588</v>
      </c>
      <c r="C85" s="30">
        <v>1.611</v>
      </c>
      <c r="D85" s="31">
        <v>7.1721000000000004</v>
      </c>
    </row>
    <row r="86" spans="1:4" x14ac:dyDescent="0.25">
      <c r="A86" s="29">
        <v>45404</v>
      </c>
      <c r="B86" s="20">
        <v>595</v>
      </c>
      <c r="C86" s="30">
        <v>1.6301000000000001</v>
      </c>
      <c r="D86" s="31">
        <v>7.1730999999999998</v>
      </c>
    </row>
    <row r="87" spans="1:4" x14ac:dyDescent="0.25">
      <c r="A87" s="29">
        <v>45404</v>
      </c>
      <c r="B87" s="20">
        <v>602</v>
      </c>
      <c r="C87" s="30">
        <v>1.6493</v>
      </c>
      <c r="D87" s="31">
        <v>7.1741000000000001</v>
      </c>
    </row>
    <row r="88" spans="1:4" x14ac:dyDescent="0.25">
      <c r="A88" s="29">
        <v>45404</v>
      </c>
      <c r="B88" s="20">
        <v>609</v>
      </c>
      <c r="C88" s="30">
        <v>1.6685000000000001</v>
      </c>
      <c r="D88" s="31">
        <v>7.1750999999999996</v>
      </c>
    </row>
    <row r="89" spans="1:4" x14ac:dyDescent="0.25">
      <c r="A89" s="29">
        <v>45404</v>
      </c>
      <c r="B89" s="20">
        <v>616</v>
      </c>
      <c r="C89" s="30">
        <v>1.6877</v>
      </c>
      <c r="D89" s="31">
        <v>7.1760000000000002</v>
      </c>
    </row>
    <row r="90" spans="1:4" x14ac:dyDescent="0.25">
      <c r="A90" s="29">
        <v>45404</v>
      </c>
      <c r="B90" s="20">
        <v>623</v>
      </c>
      <c r="C90" s="30">
        <v>1.7068000000000001</v>
      </c>
      <c r="D90" s="31">
        <v>7.1769999999999996</v>
      </c>
    </row>
    <row r="91" spans="1:4" x14ac:dyDescent="0.25">
      <c r="A91" s="29">
        <v>45404</v>
      </c>
      <c r="B91" s="20">
        <v>630</v>
      </c>
      <c r="C91" s="30">
        <v>1.726</v>
      </c>
      <c r="D91" s="31">
        <v>7.1779000000000002</v>
      </c>
    </row>
    <row r="92" spans="1:4" x14ac:dyDescent="0.25">
      <c r="A92" s="29">
        <v>45404</v>
      </c>
      <c r="B92" s="20">
        <v>637</v>
      </c>
      <c r="C92" s="30">
        <v>1.7452000000000001</v>
      </c>
      <c r="D92" s="31">
        <v>7.1787999999999998</v>
      </c>
    </row>
    <row r="93" spans="1:4" x14ac:dyDescent="0.25">
      <c r="A93" s="29">
        <v>45404</v>
      </c>
      <c r="B93" s="20">
        <v>644</v>
      </c>
      <c r="C93" s="30">
        <v>1.7644</v>
      </c>
      <c r="D93" s="31">
        <v>7.1797000000000004</v>
      </c>
    </row>
    <row r="94" spans="1:4" x14ac:dyDescent="0.25">
      <c r="A94" s="29">
        <v>45404</v>
      </c>
      <c r="B94" s="20">
        <v>651</v>
      </c>
      <c r="C94" s="30">
        <v>1.7836000000000001</v>
      </c>
      <c r="D94" s="31">
        <v>7.1806000000000001</v>
      </c>
    </row>
    <row r="95" spans="1:4" x14ac:dyDescent="0.25">
      <c r="A95" s="29">
        <v>45404</v>
      </c>
      <c r="B95" s="20">
        <v>658</v>
      </c>
      <c r="C95" s="30">
        <v>1.8027</v>
      </c>
      <c r="D95" s="31">
        <v>7.1814999999999998</v>
      </c>
    </row>
    <row r="96" spans="1:4" x14ac:dyDescent="0.25">
      <c r="A96" s="29">
        <v>45404</v>
      </c>
      <c r="B96" s="20">
        <v>665</v>
      </c>
      <c r="C96" s="30">
        <v>1.8219000000000001</v>
      </c>
      <c r="D96" s="31">
        <v>7.1824000000000003</v>
      </c>
    </row>
    <row r="97" spans="1:4" x14ac:dyDescent="0.25">
      <c r="A97" s="29">
        <v>45404</v>
      </c>
      <c r="B97" s="20">
        <v>672</v>
      </c>
      <c r="C97" s="30">
        <v>1.8411</v>
      </c>
      <c r="D97" s="31">
        <v>7.1832000000000003</v>
      </c>
    </row>
    <row r="98" spans="1:4" x14ac:dyDescent="0.25">
      <c r="A98" s="29">
        <v>45404</v>
      </c>
      <c r="B98" s="20">
        <v>679</v>
      </c>
      <c r="C98" s="30">
        <v>1.8603000000000001</v>
      </c>
      <c r="D98" s="31">
        <v>7.1840999999999999</v>
      </c>
    </row>
    <row r="99" spans="1:4" x14ac:dyDescent="0.25">
      <c r="A99" s="29">
        <v>45404</v>
      </c>
      <c r="B99" s="20">
        <v>686</v>
      </c>
      <c r="C99" s="30">
        <v>1.8794999999999999</v>
      </c>
      <c r="D99" s="31">
        <v>7.1848999999999998</v>
      </c>
    </row>
    <row r="100" spans="1:4" x14ac:dyDescent="0.25">
      <c r="A100" s="29">
        <v>45404</v>
      </c>
      <c r="B100" s="20">
        <v>693</v>
      </c>
      <c r="C100" s="30">
        <v>1.8986000000000001</v>
      </c>
      <c r="D100" s="31">
        <v>7.1856999999999998</v>
      </c>
    </row>
    <row r="101" spans="1:4" x14ac:dyDescent="0.25">
      <c r="A101" s="29">
        <v>45404</v>
      </c>
      <c r="B101" s="20">
        <v>700</v>
      </c>
      <c r="C101" s="30">
        <v>1.9177999999999999</v>
      </c>
      <c r="D101" s="31">
        <v>7.1864999999999997</v>
      </c>
    </row>
    <row r="102" spans="1:4" x14ac:dyDescent="0.25">
      <c r="A102" s="29">
        <v>45404</v>
      </c>
      <c r="B102" s="20">
        <v>707</v>
      </c>
      <c r="C102" s="30">
        <v>1.9370000000000001</v>
      </c>
      <c r="D102" s="31">
        <v>7.1872999999999996</v>
      </c>
    </row>
    <row r="103" spans="1:4" x14ac:dyDescent="0.25">
      <c r="A103" s="29">
        <v>45404</v>
      </c>
      <c r="B103" s="20">
        <v>714</v>
      </c>
      <c r="C103" s="30">
        <v>1.9561999999999999</v>
      </c>
      <c r="D103" s="31">
        <v>7.1881000000000004</v>
      </c>
    </row>
    <row r="104" spans="1:4" x14ac:dyDescent="0.25">
      <c r="A104" s="29">
        <v>45404</v>
      </c>
      <c r="B104" s="20">
        <v>721</v>
      </c>
      <c r="C104" s="30">
        <v>1.9753000000000001</v>
      </c>
      <c r="D104" s="31">
        <v>7.1889000000000003</v>
      </c>
    </row>
    <row r="105" spans="1:4" x14ac:dyDescent="0.25">
      <c r="A105" s="29">
        <v>45404</v>
      </c>
      <c r="B105" s="20">
        <v>728</v>
      </c>
      <c r="C105" s="30">
        <v>1.9944999999999999</v>
      </c>
      <c r="D105" s="31">
        <v>7.1897000000000002</v>
      </c>
    </row>
    <row r="106" spans="1:4" x14ac:dyDescent="0.25">
      <c r="A106" s="29">
        <v>45404</v>
      </c>
      <c r="B106" s="20">
        <v>735</v>
      </c>
      <c r="C106" s="30">
        <v>2.0137</v>
      </c>
      <c r="D106" s="31">
        <v>7.1904000000000003</v>
      </c>
    </row>
    <row r="107" spans="1:4" x14ac:dyDescent="0.25">
      <c r="A107" s="29">
        <v>45404</v>
      </c>
      <c r="B107" s="20">
        <v>742</v>
      </c>
      <c r="C107" s="30">
        <v>2.0329000000000002</v>
      </c>
      <c r="D107" s="31">
        <v>7.1910999999999996</v>
      </c>
    </row>
    <row r="108" spans="1:4" x14ac:dyDescent="0.25">
      <c r="A108" s="29">
        <v>45404</v>
      </c>
      <c r="B108" s="20">
        <v>749</v>
      </c>
      <c r="C108" s="30">
        <v>2.0520999999999998</v>
      </c>
      <c r="D108" s="31">
        <v>7.1919000000000004</v>
      </c>
    </row>
    <row r="109" spans="1:4" x14ac:dyDescent="0.25">
      <c r="A109" s="29">
        <v>45404</v>
      </c>
      <c r="B109" s="20">
        <v>756</v>
      </c>
      <c r="C109" s="30">
        <v>2.0712000000000002</v>
      </c>
      <c r="D109" s="31">
        <v>7.1925999999999997</v>
      </c>
    </row>
    <row r="110" spans="1:4" x14ac:dyDescent="0.25">
      <c r="A110" s="29">
        <v>45404</v>
      </c>
      <c r="B110" s="20">
        <v>763</v>
      </c>
      <c r="C110" s="30">
        <v>2.0903999999999998</v>
      </c>
      <c r="D110" s="31">
        <v>7.1932999999999998</v>
      </c>
    </row>
    <row r="111" spans="1:4" x14ac:dyDescent="0.25">
      <c r="A111" s="29">
        <v>45404</v>
      </c>
      <c r="B111" s="20">
        <v>770</v>
      </c>
      <c r="C111" s="30">
        <v>2.1095999999999999</v>
      </c>
      <c r="D111" s="31">
        <v>7.1939000000000002</v>
      </c>
    </row>
    <row r="112" spans="1:4" x14ac:dyDescent="0.25">
      <c r="A112" s="29">
        <v>45404</v>
      </c>
      <c r="B112" s="20">
        <v>777</v>
      </c>
      <c r="C112" s="30">
        <v>2.1288</v>
      </c>
      <c r="D112" s="31">
        <v>7.1946000000000003</v>
      </c>
    </row>
    <row r="113" spans="1:4" x14ac:dyDescent="0.25">
      <c r="A113" s="29">
        <v>45404</v>
      </c>
      <c r="B113" s="20">
        <v>784</v>
      </c>
      <c r="C113" s="30">
        <v>2.1478999999999999</v>
      </c>
      <c r="D113" s="31">
        <v>7.1952999999999996</v>
      </c>
    </row>
    <row r="114" spans="1:4" x14ac:dyDescent="0.25">
      <c r="A114" s="29">
        <v>45404</v>
      </c>
      <c r="B114" s="20">
        <v>791</v>
      </c>
      <c r="C114" s="30">
        <v>2.1671</v>
      </c>
      <c r="D114" s="31">
        <v>7.1959</v>
      </c>
    </row>
    <row r="115" spans="1:4" x14ac:dyDescent="0.25">
      <c r="A115" s="29">
        <v>45404</v>
      </c>
      <c r="B115" s="20">
        <v>798</v>
      </c>
      <c r="C115" s="30">
        <v>2.1863000000000001</v>
      </c>
      <c r="D115" s="31">
        <v>7.1965000000000003</v>
      </c>
    </row>
    <row r="116" spans="1:4" x14ac:dyDescent="0.25">
      <c r="A116" s="29">
        <v>45404</v>
      </c>
      <c r="B116" s="20">
        <v>805</v>
      </c>
      <c r="C116" s="30">
        <v>2.2054999999999998</v>
      </c>
      <c r="D116" s="31">
        <v>7.1970999999999998</v>
      </c>
    </row>
    <row r="117" spans="1:4" x14ac:dyDescent="0.25">
      <c r="A117" s="29">
        <v>45404</v>
      </c>
      <c r="B117" s="20">
        <v>812</v>
      </c>
      <c r="C117" s="30">
        <v>2.2246999999999999</v>
      </c>
      <c r="D117" s="31">
        <v>7.1977000000000002</v>
      </c>
    </row>
    <row r="118" spans="1:4" x14ac:dyDescent="0.25">
      <c r="A118" s="29">
        <v>45404</v>
      </c>
      <c r="B118" s="20">
        <v>819</v>
      </c>
      <c r="C118" s="30">
        <v>2.2437999999999998</v>
      </c>
      <c r="D118" s="31">
        <v>7.1982999999999997</v>
      </c>
    </row>
    <row r="119" spans="1:4" x14ac:dyDescent="0.25">
      <c r="A119" s="29">
        <v>45404</v>
      </c>
      <c r="B119" s="20">
        <v>826</v>
      </c>
      <c r="C119" s="30">
        <v>2.2629999999999999</v>
      </c>
      <c r="D119" s="31">
        <v>7.1989000000000001</v>
      </c>
    </row>
    <row r="120" spans="1:4" x14ac:dyDescent="0.25">
      <c r="A120" s="29">
        <v>45404</v>
      </c>
      <c r="B120" s="20">
        <v>833</v>
      </c>
      <c r="C120" s="30">
        <v>2.2822</v>
      </c>
      <c r="D120" s="31">
        <v>7.1994999999999996</v>
      </c>
    </row>
    <row r="121" spans="1:4" x14ac:dyDescent="0.25">
      <c r="A121" s="29">
        <v>45404</v>
      </c>
      <c r="B121" s="20">
        <v>840</v>
      </c>
      <c r="C121" s="30">
        <v>2.3014000000000001</v>
      </c>
      <c r="D121" s="31">
        <v>7.2</v>
      </c>
    </row>
    <row r="122" spans="1:4" x14ac:dyDescent="0.25">
      <c r="A122" s="29">
        <v>45404</v>
      </c>
      <c r="B122" s="20">
        <v>847</v>
      </c>
      <c r="C122" s="30">
        <v>2.3205</v>
      </c>
      <c r="D122" s="31">
        <v>7.2004999999999999</v>
      </c>
    </row>
    <row r="123" spans="1:4" x14ac:dyDescent="0.25">
      <c r="A123" s="29">
        <v>45404</v>
      </c>
      <c r="B123" s="20">
        <v>854</v>
      </c>
      <c r="C123" s="30">
        <v>2.3397000000000001</v>
      </c>
      <c r="D123" s="31">
        <v>7.2011000000000003</v>
      </c>
    </row>
    <row r="124" spans="1:4" x14ac:dyDescent="0.25">
      <c r="A124" s="29">
        <v>45404</v>
      </c>
      <c r="B124" s="20">
        <v>861</v>
      </c>
      <c r="C124" s="30">
        <v>2.3589000000000002</v>
      </c>
      <c r="D124" s="31">
        <v>7.2016</v>
      </c>
    </row>
    <row r="125" spans="1:4" x14ac:dyDescent="0.25">
      <c r="A125" s="29">
        <v>45404</v>
      </c>
      <c r="B125" s="20">
        <v>868</v>
      </c>
      <c r="C125" s="30">
        <v>2.3780999999999999</v>
      </c>
      <c r="D125" s="31">
        <v>7.2020999999999997</v>
      </c>
    </row>
    <row r="126" spans="1:4" x14ac:dyDescent="0.25">
      <c r="A126" s="29">
        <v>45404</v>
      </c>
      <c r="B126" s="20">
        <v>875</v>
      </c>
      <c r="C126" s="30">
        <v>2.3973</v>
      </c>
      <c r="D126" s="31">
        <v>7.2024999999999997</v>
      </c>
    </row>
    <row r="127" spans="1:4" x14ac:dyDescent="0.25">
      <c r="A127" s="29">
        <v>45404</v>
      </c>
      <c r="B127" s="20">
        <v>882</v>
      </c>
      <c r="C127" s="30">
        <v>2.4163999999999999</v>
      </c>
      <c r="D127" s="31">
        <v>7.2030000000000003</v>
      </c>
    </row>
    <row r="128" spans="1:4" x14ac:dyDescent="0.25">
      <c r="A128" s="29">
        <v>45404</v>
      </c>
      <c r="B128" s="20">
        <v>889</v>
      </c>
      <c r="C128" s="30">
        <v>2.4356</v>
      </c>
      <c r="D128" s="31">
        <v>7.2035</v>
      </c>
    </row>
    <row r="129" spans="1:4" x14ac:dyDescent="0.25">
      <c r="A129" s="29">
        <v>45404</v>
      </c>
      <c r="B129" s="20">
        <v>896</v>
      </c>
      <c r="C129" s="30">
        <v>2.4548000000000001</v>
      </c>
      <c r="D129" s="31">
        <v>7.2039</v>
      </c>
    </row>
    <row r="130" spans="1:4" x14ac:dyDescent="0.25">
      <c r="A130" s="29">
        <v>45404</v>
      </c>
      <c r="B130" s="20">
        <v>903</v>
      </c>
      <c r="C130" s="30">
        <v>2.4740000000000002</v>
      </c>
      <c r="D130" s="31">
        <v>7.2042999999999999</v>
      </c>
    </row>
    <row r="131" spans="1:4" x14ac:dyDescent="0.25">
      <c r="A131" s="29">
        <v>45404</v>
      </c>
      <c r="B131" s="20">
        <v>910</v>
      </c>
      <c r="C131" s="30">
        <v>2.4931999999999999</v>
      </c>
      <c r="D131" s="31">
        <v>7.2046999999999999</v>
      </c>
    </row>
    <row r="132" spans="1:4" x14ac:dyDescent="0.25">
      <c r="A132" s="29">
        <v>45404</v>
      </c>
      <c r="B132" s="20">
        <v>917</v>
      </c>
      <c r="C132" s="30">
        <v>2.5123000000000002</v>
      </c>
      <c r="D132" s="31">
        <v>7.2050999999999998</v>
      </c>
    </row>
    <row r="133" spans="1:4" x14ac:dyDescent="0.25">
      <c r="A133" s="29">
        <v>45404</v>
      </c>
      <c r="B133" s="20">
        <v>924</v>
      </c>
      <c r="C133" s="30">
        <v>2.5314999999999999</v>
      </c>
      <c r="D133" s="31">
        <v>7.2054999999999998</v>
      </c>
    </row>
    <row r="134" spans="1:4" x14ac:dyDescent="0.25">
      <c r="A134" s="29">
        <v>45404</v>
      </c>
      <c r="B134" s="20">
        <v>931</v>
      </c>
      <c r="C134" s="30">
        <v>2.5507</v>
      </c>
      <c r="D134" s="31">
        <v>7.2058999999999997</v>
      </c>
    </row>
    <row r="135" spans="1:4" x14ac:dyDescent="0.25">
      <c r="A135" s="29">
        <v>45404</v>
      </c>
      <c r="B135" s="20">
        <v>938</v>
      </c>
      <c r="C135" s="30">
        <v>2.5699000000000001</v>
      </c>
      <c r="D135" s="31">
        <v>7.2061999999999999</v>
      </c>
    </row>
    <row r="136" spans="1:4" x14ac:dyDescent="0.25">
      <c r="A136" s="29">
        <v>45404</v>
      </c>
      <c r="B136" s="20">
        <v>945</v>
      </c>
      <c r="C136" s="30">
        <v>2.589</v>
      </c>
      <c r="D136" s="31">
        <v>7.2065999999999999</v>
      </c>
    </row>
    <row r="137" spans="1:4" x14ac:dyDescent="0.25">
      <c r="A137" s="29">
        <v>45404</v>
      </c>
      <c r="B137" s="20">
        <v>952</v>
      </c>
      <c r="C137" s="30">
        <v>2.6082000000000001</v>
      </c>
      <c r="D137" s="31">
        <v>7.2069000000000001</v>
      </c>
    </row>
    <row r="138" spans="1:4" x14ac:dyDescent="0.25">
      <c r="A138" s="29">
        <v>45404</v>
      </c>
      <c r="B138" s="20">
        <v>959</v>
      </c>
      <c r="C138" s="30">
        <v>2.6274000000000002</v>
      </c>
      <c r="D138" s="31">
        <v>7.2072000000000003</v>
      </c>
    </row>
    <row r="139" spans="1:4" x14ac:dyDescent="0.25">
      <c r="A139" s="29">
        <v>45404</v>
      </c>
      <c r="B139" s="20">
        <v>966</v>
      </c>
      <c r="C139" s="30">
        <v>2.6465999999999998</v>
      </c>
      <c r="D139" s="31">
        <v>7.2074999999999996</v>
      </c>
    </row>
    <row r="140" spans="1:4" x14ac:dyDescent="0.25">
      <c r="A140" s="29">
        <v>45404</v>
      </c>
      <c r="B140" s="20">
        <v>973</v>
      </c>
      <c r="C140" s="30">
        <v>2.6657999999999999</v>
      </c>
      <c r="D140" s="31">
        <v>7.2077999999999998</v>
      </c>
    </row>
    <row r="141" spans="1:4" x14ac:dyDescent="0.25">
      <c r="A141" s="29">
        <v>45404</v>
      </c>
      <c r="B141" s="20">
        <v>980</v>
      </c>
      <c r="C141" s="30">
        <v>2.6848999999999998</v>
      </c>
      <c r="D141" s="31">
        <v>7.2081</v>
      </c>
    </row>
    <row r="142" spans="1:4" x14ac:dyDescent="0.25">
      <c r="A142" s="29">
        <v>45404</v>
      </c>
      <c r="B142" s="20">
        <v>987</v>
      </c>
      <c r="C142" s="30">
        <v>2.7040999999999999</v>
      </c>
      <c r="D142" s="31">
        <v>7.2083000000000004</v>
      </c>
    </row>
    <row r="143" spans="1:4" x14ac:dyDescent="0.25">
      <c r="A143" s="29">
        <v>45404</v>
      </c>
      <c r="B143" s="20">
        <v>994</v>
      </c>
      <c r="C143" s="30">
        <v>2.7233000000000001</v>
      </c>
      <c r="D143" s="31">
        <v>7.2085999999999997</v>
      </c>
    </row>
    <row r="144" spans="1:4" x14ac:dyDescent="0.25">
      <c r="A144" s="29">
        <v>45404</v>
      </c>
      <c r="B144" s="20">
        <v>1001</v>
      </c>
      <c r="C144" s="30">
        <v>2.7425000000000002</v>
      </c>
      <c r="D144" s="31">
        <v>7.2088000000000001</v>
      </c>
    </row>
    <row r="145" spans="1:4" x14ac:dyDescent="0.25">
      <c r="A145" s="29">
        <v>45404</v>
      </c>
      <c r="B145" s="20">
        <v>1008</v>
      </c>
      <c r="C145" s="30">
        <v>2.7616000000000001</v>
      </c>
      <c r="D145" s="31">
        <v>7.2091000000000003</v>
      </c>
    </row>
    <row r="146" spans="1:4" x14ac:dyDescent="0.25">
      <c r="A146" s="29">
        <v>45404</v>
      </c>
      <c r="B146" s="20">
        <v>1015</v>
      </c>
      <c r="C146" s="30">
        <v>2.7808000000000002</v>
      </c>
      <c r="D146" s="31">
        <v>7.2092999999999998</v>
      </c>
    </row>
    <row r="147" spans="1:4" x14ac:dyDescent="0.25">
      <c r="A147" s="29">
        <v>45404</v>
      </c>
      <c r="B147" s="20">
        <v>1022</v>
      </c>
      <c r="C147" s="30">
        <v>2.8</v>
      </c>
      <c r="D147" s="31">
        <v>7.2095000000000002</v>
      </c>
    </row>
    <row r="148" spans="1:4" x14ac:dyDescent="0.25">
      <c r="A148" s="29">
        <v>45404</v>
      </c>
      <c r="B148" s="20">
        <v>1029</v>
      </c>
      <c r="C148" s="30">
        <v>2.8191999999999999</v>
      </c>
      <c r="D148" s="31">
        <v>7.2096999999999998</v>
      </c>
    </row>
    <row r="149" spans="1:4" x14ac:dyDescent="0.25">
      <c r="A149" s="29">
        <v>45404</v>
      </c>
      <c r="B149" s="20">
        <v>1036</v>
      </c>
      <c r="C149" s="30">
        <v>2.8384</v>
      </c>
      <c r="D149" s="31">
        <v>7.2099000000000002</v>
      </c>
    </row>
    <row r="150" spans="1:4" x14ac:dyDescent="0.25">
      <c r="A150" s="29">
        <v>45404</v>
      </c>
      <c r="B150" s="20">
        <v>1043</v>
      </c>
      <c r="C150" s="30">
        <v>2.8574999999999999</v>
      </c>
      <c r="D150" s="31">
        <v>7.2100999999999997</v>
      </c>
    </row>
    <row r="151" spans="1:4" x14ac:dyDescent="0.25">
      <c r="A151" s="29">
        <v>45404</v>
      </c>
      <c r="B151" s="20">
        <v>1050</v>
      </c>
      <c r="C151" s="30">
        <v>2.8767</v>
      </c>
      <c r="D151" s="31">
        <v>7.2102000000000004</v>
      </c>
    </row>
    <row r="152" spans="1:4" x14ac:dyDescent="0.25">
      <c r="A152" s="29">
        <v>45404</v>
      </c>
      <c r="B152" s="20">
        <v>1057</v>
      </c>
      <c r="C152" s="30">
        <v>2.8959000000000001</v>
      </c>
      <c r="D152" s="31">
        <v>7.2103999999999999</v>
      </c>
    </row>
    <row r="153" spans="1:4" x14ac:dyDescent="0.25">
      <c r="A153" s="29">
        <v>45404</v>
      </c>
      <c r="B153" s="20">
        <v>1064</v>
      </c>
      <c r="C153" s="30">
        <v>2.9150999999999998</v>
      </c>
      <c r="D153" s="31">
        <v>7.2106000000000003</v>
      </c>
    </row>
    <row r="154" spans="1:4" x14ac:dyDescent="0.25">
      <c r="A154" s="29">
        <v>45404</v>
      </c>
      <c r="B154" s="20">
        <v>1071</v>
      </c>
      <c r="C154" s="30">
        <v>2.9342000000000001</v>
      </c>
      <c r="D154" s="31">
        <v>7.2107000000000001</v>
      </c>
    </row>
    <row r="155" spans="1:4" x14ac:dyDescent="0.25">
      <c r="A155" s="29">
        <v>45404</v>
      </c>
      <c r="B155" s="20">
        <v>1078</v>
      </c>
      <c r="C155" s="30">
        <v>2.9533999999999998</v>
      </c>
      <c r="D155" s="31">
        <v>7.2107999999999999</v>
      </c>
    </row>
    <row r="156" spans="1:4" x14ac:dyDescent="0.25">
      <c r="A156" s="29">
        <v>45404</v>
      </c>
      <c r="B156" s="20">
        <v>1085</v>
      </c>
      <c r="C156" s="30">
        <v>2.9725999999999999</v>
      </c>
      <c r="D156" s="31">
        <v>7.2110000000000003</v>
      </c>
    </row>
    <row r="157" spans="1:4" x14ac:dyDescent="0.25">
      <c r="A157" s="29">
        <v>45404</v>
      </c>
      <c r="B157" s="20">
        <v>1092</v>
      </c>
      <c r="C157" s="30">
        <v>2.9918</v>
      </c>
      <c r="D157" s="31">
        <v>7.2111000000000001</v>
      </c>
    </row>
    <row r="158" spans="1:4" x14ac:dyDescent="0.25">
      <c r="A158" s="29">
        <v>45404</v>
      </c>
      <c r="B158" s="20">
        <v>1099</v>
      </c>
      <c r="C158" s="30">
        <v>3.0110000000000001</v>
      </c>
      <c r="D158" s="31">
        <v>7.2111999999999998</v>
      </c>
    </row>
    <row r="159" spans="1:4" x14ac:dyDescent="0.25">
      <c r="A159" s="29">
        <v>45404</v>
      </c>
      <c r="B159" s="20">
        <v>1106</v>
      </c>
      <c r="C159" s="30">
        <v>3.0301</v>
      </c>
      <c r="D159" s="31">
        <v>7.2112999999999996</v>
      </c>
    </row>
    <row r="160" spans="1:4" x14ac:dyDescent="0.25">
      <c r="A160" s="29">
        <v>45404</v>
      </c>
      <c r="B160" s="20">
        <v>1113</v>
      </c>
      <c r="C160" s="30">
        <v>3.0493000000000001</v>
      </c>
      <c r="D160" s="31">
        <v>7.2114000000000003</v>
      </c>
    </row>
    <row r="161" spans="1:4" x14ac:dyDescent="0.25">
      <c r="A161" s="29">
        <v>45404</v>
      </c>
      <c r="B161" s="20">
        <v>1120</v>
      </c>
      <c r="C161" s="30">
        <v>3.0684999999999998</v>
      </c>
      <c r="D161" s="31">
        <v>7.2115</v>
      </c>
    </row>
    <row r="162" spans="1:4" x14ac:dyDescent="0.25">
      <c r="A162" s="29">
        <v>45404</v>
      </c>
      <c r="B162" s="20">
        <v>1127</v>
      </c>
      <c r="C162" s="30">
        <v>3.0876999999999999</v>
      </c>
      <c r="D162" s="31">
        <v>7.2115</v>
      </c>
    </row>
    <row r="163" spans="1:4" x14ac:dyDescent="0.25">
      <c r="A163" s="29">
        <v>45404</v>
      </c>
      <c r="B163" s="20">
        <v>1134</v>
      </c>
      <c r="C163" s="30">
        <v>3.1067999999999998</v>
      </c>
      <c r="D163" s="31">
        <v>7.2115999999999998</v>
      </c>
    </row>
    <row r="164" spans="1:4" x14ac:dyDescent="0.25">
      <c r="A164" s="29">
        <v>45404</v>
      </c>
      <c r="B164" s="20">
        <v>1141</v>
      </c>
      <c r="C164" s="30">
        <v>3.1259999999999999</v>
      </c>
      <c r="D164" s="31">
        <v>7.2117000000000004</v>
      </c>
    </row>
    <row r="165" spans="1:4" x14ac:dyDescent="0.25">
      <c r="A165" s="29">
        <v>45404</v>
      </c>
      <c r="B165" s="20">
        <v>1148</v>
      </c>
      <c r="C165" s="30">
        <v>3.1452</v>
      </c>
      <c r="D165" s="31">
        <v>7.2117000000000004</v>
      </c>
    </row>
    <row r="166" spans="1:4" x14ac:dyDescent="0.25">
      <c r="A166" s="29">
        <v>45404</v>
      </c>
      <c r="B166" s="20">
        <v>1155</v>
      </c>
      <c r="C166" s="30">
        <v>3.1644000000000001</v>
      </c>
      <c r="D166" s="31">
        <v>7.2118000000000002</v>
      </c>
    </row>
    <row r="167" spans="1:4" x14ac:dyDescent="0.25">
      <c r="A167" s="29">
        <v>45404</v>
      </c>
      <c r="B167" s="20">
        <v>1162</v>
      </c>
      <c r="C167" s="30">
        <v>3.1836000000000002</v>
      </c>
      <c r="D167" s="31">
        <v>7.2118000000000002</v>
      </c>
    </row>
    <row r="168" spans="1:4" x14ac:dyDescent="0.25">
      <c r="A168" s="29">
        <v>45404</v>
      </c>
      <c r="B168" s="20">
        <v>1169</v>
      </c>
      <c r="C168" s="30">
        <v>3.2027000000000001</v>
      </c>
      <c r="D168" s="31">
        <v>7.2119</v>
      </c>
    </row>
    <row r="169" spans="1:4" x14ac:dyDescent="0.25">
      <c r="A169" s="29">
        <v>45404</v>
      </c>
      <c r="B169" s="20">
        <v>1176</v>
      </c>
      <c r="C169" s="30">
        <v>3.2219000000000002</v>
      </c>
      <c r="D169" s="31">
        <v>7.2119</v>
      </c>
    </row>
    <row r="170" spans="1:4" x14ac:dyDescent="0.25">
      <c r="A170" s="29">
        <v>45404</v>
      </c>
      <c r="B170" s="20">
        <v>1183</v>
      </c>
      <c r="C170" s="30">
        <v>3.2410999999999999</v>
      </c>
      <c r="D170" s="31">
        <v>7.2119</v>
      </c>
    </row>
    <row r="171" spans="1:4" x14ac:dyDescent="0.25">
      <c r="A171" s="29">
        <v>45404</v>
      </c>
      <c r="B171" s="20">
        <v>1190</v>
      </c>
      <c r="C171" s="30">
        <v>3.2603</v>
      </c>
      <c r="D171" s="31">
        <v>7.2119</v>
      </c>
    </row>
    <row r="172" spans="1:4" x14ac:dyDescent="0.25">
      <c r="A172" s="29">
        <v>45404</v>
      </c>
      <c r="B172" s="20">
        <v>1197</v>
      </c>
      <c r="C172" s="30">
        <v>3.2795000000000001</v>
      </c>
      <c r="D172" s="31">
        <v>7.2119</v>
      </c>
    </row>
    <row r="173" spans="1:4" x14ac:dyDescent="0.25">
      <c r="A173" s="29">
        <v>45404</v>
      </c>
      <c r="B173" s="20">
        <v>1204</v>
      </c>
      <c r="C173" s="30">
        <v>3.2986</v>
      </c>
      <c r="D173" s="31">
        <v>7.2119</v>
      </c>
    </row>
    <row r="174" spans="1:4" x14ac:dyDescent="0.25">
      <c r="A174" s="29">
        <v>45404</v>
      </c>
      <c r="B174" s="20">
        <v>1211</v>
      </c>
      <c r="C174" s="30">
        <v>3.3178000000000001</v>
      </c>
      <c r="D174" s="31">
        <v>7.2119</v>
      </c>
    </row>
    <row r="175" spans="1:4" x14ac:dyDescent="0.25">
      <c r="A175" s="29">
        <v>45404</v>
      </c>
      <c r="B175" s="20">
        <v>1218</v>
      </c>
      <c r="C175" s="30">
        <v>3.3370000000000002</v>
      </c>
      <c r="D175" s="31">
        <v>7.2119</v>
      </c>
    </row>
    <row r="176" spans="1:4" x14ac:dyDescent="0.25">
      <c r="A176" s="29">
        <v>45404</v>
      </c>
      <c r="B176" s="20">
        <v>1225</v>
      </c>
      <c r="C176" s="30">
        <v>3.3561999999999999</v>
      </c>
      <c r="D176" s="31">
        <v>7.2119</v>
      </c>
    </row>
    <row r="177" spans="1:4" x14ac:dyDescent="0.25">
      <c r="A177" s="29">
        <v>45404</v>
      </c>
      <c r="B177" s="20">
        <v>1232</v>
      </c>
      <c r="C177" s="30">
        <v>3.3753000000000002</v>
      </c>
      <c r="D177" s="31">
        <v>7.2119</v>
      </c>
    </row>
    <row r="178" spans="1:4" x14ac:dyDescent="0.25">
      <c r="A178" s="29">
        <v>45404</v>
      </c>
      <c r="B178" s="20">
        <v>1239</v>
      </c>
      <c r="C178" s="30">
        <v>3.3944999999999999</v>
      </c>
      <c r="D178" s="31">
        <v>7.2119</v>
      </c>
    </row>
    <row r="179" spans="1:4" x14ac:dyDescent="0.25">
      <c r="A179" s="29">
        <v>45404</v>
      </c>
      <c r="B179" s="20">
        <v>1246</v>
      </c>
      <c r="C179" s="30">
        <v>3.4137</v>
      </c>
      <c r="D179" s="31">
        <v>7.2118000000000002</v>
      </c>
    </row>
    <row r="180" spans="1:4" x14ac:dyDescent="0.25">
      <c r="A180" s="29">
        <v>45404</v>
      </c>
      <c r="B180" s="20">
        <v>1253</v>
      </c>
      <c r="C180" s="30">
        <v>3.4329000000000001</v>
      </c>
      <c r="D180" s="31">
        <v>7.2118000000000002</v>
      </c>
    </row>
    <row r="181" spans="1:4" x14ac:dyDescent="0.25">
      <c r="A181" s="29">
        <v>45404</v>
      </c>
      <c r="B181" s="20">
        <v>1260</v>
      </c>
      <c r="C181" s="30">
        <v>3.4521000000000002</v>
      </c>
      <c r="D181" s="31">
        <v>7.2118000000000002</v>
      </c>
    </row>
    <row r="182" spans="1:4" x14ac:dyDescent="0.25">
      <c r="A182" s="29">
        <v>45404</v>
      </c>
      <c r="B182" s="20">
        <v>1267</v>
      </c>
      <c r="C182" s="30">
        <v>3.4712000000000001</v>
      </c>
      <c r="D182" s="31">
        <v>7.2117000000000004</v>
      </c>
    </row>
    <row r="183" spans="1:4" x14ac:dyDescent="0.25">
      <c r="A183" s="29">
        <v>45404</v>
      </c>
      <c r="B183" s="20">
        <v>1274</v>
      </c>
      <c r="C183" s="30">
        <v>3.4904000000000002</v>
      </c>
      <c r="D183" s="31">
        <v>7.2117000000000004</v>
      </c>
    </row>
    <row r="184" spans="1:4" x14ac:dyDescent="0.25">
      <c r="A184" s="29">
        <v>45404</v>
      </c>
      <c r="B184" s="20">
        <v>1281</v>
      </c>
      <c r="C184" s="30">
        <v>3.5095999999999998</v>
      </c>
      <c r="D184" s="31">
        <v>7.2115999999999998</v>
      </c>
    </row>
    <row r="185" spans="1:4" x14ac:dyDescent="0.25">
      <c r="A185" s="29">
        <v>45404</v>
      </c>
      <c r="B185" s="20">
        <v>1288</v>
      </c>
      <c r="C185" s="30">
        <v>3.5287999999999999</v>
      </c>
      <c r="D185" s="31">
        <v>7.2115</v>
      </c>
    </row>
    <row r="186" spans="1:4" x14ac:dyDescent="0.25">
      <c r="A186" s="29">
        <v>45404</v>
      </c>
      <c r="B186" s="20">
        <v>1295</v>
      </c>
      <c r="C186" s="30">
        <v>3.5478999999999998</v>
      </c>
      <c r="D186" s="31">
        <v>7.2115</v>
      </c>
    </row>
    <row r="187" spans="1:4" x14ac:dyDescent="0.25">
      <c r="A187" s="29">
        <v>45404</v>
      </c>
      <c r="B187" s="20">
        <v>1302</v>
      </c>
      <c r="C187" s="30">
        <v>3.5670999999999999</v>
      </c>
      <c r="D187" s="31">
        <v>7.2114000000000003</v>
      </c>
    </row>
    <row r="188" spans="1:4" x14ac:dyDescent="0.25">
      <c r="A188" s="29">
        <v>45404</v>
      </c>
      <c r="B188" s="20">
        <v>1309</v>
      </c>
      <c r="C188" s="30">
        <v>3.5863</v>
      </c>
      <c r="D188" s="31">
        <v>7.2112999999999996</v>
      </c>
    </row>
    <row r="189" spans="1:4" x14ac:dyDescent="0.25">
      <c r="A189" s="29">
        <v>45404</v>
      </c>
      <c r="B189" s="20">
        <v>1316</v>
      </c>
      <c r="C189" s="30">
        <v>3.6055000000000001</v>
      </c>
      <c r="D189" s="31">
        <v>7.2111999999999998</v>
      </c>
    </row>
    <row r="190" spans="1:4" x14ac:dyDescent="0.25">
      <c r="A190" s="29">
        <v>45404</v>
      </c>
      <c r="B190" s="20">
        <v>1323</v>
      </c>
      <c r="C190" s="30">
        <v>3.6246999999999998</v>
      </c>
      <c r="D190" s="31">
        <v>7.2111000000000001</v>
      </c>
    </row>
    <row r="191" spans="1:4" x14ac:dyDescent="0.25">
      <c r="A191" s="29">
        <v>45404</v>
      </c>
      <c r="B191" s="20">
        <v>1330</v>
      </c>
      <c r="C191" s="30">
        <v>3.6438000000000001</v>
      </c>
      <c r="D191" s="31">
        <v>7.2110000000000003</v>
      </c>
    </row>
    <row r="192" spans="1:4" x14ac:dyDescent="0.25">
      <c r="A192" s="29">
        <v>45404</v>
      </c>
      <c r="B192" s="20">
        <v>1337</v>
      </c>
      <c r="C192" s="30">
        <v>3.6629999999999998</v>
      </c>
      <c r="D192" s="31">
        <v>7.2110000000000003</v>
      </c>
    </row>
    <row r="193" spans="1:4" x14ac:dyDescent="0.25">
      <c r="A193" s="29">
        <v>45404</v>
      </c>
      <c r="B193" s="20">
        <v>1344</v>
      </c>
      <c r="C193" s="30">
        <v>3.6821999999999999</v>
      </c>
      <c r="D193" s="31">
        <v>7.2108999999999996</v>
      </c>
    </row>
    <row r="194" spans="1:4" x14ac:dyDescent="0.25">
      <c r="A194" s="29">
        <v>45404</v>
      </c>
      <c r="B194" s="20">
        <v>1351</v>
      </c>
      <c r="C194" s="30">
        <v>3.7014</v>
      </c>
      <c r="D194" s="31">
        <v>7.2107000000000001</v>
      </c>
    </row>
    <row r="195" spans="1:4" x14ac:dyDescent="0.25">
      <c r="A195" s="29">
        <v>45404</v>
      </c>
      <c r="B195" s="20">
        <v>1358</v>
      </c>
      <c r="C195" s="30">
        <v>3.7204999999999999</v>
      </c>
      <c r="D195" s="31">
        <v>7.2106000000000003</v>
      </c>
    </row>
    <row r="196" spans="1:4" x14ac:dyDescent="0.25">
      <c r="A196" s="29">
        <v>45404</v>
      </c>
      <c r="B196" s="20">
        <v>1365</v>
      </c>
      <c r="C196" s="30">
        <v>3.7397</v>
      </c>
      <c r="D196" s="31">
        <v>7.2104999999999997</v>
      </c>
    </row>
    <row r="197" spans="1:4" x14ac:dyDescent="0.25">
      <c r="A197" s="29">
        <v>45404</v>
      </c>
      <c r="B197" s="20">
        <v>1372</v>
      </c>
      <c r="C197" s="30">
        <v>3.7589000000000001</v>
      </c>
      <c r="D197" s="31">
        <v>7.2103999999999999</v>
      </c>
    </row>
    <row r="198" spans="1:4" x14ac:dyDescent="0.25">
      <c r="A198" s="29">
        <v>45404</v>
      </c>
      <c r="B198" s="20">
        <v>1379</v>
      </c>
      <c r="C198" s="30">
        <v>3.7780999999999998</v>
      </c>
      <c r="D198" s="31">
        <v>7.2103000000000002</v>
      </c>
    </row>
    <row r="199" spans="1:4" x14ac:dyDescent="0.25">
      <c r="A199" s="29">
        <v>45404</v>
      </c>
      <c r="B199" s="20">
        <v>1386</v>
      </c>
      <c r="C199" s="30">
        <v>3.7972999999999999</v>
      </c>
      <c r="D199" s="31">
        <v>7.2102000000000004</v>
      </c>
    </row>
    <row r="200" spans="1:4" x14ac:dyDescent="0.25">
      <c r="A200" s="29">
        <v>45404</v>
      </c>
      <c r="B200" s="20">
        <v>1393</v>
      </c>
      <c r="C200" s="30">
        <v>3.8163999999999998</v>
      </c>
      <c r="D200" s="31">
        <v>7.21</v>
      </c>
    </row>
    <row r="201" spans="1:4" x14ac:dyDescent="0.25">
      <c r="A201" s="29">
        <v>45404</v>
      </c>
      <c r="B201" s="20">
        <v>1400</v>
      </c>
      <c r="C201" s="30">
        <v>3.8355999999999999</v>
      </c>
      <c r="D201" s="31">
        <v>7.2099000000000002</v>
      </c>
    </row>
    <row r="202" spans="1:4" x14ac:dyDescent="0.25">
      <c r="A202" s="29">
        <v>45404</v>
      </c>
      <c r="B202" s="20">
        <v>1407</v>
      </c>
      <c r="C202" s="30">
        <v>3.8548</v>
      </c>
      <c r="D202" s="31">
        <v>7.2098000000000004</v>
      </c>
    </row>
    <row r="203" spans="1:4" x14ac:dyDescent="0.25">
      <c r="A203" s="29">
        <v>45404</v>
      </c>
      <c r="B203" s="20">
        <v>1414</v>
      </c>
      <c r="C203" s="30">
        <v>3.8740000000000001</v>
      </c>
      <c r="D203" s="31">
        <v>7.2096</v>
      </c>
    </row>
    <row r="204" spans="1:4" x14ac:dyDescent="0.25">
      <c r="A204" s="29">
        <v>45404</v>
      </c>
      <c r="B204" s="20">
        <v>1421</v>
      </c>
      <c r="C204" s="30">
        <v>3.8932000000000002</v>
      </c>
      <c r="D204" s="31">
        <v>7.2095000000000002</v>
      </c>
    </row>
    <row r="205" spans="1:4" x14ac:dyDescent="0.25">
      <c r="A205" s="29">
        <v>45404</v>
      </c>
      <c r="B205" s="20">
        <v>1428</v>
      </c>
      <c r="C205" s="30">
        <v>3.9123000000000001</v>
      </c>
      <c r="D205" s="31">
        <v>7.2092999999999998</v>
      </c>
    </row>
    <row r="206" spans="1:4" x14ac:dyDescent="0.25">
      <c r="A206" s="29">
        <v>45404</v>
      </c>
      <c r="B206" s="20">
        <v>1435</v>
      </c>
      <c r="C206" s="30">
        <v>3.9315000000000002</v>
      </c>
      <c r="D206" s="31">
        <v>7.2092000000000001</v>
      </c>
    </row>
    <row r="207" spans="1:4" x14ac:dyDescent="0.25">
      <c r="A207" s="29">
        <v>45404</v>
      </c>
      <c r="B207" s="20">
        <v>1442</v>
      </c>
      <c r="C207" s="30">
        <v>3.9506999999999999</v>
      </c>
      <c r="D207" s="31">
        <v>7.2089999999999996</v>
      </c>
    </row>
    <row r="208" spans="1:4" x14ac:dyDescent="0.25">
      <c r="A208" s="29">
        <v>45404</v>
      </c>
      <c r="B208" s="20">
        <v>1449</v>
      </c>
      <c r="C208" s="30">
        <v>3.9699</v>
      </c>
      <c r="D208" s="31">
        <v>7.2088999999999999</v>
      </c>
    </row>
    <row r="209" spans="1:4" x14ac:dyDescent="0.25">
      <c r="A209" s="29">
        <v>45404</v>
      </c>
      <c r="B209" s="20">
        <v>1456</v>
      </c>
      <c r="C209" s="30">
        <v>3.9889999999999999</v>
      </c>
      <c r="D209" s="31">
        <v>7.2087000000000003</v>
      </c>
    </row>
    <row r="210" spans="1:4" x14ac:dyDescent="0.25">
      <c r="A210" s="29">
        <v>45404</v>
      </c>
      <c r="B210" s="20">
        <v>1463</v>
      </c>
      <c r="C210" s="30">
        <v>4.0082000000000004</v>
      </c>
      <c r="D210" s="31">
        <v>7.2085999999999997</v>
      </c>
    </row>
    <row r="211" spans="1:4" x14ac:dyDescent="0.25">
      <c r="A211" s="29">
        <v>45404</v>
      </c>
      <c r="B211" s="20">
        <v>1470</v>
      </c>
      <c r="C211" s="30">
        <v>4.0274000000000001</v>
      </c>
      <c r="D211" s="31">
        <v>7.2084000000000001</v>
      </c>
    </row>
    <row r="212" spans="1:4" x14ac:dyDescent="0.25">
      <c r="A212" s="29">
        <v>45404</v>
      </c>
      <c r="B212" s="20">
        <v>1477</v>
      </c>
      <c r="C212" s="30">
        <v>4.0465999999999998</v>
      </c>
      <c r="D212" s="31">
        <v>7.2081999999999997</v>
      </c>
    </row>
    <row r="213" spans="1:4" x14ac:dyDescent="0.25">
      <c r="A213" s="29">
        <v>45404</v>
      </c>
      <c r="B213" s="20">
        <v>1484</v>
      </c>
      <c r="C213" s="30">
        <v>4.0658000000000003</v>
      </c>
      <c r="D213" s="31">
        <v>7.2081</v>
      </c>
    </row>
    <row r="214" spans="1:4" x14ac:dyDescent="0.25">
      <c r="A214" s="29">
        <v>45404</v>
      </c>
      <c r="B214" s="20">
        <v>1491</v>
      </c>
      <c r="C214" s="30">
        <v>4.0849000000000002</v>
      </c>
      <c r="D214" s="31">
        <v>7.2079000000000004</v>
      </c>
    </row>
    <row r="215" spans="1:4" x14ac:dyDescent="0.25">
      <c r="A215" s="29">
        <v>45404</v>
      </c>
      <c r="B215" s="20">
        <v>1498</v>
      </c>
      <c r="C215" s="30">
        <v>4.1040999999999999</v>
      </c>
      <c r="D215" s="31">
        <v>7.2077</v>
      </c>
    </row>
    <row r="216" spans="1:4" x14ac:dyDescent="0.25">
      <c r="A216" s="29">
        <v>45404</v>
      </c>
      <c r="B216" s="20">
        <v>1505</v>
      </c>
      <c r="C216" s="30">
        <v>4.1233000000000004</v>
      </c>
      <c r="D216" s="31">
        <v>7.2074999999999996</v>
      </c>
    </row>
    <row r="217" spans="1:4" x14ac:dyDescent="0.25">
      <c r="A217" s="29">
        <v>45404</v>
      </c>
      <c r="B217" s="20">
        <v>1512</v>
      </c>
      <c r="C217" s="30">
        <v>4.1425000000000001</v>
      </c>
      <c r="D217" s="31">
        <v>7.2073</v>
      </c>
    </row>
    <row r="218" spans="1:4" x14ac:dyDescent="0.25">
      <c r="A218" s="29">
        <v>45404</v>
      </c>
      <c r="B218" s="20">
        <v>1519</v>
      </c>
      <c r="C218" s="30">
        <v>4.1616</v>
      </c>
      <c r="D218" s="31">
        <v>7.2072000000000003</v>
      </c>
    </row>
    <row r="219" spans="1:4" x14ac:dyDescent="0.25">
      <c r="A219" s="29">
        <v>45404</v>
      </c>
      <c r="B219" s="20">
        <v>1526</v>
      </c>
      <c r="C219" s="30">
        <v>4.1807999999999996</v>
      </c>
      <c r="D219" s="31">
        <v>7.2069999999999999</v>
      </c>
    </row>
    <row r="220" spans="1:4" x14ac:dyDescent="0.25">
      <c r="A220" s="29">
        <v>45404</v>
      </c>
      <c r="B220" s="20">
        <v>1533</v>
      </c>
      <c r="C220" s="30">
        <v>4.2</v>
      </c>
      <c r="D220" s="31">
        <v>7.2068000000000003</v>
      </c>
    </row>
    <row r="221" spans="1:4" x14ac:dyDescent="0.25">
      <c r="A221" s="29">
        <v>45404</v>
      </c>
      <c r="B221" s="20">
        <v>1540</v>
      </c>
      <c r="C221" s="30">
        <v>4.2191999999999998</v>
      </c>
      <c r="D221" s="31">
        <v>7.2065999999999999</v>
      </c>
    </row>
    <row r="222" spans="1:4" x14ac:dyDescent="0.25">
      <c r="A222" s="29">
        <v>45404</v>
      </c>
      <c r="B222" s="20">
        <v>1547</v>
      </c>
      <c r="C222" s="30">
        <v>4.2384000000000004</v>
      </c>
      <c r="D222" s="31">
        <v>7.2064000000000004</v>
      </c>
    </row>
    <row r="223" spans="1:4" x14ac:dyDescent="0.25">
      <c r="A223" s="29">
        <v>45404</v>
      </c>
      <c r="B223" s="20">
        <v>1554</v>
      </c>
      <c r="C223" s="30">
        <v>4.2575000000000003</v>
      </c>
      <c r="D223" s="31">
        <v>7.2061999999999999</v>
      </c>
    </row>
    <row r="224" spans="1:4" x14ac:dyDescent="0.25">
      <c r="A224" s="29">
        <v>45404</v>
      </c>
      <c r="B224" s="20">
        <v>1561</v>
      </c>
      <c r="C224" s="30">
        <v>4.2766999999999999</v>
      </c>
      <c r="D224" s="31">
        <v>7.2060000000000004</v>
      </c>
    </row>
    <row r="225" spans="1:4" x14ac:dyDescent="0.25">
      <c r="A225" s="29">
        <v>45404</v>
      </c>
      <c r="B225" s="20">
        <v>1568</v>
      </c>
      <c r="C225" s="30">
        <v>4.2958999999999996</v>
      </c>
      <c r="D225" s="31">
        <v>7.2058</v>
      </c>
    </row>
    <row r="226" spans="1:4" x14ac:dyDescent="0.25">
      <c r="A226" s="29">
        <v>45404</v>
      </c>
      <c r="B226" s="20">
        <v>1575</v>
      </c>
      <c r="C226" s="30">
        <v>4.3151000000000002</v>
      </c>
      <c r="D226" s="31">
        <v>7.2055999999999996</v>
      </c>
    </row>
    <row r="227" spans="1:4" x14ac:dyDescent="0.25">
      <c r="A227" s="29">
        <v>45404</v>
      </c>
      <c r="B227" s="20">
        <v>1582</v>
      </c>
      <c r="C227" s="30">
        <v>4.3342000000000001</v>
      </c>
      <c r="D227" s="31">
        <v>7.2054</v>
      </c>
    </row>
    <row r="228" spans="1:4" x14ac:dyDescent="0.25">
      <c r="A228" s="29">
        <v>45404</v>
      </c>
      <c r="B228" s="20">
        <v>1589</v>
      </c>
      <c r="C228" s="30">
        <v>4.3533999999999997</v>
      </c>
      <c r="D228" s="31">
        <v>7.2051999999999996</v>
      </c>
    </row>
    <row r="229" spans="1:4" x14ac:dyDescent="0.25">
      <c r="A229" s="29">
        <v>45404</v>
      </c>
      <c r="B229" s="20">
        <v>1596</v>
      </c>
      <c r="C229" s="30">
        <v>4.3726000000000003</v>
      </c>
      <c r="D229" s="31">
        <v>7.2050000000000001</v>
      </c>
    </row>
    <row r="230" spans="1:4" x14ac:dyDescent="0.25">
      <c r="A230" s="29">
        <v>45404</v>
      </c>
      <c r="B230" s="20">
        <v>1603</v>
      </c>
      <c r="C230" s="30">
        <v>4.3917999999999999</v>
      </c>
      <c r="D230" s="31">
        <v>7.2046999999999999</v>
      </c>
    </row>
    <row r="231" spans="1:4" x14ac:dyDescent="0.25">
      <c r="A231" s="29">
        <v>45404</v>
      </c>
      <c r="B231" s="20">
        <v>1610</v>
      </c>
      <c r="C231" s="30">
        <v>4.4109999999999996</v>
      </c>
      <c r="D231" s="31">
        <v>7.2045000000000003</v>
      </c>
    </row>
    <row r="232" spans="1:4" x14ac:dyDescent="0.25">
      <c r="A232" s="29">
        <v>45404</v>
      </c>
      <c r="B232" s="20">
        <v>1617</v>
      </c>
      <c r="C232" s="30">
        <v>4.4301000000000004</v>
      </c>
      <c r="D232" s="31">
        <v>7.2042999999999999</v>
      </c>
    </row>
    <row r="233" spans="1:4" x14ac:dyDescent="0.25">
      <c r="A233" s="29">
        <v>45404</v>
      </c>
      <c r="B233" s="20">
        <v>1624</v>
      </c>
      <c r="C233" s="30">
        <v>4.4493</v>
      </c>
      <c r="D233" s="31">
        <v>7.2041000000000004</v>
      </c>
    </row>
    <row r="234" spans="1:4" x14ac:dyDescent="0.25">
      <c r="A234" s="29">
        <v>45404</v>
      </c>
      <c r="B234" s="20">
        <v>1631</v>
      </c>
      <c r="C234" s="30">
        <v>4.4684999999999997</v>
      </c>
      <c r="D234" s="31">
        <v>7.2039</v>
      </c>
    </row>
    <row r="235" spans="1:4" x14ac:dyDescent="0.25">
      <c r="A235" s="29">
        <v>45404</v>
      </c>
      <c r="B235" s="20">
        <v>1638</v>
      </c>
      <c r="C235" s="30">
        <v>4.4877000000000002</v>
      </c>
      <c r="D235" s="31">
        <v>7.2035999999999998</v>
      </c>
    </row>
    <row r="236" spans="1:4" x14ac:dyDescent="0.25">
      <c r="A236" s="29">
        <v>45404</v>
      </c>
      <c r="B236" s="20">
        <v>1645</v>
      </c>
      <c r="C236" s="30">
        <v>4.5068000000000001</v>
      </c>
      <c r="D236" s="31">
        <v>7.2034000000000002</v>
      </c>
    </row>
    <row r="237" spans="1:4" x14ac:dyDescent="0.25">
      <c r="A237" s="29">
        <v>45404</v>
      </c>
      <c r="B237" s="20">
        <v>1652</v>
      </c>
      <c r="C237" s="30">
        <v>4.5259999999999998</v>
      </c>
      <c r="D237" s="31">
        <v>7.2031999999999998</v>
      </c>
    </row>
    <row r="238" spans="1:4" x14ac:dyDescent="0.25">
      <c r="A238" s="29">
        <v>45404</v>
      </c>
      <c r="B238" s="20">
        <v>1659</v>
      </c>
      <c r="C238" s="30">
        <v>4.5452000000000004</v>
      </c>
      <c r="D238" s="31">
        <v>7.2030000000000003</v>
      </c>
    </row>
    <row r="239" spans="1:4" x14ac:dyDescent="0.25">
      <c r="A239" s="29">
        <v>45404</v>
      </c>
      <c r="B239" s="20">
        <v>1666</v>
      </c>
      <c r="C239" s="30">
        <v>4.5644</v>
      </c>
      <c r="D239" s="31">
        <v>7.2027000000000001</v>
      </c>
    </row>
    <row r="240" spans="1:4" x14ac:dyDescent="0.25">
      <c r="A240" s="29">
        <v>45404</v>
      </c>
      <c r="B240" s="20">
        <v>1673</v>
      </c>
      <c r="C240" s="30">
        <v>4.5835999999999997</v>
      </c>
      <c r="D240" s="31">
        <v>7.2024999999999997</v>
      </c>
    </row>
    <row r="241" spans="1:4" x14ac:dyDescent="0.25">
      <c r="A241" s="29">
        <v>45404</v>
      </c>
      <c r="B241" s="20">
        <v>1680</v>
      </c>
      <c r="C241" s="30">
        <v>4.6026999999999996</v>
      </c>
      <c r="D241" s="31">
        <v>7.2023000000000001</v>
      </c>
    </row>
    <row r="242" spans="1:4" x14ac:dyDescent="0.25">
      <c r="A242" s="29">
        <v>45404</v>
      </c>
      <c r="B242" s="20">
        <v>1687</v>
      </c>
      <c r="C242" s="30">
        <v>4.6219000000000001</v>
      </c>
      <c r="D242" s="31">
        <v>7.202</v>
      </c>
    </row>
    <row r="243" spans="1:4" x14ac:dyDescent="0.25">
      <c r="A243" s="29">
        <v>45404</v>
      </c>
      <c r="B243" s="20">
        <v>1694</v>
      </c>
      <c r="C243" s="30">
        <v>4.6410999999999998</v>
      </c>
      <c r="D243" s="31">
        <v>7.2018000000000004</v>
      </c>
    </row>
    <row r="244" spans="1:4" x14ac:dyDescent="0.25">
      <c r="A244" s="29">
        <v>45404</v>
      </c>
      <c r="B244" s="20">
        <v>1701</v>
      </c>
      <c r="C244" s="30">
        <v>4.6603000000000003</v>
      </c>
      <c r="D244" s="31">
        <v>7.2016</v>
      </c>
    </row>
    <row r="245" spans="1:4" x14ac:dyDescent="0.25">
      <c r="A245" s="29">
        <v>45404</v>
      </c>
      <c r="B245" s="20">
        <v>1708</v>
      </c>
      <c r="C245" s="30">
        <v>4.6795</v>
      </c>
      <c r="D245" s="31">
        <v>7.2012999999999998</v>
      </c>
    </row>
    <row r="246" spans="1:4" x14ac:dyDescent="0.25">
      <c r="A246" s="29">
        <v>45404</v>
      </c>
      <c r="B246" s="20">
        <v>1715</v>
      </c>
      <c r="C246" s="30">
        <v>4.6985999999999999</v>
      </c>
      <c r="D246" s="31">
        <v>7.2011000000000003</v>
      </c>
    </row>
    <row r="247" spans="1:4" x14ac:dyDescent="0.25">
      <c r="A247" s="29">
        <v>45404</v>
      </c>
      <c r="B247" s="20">
        <v>1722</v>
      </c>
      <c r="C247" s="30">
        <v>4.7178000000000004</v>
      </c>
      <c r="D247" s="31">
        <v>7.2008000000000001</v>
      </c>
    </row>
    <row r="248" spans="1:4" x14ac:dyDescent="0.25">
      <c r="A248" s="29">
        <v>45404</v>
      </c>
      <c r="B248" s="20">
        <v>1729</v>
      </c>
      <c r="C248" s="30">
        <v>4.7370000000000001</v>
      </c>
      <c r="D248" s="31">
        <v>7.2005999999999997</v>
      </c>
    </row>
    <row r="249" spans="1:4" x14ac:dyDescent="0.25">
      <c r="A249" s="29">
        <v>45404</v>
      </c>
      <c r="B249" s="20">
        <v>1736</v>
      </c>
      <c r="C249" s="30">
        <v>4.7561999999999998</v>
      </c>
      <c r="D249" s="31">
        <v>7.2003000000000004</v>
      </c>
    </row>
    <row r="250" spans="1:4" x14ac:dyDescent="0.25">
      <c r="A250" s="29">
        <v>45404</v>
      </c>
      <c r="B250" s="20">
        <v>1743</v>
      </c>
      <c r="C250" s="30">
        <v>4.7752999999999997</v>
      </c>
      <c r="D250" s="31">
        <v>7.2000999999999999</v>
      </c>
    </row>
    <row r="251" spans="1:4" x14ac:dyDescent="0.25">
      <c r="A251" s="29">
        <v>45404</v>
      </c>
      <c r="B251" s="20">
        <v>1750</v>
      </c>
      <c r="C251" s="30">
        <v>4.7945000000000002</v>
      </c>
      <c r="D251" s="31">
        <v>7.1997999999999998</v>
      </c>
    </row>
    <row r="252" spans="1:4" x14ac:dyDescent="0.25">
      <c r="A252" s="29">
        <v>45404</v>
      </c>
      <c r="B252" s="20">
        <v>1757</v>
      </c>
      <c r="C252" s="30">
        <v>4.8136999999999999</v>
      </c>
      <c r="D252" s="31">
        <v>7.1996000000000002</v>
      </c>
    </row>
    <row r="253" spans="1:4" x14ac:dyDescent="0.25">
      <c r="A253" s="29">
        <v>45404</v>
      </c>
      <c r="B253" s="20">
        <v>1764</v>
      </c>
      <c r="C253" s="30">
        <v>4.8329000000000004</v>
      </c>
      <c r="D253" s="31">
        <v>7.1993</v>
      </c>
    </row>
    <row r="254" spans="1:4" x14ac:dyDescent="0.25">
      <c r="A254" s="29">
        <v>45404</v>
      </c>
      <c r="B254" s="20">
        <v>1771</v>
      </c>
      <c r="C254" s="30">
        <v>4.8521000000000001</v>
      </c>
      <c r="D254" s="31">
        <v>7.1990999999999996</v>
      </c>
    </row>
    <row r="255" spans="1:4" x14ac:dyDescent="0.25">
      <c r="A255" s="29">
        <v>45404</v>
      </c>
      <c r="B255" s="20">
        <v>1778</v>
      </c>
      <c r="C255" s="30">
        <v>4.8712</v>
      </c>
      <c r="D255" s="31">
        <v>7.1988000000000003</v>
      </c>
    </row>
    <row r="256" spans="1:4" x14ac:dyDescent="0.25">
      <c r="A256" s="29">
        <v>45404</v>
      </c>
      <c r="B256" s="20">
        <v>1785</v>
      </c>
      <c r="C256" s="30">
        <v>4.8903999999999996</v>
      </c>
      <c r="D256" s="31">
        <v>7.1985999999999999</v>
      </c>
    </row>
    <row r="257" spans="1:4" x14ac:dyDescent="0.25">
      <c r="A257" s="29">
        <v>45404</v>
      </c>
      <c r="B257" s="20">
        <v>1792</v>
      </c>
      <c r="C257" s="30">
        <v>4.9096000000000002</v>
      </c>
      <c r="D257" s="31">
        <v>7.1982999999999997</v>
      </c>
    </row>
    <row r="258" spans="1:4" x14ac:dyDescent="0.25">
      <c r="A258" s="29">
        <v>45404</v>
      </c>
      <c r="B258" s="20">
        <v>1799</v>
      </c>
      <c r="C258" s="30">
        <v>4.9287999999999998</v>
      </c>
      <c r="D258" s="31">
        <v>7.1981000000000002</v>
      </c>
    </row>
    <row r="259" spans="1:4" x14ac:dyDescent="0.25">
      <c r="A259" s="29">
        <v>45404</v>
      </c>
      <c r="B259" s="20">
        <v>1806</v>
      </c>
      <c r="C259" s="30">
        <v>4.9478999999999997</v>
      </c>
      <c r="D259" s="31">
        <v>7.1978</v>
      </c>
    </row>
    <row r="260" spans="1:4" x14ac:dyDescent="0.25">
      <c r="A260" s="29">
        <v>45404</v>
      </c>
      <c r="B260" s="20">
        <v>1813</v>
      </c>
      <c r="C260" s="30">
        <v>4.9671000000000003</v>
      </c>
      <c r="D260" s="31">
        <v>7.1976000000000004</v>
      </c>
    </row>
    <row r="261" spans="1:4" x14ac:dyDescent="0.25">
      <c r="A261" s="29">
        <v>45404</v>
      </c>
      <c r="B261" s="20">
        <v>1820</v>
      </c>
      <c r="C261" s="30">
        <v>4.9863</v>
      </c>
      <c r="D261" s="31">
        <v>7.1973000000000003</v>
      </c>
    </row>
    <row r="262" spans="1:4" x14ac:dyDescent="0.25">
      <c r="A262" s="29">
        <v>45404</v>
      </c>
      <c r="B262" s="20">
        <v>1827</v>
      </c>
      <c r="C262" s="30">
        <v>5.0054999999999996</v>
      </c>
      <c r="D262" s="31">
        <v>7.1970000000000001</v>
      </c>
    </row>
    <row r="263" spans="1:4" x14ac:dyDescent="0.25">
      <c r="A263" s="29">
        <v>45404</v>
      </c>
      <c r="B263" s="20">
        <v>1834</v>
      </c>
      <c r="C263" s="30">
        <v>5.0247000000000002</v>
      </c>
      <c r="D263" s="31">
        <v>7.1967999999999996</v>
      </c>
    </row>
    <row r="264" spans="1:4" x14ac:dyDescent="0.25">
      <c r="A264" s="29">
        <v>45404</v>
      </c>
      <c r="B264" s="20">
        <v>1841</v>
      </c>
      <c r="C264" s="30">
        <v>5.0438000000000001</v>
      </c>
      <c r="D264" s="31">
        <v>7.1965000000000003</v>
      </c>
    </row>
    <row r="265" spans="1:4" x14ac:dyDescent="0.25">
      <c r="A265" s="29">
        <v>45404</v>
      </c>
      <c r="B265" s="20">
        <v>1848</v>
      </c>
      <c r="C265" s="30">
        <v>5.0629999999999997</v>
      </c>
      <c r="D265" s="31">
        <v>7.1962999999999999</v>
      </c>
    </row>
    <row r="266" spans="1:4" x14ac:dyDescent="0.25">
      <c r="A266" s="29">
        <v>45404</v>
      </c>
      <c r="B266" s="20">
        <v>1855</v>
      </c>
      <c r="C266" s="30">
        <v>5.0822000000000003</v>
      </c>
      <c r="D266" s="31">
        <v>7.1959999999999997</v>
      </c>
    </row>
    <row r="267" spans="1:4" x14ac:dyDescent="0.25">
      <c r="A267" s="29">
        <v>45404</v>
      </c>
      <c r="B267" s="20">
        <v>1862</v>
      </c>
      <c r="C267" s="30">
        <v>5.1013999999999999</v>
      </c>
      <c r="D267" s="31">
        <v>7.1957000000000004</v>
      </c>
    </row>
    <row r="268" spans="1:4" x14ac:dyDescent="0.25">
      <c r="A268" s="29">
        <v>45404</v>
      </c>
      <c r="B268" s="20">
        <v>1869</v>
      </c>
      <c r="C268" s="30">
        <v>5.1204999999999998</v>
      </c>
      <c r="D268" s="31">
        <v>7.1955</v>
      </c>
    </row>
    <row r="269" spans="1:4" x14ac:dyDescent="0.25">
      <c r="A269" s="29">
        <v>45404</v>
      </c>
      <c r="B269" s="20">
        <v>1876</v>
      </c>
      <c r="C269" s="30">
        <v>5.1397000000000004</v>
      </c>
      <c r="D269" s="31">
        <v>7.1951999999999998</v>
      </c>
    </row>
    <row r="270" spans="1:4" x14ac:dyDescent="0.25">
      <c r="A270" s="29">
        <v>45404</v>
      </c>
      <c r="B270" s="20">
        <v>1883</v>
      </c>
      <c r="C270" s="30">
        <v>5.1589</v>
      </c>
      <c r="D270" s="31">
        <v>7.1948999999999996</v>
      </c>
    </row>
    <row r="271" spans="1:4" x14ac:dyDescent="0.25">
      <c r="A271" s="29">
        <v>45404</v>
      </c>
      <c r="B271" s="20">
        <v>1890</v>
      </c>
      <c r="C271" s="30">
        <v>5.1780999999999997</v>
      </c>
      <c r="D271" s="31">
        <v>7.1947000000000001</v>
      </c>
    </row>
    <row r="272" spans="1:4" x14ac:dyDescent="0.25">
      <c r="A272" s="29">
        <v>45404</v>
      </c>
      <c r="B272" s="20">
        <v>1897</v>
      </c>
      <c r="C272" s="30">
        <v>5.1973000000000003</v>
      </c>
      <c r="D272" s="31">
        <v>7.1943999999999999</v>
      </c>
    </row>
    <row r="273" spans="1:4" x14ac:dyDescent="0.25">
      <c r="A273" s="29">
        <v>45404</v>
      </c>
      <c r="B273" s="20">
        <v>1904</v>
      </c>
      <c r="C273" s="30">
        <v>5.2164000000000001</v>
      </c>
      <c r="D273" s="31">
        <v>7.1940999999999997</v>
      </c>
    </row>
    <row r="274" spans="1:4" x14ac:dyDescent="0.25">
      <c r="A274" s="29">
        <v>45404</v>
      </c>
      <c r="B274" s="20">
        <v>1911</v>
      </c>
      <c r="C274" s="30">
        <v>5.2355999999999998</v>
      </c>
      <c r="D274" s="31">
        <v>7.1939000000000002</v>
      </c>
    </row>
    <row r="275" spans="1:4" x14ac:dyDescent="0.25">
      <c r="A275" s="29">
        <v>45404</v>
      </c>
      <c r="B275" s="20">
        <v>1918</v>
      </c>
      <c r="C275" s="30">
        <v>5.2548000000000004</v>
      </c>
      <c r="D275" s="31">
        <v>7.1936</v>
      </c>
    </row>
    <row r="276" spans="1:4" x14ac:dyDescent="0.25">
      <c r="A276" s="29">
        <v>45404</v>
      </c>
      <c r="B276" s="20">
        <v>1925</v>
      </c>
      <c r="C276" s="30">
        <v>5.274</v>
      </c>
      <c r="D276" s="31">
        <v>7.1932999999999998</v>
      </c>
    </row>
    <row r="277" spans="1:4" x14ac:dyDescent="0.25">
      <c r="A277" s="29">
        <v>45404</v>
      </c>
      <c r="B277" s="20">
        <v>1932</v>
      </c>
      <c r="C277" s="30">
        <v>5.2931999999999997</v>
      </c>
      <c r="D277" s="31">
        <v>7.1929999999999996</v>
      </c>
    </row>
    <row r="278" spans="1:4" x14ac:dyDescent="0.25">
      <c r="A278" s="29">
        <v>45404</v>
      </c>
      <c r="B278" s="20">
        <v>1939</v>
      </c>
      <c r="C278" s="30">
        <v>5.3122999999999996</v>
      </c>
      <c r="D278" s="31">
        <v>7.1928000000000001</v>
      </c>
    </row>
    <row r="279" spans="1:4" x14ac:dyDescent="0.25">
      <c r="A279" s="29">
        <v>45404</v>
      </c>
      <c r="B279" s="20">
        <v>1946</v>
      </c>
      <c r="C279" s="30">
        <v>5.3315000000000001</v>
      </c>
      <c r="D279" s="31">
        <v>7.1924999999999999</v>
      </c>
    </row>
    <row r="280" spans="1:4" x14ac:dyDescent="0.25">
      <c r="A280" s="29">
        <v>45404</v>
      </c>
      <c r="B280" s="20">
        <v>1953</v>
      </c>
      <c r="C280" s="30">
        <v>5.3506999999999998</v>
      </c>
      <c r="D280" s="31">
        <v>7.1921999999999997</v>
      </c>
    </row>
    <row r="281" spans="1:4" x14ac:dyDescent="0.25">
      <c r="A281" s="29">
        <v>45404</v>
      </c>
      <c r="B281" s="20">
        <v>1960</v>
      </c>
      <c r="C281" s="30">
        <v>5.3699000000000003</v>
      </c>
      <c r="D281" s="31">
        <v>7.1920000000000002</v>
      </c>
    </row>
    <row r="282" spans="1:4" x14ac:dyDescent="0.25">
      <c r="A282" s="29">
        <v>45404</v>
      </c>
      <c r="B282" s="20">
        <v>1967</v>
      </c>
      <c r="C282" s="30">
        <v>5.3890000000000002</v>
      </c>
      <c r="D282" s="31">
        <v>7.1917</v>
      </c>
    </row>
    <row r="283" spans="1:4" x14ac:dyDescent="0.25">
      <c r="A283" s="29">
        <v>45404</v>
      </c>
      <c r="B283" s="20">
        <v>1974</v>
      </c>
      <c r="C283" s="30">
        <v>5.4081999999999999</v>
      </c>
      <c r="D283" s="31">
        <v>7.1913999999999998</v>
      </c>
    </row>
    <row r="284" spans="1:4" x14ac:dyDescent="0.25">
      <c r="A284" s="29">
        <v>45404</v>
      </c>
      <c r="B284" s="20">
        <v>1981</v>
      </c>
      <c r="C284" s="30">
        <v>5.4273999999999996</v>
      </c>
      <c r="D284" s="31">
        <v>7.1910999999999996</v>
      </c>
    </row>
    <row r="285" spans="1:4" x14ac:dyDescent="0.25">
      <c r="A285" s="29">
        <v>45404</v>
      </c>
      <c r="B285" s="20">
        <v>1988</v>
      </c>
      <c r="C285" s="30">
        <v>5.4466000000000001</v>
      </c>
      <c r="D285" s="31">
        <v>7.1909000000000001</v>
      </c>
    </row>
    <row r="286" spans="1:4" x14ac:dyDescent="0.25">
      <c r="A286" s="29">
        <v>45404</v>
      </c>
      <c r="B286" s="20">
        <v>1995</v>
      </c>
      <c r="C286" s="30">
        <v>5.4657999999999998</v>
      </c>
      <c r="D286" s="31">
        <v>7.1905999999999999</v>
      </c>
    </row>
    <row r="287" spans="1:4" x14ac:dyDescent="0.25">
      <c r="A287" s="29">
        <v>45404</v>
      </c>
      <c r="B287" s="20">
        <v>2002</v>
      </c>
      <c r="C287" s="30">
        <v>5.4848999999999997</v>
      </c>
      <c r="D287" s="31">
        <v>7.1902999999999997</v>
      </c>
    </row>
    <row r="288" spans="1:4" x14ac:dyDescent="0.25">
      <c r="A288" s="29">
        <v>45404</v>
      </c>
      <c r="B288" s="20">
        <v>2009</v>
      </c>
      <c r="C288" s="30">
        <v>5.5041000000000002</v>
      </c>
      <c r="D288" s="31">
        <v>7.19</v>
      </c>
    </row>
    <row r="289" spans="1:4" x14ac:dyDescent="0.25">
      <c r="A289" s="29">
        <v>45404</v>
      </c>
      <c r="B289" s="20">
        <v>2016</v>
      </c>
      <c r="C289" s="30">
        <v>5.5232999999999999</v>
      </c>
      <c r="D289" s="31">
        <v>7.1898</v>
      </c>
    </row>
    <row r="290" spans="1:4" x14ac:dyDescent="0.25">
      <c r="A290" s="29">
        <v>45404</v>
      </c>
      <c r="B290" s="20">
        <v>2023</v>
      </c>
      <c r="C290" s="30">
        <v>5.5425000000000004</v>
      </c>
      <c r="D290" s="31">
        <v>7.1894999999999998</v>
      </c>
    </row>
    <row r="291" spans="1:4" x14ac:dyDescent="0.25">
      <c r="A291" s="29">
        <v>45404</v>
      </c>
      <c r="B291" s="20">
        <v>2030</v>
      </c>
      <c r="C291" s="30">
        <v>5.5616000000000003</v>
      </c>
      <c r="D291" s="31">
        <v>7.1891999999999996</v>
      </c>
    </row>
    <row r="292" spans="1:4" x14ac:dyDescent="0.25">
      <c r="A292" s="29">
        <v>45404</v>
      </c>
      <c r="B292" s="20">
        <v>2037</v>
      </c>
      <c r="C292" s="30">
        <v>5.5808</v>
      </c>
      <c r="D292" s="31">
        <v>7.1890000000000001</v>
      </c>
    </row>
    <row r="293" spans="1:4" x14ac:dyDescent="0.25">
      <c r="A293" s="29">
        <v>45404</v>
      </c>
      <c r="B293" s="20">
        <v>2044</v>
      </c>
      <c r="C293" s="30">
        <v>5.6</v>
      </c>
      <c r="D293" s="31">
        <v>7.1886999999999999</v>
      </c>
    </row>
    <row r="294" spans="1:4" x14ac:dyDescent="0.25">
      <c r="A294" s="29">
        <v>45404</v>
      </c>
      <c r="B294" s="20">
        <v>2051</v>
      </c>
      <c r="C294" s="30">
        <v>5.6192000000000002</v>
      </c>
      <c r="D294" s="31">
        <v>7.1883999999999997</v>
      </c>
    </row>
    <row r="295" spans="1:4" x14ac:dyDescent="0.25">
      <c r="A295" s="29">
        <v>45404</v>
      </c>
      <c r="B295" s="20">
        <v>2058</v>
      </c>
      <c r="C295" s="30">
        <v>5.6383999999999999</v>
      </c>
      <c r="D295" s="31">
        <v>7.1881000000000004</v>
      </c>
    </row>
    <row r="296" spans="1:4" x14ac:dyDescent="0.25">
      <c r="A296" s="29">
        <v>45404</v>
      </c>
      <c r="B296" s="20">
        <v>2065</v>
      </c>
      <c r="C296" s="30">
        <v>5.6574999999999998</v>
      </c>
      <c r="D296" s="31">
        <v>7.1879</v>
      </c>
    </row>
    <row r="297" spans="1:4" x14ac:dyDescent="0.25">
      <c r="A297" s="29">
        <v>45404</v>
      </c>
      <c r="B297" s="20">
        <v>2072</v>
      </c>
      <c r="C297" s="30">
        <v>5.6767000000000003</v>
      </c>
      <c r="D297" s="31">
        <v>7.1875999999999998</v>
      </c>
    </row>
    <row r="298" spans="1:4" x14ac:dyDescent="0.25">
      <c r="A298" s="29">
        <v>45404</v>
      </c>
      <c r="B298" s="20">
        <v>2079</v>
      </c>
      <c r="C298" s="30">
        <v>5.6959</v>
      </c>
      <c r="D298" s="31">
        <v>7.1872999999999996</v>
      </c>
    </row>
    <row r="299" spans="1:4" x14ac:dyDescent="0.25">
      <c r="A299" s="29">
        <v>45404</v>
      </c>
      <c r="B299" s="20">
        <v>2086</v>
      </c>
      <c r="C299" s="30">
        <v>5.7150999999999996</v>
      </c>
      <c r="D299" s="31">
        <v>7.1870000000000003</v>
      </c>
    </row>
    <row r="300" spans="1:4" x14ac:dyDescent="0.25">
      <c r="A300" s="29">
        <v>45404</v>
      </c>
      <c r="B300" s="20">
        <v>2093</v>
      </c>
      <c r="C300" s="30">
        <v>5.7342000000000004</v>
      </c>
      <c r="D300" s="31">
        <v>7.1867999999999999</v>
      </c>
    </row>
    <row r="301" spans="1:4" x14ac:dyDescent="0.25">
      <c r="A301" s="29">
        <v>45404</v>
      </c>
      <c r="B301" s="20">
        <v>2100</v>
      </c>
      <c r="C301" s="30">
        <v>5.7534000000000001</v>
      </c>
      <c r="D301" s="31">
        <v>7.1864999999999997</v>
      </c>
    </row>
    <row r="302" spans="1:4" x14ac:dyDescent="0.25">
      <c r="A302" s="29">
        <v>45404</v>
      </c>
      <c r="B302" s="20">
        <v>2107</v>
      </c>
      <c r="C302" s="30">
        <v>5.7725999999999997</v>
      </c>
      <c r="D302" s="31">
        <v>7.1862000000000004</v>
      </c>
    </row>
    <row r="303" spans="1:4" x14ac:dyDescent="0.25">
      <c r="A303" s="29">
        <v>45404</v>
      </c>
      <c r="B303" s="20">
        <v>2114</v>
      </c>
      <c r="C303" s="30">
        <v>5.7918000000000003</v>
      </c>
      <c r="D303" s="31">
        <v>7.1859000000000002</v>
      </c>
    </row>
    <row r="304" spans="1:4" x14ac:dyDescent="0.25">
      <c r="A304" s="29">
        <v>45404</v>
      </c>
      <c r="B304" s="20">
        <v>2121</v>
      </c>
      <c r="C304" s="30">
        <v>5.8109999999999999</v>
      </c>
      <c r="D304" s="31">
        <v>7.1856999999999998</v>
      </c>
    </row>
    <row r="305" spans="1:4" x14ac:dyDescent="0.25">
      <c r="A305" s="29">
        <v>45404</v>
      </c>
      <c r="B305" s="20">
        <v>2128</v>
      </c>
      <c r="C305" s="30">
        <v>5.8300999999999998</v>
      </c>
      <c r="D305" s="31">
        <v>7.1853999999999996</v>
      </c>
    </row>
    <row r="306" spans="1:4" x14ac:dyDescent="0.25">
      <c r="A306" s="29">
        <v>45404</v>
      </c>
      <c r="B306" s="20">
        <v>2135</v>
      </c>
      <c r="C306" s="30">
        <v>5.8493000000000004</v>
      </c>
      <c r="D306" s="31">
        <v>7.1851000000000003</v>
      </c>
    </row>
    <row r="307" spans="1:4" x14ac:dyDescent="0.25">
      <c r="A307" s="29">
        <v>45404</v>
      </c>
      <c r="B307" s="20">
        <v>2142</v>
      </c>
      <c r="C307" s="30">
        <v>5.8685</v>
      </c>
      <c r="D307" s="31">
        <v>7.1848999999999998</v>
      </c>
    </row>
    <row r="308" spans="1:4" x14ac:dyDescent="0.25">
      <c r="A308" s="29">
        <v>45404</v>
      </c>
      <c r="B308" s="20">
        <v>2149</v>
      </c>
      <c r="C308" s="30">
        <v>5.8876999999999997</v>
      </c>
      <c r="D308" s="31">
        <v>7.1845999999999997</v>
      </c>
    </row>
    <row r="309" spans="1:4" x14ac:dyDescent="0.25">
      <c r="A309" s="29">
        <v>45404</v>
      </c>
      <c r="B309" s="20">
        <v>2156</v>
      </c>
      <c r="C309" s="30">
        <v>5.9067999999999996</v>
      </c>
      <c r="D309" s="31">
        <v>7.1843000000000004</v>
      </c>
    </row>
    <row r="310" spans="1:4" x14ac:dyDescent="0.25">
      <c r="A310" s="29">
        <v>45404</v>
      </c>
      <c r="B310" s="20">
        <v>2163</v>
      </c>
      <c r="C310" s="30">
        <v>5.9260000000000002</v>
      </c>
      <c r="D310" s="31">
        <v>7.1840000000000002</v>
      </c>
    </row>
    <row r="311" spans="1:4" x14ac:dyDescent="0.25">
      <c r="A311" s="29">
        <v>45404</v>
      </c>
      <c r="B311" s="20">
        <v>2170</v>
      </c>
      <c r="C311" s="30">
        <v>5.9451999999999998</v>
      </c>
      <c r="D311" s="31">
        <v>7.1837999999999997</v>
      </c>
    </row>
    <row r="312" spans="1:4" x14ac:dyDescent="0.25">
      <c r="A312" s="29">
        <v>45404</v>
      </c>
      <c r="B312" s="20">
        <v>2177</v>
      </c>
      <c r="C312" s="30">
        <v>5.9644000000000004</v>
      </c>
      <c r="D312" s="31">
        <v>7.1835000000000004</v>
      </c>
    </row>
    <row r="313" spans="1:4" x14ac:dyDescent="0.25">
      <c r="A313" s="29">
        <v>45404</v>
      </c>
      <c r="B313" s="20">
        <v>2184</v>
      </c>
      <c r="C313" s="30">
        <v>5.9836</v>
      </c>
      <c r="D313" s="31">
        <v>7.1832000000000003</v>
      </c>
    </row>
    <row r="314" spans="1:4" x14ac:dyDescent="0.25">
      <c r="A314" s="29">
        <v>45404</v>
      </c>
      <c r="B314" s="20">
        <v>2191</v>
      </c>
      <c r="C314" s="30">
        <v>6.0026999999999999</v>
      </c>
      <c r="D314" s="31">
        <v>7.1829999999999998</v>
      </c>
    </row>
    <row r="315" spans="1:4" x14ac:dyDescent="0.25">
      <c r="A315" s="29">
        <v>45404</v>
      </c>
      <c r="B315" s="20">
        <v>2198</v>
      </c>
      <c r="C315" s="30">
        <v>6.0218999999999996</v>
      </c>
      <c r="D315" s="31">
        <v>7.1826999999999996</v>
      </c>
    </row>
    <row r="316" spans="1:4" x14ac:dyDescent="0.25">
      <c r="A316" s="29">
        <v>45404</v>
      </c>
      <c r="B316" s="20">
        <v>2205</v>
      </c>
      <c r="C316" s="30">
        <v>6.0411000000000001</v>
      </c>
      <c r="D316" s="31">
        <v>7.1824000000000003</v>
      </c>
    </row>
    <row r="317" spans="1:4" x14ac:dyDescent="0.25">
      <c r="A317" s="29">
        <v>45404</v>
      </c>
      <c r="B317" s="20">
        <v>2212</v>
      </c>
      <c r="C317" s="30">
        <v>6.0602999999999998</v>
      </c>
      <c r="D317" s="31">
        <v>7.1821999999999999</v>
      </c>
    </row>
    <row r="318" spans="1:4" x14ac:dyDescent="0.25">
      <c r="A318" s="29">
        <v>45404</v>
      </c>
      <c r="B318" s="20">
        <v>2219</v>
      </c>
      <c r="C318" s="30">
        <v>6.0795000000000003</v>
      </c>
      <c r="D318" s="31">
        <v>7.1818999999999997</v>
      </c>
    </row>
    <row r="319" spans="1:4" x14ac:dyDescent="0.25">
      <c r="A319" s="29">
        <v>45404</v>
      </c>
      <c r="B319" s="20">
        <v>2226</v>
      </c>
      <c r="C319" s="30">
        <v>6.0986000000000002</v>
      </c>
      <c r="D319" s="31">
        <v>7.1816000000000004</v>
      </c>
    </row>
    <row r="320" spans="1:4" x14ac:dyDescent="0.25">
      <c r="A320" s="29">
        <v>45404</v>
      </c>
      <c r="B320" s="20">
        <v>2233</v>
      </c>
      <c r="C320" s="30">
        <v>6.1177999999999999</v>
      </c>
      <c r="D320" s="31">
        <v>7.1814</v>
      </c>
    </row>
    <row r="321" spans="1:4" x14ac:dyDescent="0.25">
      <c r="A321" s="29">
        <v>45404</v>
      </c>
      <c r="B321" s="20">
        <v>2240</v>
      </c>
      <c r="C321" s="30">
        <v>6.1369999999999996</v>
      </c>
      <c r="D321" s="31">
        <v>7.1810999999999998</v>
      </c>
    </row>
    <row r="322" spans="1:4" x14ac:dyDescent="0.25">
      <c r="A322" s="29">
        <v>45404</v>
      </c>
      <c r="B322" s="20">
        <v>2247</v>
      </c>
      <c r="C322" s="30">
        <v>6.1562000000000001</v>
      </c>
      <c r="D322" s="31">
        <v>7.1807999999999996</v>
      </c>
    </row>
    <row r="323" spans="1:4" x14ac:dyDescent="0.25">
      <c r="A323" s="29">
        <v>45404</v>
      </c>
      <c r="B323" s="20">
        <v>2254</v>
      </c>
      <c r="C323" s="30">
        <v>6.1753</v>
      </c>
      <c r="D323" s="31">
        <v>7.1806000000000001</v>
      </c>
    </row>
    <row r="324" spans="1:4" x14ac:dyDescent="0.25">
      <c r="A324" s="29">
        <v>45404</v>
      </c>
      <c r="B324" s="20">
        <v>2261</v>
      </c>
      <c r="C324" s="30">
        <v>6.1944999999999997</v>
      </c>
      <c r="D324" s="31">
        <v>7.1802999999999999</v>
      </c>
    </row>
    <row r="325" spans="1:4" x14ac:dyDescent="0.25">
      <c r="A325" s="29">
        <v>45404</v>
      </c>
      <c r="B325" s="20">
        <v>2268</v>
      </c>
      <c r="C325" s="30">
        <v>6.2137000000000002</v>
      </c>
      <c r="D325" s="31">
        <v>7.18</v>
      </c>
    </row>
    <row r="326" spans="1:4" x14ac:dyDescent="0.25">
      <c r="A326" s="29">
        <v>45404</v>
      </c>
      <c r="B326" s="20">
        <v>2275</v>
      </c>
      <c r="C326" s="30">
        <v>6.2328999999999999</v>
      </c>
      <c r="D326" s="31">
        <v>7.1798000000000002</v>
      </c>
    </row>
    <row r="327" spans="1:4" x14ac:dyDescent="0.25">
      <c r="A327" s="29">
        <v>45404</v>
      </c>
      <c r="B327" s="20">
        <v>2282</v>
      </c>
      <c r="C327" s="30">
        <v>6.2521000000000004</v>
      </c>
      <c r="D327" s="31">
        <v>7.1795</v>
      </c>
    </row>
    <row r="328" spans="1:4" x14ac:dyDescent="0.25">
      <c r="A328" s="29">
        <v>45404</v>
      </c>
      <c r="B328" s="20">
        <v>2289</v>
      </c>
      <c r="C328" s="30">
        <v>6.2712000000000003</v>
      </c>
      <c r="D328" s="31">
        <v>7.1791999999999998</v>
      </c>
    </row>
    <row r="329" spans="1:4" x14ac:dyDescent="0.25">
      <c r="A329" s="29">
        <v>45404</v>
      </c>
      <c r="B329" s="20">
        <v>2296</v>
      </c>
      <c r="C329" s="30">
        <v>6.2904</v>
      </c>
      <c r="D329" s="31">
        <v>7.1790000000000003</v>
      </c>
    </row>
    <row r="330" spans="1:4" x14ac:dyDescent="0.25">
      <c r="A330" s="29">
        <v>45404</v>
      </c>
      <c r="B330" s="20">
        <v>2303</v>
      </c>
      <c r="C330" s="30">
        <v>6.3095999999999997</v>
      </c>
      <c r="D330" s="31">
        <v>7.1787000000000001</v>
      </c>
    </row>
    <row r="331" spans="1:4" x14ac:dyDescent="0.25">
      <c r="A331" s="29">
        <v>45404</v>
      </c>
      <c r="B331" s="20">
        <v>2310</v>
      </c>
      <c r="C331" s="30">
        <v>6.3288000000000002</v>
      </c>
      <c r="D331" s="31">
        <v>7.1784999999999997</v>
      </c>
    </row>
    <row r="332" spans="1:4" x14ac:dyDescent="0.25">
      <c r="A332" s="29">
        <v>45404</v>
      </c>
      <c r="B332" s="20">
        <v>2317</v>
      </c>
      <c r="C332" s="30">
        <v>6.3479000000000001</v>
      </c>
      <c r="D332" s="31">
        <v>7.1782000000000004</v>
      </c>
    </row>
    <row r="333" spans="1:4" x14ac:dyDescent="0.25">
      <c r="A333" s="29">
        <v>45404</v>
      </c>
      <c r="B333" s="20">
        <v>2324</v>
      </c>
      <c r="C333" s="30">
        <v>6.3670999999999998</v>
      </c>
      <c r="D333" s="31">
        <v>7.1779999999999999</v>
      </c>
    </row>
    <row r="334" spans="1:4" x14ac:dyDescent="0.25">
      <c r="A334" s="29">
        <v>45404</v>
      </c>
      <c r="B334" s="20">
        <v>2331</v>
      </c>
      <c r="C334" s="30">
        <v>6.3863000000000003</v>
      </c>
      <c r="D334" s="31">
        <v>7.1776999999999997</v>
      </c>
    </row>
    <row r="335" spans="1:4" x14ac:dyDescent="0.25">
      <c r="A335" s="29">
        <v>45404</v>
      </c>
      <c r="B335" s="20">
        <v>2338</v>
      </c>
      <c r="C335" s="30">
        <v>6.4055</v>
      </c>
      <c r="D335" s="31">
        <v>7.1773999999999996</v>
      </c>
    </row>
    <row r="336" spans="1:4" x14ac:dyDescent="0.25">
      <c r="A336" s="29">
        <v>45404</v>
      </c>
      <c r="B336" s="20">
        <v>2345</v>
      </c>
      <c r="C336" s="30">
        <v>6.4246999999999996</v>
      </c>
      <c r="D336" s="31">
        <v>7.1772</v>
      </c>
    </row>
    <row r="337" spans="1:4" x14ac:dyDescent="0.25">
      <c r="A337" s="29">
        <v>45404</v>
      </c>
      <c r="B337" s="20">
        <v>2352</v>
      </c>
      <c r="C337" s="30">
        <v>6.4438000000000004</v>
      </c>
      <c r="D337" s="31">
        <v>7.1768999999999998</v>
      </c>
    </row>
    <row r="338" spans="1:4" x14ac:dyDescent="0.25">
      <c r="A338" s="29">
        <v>45404</v>
      </c>
      <c r="B338" s="20">
        <v>2359</v>
      </c>
      <c r="C338" s="30">
        <v>6.4630000000000001</v>
      </c>
      <c r="D338" s="31">
        <v>7.1767000000000003</v>
      </c>
    </row>
    <row r="339" spans="1:4" x14ac:dyDescent="0.25">
      <c r="A339" s="29">
        <v>45404</v>
      </c>
      <c r="B339" s="20">
        <v>2366</v>
      </c>
      <c r="C339" s="30">
        <v>6.4821999999999997</v>
      </c>
      <c r="D339" s="31">
        <v>7.1764000000000001</v>
      </c>
    </row>
    <row r="340" spans="1:4" x14ac:dyDescent="0.25">
      <c r="A340" s="29">
        <v>45404</v>
      </c>
      <c r="B340" s="20">
        <v>2373</v>
      </c>
      <c r="C340" s="30">
        <v>6.5014000000000003</v>
      </c>
      <c r="D340" s="31">
        <v>7.1761999999999997</v>
      </c>
    </row>
    <row r="341" spans="1:4" x14ac:dyDescent="0.25">
      <c r="A341" s="29">
        <v>45404</v>
      </c>
      <c r="B341" s="20">
        <v>2380</v>
      </c>
      <c r="C341" s="30">
        <v>6.5205000000000002</v>
      </c>
      <c r="D341" s="31">
        <v>7.1759000000000004</v>
      </c>
    </row>
    <row r="342" spans="1:4" x14ac:dyDescent="0.25">
      <c r="A342" s="29">
        <v>45404</v>
      </c>
      <c r="B342" s="20">
        <v>2387</v>
      </c>
      <c r="C342" s="30">
        <v>6.5396999999999998</v>
      </c>
      <c r="D342" s="31">
        <v>7.1757</v>
      </c>
    </row>
    <row r="343" spans="1:4" x14ac:dyDescent="0.25">
      <c r="A343" s="29">
        <v>45404</v>
      </c>
      <c r="B343" s="20">
        <v>2394</v>
      </c>
      <c r="C343" s="30">
        <v>6.5589000000000004</v>
      </c>
      <c r="D343" s="31">
        <v>7.1753999999999998</v>
      </c>
    </row>
    <row r="344" spans="1:4" x14ac:dyDescent="0.25">
      <c r="A344" s="29">
        <v>45404</v>
      </c>
      <c r="B344" s="20">
        <v>2401</v>
      </c>
      <c r="C344" s="30">
        <v>6.5781000000000001</v>
      </c>
      <c r="D344" s="31">
        <v>7.1752000000000002</v>
      </c>
    </row>
    <row r="345" spans="1:4" x14ac:dyDescent="0.25">
      <c r="A345" s="29">
        <v>45404</v>
      </c>
      <c r="B345" s="20">
        <v>2408</v>
      </c>
      <c r="C345" s="30">
        <v>6.5972999999999997</v>
      </c>
      <c r="D345" s="31">
        <v>7.1749999999999998</v>
      </c>
    </row>
    <row r="346" spans="1:4" x14ac:dyDescent="0.25">
      <c r="A346" s="29">
        <v>45404</v>
      </c>
      <c r="B346" s="20">
        <v>2415</v>
      </c>
      <c r="C346" s="30">
        <v>6.6163999999999996</v>
      </c>
      <c r="D346" s="31">
        <v>7.1746999999999996</v>
      </c>
    </row>
    <row r="347" spans="1:4" x14ac:dyDescent="0.25">
      <c r="A347" s="29">
        <v>45404</v>
      </c>
      <c r="B347" s="20">
        <v>2422</v>
      </c>
      <c r="C347" s="30">
        <v>6.6356000000000002</v>
      </c>
      <c r="D347" s="31">
        <v>7.1745000000000001</v>
      </c>
    </row>
    <row r="348" spans="1:4" x14ac:dyDescent="0.25">
      <c r="A348" s="29">
        <v>45404</v>
      </c>
      <c r="B348" s="20">
        <v>2429</v>
      </c>
      <c r="C348" s="30">
        <v>6.6547999999999998</v>
      </c>
      <c r="D348" s="31">
        <v>7.1741999999999999</v>
      </c>
    </row>
    <row r="349" spans="1:4" x14ac:dyDescent="0.25">
      <c r="A349" s="29">
        <v>45404</v>
      </c>
      <c r="B349" s="20">
        <v>2436</v>
      </c>
      <c r="C349" s="30">
        <v>6.6740000000000004</v>
      </c>
      <c r="D349" s="31">
        <v>7.1740000000000004</v>
      </c>
    </row>
    <row r="350" spans="1:4" x14ac:dyDescent="0.25">
      <c r="A350" s="29">
        <v>45404</v>
      </c>
      <c r="B350" s="20">
        <v>2443</v>
      </c>
      <c r="C350" s="30">
        <v>6.6932</v>
      </c>
      <c r="D350" s="31">
        <v>7.1738</v>
      </c>
    </row>
    <row r="351" spans="1:4" x14ac:dyDescent="0.25">
      <c r="A351" s="29">
        <v>45404</v>
      </c>
      <c r="B351" s="20">
        <v>2450</v>
      </c>
      <c r="C351" s="30">
        <v>6.7122999999999999</v>
      </c>
      <c r="D351" s="31">
        <v>7.1734999999999998</v>
      </c>
    </row>
    <row r="352" spans="1:4" x14ac:dyDescent="0.25">
      <c r="A352" s="29">
        <v>45404</v>
      </c>
      <c r="B352" s="20">
        <v>2457</v>
      </c>
      <c r="C352" s="30">
        <v>6.7314999999999996</v>
      </c>
      <c r="D352" s="31">
        <v>7.1733000000000002</v>
      </c>
    </row>
    <row r="353" spans="1:4" x14ac:dyDescent="0.25">
      <c r="A353" s="29">
        <v>45404</v>
      </c>
      <c r="B353" s="20">
        <v>2464</v>
      </c>
      <c r="C353" s="30">
        <v>6.7507000000000001</v>
      </c>
      <c r="D353" s="31">
        <v>7.1730999999999998</v>
      </c>
    </row>
    <row r="354" spans="1:4" x14ac:dyDescent="0.25">
      <c r="A354" s="29">
        <v>45404</v>
      </c>
      <c r="B354" s="20">
        <v>2471</v>
      </c>
      <c r="C354" s="30">
        <v>6.7698999999999998</v>
      </c>
      <c r="D354" s="31">
        <v>7.1727999999999996</v>
      </c>
    </row>
    <row r="355" spans="1:4" x14ac:dyDescent="0.25">
      <c r="A355" s="29">
        <v>45404</v>
      </c>
      <c r="B355" s="20">
        <v>2478</v>
      </c>
      <c r="C355" s="30">
        <v>6.7889999999999997</v>
      </c>
      <c r="D355" s="31">
        <v>7.1726000000000001</v>
      </c>
    </row>
    <row r="356" spans="1:4" x14ac:dyDescent="0.25">
      <c r="A356" s="29">
        <v>45404</v>
      </c>
      <c r="B356" s="20">
        <v>2485</v>
      </c>
      <c r="C356" s="30">
        <v>6.8082000000000003</v>
      </c>
      <c r="D356" s="31">
        <v>7.1723999999999997</v>
      </c>
    </row>
    <row r="357" spans="1:4" x14ac:dyDescent="0.25">
      <c r="A357" s="29">
        <v>45404</v>
      </c>
      <c r="B357" s="20">
        <v>2492</v>
      </c>
      <c r="C357" s="30">
        <v>6.8273999999999999</v>
      </c>
      <c r="D357" s="31">
        <v>7.1721000000000004</v>
      </c>
    </row>
    <row r="358" spans="1:4" x14ac:dyDescent="0.25">
      <c r="A358" s="29">
        <v>45404</v>
      </c>
      <c r="B358" s="20">
        <v>2499</v>
      </c>
      <c r="C358" s="30">
        <v>6.8465999999999996</v>
      </c>
      <c r="D358" s="31">
        <v>7.1718999999999999</v>
      </c>
    </row>
    <row r="359" spans="1:4" x14ac:dyDescent="0.25">
      <c r="A359" s="29">
        <v>45404</v>
      </c>
      <c r="B359" s="20">
        <v>2506</v>
      </c>
      <c r="C359" s="30">
        <v>6.8658000000000001</v>
      </c>
      <c r="D359" s="31">
        <v>7.1717000000000004</v>
      </c>
    </row>
    <row r="360" spans="1:4" x14ac:dyDescent="0.25">
      <c r="A360" s="29">
        <v>45404</v>
      </c>
      <c r="B360" s="20">
        <v>2513</v>
      </c>
      <c r="C360" s="30">
        <v>6.8849</v>
      </c>
      <c r="D360" s="31">
        <v>7.1715</v>
      </c>
    </row>
    <row r="361" spans="1:4" x14ac:dyDescent="0.25">
      <c r="A361" s="29">
        <v>45404</v>
      </c>
      <c r="B361" s="20">
        <v>2520</v>
      </c>
      <c r="C361" s="30">
        <v>6.9040999999999997</v>
      </c>
      <c r="D361" s="31">
        <v>7.1711999999999998</v>
      </c>
    </row>
    <row r="362" spans="1:4" x14ac:dyDescent="0.25">
      <c r="A362" s="29">
        <v>45404</v>
      </c>
      <c r="B362" s="20">
        <v>2527</v>
      </c>
      <c r="C362" s="30">
        <v>6.9233000000000002</v>
      </c>
      <c r="D362" s="31">
        <v>7.1710000000000003</v>
      </c>
    </row>
    <row r="363" spans="1:4" x14ac:dyDescent="0.25">
      <c r="A363" s="29">
        <v>45404</v>
      </c>
      <c r="B363" s="20">
        <v>2534</v>
      </c>
      <c r="C363" s="30">
        <v>6.9424999999999999</v>
      </c>
      <c r="D363" s="31">
        <v>7.1707999999999998</v>
      </c>
    </row>
    <row r="364" spans="1:4" x14ac:dyDescent="0.25">
      <c r="A364" s="29">
        <v>45404</v>
      </c>
      <c r="B364" s="20">
        <v>2541</v>
      </c>
      <c r="C364" s="30">
        <v>6.9615999999999998</v>
      </c>
      <c r="D364" s="31">
        <v>7.1706000000000003</v>
      </c>
    </row>
    <row r="365" spans="1:4" x14ac:dyDescent="0.25">
      <c r="A365" s="29">
        <v>45404</v>
      </c>
      <c r="B365" s="20">
        <v>2548</v>
      </c>
      <c r="C365" s="30">
        <v>6.9808000000000003</v>
      </c>
      <c r="D365" s="31">
        <v>7.1703999999999999</v>
      </c>
    </row>
    <row r="366" spans="1:4" x14ac:dyDescent="0.25">
      <c r="A366" s="29">
        <v>45404</v>
      </c>
      <c r="B366" s="20">
        <v>2555</v>
      </c>
      <c r="C366" s="30">
        <v>7</v>
      </c>
      <c r="D366" s="31">
        <v>7.1700999999999997</v>
      </c>
    </row>
    <row r="367" spans="1:4" x14ac:dyDescent="0.25">
      <c r="A367" s="29">
        <v>45404</v>
      </c>
      <c r="B367" s="20">
        <v>2562</v>
      </c>
      <c r="C367" s="30">
        <v>7.0191999999999997</v>
      </c>
      <c r="D367" s="31">
        <v>7.1699000000000002</v>
      </c>
    </row>
    <row r="368" spans="1:4" x14ac:dyDescent="0.25">
      <c r="A368" s="29">
        <v>45404</v>
      </c>
      <c r="B368" s="20">
        <v>2569</v>
      </c>
      <c r="C368" s="30">
        <v>7.0384000000000002</v>
      </c>
      <c r="D368" s="31">
        <v>7.1696999999999997</v>
      </c>
    </row>
    <row r="369" spans="1:4" x14ac:dyDescent="0.25">
      <c r="A369" s="29">
        <v>45404</v>
      </c>
      <c r="B369" s="20">
        <v>2576</v>
      </c>
      <c r="C369" s="30">
        <v>7.0575000000000001</v>
      </c>
      <c r="D369" s="31">
        <v>7.1695000000000002</v>
      </c>
    </row>
    <row r="370" spans="1:4" x14ac:dyDescent="0.25">
      <c r="A370" s="29">
        <v>45404</v>
      </c>
      <c r="B370" s="20">
        <v>2583</v>
      </c>
      <c r="C370" s="30">
        <v>7.0766999999999998</v>
      </c>
      <c r="D370" s="31">
        <v>7.1692999999999998</v>
      </c>
    </row>
    <row r="371" spans="1:4" x14ac:dyDescent="0.25">
      <c r="A371" s="29">
        <v>45404</v>
      </c>
      <c r="B371" s="20">
        <v>2590</v>
      </c>
      <c r="C371" s="30">
        <v>7.0959000000000003</v>
      </c>
      <c r="D371" s="31">
        <v>7.1691000000000003</v>
      </c>
    </row>
    <row r="372" spans="1:4" x14ac:dyDescent="0.25">
      <c r="A372" s="29">
        <v>45404</v>
      </c>
      <c r="B372" s="20">
        <v>2597</v>
      </c>
      <c r="C372" s="30">
        <v>7.1151</v>
      </c>
      <c r="D372" s="31">
        <v>7.1688999999999998</v>
      </c>
    </row>
    <row r="373" spans="1:4" x14ac:dyDescent="0.25">
      <c r="A373" s="29">
        <v>45404</v>
      </c>
      <c r="B373" s="20">
        <v>2604</v>
      </c>
      <c r="C373" s="30">
        <v>7.1341999999999999</v>
      </c>
      <c r="D373" s="31">
        <v>7.1687000000000003</v>
      </c>
    </row>
    <row r="374" spans="1:4" x14ac:dyDescent="0.25">
      <c r="A374" s="29">
        <v>45404</v>
      </c>
      <c r="B374" s="20">
        <v>2611</v>
      </c>
      <c r="C374" s="30">
        <v>7.1534000000000004</v>
      </c>
      <c r="D374" s="31">
        <v>7.1684999999999999</v>
      </c>
    </row>
    <row r="375" spans="1:4" x14ac:dyDescent="0.25">
      <c r="A375" s="29">
        <v>45404</v>
      </c>
      <c r="B375" s="20">
        <v>2618</v>
      </c>
      <c r="C375" s="30">
        <v>7.1726000000000001</v>
      </c>
      <c r="D375" s="31">
        <v>7.1683000000000003</v>
      </c>
    </row>
    <row r="376" spans="1:4" x14ac:dyDescent="0.25">
      <c r="A376" s="29">
        <v>45404</v>
      </c>
      <c r="B376" s="20">
        <v>2625</v>
      </c>
      <c r="C376" s="30">
        <v>7.1917999999999997</v>
      </c>
      <c r="D376" s="31">
        <v>7.1680999999999999</v>
      </c>
    </row>
    <row r="377" spans="1:4" x14ac:dyDescent="0.25">
      <c r="A377" s="29">
        <v>45404</v>
      </c>
      <c r="B377" s="20">
        <v>2632</v>
      </c>
      <c r="C377" s="30">
        <v>7.2110000000000003</v>
      </c>
      <c r="D377" s="31">
        <v>7.1679000000000004</v>
      </c>
    </row>
    <row r="378" spans="1:4" x14ac:dyDescent="0.25">
      <c r="A378" s="29">
        <v>45404</v>
      </c>
      <c r="B378" s="20">
        <v>2639</v>
      </c>
      <c r="C378" s="30">
        <v>7.2301000000000002</v>
      </c>
      <c r="D378" s="31">
        <v>7.1677</v>
      </c>
    </row>
    <row r="379" spans="1:4" x14ac:dyDescent="0.25">
      <c r="A379" s="29">
        <v>45404</v>
      </c>
      <c r="B379" s="20">
        <v>2646</v>
      </c>
      <c r="C379" s="30">
        <v>7.2492999999999999</v>
      </c>
      <c r="D379" s="31">
        <v>7.1675000000000004</v>
      </c>
    </row>
    <row r="380" spans="1:4" x14ac:dyDescent="0.25">
      <c r="A380" s="29">
        <v>45404</v>
      </c>
      <c r="B380" s="20">
        <v>2653</v>
      </c>
      <c r="C380" s="30">
        <v>7.2685000000000004</v>
      </c>
      <c r="D380" s="31">
        <v>7.1673</v>
      </c>
    </row>
    <row r="381" spans="1:4" x14ac:dyDescent="0.25">
      <c r="A381" s="29">
        <v>45404</v>
      </c>
      <c r="B381" s="20">
        <v>2660</v>
      </c>
      <c r="C381" s="30">
        <v>7.2877000000000001</v>
      </c>
      <c r="D381" s="31">
        <v>7.1670999999999996</v>
      </c>
    </row>
    <row r="382" spans="1:4" x14ac:dyDescent="0.25">
      <c r="A382" s="29">
        <v>45404</v>
      </c>
      <c r="B382" s="20">
        <v>2667</v>
      </c>
      <c r="C382" s="30">
        <v>7.3068</v>
      </c>
      <c r="D382" s="31">
        <v>7.1669</v>
      </c>
    </row>
    <row r="383" spans="1:4" x14ac:dyDescent="0.25">
      <c r="A383" s="29">
        <v>45404</v>
      </c>
      <c r="B383" s="20">
        <v>2674</v>
      </c>
      <c r="C383" s="30">
        <v>7.3259999999999996</v>
      </c>
      <c r="D383" s="31">
        <v>7.1666999999999996</v>
      </c>
    </row>
    <row r="384" spans="1:4" x14ac:dyDescent="0.25">
      <c r="A384" s="29">
        <v>45404</v>
      </c>
      <c r="B384" s="20">
        <v>2681</v>
      </c>
      <c r="C384" s="30">
        <v>7.3452000000000002</v>
      </c>
      <c r="D384" s="31">
        <v>7.1665999999999999</v>
      </c>
    </row>
    <row r="385" spans="1:4" x14ac:dyDescent="0.25">
      <c r="A385" s="29">
        <v>45404</v>
      </c>
      <c r="B385" s="20">
        <v>2688</v>
      </c>
      <c r="C385" s="30">
        <v>7.3643999999999998</v>
      </c>
      <c r="D385" s="31">
        <v>7.1664000000000003</v>
      </c>
    </row>
    <row r="386" spans="1:4" x14ac:dyDescent="0.25">
      <c r="A386" s="29">
        <v>45404</v>
      </c>
      <c r="B386" s="20">
        <v>2695</v>
      </c>
      <c r="C386" s="30">
        <v>7.3836000000000004</v>
      </c>
      <c r="D386" s="31">
        <v>7.1661999999999999</v>
      </c>
    </row>
    <row r="387" spans="1:4" x14ac:dyDescent="0.25">
      <c r="A387" s="29">
        <v>45404</v>
      </c>
      <c r="B387" s="20">
        <v>2702</v>
      </c>
      <c r="C387" s="30">
        <v>7.4027000000000003</v>
      </c>
      <c r="D387" s="31">
        <v>7.1660000000000004</v>
      </c>
    </row>
    <row r="388" spans="1:4" x14ac:dyDescent="0.25">
      <c r="A388" s="29">
        <v>45404</v>
      </c>
      <c r="B388" s="20">
        <v>2709</v>
      </c>
      <c r="C388" s="30">
        <v>7.4218999999999999</v>
      </c>
      <c r="D388" s="31">
        <v>7.1657999999999999</v>
      </c>
    </row>
    <row r="389" spans="1:4" x14ac:dyDescent="0.25">
      <c r="A389" s="29">
        <v>45404</v>
      </c>
      <c r="B389" s="20">
        <v>2716</v>
      </c>
      <c r="C389" s="30">
        <v>7.4410999999999996</v>
      </c>
      <c r="D389" s="31">
        <v>7.1656000000000004</v>
      </c>
    </row>
    <row r="390" spans="1:4" x14ac:dyDescent="0.25">
      <c r="A390" s="29">
        <v>45404</v>
      </c>
      <c r="B390" s="20">
        <v>2723</v>
      </c>
      <c r="C390" s="30">
        <v>7.4603000000000002</v>
      </c>
      <c r="D390" s="31">
        <v>7.1654999999999998</v>
      </c>
    </row>
    <row r="391" spans="1:4" x14ac:dyDescent="0.25">
      <c r="A391" s="29">
        <v>45404</v>
      </c>
      <c r="B391" s="20">
        <v>2730</v>
      </c>
      <c r="C391" s="30">
        <v>7.4794999999999998</v>
      </c>
      <c r="D391" s="31">
        <v>7.1653000000000002</v>
      </c>
    </row>
    <row r="392" spans="1:4" x14ac:dyDescent="0.25">
      <c r="A392" s="29">
        <v>45404</v>
      </c>
      <c r="B392" s="20">
        <v>2737</v>
      </c>
      <c r="C392" s="30">
        <v>7.4985999999999997</v>
      </c>
      <c r="D392" s="31">
        <v>7.1650999999999998</v>
      </c>
    </row>
    <row r="393" spans="1:4" x14ac:dyDescent="0.25">
      <c r="A393" s="29">
        <v>45404</v>
      </c>
      <c r="B393" s="20">
        <v>2744</v>
      </c>
      <c r="C393" s="30">
        <v>7.5178000000000003</v>
      </c>
      <c r="D393" s="31">
        <v>7.1649000000000003</v>
      </c>
    </row>
    <row r="394" spans="1:4" x14ac:dyDescent="0.25">
      <c r="A394" s="29">
        <v>45404</v>
      </c>
      <c r="B394" s="20">
        <v>2751</v>
      </c>
      <c r="C394" s="30">
        <v>7.5369999999999999</v>
      </c>
      <c r="D394" s="31">
        <v>7.1647999999999996</v>
      </c>
    </row>
    <row r="395" spans="1:4" x14ac:dyDescent="0.25">
      <c r="A395" s="29">
        <v>45404</v>
      </c>
      <c r="B395" s="20">
        <v>2758</v>
      </c>
      <c r="C395" s="30">
        <v>7.5561999999999996</v>
      </c>
      <c r="D395" s="31">
        <v>7.1646000000000001</v>
      </c>
    </row>
    <row r="396" spans="1:4" x14ac:dyDescent="0.25">
      <c r="A396" s="29">
        <v>45404</v>
      </c>
      <c r="B396" s="20">
        <v>2765</v>
      </c>
      <c r="C396" s="30">
        <v>7.5753000000000004</v>
      </c>
      <c r="D396" s="31">
        <v>7.1643999999999997</v>
      </c>
    </row>
    <row r="397" spans="1:4" x14ac:dyDescent="0.25">
      <c r="A397" s="29">
        <v>45404</v>
      </c>
      <c r="B397" s="20">
        <v>2772</v>
      </c>
      <c r="C397" s="30">
        <v>7.5945</v>
      </c>
      <c r="D397" s="31">
        <v>7.1642999999999999</v>
      </c>
    </row>
    <row r="398" spans="1:4" x14ac:dyDescent="0.25">
      <c r="A398" s="29">
        <v>45404</v>
      </c>
      <c r="B398" s="20">
        <v>2779</v>
      </c>
      <c r="C398" s="30">
        <v>7.6136999999999997</v>
      </c>
      <c r="D398" s="31">
        <v>7.1641000000000004</v>
      </c>
    </row>
    <row r="399" spans="1:4" x14ac:dyDescent="0.25">
      <c r="A399" s="29">
        <v>45404</v>
      </c>
      <c r="B399" s="20">
        <v>2786</v>
      </c>
      <c r="C399" s="30">
        <v>7.6329000000000002</v>
      </c>
      <c r="D399" s="31">
        <v>7.1638999999999999</v>
      </c>
    </row>
    <row r="400" spans="1:4" x14ac:dyDescent="0.25">
      <c r="A400" s="29">
        <v>45404</v>
      </c>
      <c r="B400" s="20">
        <v>2793</v>
      </c>
      <c r="C400" s="30">
        <v>7.6520999999999999</v>
      </c>
      <c r="D400" s="31">
        <v>7.1638000000000002</v>
      </c>
    </row>
    <row r="401" spans="1:4" x14ac:dyDescent="0.25">
      <c r="A401" s="29">
        <v>45404</v>
      </c>
      <c r="B401" s="20">
        <v>2800</v>
      </c>
      <c r="C401" s="30">
        <v>7.6711999999999998</v>
      </c>
      <c r="D401" s="31">
        <v>7.1635999999999997</v>
      </c>
    </row>
    <row r="402" spans="1:4" x14ac:dyDescent="0.25">
      <c r="A402" s="29">
        <v>45404</v>
      </c>
      <c r="B402" s="20">
        <v>2807</v>
      </c>
      <c r="C402" s="30">
        <v>7.6904000000000003</v>
      </c>
      <c r="D402" s="31">
        <v>7.1634000000000002</v>
      </c>
    </row>
    <row r="403" spans="1:4" x14ac:dyDescent="0.25">
      <c r="A403" s="29">
        <v>45404</v>
      </c>
      <c r="B403" s="20">
        <v>2814</v>
      </c>
      <c r="C403" s="30">
        <v>7.7096</v>
      </c>
      <c r="D403" s="31">
        <v>7.1632999999999996</v>
      </c>
    </row>
    <row r="404" spans="1:4" x14ac:dyDescent="0.25">
      <c r="A404" s="29">
        <v>45404</v>
      </c>
      <c r="B404" s="20">
        <v>2821</v>
      </c>
      <c r="C404" s="30">
        <v>7.7287999999999997</v>
      </c>
      <c r="D404" s="31">
        <v>7.1631</v>
      </c>
    </row>
    <row r="405" spans="1:4" x14ac:dyDescent="0.25">
      <c r="A405" s="29">
        <v>45404</v>
      </c>
      <c r="B405" s="20">
        <v>2828</v>
      </c>
      <c r="C405" s="30">
        <v>7.7478999999999996</v>
      </c>
      <c r="D405" s="31">
        <v>7.1628999999999996</v>
      </c>
    </row>
    <row r="406" spans="1:4" x14ac:dyDescent="0.25">
      <c r="A406" s="29">
        <v>45404</v>
      </c>
      <c r="B406" s="20">
        <v>2835</v>
      </c>
      <c r="C406" s="30">
        <v>7.7671000000000001</v>
      </c>
      <c r="D406" s="31">
        <v>7.1627999999999998</v>
      </c>
    </row>
    <row r="407" spans="1:4" x14ac:dyDescent="0.25">
      <c r="A407" s="29">
        <v>45404</v>
      </c>
      <c r="B407" s="20">
        <v>2842</v>
      </c>
      <c r="C407" s="30">
        <v>7.7862999999999998</v>
      </c>
      <c r="D407" s="31">
        <v>7.1626000000000003</v>
      </c>
    </row>
    <row r="408" spans="1:4" x14ac:dyDescent="0.25">
      <c r="A408" s="29">
        <v>45404</v>
      </c>
      <c r="B408" s="20">
        <v>2849</v>
      </c>
      <c r="C408" s="30">
        <v>7.8055000000000003</v>
      </c>
      <c r="D408" s="31">
        <v>7.1624999999999996</v>
      </c>
    </row>
    <row r="409" spans="1:4" x14ac:dyDescent="0.25">
      <c r="A409" s="29">
        <v>45404</v>
      </c>
      <c r="B409" s="20">
        <v>2856</v>
      </c>
      <c r="C409" s="30">
        <v>7.8247</v>
      </c>
      <c r="D409" s="31">
        <v>7.1623000000000001</v>
      </c>
    </row>
    <row r="410" spans="1:4" x14ac:dyDescent="0.25">
      <c r="A410" s="29">
        <v>45404</v>
      </c>
      <c r="B410" s="20">
        <v>2863</v>
      </c>
      <c r="C410" s="30">
        <v>7.8437999999999999</v>
      </c>
      <c r="D410" s="31">
        <v>7.1622000000000003</v>
      </c>
    </row>
    <row r="411" spans="1:4" x14ac:dyDescent="0.25">
      <c r="A411" s="29">
        <v>45404</v>
      </c>
      <c r="B411" s="20">
        <v>2870</v>
      </c>
      <c r="C411" s="30">
        <v>7.8630000000000004</v>
      </c>
      <c r="D411" s="31">
        <v>7.1619999999999999</v>
      </c>
    </row>
    <row r="412" spans="1:4" x14ac:dyDescent="0.25">
      <c r="A412" s="29">
        <v>45404</v>
      </c>
      <c r="B412" s="20">
        <v>2877</v>
      </c>
      <c r="C412" s="30">
        <v>7.8822000000000001</v>
      </c>
      <c r="D412" s="31">
        <v>7.1618000000000004</v>
      </c>
    </row>
    <row r="413" spans="1:4" x14ac:dyDescent="0.25">
      <c r="A413" s="29">
        <v>45404</v>
      </c>
      <c r="B413" s="20">
        <v>2884</v>
      </c>
      <c r="C413" s="30">
        <v>7.9013999999999998</v>
      </c>
      <c r="D413" s="31">
        <v>7.1616999999999997</v>
      </c>
    </row>
    <row r="414" spans="1:4" x14ac:dyDescent="0.25">
      <c r="A414" s="29">
        <v>45404</v>
      </c>
      <c r="B414" s="20">
        <v>2891</v>
      </c>
      <c r="C414" s="30">
        <v>7.9204999999999997</v>
      </c>
      <c r="D414" s="31">
        <v>7.1615000000000002</v>
      </c>
    </row>
    <row r="415" spans="1:4" x14ac:dyDescent="0.25">
      <c r="A415" s="29">
        <v>45404</v>
      </c>
      <c r="B415" s="20">
        <v>2898</v>
      </c>
      <c r="C415" s="30">
        <v>7.9397000000000002</v>
      </c>
      <c r="D415" s="31">
        <v>7.1614000000000004</v>
      </c>
    </row>
    <row r="416" spans="1:4" x14ac:dyDescent="0.25">
      <c r="A416" s="29">
        <v>45404</v>
      </c>
      <c r="B416" s="20">
        <v>2905</v>
      </c>
      <c r="C416" s="30">
        <v>7.9588999999999999</v>
      </c>
      <c r="D416" s="31">
        <v>7.1612</v>
      </c>
    </row>
    <row r="417" spans="1:4" x14ac:dyDescent="0.25">
      <c r="A417" s="29">
        <v>45404</v>
      </c>
      <c r="B417" s="20">
        <v>2912</v>
      </c>
      <c r="C417" s="30">
        <v>7.9781000000000004</v>
      </c>
      <c r="D417" s="31">
        <v>7.1611000000000002</v>
      </c>
    </row>
    <row r="418" spans="1:4" x14ac:dyDescent="0.25">
      <c r="A418" s="29">
        <v>45404</v>
      </c>
      <c r="B418" s="20">
        <v>2919</v>
      </c>
      <c r="C418" s="30">
        <v>7.9973000000000001</v>
      </c>
      <c r="D418" s="31">
        <v>7.1608999999999998</v>
      </c>
    </row>
    <row r="419" spans="1:4" x14ac:dyDescent="0.25">
      <c r="A419" s="29">
        <v>45404</v>
      </c>
      <c r="B419" s="20">
        <v>2926</v>
      </c>
      <c r="C419" s="30">
        <v>8.0164000000000009</v>
      </c>
      <c r="D419" s="31">
        <v>7.1608000000000001</v>
      </c>
    </row>
    <row r="420" spans="1:4" x14ac:dyDescent="0.25">
      <c r="A420" s="29">
        <v>45404</v>
      </c>
      <c r="B420" s="20">
        <v>2933</v>
      </c>
      <c r="C420" s="30">
        <v>8.0356000000000005</v>
      </c>
      <c r="D420" s="31">
        <v>7.1605999999999996</v>
      </c>
    </row>
    <row r="421" spans="1:4" x14ac:dyDescent="0.25">
      <c r="A421" s="29">
        <v>45404</v>
      </c>
      <c r="B421" s="20">
        <v>2940</v>
      </c>
      <c r="C421" s="30">
        <v>8.0548000000000002</v>
      </c>
      <c r="D421" s="31">
        <v>7.1604999999999999</v>
      </c>
    </row>
    <row r="422" spans="1:4" x14ac:dyDescent="0.25">
      <c r="A422" s="29">
        <v>45404</v>
      </c>
      <c r="B422" s="20">
        <v>2947</v>
      </c>
      <c r="C422" s="30">
        <v>8.0739999999999998</v>
      </c>
      <c r="D422" s="31">
        <v>7.1604000000000001</v>
      </c>
    </row>
    <row r="423" spans="1:4" x14ac:dyDescent="0.25">
      <c r="A423" s="29">
        <v>45404</v>
      </c>
      <c r="B423" s="20">
        <v>2954</v>
      </c>
      <c r="C423" s="30">
        <v>8.0931999999999995</v>
      </c>
      <c r="D423" s="31">
        <v>7.1601999999999997</v>
      </c>
    </row>
    <row r="424" spans="1:4" x14ac:dyDescent="0.25">
      <c r="A424" s="29">
        <v>45404</v>
      </c>
      <c r="B424" s="20">
        <v>2961</v>
      </c>
      <c r="C424" s="30">
        <v>8.1122999999999994</v>
      </c>
      <c r="D424" s="31">
        <v>7.1600999999999999</v>
      </c>
    </row>
    <row r="425" spans="1:4" x14ac:dyDescent="0.25">
      <c r="A425" s="29">
        <v>45404</v>
      </c>
      <c r="B425" s="20">
        <v>2968</v>
      </c>
      <c r="C425" s="30">
        <v>8.1315000000000008</v>
      </c>
      <c r="D425" s="31">
        <v>7.1599000000000004</v>
      </c>
    </row>
    <row r="426" spans="1:4" x14ac:dyDescent="0.25">
      <c r="A426" s="29">
        <v>45404</v>
      </c>
      <c r="B426" s="20">
        <v>2975</v>
      </c>
      <c r="C426" s="30">
        <v>8.1507000000000005</v>
      </c>
      <c r="D426" s="31">
        <v>7.1597999999999997</v>
      </c>
    </row>
    <row r="427" spans="1:4" x14ac:dyDescent="0.25">
      <c r="A427" s="29">
        <v>45404</v>
      </c>
      <c r="B427" s="20">
        <v>2982</v>
      </c>
      <c r="C427" s="30">
        <v>8.1699000000000002</v>
      </c>
      <c r="D427" s="31">
        <v>7.1596000000000002</v>
      </c>
    </row>
    <row r="428" spans="1:4" x14ac:dyDescent="0.25">
      <c r="A428" s="29">
        <v>45404</v>
      </c>
      <c r="B428" s="20">
        <v>2989</v>
      </c>
      <c r="C428" s="30">
        <v>8.1890000000000001</v>
      </c>
      <c r="D428" s="31">
        <v>7.1595000000000004</v>
      </c>
    </row>
    <row r="429" spans="1:4" x14ac:dyDescent="0.25">
      <c r="A429" s="29">
        <v>45404</v>
      </c>
      <c r="B429" s="20">
        <v>2996</v>
      </c>
      <c r="C429" s="30">
        <v>8.2081999999999997</v>
      </c>
      <c r="D429" s="31">
        <v>7.1593999999999998</v>
      </c>
    </row>
    <row r="430" spans="1:4" x14ac:dyDescent="0.25">
      <c r="A430" s="29">
        <v>45404</v>
      </c>
      <c r="B430" s="20">
        <v>3003</v>
      </c>
      <c r="C430" s="30">
        <v>8.2273999999999994</v>
      </c>
      <c r="D430" s="31">
        <v>7.1592000000000002</v>
      </c>
    </row>
    <row r="431" spans="1:4" x14ac:dyDescent="0.25">
      <c r="A431" s="29">
        <v>45404</v>
      </c>
      <c r="B431" s="20">
        <v>3010</v>
      </c>
      <c r="C431" s="30">
        <v>8.2466000000000008</v>
      </c>
      <c r="D431" s="31">
        <v>7.1590999999999996</v>
      </c>
    </row>
    <row r="432" spans="1:4" x14ac:dyDescent="0.25">
      <c r="A432" s="29">
        <v>45404</v>
      </c>
      <c r="B432" s="20">
        <v>3017</v>
      </c>
      <c r="C432" s="30">
        <v>8.2658000000000005</v>
      </c>
      <c r="D432" s="31">
        <v>7.1589</v>
      </c>
    </row>
    <row r="433" spans="1:4" x14ac:dyDescent="0.25">
      <c r="A433" s="29">
        <v>45404</v>
      </c>
      <c r="B433" s="20">
        <v>3024</v>
      </c>
      <c r="C433" s="30">
        <v>8.2849000000000004</v>
      </c>
      <c r="D433" s="31">
        <v>7.1588000000000003</v>
      </c>
    </row>
    <row r="434" spans="1:4" x14ac:dyDescent="0.25">
      <c r="A434" s="29">
        <v>45404</v>
      </c>
      <c r="B434" s="20">
        <v>3031</v>
      </c>
      <c r="C434" s="30">
        <v>8.3041</v>
      </c>
      <c r="D434" s="31">
        <v>7.1586999999999996</v>
      </c>
    </row>
    <row r="435" spans="1:4" x14ac:dyDescent="0.25">
      <c r="A435" s="29">
        <v>45404</v>
      </c>
      <c r="B435" s="20">
        <v>3038</v>
      </c>
      <c r="C435" s="30">
        <v>8.3232999999999997</v>
      </c>
      <c r="D435" s="31">
        <v>7.1585000000000001</v>
      </c>
    </row>
    <row r="436" spans="1:4" x14ac:dyDescent="0.25">
      <c r="A436" s="29">
        <v>45404</v>
      </c>
      <c r="B436" s="20">
        <v>3045</v>
      </c>
      <c r="C436" s="30">
        <v>8.3424999999999994</v>
      </c>
      <c r="D436" s="31">
        <v>7.1584000000000003</v>
      </c>
    </row>
    <row r="437" spans="1:4" x14ac:dyDescent="0.25">
      <c r="A437" s="29">
        <v>45404</v>
      </c>
      <c r="B437" s="20">
        <v>3052</v>
      </c>
      <c r="C437" s="30">
        <v>8.3615999999999993</v>
      </c>
      <c r="D437" s="31">
        <v>7.1582999999999997</v>
      </c>
    </row>
    <row r="438" spans="1:4" x14ac:dyDescent="0.25">
      <c r="A438" s="29">
        <v>45404</v>
      </c>
      <c r="B438" s="20">
        <v>3059</v>
      </c>
      <c r="C438" s="30">
        <v>8.3808000000000007</v>
      </c>
      <c r="D438" s="31">
        <v>7.1581000000000001</v>
      </c>
    </row>
    <row r="439" spans="1:4" x14ac:dyDescent="0.25">
      <c r="A439" s="29">
        <v>45404</v>
      </c>
      <c r="B439" s="20">
        <v>3066</v>
      </c>
      <c r="C439" s="30">
        <v>8.4</v>
      </c>
      <c r="D439" s="31">
        <v>7.1580000000000004</v>
      </c>
    </row>
    <row r="440" spans="1:4" x14ac:dyDescent="0.25">
      <c r="A440" s="29">
        <v>45404</v>
      </c>
      <c r="B440" s="20">
        <v>3073</v>
      </c>
      <c r="C440" s="30">
        <v>8.4192</v>
      </c>
      <c r="D440" s="31">
        <v>7.1578999999999997</v>
      </c>
    </row>
    <row r="441" spans="1:4" x14ac:dyDescent="0.25">
      <c r="A441" s="29">
        <v>45404</v>
      </c>
      <c r="B441" s="20">
        <v>3080</v>
      </c>
      <c r="C441" s="30">
        <v>8.4383999999999997</v>
      </c>
      <c r="D441" s="31">
        <v>7.1577000000000002</v>
      </c>
    </row>
    <row r="442" spans="1:4" x14ac:dyDescent="0.25">
      <c r="A442" s="29">
        <v>45404</v>
      </c>
      <c r="B442" s="20">
        <v>3087</v>
      </c>
      <c r="C442" s="30">
        <v>8.4574999999999996</v>
      </c>
      <c r="D442" s="31">
        <v>7.1576000000000004</v>
      </c>
    </row>
    <row r="443" spans="1:4" x14ac:dyDescent="0.25">
      <c r="A443" s="29">
        <v>45404</v>
      </c>
      <c r="B443" s="20">
        <v>3094</v>
      </c>
      <c r="C443" s="30">
        <v>8.4766999999999992</v>
      </c>
      <c r="D443" s="31">
        <v>7.1574999999999998</v>
      </c>
    </row>
    <row r="444" spans="1:4" x14ac:dyDescent="0.25">
      <c r="A444" s="29">
        <v>45404</v>
      </c>
      <c r="B444" s="20">
        <v>3101</v>
      </c>
      <c r="C444" s="30">
        <v>8.4959000000000007</v>
      </c>
      <c r="D444" s="31">
        <v>7.1573000000000002</v>
      </c>
    </row>
    <row r="445" spans="1:4" x14ac:dyDescent="0.25">
      <c r="A445" s="29">
        <v>45404</v>
      </c>
      <c r="B445" s="20">
        <v>3108</v>
      </c>
      <c r="C445" s="30">
        <v>8.5151000000000003</v>
      </c>
      <c r="D445" s="31">
        <v>7.1571999999999996</v>
      </c>
    </row>
    <row r="446" spans="1:4" x14ac:dyDescent="0.25">
      <c r="A446" s="29">
        <v>45404</v>
      </c>
      <c r="B446" s="20">
        <v>3115</v>
      </c>
      <c r="C446" s="30">
        <v>8.5342000000000002</v>
      </c>
      <c r="D446" s="31">
        <v>7.1570999999999998</v>
      </c>
    </row>
    <row r="447" spans="1:4" x14ac:dyDescent="0.25">
      <c r="A447" s="29">
        <v>45404</v>
      </c>
      <c r="B447" s="20">
        <v>3122</v>
      </c>
      <c r="C447" s="30">
        <v>8.5533999999999999</v>
      </c>
      <c r="D447" s="31">
        <v>7.157</v>
      </c>
    </row>
    <row r="448" spans="1:4" x14ac:dyDescent="0.25">
      <c r="A448" s="29">
        <v>45404</v>
      </c>
      <c r="B448" s="20">
        <v>3129</v>
      </c>
      <c r="C448" s="30">
        <v>8.5725999999999996</v>
      </c>
      <c r="D448" s="31">
        <v>7.1567999999999996</v>
      </c>
    </row>
    <row r="449" spans="1:4" x14ac:dyDescent="0.25">
      <c r="A449" s="29">
        <v>45404</v>
      </c>
      <c r="B449" s="20">
        <v>3136</v>
      </c>
      <c r="C449" s="30">
        <v>8.5917999999999992</v>
      </c>
      <c r="D449" s="31">
        <v>7.1566999999999998</v>
      </c>
    </row>
    <row r="450" spans="1:4" x14ac:dyDescent="0.25">
      <c r="A450" s="29">
        <v>45404</v>
      </c>
      <c r="B450" s="20">
        <v>3143</v>
      </c>
      <c r="C450" s="30">
        <v>8.6110000000000007</v>
      </c>
      <c r="D450" s="31">
        <v>7.1566000000000001</v>
      </c>
    </row>
    <row r="451" spans="1:4" x14ac:dyDescent="0.25">
      <c r="A451" s="29">
        <v>45404</v>
      </c>
      <c r="B451" s="20">
        <v>3150</v>
      </c>
      <c r="C451" s="30">
        <v>8.6301000000000005</v>
      </c>
      <c r="D451" s="31">
        <v>7.1563999999999997</v>
      </c>
    </row>
    <row r="452" spans="1:4" x14ac:dyDescent="0.25">
      <c r="A452" s="29">
        <v>45404</v>
      </c>
      <c r="B452" s="20">
        <v>3157</v>
      </c>
      <c r="C452" s="30">
        <v>8.6493000000000002</v>
      </c>
      <c r="D452" s="31">
        <v>7.1562999999999999</v>
      </c>
    </row>
    <row r="453" spans="1:4" x14ac:dyDescent="0.25">
      <c r="A453" s="29">
        <v>45404</v>
      </c>
      <c r="B453" s="20">
        <v>3164</v>
      </c>
      <c r="C453" s="30">
        <v>8.6684999999999999</v>
      </c>
      <c r="D453" s="31">
        <v>7.1562000000000001</v>
      </c>
    </row>
    <row r="454" spans="1:4" x14ac:dyDescent="0.25">
      <c r="A454" s="29">
        <v>45404</v>
      </c>
      <c r="B454" s="20">
        <v>3171</v>
      </c>
      <c r="C454" s="30">
        <v>8.6876999999999995</v>
      </c>
      <c r="D454" s="31">
        <v>7.1561000000000003</v>
      </c>
    </row>
    <row r="455" spans="1:4" x14ac:dyDescent="0.25">
      <c r="A455" s="29">
        <v>45404</v>
      </c>
      <c r="B455" s="20">
        <v>3178</v>
      </c>
      <c r="C455" s="30">
        <v>8.7067999999999994</v>
      </c>
      <c r="D455" s="31">
        <v>7.1558999999999999</v>
      </c>
    </row>
    <row r="456" spans="1:4" x14ac:dyDescent="0.25">
      <c r="A456" s="29">
        <v>45404</v>
      </c>
      <c r="B456" s="20">
        <v>3185</v>
      </c>
      <c r="C456" s="30">
        <v>8.7260000000000009</v>
      </c>
      <c r="D456" s="31">
        <v>7.1558000000000002</v>
      </c>
    </row>
    <row r="457" spans="1:4" x14ac:dyDescent="0.25">
      <c r="A457" s="29">
        <v>45404</v>
      </c>
      <c r="B457" s="20">
        <v>3192</v>
      </c>
      <c r="C457" s="30">
        <v>8.7452000000000005</v>
      </c>
      <c r="D457" s="31">
        <v>7.1557000000000004</v>
      </c>
    </row>
    <row r="458" spans="1:4" x14ac:dyDescent="0.25">
      <c r="A458" s="29">
        <v>45404</v>
      </c>
      <c r="B458" s="20">
        <v>3199</v>
      </c>
      <c r="C458" s="30">
        <v>8.7644000000000002</v>
      </c>
      <c r="D458" s="31">
        <v>7.1555999999999997</v>
      </c>
    </row>
    <row r="459" spans="1:4" x14ac:dyDescent="0.25">
      <c r="A459" s="29">
        <v>45404</v>
      </c>
      <c r="B459" s="20">
        <v>3206</v>
      </c>
      <c r="C459" s="30">
        <v>8.7835999999999999</v>
      </c>
      <c r="D459" s="31">
        <v>7.1554000000000002</v>
      </c>
    </row>
    <row r="460" spans="1:4" x14ac:dyDescent="0.25">
      <c r="A460" s="29">
        <v>45404</v>
      </c>
      <c r="B460" s="20">
        <v>3213</v>
      </c>
      <c r="C460" s="30">
        <v>8.8026999999999997</v>
      </c>
      <c r="D460" s="31">
        <v>7.1553000000000004</v>
      </c>
    </row>
    <row r="461" spans="1:4" x14ac:dyDescent="0.25">
      <c r="A461" s="29">
        <v>45404</v>
      </c>
      <c r="B461" s="20">
        <v>3220</v>
      </c>
      <c r="C461" s="30">
        <v>8.8218999999999994</v>
      </c>
      <c r="D461" s="31">
        <v>7.1551999999999998</v>
      </c>
    </row>
    <row r="462" spans="1:4" x14ac:dyDescent="0.25">
      <c r="A462" s="29">
        <v>45404</v>
      </c>
      <c r="B462" s="20">
        <v>3227</v>
      </c>
      <c r="C462" s="30">
        <v>8.8411000000000008</v>
      </c>
      <c r="D462" s="31">
        <v>7.1551</v>
      </c>
    </row>
    <row r="463" spans="1:4" x14ac:dyDescent="0.25">
      <c r="A463" s="29">
        <v>45404</v>
      </c>
      <c r="B463" s="20">
        <v>3234</v>
      </c>
      <c r="C463" s="30">
        <v>8.8603000000000005</v>
      </c>
      <c r="D463" s="31">
        <v>7.1548999999999996</v>
      </c>
    </row>
    <row r="464" spans="1:4" x14ac:dyDescent="0.25">
      <c r="A464" s="29">
        <v>45404</v>
      </c>
      <c r="B464" s="20">
        <v>3241</v>
      </c>
      <c r="C464" s="30">
        <v>8.8795000000000002</v>
      </c>
      <c r="D464" s="31">
        <v>7.1547999999999998</v>
      </c>
    </row>
    <row r="465" spans="1:4" x14ac:dyDescent="0.25">
      <c r="A465" s="29">
        <v>45404</v>
      </c>
      <c r="B465" s="20">
        <v>3248</v>
      </c>
      <c r="C465" s="30">
        <v>8.8986000000000001</v>
      </c>
      <c r="D465" s="31">
        <v>7.1547000000000001</v>
      </c>
    </row>
    <row r="466" spans="1:4" x14ac:dyDescent="0.25">
      <c r="A466" s="29">
        <v>45404</v>
      </c>
      <c r="B466" s="20">
        <v>3255</v>
      </c>
      <c r="C466" s="30">
        <v>8.9177999999999997</v>
      </c>
      <c r="D466" s="31">
        <v>7.1546000000000003</v>
      </c>
    </row>
    <row r="467" spans="1:4" x14ac:dyDescent="0.25">
      <c r="A467" s="29">
        <v>45404</v>
      </c>
      <c r="B467" s="20">
        <v>3262</v>
      </c>
      <c r="C467" s="30">
        <v>8.9369999999999994</v>
      </c>
      <c r="D467" s="31">
        <v>7.1543999999999999</v>
      </c>
    </row>
    <row r="468" spans="1:4" x14ac:dyDescent="0.25">
      <c r="A468" s="29">
        <v>45404</v>
      </c>
      <c r="B468" s="20">
        <v>3269</v>
      </c>
      <c r="C468" s="30">
        <v>8.9562000000000008</v>
      </c>
      <c r="D468" s="31">
        <v>7.1543000000000001</v>
      </c>
    </row>
    <row r="469" spans="1:4" x14ac:dyDescent="0.25">
      <c r="A469" s="29">
        <v>45404</v>
      </c>
      <c r="B469" s="20">
        <v>3276</v>
      </c>
      <c r="C469" s="30">
        <v>8.9753000000000007</v>
      </c>
      <c r="D469" s="31">
        <v>7.1542000000000003</v>
      </c>
    </row>
    <row r="470" spans="1:4" x14ac:dyDescent="0.25">
      <c r="A470" s="29">
        <v>45404</v>
      </c>
      <c r="B470" s="20">
        <v>3283</v>
      </c>
      <c r="C470" s="30">
        <v>8.9945000000000004</v>
      </c>
      <c r="D470" s="31">
        <v>7.1540999999999997</v>
      </c>
    </row>
    <row r="471" spans="1:4" x14ac:dyDescent="0.25">
      <c r="A471" s="29">
        <v>45404</v>
      </c>
      <c r="B471" s="20">
        <v>3290</v>
      </c>
      <c r="C471" s="30">
        <v>9.0137</v>
      </c>
      <c r="D471" s="31">
        <v>7.1539999999999999</v>
      </c>
    </row>
    <row r="472" spans="1:4" x14ac:dyDescent="0.25">
      <c r="A472" s="29">
        <v>45404</v>
      </c>
      <c r="B472" s="20">
        <v>3297</v>
      </c>
      <c r="C472" s="30">
        <v>9.0328999999999997</v>
      </c>
      <c r="D472" s="31">
        <v>7.1538000000000004</v>
      </c>
    </row>
    <row r="473" spans="1:4" x14ac:dyDescent="0.25">
      <c r="A473" s="29">
        <v>45404</v>
      </c>
      <c r="B473" s="20">
        <v>3304</v>
      </c>
      <c r="C473" s="30">
        <v>9.0520999999999994</v>
      </c>
      <c r="D473" s="31">
        <v>7.1536999999999997</v>
      </c>
    </row>
    <row r="474" spans="1:4" x14ac:dyDescent="0.25">
      <c r="A474" s="29">
        <v>45404</v>
      </c>
      <c r="B474" s="20">
        <v>3311</v>
      </c>
      <c r="C474" s="30">
        <v>9.0711999999999993</v>
      </c>
      <c r="D474" s="31">
        <v>7.1536</v>
      </c>
    </row>
    <row r="475" spans="1:4" x14ac:dyDescent="0.25">
      <c r="A475" s="29">
        <v>45404</v>
      </c>
      <c r="B475" s="20">
        <v>3318</v>
      </c>
      <c r="C475" s="30">
        <v>9.0904000000000007</v>
      </c>
      <c r="D475" s="31">
        <v>7.1535000000000002</v>
      </c>
    </row>
    <row r="476" spans="1:4" x14ac:dyDescent="0.25">
      <c r="A476" s="29">
        <v>45404</v>
      </c>
      <c r="B476" s="20">
        <v>3325</v>
      </c>
      <c r="C476" s="30">
        <v>9.1096000000000004</v>
      </c>
      <c r="D476" s="31">
        <v>7.1532999999999998</v>
      </c>
    </row>
    <row r="477" spans="1:4" x14ac:dyDescent="0.25">
      <c r="A477" s="29">
        <v>45404</v>
      </c>
      <c r="B477" s="20">
        <v>3332</v>
      </c>
      <c r="C477" s="30">
        <v>9.1288</v>
      </c>
      <c r="D477" s="31">
        <v>7.1532</v>
      </c>
    </row>
    <row r="478" spans="1:4" x14ac:dyDescent="0.25">
      <c r="A478" s="29">
        <v>45404</v>
      </c>
      <c r="B478" s="20">
        <v>3339</v>
      </c>
      <c r="C478" s="30">
        <v>9.1478999999999999</v>
      </c>
      <c r="D478" s="31">
        <v>7.1531000000000002</v>
      </c>
    </row>
    <row r="479" spans="1:4" x14ac:dyDescent="0.25">
      <c r="A479" s="29">
        <v>45404</v>
      </c>
      <c r="B479" s="20">
        <v>3346</v>
      </c>
      <c r="C479" s="30">
        <v>9.1670999999999996</v>
      </c>
      <c r="D479" s="31">
        <v>7.1529999999999996</v>
      </c>
    </row>
    <row r="480" spans="1:4" x14ac:dyDescent="0.25">
      <c r="A480" s="29">
        <v>45404</v>
      </c>
      <c r="B480" s="20">
        <v>3353</v>
      </c>
      <c r="C480" s="30">
        <v>9.1862999999999992</v>
      </c>
      <c r="D480" s="31">
        <v>7.1528999999999998</v>
      </c>
    </row>
    <row r="481" spans="1:4" x14ac:dyDescent="0.25">
      <c r="A481" s="29">
        <v>45404</v>
      </c>
      <c r="B481" s="20">
        <v>3360</v>
      </c>
      <c r="C481" s="30">
        <v>9.2055000000000007</v>
      </c>
      <c r="D481" s="31">
        <v>7.1527000000000003</v>
      </c>
    </row>
    <row r="482" spans="1:4" x14ac:dyDescent="0.25">
      <c r="A482" s="29">
        <v>45404</v>
      </c>
      <c r="B482" s="20">
        <v>3367</v>
      </c>
      <c r="C482" s="30">
        <v>9.2247000000000003</v>
      </c>
      <c r="D482" s="31">
        <v>7.1525999999999996</v>
      </c>
    </row>
    <row r="483" spans="1:4" x14ac:dyDescent="0.25">
      <c r="A483" s="29">
        <v>45404</v>
      </c>
      <c r="B483" s="20">
        <v>3374</v>
      </c>
      <c r="C483" s="30">
        <v>9.2438000000000002</v>
      </c>
      <c r="D483" s="31">
        <v>7.1524999999999999</v>
      </c>
    </row>
    <row r="484" spans="1:4" x14ac:dyDescent="0.25">
      <c r="A484" s="29">
        <v>45404</v>
      </c>
      <c r="B484" s="20">
        <v>3381</v>
      </c>
      <c r="C484" s="30">
        <v>9.2629999999999999</v>
      </c>
      <c r="D484" s="31">
        <v>7.1524000000000001</v>
      </c>
    </row>
    <row r="485" spans="1:4" x14ac:dyDescent="0.25">
      <c r="A485" s="29">
        <v>45404</v>
      </c>
      <c r="B485" s="20">
        <v>3388</v>
      </c>
      <c r="C485" s="30">
        <v>9.2821999999999996</v>
      </c>
      <c r="D485" s="31">
        <v>7.1523000000000003</v>
      </c>
    </row>
    <row r="486" spans="1:4" x14ac:dyDescent="0.25">
      <c r="A486" s="29">
        <v>45404</v>
      </c>
      <c r="B486" s="20">
        <v>3395</v>
      </c>
      <c r="C486" s="30">
        <v>9.3013999999999992</v>
      </c>
      <c r="D486" s="31">
        <v>7.1520999999999999</v>
      </c>
    </row>
    <row r="487" spans="1:4" x14ac:dyDescent="0.25">
      <c r="A487" s="29">
        <v>45404</v>
      </c>
      <c r="B487" s="20">
        <v>3402</v>
      </c>
      <c r="C487" s="30">
        <v>9.3204999999999991</v>
      </c>
      <c r="D487" s="31">
        <v>7.1520000000000001</v>
      </c>
    </row>
    <row r="488" spans="1:4" x14ac:dyDescent="0.25">
      <c r="A488" s="29">
        <v>45404</v>
      </c>
      <c r="B488" s="20">
        <v>3409</v>
      </c>
      <c r="C488" s="30">
        <v>9.3397000000000006</v>
      </c>
      <c r="D488" s="31">
        <v>7.1519000000000004</v>
      </c>
    </row>
    <row r="489" spans="1:4" x14ac:dyDescent="0.25">
      <c r="A489" s="29">
        <v>45404</v>
      </c>
      <c r="B489" s="20">
        <v>3416</v>
      </c>
      <c r="C489" s="30">
        <v>9.3589000000000002</v>
      </c>
      <c r="D489" s="31">
        <v>7.1517999999999997</v>
      </c>
    </row>
    <row r="490" spans="1:4" x14ac:dyDescent="0.25">
      <c r="A490" s="29">
        <v>45404</v>
      </c>
      <c r="B490" s="20">
        <v>3423</v>
      </c>
      <c r="C490" s="30">
        <v>9.3780999999999999</v>
      </c>
      <c r="D490" s="31">
        <v>7.1516999999999999</v>
      </c>
    </row>
    <row r="491" spans="1:4" x14ac:dyDescent="0.25">
      <c r="A491" s="29">
        <v>45404</v>
      </c>
      <c r="B491" s="20">
        <v>3430</v>
      </c>
      <c r="C491" s="30">
        <v>9.3972999999999995</v>
      </c>
      <c r="D491" s="31">
        <v>7.1515000000000004</v>
      </c>
    </row>
    <row r="492" spans="1:4" x14ac:dyDescent="0.25">
      <c r="A492" s="29">
        <v>45404</v>
      </c>
      <c r="B492" s="20">
        <v>3437</v>
      </c>
      <c r="C492" s="30">
        <v>9.4163999999999994</v>
      </c>
      <c r="D492" s="31">
        <v>7.1513999999999998</v>
      </c>
    </row>
    <row r="493" spans="1:4" x14ac:dyDescent="0.25">
      <c r="A493" s="29">
        <v>45404</v>
      </c>
      <c r="B493" s="20">
        <v>3444</v>
      </c>
      <c r="C493" s="30">
        <v>9.4356000000000009</v>
      </c>
      <c r="D493" s="31">
        <v>7.1513</v>
      </c>
    </row>
    <row r="494" spans="1:4" x14ac:dyDescent="0.25">
      <c r="A494" s="29">
        <v>45404</v>
      </c>
      <c r="B494" s="20">
        <v>3451</v>
      </c>
      <c r="C494" s="30">
        <v>9.4548000000000005</v>
      </c>
      <c r="D494" s="31">
        <v>7.1512000000000002</v>
      </c>
    </row>
    <row r="495" spans="1:4" x14ac:dyDescent="0.25">
      <c r="A495" s="29">
        <v>45404</v>
      </c>
      <c r="B495" s="20">
        <v>3458</v>
      </c>
      <c r="C495" s="30">
        <v>9.4740000000000002</v>
      </c>
      <c r="D495" s="31">
        <v>7.1510999999999996</v>
      </c>
    </row>
    <row r="496" spans="1:4" x14ac:dyDescent="0.25">
      <c r="A496" s="29">
        <v>45404</v>
      </c>
      <c r="B496" s="20">
        <v>3465</v>
      </c>
      <c r="C496" s="30">
        <v>9.4931999999999999</v>
      </c>
      <c r="D496" s="31">
        <v>7.1509</v>
      </c>
    </row>
    <row r="497" spans="1:4" x14ac:dyDescent="0.25">
      <c r="A497" s="29">
        <v>45404</v>
      </c>
      <c r="B497" s="20">
        <v>3472</v>
      </c>
      <c r="C497" s="30">
        <v>9.5122999999999998</v>
      </c>
      <c r="D497" s="31">
        <v>7.1508000000000003</v>
      </c>
    </row>
    <row r="498" spans="1:4" x14ac:dyDescent="0.25">
      <c r="A498" s="29">
        <v>45404</v>
      </c>
      <c r="B498" s="20">
        <v>3479</v>
      </c>
      <c r="C498" s="30">
        <v>9.5314999999999994</v>
      </c>
      <c r="D498" s="31">
        <v>7.1506999999999996</v>
      </c>
    </row>
    <row r="499" spans="1:4" x14ac:dyDescent="0.25">
      <c r="A499" s="29">
        <v>45404</v>
      </c>
      <c r="B499" s="20">
        <v>3486</v>
      </c>
      <c r="C499" s="30">
        <v>9.5507000000000009</v>
      </c>
      <c r="D499" s="31">
        <v>7.1505999999999998</v>
      </c>
    </row>
    <row r="500" spans="1:4" x14ac:dyDescent="0.25">
      <c r="A500" s="29">
        <v>45404</v>
      </c>
      <c r="B500" s="20">
        <v>3493</v>
      </c>
      <c r="C500" s="30">
        <v>9.5699000000000005</v>
      </c>
      <c r="D500" s="31">
        <v>7.1505000000000001</v>
      </c>
    </row>
    <row r="501" spans="1:4" x14ac:dyDescent="0.25">
      <c r="A501" s="29">
        <v>45404</v>
      </c>
      <c r="B501" s="20">
        <v>3500</v>
      </c>
      <c r="C501" s="30">
        <v>9.5890000000000004</v>
      </c>
      <c r="D501" s="31">
        <v>7.1504000000000003</v>
      </c>
    </row>
    <row r="502" spans="1:4" x14ac:dyDescent="0.25">
      <c r="A502" s="29">
        <v>45404</v>
      </c>
      <c r="B502" s="20">
        <v>3507</v>
      </c>
      <c r="C502" s="30">
        <v>9.6082000000000001</v>
      </c>
      <c r="D502" s="31">
        <v>7.1501999999999999</v>
      </c>
    </row>
    <row r="503" spans="1:4" x14ac:dyDescent="0.25">
      <c r="A503" s="29">
        <v>45404</v>
      </c>
      <c r="B503" s="20">
        <v>3514</v>
      </c>
      <c r="C503" s="30">
        <v>9.6273999999999997</v>
      </c>
      <c r="D503" s="31">
        <v>7.1501000000000001</v>
      </c>
    </row>
    <row r="504" spans="1:4" x14ac:dyDescent="0.25">
      <c r="A504" s="29">
        <v>45404</v>
      </c>
      <c r="B504" s="20">
        <v>3521</v>
      </c>
      <c r="C504" s="30">
        <v>9.6465999999999994</v>
      </c>
      <c r="D504" s="31">
        <v>7.15</v>
      </c>
    </row>
    <row r="505" spans="1:4" x14ac:dyDescent="0.25">
      <c r="A505" s="29">
        <v>45404</v>
      </c>
      <c r="B505" s="20">
        <v>3528</v>
      </c>
      <c r="C505" s="30">
        <v>9.6658000000000008</v>
      </c>
      <c r="D505" s="31">
        <v>7.1498999999999997</v>
      </c>
    </row>
    <row r="506" spans="1:4" x14ac:dyDescent="0.25">
      <c r="A506" s="29">
        <v>45404</v>
      </c>
      <c r="B506" s="20">
        <v>3535</v>
      </c>
      <c r="C506" s="30">
        <v>9.6849000000000007</v>
      </c>
      <c r="D506" s="31">
        <v>7.1497999999999999</v>
      </c>
    </row>
    <row r="507" spans="1:4" x14ac:dyDescent="0.25">
      <c r="A507" s="29">
        <v>45404</v>
      </c>
      <c r="B507" s="20">
        <v>3542</v>
      </c>
      <c r="C507" s="30">
        <v>9.7041000000000004</v>
      </c>
      <c r="D507" s="31">
        <v>7.1496000000000004</v>
      </c>
    </row>
    <row r="508" spans="1:4" x14ac:dyDescent="0.25">
      <c r="A508" s="29">
        <v>45404</v>
      </c>
      <c r="B508" s="20">
        <v>3549</v>
      </c>
      <c r="C508" s="30">
        <v>9.7233000000000001</v>
      </c>
      <c r="D508" s="31">
        <v>7.1494999999999997</v>
      </c>
    </row>
    <row r="509" spans="1:4" x14ac:dyDescent="0.25">
      <c r="A509" s="29">
        <v>45404</v>
      </c>
      <c r="B509" s="20">
        <v>3556</v>
      </c>
      <c r="C509" s="30">
        <v>9.7424999999999997</v>
      </c>
      <c r="D509" s="31">
        <v>7.1494</v>
      </c>
    </row>
    <row r="510" spans="1:4" x14ac:dyDescent="0.25">
      <c r="A510" s="29">
        <v>45404</v>
      </c>
      <c r="B510" s="20">
        <v>3563</v>
      </c>
      <c r="C510" s="30">
        <v>9.7615999999999996</v>
      </c>
      <c r="D510" s="31">
        <v>7.1493000000000002</v>
      </c>
    </row>
    <row r="511" spans="1:4" x14ac:dyDescent="0.25">
      <c r="A511" s="29">
        <v>45404</v>
      </c>
      <c r="B511" s="20">
        <v>3570</v>
      </c>
      <c r="C511" s="30">
        <v>9.7807999999999993</v>
      </c>
      <c r="D511" s="31">
        <v>7.1492000000000004</v>
      </c>
    </row>
    <row r="512" spans="1:4" x14ac:dyDescent="0.25">
      <c r="A512" s="29">
        <v>45404</v>
      </c>
      <c r="B512" s="20">
        <v>3577</v>
      </c>
      <c r="C512" s="30">
        <v>9.8000000000000007</v>
      </c>
      <c r="D512" s="31">
        <v>7.149</v>
      </c>
    </row>
    <row r="513" spans="1:4" x14ac:dyDescent="0.25">
      <c r="A513" s="29">
        <v>45404</v>
      </c>
      <c r="B513" s="20">
        <v>3584</v>
      </c>
      <c r="C513" s="30">
        <v>9.8192000000000004</v>
      </c>
      <c r="D513" s="31">
        <v>7.1489000000000003</v>
      </c>
    </row>
    <row r="514" spans="1:4" x14ac:dyDescent="0.25">
      <c r="A514" s="29">
        <v>45404</v>
      </c>
      <c r="B514" s="20">
        <v>3591</v>
      </c>
      <c r="C514" s="30">
        <v>9.8384</v>
      </c>
      <c r="D514" s="31">
        <v>7.1487999999999996</v>
      </c>
    </row>
    <row r="515" spans="1:4" x14ac:dyDescent="0.25">
      <c r="A515" s="29">
        <v>45404</v>
      </c>
      <c r="B515" s="20">
        <v>3598</v>
      </c>
      <c r="C515" s="30">
        <v>9.8574999999999999</v>
      </c>
      <c r="D515" s="31">
        <v>7.1486999999999998</v>
      </c>
    </row>
    <row r="516" spans="1:4" x14ac:dyDescent="0.25">
      <c r="A516" s="29">
        <v>45404</v>
      </c>
      <c r="B516" s="20">
        <v>3605</v>
      </c>
      <c r="C516" s="30">
        <v>9.8766999999999996</v>
      </c>
      <c r="D516" s="31">
        <v>7.1485000000000003</v>
      </c>
    </row>
    <row r="517" spans="1:4" x14ac:dyDescent="0.25">
      <c r="A517" s="29">
        <v>45404</v>
      </c>
      <c r="B517" s="20">
        <v>3612</v>
      </c>
      <c r="C517" s="30">
        <v>9.8958999999999993</v>
      </c>
      <c r="D517" s="31">
        <v>7.1483999999999996</v>
      </c>
    </row>
    <row r="518" spans="1:4" x14ac:dyDescent="0.25">
      <c r="A518" s="29">
        <v>45404</v>
      </c>
      <c r="B518" s="20">
        <v>3619</v>
      </c>
      <c r="C518" s="30">
        <v>9.9151000000000007</v>
      </c>
      <c r="D518" s="31">
        <v>7.1482999999999999</v>
      </c>
    </row>
    <row r="519" spans="1:4" x14ac:dyDescent="0.25">
      <c r="A519" s="29">
        <v>45404</v>
      </c>
      <c r="B519" s="20">
        <v>3626</v>
      </c>
      <c r="C519" s="30">
        <v>9.9342000000000006</v>
      </c>
      <c r="D519" s="31">
        <v>7.1482000000000001</v>
      </c>
    </row>
    <row r="520" spans="1:4" x14ac:dyDescent="0.25">
      <c r="A520" s="29">
        <v>45404</v>
      </c>
      <c r="B520" s="20">
        <v>3633</v>
      </c>
      <c r="C520" s="30">
        <v>9.9534000000000002</v>
      </c>
      <c r="D520" s="31">
        <v>7.1481000000000003</v>
      </c>
    </row>
    <row r="521" spans="1:4" x14ac:dyDescent="0.25">
      <c r="A521" s="29">
        <v>45404</v>
      </c>
      <c r="B521" s="20">
        <v>3640</v>
      </c>
      <c r="C521" s="30">
        <v>9.9725999999999999</v>
      </c>
      <c r="D521" s="31">
        <v>7.1478999999999999</v>
      </c>
    </row>
    <row r="522" spans="1:4" x14ac:dyDescent="0.25">
      <c r="A522" s="29">
        <v>45404</v>
      </c>
      <c r="B522" s="20">
        <v>3647</v>
      </c>
      <c r="C522" s="30">
        <v>9.9917999999999996</v>
      </c>
      <c r="D522" s="31">
        <v>7.1478000000000002</v>
      </c>
    </row>
    <row r="523" spans="1:4" x14ac:dyDescent="0.25">
      <c r="A523" s="29">
        <v>45404</v>
      </c>
      <c r="B523" s="20">
        <v>3654</v>
      </c>
      <c r="C523" s="30">
        <v>10.010999999999999</v>
      </c>
      <c r="D523" s="31">
        <v>7.1477000000000004</v>
      </c>
    </row>
    <row r="524" spans="1:4" x14ac:dyDescent="0.25">
      <c r="A524" s="29">
        <v>45404</v>
      </c>
      <c r="B524" s="20">
        <v>3661</v>
      </c>
      <c r="C524" s="30">
        <v>10.030099999999999</v>
      </c>
      <c r="D524" s="31">
        <v>7.1475999999999997</v>
      </c>
    </row>
    <row r="525" spans="1:4" x14ac:dyDescent="0.25">
      <c r="A525" s="29">
        <v>45404</v>
      </c>
      <c r="B525" s="20">
        <v>3668</v>
      </c>
      <c r="C525" s="30">
        <v>10.049300000000001</v>
      </c>
      <c r="D525" s="31">
        <v>7.1475</v>
      </c>
    </row>
    <row r="526" spans="1:4" x14ac:dyDescent="0.25">
      <c r="A526" s="29">
        <v>45404</v>
      </c>
      <c r="B526" s="20">
        <v>3675</v>
      </c>
      <c r="C526" s="30">
        <v>10.0685</v>
      </c>
      <c r="D526" s="31">
        <v>7.1473000000000004</v>
      </c>
    </row>
    <row r="527" spans="1:4" x14ac:dyDescent="0.25">
      <c r="A527" s="29">
        <v>45404</v>
      </c>
      <c r="B527" s="20">
        <v>3682</v>
      </c>
      <c r="C527" s="30">
        <v>10.0877</v>
      </c>
      <c r="D527" s="31">
        <v>7.1471999999999998</v>
      </c>
    </row>
    <row r="528" spans="1:4" x14ac:dyDescent="0.25">
      <c r="A528" s="29">
        <v>45404</v>
      </c>
      <c r="B528" s="20">
        <v>3689</v>
      </c>
      <c r="C528" s="30">
        <v>10.1068</v>
      </c>
      <c r="D528" s="31">
        <v>7.1471</v>
      </c>
    </row>
    <row r="529" spans="1:4" x14ac:dyDescent="0.25">
      <c r="A529" s="29">
        <v>45404</v>
      </c>
      <c r="B529" s="20">
        <v>3696</v>
      </c>
      <c r="C529" s="30">
        <v>10.125999999999999</v>
      </c>
      <c r="D529" s="31">
        <v>7.1470000000000002</v>
      </c>
    </row>
    <row r="530" spans="1:4" x14ac:dyDescent="0.25">
      <c r="A530" s="29">
        <v>45404</v>
      </c>
      <c r="B530" s="20">
        <v>3703</v>
      </c>
      <c r="C530" s="30">
        <v>10.145200000000001</v>
      </c>
      <c r="D530" s="31">
        <v>7.1467999999999998</v>
      </c>
    </row>
    <row r="531" spans="1:4" x14ac:dyDescent="0.25">
      <c r="A531" s="29">
        <v>45404</v>
      </c>
      <c r="B531" s="20">
        <v>3710</v>
      </c>
      <c r="C531" s="30">
        <v>10.164400000000001</v>
      </c>
      <c r="D531" s="31">
        <v>7.1467000000000001</v>
      </c>
    </row>
    <row r="532" spans="1:4" x14ac:dyDescent="0.25">
      <c r="A532" s="29">
        <v>45404</v>
      </c>
      <c r="B532" s="20">
        <v>3717</v>
      </c>
      <c r="C532" s="30">
        <v>10.1836</v>
      </c>
      <c r="D532" s="31">
        <v>7.1466000000000003</v>
      </c>
    </row>
    <row r="533" spans="1:4" x14ac:dyDescent="0.25">
      <c r="A533" s="29">
        <v>45404</v>
      </c>
      <c r="B533" s="20">
        <v>3724</v>
      </c>
      <c r="C533" s="30">
        <v>10.2027</v>
      </c>
      <c r="D533" s="31">
        <v>7.1464999999999996</v>
      </c>
    </row>
    <row r="534" spans="1:4" x14ac:dyDescent="0.25">
      <c r="A534" s="29">
        <v>45404</v>
      </c>
      <c r="B534" s="20">
        <v>3731</v>
      </c>
      <c r="C534" s="30">
        <v>10.2219</v>
      </c>
      <c r="D534" s="31">
        <v>7.1463000000000001</v>
      </c>
    </row>
    <row r="535" spans="1:4" x14ac:dyDescent="0.25">
      <c r="A535" s="29">
        <v>45404</v>
      </c>
      <c r="B535" s="20">
        <v>3738</v>
      </c>
      <c r="C535" s="30">
        <v>10.241099999999999</v>
      </c>
      <c r="D535" s="31">
        <v>7.1462000000000003</v>
      </c>
    </row>
    <row r="536" spans="1:4" x14ac:dyDescent="0.25">
      <c r="A536" s="29">
        <v>45404</v>
      </c>
      <c r="B536" s="20">
        <v>3745</v>
      </c>
      <c r="C536" s="30">
        <v>10.260300000000001</v>
      </c>
      <c r="D536" s="31">
        <v>7.1460999999999997</v>
      </c>
    </row>
    <row r="537" spans="1:4" x14ac:dyDescent="0.25">
      <c r="A537" s="29">
        <v>45404</v>
      </c>
      <c r="B537" s="20">
        <v>3752</v>
      </c>
      <c r="C537" s="30">
        <v>10.279500000000001</v>
      </c>
      <c r="D537" s="31">
        <v>7.1459999999999999</v>
      </c>
    </row>
    <row r="538" spans="1:4" x14ac:dyDescent="0.25">
      <c r="A538" s="29">
        <v>45404</v>
      </c>
      <c r="B538" s="20">
        <v>3759</v>
      </c>
      <c r="C538" s="30">
        <v>10.2986</v>
      </c>
      <c r="D538" s="31">
        <v>7.1458000000000004</v>
      </c>
    </row>
    <row r="539" spans="1:4" x14ac:dyDescent="0.25">
      <c r="A539" s="29">
        <v>45404</v>
      </c>
      <c r="B539" s="20">
        <v>3766</v>
      </c>
      <c r="C539" s="30">
        <v>10.3178</v>
      </c>
      <c r="D539" s="31">
        <v>7.1456999999999997</v>
      </c>
    </row>
    <row r="540" spans="1:4" x14ac:dyDescent="0.25">
      <c r="A540" s="29">
        <v>45404</v>
      </c>
      <c r="B540" s="20">
        <v>3773</v>
      </c>
      <c r="C540" s="30">
        <v>10.337</v>
      </c>
      <c r="D540" s="31">
        <v>7.1456</v>
      </c>
    </row>
    <row r="541" spans="1:4" x14ac:dyDescent="0.25">
      <c r="A541" s="29">
        <v>45404</v>
      </c>
      <c r="B541" s="20">
        <v>3780</v>
      </c>
      <c r="C541" s="30">
        <v>10.356199999999999</v>
      </c>
      <c r="D541" s="31">
        <v>7.1455000000000002</v>
      </c>
    </row>
    <row r="542" spans="1:4" x14ac:dyDescent="0.25">
      <c r="A542" s="29">
        <v>45404</v>
      </c>
      <c r="B542" s="20">
        <v>3787</v>
      </c>
      <c r="C542" s="30">
        <v>10.375299999999999</v>
      </c>
      <c r="D542" s="31">
        <v>7.1452999999999998</v>
      </c>
    </row>
    <row r="543" spans="1:4" x14ac:dyDescent="0.25">
      <c r="A543" s="29">
        <v>45404</v>
      </c>
      <c r="B543" s="20">
        <v>3794</v>
      </c>
      <c r="C543" s="30">
        <v>10.394500000000001</v>
      </c>
      <c r="D543" s="31">
        <v>7.1452</v>
      </c>
    </row>
    <row r="544" spans="1:4" x14ac:dyDescent="0.25">
      <c r="A544" s="29">
        <v>45404</v>
      </c>
      <c r="B544" s="20">
        <v>3801</v>
      </c>
      <c r="C544" s="30">
        <v>10.4137</v>
      </c>
      <c r="D544" s="31">
        <v>7.1451000000000002</v>
      </c>
    </row>
    <row r="545" spans="1:4" x14ac:dyDescent="0.25">
      <c r="A545" s="29">
        <v>45404</v>
      </c>
      <c r="B545" s="20">
        <v>3808</v>
      </c>
      <c r="C545" s="30">
        <v>10.4329</v>
      </c>
      <c r="D545" s="31">
        <v>7.1448999999999998</v>
      </c>
    </row>
    <row r="546" spans="1:4" x14ac:dyDescent="0.25">
      <c r="A546" s="29">
        <v>45404</v>
      </c>
      <c r="B546" s="20">
        <v>3815</v>
      </c>
      <c r="C546" s="30">
        <v>10.4521</v>
      </c>
      <c r="D546" s="31">
        <v>7.1448</v>
      </c>
    </row>
    <row r="547" spans="1:4" x14ac:dyDescent="0.25">
      <c r="A547" s="29">
        <v>45404</v>
      </c>
      <c r="B547" s="20">
        <v>3822</v>
      </c>
      <c r="C547" s="30">
        <v>10.4712</v>
      </c>
      <c r="D547" s="31">
        <v>7.1447000000000003</v>
      </c>
    </row>
    <row r="548" spans="1:4" x14ac:dyDescent="0.25">
      <c r="A548" s="29">
        <v>45404</v>
      </c>
      <c r="B548" s="20">
        <v>3829</v>
      </c>
      <c r="C548" s="30">
        <v>10.490399999999999</v>
      </c>
      <c r="D548" s="31">
        <v>7.1445999999999996</v>
      </c>
    </row>
    <row r="549" spans="1:4" x14ac:dyDescent="0.25">
      <c r="A549" s="29">
        <v>45404</v>
      </c>
      <c r="B549" s="20">
        <v>3836</v>
      </c>
      <c r="C549" s="30">
        <v>10.509600000000001</v>
      </c>
      <c r="D549" s="31">
        <v>7.1444000000000001</v>
      </c>
    </row>
    <row r="550" spans="1:4" x14ac:dyDescent="0.25">
      <c r="A550" s="29">
        <v>45404</v>
      </c>
      <c r="B550" s="20">
        <v>3843</v>
      </c>
      <c r="C550" s="30">
        <v>10.5288</v>
      </c>
      <c r="D550" s="31">
        <v>7.1443000000000003</v>
      </c>
    </row>
    <row r="551" spans="1:4" x14ac:dyDescent="0.25">
      <c r="A551" s="29">
        <v>45404</v>
      </c>
      <c r="B551" s="20">
        <v>3850</v>
      </c>
      <c r="C551" s="30">
        <v>10.5479</v>
      </c>
      <c r="D551" s="31">
        <v>7.1441999999999997</v>
      </c>
    </row>
    <row r="552" spans="1:4" x14ac:dyDescent="0.25">
      <c r="A552" s="29">
        <v>45404</v>
      </c>
      <c r="B552" s="20">
        <v>3857</v>
      </c>
      <c r="C552" s="30">
        <v>10.5671</v>
      </c>
      <c r="D552" s="31">
        <v>7.1440000000000001</v>
      </c>
    </row>
    <row r="553" spans="1:4" x14ac:dyDescent="0.25">
      <c r="A553" s="29">
        <v>45404</v>
      </c>
      <c r="B553" s="20">
        <v>3864</v>
      </c>
      <c r="C553" s="30">
        <v>10.5863</v>
      </c>
      <c r="D553" s="31">
        <v>7.1439000000000004</v>
      </c>
    </row>
    <row r="554" spans="1:4" x14ac:dyDescent="0.25">
      <c r="A554" s="29">
        <v>45404</v>
      </c>
      <c r="B554" s="20">
        <v>3871</v>
      </c>
      <c r="C554" s="30">
        <v>10.605499999999999</v>
      </c>
      <c r="D554" s="31">
        <v>7.1437999999999997</v>
      </c>
    </row>
    <row r="555" spans="1:4" x14ac:dyDescent="0.25">
      <c r="A555" s="29">
        <v>45404</v>
      </c>
      <c r="B555" s="20">
        <v>3878</v>
      </c>
      <c r="C555" s="30">
        <v>10.624700000000001</v>
      </c>
      <c r="D555" s="31">
        <v>7.1436000000000002</v>
      </c>
    </row>
    <row r="556" spans="1:4" x14ac:dyDescent="0.25">
      <c r="A556" s="29">
        <v>45404</v>
      </c>
      <c r="B556" s="20">
        <v>3885</v>
      </c>
      <c r="C556" s="30">
        <v>10.643800000000001</v>
      </c>
      <c r="D556" s="31">
        <v>7.1435000000000004</v>
      </c>
    </row>
    <row r="557" spans="1:4" x14ac:dyDescent="0.25">
      <c r="A557" s="29">
        <v>45404</v>
      </c>
      <c r="B557" s="20">
        <v>3892</v>
      </c>
      <c r="C557" s="30">
        <v>10.663</v>
      </c>
      <c r="D557" s="31">
        <v>7.1433999999999997</v>
      </c>
    </row>
    <row r="558" spans="1:4" x14ac:dyDescent="0.25">
      <c r="A558" s="29">
        <v>45404</v>
      </c>
      <c r="B558" s="20">
        <v>3899</v>
      </c>
      <c r="C558" s="30">
        <v>10.6822</v>
      </c>
      <c r="D558" s="31">
        <v>7.1432000000000002</v>
      </c>
    </row>
    <row r="559" spans="1:4" x14ac:dyDescent="0.25">
      <c r="A559" s="29">
        <v>45404</v>
      </c>
      <c r="B559" s="20">
        <v>3906</v>
      </c>
      <c r="C559" s="30">
        <v>10.7014</v>
      </c>
      <c r="D559" s="31">
        <v>7.1430999999999996</v>
      </c>
    </row>
    <row r="560" spans="1:4" x14ac:dyDescent="0.25">
      <c r="A560" s="29">
        <v>45404</v>
      </c>
      <c r="B560" s="20">
        <v>3913</v>
      </c>
      <c r="C560" s="30">
        <v>10.720499999999999</v>
      </c>
      <c r="D560" s="31">
        <v>7.1429999999999998</v>
      </c>
    </row>
    <row r="561" spans="1:4" x14ac:dyDescent="0.25">
      <c r="A561" s="29">
        <v>45404</v>
      </c>
      <c r="B561" s="20">
        <v>3920</v>
      </c>
      <c r="C561" s="30">
        <v>10.739699999999999</v>
      </c>
      <c r="D561" s="31">
        <v>7.1428000000000003</v>
      </c>
    </row>
    <row r="562" spans="1:4" x14ac:dyDescent="0.25">
      <c r="A562" s="29">
        <v>45404</v>
      </c>
      <c r="B562" s="20">
        <v>3927</v>
      </c>
      <c r="C562" s="30">
        <v>10.758900000000001</v>
      </c>
      <c r="D562" s="31">
        <v>7.1426999999999996</v>
      </c>
    </row>
    <row r="563" spans="1:4" x14ac:dyDescent="0.25">
      <c r="A563" s="29">
        <v>45404</v>
      </c>
      <c r="B563" s="20">
        <v>3934</v>
      </c>
      <c r="C563" s="30">
        <v>10.7781</v>
      </c>
      <c r="D563" s="31">
        <v>7.1425999999999998</v>
      </c>
    </row>
    <row r="564" spans="1:4" x14ac:dyDescent="0.25">
      <c r="A564" s="29">
        <v>45404</v>
      </c>
      <c r="B564" s="20">
        <v>3941</v>
      </c>
      <c r="C564" s="30">
        <v>10.7973</v>
      </c>
      <c r="D564" s="31">
        <v>7.1424000000000003</v>
      </c>
    </row>
    <row r="565" spans="1:4" x14ac:dyDescent="0.25">
      <c r="A565" s="29">
        <v>45404</v>
      </c>
      <c r="B565" s="20">
        <v>3948</v>
      </c>
      <c r="C565" s="30">
        <v>10.8164</v>
      </c>
      <c r="D565" s="31">
        <v>7.1422999999999996</v>
      </c>
    </row>
    <row r="566" spans="1:4" x14ac:dyDescent="0.25">
      <c r="A566" s="29">
        <v>45404</v>
      </c>
      <c r="B566" s="20">
        <v>3955</v>
      </c>
      <c r="C566" s="30">
        <v>10.835599999999999</v>
      </c>
      <c r="D566" s="31">
        <v>7.1421999999999999</v>
      </c>
    </row>
    <row r="567" spans="1:4" x14ac:dyDescent="0.25">
      <c r="A567" s="29">
        <v>45404</v>
      </c>
      <c r="B567" s="20">
        <v>3962</v>
      </c>
      <c r="C567" s="30">
        <v>10.854799999999999</v>
      </c>
      <c r="D567" s="31">
        <v>7.1420000000000003</v>
      </c>
    </row>
    <row r="568" spans="1:4" x14ac:dyDescent="0.25">
      <c r="A568" s="29">
        <v>45404</v>
      </c>
      <c r="B568" s="20">
        <v>3969</v>
      </c>
      <c r="C568" s="30">
        <v>10.874000000000001</v>
      </c>
      <c r="D568" s="31">
        <v>7.1418999999999997</v>
      </c>
    </row>
    <row r="569" spans="1:4" x14ac:dyDescent="0.25">
      <c r="A569" s="29">
        <v>45404</v>
      </c>
      <c r="B569" s="20">
        <v>3976</v>
      </c>
      <c r="C569" s="30">
        <v>10.8932</v>
      </c>
      <c r="D569" s="31">
        <v>7.1417999999999999</v>
      </c>
    </row>
    <row r="570" spans="1:4" x14ac:dyDescent="0.25">
      <c r="A570" s="29">
        <v>45404</v>
      </c>
      <c r="B570" s="20">
        <v>3983</v>
      </c>
      <c r="C570" s="30">
        <v>10.9123</v>
      </c>
      <c r="D570" s="31">
        <v>7.1416000000000004</v>
      </c>
    </row>
    <row r="571" spans="1:4" x14ac:dyDescent="0.25">
      <c r="A571" s="29">
        <v>45404</v>
      </c>
      <c r="B571" s="20">
        <v>3990</v>
      </c>
      <c r="C571" s="30">
        <v>10.9315</v>
      </c>
      <c r="D571" s="31">
        <v>7.1414999999999997</v>
      </c>
    </row>
    <row r="572" spans="1:4" x14ac:dyDescent="0.25">
      <c r="A572" s="29">
        <v>45404</v>
      </c>
      <c r="B572" s="20">
        <v>3997</v>
      </c>
      <c r="C572" s="30">
        <v>10.950699999999999</v>
      </c>
      <c r="D572" s="31">
        <v>7.1413000000000002</v>
      </c>
    </row>
    <row r="573" spans="1:4" x14ac:dyDescent="0.25">
      <c r="A573" s="29">
        <v>45404</v>
      </c>
      <c r="B573" s="20">
        <v>4004</v>
      </c>
      <c r="C573" s="30">
        <v>10.969900000000001</v>
      </c>
      <c r="D573" s="31">
        <v>7.1412000000000004</v>
      </c>
    </row>
    <row r="574" spans="1:4" x14ac:dyDescent="0.25">
      <c r="A574" s="29">
        <v>45404</v>
      </c>
      <c r="B574" s="20">
        <v>4011</v>
      </c>
      <c r="C574" s="30">
        <v>10.989000000000001</v>
      </c>
      <c r="D574" s="31">
        <v>7.1410999999999998</v>
      </c>
    </row>
    <row r="575" spans="1:4" x14ac:dyDescent="0.25">
      <c r="A575" s="29">
        <v>45404</v>
      </c>
      <c r="B575" s="20">
        <v>4018</v>
      </c>
      <c r="C575" s="30">
        <v>11.0082</v>
      </c>
      <c r="D575" s="31">
        <v>7.1409000000000002</v>
      </c>
    </row>
    <row r="576" spans="1:4" x14ac:dyDescent="0.25">
      <c r="A576" s="29">
        <v>45404</v>
      </c>
      <c r="B576" s="20">
        <v>4025</v>
      </c>
      <c r="C576" s="30">
        <v>11.0274</v>
      </c>
      <c r="D576" s="31">
        <v>7.1407999999999996</v>
      </c>
    </row>
    <row r="577" spans="1:4" x14ac:dyDescent="0.25">
      <c r="A577" s="29">
        <v>45404</v>
      </c>
      <c r="B577" s="20">
        <v>4032</v>
      </c>
      <c r="C577" s="30">
        <v>11.0466</v>
      </c>
      <c r="D577" s="31">
        <v>7.1406000000000001</v>
      </c>
    </row>
    <row r="578" spans="1:4" x14ac:dyDescent="0.25">
      <c r="A578" s="29">
        <v>45404</v>
      </c>
      <c r="B578" s="20">
        <v>4039</v>
      </c>
      <c r="C578" s="30">
        <v>11.065799999999999</v>
      </c>
      <c r="D578" s="31">
        <v>7.1405000000000003</v>
      </c>
    </row>
    <row r="579" spans="1:4" x14ac:dyDescent="0.25">
      <c r="A579" s="29">
        <v>45404</v>
      </c>
      <c r="B579" s="20">
        <v>4046</v>
      </c>
      <c r="C579" s="30">
        <v>11.084899999999999</v>
      </c>
      <c r="D579" s="31">
        <v>7.1403999999999996</v>
      </c>
    </row>
    <row r="580" spans="1:4" x14ac:dyDescent="0.25">
      <c r="A580" s="29">
        <v>45404</v>
      </c>
      <c r="B580" s="20">
        <v>4053</v>
      </c>
      <c r="C580" s="30">
        <v>11.104100000000001</v>
      </c>
      <c r="D580" s="31">
        <v>7.1402000000000001</v>
      </c>
    </row>
    <row r="581" spans="1:4" x14ac:dyDescent="0.25">
      <c r="A581" s="29">
        <v>45404</v>
      </c>
      <c r="B581" s="20">
        <v>4060</v>
      </c>
      <c r="C581" s="30">
        <v>11.1233</v>
      </c>
      <c r="D581" s="31">
        <v>7.1401000000000003</v>
      </c>
    </row>
    <row r="582" spans="1:4" x14ac:dyDescent="0.25">
      <c r="A582" s="29">
        <v>45404</v>
      </c>
      <c r="B582" s="20">
        <v>4067</v>
      </c>
      <c r="C582" s="30">
        <v>11.1425</v>
      </c>
      <c r="D582" s="31">
        <v>7.1398999999999999</v>
      </c>
    </row>
    <row r="583" spans="1:4" x14ac:dyDescent="0.25">
      <c r="A583" s="29">
        <v>45404</v>
      </c>
      <c r="B583" s="20">
        <v>4074</v>
      </c>
      <c r="C583" s="30">
        <v>11.1616</v>
      </c>
      <c r="D583" s="31">
        <v>7.1398000000000001</v>
      </c>
    </row>
    <row r="584" spans="1:4" x14ac:dyDescent="0.25">
      <c r="A584" s="29">
        <v>45404</v>
      </c>
      <c r="B584" s="20">
        <v>4081</v>
      </c>
      <c r="C584" s="30">
        <v>11.1808</v>
      </c>
      <c r="D584" s="31">
        <v>7.1395999999999997</v>
      </c>
    </row>
    <row r="585" spans="1:4" x14ac:dyDescent="0.25">
      <c r="A585" s="29">
        <v>45404</v>
      </c>
      <c r="B585" s="20">
        <v>4088</v>
      </c>
      <c r="C585" s="30">
        <v>11.2</v>
      </c>
      <c r="D585" s="31">
        <v>7.1395</v>
      </c>
    </row>
    <row r="586" spans="1:4" x14ac:dyDescent="0.25">
      <c r="A586" s="29">
        <v>45404</v>
      </c>
      <c r="B586" s="20">
        <v>4095</v>
      </c>
      <c r="C586" s="30">
        <v>11.219200000000001</v>
      </c>
      <c r="D586" s="31">
        <v>7.1394000000000002</v>
      </c>
    </row>
    <row r="587" spans="1:4" x14ac:dyDescent="0.25">
      <c r="A587" s="29">
        <v>45404</v>
      </c>
      <c r="B587" s="20">
        <v>4102</v>
      </c>
      <c r="C587" s="30">
        <v>11.2384</v>
      </c>
      <c r="D587" s="31">
        <v>7.1391999999999998</v>
      </c>
    </row>
    <row r="588" spans="1:4" x14ac:dyDescent="0.25">
      <c r="A588" s="29">
        <v>45404</v>
      </c>
      <c r="B588" s="20">
        <v>4109</v>
      </c>
      <c r="C588" s="30">
        <v>11.2575</v>
      </c>
      <c r="D588" s="31">
        <v>7.1391</v>
      </c>
    </row>
    <row r="589" spans="1:4" x14ac:dyDescent="0.25">
      <c r="A589" s="29">
        <v>45404</v>
      </c>
      <c r="B589" s="20">
        <v>4116</v>
      </c>
      <c r="C589" s="30">
        <v>11.2767</v>
      </c>
      <c r="D589" s="31">
        <v>7.1388999999999996</v>
      </c>
    </row>
    <row r="590" spans="1:4" x14ac:dyDescent="0.25">
      <c r="A590" s="29">
        <v>45404</v>
      </c>
      <c r="B590" s="20">
        <v>4123</v>
      </c>
      <c r="C590" s="30">
        <v>11.2959</v>
      </c>
      <c r="D590" s="31">
        <v>7.1387999999999998</v>
      </c>
    </row>
    <row r="591" spans="1:4" x14ac:dyDescent="0.25">
      <c r="A591" s="29">
        <v>45404</v>
      </c>
      <c r="B591" s="20">
        <v>4130</v>
      </c>
      <c r="C591" s="30">
        <v>11.315099999999999</v>
      </c>
      <c r="D591" s="31">
        <v>7.1386000000000003</v>
      </c>
    </row>
    <row r="592" spans="1:4" x14ac:dyDescent="0.25">
      <c r="A592" s="29">
        <v>45404</v>
      </c>
      <c r="B592" s="20">
        <v>4137</v>
      </c>
      <c r="C592" s="30">
        <v>11.334199999999999</v>
      </c>
      <c r="D592" s="31">
        <v>7.1384999999999996</v>
      </c>
    </row>
    <row r="593" spans="1:4" x14ac:dyDescent="0.25">
      <c r="A593" s="29">
        <v>45404</v>
      </c>
      <c r="B593" s="20">
        <v>4144</v>
      </c>
      <c r="C593" s="30">
        <v>11.353400000000001</v>
      </c>
      <c r="D593" s="31">
        <v>7.1383000000000001</v>
      </c>
    </row>
    <row r="594" spans="1:4" x14ac:dyDescent="0.25">
      <c r="A594" s="29">
        <v>45404</v>
      </c>
      <c r="B594" s="20">
        <v>4151</v>
      </c>
      <c r="C594" s="30">
        <v>11.3726</v>
      </c>
      <c r="D594" s="31">
        <v>7.1382000000000003</v>
      </c>
    </row>
    <row r="595" spans="1:4" x14ac:dyDescent="0.25">
      <c r="A595" s="29">
        <v>45404</v>
      </c>
      <c r="B595" s="20">
        <v>4158</v>
      </c>
      <c r="C595" s="30">
        <v>11.3918</v>
      </c>
      <c r="D595" s="31">
        <v>7.1379999999999999</v>
      </c>
    </row>
    <row r="596" spans="1:4" x14ac:dyDescent="0.25">
      <c r="A596" s="29">
        <v>45404</v>
      </c>
      <c r="B596" s="20">
        <v>4165</v>
      </c>
      <c r="C596" s="30">
        <v>11.411</v>
      </c>
      <c r="D596" s="31">
        <v>7.1379000000000001</v>
      </c>
    </row>
    <row r="597" spans="1:4" x14ac:dyDescent="0.25">
      <c r="A597" s="29">
        <v>45404</v>
      </c>
      <c r="B597" s="20">
        <v>4172</v>
      </c>
      <c r="C597" s="30">
        <v>11.430099999999999</v>
      </c>
      <c r="D597" s="31">
        <v>7.1376999999999997</v>
      </c>
    </row>
    <row r="598" spans="1:4" x14ac:dyDescent="0.25">
      <c r="A598" s="29">
        <v>45404</v>
      </c>
      <c r="B598" s="20">
        <v>4179</v>
      </c>
      <c r="C598" s="30">
        <v>11.449299999999999</v>
      </c>
      <c r="D598" s="31">
        <v>7.1375999999999999</v>
      </c>
    </row>
    <row r="599" spans="1:4" x14ac:dyDescent="0.25">
      <c r="A599" s="29">
        <v>45404</v>
      </c>
      <c r="B599" s="20">
        <v>4186</v>
      </c>
      <c r="C599" s="30">
        <v>11.468500000000001</v>
      </c>
      <c r="D599" s="31">
        <v>7.1374000000000004</v>
      </c>
    </row>
    <row r="600" spans="1:4" x14ac:dyDescent="0.25">
      <c r="A600" s="29">
        <v>45404</v>
      </c>
      <c r="B600" s="20">
        <v>4193</v>
      </c>
      <c r="C600" s="30">
        <v>11.4877</v>
      </c>
      <c r="D600" s="31">
        <v>7.1372999999999998</v>
      </c>
    </row>
    <row r="601" spans="1:4" x14ac:dyDescent="0.25">
      <c r="A601" s="29">
        <v>45404</v>
      </c>
      <c r="B601" s="20">
        <v>4200</v>
      </c>
      <c r="C601" s="30">
        <v>11.5068</v>
      </c>
      <c r="D601" s="31">
        <v>7.1371000000000002</v>
      </c>
    </row>
    <row r="602" spans="1:4" x14ac:dyDescent="0.25">
      <c r="A602" s="29">
        <v>45404</v>
      </c>
      <c r="B602" s="20">
        <v>4207</v>
      </c>
      <c r="C602" s="30">
        <v>11.526</v>
      </c>
      <c r="D602" s="31">
        <v>7.1369999999999996</v>
      </c>
    </row>
    <row r="603" spans="1:4" x14ac:dyDescent="0.25">
      <c r="A603" s="29">
        <v>45404</v>
      </c>
      <c r="B603" s="20">
        <v>4214</v>
      </c>
      <c r="C603" s="30">
        <v>11.545199999999999</v>
      </c>
      <c r="D603" s="31">
        <v>7.1368</v>
      </c>
    </row>
    <row r="604" spans="1:4" x14ac:dyDescent="0.25">
      <c r="A604" s="29">
        <v>45404</v>
      </c>
      <c r="B604" s="20">
        <v>4221</v>
      </c>
      <c r="C604" s="30">
        <v>11.564399999999999</v>
      </c>
      <c r="D604" s="31">
        <v>7.1365999999999996</v>
      </c>
    </row>
    <row r="605" spans="1:4" x14ac:dyDescent="0.25">
      <c r="A605" s="29">
        <v>45404</v>
      </c>
      <c r="B605" s="20">
        <v>4228</v>
      </c>
      <c r="C605" s="30">
        <v>11.583600000000001</v>
      </c>
      <c r="D605" s="31">
        <v>7.1364999999999998</v>
      </c>
    </row>
    <row r="606" spans="1:4" x14ac:dyDescent="0.25">
      <c r="A606" s="29">
        <v>45404</v>
      </c>
      <c r="B606" s="20">
        <v>4235</v>
      </c>
      <c r="C606" s="30">
        <v>11.6027</v>
      </c>
      <c r="D606" s="31">
        <v>7.1363000000000003</v>
      </c>
    </row>
    <row r="607" spans="1:4" x14ac:dyDescent="0.25">
      <c r="A607" s="29">
        <v>45404</v>
      </c>
      <c r="B607" s="20">
        <v>4242</v>
      </c>
      <c r="C607" s="30">
        <v>11.6219</v>
      </c>
      <c r="D607" s="31">
        <v>7.1361999999999997</v>
      </c>
    </row>
    <row r="608" spans="1:4" x14ac:dyDescent="0.25">
      <c r="A608" s="29">
        <v>45404</v>
      </c>
      <c r="B608" s="20">
        <v>4249</v>
      </c>
      <c r="C608" s="30">
        <v>11.6411</v>
      </c>
      <c r="D608" s="31">
        <v>7.1360000000000001</v>
      </c>
    </row>
    <row r="609" spans="1:4" x14ac:dyDescent="0.25">
      <c r="A609" s="29">
        <v>45404</v>
      </c>
      <c r="B609" s="20">
        <v>4256</v>
      </c>
      <c r="C609" s="30">
        <v>11.660299999999999</v>
      </c>
      <c r="D609" s="31">
        <v>7.1359000000000004</v>
      </c>
    </row>
    <row r="610" spans="1:4" x14ac:dyDescent="0.25">
      <c r="A610" s="29">
        <v>45404</v>
      </c>
      <c r="B610" s="20">
        <v>4263</v>
      </c>
      <c r="C610" s="30">
        <v>11.679500000000001</v>
      </c>
      <c r="D610" s="31">
        <v>7.1356999999999999</v>
      </c>
    </row>
    <row r="611" spans="1:4" x14ac:dyDescent="0.25">
      <c r="A611" s="29">
        <v>45404</v>
      </c>
      <c r="B611" s="20">
        <v>4270</v>
      </c>
      <c r="C611" s="30">
        <v>11.698600000000001</v>
      </c>
      <c r="D611" s="31">
        <v>7.1355000000000004</v>
      </c>
    </row>
    <row r="612" spans="1:4" x14ac:dyDescent="0.25">
      <c r="A612" s="29">
        <v>45404</v>
      </c>
      <c r="B612" s="20">
        <v>4277</v>
      </c>
      <c r="C612" s="30">
        <v>11.7178</v>
      </c>
      <c r="D612" s="31">
        <v>7.1353999999999997</v>
      </c>
    </row>
    <row r="613" spans="1:4" x14ac:dyDescent="0.25">
      <c r="A613" s="29">
        <v>45404</v>
      </c>
      <c r="B613" s="20">
        <v>4284</v>
      </c>
      <c r="C613" s="30">
        <v>11.737</v>
      </c>
      <c r="D613" s="31">
        <v>7.1352000000000002</v>
      </c>
    </row>
    <row r="614" spans="1:4" x14ac:dyDescent="0.25">
      <c r="A614" s="29">
        <v>45404</v>
      </c>
      <c r="B614" s="20">
        <v>4291</v>
      </c>
      <c r="C614" s="30">
        <v>11.7562</v>
      </c>
      <c r="D614" s="31">
        <v>7.1351000000000004</v>
      </c>
    </row>
    <row r="615" spans="1:4" x14ac:dyDescent="0.25">
      <c r="A615" s="29">
        <v>45404</v>
      </c>
      <c r="B615" s="20">
        <v>4298</v>
      </c>
      <c r="C615" s="30">
        <v>11.7753</v>
      </c>
      <c r="D615" s="31">
        <v>7.1349</v>
      </c>
    </row>
    <row r="616" spans="1:4" x14ac:dyDescent="0.25">
      <c r="A616" s="29">
        <v>45404</v>
      </c>
      <c r="B616" s="20">
        <v>4305</v>
      </c>
      <c r="C616" s="30">
        <v>11.794499999999999</v>
      </c>
      <c r="D616" s="31">
        <v>7.1346999999999996</v>
      </c>
    </row>
    <row r="617" spans="1:4" x14ac:dyDescent="0.25">
      <c r="A617" s="29">
        <v>45404</v>
      </c>
      <c r="B617" s="20">
        <v>4312</v>
      </c>
      <c r="C617" s="30">
        <v>11.813700000000001</v>
      </c>
      <c r="D617" s="31">
        <v>7.1345999999999998</v>
      </c>
    </row>
    <row r="618" spans="1:4" x14ac:dyDescent="0.25">
      <c r="A618" s="29">
        <v>45404</v>
      </c>
      <c r="B618" s="20">
        <v>4319</v>
      </c>
      <c r="C618" s="30">
        <v>11.8329</v>
      </c>
      <c r="D618" s="31">
        <v>7.1344000000000003</v>
      </c>
    </row>
    <row r="619" spans="1:4" x14ac:dyDescent="0.25">
      <c r="A619" s="29">
        <v>45404</v>
      </c>
      <c r="B619" s="20">
        <v>4326</v>
      </c>
      <c r="C619" s="30">
        <v>11.8521</v>
      </c>
      <c r="D619" s="31">
        <v>7.1341999999999999</v>
      </c>
    </row>
    <row r="620" spans="1:4" x14ac:dyDescent="0.25">
      <c r="A620" s="29">
        <v>45404</v>
      </c>
      <c r="B620" s="20">
        <v>4333</v>
      </c>
      <c r="C620" s="30">
        <v>11.8712</v>
      </c>
      <c r="D620" s="31">
        <v>7.1341000000000001</v>
      </c>
    </row>
    <row r="621" spans="1:4" x14ac:dyDescent="0.25">
      <c r="A621" s="29">
        <v>45404</v>
      </c>
      <c r="B621" s="20">
        <v>4340</v>
      </c>
      <c r="C621" s="30">
        <v>11.8904</v>
      </c>
      <c r="D621" s="31">
        <v>7.1338999999999997</v>
      </c>
    </row>
    <row r="622" spans="1:4" x14ac:dyDescent="0.25">
      <c r="A622" s="29">
        <v>45404</v>
      </c>
      <c r="B622" s="20">
        <v>4347</v>
      </c>
      <c r="C622" s="30">
        <v>11.909599999999999</v>
      </c>
      <c r="D622" s="31">
        <v>7.1337000000000002</v>
      </c>
    </row>
    <row r="623" spans="1:4" x14ac:dyDescent="0.25">
      <c r="A623" s="29">
        <v>45404</v>
      </c>
      <c r="B623" s="20">
        <v>4354</v>
      </c>
      <c r="C623" s="30">
        <v>11.928800000000001</v>
      </c>
      <c r="D623" s="31">
        <v>7.1336000000000004</v>
      </c>
    </row>
    <row r="624" spans="1:4" x14ac:dyDescent="0.25">
      <c r="A624" s="29">
        <v>45404</v>
      </c>
      <c r="B624" s="20">
        <v>4361</v>
      </c>
      <c r="C624" s="30">
        <v>11.947900000000001</v>
      </c>
      <c r="D624" s="31">
        <v>7.1334</v>
      </c>
    </row>
    <row r="625" spans="1:4" x14ac:dyDescent="0.25">
      <c r="A625" s="29">
        <v>45404</v>
      </c>
      <c r="B625" s="20">
        <v>4368</v>
      </c>
      <c r="C625" s="30">
        <v>11.9671</v>
      </c>
      <c r="D625" s="31">
        <v>7.1332000000000004</v>
      </c>
    </row>
    <row r="626" spans="1:4" x14ac:dyDescent="0.25">
      <c r="A626" s="29">
        <v>45404</v>
      </c>
      <c r="B626" s="20">
        <v>4375</v>
      </c>
      <c r="C626" s="30">
        <v>11.9863</v>
      </c>
      <c r="D626" s="31">
        <v>7.1330999999999998</v>
      </c>
    </row>
    <row r="627" spans="1:4" x14ac:dyDescent="0.25">
      <c r="A627" s="29">
        <v>45404</v>
      </c>
      <c r="B627" s="20">
        <v>4382</v>
      </c>
      <c r="C627" s="30">
        <v>12.0055</v>
      </c>
      <c r="D627" s="31">
        <v>7.1329000000000002</v>
      </c>
    </row>
    <row r="628" spans="1:4" x14ac:dyDescent="0.25">
      <c r="A628" s="29">
        <v>45404</v>
      </c>
      <c r="B628" s="20">
        <v>4389</v>
      </c>
      <c r="C628" s="30">
        <v>12.024699999999999</v>
      </c>
      <c r="D628" s="31">
        <v>7.1326999999999998</v>
      </c>
    </row>
    <row r="629" spans="1:4" x14ac:dyDescent="0.25">
      <c r="A629" s="29">
        <v>45404</v>
      </c>
      <c r="B629" s="20">
        <v>4396</v>
      </c>
      <c r="C629" s="30">
        <v>12.043799999999999</v>
      </c>
      <c r="D629" s="31">
        <v>7.1326000000000001</v>
      </c>
    </row>
    <row r="630" spans="1:4" x14ac:dyDescent="0.25">
      <c r="A630" s="29">
        <v>45404</v>
      </c>
      <c r="B630" s="20">
        <v>4403</v>
      </c>
      <c r="C630" s="30">
        <v>12.063000000000001</v>
      </c>
      <c r="D630" s="31">
        <v>7.1323999999999996</v>
      </c>
    </row>
    <row r="631" spans="1:4" x14ac:dyDescent="0.25">
      <c r="A631" s="29">
        <v>45404</v>
      </c>
      <c r="B631" s="20">
        <v>4410</v>
      </c>
      <c r="C631" s="30">
        <v>12.0822</v>
      </c>
      <c r="D631" s="31">
        <v>7.1322000000000001</v>
      </c>
    </row>
    <row r="632" spans="1:4" x14ac:dyDescent="0.25">
      <c r="A632" s="29">
        <v>45404</v>
      </c>
      <c r="B632" s="20">
        <v>4417</v>
      </c>
      <c r="C632" s="30">
        <v>12.1014</v>
      </c>
      <c r="D632" s="31">
        <v>7.1319999999999997</v>
      </c>
    </row>
    <row r="633" spans="1:4" x14ac:dyDescent="0.25">
      <c r="A633" s="29">
        <v>45404</v>
      </c>
      <c r="B633" s="20">
        <v>4424</v>
      </c>
      <c r="C633" s="30">
        <v>12.1205</v>
      </c>
      <c r="D633" s="31">
        <v>7.1318999999999999</v>
      </c>
    </row>
    <row r="634" spans="1:4" x14ac:dyDescent="0.25">
      <c r="A634" s="29">
        <v>45404</v>
      </c>
      <c r="B634" s="20">
        <v>4431</v>
      </c>
      <c r="C634" s="30">
        <v>12.139699999999999</v>
      </c>
      <c r="D634" s="31">
        <v>7.1317000000000004</v>
      </c>
    </row>
    <row r="635" spans="1:4" x14ac:dyDescent="0.25">
      <c r="A635" s="29">
        <v>45404</v>
      </c>
      <c r="B635" s="20">
        <v>4438</v>
      </c>
      <c r="C635" s="30">
        <v>12.158899999999999</v>
      </c>
      <c r="D635" s="31">
        <v>7.1315</v>
      </c>
    </row>
    <row r="636" spans="1:4" x14ac:dyDescent="0.25">
      <c r="A636" s="29">
        <v>45404</v>
      </c>
      <c r="B636" s="20">
        <v>4445</v>
      </c>
      <c r="C636" s="30">
        <v>12.178100000000001</v>
      </c>
      <c r="D636" s="31">
        <v>7.1313000000000004</v>
      </c>
    </row>
    <row r="637" spans="1:4" x14ac:dyDescent="0.25">
      <c r="A637" s="29">
        <v>45404</v>
      </c>
      <c r="B637" s="20">
        <v>4452</v>
      </c>
      <c r="C637" s="30">
        <v>12.1973</v>
      </c>
      <c r="D637" s="31">
        <v>7.1311999999999998</v>
      </c>
    </row>
    <row r="638" spans="1:4" x14ac:dyDescent="0.25">
      <c r="A638" s="29">
        <v>45404</v>
      </c>
      <c r="B638" s="20">
        <v>4459</v>
      </c>
      <c r="C638" s="30">
        <v>12.2164</v>
      </c>
      <c r="D638" s="31">
        <v>7.1310000000000002</v>
      </c>
    </row>
    <row r="639" spans="1:4" x14ac:dyDescent="0.25">
      <c r="A639" s="29">
        <v>45404</v>
      </c>
      <c r="B639" s="20">
        <v>4466</v>
      </c>
      <c r="C639" s="30">
        <v>12.2356</v>
      </c>
      <c r="D639" s="31">
        <v>7.1307999999999998</v>
      </c>
    </row>
    <row r="640" spans="1:4" x14ac:dyDescent="0.25">
      <c r="A640" s="29">
        <v>45404</v>
      </c>
      <c r="B640" s="20">
        <v>4473</v>
      </c>
      <c r="C640" s="30">
        <v>12.254799999999999</v>
      </c>
      <c r="D640" s="31">
        <v>7.1306000000000003</v>
      </c>
    </row>
    <row r="641" spans="1:4" x14ac:dyDescent="0.25">
      <c r="A641" s="29">
        <v>45404</v>
      </c>
      <c r="B641" s="20">
        <v>4480</v>
      </c>
      <c r="C641" s="30">
        <v>12.273999999999999</v>
      </c>
      <c r="D641" s="31">
        <v>7.1304999999999996</v>
      </c>
    </row>
    <row r="642" spans="1:4" x14ac:dyDescent="0.25">
      <c r="A642" s="29">
        <v>45404</v>
      </c>
      <c r="B642" s="20">
        <v>4487</v>
      </c>
      <c r="C642" s="30">
        <v>12.293200000000001</v>
      </c>
      <c r="D642" s="31">
        <v>7.1303000000000001</v>
      </c>
    </row>
    <row r="643" spans="1:4" x14ac:dyDescent="0.25">
      <c r="A643" s="29">
        <v>45404</v>
      </c>
      <c r="B643" s="20">
        <v>4494</v>
      </c>
      <c r="C643" s="30">
        <v>12.3123</v>
      </c>
      <c r="D643" s="31">
        <v>7.1300999999999997</v>
      </c>
    </row>
    <row r="644" spans="1:4" x14ac:dyDescent="0.25">
      <c r="A644" s="29">
        <v>45404</v>
      </c>
      <c r="B644" s="20">
        <v>4501</v>
      </c>
      <c r="C644" s="30">
        <v>12.3315</v>
      </c>
      <c r="D644" s="31">
        <v>7.1299000000000001</v>
      </c>
    </row>
    <row r="645" spans="1:4" x14ac:dyDescent="0.25">
      <c r="A645" s="29">
        <v>45404</v>
      </c>
      <c r="B645" s="20">
        <v>4508</v>
      </c>
      <c r="C645" s="30">
        <v>12.3507</v>
      </c>
      <c r="D645" s="31">
        <v>7.1296999999999997</v>
      </c>
    </row>
    <row r="646" spans="1:4" x14ac:dyDescent="0.25">
      <c r="A646" s="29">
        <v>45404</v>
      </c>
      <c r="B646" s="20">
        <v>4515</v>
      </c>
      <c r="C646" s="30">
        <v>12.369899999999999</v>
      </c>
      <c r="D646" s="31">
        <v>7.1295999999999999</v>
      </c>
    </row>
    <row r="647" spans="1:4" x14ac:dyDescent="0.25">
      <c r="A647" s="29">
        <v>45404</v>
      </c>
      <c r="B647" s="20">
        <v>4522</v>
      </c>
      <c r="C647" s="30">
        <v>12.388999999999999</v>
      </c>
      <c r="D647" s="31">
        <v>7.1294000000000004</v>
      </c>
    </row>
    <row r="648" spans="1:4" x14ac:dyDescent="0.25">
      <c r="A648" s="29">
        <v>45404</v>
      </c>
      <c r="B648" s="20">
        <v>4529</v>
      </c>
      <c r="C648" s="30">
        <v>12.408200000000001</v>
      </c>
      <c r="D648" s="31">
        <v>7.1292</v>
      </c>
    </row>
    <row r="649" spans="1:4" x14ac:dyDescent="0.25">
      <c r="A649" s="29">
        <v>45404</v>
      </c>
      <c r="B649" s="20">
        <v>4536</v>
      </c>
      <c r="C649" s="30">
        <v>12.4274</v>
      </c>
      <c r="D649" s="31">
        <v>7.1289999999999996</v>
      </c>
    </row>
    <row r="650" spans="1:4" x14ac:dyDescent="0.25">
      <c r="A650" s="29">
        <v>45404</v>
      </c>
      <c r="B650" s="20">
        <v>4543</v>
      </c>
      <c r="C650" s="30">
        <v>12.4466</v>
      </c>
      <c r="D650" s="31">
        <v>7.1288</v>
      </c>
    </row>
    <row r="651" spans="1:4" x14ac:dyDescent="0.25">
      <c r="A651" s="29">
        <v>45404</v>
      </c>
      <c r="B651" s="20">
        <v>4550</v>
      </c>
      <c r="C651" s="30">
        <v>12.4658</v>
      </c>
      <c r="D651" s="31">
        <v>7.1285999999999996</v>
      </c>
    </row>
    <row r="652" spans="1:4" x14ac:dyDescent="0.25">
      <c r="A652" s="29">
        <v>45404</v>
      </c>
      <c r="B652" s="20">
        <v>4557</v>
      </c>
      <c r="C652" s="30">
        <v>12.4849</v>
      </c>
      <c r="D652" s="31">
        <v>7.1284000000000001</v>
      </c>
    </row>
    <row r="653" spans="1:4" x14ac:dyDescent="0.25">
      <c r="A653" s="29">
        <v>45404</v>
      </c>
      <c r="B653" s="20">
        <v>4564</v>
      </c>
      <c r="C653" s="30">
        <v>12.504099999999999</v>
      </c>
      <c r="D653" s="31">
        <v>7.1283000000000003</v>
      </c>
    </row>
    <row r="654" spans="1:4" x14ac:dyDescent="0.25">
      <c r="A654" s="29">
        <v>45404</v>
      </c>
      <c r="B654" s="20">
        <v>4571</v>
      </c>
      <c r="C654" s="30">
        <v>12.523300000000001</v>
      </c>
      <c r="D654" s="31">
        <v>7.1280999999999999</v>
      </c>
    </row>
    <row r="655" spans="1:4" x14ac:dyDescent="0.25">
      <c r="A655" s="29">
        <v>45404</v>
      </c>
      <c r="B655" s="20">
        <v>4578</v>
      </c>
      <c r="C655" s="30">
        <v>12.5425</v>
      </c>
      <c r="D655" s="31">
        <v>7.1279000000000003</v>
      </c>
    </row>
    <row r="656" spans="1:4" x14ac:dyDescent="0.25">
      <c r="A656" s="29">
        <v>45404</v>
      </c>
      <c r="B656" s="20">
        <v>4585</v>
      </c>
      <c r="C656" s="30">
        <v>12.5616</v>
      </c>
      <c r="D656" s="31">
        <v>7.1276999999999999</v>
      </c>
    </row>
    <row r="657" spans="1:4" x14ac:dyDescent="0.25">
      <c r="A657" s="29">
        <v>45404</v>
      </c>
      <c r="B657" s="20">
        <v>4592</v>
      </c>
      <c r="C657" s="30">
        <v>12.5808</v>
      </c>
      <c r="D657" s="31">
        <v>7.1275000000000004</v>
      </c>
    </row>
    <row r="658" spans="1:4" x14ac:dyDescent="0.25">
      <c r="A658" s="29">
        <v>45404</v>
      </c>
      <c r="B658" s="20">
        <v>4599</v>
      </c>
      <c r="C658" s="30">
        <v>12.6</v>
      </c>
      <c r="D658" s="31">
        <v>7.1273</v>
      </c>
    </row>
    <row r="659" spans="1:4" x14ac:dyDescent="0.25">
      <c r="A659" s="29">
        <v>45404</v>
      </c>
      <c r="B659" s="20">
        <v>4606</v>
      </c>
      <c r="C659" s="30">
        <v>12.619199999999999</v>
      </c>
      <c r="D659" s="31">
        <v>7.1271000000000004</v>
      </c>
    </row>
    <row r="660" spans="1:4" x14ac:dyDescent="0.25">
      <c r="A660" s="29">
        <v>45404</v>
      </c>
      <c r="B660" s="20">
        <v>4613</v>
      </c>
      <c r="C660" s="30">
        <v>12.638400000000001</v>
      </c>
      <c r="D660" s="31">
        <v>7.1269</v>
      </c>
    </row>
    <row r="661" spans="1:4" x14ac:dyDescent="0.25">
      <c r="A661" s="29">
        <v>45404</v>
      </c>
      <c r="B661" s="20">
        <v>4620</v>
      </c>
      <c r="C661" s="30">
        <v>12.657500000000001</v>
      </c>
      <c r="D661" s="31">
        <v>7.1266999999999996</v>
      </c>
    </row>
    <row r="662" spans="1:4" x14ac:dyDescent="0.25">
      <c r="A662" s="29">
        <v>45404</v>
      </c>
      <c r="B662" s="20">
        <v>4627</v>
      </c>
      <c r="C662" s="30">
        <v>12.6767</v>
      </c>
      <c r="D662" s="31">
        <v>7.1265000000000001</v>
      </c>
    </row>
    <row r="663" spans="1:4" x14ac:dyDescent="0.25">
      <c r="A663" s="29">
        <v>45404</v>
      </c>
      <c r="B663" s="20">
        <v>4634</v>
      </c>
      <c r="C663" s="30">
        <v>12.6959</v>
      </c>
      <c r="D663" s="31">
        <v>7.1262999999999996</v>
      </c>
    </row>
    <row r="664" spans="1:4" x14ac:dyDescent="0.25">
      <c r="A664" s="29">
        <v>45404</v>
      </c>
      <c r="B664" s="20">
        <v>4641</v>
      </c>
      <c r="C664" s="30">
        <v>12.7151</v>
      </c>
      <c r="D664" s="31">
        <v>7.1261999999999999</v>
      </c>
    </row>
    <row r="665" spans="1:4" x14ac:dyDescent="0.25">
      <c r="A665" s="29">
        <v>45404</v>
      </c>
      <c r="B665" s="20">
        <v>4648</v>
      </c>
      <c r="C665" s="30">
        <v>12.7342</v>
      </c>
      <c r="D665" s="31">
        <v>7.1260000000000003</v>
      </c>
    </row>
    <row r="666" spans="1:4" x14ac:dyDescent="0.25">
      <c r="A666" s="29">
        <v>45404</v>
      </c>
      <c r="B666" s="20">
        <v>4655</v>
      </c>
      <c r="C666" s="30">
        <v>12.753399999999999</v>
      </c>
      <c r="D666" s="31">
        <v>7.1257999999999999</v>
      </c>
    </row>
    <row r="667" spans="1:4" x14ac:dyDescent="0.25">
      <c r="A667" s="29">
        <v>45404</v>
      </c>
      <c r="B667" s="20">
        <v>4662</v>
      </c>
      <c r="C667" s="30">
        <v>12.772600000000001</v>
      </c>
      <c r="D667" s="31">
        <v>7.1256000000000004</v>
      </c>
    </row>
    <row r="668" spans="1:4" x14ac:dyDescent="0.25">
      <c r="A668" s="29">
        <v>45404</v>
      </c>
      <c r="B668" s="20">
        <v>4669</v>
      </c>
      <c r="C668" s="30">
        <v>12.7918</v>
      </c>
      <c r="D668" s="31">
        <v>7.1254</v>
      </c>
    </row>
    <row r="669" spans="1:4" x14ac:dyDescent="0.25">
      <c r="A669" s="29">
        <v>45404</v>
      </c>
      <c r="B669" s="20">
        <v>4676</v>
      </c>
      <c r="C669" s="30">
        <v>12.811</v>
      </c>
      <c r="D669" s="31">
        <v>7.1252000000000004</v>
      </c>
    </row>
    <row r="670" spans="1:4" x14ac:dyDescent="0.25">
      <c r="A670" s="29">
        <v>45404</v>
      </c>
      <c r="B670" s="20">
        <v>4683</v>
      </c>
      <c r="C670" s="30">
        <v>12.8301</v>
      </c>
      <c r="D670" s="31">
        <v>7.125</v>
      </c>
    </row>
    <row r="671" spans="1:4" x14ac:dyDescent="0.25">
      <c r="A671" s="29">
        <v>45404</v>
      </c>
      <c r="B671" s="20">
        <v>4690</v>
      </c>
      <c r="C671" s="30">
        <v>12.849299999999999</v>
      </c>
      <c r="D671" s="31">
        <v>7.1247999999999996</v>
      </c>
    </row>
    <row r="672" spans="1:4" x14ac:dyDescent="0.25">
      <c r="A672" s="29">
        <v>45404</v>
      </c>
      <c r="B672" s="20">
        <v>4697</v>
      </c>
      <c r="C672" s="30">
        <v>12.868499999999999</v>
      </c>
      <c r="D672" s="31">
        <v>7.1246</v>
      </c>
    </row>
    <row r="673" spans="1:4" x14ac:dyDescent="0.25">
      <c r="A673" s="29">
        <v>45404</v>
      </c>
      <c r="B673" s="20">
        <v>4704</v>
      </c>
      <c r="C673" s="30">
        <v>12.887700000000001</v>
      </c>
      <c r="D673" s="31">
        <v>7.1243999999999996</v>
      </c>
    </row>
    <row r="674" spans="1:4" x14ac:dyDescent="0.25">
      <c r="A674" s="29">
        <v>45404</v>
      </c>
      <c r="B674" s="20">
        <v>4711</v>
      </c>
      <c r="C674" s="30">
        <v>12.9068</v>
      </c>
      <c r="D674" s="31">
        <v>7.1242000000000001</v>
      </c>
    </row>
    <row r="675" spans="1:4" x14ac:dyDescent="0.25">
      <c r="A675" s="29">
        <v>45404</v>
      </c>
      <c r="B675" s="20">
        <v>4718</v>
      </c>
      <c r="C675" s="30">
        <v>12.926</v>
      </c>
      <c r="D675" s="31">
        <v>7.1239999999999997</v>
      </c>
    </row>
    <row r="676" spans="1:4" x14ac:dyDescent="0.25">
      <c r="A676" s="29">
        <v>45404</v>
      </c>
      <c r="B676" s="20">
        <v>4725</v>
      </c>
      <c r="C676" s="30">
        <v>12.9452</v>
      </c>
      <c r="D676" s="31">
        <v>7.1238000000000001</v>
      </c>
    </row>
    <row r="677" spans="1:4" x14ac:dyDescent="0.25">
      <c r="A677" s="29">
        <v>45404</v>
      </c>
      <c r="B677" s="20">
        <v>4732</v>
      </c>
      <c r="C677" s="30">
        <v>12.964399999999999</v>
      </c>
      <c r="D677" s="31">
        <v>7.1235999999999997</v>
      </c>
    </row>
    <row r="678" spans="1:4" x14ac:dyDescent="0.25">
      <c r="A678" s="29">
        <v>45404</v>
      </c>
      <c r="B678" s="20">
        <v>4739</v>
      </c>
      <c r="C678" s="30">
        <v>12.983599999999999</v>
      </c>
      <c r="D678" s="31">
        <v>7.1233000000000004</v>
      </c>
    </row>
    <row r="679" spans="1:4" x14ac:dyDescent="0.25">
      <c r="A679" s="29">
        <v>45404</v>
      </c>
      <c r="B679" s="20">
        <v>4746</v>
      </c>
      <c r="C679" s="30">
        <v>13.002700000000001</v>
      </c>
      <c r="D679" s="31">
        <v>7.1231</v>
      </c>
    </row>
    <row r="680" spans="1:4" x14ac:dyDescent="0.25">
      <c r="A680" s="29">
        <v>45404</v>
      </c>
      <c r="B680" s="20">
        <v>4753</v>
      </c>
      <c r="C680" s="30">
        <v>13.0219</v>
      </c>
      <c r="D680" s="31">
        <v>7.1228999999999996</v>
      </c>
    </row>
    <row r="681" spans="1:4" x14ac:dyDescent="0.25">
      <c r="A681" s="29">
        <v>45404</v>
      </c>
      <c r="B681" s="20">
        <v>4760</v>
      </c>
      <c r="C681" s="30">
        <v>13.0411</v>
      </c>
      <c r="D681" s="31">
        <v>7.1227</v>
      </c>
    </row>
    <row r="682" spans="1:4" x14ac:dyDescent="0.25">
      <c r="A682" s="29">
        <v>45404</v>
      </c>
      <c r="B682" s="20">
        <v>4767</v>
      </c>
      <c r="C682" s="30">
        <v>13.0603</v>
      </c>
      <c r="D682" s="31">
        <v>7.1224999999999996</v>
      </c>
    </row>
    <row r="683" spans="1:4" x14ac:dyDescent="0.25">
      <c r="A683" s="29">
        <v>45404</v>
      </c>
      <c r="B683" s="20">
        <v>4774</v>
      </c>
      <c r="C683" s="30">
        <v>13.079499999999999</v>
      </c>
      <c r="D683" s="31">
        <v>7.1223000000000001</v>
      </c>
    </row>
    <row r="684" spans="1:4" x14ac:dyDescent="0.25">
      <c r="A684" s="29">
        <v>45404</v>
      </c>
      <c r="B684" s="20">
        <v>4781</v>
      </c>
      <c r="C684" s="30">
        <v>13.098599999999999</v>
      </c>
      <c r="D684" s="31">
        <v>7.1220999999999997</v>
      </c>
    </row>
    <row r="685" spans="1:4" x14ac:dyDescent="0.25">
      <c r="A685" s="29">
        <v>45404</v>
      </c>
      <c r="B685" s="20">
        <v>4788</v>
      </c>
      <c r="C685" s="30">
        <v>13.117800000000001</v>
      </c>
      <c r="D685" s="31">
        <v>7.1219000000000001</v>
      </c>
    </row>
    <row r="686" spans="1:4" x14ac:dyDescent="0.25">
      <c r="A686" s="29">
        <v>45404</v>
      </c>
      <c r="B686" s="20">
        <v>4795</v>
      </c>
      <c r="C686" s="30">
        <v>13.137</v>
      </c>
      <c r="D686" s="31">
        <v>7.1216999999999997</v>
      </c>
    </row>
    <row r="687" spans="1:4" x14ac:dyDescent="0.25">
      <c r="A687" s="29">
        <v>45404</v>
      </c>
      <c r="B687" s="20">
        <v>4802</v>
      </c>
      <c r="C687" s="30">
        <v>13.1562</v>
      </c>
      <c r="D687" s="31">
        <v>7.1215000000000002</v>
      </c>
    </row>
    <row r="688" spans="1:4" x14ac:dyDescent="0.25">
      <c r="A688" s="29">
        <v>45404</v>
      </c>
      <c r="B688" s="20">
        <v>4809</v>
      </c>
      <c r="C688" s="30">
        <v>13.1753</v>
      </c>
      <c r="D688" s="31">
        <v>7.1212</v>
      </c>
    </row>
    <row r="689" spans="1:4" x14ac:dyDescent="0.25">
      <c r="A689" s="29">
        <v>45404</v>
      </c>
      <c r="B689" s="20">
        <v>4816</v>
      </c>
      <c r="C689" s="30">
        <v>13.1945</v>
      </c>
      <c r="D689" s="31">
        <v>7.1210000000000004</v>
      </c>
    </row>
    <row r="690" spans="1:4" x14ac:dyDescent="0.25">
      <c r="A690" s="29">
        <v>45404</v>
      </c>
      <c r="B690" s="20">
        <v>4823</v>
      </c>
      <c r="C690" s="30">
        <v>13.213699999999999</v>
      </c>
      <c r="D690" s="31">
        <v>7.1208</v>
      </c>
    </row>
    <row r="691" spans="1:4" x14ac:dyDescent="0.25">
      <c r="A691" s="29">
        <v>45404</v>
      </c>
      <c r="B691" s="20">
        <v>4830</v>
      </c>
      <c r="C691" s="30">
        <v>13.232900000000001</v>
      </c>
      <c r="D691" s="31">
        <v>7.1205999999999996</v>
      </c>
    </row>
    <row r="692" spans="1:4" x14ac:dyDescent="0.25">
      <c r="A692" s="29">
        <v>45404</v>
      </c>
      <c r="B692" s="20">
        <v>4837</v>
      </c>
      <c r="C692" s="30">
        <v>13.2521</v>
      </c>
      <c r="D692" s="31">
        <v>7.1204000000000001</v>
      </c>
    </row>
    <row r="693" spans="1:4" x14ac:dyDescent="0.25">
      <c r="A693" s="29">
        <v>45404</v>
      </c>
      <c r="B693" s="20">
        <v>4844</v>
      </c>
      <c r="C693" s="30">
        <v>13.2712</v>
      </c>
      <c r="D693" s="31">
        <v>7.1201999999999996</v>
      </c>
    </row>
    <row r="694" spans="1:4" x14ac:dyDescent="0.25">
      <c r="A694" s="29">
        <v>45404</v>
      </c>
      <c r="B694" s="20">
        <v>4851</v>
      </c>
      <c r="C694" s="30">
        <v>13.2904</v>
      </c>
      <c r="D694" s="31">
        <v>7.12</v>
      </c>
    </row>
    <row r="695" spans="1:4" x14ac:dyDescent="0.25">
      <c r="A695" s="29">
        <v>45404</v>
      </c>
      <c r="B695" s="20">
        <v>4858</v>
      </c>
      <c r="C695" s="30">
        <v>13.3096</v>
      </c>
      <c r="D695" s="31">
        <v>7.1196999999999999</v>
      </c>
    </row>
    <row r="696" spans="1:4" x14ac:dyDescent="0.25">
      <c r="A696" s="29">
        <v>45404</v>
      </c>
      <c r="B696" s="20">
        <v>4865</v>
      </c>
      <c r="C696" s="30">
        <v>13.328799999999999</v>
      </c>
      <c r="D696" s="31">
        <v>7.1195000000000004</v>
      </c>
    </row>
    <row r="697" spans="1:4" x14ac:dyDescent="0.25">
      <c r="A697" s="29">
        <v>45404</v>
      </c>
      <c r="B697" s="20">
        <v>4872</v>
      </c>
      <c r="C697" s="30">
        <v>13.347899999999999</v>
      </c>
      <c r="D697" s="31">
        <v>7.1193</v>
      </c>
    </row>
    <row r="698" spans="1:4" x14ac:dyDescent="0.25">
      <c r="A698" s="29">
        <v>45404</v>
      </c>
      <c r="B698" s="20">
        <v>4879</v>
      </c>
      <c r="C698" s="30">
        <v>13.367100000000001</v>
      </c>
      <c r="D698" s="31">
        <v>7.1191000000000004</v>
      </c>
    </row>
    <row r="699" spans="1:4" x14ac:dyDescent="0.25">
      <c r="A699" s="29">
        <v>45404</v>
      </c>
      <c r="B699" s="20">
        <v>4886</v>
      </c>
      <c r="C699" s="30">
        <v>13.3863</v>
      </c>
      <c r="D699" s="31">
        <v>7.1189</v>
      </c>
    </row>
    <row r="700" spans="1:4" x14ac:dyDescent="0.25">
      <c r="A700" s="29">
        <v>45404</v>
      </c>
      <c r="B700" s="20">
        <v>4893</v>
      </c>
      <c r="C700" s="30">
        <v>13.4055</v>
      </c>
      <c r="D700" s="31">
        <v>7.1185999999999998</v>
      </c>
    </row>
    <row r="701" spans="1:4" x14ac:dyDescent="0.25">
      <c r="A701" s="29">
        <v>45404</v>
      </c>
      <c r="B701" s="20">
        <v>4900</v>
      </c>
      <c r="C701" s="30">
        <v>13.4247</v>
      </c>
      <c r="D701" s="31">
        <v>7.1184000000000003</v>
      </c>
    </row>
    <row r="702" spans="1:4" x14ac:dyDescent="0.25">
      <c r="A702" s="29">
        <v>45404</v>
      </c>
      <c r="B702" s="20">
        <v>4907</v>
      </c>
      <c r="C702" s="30">
        <v>13.4438</v>
      </c>
      <c r="D702" s="31">
        <v>7.1181999999999999</v>
      </c>
    </row>
    <row r="703" spans="1:4" x14ac:dyDescent="0.25">
      <c r="A703" s="29">
        <v>45404</v>
      </c>
      <c r="B703" s="20">
        <v>4914</v>
      </c>
      <c r="C703" s="30">
        <v>13.462999999999999</v>
      </c>
      <c r="D703" s="31">
        <v>7.1180000000000003</v>
      </c>
    </row>
    <row r="704" spans="1:4" x14ac:dyDescent="0.25">
      <c r="A704" s="29">
        <v>45404</v>
      </c>
      <c r="B704" s="20">
        <v>4921</v>
      </c>
      <c r="C704" s="30">
        <v>13.482200000000001</v>
      </c>
      <c r="D704" s="31">
        <v>7.1177000000000001</v>
      </c>
    </row>
    <row r="705" spans="1:4" x14ac:dyDescent="0.25">
      <c r="A705" s="29">
        <v>45404</v>
      </c>
      <c r="B705" s="20">
        <v>4928</v>
      </c>
      <c r="C705" s="30">
        <v>13.5014</v>
      </c>
      <c r="D705" s="31">
        <v>7.1174999999999997</v>
      </c>
    </row>
    <row r="706" spans="1:4" x14ac:dyDescent="0.25">
      <c r="A706" s="29">
        <v>45404</v>
      </c>
      <c r="B706" s="20">
        <v>4935</v>
      </c>
      <c r="C706" s="30">
        <v>13.5205</v>
      </c>
      <c r="D706" s="31">
        <v>7.1173000000000002</v>
      </c>
    </row>
    <row r="707" spans="1:4" x14ac:dyDescent="0.25">
      <c r="A707" s="29">
        <v>45404</v>
      </c>
      <c r="B707" s="20">
        <v>4942</v>
      </c>
      <c r="C707" s="30">
        <v>13.5397</v>
      </c>
      <c r="D707" s="31">
        <v>7.117</v>
      </c>
    </row>
    <row r="708" spans="1:4" x14ac:dyDescent="0.25">
      <c r="A708" s="29">
        <v>45404</v>
      </c>
      <c r="B708" s="20">
        <v>4949</v>
      </c>
      <c r="C708" s="30">
        <v>13.5589</v>
      </c>
      <c r="D708" s="31">
        <v>7.1167999999999996</v>
      </c>
    </row>
    <row r="709" spans="1:4" x14ac:dyDescent="0.25">
      <c r="A709" s="29">
        <v>45404</v>
      </c>
      <c r="B709" s="20">
        <v>4956</v>
      </c>
      <c r="C709" s="30">
        <v>13.578099999999999</v>
      </c>
      <c r="D709" s="31">
        <v>7.1166</v>
      </c>
    </row>
    <row r="710" spans="1:4" x14ac:dyDescent="0.25">
      <c r="A710" s="29">
        <v>45404</v>
      </c>
      <c r="B710" s="20">
        <v>4963</v>
      </c>
      <c r="C710" s="30">
        <v>13.597300000000001</v>
      </c>
      <c r="D710" s="31">
        <v>7.1163999999999996</v>
      </c>
    </row>
    <row r="711" spans="1:4" x14ac:dyDescent="0.25">
      <c r="A711" s="29">
        <v>45404</v>
      </c>
      <c r="B711" s="20">
        <v>4970</v>
      </c>
      <c r="C711" s="30">
        <v>13.616400000000001</v>
      </c>
      <c r="D711" s="31">
        <v>7.1161000000000003</v>
      </c>
    </row>
    <row r="712" spans="1:4" x14ac:dyDescent="0.25">
      <c r="A712" s="29">
        <v>45404</v>
      </c>
      <c r="B712" s="20">
        <v>4977</v>
      </c>
      <c r="C712" s="30">
        <v>13.6356</v>
      </c>
      <c r="D712" s="31">
        <v>7.1158999999999999</v>
      </c>
    </row>
    <row r="713" spans="1:4" x14ac:dyDescent="0.25">
      <c r="A713" s="29">
        <v>45404</v>
      </c>
      <c r="B713" s="20">
        <v>4984</v>
      </c>
      <c r="C713" s="30">
        <v>13.6548</v>
      </c>
      <c r="D713" s="31">
        <v>7.1157000000000004</v>
      </c>
    </row>
    <row r="714" spans="1:4" x14ac:dyDescent="0.25">
      <c r="A714" s="29">
        <v>45404</v>
      </c>
      <c r="B714" s="20">
        <v>4991</v>
      </c>
      <c r="C714" s="30">
        <v>13.673999999999999</v>
      </c>
      <c r="D714" s="31">
        <v>7.1154000000000002</v>
      </c>
    </row>
    <row r="715" spans="1:4" x14ac:dyDescent="0.25">
      <c r="A715" s="29">
        <v>45404</v>
      </c>
      <c r="B715" s="20">
        <v>4998</v>
      </c>
      <c r="C715" s="30">
        <v>13.693199999999999</v>
      </c>
      <c r="D715" s="31">
        <v>7.1151999999999997</v>
      </c>
    </row>
    <row r="716" spans="1:4" x14ac:dyDescent="0.25">
      <c r="A716" s="29">
        <v>45404</v>
      </c>
      <c r="B716" s="20">
        <v>5005</v>
      </c>
      <c r="C716" s="30">
        <v>13.712300000000001</v>
      </c>
      <c r="D716" s="31">
        <v>7.1150000000000002</v>
      </c>
    </row>
    <row r="717" spans="1:4" x14ac:dyDescent="0.25">
      <c r="A717" s="29">
        <v>45404</v>
      </c>
      <c r="B717" s="20">
        <v>5012</v>
      </c>
      <c r="C717" s="30">
        <v>13.7315</v>
      </c>
      <c r="D717" s="31">
        <v>7.1147</v>
      </c>
    </row>
    <row r="718" spans="1:4" x14ac:dyDescent="0.25">
      <c r="A718" s="29">
        <v>45404</v>
      </c>
      <c r="B718" s="20">
        <v>5019</v>
      </c>
      <c r="C718" s="30">
        <v>13.7507</v>
      </c>
      <c r="D718" s="31">
        <v>7.1144999999999996</v>
      </c>
    </row>
    <row r="719" spans="1:4" x14ac:dyDescent="0.25">
      <c r="A719" s="29">
        <v>45404</v>
      </c>
      <c r="B719" s="20">
        <v>5026</v>
      </c>
      <c r="C719" s="30">
        <v>13.7699</v>
      </c>
      <c r="D719" s="31">
        <v>7.1142000000000003</v>
      </c>
    </row>
    <row r="720" spans="1:4" x14ac:dyDescent="0.25">
      <c r="A720" s="29">
        <v>45404</v>
      </c>
      <c r="B720" s="20">
        <v>5033</v>
      </c>
      <c r="C720" s="30">
        <v>13.789</v>
      </c>
      <c r="D720" s="31">
        <v>7.1139999999999999</v>
      </c>
    </row>
    <row r="721" spans="1:4" x14ac:dyDescent="0.25">
      <c r="A721" s="29">
        <v>45404</v>
      </c>
      <c r="B721" s="20">
        <v>5040</v>
      </c>
      <c r="C721" s="30">
        <v>13.808199999999999</v>
      </c>
      <c r="D721" s="31">
        <v>7.1138000000000003</v>
      </c>
    </row>
    <row r="722" spans="1:4" x14ac:dyDescent="0.25">
      <c r="A722" s="29">
        <v>45404</v>
      </c>
      <c r="B722" s="20">
        <v>5047</v>
      </c>
      <c r="C722" s="30">
        <v>13.827400000000001</v>
      </c>
      <c r="D722" s="31">
        <v>7.1135000000000002</v>
      </c>
    </row>
    <row r="723" spans="1:4" x14ac:dyDescent="0.25">
      <c r="A723" s="29">
        <v>45404</v>
      </c>
      <c r="B723" s="20">
        <v>5054</v>
      </c>
      <c r="C723" s="30">
        <v>13.8466</v>
      </c>
      <c r="D723" s="31">
        <v>7.1132999999999997</v>
      </c>
    </row>
    <row r="724" spans="1:4" x14ac:dyDescent="0.25">
      <c r="A724" s="29">
        <v>45404</v>
      </c>
      <c r="B724" s="20">
        <v>5061</v>
      </c>
      <c r="C724" s="30">
        <v>13.8658</v>
      </c>
      <c r="D724" s="31">
        <v>7.1130000000000004</v>
      </c>
    </row>
    <row r="725" spans="1:4" x14ac:dyDescent="0.25">
      <c r="A725" s="29">
        <v>45404</v>
      </c>
      <c r="B725" s="20">
        <v>5068</v>
      </c>
      <c r="C725" s="30">
        <v>13.8849</v>
      </c>
      <c r="D725" s="31">
        <v>7.1128</v>
      </c>
    </row>
    <row r="726" spans="1:4" x14ac:dyDescent="0.25">
      <c r="A726" s="29">
        <v>45404</v>
      </c>
      <c r="B726" s="20">
        <v>5075</v>
      </c>
      <c r="C726" s="30">
        <v>13.9041</v>
      </c>
      <c r="D726" s="31">
        <v>7.1125999999999996</v>
      </c>
    </row>
    <row r="727" spans="1:4" x14ac:dyDescent="0.25">
      <c r="A727" s="29">
        <v>45404</v>
      </c>
      <c r="B727" s="20">
        <v>5082</v>
      </c>
      <c r="C727" s="30">
        <v>13.923299999999999</v>
      </c>
      <c r="D727" s="31">
        <v>7.1123000000000003</v>
      </c>
    </row>
    <row r="728" spans="1:4" x14ac:dyDescent="0.25">
      <c r="A728" s="29">
        <v>45404</v>
      </c>
      <c r="B728" s="20">
        <v>5089</v>
      </c>
      <c r="C728" s="30">
        <v>13.942500000000001</v>
      </c>
      <c r="D728" s="31">
        <v>7.1120999999999999</v>
      </c>
    </row>
    <row r="729" spans="1:4" x14ac:dyDescent="0.25">
      <c r="A729" s="29">
        <v>45404</v>
      </c>
      <c r="B729" s="20">
        <v>5096</v>
      </c>
      <c r="C729" s="30">
        <v>13.961600000000001</v>
      </c>
      <c r="D729" s="31">
        <v>7.1117999999999997</v>
      </c>
    </row>
    <row r="730" spans="1:4" x14ac:dyDescent="0.25">
      <c r="A730" s="29">
        <v>45404</v>
      </c>
      <c r="B730" s="20">
        <v>5103</v>
      </c>
      <c r="C730" s="30">
        <v>13.9808</v>
      </c>
      <c r="D730" s="31">
        <v>7.1116000000000001</v>
      </c>
    </row>
    <row r="731" spans="1:4" x14ac:dyDescent="0.25">
      <c r="A731" s="29">
        <v>45404</v>
      </c>
      <c r="B731" s="20">
        <v>5110</v>
      </c>
      <c r="C731" s="30">
        <v>14</v>
      </c>
      <c r="D731" s="31">
        <v>7.1113</v>
      </c>
    </row>
    <row r="732" spans="1:4" x14ac:dyDescent="0.25">
      <c r="A732" s="29">
        <v>45404</v>
      </c>
      <c r="B732" s="20">
        <v>5117</v>
      </c>
      <c r="C732" s="30">
        <v>14.0192</v>
      </c>
      <c r="D732" s="31">
        <v>7.1111000000000004</v>
      </c>
    </row>
    <row r="733" spans="1:4" x14ac:dyDescent="0.25">
      <c r="A733" s="29">
        <v>45404</v>
      </c>
      <c r="B733" s="20">
        <v>5124</v>
      </c>
      <c r="C733" s="30">
        <v>14.038399999999999</v>
      </c>
      <c r="D733" s="31">
        <v>7.1108000000000002</v>
      </c>
    </row>
    <row r="734" spans="1:4" x14ac:dyDescent="0.25">
      <c r="A734" s="29">
        <v>45404</v>
      </c>
      <c r="B734" s="20">
        <v>5131</v>
      </c>
      <c r="C734" s="30">
        <v>14.057499999999999</v>
      </c>
      <c r="D734" s="31">
        <v>7.1105999999999998</v>
      </c>
    </row>
    <row r="735" spans="1:4" x14ac:dyDescent="0.25">
      <c r="A735" s="29">
        <v>45404</v>
      </c>
      <c r="B735" s="20">
        <v>5138</v>
      </c>
      <c r="C735" s="30">
        <v>14.076700000000001</v>
      </c>
      <c r="D735" s="31">
        <v>7.1102999999999996</v>
      </c>
    </row>
    <row r="736" spans="1:4" x14ac:dyDescent="0.25">
      <c r="A736" s="29">
        <v>45404</v>
      </c>
      <c r="B736" s="20">
        <v>5145</v>
      </c>
      <c r="C736" s="30">
        <v>14.0959</v>
      </c>
      <c r="D736" s="31">
        <v>7.1101000000000001</v>
      </c>
    </row>
    <row r="737" spans="1:4" x14ac:dyDescent="0.25">
      <c r="A737" s="29">
        <v>45404</v>
      </c>
      <c r="B737" s="20">
        <v>5152</v>
      </c>
      <c r="C737" s="30">
        <v>14.1151</v>
      </c>
      <c r="D737" s="31">
        <v>7.1097999999999999</v>
      </c>
    </row>
    <row r="738" spans="1:4" x14ac:dyDescent="0.25">
      <c r="A738" s="29">
        <v>45404</v>
      </c>
      <c r="B738" s="20">
        <v>5159</v>
      </c>
      <c r="C738" s="30">
        <v>14.1342</v>
      </c>
      <c r="D738" s="31">
        <v>7.1096000000000004</v>
      </c>
    </row>
    <row r="739" spans="1:4" x14ac:dyDescent="0.25">
      <c r="A739" s="29">
        <v>45404</v>
      </c>
      <c r="B739" s="20">
        <v>5166</v>
      </c>
      <c r="C739" s="30">
        <v>14.1534</v>
      </c>
      <c r="D739" s="31">
        <v>7.1093000000000002</v>
      </c>
    </row>
    <row r="740" spans="1:4" x14ac:dyDescent="0.25">
      <c r="A740" s="29">
        <v>45404</v>
      </c>
      <c r="B740" s="20">
        <v>5173</v>
      </c>
      <c r="C740" s="30">
        <v>14.172599999999999</v>
      </c>
      <c r="D740" s="31">
        <v>7.1090999999999998</v>
      </c>
    </row>
    <row r="741" spans="1:4" x14ac:dyDescent="0.25">
      <c r="A741" s="29">
        <v>45404</v>
      </c>
      <c r="B741" s="20">
        <v>5180</v>
      </c>
      <c r="C741" s="30">
        <v>14.191800000000001</v>
      </c>
      <c r="D741" s="31">
        <v>7.1087999999999996</v>
      </c>
    </row>
    <row r="742" spans="1:4" x14ac:dyDescent="0.25">
      <c r="A742" s="29">
        <v>45404</v>
      </c>
      <c r="B742" s="20">
        <v>5187</v>
      </c>
      <c r="C742" s="30">
        <v>14.211</v>
      </c>
      <c r="D742" s="31">
        <v>7.1086</v>
      </c>
    </row>
    <row r="743" spans="1:4" x14ac:dyDescent="0.25">
      <c r="A743" s="29">
        <v>45404</v>
      </c>
      <c r="B743" s="20">
        <v>5194</v>
      </c>
      <c r="C743" s="30">
        <v>14.2301</v>
      </c>
      <c r="D743" s="31">
        <v>7.1082999999999998</v>
      </c>
    </row>
    <row r="744" spans="1:4" x14ac:dyDescent="0.25">
      <c r="A744" s="29">
        <v>45404</v>
      </c>
      <c r="B744" s="20">
        <v>5201</v>
      </c>
      <c r="C744" s="30">
        <v>14.2493</v>
      </c>
      <c r="D744" s="31">
        <v>7.1079999999999997</v>
      </c>
    </row>
    <row r="745" spans="1:4" x14ac:dyDescent="0.25">
      <c r="A745" s="29">
        <v>45404</v>
      </c>
      <c r="B745" s="20">
        <v>5208</v>
      </c>
      <c r="C745" s="30">
        <v>14.2685</v>
      </c>
      <c r="D745" s="31">
        <v>7.1078000000000001</v>
      </c>
    </row>
    <row r="746" spans="1:4" x14ac:dyDescent="0.25">
      <c r="A746" s="29">
        <v>45404</v>
      </c>
      <c r="B746" s="20">
        <v>5215</v>
      </c>
      <c r="C746" s="30">
        <v>14.287699999999999</v>
      </c>
      <c r="D746" s="31">
        <v>7.1074999999999999</v>
      </c>
    </row>
    <row r="747" spans="1:4" x14ac:dyDescent="0.25">
      <c r="A747" s="29">
        <v>45404</v>
      </c>
      <c r="B747" s="20">
        <v>5222</v>
      </c>
      <c r="C747" s="30">
        <v>14.306800000000001</v>
      </c>
      <c r="D747" s="31">
        <v>7.1073000000000004</v>
      </c>
    </row>
    <row r="748" spans="1:4" x14ac:dyDescent="0.25">
      <c r="A748" s="29">
        <v>45404</v>
      </c>
      <c r="B748" s="20">
        <v>5229</v>
      </c>
      <c r="C748" s="30">
        <v>14.326000000000001</v>
      </c>
      <c r="D748" s="31">
        <v>7.1070000000000002</v>
      </c>
    </row>
    <row r="749" spans="1:4" x14ac:dyDescent="0.25">
      <c r="A749" s="29">
        <v>45404</v>
      </c>
      <c r="B749" s="20">
        <v>5236</v>
      </c>
      <c r="C749" s="30">
        <v>14.3452</v>
      </c>
      <c r="D749" s="31">
        <v>7.1067</v>
      </c>
    </row>
    <row r="750" spans="1:4" x14ac:dyDescent="0.25">
      <c r="A750" s="29">
        <v>45404</v>
      </c>
      <c r="B750" s="20">
        <v>5243</v>
      </c>
      <c r="C750" s="30">
        <v>14.3644</v>
      </c>
      <c r="D750" s="31">
        <v>7.1064999999999996</v>
      </c>
    </row>
    <row r="751" spans="1:4" x14ac:dyDescent="0.25">
      <c r="A751" s="29">
        <v>45404</v>
      </c>
      <c r="B751" s="20">
        <v>5250</v>
      </c>
      <c r="C751" s="30">
        <v>14.383599999999999</v>
      </c>
      <c r="D751" s="31">
        <v>7.1062000000000003</v>
      </c>
    </row>
    <row r="752" spans="1:4" x14ac:dyDescent="0.25">
      <c r="A752" s="29">
        <v>45404</v>
      </c>
      <c r="B752" s="20">
        <v>5257</v>
      </c>
      <c r="C752" s="30">
        <v>14.402699999999999</v>
      </c>
      <c r="D752" s="31">
        <v>7.1059999999999999</v>
      </c>
    </row>
    <row r="753" spans="1:4" x14ac:dyDescent="0.25">
      <c r="A753" s="29">
        <v>45404</v>
      </c>
      <c r="B753" s="20">
        <v>5264</v>
      </c>
      <c r="C753" s="30">
        <v>14.421900000000001</v>
      </c>
      <c r="D753" s="31">
        <v>7.1056999999999997</v>
      </c>
    </row>
    <row r="754" spans="1:4" x14ac:dyDescent="0.25">
      <c r="A754" s="29">
        <v>45404</v>
      </c>
      <c r="B754" s="20">
        <v>5271</v>
      </c>
      <c r="C754" s="30">
        <v>14.4411</v>
      </c>
      <c r="D754" s="31">
        <v>7.1054000000000004</v>
      </c>
    </row>
    <row r="755" spans="1:4" x14ac:dyDescent="0.25">
      <c r="A755" s="29">
        <v>45404</v>
      </c>
      <c r="B755" s="20">
        <v>5278</v>
      </c>
      <c r="C755" s="30">
        <v>14.4603</v>
      </c>
      <c r="D755" s="31">
        <v>7.1052</v>
      </c>
    </row>
    <row r="756" spans="1:4" x14ac:dyDescent="0.25">
      <c r="A756" s="29">
        <v>45404</v>
      </c>
      <c r="B756" s="20">
        <v>5285</v>
      </c>
      <c r="C756" s="30">
        <v>14.4795</v>
      </c>
      <c r="D756" s="31">
        <v>7.1048999999999998</v>
      </c>
    </row>
    <row r="757" spans="1:4" x14ac:dyDescent="0.25">
      <c r="A757" s="29">
        <v>45404</v>
      </c>
      <c r="B757" s="20">
        <v>5292</v>
      </c>
      <c r="C757" s="30">
        <v>14.4986</v>
      </c>
      <c r="D757" s="31">
        <v>7.1045999999999996</v>
      </c>
    </row>
    <row r="758" spans="1:4" x14ac:dyDescent="0.25">
      <c r="A758" s="29">
        <v>45404</v>
      </c>
      <c r="B758" s="20">
        <v>5299</v>
      </c>
      <c r="C758" s="30">
        <v>14.517799999999999</v>
      </c>
      <c r="D758" s="31">
        <v>7.1043000000000003</v>
      </c>
    </row>
    <row r="759" spans="1:4" x14ac:dyDescent="0.25">
      <c r="A759" s="29">
        <v>45404</v>
      </c>
      <c r="B759" s="20">
        <v>5306</v>
      </c>
      <c r="C759" s="30">
        <v>14.537000000000001</v>
      </c>
      <c r="D759" s="31">
        <v>7.1040999999999999</v>
      </c>
    </row>
    <row r="760" spans="1:4" x14ac:dyDescent="0.25">
      <c r="A760" s="29">
        <v>45404</v>
      </c>
      <c r="B760" s="20">
        <v>5313</v>
      </c>
      <c r="C760" s="30">
        <v>14.5562</v>
      </c>
      <c r="D760" s="31">
        <v>7.1037999999999997</v>
      </c>
    </row>
    <row r="761" spans="1:4" x14ac:dyDescent="0.25">
      <c r="A761" s="29">
        <v>45404</v>
      </c>
      <c r="B761" s="20">
        <v>5320</v>
      </c>
      <c r="C761" s="30">
        <v>14.5753</v>
      </c>
      <c r="D761" s="31">
        <v>7.1035000000000004</v>
      </c>
    </row>
    <row r="762" spans="1:4" x14ac:dyDescent="0.25">
      <c r="A762" s="29">
        <v>45404</v>
      </c>
      <c r="B762" s="20">
        <v>5327</v>
      </c>
      <c r="C762" s="30">
        <v>14.5945</v>
      </c>
      <c r="D762" s="31">
        <v>7.1032999999999999</v>
      </c>
    </row>
    <row r="763" spans="1:4" x14ac:dyDescent="0.25">
      <c r="A763" s="29">
        <v>45404</v>
      </c>
      <c r="B763" s="20">
        <v>5334</v>
      </c>
      <c r="C763" s="30">
        <v>14.6137</v>
      </c>
      <c r="D763" s="31">
        <v>7.1029999999999998</v>
      </c>
    </row>
    <row r="764" spans="1:4" x14ac:dyDescent="0.25">
      <c r="A764" s="29">
        <v>45404</v>
      </c>
      <c r="B764" s="20">
        <v>5341</v>
      </c>
      <c r="C764" s="30">
        <v>14.632899999999999</v>
      </c>
      <c r="D764" s="31">
        <v>7.1026999999999996</v>
      </c>
    </row>
    <row r="765" spans="1:4" x14ac:dyDescent="0.25">
      <c r="A765" s="29">
        <v>45404</v>
      </c>
      <c r="B765" s="20">
        <v>5348</v>
      </c>
      <c r="C765" s="30">
        <v>14.652100000000001</v>
      </c>
      <c r="D765" s="31">
        <v>7.1024000000000003</v>
      </c>
    </row>
    <row r="766" spans="1:4" x14ac:dyDescent="0.25">
      <c r="A766" s="29">
        <v>45404</v>
      </c>
      <c r="B766" s="20">
        <v>5355</v>
      </c>
      <c r="C766" s="30">
        <v>14.671200000000001</v>
      </c>
      <c r="D766" s="31">
        <v>7.1021999999999998</v>
      </c>
    </row>
    <row r="767" spans="1:4" x14ac:dyDescent="0.25">
      <c r="A767" s="29">
        <v>45404</v>
      </c>
      <c r="B767" s="20">
        <v>5362</v>
      </c>
      <c r="C767" s="30">
        <v>14.6904</v>
      </c>
      <c r="D767" s="31">
        <v>7.1018999999999997</v>
      </c>
    </row>
    <row r="768" spans="1:4" x14ac:dyDescent="0.25">
      <c r="A768" s="29">
        <v>45404</v>
      </c>
      <c r="B768" s="20">
        <v>5369</v>
      </c>
      <c r="C768" s="30">
        <v>14.7096</v>
      </c>
      <c r="D768" s="31">
        <v>7.1016000000000004</v>
      </c>
    </row>
    <row r="769" spans="1:4" x14ac:dyDescent="0.25">
      <c r="A769" s="29">
        <v>45404</v>
      </c>
      <c r="B769" s="20">
        <v>5376</v>
      </c>
      <c r="C769" s="30">
        <v>14.7288</v>
      </c>
      <c r="D769" s="31">
        <v>7.1013000000000002</v>
      </c>
    </row>
    <row r="770" spans="1:4" x14ac:dyDescent="0.25">
      <c r="A770" s="29">
        <v>45404</v>
      </c>
      <c r="B770" s="20">
        <v>5383</v>
      </c>
      <c r="C770" s="30">
        <v>14.7479</v>
      </c>
      <c r="D770" s="31">
        <v>7.1010999999999997</v>
      </c>
    </row>
    <row r="771" spans="1:4" x14ac:dyDescent="0.25">
      <c r="A771" s="29">
        <v>45404</v>
      </c>
      <c r="B771" s="20">
        <v>5390</v>
      </c>
      <c r="C771" s="30">
        <v>14.767099999999999</v>
      </c>
      <c r="D771" s="31">
        <v>7.1007999999999996</v>
      </c>
    </row>
    <row r="772" spans="1:4" x14ac:dyDescent="0.25">
      <c r="A772" s="29">
        <v>45404</v>
      </c>
      <c r="B772" s="20">
        <v>5397</v>
      </c>
      <c r="C772" s="30">
        <v>14.786300000000001</v>
      </c>
      <c r="D772" s="31">
        <v>7.1005000000000003</v>
      </c>
    </row>
    <row r="773" spans="1:4" x14ac:dyDescent="0.25">
      <c r="A773" s="29">
        <v>45404</v>
      </c>
      <c r="B773" s="20">
        <v>5404</v>
      </c>
      <c r="C773" s="30">
        <v>14.8055</v>
      </c>
      <c r="D773" s="31">
        <v>7.1002000000000001</v>
      </c>
    </row>
    <row r="774" spans="1:4" x14ac:dyDescent="0.25">
      <c r="A774" s="29">
        <v>45404</v>
      </c>
      <c r="B774" s="20">
        <v>5411</v>
      </c>
      <c r="C774" s="30">
        <v>14.8247</v>
      </c>
      <c r="D774" s="31">
        <v>7.0998999999999999</v>
      </c>
    </row>
    <row r="775" spans="1:4" x14ac:dyDescent="0.25">
      <c r="A775" s="29">
        <v>45404</v>
      </c>
      <c r="B775" s="20">
        <v>5418</v>
      </c>
      <c r="C775" s="30">
        <v>14.8438</v>
      </c>
      <c r="D775" s="31">
        <v>7.0995999999999997</v>
      </c>
    </row>
    <row r="776" spans="1:4" x14ac:dyDescent="0.25">
      <c r="A776" s="29">
        <v>45404</v>
      </c>
      <c r="B776" s="20">
        <v>5425</v>
      </c>
      <c r="C776" s="30">
        <v>14.863</v>
      </c>
      <c r="D776" s="31">
        <v>7.0994000000000002</v>
      </c>
    </row>
    <row r="777" spans="1:4" x14ac:dyDescent="0.25">
      <c r="A777" s="29">
        <v>45404</v>
      </c>
      <c r="B777" s="20">
        <v>5432</v>
      </c>
      <c r="C777" s="30">
        <v>14.882199999999999</v>
      </c>
      <c r="D777" s="31">
        <v>7.0991</v>
      </c>
    </row>
    <row r="778" spans="1:4" x14ac:dyDescent="0.25">
      <c r="A778" s="29">
        <v>45404</v>
      </c>
      <c r="B778" s="20">
        <v>5439</v>
      </c>
      <c r="C778" s="30">
        <v>14.901400000000001</v>
      </c>
      <c r="D778" s="31">
        <v>7.0987999999999998</v>
      </c>
    </row>
    <row r="779" spans="1:4" x14ac:dyDescent="0.25">
      <c r="A779" s="29">
        <v>45404</v>
      </c>
      <c r="B779" s="20">
        <v>5446</v>
      </c>
      <c r="C779" s="30">
        <v>14.920500000000001</v>
      </c>
      <c r="D779" s="31">
        <v>7.0984999999999996</v>
      </c>
    </row>
    <row r="780" spans="1:4" x14ac:dyDescent="0.25">
      <c r="A780" s="29">
        <v>45404</v>
      </c>
      <c r="B780" s="20">
        <v>5453</v>
      </c>
      <c r="C780" s="30">
        <v>14.9397</v>
      </c>
      <c r="D780" s="31">
        <v>7.0982000000000003</v>
      </c>
    </row>
    <row r="781" spans="1:4" x14ac:dyDescent="0.25">
      <c r="A781" s="29">
        <v>45404</v>
      </c>
      <c r="B781" s="20">
        <v>5460</v>
      </c>
      <c r="C781" s="30">
        <v>14.9589</v>
      </c>
      <c r="D781" s="31">
        <v>7.0979000000000001</v>
      </c>
    </row>
    <row r="782" spans="1:4" x14ac:dyDescent="0.25">
      <c r="A782" s="29">
        <v>45404</v>
      </c>
      <c r="B782" s="20">
        <v>5467</v>
      </c>
      <c r="C782" s="30">
        <v>14.9781</v>
      </c>
      <c r="D782" s="31">
        <v>7.0975999999999999</v>
      </c>
    </row>
    <row r="783" spans="1:4" x14ac:dyDescent="0.25">
      <c r="A783" s="29">
        <v>45404</v>
      </c>
      <c r="B783" s="20">
        <v>5474</v>
      </c>
      <c r="C783" s="30">
        <v>14.997299999999999</v>
      </c>
      <c r="D783" s="31">
        <v>7.0974000000000004</v>
      </c>
    </row>
    <row r="784" spans="1:4" x14ac:dyDescent="0.25">
      <c r="A784" s="29">
        <v>45404</v>
      </c>
      <c r="B784" s="20">
        <v>5481</v>
      </c>
      <c r="C784" s="30">
        <v>15.016400000000001</v>
      </c>
      <c r="D784" s="31">
        <v>7.0971000000000002</v>
      </c>
    </row>
    <row r="785" spans="1:4" x14ac:dyDescent="0.25">
      <c r="A785" s="29">
        <v>45404</v>
      </c>
      <c r="B785" s="20">
        <v>5488</v>
      </c>
      <c r="C785" s="30">
        <v>15.035600000000001</v>
      </c>
      <c r="D785" s="31">
        <v>7.0968</v>
      </c>
    </row>
    <row r="786" spans="1:4" x14ac:dyDescent="0.25">
      <c r="A786" s="29">
        <v>45404</v>
      </c>
      <c r="B786" s="20">
        <v>5495</v>
      </c>
      <c r="C786" s="30">
        <v>15.0548</v>
      </c>
      <c r="D786" s="31">
        <v>7.0964999999999998</v>
      </c>
    </row>
    <row r="787" spans="1:4" x14ac:dyDescent="0.25">
      <c r="A787" s="29">
        <v>45404</v>
      </c>
      <c r="B787" s="20">
        <v>5502</v>
      </c>
      <c r="C787" s="30">
        <v>15.074</v>
      </c>
      <c r="D787" s="31">
        <v>7.0961999999999996</v>
      </c>
    </row>
    <row r="788" spans="1:4" x14ac:dyDescent="0.25">
      <c r="A788" s="29">
        <v>45404</v>
      </c>
      <c r="B788" s="20">
        <v>5509</v>
      </c>
      <c r="C788" s="30">
        <v>15.0932</v>
      </c>
      <c r="D788" s="31">
        <v>7.0959000000000003</v>
      </c>
    </row>
    <row r="789" spans="1:4" x14ac:dyDescent="0.25">
      <c r="A789" s="29">
        <v>45404</v>
      </c>
      <c r="B789" s="20">
        <v>5516</v>
      </c>
      <c r="C789" s="30">
        <v>15.112299999999999</v>
      </c>
      <c r="D789" s="31">
        <v>7.0956000000000001</v>
      </c>
    </row>
    <row r="790" spans="1:4" x14ac:dyDescent="0.25">
      <c r="A790" s="29">
        <v>45404</v>
      </c>
      <c r="B790" s="20">
        <v>5523</v>
      </c>
      <c r="C790" s="30">
        <v>15.131500000000001</v>
      </c>
      <c r="D790" s="31">
        <v>7.0952999999999999</v>
      </c>
    </row>
    <row r="791" spans="1:4" x14ac:dyDescent="0.25">
      <c r="A791" s="29">
        <v>45404</v>
      </c>
      <c r="B791" s="20">
        <v>5530</v>
      </c>
      <c r="C791" s="30">
        <v>15.150700000000001</v>
      </c>
      <c r="D791" s="31">
        <v>7.0949999999999998</v>
      </c>
    </row>
    <row r="792" spans="1:4" x14ac:dyDescent="0.25">
      <c r="A792" s="29">
        <v>45404</v>
      </c>
      <c r="B792" s="20">
        <v>5537</v>
      </c>
      <c r="C792" s="30">
        <v>15.1699</v>
      </c>
      <c r="D792" s="31">
        <v>7.0946999999999996</v>
      </c>
    </row>
    <row r="793" spans="1:4" x14ac:dyDescent="0.25">
      <c r="A793" s="29">
        <v>45404</v>
      </c>
      <c r="B793" s="20">
        <v>5544</v>
      </c>
      <c r="C793" s="30">
        <v>15.189</v>
      </c>
      <c r="D793" s="31">
        <v>7.0944000000000003</v>
      </c>
    </row>
    <row r="794" spans="1:4" x14ac:dyDescent="0.25">
      <c r="A794" s="29">
        <v>45404</v>
      </c>
      <c r="B794" s="20">
        <v>5551</v>
      </c>
      <c r="C794" s="30">
        <v>15.2082</v>
      </c>
      <c r="D794" s="31">
        <v>7.0941000000000001</v>
      </c>
    </row>
    <row r="795" spans="1:4" x14ac:dyDescent="0.25">
      <c r="A795" s="29">
        <v>45404</v>
      </c>
      <c r="B795" s="20">
        <v>5558</v>
      </c>
      <c r="C795" s="30">
        <v>15.227399999999999</v>
      </c>
      <c r="D795" s="31">
        <v>7.0937999999999999</v>
      </c>
    </row>
    <row r="796" spans="1:4" x14ac:dyDescent="0.25">
      <c r="A796" s="29">
        <v>45404</v>
      </c>
      <c r="B796" s="20">
        <v>5565</v>
      </c>
      <c r="C796" s="30">
        <v>15.246600000000001</v>
      </c>
      <c r="D796" s="31">
        <v>7.0934999999999997</v>
      </c>
    </row>
    <row r="797" spans="1:4" x14ac:dyDescent="0.25">
      <c r="A797" s="29">
        <v>45404</v>
      </c>
      <c r="B797" s="20">
        <v>5572</v>
      </c>
      <c r="C797" s="30">
        <v>15.2658</v>
      </c>
      <c r="D797" s="31">
        <v>7.0932000000000004</v>
      </c>
    </row>
    <row r="798" spans="1:4" x14ac:dyDescent="0.25">
      <c r="A798" s="29">
        <v>45404</v>
      </c>
      <c r="B798" s="20">
        <v>5579</v>
      </c>
      <c r="C798" s="30">
        <v>15.2849</v>
      </c>
      <c r="D798" s="31">
        <v>7.0929000000000002</v>
      </c>
    </row>
    <row r="799" spans="1:4" x14ac:dyDescent="0.25">
      <c r="A799" s="29">
        <v>45404</v>
      </c>
      <c r="B799" s="20">
        <v>5586</v>
      </c>
      <c r="C799" s="30">
        <v>15.3041</v>
      </c>
      <c r="D799" s="31">
        <v>7.0926</v>
      </c>
    </row>
    <row r="800" spans="1:4" x14ac:dyDescent="0.25">
      <c r="A800" s="29">
        <v>45404</v>
      </c>
      <c r="B800" s="20">
        <v>5593</v>
      </c>
      <c r="C800" s="30">
        <v>15.3233</v>
      </c>
      <c r="D800" s="31">
        <v>7.0922999999999998</v>
      </c>
    </row>
    <row r="801" spans="1:4" x14ac:dyDescent="0.25">
      <c r="A801" s="29">
        <v>45404</v>
      </c>
      <c r="B801" s="20">
        <v>5600</v>
      </c>
      <c r="C801" s="30">
        <v>15.342499999999999</v>
      </c>
      <c r="D801" s="31">
        <v>7.0919999999999996</v>
      </c>
    </row>
    <row r="802" spans="1:4" x14ac:dyDescent="0.25">
      <c r="A802" s="29">
        <v>45404</v>
      </c>
      <c r="B802" s="20">
        <v>5607</v>
      </c>
      <c r="C802" s="30">
        <v>15.361599999999999</v>
      </c>
      <c r="D802" s="31">
        <v>7.0917000000000003</v>
      </c>
    </row>
    <row r="803" spans="1:4" x14ac:dyDescent="0.25">
      <c r="A803" s="29">
        <v>45404</v>
      </c>
      <c r="B803" s="20">
        <v>5614</v>
      </c>
      <c r="C803" s="30">
        <v>15.380800000000001</v>
      </c>
      <c r="D803" s="31">
        <v>7.0914000000000001</v>
      </c>
    </row>
    <row r="804" spans="1:4" x14ac:dyDescent="0.25">
      <c r="A804" s="29">
        <v>45404</v>
      </c>
      <c r="B804" s="20">
        <v>5621</v>
      </c>
      <c r="C804" s="30">
        <v>15.4</v>
      </c>
      <c r="D804" s="31">
        <v>7.0911</v>
      </c>
    </row>
    <row r="805" spans="1:4" x14ac:dyDescent="0.25">
      <c r="A805" s="29">
        <v>45404</v>
      </c>
      <c r="B805" s="20">
        <v>5628</v>
      </c>
      <c r="C805" s="30">
        <v>15.4192</v>
      </c>
      <c r="D805" s="31">
        <v>7.0907999999999998</v>
      </c>
    </row>
    <row r="806" spans="1:4" x14ac:dyDescent="0.25">
      <c r="A806" s="29">
        <v>45404</v>
      </c>
      <c r="B806" s="20">
        <v>5635</v>
      </c>
      <c r="C806" s="30">
        <v>15.4384</v>
      </c>
      <c r="D806" s="31">
        <v>7.0904999999999996</v>
      </c>
    </row>
    <row r="807" spans="1:4" x14ac:dyDescent="0.25">
      <c r="A807" s="29">
        <v>45404</v>
      </c>
      <c r="B807" s="20">
        <v>5642</v>
      </c>
      <c r="C807" s="30">
        <v>15.4575</v>
      </c>
      <c r="D807" s="31">
        <v>7.0902000000000003</v>
      </c>
    </row>
    <row r="808" spans="1:4" x14ac:dyDescent="0.25">
      <c r="A808" s="29">
        <v>45404</v>
      </c>
      <c r="B808" s="20">
        <v>5649</v>
      </c>
      <c r="C808" s="30">
        <v>15.476699999999999</v>
      </c>
      <c r="D808" s="31">
        <v>7.0899000000000001</v>
      </c>
    </row>
    <row r="809" spans="1:4" x14ac:dyDescent="0.25">
      <c r="A809" s="29">
        <v>45404</v>
      </c>
      <c r="B809" s="20">
        <v>5656</v>
      </c>
      <c r="C809" s="30">
        <v>15.495900000000001</v>
      </c>
      <c r="D809" s="31">
        <v>7.0895000000000001</v>
      </c>
    </row>
    <row r="810" spans="1:4" x14ac:dyDescent="0.25">
      <c r="A810" s="29">
        <v>45404</v>
      </c>
      <c r="B810" s="20">
        <v>5663</v>
      </c>
      <c r="C810" s="30">
        <v>15.5151</v>
      </c>
      <c r="D810" s="31">
        <v>7.0891999999999999</v>
      </c>
    </row>
    <row r="811" spans="1:4" x14ac:dyDescent="0.25">
      <c r="A811" s="29">
        <v>45404</v>
      </c>
      <c r="B811" s="20">
        <v>5670</v>
      </c>
      <c r="C811" s="30">
        <v>15.5342</v>
      </c>
      <c r="D811" s="31">
        <v>7.0888999999999998</v>
      </c>
    </row>
    <row r="812" spans="1:4" x14ac:dyDescent="0.25">
      <c r="A812" s="29">
        <v>45404</v>
      </c>
      <c r="B812" s="20">
        <v>5677</v>
      </c>
      <c r="C812" s="30">
        <v>15.5534</v>
      </c>
      <c r="D812" s="31">
        <v>7.0885999999999996</v>
      </c>
    </row>
    <row r="813" spans="1:4" x14ac:dyDescent="0.25">
      <c r="A813" s="29">
        <v>45404</v>
      </c>
      <c r="B813" s="20">
        <v>5684</v>
      </c>
      <c r="C813" s="30">
        <v>15.5726</v>
      </c>
      <c r="D813" s="31">
        <v>7.0883000000000003</v>
      </c>
    </row>
    <row r="814" spans="1:4" x14ac:dyDescent="0.25">
      <c r="A814" s="29">
        <v>45404</v>
      </c>
      <c r="B814" s="20">
        <v>5691</v>
      </c>
      <c r="C814" s="30">
        <v>15.591799999999999</v>
      </c>
      <c r="D814" s="31">
        <v>7.0880000000000001</v>
      </c>
    </row>
    <row r="815" spans="1:4" x14ac:dyDescent="0.25">
      <c r="A815" s="29">
        <v>45404</v>
      </c>
      <c r="B815" s="20">
        <v>5698</v>
      </c>
      <c r="C815" s="30">
        <v>15.611000000000001</v>
      </c>
      <c r="D815" s="31">
        <v>7.0876999999999999</v>
      </c>
    </row>
    <row r="816" spans="1:4" x14ac:dyDescent="0.25">
      <c r="A816" s="29">
        <v>45404</v>
      </c>
      <c r="B816" s="20">
        <v>5705</v>
      </c>
      <c r="C816" s="30">
        <v>15.630100000000001</v>
      </c>
      <c r="D816" s="31">
        <v>7.0872999999999999</v>
      </c>
    </row>
    <row r="817" spans="1:4" x14ac:dyDescent="0.25">
      <c r="A817" s="29">
        <v>45404</v>
      </c>
      <c r="B817" s="20">
        <v>5712</v>
      </c>
      <c r="C817" s="30">
        <v>15.6493</v>
      </c>
      <c r="D817" s="31">
        <v>7.0869999999999997</v>
      </c>
    </row>
    <row r="818" spans="1:4" x14ac:dyDescent="0.25">
      <c r="A818" s="29">
        <v>45404</v>
      </c>
      <c r="B818" s="20">
        <v>5719</v>
      </c>
      <c r="C818" s="30">
        <v>15.6685</v>
      </c>
      <c r="D818" s="31">
        <v>7.0867000000000004</v>
      </c>
    </row>
    <row r="819" spans="1:4" x14ac:dyDescent="0.25">
      <c r="A819" s="29">
        <v>45404</v>
      </c>
      <c r="B819" s="20">
        <v>5726</v>
      </c>
      <c r="C819" s="30">
        <v>15.6877</v>
      </c>
      <c r="D819" s="31">
        <v>7.0864000000000003</v>
      </c>
    </row>
    <row r="820" spans="1:4" x14ac:dyDescent="0.25">
      <c r="A820" s="29">
        <v>45404</v>
      </c>
      <c r="B820" s="20">
        <v>5733</v>
      </c>
      <c r="C820" s="30">
        <v>15.706799999999999</v>
      </c>
      <c r="D820" s="31">
        <v>7.0861000000000001</v>
      </c>
    </row>
    <row r="821" spans="1:4" x14ac:dyDescent="0.25">
      <c r="A821" s="29">
        <v>45404</v>
      </c>
      <c r="B821" s="20">
        <v>5740</v>
      </c>
      <c r="C821" s="30">
        <v>15.726000000000001</v>
      </c>
      <c r="D821" s="31">
        <v>7.0857999999999999</v>
      </c>
    </row>
    <row r="822" spans="1:4" x14ac:dyDescent="0.25">
      <c r="A822" s="29">
        <v>45404</v>
      </c>
      <c r="B822" s="20">
        <v>5747</v>
      </c>
      <c r="C822" s="30">
        <v>15.745200000000001</v>
      </c>
      <c r="D822" s="31">
        <v>7.0853999999999999</v>
      </c>
    </row>
    <row r="823" spans="1:4" x14ac:dyDescent="0.25">
      <c r="A823" s="29">
        <v>45404</v>
      </c>
      <c r="B823" s="20">
        <v>5754</v>
      </c>
      <c r="C823" s="30">
        <v>15.7644</v>
      </c>
      <c r="D823" s="31">
        <v>7.0850999999999997</v>
      </c>
    </row>
    <row r="824" spans="1:4" x14ac:dyDescent="0.25">
      <c r="A824" s="29">
        <v>45404</v>
      </c>
      <c r="B824" s="20">
        <v>5761</v>
      </c>
      <c r="C824" s="30">
        <v>15.7836</v>
      </c>
      <c r="D824" s="31">
        <v>7.0848000000000004</v>
      </c>
    </row>
    <row r="825" spans="1:4" x14ac:dyDescent="0.25">
      <c r="A825" s="29">
        <v>45404</v>
      </c>
      <c r="B825" s="20">
        <v>5768</v>
      </c>
      <c r="C825" s="30">
        <v>15.8027</v>
      </c>
      <c r="D825" s="31">
        <v>7.0845000000000002</v>
      </c>
    </row>
    <row r="826" spans="1:4" x14ac:dyDescent="0.25">
      <c r="A826" s="29">
        <v>45404</v>
      </c>
      <c r="B826" s="20">
        <v>5775</v>
      </c>
      <c r="C826" s="30">
        <v>15.821899999999999</v>
      </c>
      <c r="D826" s="31">
        <v>7.0841000000000003</v>
      </c>
    </row>
    <row r="827" spans="1:4" x14ac:dyDescent="0.25">
      <c r="A827" s="29">
        <v>45404</v>
      </c>
      <c r="B827" s="20">
        <v>5782</v>
      </c>
      <c r="C827" s="30">
        <v>15.841100000000001</v>
      </c>
      <c r="D827" s="31">
        <v>7.0838000000000001</v>
      </c>
    </row>
    <row r="828" spans="1:4" x14ac:dyDescent="0.25">
      <c r="A828" s="29">
        <v>45404</v>
      </c>
      <c r="B828" s="20">
        <v>5789</v>
      </c>
      <c r="C828" s="30">
        <v>15.860300000000001</v>
      </c>
      <c r="D828" s="31">
        <v>7.0834999999999999</v>
      </c>
    </row>
    <row r="829" spans="1:4" x14ac:dyDescent="0.25">
      <c r="A829" s="29">
        <v>45404</v>
      </c>
      <c r="B829" s="20">
        <v>5796</v>
      </c>
      <c r="C829" s="30">
        <v>15.8795</v>
      </c>
      <c r="D829" s="31">
        <v>7.0831999999999997</v>
      </c>
    </row>
    <row r="830" spans="1:4" x14ac:dyDescent="0.25">
      <c r="A830" s="29">
        <v>45404</v>
      </c>
      <c r="B830" s="20">
        <v>5803</v>
      </c>
      <c r="C830" s="30">
        <v>15.8986</v>
      </c>
      <c r="D830" s="31">
        <v>7.0827999999999998</v>
      </c>
    </row>
    <row r="831" spans="1:4" x14ac:dyDescent="0.25">
      <c r="A831" s="29">
        <v>45404</v>
      </c>
      <c r="B831" s="20">
        <v>5810</v>
      </c>
      <c r="C831" s="30">
        <v>15.9178</v>
      </c>
      <c r="D831" s="31">
        <v>7.0824999999999996</v>
      </c>
    </row>
    <row r="832" spans="1:4" x14ac:dyDescent="0.25">
      <c r="A832" s="29">
        <v>45404</v>
      </c>
      <c r="B832" s="20">
        <v>5817</v>
      </c>
      <c r="C832" s="30">
        <v>15.936999999999999</v>
      </c>
      <c r="D832" s="31">
        <v>7.0822000000000003</v>
      </c>
    </row>
    <row r="833" spans="1:4" x14ac:dyDescent="0.25">
      <c r="A833" s="29">
        <v>45404</v>
      </c>
      <c r="B833" s="20">
        <v>5824</v>
      </c>
      <c r="C833" s="30">
        <v>15.956200000000001</v>
      </c>
      <c r="D833" s="31">
        <v>7.0819000000000001</v>
      </c>
    </row>
    <row r="834" spans="1:4" x14ac:dyDescent="0.25">
      <c r="A834" s="29">
        <v>45404</v>
      </c>
      <c r="B834" s="20">
        <v>5831</v>
      </c>
      <c r="C834" s="30">
        <v>15.975300000000001</v>
      </c>
      <c r="D834" s="31">
        <v>7.0815000000000001</v>
      </c>
    </row>
    <row r="835" spans="1:4" x14ac:dyDescent="0.25">
      <c r="A835" s="29">
        <v>45404</v>
      </c>
      <c r="B835" s="20">
        <v>5838</v>
      </c>
      <c r="C835" s="30">
        <v>15.9945</v>
      </c>
      <c r="D835" s="31">
        <v>7.0811999999999999</v>
      </c>
    </row>
    <row r="836" spans="1:4" x14ac:dyDescent="0.25">
      <c r="A836" s="29">
        <v>45404</v>
      </c>
      <c r="B836" s="20">
        <v>5845</v>
      </c>
      <c r="C836" s="30">
        <v>16.0137</v>
      </c>
      <c r="D836" s="31">
        <v>7.0808999999999997</v>
      </c>
    </row>
    <row r="837" spans="1:4" x14ac:dyDescent="0.25">
      <c r="A837" s="29">
        <v>45404</v>
      </c>
      <c r="B837" s="20">
        <v>5852</v>
      </c>
      <c r="C837" s="30">
        <v>16.032900000000001</v>
      </c>
      <c r="D837" s="31">
        <v>7.0804999999999998</v>
      </c>
    </row>
    <row r="838" spans="1:4" x14ac:dyDescent="0.25">
      <c r="A838" s="29">
        <v>45404</v>
      </c>
      <c r="B838" s="20">
        <v>5859</v>
      </c>
      <c r="C838" s="30">
        <v>16.052099999999999</v>
      </c>
      <c r="D838" s="31">
        <v>7.0801999999999996</v>
      </c>
    </row>
    <row r="839" spans="1:4" x14ac:dyDescent="0.25">
      <c r="A839" s="29">
        <v>45404</v>
      </c>
      <c r="B839" s="20">
        <v>5866</v>
      </c>
      <c r="C839" s="30">
        <v>16.071200000000001</v>
      </c>
      <c r="D839" s="31">
        <v>7.0799000000000003</v>
      </c>
    </row>
    <row r="840" spans="1:4" x14ac:dyDescent="0.25">
      <c r="A840" s="29">
        <v>45404</v>
      </c>
      <c r="B840" s="20">
        <v>5873</v>
      </c>
      <c r="C840" s="30">
        <v>16.090399999999999</v>
      </c>
      <c r="D840" s="31">
        <v>7.0795000000000003</v>
      </c>
    </row>
    <row r="841" spans="1:4" x14ac:dyDescent="0.25">
      <c r="A841" s="29">
        <v>45404</v>
      </c>
      <c r="B841" s="20">
        <v>5880</v>
      </c>
      <c r="C841" s="30">
        <v>16.1096</v>
      </c>
      <c r="D841" s="31">
        <v>7.0792000000000002</v>
      </c>
    </row>
    <row r="842" spans="1:4" x14ac:dyDescent="0.25">
      <c r="A842" s="29">
        <v>45404</v>
      </c>
      <c r="B842" s="20">
        <v>5887</v>
      </c>
      <c r="C842" s="30">
        <v>16.128799999999998</v>
      </c>
      <c r="D842" s="31">
        <v>7.0789</v>
      </c>
    </row>
    <row r="843" spans="1:4" x14ac:dyDescent="0.25">
      <c r="A843" s="29">
        <v>45404</v>
      </c>
      <c r="B843" s="20">
        <v>5894</v>
      </c>
      <c r="C843" s="30">
        <v>16.1479</v>
      </c>
      <c r="D843" s="31">
        <v>7.0785</v>
      </c>
    </row>
    <row r="844" spans="1:4" x14ac:dyDescent="0.25">
      <c r="A844" s="29">
        <v>45404</v>
      </c>
      <c r="B844" s="20">
        <v>5901</v>
      </c>
      <c r="C844" s="30">
        <v>16.167100000000001</v>
      </c>
      <c r="D844" s="31">
        <v>7.0781999999999998</v>
      </c>
    </row>
    <row r="845" spans="1:4" x14ac:dyDescent="0.25">
      <c r="A845" s="29">
        <v>45404</v>
      </c>
      <c r="B845" s="20">
        <v>5908</v>
      </c>
      <c r="C845" s="30">
        <v>16.186299999999999</v>
      </c>
      <c r="D845" s="31">
        <v>7.0778999999999996</v>
      </c>
    </row>
    <row r="846" spans="1:4" x14ac:dyDescent="0.25">
      <c r="A846" s="29">
        <v>45404</v>
      </c>
      <c r="B846" s="20">
        <v>5915</v>
      </c>
      <c r="C846" s="30">
        <v>16.205500000000001</v>
      </c>
      <c r="D846" s="31">
        <v>7.0774999999999997</v>
      </c>
    </row>
    <row r="847" spans="1:4" x14ac:dyDescent="0.25">
      <c r="A847" s="29">
        <v>45404</v>
      </c>
      <c r="B847" s="20">
        <v>5922</v>
      </c>
      <c r="C847" s="30">
        <v>16.224699999999999</v>
      </c>
      <c r="D847" s="31">
        <v>7.0772000000000004</v>
      </c>
    </row>
    <row r="848" spans="1:4" x14ac:dyDescent="0.25">
      <c r="A848" s="29">
        <v>45404</v>
      </c>
      <c r="B848" s="20">
        <v>5929</v>
      </c>
      <c r="C848" s="30">
        <v>16.2438</v>
      </c>
      <c r="D848" s="31">
        <v>7.0768000000000004</v>
      </c>
    </row>
    <row r="849" spans="1:4" x14ac:dyDescent="0.25">
      <c r="A849" s="29">
        <v>45404</v>
      </c>
      <c r="B849" s="20">
        <v>5936</v>
      </c>
      <c r="C849" s="30">
        <v>16.263000000000002</v>
      </c>
      <c r="D849" s="31">
        <v>7.0765000000000002</v>
      </c>
    </row>
    <row r="850" spans="1:4" x14ac:dyDescent="0.25">
      <c r="A850" s="29">
        <v>45404</v>
      </c>
      <c r="B850" s="20">
        <v>5943</v>
      </c>
      <c r="C850" s="30">
        <v>16.2822</v>
      </c>
      <c r="D850" s="31">
        <v>7.0762</v>
      </c>
    </row>
    <row r="851" spans="1:4" x14ac:dyDescent="0.25">
      <c r="A851" s="29">
        <v>45404</v>
      </c>
      <c r="B851" s="20">
        <v>5950</v>
      </c>
      <c r="C851" s="30">
        <v>16.301400000000001</v>
      </c>
      <c r="D851" s="31">
        <v>7.0758000000000001</v>
      </c>
    </row>
    <row r="852" spans="1:4" x14ac:dyDescent="0.25">
      <c r="A852" s="29">
        <v>45404</v>
      </c>
      <c r="B852" s="20">
        <v>5957</v>
      </c>
      <c r="C852" s="30">
        <v>16.320499999999999</v>
      </c>
      <c r="D852" s="31">
        <v>7.0754999999999999</v>
      </c>
    </row>
    <row r="853" spans="1:4" x14ac:dyDescent="0.25">
      <c r="A853" s="29">
        <v>45404</v>
      </c>
      <c r="B853" s="20">
        <v>5964</v>
      </c>
      <c r="C853" s="30">
        <v>16.339700000000001</v>
      </c>
      <c r="D853" s="31">
        <v>7.0750999999999999</v>
      </c>
    </row>
    <row r="854" spans="1:4" x14ac:dyDescent="0.25">
      <c r="A854" s="29">
        <v>45404</v>
      </c>
      <c r="B854" s="20">
        <v>5971</v>
      </c>
      <c r="C854" s="30">
        <v>16.358899999999998</v>
      </c>
      <c r="D854" s="31">
        <v>7.0747999999999998</v>
      </c>
    </row>
    <row r="855" spans="1:4" x14ac:dyDescent="0.25">
      <c r="A855" s="29">
        <v>45404</v>
      </c>
      <c r="B855" s="20">
        <v>5978</v>
      </c>
      <c r="C855" s="30">
        <v>16.3781</v>
      </c>
      <c r="D855" s="31">
        <v>7.0743999999999998</v>
      </c>
    </row>
    <row r="856" spans="1:4" x14ac:dyDescent="0.25">
      <c r="A856" s="29">
        <v>45404</v>
      </c>
      <c r="B856" s="20">
        <v>5985</v>
      </c>
      <c r="C856" s="30">
        <v>16.397300000000001</v>
      </c>
      <c r="D856" s="31">
        <v>7.0740999999999996</v>
      </c>
    </row>
    <row r="857" spans="1:4" x14ac:dyDescent="0.25">
      <c r="A857" s="29">
        <v>45404</v>
      </c>
      <c r="B857" s="20">
        <v>5992</v>
      </c>
      <c r="C857" s="30">
        <v>16.416399999999999</v>
      </c>
      <c r="D857" s="31">
        <v>7.0736999999999997</v>
      </c>
    </row>
    <row r="858" spans="1:4" x14ac:dyDescent="0.25">
      <c r="A858" s="29">
        <v>45404</v>
      </c>
      <c r="B858" s="20">
        <v>5999</v>
      </c>
      <c r="C858" s="30">
        <v>16.435600000000001</v>
      </c>
      <c r="D858" s="31">
        <v>7.0734000000000004</v>
      </c>
    </row>
    <row r="859" spans="1:4" x14ac:dyDescent="0.25">
      <c r="A859" s="29">
        <v>45404</v>
      </c>
      <c r="B859" s="20">
        <v>6006</v>
      </c>
      <c r="C859" s="30">
        <v>16.454799999999999</v>
      </c>
      <c r="D859" s="31">
        <v>7.0730000000000004</v>
      </c>
    </row>
    <row r="860" spans="1:4" x14ac:dyDescent="0.25">
      <c r="A860" s="29">
        <v>45404</v>
      </c>
      <c r="B860" s="20">
        <v>6013</v>
      </c>
      <c r="C860" s="30">
        <v>16.474</v>
      </c>
      <c r="D860" s="31">
        <v>7.0727000000000002</v>
      </c>
    </row>
    <row r="861" spans="1:4" x14ac:dyDescent="0.25">
      <c r="A861" s="29">
        <v>45404</v>
      </c>
      <c r="B861" s="20">
        <v>6020</v>
      </c>
      <c r="C861" s="30">
        <v>16.493200000000002</v>
      </c>
      <c r="D861" s="31">
        <v>7.0723000000000003</v>
      </c>
    </row>
    <row r="862" spans="1:4" x14ac:dyDescent="0.25">
      <c r="A862" s="29">
        <v>45404</v>
      </c>
      <c r="B862" s="20">
        <v>6027</v>
      </c>
      <c r="C862" s="30">
        <v>16.5123</v>
      </c>
      <c r="D862" s="31">
        <v>7.0720000000000001</v>
      </c>
    </row>
    <row r="863" spans="1:4" x14ac:dyDescent="0.25">
      <c r="A863" s="29">
        <v>45404</v>
      </c>
      <c r="B863" s="20">
        <v>6034</v>
      </c>
      <c r="C863" s="30">
        <v>16.531500000000001</v>
      </c>
      <c r="D863" s="31">
        <v>7.0716000000000001</v>
      </c>
    </row>
    <row r="864" spans="1:4" x14ac:dyDescent="0.25">
      <c r="A864" s="29">
        <v>45404</v>
      </c>
      <c r="B864" s="20">
        <v>6041</v>
      </c>
      <c r="C864" s="30">
        <v>16.550699999999999</v>
      </c>
      <c r="D864" s="31">
        <v>7.0712999999999999</v>
      </c>
    </row>
    <row r="865" spans="1:4" x14ac:dyDescent="0.25">
      <c r="A865" s="29">
        <v>45404</v>
      </c>
      <c r="B865" s="20">
        <v>6048</v>
      </c>
      <c r="C865" s="30">
        <v>16.569900000000001</v>
      </c>
      <c r="D865" s="31">
        <v>7.0709</v>
      </c>
    </row>
    <row r="866" spans="1:4" x14ac:dyDescent="0.25">
      <c r="A866" s="29">
        <v>45404</v>
      </c>
      <c r="B866" s="20">
        <v>6055</v>
      </c>
      <c r="C866" s="30">
        <v>16.588999999999999</v>
      </c>
      <c r="D866" s="31">
        <v>7.0705999999999998</v>
      </c>
    </row>
    <row r="867" spans="1:4" x14ac:dyDescent="0.25">
      <c r="A867" s="29">
        <v>45404</v>
      </c>
      <c r="B867" s="20">
        <v>6062</v>
      </c>
      <c r="C867" s="30">
        <v>16.6082</v>
      </c>
      <c r="D867" s="31">
        <v>7.0701999999999998</v>
      </c>
    </row>
    <row r="868" spans="1:4" x14ac:dyDescent="0.25">
      <c r="A868" s="29">
        <v>45404</v>
      </c>
      <c r="B868" s="20">
        <v>6069</v>
      </c>
      <c r="C868" s="30">
        <v>16.627400000000002</v>
      </c>
      <c r="D868" s="31">
        <v>7.0698999999999996</v>
      </c>
    </row>
    <row r="869" spans="1:4" x14ac:dyDescent="0.25">
      <c r="A869" s="29">
        <v>45404</v>
      </c>
      <c r="B869" s="20">
        <v>6076</v>
      </c>
      <c r="C869" s="30">
        <v>16.646599999999999</v>
      </c>
      <c r="D869" s="31">
        <v>7.0694999999999997</v>
      </c>
    </row>
    <row r="870" spans="1:4" x14ac:dyDescent="0.25">
      <c r="A870" s="29">
        <v>45404</v>
      </c>
      <c r="B870" s="20">
        <v>6083</v>
      </c>
      <c r="C870" s="30">
        <v>16.665800000000001</v>
      </c>
      <c r="D870" s="31">
        <v>7.0692000000000004</v>
      </c>
    </row>
    <row r="871" spans="1:4" x14ac:dyDescent="0.25">
      <c r="A871" s="29">
        <v>45404</v>
      </c>
      <c r="B871" s="20">
        <v>6090</v>
      </c>
      <c r="C871" s="30">
        <v>16.684899999999999</v>
      </c>
      <c r="D871" s="31">
        <v>7.0688000000000004</v>
      </c>
    </row>
    <row r="872" spans="1:4" x14ac:dyDescent="0.25">
      <c r="A872" s="29">
        <v>45404</v>
      </c>
      <c r="B872" s="20">
        <v>6097</v>
      </c>
      <c r="C872" s="30">
        <v>16.7041</v>
      </c>
      <c r="D872" s="31">
        <v>7.0685000000000002</v>
      </c>
    </row>
    <row r="873" spans="1:4" x14ac:dyDescent="0.25">
      <c r="A873" s="29">
        <v>45404</v>
      </c>
      <c r="B873" s="20">
        <v>6104</v>
      </c>
      <c r="C873" s="30">
        <v>16.723299999999998</v>
      </c>
      <c r="D873" s="31">
        <v>7.0681000000000003</v>
      </c>
    </row>
    <row r="874" spans="1:4" x14ac:dyDescent="0.25">
      <c r="A874" s="29">
        <v>45404</v>
      </c>
      <c r="B874" s="20">
        <v>6111</v>
      </c>
      <c r="C874" s="30">
        <v>16.7425</v>
      </c>
      <c r="D874" s="31">
        <v>7.0677000000000003</v>
      </c>
    </row>
    <row r="875" spans="1:4" x14ac:dyDescent="0.25">
      <c r="A875" s="29">
        <v>45404</v>
      </c>
      <c r="B875" s="20">
        <v>6118</v>
      </c>
      <c r="C875" s="30">
        <v>16.761600000000001</v>
      </c>
      <c r="D875" s="31">
        <v>7.0674000000000001</v>
      </c>
    </row>
    <row r="876" spans="1:4" x14ac:dyDescent="0.25">
      <c r="A876" s="29">
        <v>45404</v>
      </c>
      <c r="B876" s="20">
        <v>6125</v>
      </c>
      <c r="C876" s="30">
        <v>16.780799999999999</v>
      </c>
      <c r="D876" s="31">
        <v>7.0670000000000002</v>
      </c>
    </row>
    <row r="877" spans="1:4" x14ac:dyDescent="0.25">
      <c r="A877" s="29">
        <v>45404</v>
      </c>
      <c r="B877" s="20">
        <v>6132</v>
      </c>
      <c r="C877" s="30">
        <v>16.8</v>
      </c>
      <c r="D877" s="31">
        <v>7.0667</v>
      </c>
    </row>
    <row r="878" spans="1:4" x14ac:dyDescent="0.25">
      <c r="A878" s="29">
        <v>45404</v>
      </c>
      <c r="B878" s="20">
        <v>6139</v>
      </c>
      <c r="C878" s="30">
        <v>16.819199999999999</v>
      </c>
      <c r="D878" s="31">
        <v>7.0663</v>
      </c>
    </row>
    <row r="879" spans="1:4" x14ac:dyDescent="0.25">
      <c r="A879" s="29">
        <v>45404</v>
      </c>
      <c r="B879" s="20">
        <v>6146</v>
      </c>
      <c r="C879" s="30">
        <v>16.8384</v>
      </c>
      <c r="D879" s="31">
        <v>7.0659000000000001</v>
      </c>
    </row>
    <row r="880" spans="1:4" x14ac:dyDescent="0.25">
      <c r="A880" s="29">
        <v>45404</v>
      </c>
      <c r="B880" s="20">
        <v>6153</v>
      </c>
      <c r="C880" s="30">
        <v>16.857500000000002</v>
      </c>
      <c r="D880" s="31">
        <v>7.0655999999999999</v>
      </c>
    </row>
    <row r="881" spans="1:4" x14ac:dyDescent="0.25">
      <c r="A881" s="29">
        <v>45404</v>
      </c>
      <c r="B881" s="20">
        <v>6160</v>
      </c>
      <c r="C881" s="30">
        <v>16.8767</v>
      </c>
      <c r="D881" s="31">
        <v>7.0651999999999999</v>
      </c>
    </row>
    <row r="882" spans="1:4" x14ac:dyDescent="0.25">
      <c r="A882" s="29">
        <v>45404</v>
      </c>
      <c r="B882" s="20">
        <v>6167</v>
      </c>
      <c r="C882" s="30">
        <v>16.895900000000001</v>
      </c>
      <c r="D882" s="31">
        <v>7.0648</v>
      </c>
    </row>
    <row r="883" spans="1:4" x14ac:dyDescent="0.25">
      <c r="A883" s="29">
        <v>45404</v>
      </c>
      <c r="B883" s="20">
        <v>6174</v>
      </c>
      <c r="C883" s="30">
        <v>16.915099999999999</v>
      </c>
      <c r="D883" s="31">
        <v>7.0644999999999998</v>
      </c>
    </row>
    <row r="884" spans="1:4" x14ac:dyDescent="0.25">
      <c r="A884" s="29">
        <v>45404</v>
      </c>
      <c r="B884" s="20">
        <v>6181</v>
      </c>
      <c r="C884" s="30">
        <v>16.934200000000001</v>
      </c>
      <c r="D884" s="31">
        <v>7.0640999999999998</v>
      </c>
    </row>
    <row r="885" spans="1:4" x14ac:dyDescent="0.25">
      <c r="A885" s="29">
        <v>45404</v>
      </c>
      <c r="B885" s="20">
        <v>6188</v>
      </c>
      <c r="C885" s="30">
        <v>16.953399999999998</v>
      </c>
      <c r="D885" s="31">
        <v>7.0637999999999996</v>
      </c>
    </row>
    <row r="886" spans="1:4" x14ac:dyDescent="0.25">
      <c r="A886" s="29">
        <v>45404</v>
      </c>
      <c r="B886" s="20">
        <v>6195</v>
      </c>
      <c r="C886" s="30">
        <v>16.9726</v>
      </c>
      <c r="D886" s="31">
        <v>7.0633999999999997</v>
      </c>
    </row>
    <row r="887" spans="1:4" x14ac:dyDescent="0.25">
      <c r="A887" s="29">
        <v>45404</v>
      </c>
      <c r="B887" s="20">
        <v>6202</v>
      </c>
      <c r="C887" s="30">
        <v>16.991800000000001</v>
      </c>
      <c r="D887" s="31">
        <v>7.0629999999999997</v>
      </c>
    </row>
    <row r="888" spans="1:4" x14ac:dyDescent="0.25">
      <c r="A888" s="29">
        <v>45404</v>
      </c>
      <c r="B888" s="20">
        <v>6209</v>
      </c>
      <c r="C888" s="30">
        <v>17.010999999999999</v>
      </c>
      <c r="D888" s="31">
        <v>7.0625999999999998</v>
      </c>
    </row>
    <row r="889" spans="1:4" x14ac:dyDescent="0.25">
      <c r="A889" s="29">
        <v>45404</v>
      </c>
      <c r="B889" s="20">
        <v>6216</v>
      </c>
      <c r="C889" s="30">
        <v>17.030100000000001</v>
      </c>
      <c r="D889" s="31">
        <v>7.0622999999999996</v>
      </c>
    </row>
    <row r="890" spans="1:4" x14ac:dyDescent="0.25">
      <c r="A890" s="29">
        <v>45404</v>
      </c>
      <c r="B890" s="20">
        <v>6223</v>
      </c>
      <c r="C890" s="30">
        <v>17.049299999999999</v>
      </c>
      <c r="D890" s="31">
        <v>7.0618999999999996</v>
      </c>
    </row>
    <row r="891" spans="1:4" x14ac:dyDescent="0.25">
      <c r="A891" s="29">
        <v>45404</v>
      </c>
      <c r="B891" s="20">
        <v>6230</v>
      </c>
      <c r="C891" s="30">
        <v>17.0685</v>
      </c>
      <c r="D891" s="31">
        <v>7.0614999999999997</v>
      </c>
    </row>
    <row r="892" spans="1:4" x14ac:dyDescent="0.25">
      <c r="A892" s="29">
        <v>45404</v>
      </c>
      <c r="B892" s="20">
        <v>6237</v>
      </c>
      <c r="C892" s="30">
        <v>17.087700000000002</v>
      </c>
      <c r="D892" s="31">
        <v>7.0612000000000004</v>
      </c>
    </row>
    <row r="893" spans="1:4" x14ac:dyDescent="0.25">
      <c r="A893" s="29">
        <v>45404</v>
      </c>
      <c r="B893" s="20">
        <v>6244</v>
      </c>
      <c r="C893" s="30">
        <v>17.1068</v>
      </c>
      <c r="D893" s="31">
        <v>7.0608000000000004</v>
      </c>
    </row>
    <row r="894" spans="1:4" x14ac:dyDescent="0.25">
      <c r="A894" s="29">
        <v>45404</v>
      </c>
      <c r="B894" s="20">
        <v>6251</v>
      </c>
      <c r="C894" s="30">
        <v>17.126000000000001</v>
      </c>
      <c r="D894" s="31">
        <v>7.0603999999999996</v>
      </c>
    </row>
    <row r="895" spans="1:4" x14ac:dyDescent="0.25">
      <c r="A895" s="29">
        <v>45404</v>
      </c>
      <c r="B895" s="20">
        <v>6258</v>
      </c>
      <c r="C895" s="30">
        <v>17.145199999999999</v>
      </c>
      <c r="D895" s="31">
        <v>7.0601000000000003</v>
      </c>
    </row>
    <row r="896" spans="1:4" x14ac:dyDescent="0.25">
      <c r="A896" s="29">
        <v>45404</v>
      </c>
      <c r="B896" s="20">
        <v>6265</v>
      </c>
      <c r="C896" s="30">
        <v>17.164400000000001</v>
      </c>
      <c r="D896" s="31">
        <v>7.0597000000000003</v>
      </c>
    </row>
    <row r="897" spans="1:4" x14ac:dyDescent="0.25">
      <c r="A897" s="29">
        <v>45404</v>
      </c>
      <c r="B897" s="20">
        <v>6272</v>
      </c>
      <c r="C897" s="30">
        <v>17.183599999999998</v>
      </c>
      <c r="D897" s="31">
        <v>7.0593000000000004</v>
      </c>
    </row>
    <row r="898" spans="1:4" x14ac:dyDescent="0.25">
      <c r="A898" s="29">
        <v>45404</v>
      </c>
      <c r="B898" s="20">
        <v>6279</v>
      </c>
      <c r="C898" s="30">
        <v>17.2027</v>
      </c>
      <c r="D898" s="31">
        <v>7.0589000000000004</v>
      </c>
    </row>
    <row r="899" spans="1:4" x14ac:dyDescent="0.25">
      <c r="A899" s="29">
        <v>45404</v>
      </c>
      <c r="B899" s="20">
        <v>6286</v>
      </c>
      <c r="C899" s="30">
        <v>17.221900000000002</v>
      </c>
      <c r="D899" s="31">
        <v>7.0586000000000002</v>
      </c>
    </row>
    <row r="900" spans="1:4" x14ac:dyDescent="0.25">
      <c r="A900" s="29">
        <v>45404</v>
      </c>
      <c r="B900" s="20">
        <v>6293</v>
      </c>
      <c r="C900" s="30">
        <v>17.241099999999999</v>
      </c>
      <c r="D900" s="31">
        <v>7.0582000000000003</v>
      </c>
    </row>
    <row r="901" spans="1:4" x14ac:dyDescent="0.25">
      <c r="A901" s="29">
        <v>45404</v>
      </c>
      <c r="B901" s="20">
        <v>6300</v>
      </c>
      <c r="C901" s="30">
        <v>17.260300000000001</v>
      </c>
      <c r="D901" s="31">
        <v>7.0578000000000003</v>
      </c>
    </row>
    <row r="902" spans="1:4" x14ac:dyDescent="0.25">
      <c r="A902" s="29">
        <v>45404</v>
      </c>
      <c r="B902" s="20">
        <v>6307</v>
      </c>
      <c r="C902" s="30">
        <v>17.279499999999999</v>
      </c>
      <c r="D902" s="31">
        <v>7.0574000000000003</v>
      </c>
    </row>
    <row r="903" spans="1:4" x14ac:dyDescent="0.25">
      <c r="A903" s="29">
        <v>45404</v>
      </c>
      <c r="B903" s="20">
        <v>6314</v>
      </c>
      <c r="C903" s="30">
        <v>17.2986</v>
      </c>
      <c r="D903" s="31">
        <v>7.0571000000000002</v>
      </c>
    </row>
    <row r="904" spans="1:4" x14ac:dyDescent="0.25">
      <c r="A904" s="29">
        <v>45404</v>
      </c>
      <c r="B904" s="20">
        <v>6321</v>
      </c>
      <c r="C904" s="30">
        <v>17.317799999999998</v>
      </c>
      <c r="D904" s="31">
        <v>7.0567000000000002</v>
      </c>
    </row>
    <row r="905" spans="1:4" x14ac:dyDescent="0.25">
      <c r="A905" s="29">
        <v>45404</v>
      </c>
      <c r="B905" s="20">
        <v>6328</v>
      </c>
      <c r="C905" s="30">
        <v>17.337</v>
      </c>
      <c r="D905" s="31">
        <v>7.0563000000000002</v>
      </c>
    </row>
    <row r="906" spans="1:4" x14ac:dyDescent="0.25">
      <c r="A906" s="29">
        <v>45404</v>
      </c>
      <c r="B906" s="20">
        <v>6335</v>
      </c>
      <c r="C906" s="30">
        <v>17.356200000000001</v>
      </c>
      <c r="D906" s="31">
        <v>7.0559000000000003</v>
      </c>
    </row>
    <row r="907" spans="1:4" x14ac:dyDescent="0.25">
      <c r="A907" s="29">
        <v>45404</v>
      </c>
      <c r="B907" s="20">
        <v>6342</v>
      </c>
      <c r="C907" s="30">
        <v>17.375299999999999</v>
      </c>
      <c r="D907" s="31">
        <v>7.0555000000000003</v>
      </c>
    </row>
    <row r="908" spans="1:4" x14ac:dyDescent="0.25">
      <c r="A908" s="29">
        <v>45404</v>
      </c>
      <c r="B908" s="20">
        <v>6349</v>
      </c>
      <c r="C908" s="30">
        <v>17.394500000000001</v>
      </c>
      <c r="D908" s="31">
        <v>7.0552000000000001</v>
      </c>
    </row>
    <row r="909" spans="1:4" x14ac:dyDescent="0.25">
      <c r="A909" s="29">
        <v>45404</v>
      </c>
      <c r="B909" s="20">
        <v>6356</v>
      </c>
      <c r="C909" s="30">
        <v>17.413699999999999</v>
      </c>
      <c r="D909" s="31">
        <v>7.0548000000000002</v>
      </c>
    </row>
    <row r="910" spans="1:4" x14ac:dyDescent="0.25">
      <c r="A910" s="29">
        <v>45404</v>
      </c>
      <c r="B910" s="20">
        <v>6363</v>
      </c>
      <c r="C910" s="30">
        <v>17.4329</v>
      </c>
      <c r="D910" s="31">
        <v>7.0544000000000002</v>
      </c>
    </row>
    <row r="911" spans="1:4" x14ac:dyDescent="0.25">
      <c r="A911" s="29">
        <v>45404</v>
      </c>
      <c r="B911" s="20">
        <v>6370</v>
      </c>
      <c r="C911" s="30">
        <v>17.452100000000002</v>
      </c>
      <c r="D911" s="31">
        <v>7.0540000000000003</v>
      </c>
    </row>
    <row r="912" spans="1:4" x14ac:dyDescent="0.25">
      <c r="A912" s="29">
        <v>45404</v>
      </c>
      <c r="B912" s="20">
        <v>6377</v>
      </c>
      <c r="C912" s="30">
        <v>17.4712</v>
      </c>
      <c r="D912" s="31">
        <v>7.0536000000000003</v>
      </c>
    </row>
    <row r="913" spans="1:4" x14ac:dyDescent="0.25">
      <c r="A913" s="29">
        <v>45404</v>
      </c>
      <c r="B913" s="20">
        <v>6384</v>
      </c>
      <c r="C913" s="30">
        <v>17.490400000000001</v>
      </c>
      <c r="D913" s="31">
        <v>7.0533000000000001</v>
      </c>
    </row>
    <row r="914" spans="1:4" x14ac:dyDescent="0.25">
      <c r="A914" s="29">
        <v>45404</v>
      </c>
      <c r="B914" s="20">
        <v>6391</v>
      </c>
      <c r="C914" s="30">
        <v>17.509599999999999</v>
      </c>
      <c r="D914" s="31">
        <v>7.0529000000000002</v>
      </c>
    </row>
    <row r="915" spans="1:4" x14ac:dyDescent="0.25">
      <c r="A915" s="29">
        <v>45404</v>
      </c>
      <c r="B915" s="20">
        <v>6398</v>
      </c>
      <c r="C915" s="30">
        <v>17.5288</v>
      </c>
      <c r="D915" s="31">
        <v>7.0525000000000002</v>
      </c>
    </row>
    <row r="916" spans="1:4" x14ac:dyDescent="0.25">
      <c r="A916" s="29">
        <v>45404</v>
      </c>
      <c r="B916" s="20">
        <v>6405</v>
      </c>
      <c r="C916" s="30">
        <v>17.547899999999998</v>
      </c>
      <c r="D916" s="31">
        <v>7.0521000000000003</v>
      </c>
    </row>
    <row r="917" spans="1:4" x14ac:dyDescent="0.25">
      <c r="A917" s="29">
        <v>45404</v>
      </c>
      <c r="B917" s="20">
        <v>6412</v>
      </c>
      <c r="C917" s="30">
        <v>17.5671</v>
      </c>
      <c r="D917" s="31">
        <v>7.0517000000000003</v>
      </c>
    </row>
    <row r="918" spans="1:4" x14ac:dyDescent="0.25">
      <c r="A918" s="29">
        <v>45404</v>
      </c>
      <c r="B918" s="20">
        <v>6419</v>
      </c>
      <c r="C918" s="30">
        <v>17.586300000000001</v>
      </c>
      <c r="D918" s="31">
        <v>7.0513000000000003</v>
      </c>
    </row>
    <row r="919" spans="1:4" x14ac:dyDescent="0.25">
      <c r="A919" s="29">
        <v>45404</v>
      </c>
      <c r="B919" s="20">
        <v>6426</v>
      </c>
      <c r="C919" s="30">
        <v>17.605499999999999</v>
      </c>
      <c r="D919" s="31">
        <v>7.0509000000000004</v>
      </c>
    </row>
    <row r="920" spans="1:4" x14ac:dyDescent="0.25">
      <c r="A920" s="29">
        <v>45404</v>
      </c>
      <c r="B920" s="20">
        <v>6433</v>
      </c>
      <c r="C920" s="30">
        <v>17.624700000000001</v>
      </c>
      <c r="D920" s="31">
        <v>7.0506000000000002</v>
      </c>
    </row>
    <row r="921" spans="1:4" x14ac:dyDescent="0.25">
      <c r="A921" s="29">
        <v>45404</v>
      </c>
      <c r="B921" s="20">
        <v>6440</v>
      </c>
      <c r="C921" s="30">
        <v>17.643799999999999</v>
      </c>
      <c r="D921" s="31">
        <v>7.0502000000000002</v>
      </c>
    </row>
    <row r="922" spans="1:4" x14ac:dyDescent="0.25">
      <c r="A922" s="29">
        <v>45404</v>
      </c>
      <c r="B922" s="20">
        <v>6447</v>
      </c>
      <c r="C922" s="30">
        <v>17.663</v>
      </c>
      <c r="D922" s="31">
        <v>7.0498000000000003</v>
      </c>
    </row>
    <row r="923" spans="1:4" x14ac:dyDescent="0.25">
      <c r="A923" s="29">
        <v>45404</v>
      </c>
      <c r="B923" s="20">
        <v>6454</v>
      </c>
      <c r="C923" s="30">
        <v>17.682200000000002</v>
      </c>
      <c r="D923" s="31">
        <v>7.0494000000000003</v>
      </c>
    </row>
    <row r="924" spans="1:4" x14ac:dyDescent="0.25">
      <c r="A924" s="29">
        <v>45404</v>
      </c>
      <c r="B924" s="20">
        <v>6461</v>
      </c>
      <c r="C924" s="30">
        <v>17.7014</v>
      </c>
      <c r="D924" s="31">
        <v>7.0490000000000004</v>
      </c>
    </row>
    <row r="925" spans="1:4" x14ac:dyDescent="0.25">
      <c r="A925" s="29">
        <v>45404</v>
      </c>
      <c r="B925" s="20">
        <v>6468</v>
      </c>
      <c r="C925" s="30">
        <v>17.720500000000001</v>
      </c>
      <c r="D925" s="31">
        <v>7.0486000000000004</v>
      </c>
    </row>
    <row r="926" spans="1:4" x14ac:dyDescent="0.25">
      <c r="A926" s="29">
        <v>45404</v>
      </c>
      <c r="B926" s="20">
        <v>6475</v>
      </c>
      <c r="C926" s="30">
        <v>17.739699999999999</v>
      </c>
      <c r="D926" s="31">
        <v>7.0481999999999996</v>
      </c>
    </row>
    <row r="927" spans="1:4" x14ac:dyDescent="0.25">
      <c r="A927" s="29">
        <v>45404</v>
      </c>
      <c r="B927" s="20">
        <v>6482</v>
      </c>
      <c r="C927" s="30">
        <v>17.758900000000001</v>
      </c>
      <c r="D927" s="31">
        <v>7.0477999999999996</v>
      </c>
    </row>
    <row r="928" spans="1:4" x14ac:dyDescent="0.25">
      <c r="A928" s="29">
        <v>45404</v>
      </c>
      <c r="B928" s="20">
        <v>6489</v>
      </c>
      <c r="C928" s="30">
        <v>17.778099999999998</v>
      </c>
      <c r="D928" s="31">
        <v>7.0473999999999997</v>
      </c>
    </row>
    <row r="929" spans="1:4" x14ac:dyDescent="0.25">
      <c r="A929" s="29">
        <v>45404</v>
      </c>
      <c r="B929" s="20">
        <v>6496</v>
      </c>
      <c r="C929" s="30">
        <v>17.7973</v>
      </c>
      <c r="D929" s="31">
        <v>7.0469999999999997</v>
      </c>
    </row>
    <row r="930" spans="1:4" x14ac:dyDescent="0.25">
      <c r="A930" s="29">
        <v>45404</v>
      </c>
      <c r="B930" s="20">
        <v>6503</v>
      </c>
      <c r="C930" s="30">
        <v>17.816400000000002</v>
      </c>
      <c r="D930" s="31">
        <v>7.0467000000000004</v>
      </c>
    </row>
    <row r="931" spans="1:4" x14ac:dyDescent="0.25">
      <c r="A931" s="29">
        <v>45404</v>
      </c>
      <c r="B931" s="20">
        <v>6510</v>
      </c>
      <c r="C931" s="30">
        <v>17.835599999999999</v>
      </c>
      <c r="D931" s="31">
        <v>7.0462999999999996</v>
      </c>
    </row>
    <row r="932" spans="1:4" x14ac:dyDescent="0.25">
      <c r="A932" s="29">
        <v>45404</v>
      </c>
      <c r="B932" s="20">
        <v>6517</v>
      </c>
      <c r="C932" s="30">
        <v>17.854800000000001</v>
      </c>
      <c r="D932" s="31">
        <v>7.0458999999999996</v>
      </c>
    </row>
    <row r="933" spans="1:4" x14ac:dyDescent="0.25">
      <c r="A933" s="29">
        <v>45404</v>
      </c>
      <c r="B933" s="20">
        <v>6524</v>
      </c>
      <c r="C933" s="30">
        <v>17.873999999999999</v>
      </c>
      <c r="D933" s="31">
        <v>7.0454999999999997</v>
      </c>
    </row>
    <row r="934" spans="1:4" x14ac:dyDescent="0.25">
      <c r="A934" s="29">
        <v>45404</v>
      </c>
      <c r="B934" s="20">
        <v>6531</v>
      </c>
      <c r="C934" s="30">
        <v>17.8932</v>
      </c>
      <c r="D934" s="31">
        <v>7.0450999999999997</v>
      </c>
    </row>
    <row r="935" spans="1:4" x14ac:dyDescent="0.25">
      <c r="A935" s="29">
        <v>45404</v>
      </c>
      <c r="B935" s="20">
        <v>6538</v>
      </c>
      <c r="C935" s="30">
        <v>17.912299999999998</v>
      </c>
      <c r="D935" s="31">
        <v>7.0446999999999997</v>
      </c>
    </row>
    <row r="936" spans="1:4" x14ac:dyDescent="0.25">
      <c r="A936" s="29">
        <v>45404</v>
      </c>
      <c r="B936" s="20">
        <v>6545</v>
      </c>
      <c r="C936" s="30">
        <v>17.9315</v>
      </c>
      <c r="D936" s="31">
        <v>7.0442999999999998</v>
      </c>
    </row>
    <row r="937" spans="1:4" x14ac:dyDescent="0.25">
      <c r="A937" s="29">
        <v>45404</v>
      </c>
      <c r="B937" s="20">
        <v>6552</v>
      </c>
      <c r="C937" s="30">
        <v>17.950700000000001</v>
      </c>
      <c r="D937" s="31">
        <v>7.0438999999999998</v>
      </c>
    </row>
    <row r="938" spans="1:4" x14ac:dyDescent="0.25">
      <c r="A938" s="29">
        <v>45404</v>
      </c>
      <c r="B938" s="20">
        <v>6559</v>
      </c>
      <c r="C938" s="30">
        <v>17.969899999999999</v>
      </c>
      <c r="D938" s="31">
        <v>7.0434999999999999</v>
      </c>
    </row>
    <row r="939" spans="1:4" x14ac:dyDescent="0.25">
      <c r="A939" s="29">
        <v>45404</v>
      </c>
      <c r="B939" s="20">
        <v>6566</v>
      </c>
      <c r="C939" s="30">
        <v>17.989000000000001</v>
      </c>
      <c r="D939" s="31">
        <v>7.0430999999999999</v>
      </c>
    </row>
    <row r="940" spans="1:4" x14ac:dyDescent="0.25">
      <c r="A940" s="29">
        <v>45404</v>
      </c>
      <c r="B940" s="20">
        <v>6573</v>
      </c>
      <c r="C940" s="30">
        <v>18.008199999999999</v>
      </c>
      <c r="D940" s="31">
        <v>7.0427</v>
      </c>
    </row>
    <row r="941" spans="1:4" x14ac:dyDescent="0.25">
      <c r="A941" s="29">
        <v>45404</v>
      </c>
      <c r="B941" s="20">
        <v>6580</v>
      </c>
      <c r="C941" s="30">
        <v>18.0274</v>
      </c>
      <c r="D941" s="31">
        <v>7.0423</v>
      </c>
    </row>
    <row r="942" spans="1:4" x14ac:dyDescent="0.25">
      <c r="A942" s="29">
        <v>45404</v>
      </c>
      <c r="B942" s="20">
        <v>6587</v>
      </c>
      <c r="C942" s="30">
        <v>18.046600000000002</v>
      </c>
      <c r="D942" s="31">
        <v>7.0419</v>
      </c>
    </row>
    <row r="943" spans="1:4" x14ac:dyDescent="0.25">
      <c r="A943" s="29">
        <v>45404</v>
      </c>
      <c r="B943" s="20">
        <v>6594</v>
      </c>
      <c r="C943" s="30">
        <v>18.065799999999999</v>
      </c>
      <c r="D943" s="31">
        <v>7.0415000000000001</v>
      </c>
    </row>
    <row r="944" spans="1:4" x14ac:dyDescent="0.25">
      <c r="A944" s="29">
        <v>45404</v>
      </c>
      <c r="B944" s="20">
        <v>6601</v>
      </c>
      <c r="C944" s="30">
        <v>18.084900000000001</v>
      </c>
      <c r="D944" s="31">
        <v>7.0411000000000001</v>
      </c>
    </row>
    <row r="945" spans="1:4" x14ac:dyDescent="0.25">
      <c r="A945" s="29">
        <v>45404</v>
      </c>
      <c r="B945" s="20">
        <v>6608</v>
      </c>
      <c r="C945" s="30">
        <v>18.104099999999999</v>
      </c>
      <c r="D945" s="31">
        <v>7.0407000000000002</v>
      </c>
    </row>
    <row r="946" spans="1:4" x14ac:dyDescent="0.25">
      <c r="A946" s="29">
        <v>45404</v>
      </c>
      <c r="B946" s="20">
        <v>6615</v>
      </c>
      <c r="C946" s="30">
        <v>18.1233</v>
      </c>
      <c r="D946" s="31">
        <v>7.0403000000000002</v>
      </c>
    </row>
    <row r="947" spans="1:4" x14ac:dyDescent="0.25">
      <c r="A947" s="29">
        <v>45404</v>
      </c>
      <c r="B947" s="20">
        <v>6622</v>
      </c>
      <c r="C947" s="30">
        <v>18.142499999999998</v>
      </c>
      <c r="D947" s="31">
        <v>7.0399000000000003</v>
      </c>
    </row>
    <row r="948" spans="1:4" x14ac:dyDescent="0.25">
      <c r="A948" s="29">
        <v>45404</v>
      </c>
      <c r="B948" s="20">
        <v>6629</v>
      </c>
      <c r="C948" s="30">
        <v>18.1616</v>
      </c>
      <c r="D948" s="31">
        <v>7.0395000000000003</v>
      </c>
    </row>
    <row r="949" spans="1:4" x14ac:dyDescent="0.25">
      <c r="A949" s="29">
        <v>45404</v>
      </c>
      <c r="B949" s="20">
        <v>6636</v>
      </c>
      <c r="C949" s="30">
        <v>18.180800000000001</v>
      </c>
      <c r="D949" s="31">
        <v>7.0391000000000004</v>
      </c>
    </row>
    <row r="950" spans="1:4" x14ac:dyDescent="0.25">
      <c r="A950" s="29">
        <v>45404</v>
      </c>
      <c r="B950" s="20">
        <v>6643</v>
      </c>
      <c r="C950" s="30">
        <v>18.2</v>
      </c>
      <c r="D950" s="31">
        <v>7.0387000000000004</v>
      </c>
    </row>
    <row r="951" spans="1:4" x14ac:dyDescent="0.25">
      <c r="A951" s="29">
        <v>45404</v>
      </c>
      <c r="B951" s="20">
        <v>6650</v>
      </c>
      <c r="C951" s="30">
        <v>18.219200000000001</v>
      </c>
      <c r="D951" s="31">
        <v>7.0382999999999996</v>
      </c>
    </row>
    <row r="952" spans="1:4" x14ac:dyDescent="0.25">
      <c r="A952" s="29">
        <v>45404</v>
      </c>
      <c r="B952" s="20">
        <v>6657</v>
      </c>
      <c r="C952" s="30">
        <v>18.238399999999999</v>
      </c>
      <c r="D952" s="31">
        <v>7.0378999999999996</v>
      </c>
    </row>
    <row r="953" spans="1:4" x14ac:dyDescent="0.25">
      <c r="A953" s="29">
        <v>45404</v>
      </c>
      <c r="B953" s="20">
        <v>6664</v>
      </c>
      <c r="C953" s="30">
        <v>18.2575</v>
      </c>
      <c r="D953" s="31">
        <v>7.0374999999999996</v>
      </c>
    </row>
    <row r="954" spans="1:4" x14ac:dyDescent="0.25">
      <c r="A954" s="29">
        <v>45404</v>
      </c>
      <c r="B954" s="20">
        <v>6671</v>
      </c>
      <c r="C954" s="30">
        <v>18.276700000000002</v>
      </c>
      <c r="D954" s="31">
        <v>7.0370999999999997</v>
      </c>
    </row>
    <row r="955" spans="1:4" x14ac:dyDescent="0.25">
      <c r="A955" s="29">
        <v>45404</v>
      </c>
      <c r="B955" s="20">
        <v>6678</v>
      </c>
      <c r="C955" s="30">
        <v>18.2959</v>
      </c>
      <c r="D955" s="31">
        <v>7.0366999999999997</v>
      </c>
    </row>
    <row r="956" spans="1:4" x14ac:dyDescent="0.25">
      <c r="A956" s="29">
        <v>45404</v>
      </c>
      <c r="B956" s="20">
        <v>6685</v>
      </c>
      <c r="C956" s="30">
        <v>18.315100000000001</v>
      </c>
      <c r="D956" s="31">
        <v>7.0362999999999998</v>
      </c>
    </row>
    <row r="957" spans="1:4" x14ac:dyDescent="0.25">
      <c r="A957" s="29">
        <v>45404</v>
      </c>
      <c r="B957" s="20">
        <v>6692</v>
      </c>
      <c r="C957" s="30">
        <v>18.334199999999999</v>
      </c>
      <c r="D957" s="31">
        <v>7.0358999999999998</v>
      </c>
    </row>
    <row r="958" spans="1:4" x14ac:dyDescent="0.25">
      <c r="A958" s="29">
        <v>45404</v>
      </c>
      <c r="B958" s="20">
        <v>6699</v>
      </c>
      <c r="C958" s="30">
        <v>18.353400000000001</v>
      </c>
      <c r="D958" s="31">
        <v>7.0354999999999999</v>
      </c>
    </row>
    <row r="959" spans="1:4" x14ac:dyDescent="0.25">
      <c r="A959" s="29">
        <v>45404</v>
      </c>
      <c r="B959" s="20">
        <v>6706</v>
      </c>
      <c r="C959" s="30">
        <v>18.372599999999998</v>
      </c>
      <c r="D959" s="31">
        <v>7.0350999999999999</v>
      </c>
    </row>
    <row r="960" spans="1:4" x14ac:dyDescent="0.25">
      <c r="A960" s="29">
        <v>45404</v>
      </c>
      <c r="B960" s="20">
        <v>6713</v>
      </c>
      <c r="C960" s="30">
        <v>18.3918</v>
      </c>
      <c r="D960" s="31">
        <v>7.0347</v>
      </c>
    </row>
    <row r="961" spans="1:4" x14ac:dyDescent="0.25">
      <c r="A961" s="29">
        <v>45404</v>
      </c>
      <c r="B961" s="20">
        <v>6720</v>
      </c>
      <c r="C961" s="30">
        <v>18.411000000000001</v>
      </c>
      <c r="D961" s="31">
        <v>7.0343</v>
      </c>
    </row>
    <row r="962" spans="1:4" x14ac:dyDescent="0.25">
      <c r="A962" s="29">
        <v>45404</v>
      </c>
      <c r="B962" s="20">
        <v>6727</v>
      </c>
      <c r="C962" s="30">
        <v>18.430099999999999</v>
      </c>
      <c r="D962" s="31">
        <v>7.0338000000000003</v>
      </c>
    </row>
    <row r="963" spans="1:4" x14ac:dyDescent="0.25">
      <c r="A963" s="29">
        <v>45404</v>
      </c>
      <c r="B963" s="20">
        <v>6734</v>
      </c>
      <c r="C963" s="30">
        <v>18.449300000000001</v>
      </c>
      <c r="D963" s="31">
        <v>7.0334000000000003</v>
      </c>
    </row>
    <row r="964" spans="1:4" x14ac:dyDescent="0.25">
      <c r="A964" s="29">
        <v>45404</v>
      </c>
      <c r="B964" s="20">
        <v>6741</v>
      </c>
      <c r="C964" s="30">
        <v>18.468499999999999</v>
      </c>
      <c r="D964" s="31">
        <v>7.0330000000000004</v>
      </c>
    </row>
    <row r="965" spans="1:4" x14ac:dyDescent="0.25">
      <c r="A965" s="29">
        <v>45404</v>
      </c>
      <c r="B965" s="20">
        <v>6748</v>
      </c>
      <c r="C965" s="30">
        <v>18.4877</v>
      </c>
      <c r="D965" s="31">
        <v>7.0326000000000004</v>
      </c>
    </row>
    <row r="966" spans="1:4" x14ac:dyDescent="0.25">
      <c r="A966" s="29">
        <v>45404</v>
      </c>
      <c r="B966" s="20">
        <v>6755</v>
      </c>
      <c r="C966" s="30">
        <v>18.506799999999998</v>
      </c>
      <c r="D966" s="31">
        <v>7.0321999999999996</v>
      </c>
    </row>
    <row r="967" spans="1:4" x14ac:dyDescent="0.25">
      <c r="A967" s="29">
        <v>45404</v>
      </c>
      <c r="B967" s="20">
        <v>6762</v>
      </c>
      <c r="C967" s="30">
        <v>18.526</v>
      </c>
      <c r="D967" s="31">
        <v>7.0317999999999996</v>
      </c>
    </row>
    <row r="968" spans="1:4" x14ac:dyDescent="0.25">
      <c r="A968" s="29">
        <v>45404</v>
      </c>
      <c r="B968" s="20">
        <v>6769</v>
      </c>
      <c r="C968" s="30">
        <v>18.545200000000001</v>
      </c>
      <c r="D968" s="31">
        <v>7.0313999999999997</v>
      </c>
    </row>
    <row r="969" spans="1:4" x14ac:dyDescent="0.25">
      <c r="A969" s="29">
        <v>45404</v>
      </c>
      <c r="B969" s="20">
        <v>6776</v>
      </c>
      <c r="C969" s="30">
        <v>18.564399999999999</v>
      </c>
      <c r="D969" s="31">
        <v>7.0309999999999997</v>
      </c>
    </row>
    <row r="970" spans="1:4" x14ac:dyDescent="0.25">
      <c r="A970" s="29">
        <v>45404</v>
      </c>
      <c r="B970" s="20">
        <v>6783</v>
      </c>
      <c r="C970" s="30">
        <v>18.583600000000001</v>
      </c>
      <c r="D970" s="31">
        <v>7.0305999999999997</v>
      </c>
    </row>
    <row r="971" spans="1:4" x14ac:dyDescent="0.25">
      <c r="A971" s="29">
        <v>45404</v>
      </c>
      <c r="B971" s="20">
        <v>6790</v>
      </c>
      <c r="C971" s="30">
        <v>18.602699999999999</v>
      </c>
      <c r="D971" s="31">
        <v>7.0301999999999998</v>
      </c>
    </row>
    <row r="972" spans="1:4" x14ac:dyDescent="0.25">
      <c r="A972" s="29">
        <v>45404</v>
      </c>
      <c r="B972" s="20">
        <v>6797</v>
      </c>
      <c r="C972" s="30">
        <v>18.6219</v>
      </c>
      <c r="D972" s="31">
        <v>7.0297999999999998</v>
      </c>
    </row>
    <row r="973" spans="1:4" x14ac:dyDescent="0.25">
      <c r="A973" s="29">
        <v>45404</v>
      </c>
      <c r="B973" s="20">
        <v>6804</v>
      </c>
      <c r="C973" s="30">
        <v>18.641100000000002</v>
      </c>
      <c r="D973" s="31">
        <v>7.0293000000000001</v>
      </c>
    </row>
    <row r="974" spans="1:4" x14ac:dyDescent="0.25">
      <c r="A974" s="29">
        <v>45404</v>
      </c>
      <c r="B974" s="20">
        <v>6811</v>
      </c>
      <c r="C974" s="30">
        <v>18.660299999999999</v>
      </c>
      <c r="D974" s="31">
        <v>7.0289000000000001</v>
      </c>
    </row>
    <row r="975" spans="1:4" x14ac:dyDescent="0.25">
      <c r="A975" s="29">
        <v>45404</v>
      </c>
      <c r="B975" s="20">
        <v>6818</v>
      </c>
      <c r="C975" s="30">
        <v>18.679500000000001</v>
      </c>
      <c r="D975" s="31">
        <v>7.0285000000000002</v>
      </c>
    </row>
    <row r="976" spans="1:4" x14ac:dyDescent="0.25">
      <c r="A976" s="29">
        <v>45404</v>
      </c>
      <c r="B976" s="20">
        <v>6825</v>
      </c>
      <c r="C976" s="30">
        <v>18.698599999999999</v>
      </c>
      <c r="D976" s="31">
        <v>7.0281000000000002</v>
      </c>
    </row>
    <row r="977" spans="1:4" x14ac:dyDescent="0.25">
      <c r="A977" s="29">
        <v>45404</v>
      </c>
      <c r="B977" s="20">
        <v>6832</v>
      </c>
      <c r="C977" s="30">
        <v>18.7178</v>
      </c>
      <c r="D977" s="31">
        <v>7.0277000000000003</v>
      </c>
    </row>
    <row r="978" spans="1:4" x14ac:dyDescent="0.25">
      <c r="A978" s="29">
        <v>45404</v>
      </c>
      <c r="B978" s="20">
        <v>6839</v>
      </c>
      <c r="C978" s="30">
        <v>18.736999999999998</v>
      </c>
      <c r="D978" s="31">
        <v>7.0273000000000003</v>
      </c>
    </row>
    <row r="979" spans="1:4" x14ac:dyDescent="0.25">
      <c r="A979" s="29">
        <v>45404</v>
      </c>
      <c r="B979" s="20">
        <v>6846</v>
      </c>
      <c r="C979" s="30">
        <v>18.7562</v>
      </c>
      <c r="D979" s="31">
        <v>7.0269000000000004</v>
      </c>
    </row>
    <row r="980" spans="1:4" x14ac:dyDescent="0.25">
      <c r="A980" s="29">
        <v>45404</v>
      </c>
      <c r="B980" s="20">
        <v>6853</v>
      </c>
      <c r="C980" s="30">
        <v>18.775300000000001</v>
      </c>
      <c r="D980" s="31">
        <v>7.0265000000000004</v>
      </c>
    </row>
    <row r="981" spans="1:4" x14ac:dyDescent="0.25">
      <c r="A981" s="29">
        <v>45404</v>
      </c>
      <c r="B981" s="20">
        <v>6860</v>
      </c>
      <c r="C981" s="30">
        <v>18.794499999999999</v>
      </c>
      <c r="D981" s="31">
        <v>7.0259999999999998</v>
      </c>
    </row>
    <row r="982" spans="1:4" x14ac:dyDescent="0.25">
      <c r="A982" s="29">
        <v>45404</v>
      </c>
      <c r="B982" s="20">
        <v>6867</v>
      </c>
      <c r="C982" s="30">
        <v>18.813700000000001</v>
      </c>
      <c r="D982" s="31">
        <v>7.0255999999999998</v>
      </c>
    </row>
    <row r="983" spans="1:4" x14ac:dyDescent="0.25">
      <c r="A983" s="29">
        <v>45404</v>
      </c>
      <c r="B983" s="20">
        <v>6874</v>
      </c>
      <c r="C983" s="30">
        <v>18.832899999999999</v>
      </c>
      <c r="D983" s="31">
        <v>7.0251999999999999</v>
      </c>
    </row>
    <row r="984" spans="1:4" x14ac:dyDescent="0.25">
      <c r="A984" s="29">
        <v>45404</v>
      </c>
      <c r="B984" s="20">
        <v>6881</v>
      </c>
      <c r="C984" s="30">
        <v>18.8521</v>
      </c>
      <c r="D984" s="31">
        <v>7.0247999999999999</v>
      </c>
    </row>
    <row r="985" spans="1:4" x14ac:dyDescent="0.25">
      <c r="A985" s="29">
        <v>45404</v>
      </c>
      <c r="B985" s="20">
        <v>6888</v>
      </c>
      <c r="C985" s="30">
        <v>18.871200000000002</v>
      </c>
      <c r="D985" s="31">
        <v>7.0244</v>
      </c>
    </row>
    <row r="986" spans="1:4" x14ac:dyDescent="0.25">
      <c r="A986" s="29">
        <v>45404</v>
      </c>
      <c r="B986" s="20">
        <v>6895</v>
      </c>
      <c r="C986" s="30">
        <v>18.8904</v>
      </c>
      <c r="D986" s="31">
        <v>7.024</v>
      </c>
    </row>
    <row r="987" spans="1:4" x14ac:dyDescent="0.25">
      <c r="A987" s="29">
        <v>45404</v>
      </c>
      <c r="B987" s="20">
        <v>6902</v>
      </c>
      <c r="C987" s="30">
        <v>18.909600000000001</v>
      </c>
      <c r="D987" s="31">
        <v>7.0236000000000001</v>
      </c>
    </row>
    <row r="988" spans="1:4" x14ac:dyDescent="0.25">
      <c r="A988" s="29">
        <v>45404</v>
      </c>
      <c r="B988" s="20">
        <v>6909</v>
      </c>
      <c r="C988" s="30">
        <v>18.928799999999999</v>
      </c>
      <c r="D988" s="31">
        <v>7.0231000000000003</v>
      </c>
    </row>
    <row r="989" spans="1:4" x14ac:dyDescent="0.25">
      <c r="A989" s="29">
        <v>45404</v>
      </c>
      <c r="B989" s="20">
        <v>6916</v>
      </c>
      <c r="C989" s="30">
        <v>18.947900000000001</v>
      </c>
      <c r="D989" s="31">
        <v>7.0227000000000004</v>
      </c>
    </row>
    <row r="990" spans="1:4" x14ac:dyDescent="0.25">
      <c r="A990" s="29">
        <v>45404</v>
      </c>
      <c r="B990" s="20">
        <v>6923</v>
      </c>
      <c r="C990" s="30">
        <v>18.967099999999999</v>
      </c>
      <c r="D990" s="31">
        <v>7.0223000000000004</v>
      </c>
    </row>
    <row r="991" spans="1:4" x14ac:dyDescent="0.25">
      <c r="A991" s="29">
        <v>45404</v>
      </c>
      <c r="B991" s="20">
        <v>6930</v>
      </c>
      <c r="C991" s="30">
        <v>18.9863</v>
      </c>
      <c r="D991" s="31">
        <v>7.0218999999999996</v>
      </c>
    </row>
    <row r="992" spans="1:4" x14ac:dyDescent="0.25">
      <c r="A992" s="29">
        <v>45404</v>
      </c>
      <c r="B992" s="20">
        <v>6937</v>
      </c>
      <c r="C992" s="30">
        <v>19.005500000000001</v>
      </c>
      <c r="D992" s="31">
        <v>7.0214999999999996</v>
      </c>
    </row>
    <row r="993" spans="1:4" x14ac:dyDescent="0.25">
      <c r="A993" s="29">
        <v>45404</v>
      </c>
      <c r="B993" s="20">
        <v>6944</v>
      </c>
      <c r="C993" s="30">
        <v>19.024699999999999</v>
      </c>
      <c r="D993" s="31">
        <v>7.0210999999999997</v>
      </c>
    </row>
    <row r="994" spans="1:4" x14ac:dyDescent="0.25">
      <c r="A994" s="29">
        <v>45404</v>
      </c>
      <c r="B994" s="20">
        <v>6951</v>
      </c>
      <c r="C994" s="30">
        <v>19.043800000000001</v>
      </c>
      <c r="D994" s="31">
        <v>7.0206</v>
      </c>
    </row>
    <row r="995" spans="1:4" x14ac:dyDescent="0.25">
      <c r="A995" s="29">
        <v>45404</v>
      </c>
      <c r="B995" s="20">
        <v>6958</v>
      </c>
      <c r="C995" s="30">
        <v>19.062999999999999</v>
      </c>
      <c r="D995" s="31">
        <v>7.0202</v>
      </c>
    </row>
    <row r="996" spans="1:4" x14ac:dyDescent="0.25">
      <c r="A996" s="29">
        <v>45404</v>
      </c>
      <c r="B996" s="20">
        <v>6965</v>
      </c>
      <c r="C996" s="30">
        <v>19.0822</v>
      </c>
      <c r="D996" s="31">
        <v>7.0198</v>
      </c>
    </row>
    <row r="997" spans="1:4" x14ac:dyDescent="0.25">
      <c r="A997" s="29">
        <v>45404</v>
      </c>
      <c r="B997" s="20">
        <v>6972</v>
      </c>
      <c r="C997" s="30">
        <v>19.101400000000002</v>
      </c>
      <c r="D997" s="31">
        <v>7.0194000000000001</v>
      </c>
    </row>
    <row r="998" spans="1:4" x14ac:dyDescent="0.25">
      <c r="A998" s="29">
        <v>45404</v>
      </c>
      <c r="B998" s="20">
        <v>6979</v>
      </c>
      <c r="C998" s="30">
        <v>19.1205</v>
      </c>
      <c r="D998" s="31">
        <v>7.0190000000000001</v>
      </c>
    </row>
    <row r="999" spans="1:4" x14ac:dyDescent="0.25">
      <c r="A999" s="29">
        <v>45404</v>
      </c>
      <c r="B999" s="20">
        <v>6986</v>
      </c>
      <c r="C999" s="30">
        <v>19.139700000000001</v>
      </c>
      <c r="D999" s="31">
        <v>7.0185000000000004</v>
      </c>
    </row>
    <row r="1000" spans="1:4" x14ac:dyDescent="0.25">
      <c r="A1000" s="29">
        <v>45404</v>
      </c>
      <c r="B1000" s="20">
        <v>6993</v>
      </c>
      <c r="C1000" s="30">
        <v>19.158899999999999</v>
      </c>
      <c r="D1000" s="31">
        <v>7.0180999999999996</v>
      </c>
    </row>
    <row r="1001" spans="1:4" x14ac:dyDescent="0.25">
      <c r="A1001" s="29">
        <v>45404</v>
      </c>
      <c r="B1001" s="20">
        <v>7000</v>
      </c>
      <c r="C1001" s="30">
        <v>19.178100000000001</v>
      </c>
      <c r="D1001" s="31">
        <v>7.0176999999999996</v>
      </c>
    </row>
    <row r="1002" spans="1:4" x14ac:dyDescent="0.25">
      <c r="A1002" s="29">
        <v>45404</v>
      </c>
      <c r="B1002" s="20">
        <v>7007</v>
      </c>
      <c r="C1002" s="30">
        <v>19.197299999999998</v>
      </c>
      <c r="D1002" s="31">
        <v>7.0172999999999996</v>
      </c>
    </row>
    <row r="1003" spans="1:4" x14ac:dyDescent="0.25">
      <c r="A1003" s="29">
        <v>45404</v>
      </c>
      <c r="B1003" s="20">
        <v>7014</v>
      </c>
      <c r="C1003" s="30">
        <v>19.2164</v>
      </c>
      <c r="D1003" s="31">
        <v>7.0168999999999997</v>
      </c>
    </row>
    <row r="1004" spans="1:4" x14ac:dyDescent="0.25">
      <c r="A1004" s="29">
        <v>45404</v>
      </c>
      <c r="B1004" s="20">
        <v>7021</v>
      </c>
      <c r="C1004" s="30">
        <v>19.235600000000002</v>
      </c>
      <c r="D1004" s="31">
        <v>7.0164</v>
      </c>
    </row>
    <row r="1005" spans="1:4" x14ac:dyDescent="0.25">
      <c r="A1005" s="29">
        <v>45404</v>
      </c>
      <c r="B1005" s="20">
        <v>7028</v>
      </c>
      <c r="C1005" s="30">
        <v>19.254799999999999</v>
      </c>
      <c r="D1005" s="31">
        <v>7.016</v>
      </c>
    </row>
    <row r="1006" spans="1:4" x14ac:dyDescent="0.25">
      <c r="A1006" s="29">
        <v>45404</v>
      </c>
      <c r="B1006" s="20">
        <v>7035</v>
      </c>
      <c r="C1006" s="30">
        <v>19.274000000000001</v>
      </c>
      <c r="D1006" s="31">
        <v>7.0156000000000001</v>
      </c>
    </row>
    <row r="1007" spans="1:4" x14ac:dyDescent="0.25">
      <c r="A1007" s="29">
        <v>45404</v>
      </c>
      <c r="B1007" s="20">
        <v>7042</v>
      </c>
      <c r="C1007" s="30">
        <v>19.293199999999999</v>
      </c>
      <c r="D1007" s="31">
        <v>7.0152000000000001</v>
      </c>
    </row>
    <row r="1008" spans="1:4" x14ac:dyDescent="0.25">
      <c r="A1008" s="29">
        <v>45404</v>
      </c>
      <c r="B1008" s="20">
        <v>7049</v>
      </c>
      <c r="C1008" s="30">
        <v>19.3123</v>
      </c>
      <c r="D1008" s="31">
        <v>7.0148000000000001</v>
      </c>
    </row>
    <row r="1009" spans="1:4" x14ac:dyDescent="0.25">
      <c r="A1009" s="29">
        <v>45404</v>
      </c>
      <c r="B1009" s="20">
        <v>7056</v>
      </c>
      <c r="C1009" s="30">
        <v>19.331499999999998</v>
      </c>
      <c r="D1009" s="31">
        <v>7.0143000000000004</v>
      </c>
    </row>
    <row r="1010" spans="1:4" x14ac:dyDescent="0.25">
      <c r="A1010" s="29">
        <v>45404</v>
      </c>
      <c r="B1010" s="20">
        <v>7063</v>
      </c>
      <c r="C1010" s="30">
        <v>19.3507</v>
      </c>
      <c r="D1010" s="31">
        <v>7.0138999999999996</v>
      </c>
    </row>
    <row r="1011" spans="1:4" x14ac:dyDescent="0.25">
      <c r="A1011" s="29">
        <v>45404</v>
      </c>
      <c r="B1011" s="20">
        <v>7070</v>
      </c>
      <c r="C1011" s="30">
        <v>19.369900000000001</v>
      </c>
      <c r="D1011" s="31">
        <v>7.0134999999999996</v>
      </c>
    </row>
    <row r="1012" spans="1:4" x14ac:dyDescent="0.25">
      <c r="A1012" s="29">
        <v>45404</v>
      </c>
      <c r="B1012" s="20">
        <v>7077</v>
      </c>
      <c r="C1012" s="30">
        <v>19.388999999999999</v>
      </c>
      <c r="D1012" s="31">
        <v>7.0130999999999997</v>
      </c>
    </row>
    <row r="1013" spans="1:4" x14ac:dyDescent="0.25">
      <c r="A1013" s="29">
        <v>45404</v>
      </c>
      <c r="B1013" s="20">
        <v>7084</v>
      </c>
      <c r="C1013" s="30">
        <v>19.408200000000001</v>
      </c>
      <c r="D1013" s="31">
        <v>7.0126999999999997</v>
      </c>
    </row>
    <row r="1014" spans="1:4" x14ac:dyDescent="0.25">
      <c r="A1014" s="29">
        <v>45404</v>
      </c>
      <c r="B1014" s="20">
        <v>7091</v>
      </c>
      <c r="C1014" s="30">
        <v>19.427399999999999</v>
      </c>
      <c r="D1014" s="31">
        <v>7.0122</v>
      </c>
    </row>
    <row r="1015" spans="1:4" x14ac:dyDescent="0.25">
      <c r="A1015" s="29">
        <v>45404</v>
      </c>
      <c r="B1015" s="20">
        <v>7098</v>
      </c>
      <c r="C1015" s="30">
        <v>19.4466</v>
      </c>
      <c r="D1015" s="31">
        <v>7.0118</v>
      </c>
    </row>
    <row r="1016" spans="1:4" x14ac:dyDescent="0.25">
      <c r="A1016" s="29">
        <v>45404</v>
      </c>
      <c r="B1016" s="20">
        <v>7105</v>
      </c>
      <c r="C1016" s="30">
        <v>19.465800000000002</v>
      </c>
      <c r="D1016" s="31">
        <v>7.0114000000000001</v>
      </c>
    </row>
    <row r="1017" spans="1:4" x14ac:dyDescent="0.25">
      <c r="A1017" s="29">
        <v>45404</v>
      </c>
      <c r="B1017" s="20">
        <v>7112</v>
      </c>
      <c r="C1017" s="30">
        <v>19.4849</v>
      </c>
      <c r="D1017" s="31">
        <v>7.0110000000000001</v>
      </c>
    </row>
    <row r="1018" spans="1:4" x14ac:dyDescent="0.25">
      <c r="A1018" s="29">
        <v>45404</v>
      </c>
      <c r="B1018" s="20">
        <v>7119</v>
      </c>
      <c r="C1018" s="30">
        <v>19.504100000000001</v>
      </c>
      <c r="D1018" s="31">
        <v>7.0106000000000002</v>
      </c>
    </row>
    <row r="1019" spans="1:4" x14ac:dyDescent="0.25">
      <c r="A1019" s="29">
        <v>45404</v>
      </c>
      <c r="B1019" s="20">
        <v>7126</v>
      </c>
      <c r="C1019" s="30">
        <v>19.523299999999999</v>
      </c>
      <c r="D1019" s="31">
        <v>7.0101000000000004</v>
      </c>
    </row>
    <row r="1020" spans="1:4" x14ac:dyDescent="0.25">
      <c r="A1020" s="29">
        <v>45404</v>
      </c>
      <c r="B1020" s="20">
        <v>7133</v>
      </c>
      <c r="C1020" s="30">
        <v>19.5425</v>
      </c>
      <c r="D1020" s="31">
        <v>7.0096999999999996</v>
      </c>
    </row>
    <row r="1021" spans="1:4" x14ac:dyDescent="0.25">
      <c r="A1021" s="29">
        <v>45404</v>
      </c>
      <c r="B1021" s="20">
        <v>7140</v>
      </c>
      <c r="C1021" s="30">
        <v>19.561599999999999</v>
      </c>
      <c r="D1021" s="31">
        <v>7.0092999999999996</v>
      </c>
    </row>
    <row r="1022" spans="1:4" x14ac:dyDescent="0.25">
      <c r="A1022" s="29">
        <v>45404</v>
      </c>
      <c r="B1022" s="20">
        <v>7147</v>
      </c>
      <c r="C1022" s="30">
        <v>19.5808</v>
      </c>
      <c r="D1022" s="31">
        <v>7.0088999999999997</v>
      </c>
    </row>
    <row r="1023" spans="1:4" x14ac:dyDescent="0.25">
      <c r="A1023" s="29">
        <v>45404</v>
      </c>
      <c r="B1023" s="20">
        <v>7154</v>
      </c>
      <c r="C1023" s="30">
        <v>19.600000000000001</v>
      </c>
      <c r="D1023" s="31">
        <v>7.0084</v>
      </c>
    </row>
    <row r="1024" spans="1:4" x14ac:dyDescent="0.25">
      <c r="A1024" s="29">
        <v>45404</v>
      </c>
      <c r="B1024" s="20">
        <v>7161</v>
      </c>
      <c r="C1024" s="30">
        <v>19.619199999999999</v>
      </c>
      <c r="D1024" s="31">
        <v>7.008</v>
      </c>
    </row>
    <row r="1025" spans="1:4" x14ac:dyDescent="0.25">
      <c r="A1025" s="29">
        <v>45404</v>
      </c>
      <c r="B1025" s="20">
        <v>7168</v>
      </c>
      <c r="C1025" s="30">
        <v>19.638400000000001</v>
      </c>
      <c r="D1025" s="31">
        <v>7.0076000000000001</v>
      </c>
    </row>
    <row r="1026" spans="1:4" x14ac:dyDescent="0.25">
      <c r="A1026" s="29">
        <v>45404</v>
      </c>
      <c r="B1026" s="20">
        <v>7175</v>
      </c>
      <c r="C1026" s="30">
        <v>19.657499999999999</v>
      </c>
      <c r="D1026" s="31">
        <v>7.0072000000000001</v>
      </c>
    </row>
    <row r="1027" spans="1:4" x14ac:dyDescent="0.25">
      <c r="A1027" s="29">
        <v>45404</v>
      </c>
      <c r="B1027" s="20">
        <v>7182</v>
      </c>
      <c r="C1027" s="30">
        <v>19.6767</v>
      </c>
      <c r="D1027" s="31">
        <v>7.0068000000000001</v>
      </c>
    </row>
    <row r="1028" spans="1:4" x14ac:dyDescent="0.25">
      <c r="A1028" s="29">
        <v>45404</v>
      </c>
      <c r="B1028" s="20">
        <v>7189</v>
      </c>
      <c r="C1028" s="30">
        <v>19.695900000000002</v>
      </c>
      <c r="D1028" s="31">
        <v>7.0063000000000004</v>
      </c>
    </row>
    <row r="1029" spans="1:4" x14ac:dyDescent="0.25">
      <c r="A1029" s="29">
        <v>45404</v>
      </c>
      <c r="B1029" s="20">
        <v>7196</v>
      </c>
      <c r="C1029" s="30">
        <v>19.7151</v>
      </c>
      <c r="D1029" s="31">
        <v>7.0058999999999996</v>
      </c>
    </row>
    <row r="1030" spans="1:4" x14ac:dyDescent="0.25">
      <c r="A1030" s="29">
        <v>45404</v>
      </c>
      <c r="B1030" s="20">
        <v>7203</v>
      </c>
      <c r="C1030" s="30">
        <v>19.734200000000001</v>
      </c>
      <c r="D1030" s="31">
        <v>7.0054999999999996</v>
      </c>
    </row>
    <row r="1031" spans="1:4" x14ac:dyDescent="0.25">
      <c r="A1031" s="29">
        <v>45404</v>
      </c>
      <c r="B1031" s="20">
        <v>7210</v>
      </c>
      <c r="C1031" s="30">
        <v>19.753399999999999</v>
      </c>
      <c r="D1031" s="31">
        <v>7.0050999999999997</v>
      </c>
    </row>
    <row r="1032" spans="1:4" x14ac:dyDescent="0.25">
      <c r="A1032" s="29">
        <v>45404</v>
      </c>
      <c r="B1032" s="20">
        <v>7217</v>
      </c>
      <c r="C1032" s="30">
        <v>19.772600000000001</v>
      </c>
      <c r="D1032" s="31">
        <v>7.0045999999999999</v>
      </c>
    </row>
    <row r="1033" spans="1:4" x14ac:dyDescent="0.25">
      <c r="A1033" s="29">
        <v>45404</v>
      </c>
      <c r="B1033" s="20">
        <v>7224</v>
      </c>
      <c r="C1033" s="30">
        <v>19.791799999999999</v>
      </c>
      <c r="D1033" s="31">
        <v>7.0042</v>
      </c>
    </row>
    <row r="1034" spans="1:4" x14ac:dyDescent="0.25">
      <c r="A1034" s="29">
        <v>45404</v>
      </c>
      <c r="B1034" s="20">
        <v>7231</v>
      </c>
      <c r="C1034" s="30">
        <v>19.811</v>
      </c>
      <c r="D1034" s="31">
        <v>7.0038</v>
      </c>
    </row>
    <row r="1035" spans="1:4" x14ac:dyDescent="0.25">
      <c r="A1035" s="29">
        <v>45404</v>
      </c>
      <c r="B1035" s="20">
        <v>7238</v>
      </c>
      <c r="C1035" s="30">
        <v>19.830100000000002</v>
      </c>
      <c r="D1035" s="31">
        <v>7.0034000000000001</v>
      </c>
    </row>
    <row r="1036" spans="1:4" x14ac:dyDescent="0.25">
      <c r="A1036" s="29">
        <v>45404</v>
      </c>
      <c r="B1036" s="20">
        <v>7245</v>
      </c>
      <c r="C1036" s="30">
        <v>19.849299999999999</v>
      </c>
      <c r="D1036" s="31">
        <v>7.0029000000000003</v>
      </c>
    </row>
    <row r="1037" spans="1:4" x14ac:dyDescent="0.25">
      <c r="A1037" s="29">
        <v>45404</v>
      </c>
      <c r="B1037" s="20">
        <v>7252</v>
      </c>
      <c r="C1037" s="30">
        <v>19.868500000000001</v>
      </c>
      <c r="D1037" s="31">
        <v>7.0025000000000004</v>
      </c>
    </row>
    <row r="1038" spans="1:4" x14ac:dyDescent="0.25">
      <c r="A1038" s="29">
        <v>45404</v>
      </c>
      <c r="B1038" s="20">
        <v>7259</v>
      </c>
      <c r="C1038" s="30">
        <v>19.887699999999999</v>
      </c>
      <c r="D1038" s="31">
        <v>7.0021000000000004</v>
      </c>
    </row>
    <row r="1039" spans="1:4" x14ac:dyDescent="0.25">
      <c r="A1039" s="29">
        <v>45404</v>
      </c>
      <c r="B1039" s="20">
        <v>7266</v>
      </c>
      <c r="C1039" s="30">
        <v>19.9068</v>
      </c>
      <c r="D1039" s="31">
        <v>7.0016999999999996</v>
      </c>
    </row>
    <row r="1040" spans="1:4" x14ac:dyDescent="0.25">
      <c r="A1040" s="29">
        <v>45404</v>
      </c>
      <c r="B1040" s="20">
        <v>7273</v>
      </c>
      <c r="C1040" s="30">
        <v>19.925999999999998</v>
      </c>
      <c r="D1040" s="31">
        <v>7.0012999999999996</v>
      </c>
    </row>
    <row r="1041" spans="1:4" x14ac:dyDescent="0.25">
      <c r="A1041" s="29">
        <v>45404</v>
      </c>
      <c r="B1041" s="20">
        <v>7280</v>
      </c>
      <c r="C1041" s="30">
        <v>19.9452</v>
      </c>
      <c r="D1041" s="31">
        <v>7.0007999999999999</v>
      </c>
    </row>
    <row r="1042" spans="1:4" x14ac:dyDescent="0.25">
      <c r="A1042" s="29">
        <v>45404</v>
      </c>
      <c r="B1042" s="20">
        <v>7287</v>
      </c>
      <c r="C1042" s="30">
        <v>19.964400000000001</v>
      </c>
      <c r="D1042" s="31">
        <v>7.0004</v>
      </c>
    </row>
    <row r="1043" spans="1:4" x14ac:dyDescent="0.25">
      <c r="A1043" s="29">
        <v>45404</v>
      </c>
      <c r="B1043" s="20">
        <v>7294</v>
      </c>
      <c r="C1043" s="30">
        <v>19.983599999999999</v>
      </c>
      <c r="D1043" s="31">
        <v>7</v>
      </c>
    </row>
    <row r="1044" spans="1:4" x14ac:dyDescent="0.25">
      <c r="A1044" s="29">
        <v>45404</v>
      </c>
      <c r="B1044" s="20">
        <v>7301</v>
      </c>
      <c r="C1044" s="30">
        <v>20.002700000000001</v>
      </c>
      <c r="D1044" s="31">
        <v>6.9996</v>
      </c>
    </row>
    <row r="1045" spans="1:4" x14ac:dyDescent="0.25">
      <c r="A1045" s="29">
        <v>45404</v>
      </c>
      <c r="B1045" s="20">
        <v>7308</v>
      </c>
      <c r="C1045" s="30">
        <v>20.021899999999999</v>
      </c>
      <c r="D1045" s="31">
        <v>6.9991000000000003</v>
      </c>
    </row>
    <row r="1046" spans="1:4" x14ac:dyDescent="0.25">
      <c r="A1046" s="29">
        <v>45404</v>
      </c>
      <c r="B1046" s="20">
        <v>7315</v>
      </c>
      <c r="C1046" s="30">
        <v>20.0411</v>
      </c>
      <c r="D1046" s="31">
        <v>6.9987000000000004</v>
      </c>
    </row>
    <row r="1047" spans="1:4" x14ac:dyDescent="0.25">
      <c r="A1047" s="29">
        <v>45404</v>
      </c>
      <c r="B1047" s="20">
        <v>7322</v>
      </c>
      <c r="C1047" s="30">
        <v>20.060300000000002</v>
      </c>
      <c r="D1047" s="31">
        <v>6.9983000000000004</v>
      </c>
    </row>
    <row r="1048" spans="1:4" x14ac:dyDescent="0.25">
      <c r="A1048" s="29">
        <v>45404</v>
      </c>
      <c r="B1048" s="20">
        <v>7329</v>
      </c>
      <c r="C1048" s="30">
        <v>20.079499999999999</v>
      </c>
      <c r="D1048" s="31">
        <v>6.9978999999999996</v>
      </c>
    </row>
    <row r="1049" spans="1:4" x14ac:dyDescent="0.25">
      <c r="A1049" s="29">
        <v>45404</v>
      </c>
      <c r="B1049" s="20">
        <v>7336</v>
      </c>
      <c r="C1049" s="30">
        <v>20.098600000000001</v>
      </c>
      <c r="D1049" s="31">
        <v>6.9973999999999998</v>
      </c>
    </row>
    <row r="1050" spans="1:4" x14ac:dyDescent="0.25">
      <c r="A1050" s="29">
        <v>45404</v>
      </c>
      <c r="B1050" s="20">
        <v>7343</v>
      </c>
      <c r="C1050" s="30">
        <v>20.117799999999999</v>
      </c>
      <c r="D1050" s="31">
        <v>6.9969999999999999</v>
      </c>
    </row>
    <row r="1051" spans="1:4" x14ac:dyDescent="0.25">
      <c r="A1051" s="29">
        <v>45404</v>
      </c>
      <c r="B1051" s="20">
        <v>7350</v>
      </c>
      <c r="C1051" s="30">
        <v>20.137</v>
      </c>
      <c r="D1051" s="31">
        <v>6.9965999999999999</v>
      </c>
    </row>
    <row r="1052" spans="1:4" x14ac:dyDescent="0.25">
      <c r="A1052" s="29">
        <v>45404</v>
      </c>
      <c r="B1052" s="20">
        <v>7357</v>
      </c>
      <c r="C1052" s="30">
        <v>20.156199999999998</v>
      </c>
      <c r="D1052" s="31">
        <v>6.9962</v>
      </c>
    </row>
    <row r="1053" spans="1:4" x14ac:dyDescent="0.25">
      <c r="A1053" s="29">
        <v>45404</v>
      </c>
      <c r="B1053" s="20">
        <v>7364</v>
      </c>
      <c r="C1053" s="30">
        <v>20.1753</v>
      </c>
      <c r="D1053" s="31">
        <v>6.9958</v>
      </c>
    </row>
    <row r="1054" spans="1:4" x14ac:dyDescent="0.25">
      <c r="A1054" s="29">
        <v>45404</v>
      </c>
      <c r="B1054" s="20">
        <v>7371</v>
      </c>
      <c r="C1054" s="30">
        <v>20.194500000000001</v>
      </c>
      <c r="D1054" s="31">
        <v>6.9953000000000003</v>
      </c>
    </row>
    <row r="1055" spans="1:4" x14ac:dyDescent="0.25">
      <c r="A1055" s="29">
        <v>45404</v>
      </c>
      <c r="B1055" s="20">
        <v>7378</v>
      </c>
      <c r="C1055" s="30">
        <v>20.213699999999999</v>
      </c>
      <c r="D1055" s="31">
        <v>6.9949000000000003</v>
      </c>
    </row>
    <row r="1056" spans="1:4" x14ac:dyDescent="0.25">
      <c r="A1056" s="29">
        <v>45404</v>
      </c>
      <c r="B1056" s="20">
        <v>7385</v>
      </c>
      <c r="C1056" s="30">
        <v>20.232900000000001</v>
      </c>
      <c r="D1056" s="31">
        <v>6.9945000000000004</v>
      </c>
    </row>
    <row r="1057" spans="1:4" x14ac:dyDescent="0.25">
      <c r="A1057" s="29">
        <v>45404</v>
      </c>
      <c r="B1057" s="20">
        <v>7392</v>
      </c>
      <c r="C1057" s="30">
        <v>20.252099999999999</v>
      </c>
      <c r="D1057" s="31">
        <v>6.9941000000000004</v>
      </c>
    </row>
    <row r="1058" spans="1:4" x14ac:dyDescent="0.25">
      <c r="A1058" s="29">
        <v>45404</v>
      </c>
      <c r="B1058" s="20">
        <v>7399</v>
      </c>
      <c r="C1058" s="30">
        <v>20.2712</v>
      </c>
      <c r="D1058" s="31">
        <v>6.9935999999999998</v>
      </c>
    </row>
    <row r="1059" spans="1:4" x14ac:dyDescent="0.25">
      <c r="A1059" s="29">
        <v>45404</v>
      </c>
      <c r="B1059" s="20">
        <v>7406</v>
      </c>
      <c r="C1059" s="30">
        <v>20.290400000000002</v>
      </c>
      <c r="D1059" s="31">
        <v>6.9931999999999999</v>
      </c>
    </row>
    <row r="1060" spans="1:4" x14ac:dyDescent="0.25">
      <c r="A1060" s="29">
        <v>45404</v>
      </c>
      <c r="B1060" s="20">
        <v>7413</v>
      </c>
      <c r="C1060" s="30">
        <v>20.3096</v>
      </c>
      <c r="D1060" s="31">
        <v>6.9927999999999999</v>
      </c>
    </row>
    <row r="1061" spans="1:4" x14ac:dyDescent="0.25">
      <c r="A1061" s="29">
        <v>45404</v>
      </c>
      <c r="B1061" s="20">
        <v>7420</v>
      </c>
      <c r="C1061" s="30">
        <v>20.328800000000001</v>
      </c>
      <c r="D1061" s="31">
        <v>6.9923999999999999</v>
      </c>
    </row>
    <row r="1062" spans="1:4" x14ac:dyDescent="0.25">
      <c r="A1062" s="29">
        <v>45404</v>
      </c>
      <c r="B1062" s="20">
        <v>7427</v>
      </c>
      <c r="C1062" s="30">
        <v>20.347899999999999</v>
      </c>
      <c r="D1062" s="31">
        <v>6.992</v>
      </c>
    </row>
    <row r="1063" spans="1:4" x14ac:dyDescent="0.25">
      <c r="A1063" s="29">
        <v>45404</v>
      </c>
      <c r="B1063" s="20">
        <v>7434</v>
      </c>
      <c r="C1063" s="30">
        <v>20.367100000000001</v>
      </c>
      <c r="D1063" s="31">
        <v>6.9915000000000003</v>
      </c>
    </row>
    <row r="1064" spans="1:4" x14ac:dyDescent="0.25">
      <c r="A1064" s="29">
        <v>45404</v>
      </c>
      <c r="B1064" s="20">
        <v>7441</v>
      </c>
      <c r="C1064" s="30">
        <v>20.386299999999999</v>
      </c>
      <c r="D1064" s="31">
        <v>6.9911000000000003</v>
      </c>
    </row>
    <row r="1065" spans="1:4" x14ac:dyDescent="0.25">
      <c r="A1065" s="29">
        <v>45404</v>
      </c>
      <c r="B1065" s="20">
        <v>7448</v>
      </c>
      <c r="C1065" s="30">
        <v>20.4055</v>
      </c>
      <c r="D1065" s="31">
        <v>6.9907000000000004</v>
      </c>
    </row>
    <row r="1066" spans="1:4" x14ac:dyDescent="0.25">
      <c r="A1066" s="29">
        <v>45404</v>
      </c>
      <c r="B1066" s="20">
        <v>7455</v>
      </c>
      <c r="C1066" s="30">
        <v>20.424700000000001</v>
      </c>
      <c r="D1066" s="31">
        <v>6.9903000000000004</v>
      </c>
    </row>
    <row r="1067" spans="1:4" x14ac:dyDescent="0.25">
      <c r="A1067" s="29">
        <v>45404</v>
      </c>
      <c r="B1067" s="20">
        <v>7462</v>
      </c>
      <c r="C1067" s="30">
        <v>20.4438</v>
      </c>
      <c r="D1067" s="31">
        <v>6.9897999999999998</v>
      </c>
    </row>
    <row r="1068" spans="1:4" x14ac:dyDescent="0.25">
      <c r="A1068" s="29">
        <v>45404</v>
      </c>
      <c r="B1068" s="20">
        <v>7469</v>
      </c>
      <c r="C1068" s="30">
        <v>20.463000000000001</v>
      </c>
      <c r="D1068" s="31">
        <v>6.9893999999999998</v>
      </c>
    </row>
    <row r="1069" spans="1:4" x14ac:dyDescent="0.25">
      <c r="A1069" s="29">
        <v>45404</v>
      </c>
      <c r="B1069" s="20">
        <v>7476</v>
      </c>
      <c r="C1069" s="30">
        <v>20.482199999999999</v>
      </c>
      <c r="D1069" s="31">
        <v>6.9889999999999999</v>
      </c>
    </row>
    <row r="1070" spans="1:4" x14ac:dyDescent="0.25">
      <c r="A1070" s="29">
        <v>45404</v>
      </c>
      <c r="B1070" s="20">
        <v>7483</v>
      </c>
      <c r="C1070" s="30">
        <v>20.5014</v>
      </c>
      <c r="D1070" s="31">
        <v>6.9885999999999999</v>
      </c>
    </row>
    <row r="1071" spans="1:4" x14ac:dyDescent="0.25">
      <c r="A1071" s="29">
        <v>45404</v>
      </c>
      <c r="B1071" s="20">
        <v>7490</v>
      </c>
      <c r="C1071" s="30">
        <v>20.520499999999998</v>
      </c>
      <c r="D1071" s="31">
        <v>6.9882</v>
      </c>
    </row>
    <row r="1072" spans="1:4" x14ac:dyDescent="0.25">
      <c r="A1072" s="29">
        <v>45404</v>
      </c>
      <c r="B1072" s="20">
        <v>7497</v>
      </c>
      <c r="C1072" s="30">
        <v>20.5397</v>
      </c>
      <c r="D1072" s="31">
        <v>6.9877000000000002</v>
      </c>
    </row>
    <row r="1073" spans="1:4" x14ac:dyDescent="0.25">
      <c r="A1073" s="29">
        <v>45404</v>
      </c>
      <c r="B1073" s="20">
        <v>7504</v>
      </c>
      <c r="C1073" s="30">
        <v>20.558900000000001</v>
      </c>
      <c r="D1073" s="31">
        <v>6.9873000000000003</v>
      </c>
    </row>
    <row r="1074" spans="1:4" x14ac:dyDescent="0.25">
      <c r="A1074" s="29">
        <v>45404</v>
      </c>
      <c r="B1074" s="20">
        <v>7511</v>
      </c>
      <c r="C1074" s="30">
        <v>20.578099999999999</v>
      </c>
      <c r="D1074" s="31">
        <v>6.9869000000000003</v>
      </c>
    </row>
    <row r="1075" spans="1:4" x14ac:dyDescent="0.25">
      <c r="A1075" s="29">
        <v>45404</v>
      </c>
      <c r="B1075" s="20">
        <v>7518</v>
      </c>
      <c r="C1075" s="30">
        <v>20.597300000000001</v>
      </c>
      <c r="D1075" s="31">
        <v>6.9865000000000004</v>
      </c>
    </row>
    <row r="1076" spans="1:4" x14ac:dyDescent="0.25">
      <c r="A1076" s="29">
        <v>45404</v>
      </c>
      <c r="B1076" s="20">
        <v>7525</v>
      </c>
      <c r="C1076" s="30">
        <v>20.616399999999999</v>
      </c>
      <c r="D1076" s="31">
        <v>6.9861000000000004</v>
      </c>
    </row>
    <row r="1077" spans="1:4" x14ac:dyDescent="0.25">
      <c r="A1077" s="29">
        <v>45404</v>
      </c>
      <c r="B1077" s="20">
        <v>7532</v>
      </c>
      <c r="C1077" s="30">
        <v>20.6356</v>
      </c>
      <c r="D1077" s="31">
        <v>6.9855999999999998</v>
      </c>
    </row>
    <row r="1078" spans="1:4" x14ac:dyDescent="0.25">
      <c r="A1078" s="29">
        <v>45404</v>
      </c>
      <c r="B1078" s="20">
        <v>7539</v>
      </c>
      <c r="C1078" s="30">
        <v>20.654800000000002</v>
      </c>
      <c r="D1078" s="31">
        <v>6.9851999999999999</v>
      </c>
    </row>
    <row r="1079" spans="1:4" x14ac:dyDescent="0.25">
      <c r="A1079" s="29">
        <v>45404</v>
      </c>
      <c r="B1079" s="20">
        <v>7546</v>
      </c>
      <c r="C1079" s="30">
        <v>20.673999999999999</v>
      </c>
      <c r="D1079" s="31">
        <v>6.9847999999999999</v>
      </c>
    </row>
    <row r="1080" spans="1:4" x14ac:dyDescent="0.25">
      <c r="A1080" s="29">
        <v>45404</v>
      </c>
      <c r="B1080" s="20">
        <v>7553</v>
      </c>
      <c r="C1080" s="30">
        <v>20.693200000000001</v>
      </c>
      <c r="D1080" s="31">
        <v>6.9843999999999999</v>
      </c>
    </row>
    <row r="1081" spans="1:4" x14ac:dyDescent="0.25">
      <c r="A1081" s="29">
        <v>45404</v>
      </c>
      <c r="B1081" s="20">
        <v>7560</v>
      </c>
      <c r="C1081" s="30">
        <v>20.712299999999999</v>
      </c>
      <c r="D1081" s="31">
        <v>6.984</v>
      </c>
    </row>
    <row r="1082" spans="1:4" x14ac:dyDescent="0.25">
      <c r="A1082" s="29">
        <v>45404</v>
      </c>
      <c r="B1082" s="20">
        <v>7567</v>
      </c>
      <c r="C1082" s="30">
        <v>20.7315</v>
      </c>
      <c r="D1082" s="31">
        <v>6.9836</v>
      </c>
    </row>
    <row r="1083" spans="1:4" x14ac:dyDescent="0.25">
      <c r="A1083" s="29">
        <v>45404</v>
      </c>
      <c r="B1083" s="20">
        <v>7574</v>
      </c>
      <c r="C1083" s="30">
        <v>20.750699999999998</v>
      </c>
      <c r="D1083" s="31">
        <v>6.9831000000000003</v>
      </c>
    </row>
    <row r="1084" spans="1:4" x14ac:dyDescent="0.25">
      <c r="A1084" s="29">
        <v>45404</v>
      </c>
      <c r="B1084" s="20">
        <v>7581</v>
      </c>
      <c r="C1084" s="30">
        <v>20.7699</v>
      </c>
      <c r="D1084" s="31">
        <v>6.9827000000000004</v>
      </c>
    </row>
    <row r="1085" spans="1:4" x14ac:dyDescent="0.25">
      <c r="A1085" s="29">
        <v>45404</v>
      </c>
      <c r="B1085" s="20">
        <v>7588</v>
      </c>
      <c r="C1085" s="30">
        <v>20.789000000000001</v>
      </c>
      <c r="D1085" s="31">
        <v>6.9823000000000004</v>
      </c>
    </row>
    <row r="1086" spans="1:4" x14ac:dyDescent="0.25">
      <c r="A1086" s="29">
        <v>45404</v>
      </c>
      <c r="B1086" s="20">
        <v>7595</v>
      </c>
      <c r="C1086" s="30">
        <v>20.808199999999999</v>
      </c>
      <c r="D1086" s="31">
        <v>6.9819000000000004</v>
      </c>
    </row>
    <row r="1087" spans="1:4" x14ac:dyDescent="0.25">
      <c r="A1087" s="29">
        <v>45404</v>
      </c>
      <c r="B1087" s="20">
        <v>7602</v>
      </c>
      <c r="C1087" s="30">
        <v>20.827400000000001</v>
      </c>
      <c r="D1087" s="31">
        <v>6.9814999999999996</v>
      </c>
    </row>
    <row r="1088" spans="1:4" x14ac:dyDescent="0.25">
      <c r="A1088" s="29">
        <v>45404</v>
      </c>
      <c r="B1088" s="20">
        <v>7609</v>
      </c>
      <c r="C1088" s="30">
        <v>20.846599999999999</v>
      </c>
      <c r="D1088" s="31">
        <v>6.9810999999999996</v>
      </c>
    </row>
    <row r="1089" spans="1:4" x14ac:dyDescent="0.25">
      <c r="A1089" s="29">
        <v>45404</v>
      </c>
      <c r="B1089" s="20">
        <v>7616</v>
      </c>
      <c r="C1089" s="30">
        <v>20.8658</v>
      </c>
      <c r="D1089" s="31">
        <v>6.9805999999999999</v>
      </c>
    </row>
    <row r="1090" spans="1:4" x14ac:dyDescent="0.25">
      <c r="A1090" s="29">
        <v>45404</v>
      </c>
      <c r="B1090" s="20">
        <v>7623</v>
      </c>
      <c r="C1090" s="30">
        <v>20.884899999999998</v>
      </c>
      <c r="D1090" s="31">
        <v>6.9802</v>
      </c>
    </row>
    <row r="1091" spans="1:4" x14ac:dyDescent="0.25">
      <c r="A1091" s="29">
        <v>45404</v>
      </c>
      <c r="B1091" s="20">
        <v>7630</v>
      </c>
      <c r="C1091" s="30">
        <v>20.9041</v>
      </c>
      <c r="D1091" s="31">
        <v>6.9798</v>
      </c>
    </row>
    <row r="1092" spans="1:4" x14ac:dyDescent="0.25">
      <c r="A1092" s="29">
        <v>45404</v>
      </c>
      <c r="B1092" s="20">
        <v>7637</v>
      </c>
      <c r="C1092" s="30">
        <v>20.923300000000001</v>
      </c>
      <c r="D1092" s="31">
        <v>6.9794</v>
      </c>
    </row>
    <row r="1093" spans="1:4" x14ac:dyDescent="0.25">
      <c r="A1093" s="29">
        <v>45404</v>
      </c>
      <c r="B1093" s="20">
        <v>7644</v>
      </c>
      <c r="C1093" s="30">
        <v>20.942499999999999</v>
      </c>
      <c r="D1093" s="31">
        <v>6.9790000000000001</v>
      </c>
    </row>
    <row r="1094" spans="1:4" x14ac:dyDescent="0.25">
      <c r="A1094" s="29">
        <v>45404</v>
      </c>
      <c r="B1094" s="20">
        <v>7651</v>
      </c>
      <c r="C1094" s="30">
        <v>20.961600000000001</v>
      </c>
      <c r="D1094" s="31">
        <v>6.9786000000000001</v>
      </c>
    </row>
    <row r="1095" spans="1:4" x14ac:dyDescent="0.25">
      <c r="A1095" s="29">
        <v>45404</v>
      </c>
      <c r="B1095" s="20">
        <v>7658</v>
      </c>
      <c r="C1095" s="30">
        <v>20.980799999999999</v>
      </c>
      <c r="D1095" s="31">
        <v>6.9782000000000002</v>
      </c>
    </row>
    <row r="1096" spans="1:4" x14ac:dyDescent="0.25">
      <c r="A1096" s="29">
        <v>45404</v>
      </c>
      <c r="B1096" s="20">
        <v>7665</v>
      </c>
      <c r="C1096" s="30">
        <v>21</v>
      </c>
      <c r="D1096" s="31">
        <v>6.9776999999999996</v>
      </c>
    </row>
    <row r="1097" spans="1:4" x14ac:dyDescent="0.25">
      <c r="A1097" s="29">
        <v>45404</v>
      </c>
      <c r="B1097" s="20">
        <v>7672</v>
      </c>
      <c r="C1097" s="30">
        <v>21.019200000000001</v>
      </c>
      <c r="D1097" s="31">
        <v>6.9772999999999996</v>
      </c>
    </row>
    <row r="1098" spans="1:4" x14ac:dyDescent="0.25">
      <c r="A1098" s="29">
        <v>45404</v>
      </c>
      <c r="B1098" s="20">
        <v>7679</v>
      </c>
      <c r="C1098" s="30">
        <v>21.038399999999999</v>
      </c>
      <c r="D1098" s="31">
        <v>6.9768999999999997</v>
      </c>
    </row>
    <row r="1099" spans="1:4" x14ac:dyDescent="0.25">
      <c r="A1099" s="29">
        <v>45404</v>
      </c>
      <c r="B1099" s="20">
        <v>7686</v>
      </c>
      <c r="C1099" s="30">
        <v>21.057500000000001</v>
      </c>
      <c r="D1099" s="31">
        <v>6.9764999999999997</v>
      </c>
    </row>
    <row r="1100" spans="1:4" x14ac:dyDescent="0.25">
      <c r="A1100" s="29">
        <v>45404</v>
      </c>
      <c r="B1100" s="20">
        <v>7693</v>
      </c>
      <c r="C1100" s="30">
        <v>21.076699999999999</v>
      </c>
      <c r="D1100" s="31">
        <v>6.9760999999999997</v>
      </c>
    </row>
    <row r="1101" spans="1:4" x14ac:dyDescent="0.25">
      <c r="A1101" s="29">
        <v>45404</v>
      </c>
      <c r="B1101" s="20">
        <v>7700</v>
      </c>
      <c r="C1101" s="30">
        <v>21.0959</v>
      </c>
      <c r="D1101" s="31">
        <v>6.9756999999999998</v>
      </c>
    </row>
    <row r="1102" spans="1:4" x14ac:dyDescent="0.25">
      <c r="A1102" s="29">
        <v>45404</v>
      </c>
      <c r="B1102" s="20">
        <v>7707</v>
      </c>
      <c r="C1102" s="30">
        <v>21.115100000000002</v>
      </c>
      <c r="D1102" s="31">
        <v>6.9752999999999998</v>
      </c>
    </row>
    <row r="1103" spans="1:4" x14ac:dyDescent="0.25">
      <c r="A1103" s="29">
        <v>45404</v>
      </c>
      <c r="B1103" s="20">
        <v>7714</v>
      </c>
      <c r="C1103" s="30">
        <v>21.1342</v>
      </c>
      <c r="D1103" s="31">
        <v>6.9748999999999999</v>
      </c>
    </row>
    <row r="1104" spans="1:4" x14ac:dyDescent="0.25">
      <c r="A1104" s="29">
        <v>45404</v>
      </c>
      <c r="B1104" s="20">
        <v>7721</v>
      </c>
      <c r="C1104" s="30">
        <v>21.153400000000001</v>
      </c>
      <c r="D1104" s="31">
        <v>6.9744999999999999</v>
      </c>
    </row>
    <row r="1105" spans="1:4" x14ac:dyDescent="0.25">
      <c r="A1105" s="29">
        <v>45404</v>
      </c>
      <c r="B1105" s="20">
        <v>7728</v>
      </c>
      <c r="C1105" s="30">
        <v>21.172599999999999</v>
      </c>
      <c r="D1105" s="31">
        <v>6.9740000000000002</v>
      </c>
    </row>
    <row r="1106" spans="1:4" x14ac:dyDescent="0.25">
      <c r="A1106" s="29">
        <v>45404</v>
      </c>
      <c r="B1106" s="20">
        <v>7735</v>
      </c>
      <c r="C1106" s="30">
        <v>21.191800000000001</v>
      </c>
      <c r="D1106" s="31">
        <v>6.9736000000000002</v>
      </c>
    </row>
    <row r="1107" spans="1:4" x14ac:dyDescent="0.25">
      <c r="A1107" s="29">
        <v>45404</v>
      </c>
      <c r="B1107" s="20">
        <v>7742</v>
      </c>
      <c r="C1107" s="30">
        <v>21.210999999999999</v>
      </c>
      <c r="D1107" s="31">
        <v>6.9732000000000003</v>
      </c>
    </row>
    <row r="1108" spans="1:4" x14ac:dyDescent="0.25">
      <c r="A1108" s="29">
        <v>45404</v>
      </c>
      <c r="B1108" s="20">
        <v>7749</v>
      </c>
      <c r="C1108" s="30">
        <v>21.2301</v>
      </c>
      <c r="D1108" s="31">
        <v>6.9728000000000003</v>
      </c>
    </row>
    <row r="1109" spans="1:4" x14ac:dyDescent="0.25">
      <c r="A1109" s="29">
        <v>45404</v>
      </c>
      <c r="B1109" s="20">
        <v>7756</v>
      </c>
      <c r="C1109" s="30">
        <v>21.249300000000002</v>
      </c>
      <c r="D1109" s="31">
        <v>6.9724000000000004</v>
      </c>
    </row>
    <row r="1110" spans="1:4" x14ac:dyDescent="0.25">
      <c r="A1110" s="29">
        <v>45404</v>
      </c>
      <c r="B1110" s="20">
        <v>7763</v>
      </c>
      <c r="C1110" s="30">
        <v>21.2685</v>
      </c>
      <c r="D1110" s="31">
        <v>6.9720000000000004</v>
      </c>
    </row>
    <row r="1111" spans="1:4" x14ac:dyDescent="0.25">
      <c r="A1111" s="29">
        <v>45404</v>
      </c>
      <c r="B1111" s="20">
        <v>7770</v>
      </c>
      <c r="C1111" s="30">
        <v>21.287700000000001</v>
      </c>
      <c r="D1111" s="31">
        <v>6.9715999999999996</v>
      </c>
    </row>
    <row r="1112" spans="1:4" x14ac:dyDescent="0.25">
      <c r="A1112" s="29">
        <v>45404</v>
      </c>
      <c r="B1112" s="20">
        <v>7777</v>
      </c>
      <c r="C1112" s="30">
        <v>21.306799999999999</v>
      </c>
      <c r="D1112" s="31">
        <v>6.9711999999999996</v>
      </c>
    </row>
    <row r="1113" spans="1:4" x14ac:dyDescent="0.25">
      <c r="A1113" s="29">
        <v>45404</v>
      </c>
      <c r="B1113" s="20">
        <v>7784</v>
      </c>
      <c r="C1113" s="30">
        <v>21.326000000000001</v>
      </c>
      <c r="D1113" s="31">
        <v>6.9707999999999997</v>
      </c>
    </row>
    <row r="1114" spans="1:4" x14ac:dyDescent="0.25">
      <c r="A1114" s="29">
        <v>45404</v>
      </c>
      <c r="B1114" s="20">
        <v>7791</v>
      </c>
      <c r="C1114" s="30">
        <v>21.345199999999998</v>
      </c>
      <c r="D1114" s="31">
        <v>6.9703999999999997</v>
      </c>
    </row>
    <row r="1115" spans="1:4" x14ac:dyDescent="0.25">
      <c r="A1115" s="29">
        <v>45404</v>
      </c>
      <c r="B1115" s="20">
        <v>7798</v>
      </c>
      <c r="C1115" s="30">
        <v>21.3644</v>
      </c>
      <c r="D1115" s="31">
        <v>6.97</v>
      </c>
    </row>
    <row r="1116" spans="1:4" x14ac:dyDescent="0.25">
      <c r="A1116" s="29">
        <v>45404</v>
      </c>
      <c r="B1116" s="20">
        <v>7805</v>
      </c>
      <c r="C1116" s="30">
        <v>21.383600000000001</v>
      </c>
      <c r="D1116" s="31">
        <v>6.9695999999999998</v>
      </c>
    </row>
    <row r="1117" spans="1:4" x14ac:dyDescent="0.25">
      <c r="A1117" s="29">
        <v>45404</v>
      </c>
      <c r="B1117" s="20">
        <v>7812</v>
      </c>
      <c r="C1117" s="30">
        <v>21.402699999999999</v>
      </c>
      <c r="D1117" s="31">
        <v>6.9691999999999998</v>
      </c>
    </row>
    <row r="1118" spans="1:4" x14ac:dyDescent="0.25">
      <c r="A1118" s="29">
        <v>45404</v>
      </c>
      <c r="B1118" s="20">
        <v>7819</v>
      </c>
      <c r="C1118" s="30">
        <v>21.421900000000001</v>
      </c>
      <c r="D1118" s="31">
        <v>6.9687999999999999</v>
      </c>
    </row>
    <row r="1119" spans="1:4" x14ac:dyDescent="0.25">
      <c r="A1119" s="29">
        <v>45404</v>
      </c>
      <c r="B1119" s="20">
        <v>7826</v>
      </c>
      <c r="C1119" s="30">
        <v>21.441099999999999</v>
      </c>
      <c r="D1119" s="31">
        <v>6.9683999999999999</v>
      </c>
    </row>
    <row r="1120" spans="1:4" x14ac:dyDescent="0.25">
      <c r="A1120" s="29">
        <v>45404</v>
      </c>
      <c r="B1120" s="20">
        <v>7833</v>
      </c>
      <c r="C1120" s="30">
        <v>21.4603</v>
      </c>
      <c r="D1120" s="31">
        <v>6.968</v>
      </c>
    </row>
    <row r="1121" spans="1:4" x14ac:dyDescent="0.25">
      <c r="A1121" s="29">
        <v>45404</v>
      </c>
      <c r="B1121" s="20">
        <v>7840</v>
      </c>
      <c r="C1121" s="30">
        <v>21.479500000000002</v>
      </c>
      <c r="D1121" s="31">
        <v>6.9676</v>
      </c>
    </row>
    <row r="1122" spans="1:4" x14ac:dyDescent="0.25">
      <c r="A1122" s="29">
        <v>45404</v>
      </c>
      <c r="B1122" s="20">
        <v>7847</v>
      </c>
      <c r="C1122" s="30">
        <v>21.4986</v>
      </c>
      <c r="D1122" s="31">
        <v>6.9672000000000001</v>
      </c>
    </row>
    <row r="1123" spans="1:4" x14ac:dyDescent="0.25">
      <c r="A1123" s="29">
        <v>45404</v>
      </c>
      <c r="B1123" s="20">
        <v>7854</v>
      </c>
      <c r="C1123" s="30">
        <v>21.517800000000001</v>
      </c>
      <c r="D1123" s="31">
        <v>6.9668000000000001</v>
      </c>
    </row>
    <row r="1124" spans="1:4" x14ac:dyDescent="0.25">
      <c r="A1124" s="29">
        <v>45404</v>
      </c>
      <c r="B1124" s="20">
        <v>7861</v>
      </c>
      <c r="C1124" s="30">
        <v>21.536999999999999</v>
      </c>
      <c r="D1124" s="31">
        <v>6.9664000000000001</v>
      </c>
    </row>
    <row r="1125" spans="1:4" x14ac:dyDescent="0.25">
      <c r="A1125" s="29">
        <v>45404</v>
      </c>
      <c r="B1125" s="20">
        <v>7868</v>
      </c>
      <c r="C1125" s="30">
        <v>21.5562</v>
      </c>
      <c r="D1125" s="31">
        <v>6.9660000000000002</v>
      </c>
    </row>
    <row r="1126" spans="1:4" x14ac:dyDescent="0.25">
      <c r="A1126" s="29">
        <v>45404</v>
      </c>
      <c r="B1126" s="20">
        <v>7875</v>
      </c>
      <c r="C1126" s="30">
        <v>21.575299999999999</v>
      </c>
      <c r="D1126" s="31">
        <v>6.9656000000000002</v>
      </c>
    </row>
    <row r="1127" spans="1:4" x14ac:dyDescent="0.25">
      <c r="A1127" s="29">
        <v>45404</v>
      </c>
      <c r="B1127" s="20">
        <v>7882</v>
      </c>
      <c r="C1127" s="30">
        <v>21.5945</v>
      </c>
      <c r="D1127" s="31">
        <v>6.9652000000000003</v>
      </c>
    </row>
    <row r="1128" spans="1:4" x14ac:dyDescent="0.25">
      <c r="A1128" s="29">
        <v>45404</v>
      </c>
      <c r="B1128" s="20">
        <v>7889</v>
      </c>
      <c r="C1128" s="30">
        <v>21.613700000000001</v>
      </c>
      <c r="D1128" s="31">
        <v>6.9648000000000003</v>
      </c>
    </row>
    <row r="1129" spans="1:4" x14ac:dyDescent="0.25">
      <c r="A1129" s="29">
        <v>45404</v>
      </c>
      <c r="B1129" s="20">
        <v>7896</v>
      </c>
      <c r="C1129" s="30">
        <v>21.632899999999999</v>
      </c>
      <c r="D1129" s="31">
        <v>6.9644000000000004</v>
      </c>
    </row>
    <row r="1130" spans="1:4" x14ac:dyDescent="0.25">
      <c r="A1130" s="29">
        <v>45404</v>
      </c>
      <c r="B1130" s="20">
        <v>7903</v>
      </c>
      <c r="C1130" s="30">
        <v>21.652100000000001</v>
      </c>
      <c r="D1130" s="31">
        <v>6.9640000000000004</v>
      </c>
    </row>
    <row r="1131" spans="1:4" x14ac:dyDescent="0.25">
      <c r="A1131" s="29">
        <v>45404</v>
      </c>
      <c r="B1131" s="20">
        <v>7910</v>
      </c>
      <c r="C1131" s="30">
        <v>21.671199999999999</v>
      </c>
      <c r="D1131" s="31">
        <v>6.9635999999999996</v>
      </c>
    </row>
    <row r="1132" spans="1:4" x14ac:dyDescent="0.25">
      <c r="A1132" s="29">
        <v>45404</v>
      </c>
      <c r="B1132" s="20">
        <v>7917</v>
      </c>
      <c r="C1132" s="30">
        <v>21.6904</v>
      </c>
      <c r="D1132" s="31">
        <v>6.9631999999999996</v>
      </c>
    </row>
    <row r="1133" spans="1:4" x14ac:dyDescent="0.25">
      <c r="A1133" s="29">
        <v>45404</v>
      </c>
      <c r="B1133" s="20">
        <v>7924</v>
      </c>
      <c r="C1133" s="30">
        <v>21.709599999999998</v>
      </c>
      <c r="D1133" s="31">
        <v>6.9627999999999997</v>
      </c>
    </row>
    <row r="1134" spans="1:4" x14ac:dyDescent="0.25">
      <c r="A1134" s="29">
        <v>45404</v>
      </c>
      <c r="B1134" s="20">
        <v>7931</v>
      </c>
      <c r="C1134" s="30">
        <v>21.7288</v>
      </c>
      <c r="D1134" s="31">
        <v>6.9623999999999997</v>
      </c>
    </row>
    <row r="1135" spans="1:4" x14ac:dyDescent="0.25">
      <c r="A1135" s="29">
        <v>45404</v>
      </c>
      <c r="B1135" s="20">
        <v>7938</v>
      </c>
      <c r="C1135" s="30">
        <v>21.747900000000001</v>
      </c>
      <c r="D1135" s="31">
        <v>6.9619999999999997</v>
      </c>
    </row>
    <row r="1136" spans="1:4" x14ac:dyDescent="0.25">
      <c r="A1136" s="29">
        <v>45404</v>
      </c>
      <c r="B1136" s="20">
        <v>7945</v>
      </c>
      <c r="C1136" s="30">
        <v>21.767099999999999</v>
      </c>
      <c r="D1136" s="31">
        <v>6.9615999999999998</v>
      </c>
    </row>
    <row r="1137" spans="1:4" x14ac:dyDescent="0.25">
      <c r="A1137" s="29">
        <v>45404</v>
      </c>
      <c r="B1137" s="20">
        <v>7952</v>
      </c>
      <c r="C1137" s="30">
        <v>21.786300000000001</v>
      </c>
      <c r="D1137" s="31">
        <v>6.9611999999999998</v>
      </c>
    </row>
    <row r="1138" spans="1:4" x14ac:dyDescent="0.25">
      <c r="A1138" s="29">
        <v>45404</v>
      </c>
      <c r="B1138" s="20">
        <v>7959</v>
      </c>
      <c r="C1138" s="30">
        <v>21.805499999999999</v>
      </c>
      <c r="D1138" s="31">
        <v>6.9608999999999996</v>
      </c>
    </row>
    <row r="1139" spans="1:4" x14ac:dyDescent="0.25">
      <c r="A1139" s="29">
        <v>45404</v>
      </c>
      <c r="B1139" s="20">
        <v>7966</v>
      </c>
      <c r="C1139" s="30">
        <v>21.8247</v>
      </c>
      <c r="D1139" s="31">
        <v>6.9604999999999997</v>
      </c>
    </row>
    <row r="1140" spans="1:4" x14ac:dyDescent="0.25">
      <c r="A1140" s="29">
        <v>45404</v>
      </c>
      <c r="B1140" s="20">
        <v>7973</v>
      </c>
      <c r="C1140" s="30">
        <v>21.843800000000002</v>
      </c>
      <c r="D1140" s="31">
        <v>6.9600999999999997</v>
      </c>
    </row>
    <row r="1141" spans="1:4" x14ac:dyDescent="0.25">
      <c r="A1141" s="29">
        <v>45404</v>
      </c>
      <c r="B1141" s="20">
        <v>7980</v>
      </c>
      <c r="C1141" s="30">
        <v>21.863</v>
      </c>
      <c r="D1141" s="31">
        <v>6.9596999999999998</v>
      </c>
    </row>
    <row r="1142" spans="1:4" x14ac:dyDescent="0.25">
      <c r="A1142" s="29">
        <v>45404</v>
      </c>
      <c r="B1142" s="20">
        <v>7987</v>
      </c>
      <c r="C1142" s="30">
        <v>21.882200000000001</v>
      </c>
      <c r="D1142" s="31">
        <v>6.9592999999999998</v>
      </c>
    </row>
    <row r="1143" spans="1:4" x14ac:dyDescent="0.25">
      <c r="A1143" s="29">
        <v>45404</v>
      </c>
      <c r="B1143" s="20">
        <v>7994</v>
      </c>
      <c r="C1143" s="30">
        <v>21.901399999999999</v>
      </c>
      <c r="D1143" s="31">
        <v>6.9588999999999999</v>
      </c>
    </row>
    <row r="1144" spans="1:4" x14ac:dyDescent="0.25">
      <c r="A1144" s="29">
        <v>45404</v>
      </c>
      <c r="B1144" s="20">
        <v>8001</v>
      </c>
      <c r="C1144" s="30">
        <v>21.920500000000001</v>
      </c>
      <c r="D1144" s="31">
        <v>6.9584999999999999</v>
      </c>
    </row>
    <row r="1145" spans="1:4" x14ac:dyDescent="0.25">
      <c r="A1145" s="29">
        <v>45404</v>
      </c>
      <c r="B1145" s="20">
        <v>8008</v>
      </c>
      <c r="C1145" s="30">
        <v>21.939699999999998</v>
      </c>
      <c r="D1145" s="31">
        <v>6.9581</v>
      </c>
    </row>
    <row r="1146" spans="1:4" x14ac:dyDescent="0.25">
      <c r="A1146" s="29">
        <v>45404</v>
      </c>
      <c r="B1146" s="20">
        <v>8015</v>
      </c>
      <c r="C1146" s="30">
        <v>21.9589</v>
      </c>
      <c r="D1146" s="31">
        <v>6.9577999999999998</v>
      </c>
    </row>
    <row r="1147" spans="1:4" x14ac:dyDescent="0.25">
      <c r="A1147" s="29">
        <v>45404</v>
      </c>
      <c r="B1147" s="20">
        <v>8022</v>
      </c>
      <c r="C1147" s="30">
        <v>21.978100000000001</v>
      </c>
      <c r="D1147" s="31">
        <v>6.9573999999999998</v>
      </c>
    </row>
    <row r="1148" spans="1:4" x14ac:dyDescent="0.25">
      <c r="A1148" s="29">
        <v>45404</v>
      </c>
      <c r="B1148" s="20">
        <v>8029</v>
      </c>
      <c r="C1148" s="30">
        <v>21.997299999999999</v>
      </c>
      <c r="D1148" s="31">
        <v>6.9569999999999999</v>
      </c>
    </row>
    <row r="1149" spans="1:4" x14ac:dyDescent="0.25">
      <c r="A1149" s="29">
        <v>45404</v>
      </c>
      <c r="B1149" s="20">
        <v>8036</v>
      </c>
      <c r="C1149" s="30">
        <v>22.016400000000001</v>
      </c>
      <c r="D1149" s="31">
        <v>6.9565999999999999</v>
      </c>
    </row>
    <row r="1150" spans="1:4" x14ac:dyDescent="0.25">
      <c r="A1150" s="29">
        <v>45404</v>
      </c>
      <c r="B1150" s="20">
        <v>8043</v>
      </c>
      <c r="C1150" s="30">
        <v>22.035599999999999</v>
      </c>
      <c r="D1150" s="31">
        <v>6.9561999999999999</v>
      </c>
    </row>
    <row r="1151" spans="1:4" x14ac:dyDescent="0.25">
      <c r="A1151" s="29">
        <v>45404</v>
      </c>
      <c r="B1151" s="20">
        <v>8050</v>
      </c>
      <c r="C1151" s="30">
        <v>22.0548</v>
      </c>
      <c r="D1151" s="31">
        <v>6.9558999999999997</v>
      </c>
    </row>
    <row r="1152" spans="1:4" x14ac:dyDescent="0.25">
      <c r="A1152" s="29">
        <v>45404</v>
      </c>
      <c r="B1152" s="20">
        <v>8057</v>
      </c>
      <c r="C1152" s="30">
        <v>22.074000000000002</v>
      </c>
      <c r="D1152" s="31">
        <v>6.9554999999999998</v>
      </c>
    </row>
    <row r="1153" spans="1:4" x14ac:dyDescent="0.25">
      <c r="A1153" s="29">
        <v>45404</v>
      </c>
      <c r="B1153" s="20">
        <v>8064</v>
      </c>
      <c r="C1153" s="30">
        <v>22.0932</v>
      </c>
      <c r="D1153" s="31">
        <v>6.9550999999999998</v>
      </c>
    </row>
    <row r="1154" spans="1:4" x14ac:dyDescent="0.25">
      <c r="A1154" s="29">
        <v>45404</v>
      </c>
      <c r="B1154" s="20">
        <v>8071</v>
      </c>
      <c r="C1154" s="30">
        <v>22.112300000000001</v>
      </c>
      <c r="D1154" s="31">
        <v>6.9546999999999999</v>
      </c>
    </row>
    <row r="1155" spans="1:4" x14ac:dyDescent="0.25">
      <c r="A1155" s="29">
        <v>45404</v>
      </c>
      <c r="B1155" s="20">
        <v>8078</v>
      </c>
      <c r="C1155" s="30">
        <v>22.131499999999999</v>
      </c>
      <c r="D1155" s="31">
        <v>6.9542999999999999</v>
      </c>
    </row>
    <row r="1156" spans="1:4" x14ac:dyDescent="0.25">
      <c r="A1156" s="29">
        <v>45404</v>
      </c>
      <c r="B1156" s="20">
        <v>8085</v>
      </c>
      <c r="C1156" s="30">
        <v>22.150700000000001</v>
      </c>
      <c r="D1156" s="31">
        <v>6.9539999999999997</v>
      </c>
    </row>
    <row r="1157" spans="1:4" x14ac:dyDescent="0.25">
      <c r="A1157" s="29">
        <v>45404</v>
      </c>
      <c r="B1157" s="20">
        <v>8092</v>
      </c>
      <c r="C1157" s="30">
        <v>22.169899999999998</v>
      </c>
      <c r="D1157" s="31">
        <v>6.9535999999999998</v>
      </c>
    </row>
    <row r="1158" spans="1:4" x14ac:dyDescent="0.25">
      <c r="A1158" s="29">
        <v>45404</v>
      </c>
      <c r="B1158" s="20">
        <v>8099</v>
      </c>
      <c r="C1158" s="30">
        <v>22.189</v>
      </c>
      <c r="D1158" s="31">
        <v>6.9531999999999998</v>
      </c>
    </row>
    <row r="1159" spans="1:4" x14ac:dyDescent="0.25">
      <c r="A1159" s="29">
        <v>45404</v>
      </c>
      <c r="B1159" s="20">
        <v>8106</v>
      </c>
      <c r="C1159" s="30">
        <v>22.208200000000001</v>
      </c>
      <c r="D1159" s="31">
        <v>6.9528999999999996</v>
      </c>
    </row>
    <row r="1160" spans="1:4" x14ac:dyDescent="0.25">
      <c r="A1160" s="29">
        <v>45404</v>
      </c>
      <c r="B1160" s="20">
        <v>8113</v>
      </c>
      <c r="C1160" s="30">
        <v>22.227399999999999</v>
      </c>
      <c r="D1160" s="31">
        <v>6.9524999999999997</v>
      </c>
    </row>
    <row r="1161" spans="1:4" x14ac:dyDescent="0.25">
      <c r="A1161" s="29">
        <v>45404</v>
      </c>
      <c r="B1161" s="20">
        <v>8120</v>
      </c>
      <c r="C1161" s="30">
        <v>22.246600000000001</v>
      </c>
      <c r="D1161" s="31">
        <v>6.9520999999999997</v>
      </c>
    </row>
    <row r="1162" spans="1:4" x14ac:dyDescent="0.25">
      <c r="A1162" s="29">
        <v>45404</v>
      </c>
      <c r="B1162" s="20">
        <v>8127</v>
      </c>
      <c r="C1162" s="30">
        <v>22.265799999999999</v>
      </c>
      <c r="D1162" s="31">
        <v>6.9516999999999998</v>
      </c>
    </row>
    <row r="1163" spans="1:4" x14ac:dyDescent="0.25">
      <c r="A1163" s="29">
        <v>45404</v>
      </c>
      <c r="B1163" s="20">
        <v>8134</v>
      </c>
      <c r="C1163" s="30">
        <v>22.2849</v>
      </c>
      <c r="D1163" s="31">
        <v>6.9513999999999996</v>
      </c>
    </row>
    <row r="1164" spans="1:4" x14ac:dyDescent="0.25">
      <c r="A1164" s="29">
        <v>45404</v>
      </c>
      <c r="B1164" s="20">
        <v>8141</v>
      </c>
      <c r="C1164" s="30">
        <v>22.304099999999998</v>
      </c>
      <c r="D1164" s="31">
        <v>6.9509999999999996</v>
      </c>
    </row>
    <row r="1165" spans="1:4" x14ac:dyDescent="0.25">
      <c r="A1165" s="29">
        <v>45404</v>
      </c>
      <c r="B1165" s="20">
        <v>8148</v>
      </c>
      <c r="C1165" s="30">
        <v>22.3233</v>
      </c>
      <c r="D1165" s="31">
        <v>6.9505999999999997</v>
      </c>
    </row>
    <row r="1166" spans="1:4" x14ac:dyDescent="0.25">
      <c r="A1166" s="29">
        <v>45404</v>
      </c>
      <c r="B1166" s="20">
        <v>8155</v>
      </c>
      <c r="C1166" s="30">
        <v>22.342500000000001</v>
      </c>
      <c r="D1166" s="31">
        <v>6.9503000000000004</v>
      </c>
    </row>
    <row r="1167" spans="1:4" x14ac:dyDescent="0.25">
      <c r="A1167" s="29">
        <v>45404</v>
      </c>
      <c r="B1167" s="20">
        <v>8162</v>
      </c>
      <c r="C1167" s="30">
        <v>22.361599999999999</v>
      </c>
      <c r="D1167" s="31">
        <v>6.9499000000000004</v>
      </c>
    </row>
    <row r="1168" spans="1:4" x14ac:dyDescent="0.25">
      <c r="A1168" s="29">
        <v>45404</v>
      </c>
      <c r="B1168" s="20">
        <v>8169</v>
      </c>
      <c r="C1168" s="30">
        <v>22.380800000000001</v>
      </c>
      <c r="D1168" s="31">
        <v>6.9494999999999996</v>
      </c>
    </row>
    <row r="1169" spans="1:4" x14ac:dyDescent="0.25">
      <c r="A1169" s="29">
        <v>45404</v>
      </c>
      <c r="B1169" s="20">
        <v>8176</v>
      </c>
      <c r="C1169" s="30">
        <v>22.4</v>
      </c>
      <c r="D1169" s="31">
        <v>6.9492000000000003</v>
      </c>
    </row>
    <row r="1170" spans="1:4" x14ac:dyDescent="0.25">
      <c r="A1170" s="29">
        <v>45404</v>
      </c>
      <c r="B1170" s="20">
        <v>8183</v>
      </c>
      <c r="C1170" s="30">
        <v>22.4192</v>
      </c>
      <c r="D1170" s="31">
        <v>6.9488000000000003</v>
      </c>
    </row>
    <row r="1171" spans="1:4" x14ac:dyDescent="0.25">
      <c r="A1171" s="29">
        <v>45404</v>
      </c>
      <c r="B1171" s="20">
        <v>8190</v>
      </c>
      <c r="C1171" s="30">
        <v>22.438400000000001</v>
      </c>
      <c r="D1171" s="31">
        <v>6.9485000000000001</v>
      </c>
    </row>
    <row r="1172" spans="1:4" x14ac:dyDescent="0.25">
      <c r="A1172" s="29">
        <v>45404</v>
      </c>
      <c r="B1172" s="20">
        <v>8197</v>
      </c>
      <c r="C1172" s="30">
        <v>22.4575</v>
      </c>
      <c r="D1172" s="31">
        <v>6.9481000000000002</v>
      </c>
    </row>
    <row r="1173" spans="1:4" x14ac:dyDescent="0.25">
      <c r="A1173" s="29">
        <v>45404</v>
      </c>
      <c r="B1173" s="20">
        <v>8204</v>
      </c>
      <c r="C1173" s="30">
        <v>22.476700000000001</v>
      </c>
      <c r="D1173" s="31">
        <v>6.9477000000000002</v>
      </c>
    </row>
    <row r="1174" spans="1:4" x14ac:dyDescent="0.25">
      <c r="A1174" s="29">
        <v>45404</v>
      </c>
      <c r="B1174" s="20">
        <v>8211</v>
      </c>
      <c r="C1174" s="30">
        <v>22.495899999999999</v>
      </c>
      <c r="D1174" s="31">
        <v>6.9474</v>
      </c>
    </row>
    <row r="1175" spans="1:4" x14ac:dyDescent="0.25">
      <c r="A1175" s="29">
        <v>45404</v>
      </c>
      <c r="B1175" s="20">
        <v>8218</v>
      </c>
      <c r="C1175" s="30">
        <v>22.5151</v>
      </c>
      <c r="D1175" s="31">
        <v>6.9470000000000001</v>
      </c>
    </row>
    <row r="1176" spans="1:4" x14ac:dyDescent="0.25">
      <c r="A1176" s="29">
        <v>45404</v>
      </c>
      <c r="B1176" s="20">
        <v>8225</v>
      </c>
      <c r="C1176" s="30">
        <v>22.534199999999998</v>
      </c>
      <c r="D1176" s="31">
        <v>6.9466999999999999</v>
      </c>
    </row>
    <row r="1177" spans="1:4" x14ac:dyDescent="0.25">
      <c r="A1177" s="29">
        <v>45404</v>
      </c>
      <c r="B1177" s="20">
        <v>8232</v>
      </c>
      <c r="C1177" s="30">
        <v>22.5534</v>
      </c>
      <c r="D1177" s="31">
        <v>6.9462999999999999</v>
      </c>
    </row>
    <row r="1178" spans="1:4" x14ac:dyDescent="0.25">
      <c r="A1178" s="29">
        <v>45404</v>
      </c>
      <c r="B1178" s="20">
        <v>8239</v>
      </c>
      <c r="C1178" s="30">
        <v>22.572600000000001</v>
      </c>
      <c r="D1178" s="31">
        <v>6.9459999999999997</v>
      </c>
    </row>
    <row r="1179" spans="1:4" x14ac:dyDescent="0.25">
      <c r="A1179" s="29">
        <v>45404</v>
      </c>
      <c r="B1179" s="20">
        <v>8246</v>
      </c>
      <c r="C1179" s="30">
        <v>22.591799999999999</v>
      </c>
      <c r="D1179" s="31">
        <v>6.9455999999999998</v>
      </c>
    </row>
    <row r="1180" spans="1:4" x14ac:dyDescent="0.25">
      <c r="A1180" s="29">
        <v>45404</v>
      </c>
      <c r="B1180" s="20">
        <v>8253</v>
      </c>
      <c r="C1180" s="30">
        <v>22.611000000000001</v>
      </c>
      <c r="D1180" s="31">
        <v>6.9452999999999996</v>
      </c>
    </row>
    <row r="1181" spans="1:4" x14ac:dyDescent="0.25">
      <c r="A1181" s="29">
        <v>45404</v>
      </c>
      <c r="B1181" s="20">
        <v>8260</v>
      </c>
      <c r="C1181" s="30">
        <v>22.630099999999999</v>
      </c>
      <c r="D1181" s="31">
        <v>6.9448999999999996</v>
      </c>
    </row>
    <row r="1182" spans="1:4" x14ac:dyDescent="0.25">
      <c r="A1182" s="29">
        <v>45404</v>
      </c>
      <c r="B1182" s="20">
        <v>8267</v>
      </c>
      <c r="C1182" s="30">
        <v>22.6493</v>
      </c>
      <c r="D1182" s="31">
        <v>6.9446000000000003</v>
      </c>
    </row>
    <row r="1183" spans="1:4" x14ac:dyDescent="0.25">
      <c r="A1183" s="29">
        <v>45404</v>
      </c>
      <c r="B1183" s="20">
        <v>8274</v>
      </c>
      <c r="C1183" s="30">
        <v>22.668500000000002</v>
      </c>
      <c r="D1183" s="31">
        <v>6.9442000000000004</v>
      </c>
    </row>
    <row r="1184" spans="1:4" x14ac:dyDescent="0.25">
      <c r="A1184" s="29">
        <v>45404</v>
      </c>
      <c r="B1184" s="20">
        <v>8281</v>
      </c>
      <c r="C1184" s="30">
        <v>22.6877</v>
      </c>
      <c r="D1184" s="31">
        <v>6.9439000000000002</v>
      </c>
    </row>
    <row r="1185" spans="1:4" x14ac:dyDescent="0.25">
      <c r="A1185" s="29">
        <v>45404</v>
      </c>
      <c r="B1185" s="20">
        <v>8288</v>
      </c>
      <c r="C1185" s="30">
        <v>22.706800000000001</v>
      </c>
      <c r="D1185" s="31">
        <v>6.9435000000000002</v>
      </c>
    </row>
    <row r="1186" spans="1:4" x14ac:dyDescent="0.25">
      <c r="A1186" s="29">
        <v>45404</v>
      </c>
      <c r="B1186" s="20">
        <v>8295</v>
      </c>
      <c r="C1186" s="30">
        <v>22.725999999999999</v>
      </c>
      <c r="D1186" s="31">
        <v>6.9432</v>
      </c>
    </row>
    <row r="1187" spans="1:4" x14ac:dyDescent="0.25">
      <c r="A1187" s="29">
        <v>45404</v>
      </c>
      <c r="B1187" s="20">
        <v>8302</v>
      </c>
      <c r="C1187" s="30">
        <v>22.745200000000001</v>
      </c>
      <c r="D1187" s="31">
        <v>6.9428000000000001</v>
      </c>
    </row>
    <row r="1188" spans="1:4" x14ac:dyDescent="0.25">
      <c r="A1188" s="29">
        <v>45404</v>
      </c>
      <c r="B1188" s="20">
        <v>8309</v>
      </c>
      <c r="C1188" s="30">
        <v>22.764399999999998</v>
      </c>
      <c r="D1188" s="31">
        <v>6.9424999999999999</v>
      </c>
    </row>
    <row r="1189" spans="1:4" x14ac:dyDescent="0.25">
      <c r="A1189" s="29">
        <v>45404</v>
      </c>
      <c r="B1189" s="20">
        <v>8316</v>
      </c>
      <c r="C1189" s="30">
        <v>22.7836</v>
      </c>
      <c r="D1189" s="31">
        <v>6.9421999999999997</v>
      </c>
    </row>
    <row r="1190" spans="1:4" x14ac:dyDescent="0.25">
      <c r="A1190" s="29">
        <v>45404</v>
      </c>
      <c r="B1190" s="20">
        <v>8323</v>
      </c>
      <c r="C1190" s="30">
        <v>22.802700000000002</v>
      </c>
      <c r="D1190" s="31">
        <v>6.9417999999999997</v>
      </c>
    </row>
    <row r="1191" spans="1:4" x14ac:dyDescent="0.25">
      <c r="A1191" s="29">
        <v>45404</v>
      </c>
      <c r="B1191" s="20">
        <v>8330</v>
      </c>
      <c r="C1191" s="30">
        <v>22.821899999999999</v>
      </c>
      <c r="D1191" s="31">
        <v>6.9414999999999996</v>
      </c>
    </row>
    <row r="1192" spans="1:4" x14ac:dyDescent="0.25">
      <c r="A1192" s="29">
        <v>45404</v>
      </c>
      <c r="B1192" s="20">
        <v>8337</v>
      </c>
      <c r="C1192" s="30">
        <v>22.841100000000001</v>
      </c>
      <c r="D1192" s="31">
        <v>6.9410999999999996</v>
      </c>
    </row>
    <row r="1193" spans="1:4" x14ac:dyDescent="0.25">
      <c r="A1193" s="29">
        <v>45404</v>
      </c>
      <c r="B1193" s="20">
        <v>8344</v>
      </c>
      <c r="C1193" s="30">
        <v>22.860299999999999</v>
      </c>
      <c r="D1193" s="31">
        <v>6.9408000000000003</v>
      </c>
    </row>
    <row r="1194" spans="1:4" x14ac:dyDescent="0.25">
      <c r="A1194" s="29">
        <v>45404</v>
      </c>
      <c r="B1194" s="20">
        <v>8351</v>
      </c>
      <c r="C1194" s="30">
        <v>22.8795</v>
      </c>
      <c r="D1194" s="31">
        <v>6.9405000000000001</v>
      </c>
    </row>
    <row r="1195" spans="1:4" x14ac:dyDescent="0.25">
      <c r="A1195" s="29">
        <v>45404</v>
      </c>
      <c r="B1195" s="20">
        <v>8358</v>
      </c>
      <c r="C1195" s="30">
        <v>22.898599999999998</v>
      </c>
      <c r="D1195" s="31">
        <v>6.9401000000000002</v>
      </c>
    </row>
    <row r="1196" spans="1:4" x14ac:dyDescent="0.25">
      <c r="A1196" s="29">
        <v>45404</v>
      </c>
      <c r="B1196" s="20">
        <v>8365</v>
      </c>
      <c r="C1196" s="30">
        <v>22.9178</v>
      </c>
      <c r="D1196" s="31">
        <v>6.9398</v>
      </c>
    </row>
    <row r="1197" spans="1:4" x14ac:dyDescent="0.25">
      <c r="A1197" s="29">
        <v>45404</v>
      </c>
      <c r="B1197" s="20">
        <v>8372</v>
      </c>
      <c r="C1197" s="30">
        <v>22.937000000000001</v>
      </c>
      <c r="D1197" s="31">
        <v>6.9394999999999998</v>
      </c>
    </row>
    <row r="1198" spans="1:4" x14ac:dyDescent="0.25">
      <c r="A1198" s="29">
        <v>45404</v>
      </c>
      <c r="B1198" s="20">
        <v>8379</v>
      </c>
      <c r="C1198" s="30">
        <v>22.956199999999999</v>
      </c>
      <c r="D1198" s="31">
        <v>6.9391999999999996</v>
      </c>
    </row>
    <row r="1199" spans="1:4" x14ac:dyDescent="0.25">
      <c r="A1199" s="29">
        <v>45404</v>
      </c>
      <c r="B1199" s="20">
        <v>8386</v>
      </c>
      <c r="C1199" s="30">
        <v>22.975300000000001</v>
      </c>
      <c r="D1199" s="31">
        <v>6.9387999999999996</v>
      </c>
    </row>
    <row r="1200" spans="1:4" x14ac:dyDescent="0.25">
      <c r="A1200" s="29">
        <v>45404</v>
      </c>
      <c r="B1200" s="20">
        <v>8393</v>
      </c>
      <c r="C1200" s="30">
        <v>22.994499999999999</v>
      </c>
      <c r="D1200" s="31">
        <v>6.9385000000000003</v>
      </c>
    </row>
    <row r="1201" spans="1:4" x14ac:dyDescent="0.25">
      <c r="A1201" s="29">
        <v>45404</v>
      </c>
      <c r="B1201" s="20">
        <v>8400</v>
      </c>
      <c r="C1201" s="30">
        <v>23.0137</v>
      </c>
      <c r="D1201" s="31">
        <v>6.9382000000000001</v>
      </c>
    </row>
    <row r="1202" spans="1:4" x14ac:dyDescent="0.25">
      <c r="A1202" s="29">
        <v>45404</v>
      </c>
      <c r="B1202" s="20">
        <v>8407</v>
      </c>
      <c r="C1202" s="30">
        <v>23.032900000000001</v>
      </c>
      <c r="D1202" s="31">
        <v>6.9378000000000002</v>
      </c>
    </row>
    <row r="1203" spans="1:4" x14ac:dyDescent="0.25">
      <c r="A1203" s="29">
        <v>45404</v>
      </c>
      <c r="B1203" s="20">
        <v>8414</v>
      </c>
      <c r="C1203" s="30">
        <v>23.052099999999999</v>
      </c>
      <c r="D1203" s="31">
        <v>6.9375</v>
      </c>
    </row>
    <row r="1204" spans="1:4" x14ac:dyDescent="0.25">
      <c r="A1204" s="29">
        <v>45404</v>
      </c>
      <c r="B1204" s="20">
        <v>8421</v>
      </c>
      <c r="C1204" s="30">
        <v>23.071200000000001</v>
      </c>
      <c r="D1204" s="31">
        <v>6.9371999999999998</v>
      </c>
    </row>
    <row r="1205" spans="1:4" x14ac:dyDescent="0.25">
      <c r="A1205" s="29">
        <v>45404</v>
      </c>
      <c r="B1205" s="20">
        <v>8428</v>
      </c>
      <c r="C1205" s="30">
        <v>23.090399999999999</v>
      </c>
      <c r="D1205" s="31">
        <v>6.9368999999999996</v>
      </c>
    </row>
    <row r="1206" spans="1:4" x14ac:dyDescent="0.25">
      <c r="A1206" s="29">
        <v>45404</v>
      </c>
      <c r="B1206" s="20">
        <v>8435</v>
      </c>
      <c r="C1206" s="30">
        <v>23.1096</v>
      </c>
      <c r="D1206" s="31">
        <v>6.9366000000000003</v>
      </c>
    </row>
    <row r="1207" spans="1:4" x14ac:dyDescent="0.25">
      <c r="A1207" s="29">
        <v>45404</v>
      </c>
      <c r="B1207" s="20">
        <v>8442</v>
      </c>
      <c r="C1207" s="30">
        <v>23.128799999999998</v>
      </c>
      <c r="D1207" s="31">
        <v>6.9363000000000001</v>
      </c>
    </row>
    <row r="1208" spans="1:4" x14ac:dyDescent="0.25">
      <c r="A1208" s="29">
        <v>45404</v>
      </c>
      <c r="B1208" s="20">
        <v>8449</v>
      </c>
      <c r="C1208" s="30">
        <v>23.1479</v>
      </c>
      <c r="D1208" s="31">
        <v>6.9359000000000002</v>
      </c>
    </row>
    <row r="1209" spans="1:4" x14ac:dyDescent="0.25">
      <c r="A1209" s="29">
        <v>45404</v>
      </c>
      <c r="B1209" s="20">
        <v>8456</v>
      </c>
      <c r="C1209" s="30">
        <v>23.167100000000001</v>
      </c>
      <c r="D1209" s="31">
        <v>6.9356</v>
      </c>
    </row>
    <row r="1210" spans="1:4" x14ac:dyDescent="0.25">
      <c r="A1210" s="29">
        <v>45404</v>
      </c>
      <c r="B1210" s="20">
        <v>8463</v>
      </c>
      <c r="C1210" s="30">
        <v>23.186299999999999</v>
      </c>
      <c r="D1210" s="31">
        <v>6.9352999999999998</v>
      </c>
    </row>
    <row r="1211" spans="1:4" x14ac:dyDescent="0.25">
      <c r="A1211" s="29">
        <v>45404</v>
      </c>
      <c r="B1211" s="20">
        <v>8470</v>
      </c>
      <c r="C1211" s="30">
        <v>23.205500000000001</v>
      </c>
      <c r="D1211" s="31">
        <v>6.9349999999999996</v>
      </c>
    </row>
    <row r="1212" spans="1:4" x14ac:dyDescent="0.25">
      <c r="A1212" s="29">
        <v>45404</v>
      </c>
      <c r="B1212" s="20">
        <v>8477</v>
      </c>
      <c r="C1212" s="30">
        <v>23.224699999999999</v>
      </c>
      <c r="D1212" s="31">
        <v>6.9347000000000003</v>
      </c>
    </row>
    <row r="1213" spans="1:4" x14ac:dyDescent="0.25">
      <c r="A1213" s="29">
        <v>45404</v>
      </c>
      <c r="B1213" s="20">
        <v>8484</v>
      </c>
      <c r="C1213" s="30">
        <v>23.2438</v>
      </c>
      <c r="D1213" s="31">
        <v>6.9344000000000001</v>
      </c>
    </row>
    <row r="1214" spans="1:4" x14ac:dyDescent="0.25">
      <c r="A1214" s="29">
        <v>45404</v>
      </c>
      <c r="B1214" s="20">
        <v>8491</v>
      </c>
      <c r="C1214" s="30">
        <v>23.263000000000002</v>
      </c>
      <c r="D1214" s="31">
        <v>6.9340999999999999</v>
      </c>
    </row>
    <row r="1215" spans="1:4" x14ac:dyDescent="0.25">
      <c r="A1215" s="29">
        <v>45404</v>
      </c>
      <c r="B1215" s="20">
        <v>8498</v>
      </c>
      <c r="C1215" s="30">
        <v>23.2822</v>
      </c>
      <c r="D1215" s="31">
        <v>6.9337999999999997</v>
      </c>
    </row>
    <row r="1216" spans="1:4" x14ac:dyDescent="0.25">
      <c r="A1216" s="29">
        <v>45404</v>
      </c>
      <c r="B1216" s="20">
        <v>8505</v>
      </c>
      <c r="C1216" s="30">
        <v>23.301400000000001</v>
      </c>
      <c r="D1216" s="31">
        <v>6.9335000000000004</v>
      </c>
    </row>
    <row r="1217" spans="1:4" x14ac:dyDescent="0.25">
      <c r="A1217" s="29">
        <v>45404</v>
      </c>
      <c r="B1217" s="20">
        <v>8512</v>
      </c>
      <c r="C1217" s="30">
        <v>23.320499999999999</v>
      </c>
      <c r="D1217" s="31">
        <v>6.9332000000000003</v>
      </c>
    </row>
    <row r="1218" spans="1:4" x14ac:dyDescent="0.25">
      <c r="A1218" s="29">
        <v>45404</v>
      </c>
      <c r="B1218" s="20">
        <v>8519</v>
      </c>
      <c r="C1218" s="30">
        <v>23.339700000000001</v>
      </c>
      <c r="D1218" s="31">
        <v>6.9329000000000001</v>
      </c>
    </row>
    <row r="1219" spans="1:4" x14ac:dyDescent="0.25">
      <c r="A1219" s="29">
        <v>45404</v>
      </c>
      <c r="B1219" s="20">
        <v>8526</v>
      </c>
      <c r="C1219" s="30">
        <v>23.358899999999998</v>
      </c>
      <c r="D1219" s="31">
        <v>6.9325999999999999</v>
      </c>
    </row>
    <row r="1220" spans="1:4" x14ac:dyDescent="0.25">
      <c r="A1220" s="29">
        <v>45404</v>
      </c>
      <c r="B1220" s="20">
        <v>8533</v>
      </c>
      <c r="C1220" s="30">
        <v>23.3781</v>
      </c>
      <c r="D1220" s="31">
        <v>6.9322999999999997</v>
      </c>
    </row>
    <row r="1221" spans="1:4" x14ac:dyDescent="0.25">
      <c r="A1221" s="29">
        <v>45404</v>
      </c>
      <c r="B1221" s="20">
        <v>8540</v>
      </c>
      <c r="C1221" s="30">
        <v>23.397300000000001</v>
      </c>
      <c r="D1221" s="31">
        <v>6.9320000000000004</v>
      </c>
    </row>
    <row r="1222" spans="1:4" x14ac:dyDescent="0.25">
      <c r="A1222" s="29">
        <v>45404</v>
      </c>
      <c r="B1222" s="20">
        <v>8547</v>
      </c>
      <c r="C1222" s="30">
        <v>23.416399999999999</v>
      </c>
      <c r="D1222" s="31">
        <v>6.9317000000000002</v>
      </c>
    </row>
    <row r="1223" spans="1:4" x14ac:dyDescent="0.25">
      <c r="A1223" s="29">
        <v>45404</v>
      </c>
      <c r="B1223" s="20">
        <v>8554</v>
      </c>
      <c r="C1223" s="30">
        <v>23.435600000000001</v>
      </c>
      <c r="D1223" s="31">
        <v>6.9314</v>
      </c>
    </row>
    <row r="1224" spans="1:4" x14ac:dyDescent="0.25">
      <c r="A1224" s="29">
        <v>45404</v>
      </c>
      <c r="B1224" s="20">
        <v>8561</v>
      </c>
      <c r="C1224" s="30">
        <v>23.454799999999999</v>
      </c>
      <c r="D1224" s="31">
        <v>6.9310999999999998</v>
      </c>
    </row>
    <row r="1225" spans="1:4" x14ac:dyDescent="0.25">
      <c r="A1225" s="29">
        <v>45404</v>
      </c>
      <c r="B1225" s="20">
        <v>8568</v>
      </c>
      <c r="C1225" s="30">
        <v>23.474</v>
      </c>
      <c r="D1225" s="31">
        <v>6.9307999999999996</v>
      </c>
    </row>
    <row r="1226" spans="1:4" x14ac:dyDescent="0.25">
      <c r="A1226" s="29">
        <v>45404</v>
      </c>
      <c r="B1226" s="20">
        <v>8575</v>
      </c>
      <c r="C1226" s="30">
        <v>23.493200000000002</v>
      </c>
      <c r="D1226" s="31">
        <v>6.9305000000000003</v>
      </c>
    </row>
    <row r="1227" spans="1:4" x14ac:dyDescent="0.25">
      <c r="A1227" s="29">
        <v>45404</v>
      </c>
      <c r="B1227" s="20">
        <v>8582</v>
      </c>
      <c r="C1227" s="30">
        <v>23.5123</v>
      </c>
      <c r="D1227" s="31">
        <v>6.9302000000000001</v>
      </c>
    </row>
    <row r="1228" spans="1:4" x14ac:dyDescent="0.25">
      <c r="A1228" s="29">
        <v>45404</v>
      </c>
      <c r="B1228" s="20">
        <v>8589</v>
      </c>
      <c r="C1228" s="30">
        <v>23.531500000000001</v>
      </c>
      <c r="D1228" s="31">
        <v>6.93</v>
      </c>
    </row>
    <row r="1229" spans="1:4" x14ac:dyDescent="0.25">
      <c r="A1229" s="29">
        <v>45404</v>
      </c>
      <c r="B1229" s="20">
        <v>8596</v>
      </c>
      <c r="C1229" s="30">
        <v>23.550699999999999</v>
      </c>
      <c r="D1229" s="31">
        <v>6.9297000000000004</v>
      </c>
    </row>
    <row r="1230" spans="1:4" x14ac:dyDescent="0.25">
      <c r="A1230" s="29">
        <v>45404</v>
      </c>
      <c r="B1230" s="20">
        <v>8603</v>
      </c>
      <c r="C1230" s="30">
        <v>23.569900000000001</v>
      </c>
      <c r="D1230" s="31">
        <v>6.9294000000000002</v>
      </c>
    </row>
    <row r="1231" spans="1:4" x14ac:dyDescent="0.25">
      <c r="A1231" s="29">
        <v>45404</v>
      </c>
      <c r="B1231" s="20">
        <v>8610</v>
      </c>
      <c r="C1231" s="30">
        <v>23.588999999999999</v>
      </c>
      <c r="D1231" s="31">
        <v>6.9291</v>
      </c>
    </row>
    <row r="1232" spans="1:4" x14ac:dyDescent="0.25">
      <c r="A1232" s="29">
        <v>45404</v>
      </c>
      <c r="B1232" s="20">
        <v>8617</v>
      </c>
      <c r="C1232" s="30">
        <v>23.6082</v>
      </c>
      <c r="D1232" s="31">
        <v>6.9287999999999998</v>
      </c>
    </row>
    <row r="1233" spans="1:4" x14ac:dyDescent="0.25">
      <c r="A1233" s="29">
        <v>45404</v>
      </c>
      <c r="B1233" s="20">
        <v>8624</v>
      </c>
      <c r="C1233" s="30">
        <v>23.627400000000002</v>
      </c>
      <c r="D1233" s="31">
        <v>6.9286000000000003</v>
      </c>
    </row>
    <row r="1234" spans="1:4" x14ac:dyDescent="0.25">
      <c r="A1234" s="29">
        <v>45404</v>
      </c>
      <c r="B1234" s="20">
        <v>8631</v>
      </c>
      <c r="C1234" s="30">
        <v>23.646599999999999</v>
      </c>
      <c r="D1234" s="31">
        <v>6.9283000000000001</v>
      </c>
    </row>
    <row r="1235" spans="1:4" x14ac:dyDescent="0.25">
      <c r="A1235" s="29">
        <v>45404</v>
      </c>
      <c r="B1235" s="20">
        <v>8638</v>
      </c>
      <c r="C1235" s="30">
        <v>23.665800000000001</v>
      </c>
      <c r="D1235" s="31">
        <v>6.9279999999999999</v>
      </c>
    </row>
    <row r="1236" spans="1:4" x14ac:dyDescent="0.25">
      <c r="A1236" s="29">
        <v>45404</v>
      </c>
      <c r="B1236" s="20">
        <v>8645</v>
      </c>
      <c r="C1236" s="30">
        <v>23.684899999999999</v>
      </c>
      <c r="D1236" s="31">
        <v>6.9276999999999997</v>
      </c>
    </row>
    <row r="1237" spans="1:4" x14ac:dyDescent="0.25">
      <c r="A1237" s="29">
        <v>45404</v>
      </c>
      <c r="B1237" s="20">
        <v>8652</v>
      </c>
      <c r="C1237" s="30">
        <v>23.7041</v>
      </c>
      <c r="D1237" s="31">
        <v>6.9275000000000002</v>
      </c>
    </row>
    <row r="1238" spans="1:4" x14ac:dyDescent="0.25">
      <c r="A1238" s="29">
        <v>45404</v>
      </c>
      <c r="B1238" s="20">
        <v>8659</v>
      </c>
      <c r="C1238" s="30">
        <v>23.723299999999998</v>
      </c>
      <c r="D1238" s="31">
        <v>6.9272</v>
      </c>
    </row>
    <row r="1239" spans="1:4" x14ac:dyDescent="0.25">
      <c r="A1239" s="29">
        <v>45404</v>
      </c>
      <c r="B1239" s="20">
        <v>8666</v>
      </c>
      <c r="C1239" s="30">
        <v>23.7425</v>
      </c>
      <c r="D1239" s="31">
        <v>6.9268999999999998</v>
      </c>
    </row>
    <row r="1240" spans="1:4" x14ac:dyDescent="0.25">
      <c r="A1240" s="29">
        <v>45404</v>
      </c>
      <c r="B1240" s="20">
        <v>8673</v>
      </c>
      <c r="C1240" s="30">
        <v>23.761600000000001</v>
      </c>
      <c r="D1240" s="31">
        <v>6.9267000000000003</v>
      </c>
    </row>
    <row r="1241" spans="1:4" x14ac:dyDescent="0.25">
      <c r="A1241" s="29">
        <v>45404</v>
      </c>
      <c r="B1241" s="20">
        <v>8680</v>
      </c>
      <c r="C1241" s="30">
        <v>23.780799999999999</v>
      </c>
      <c r="D1241" s="31">
        <v>6.9264000000000001</v>
      </c>
    </row>
    <row r="1242" spans="1:4" x14ac:dyDescent="0.25">
      <c r="A1242" s="29">
        <v>45404</v>
      </c>
      <c r="B1242" s="20">
        <v>8687</v>
      </c>
      <c r="C1242" s="30">
        <v>23.8</v>
      </c>
      <c r="D1242" s="31">
        <v>6.9260999999999999</v>
      </c>
    </row>
    <row r="1243" spans="1:4" x14ac:dyDescent="0.25">
      <c r="A1243" s="29">
        <v>45404</v>
      </c>
      <c r="B1243" s="20">
        <v>8694</v>
      </c>
      <c r="C1243" s="30">
        <v>23.819199999999999</v>
      </c>
      <c r="D1243" s="31">
        <v>6.9259000000000004</v>
      </c>
    </row>
    <row r="1244" spans="1:4" x14ac:dyDescent="0.25">
      <c r="A1244" s="29">
        <v>45404</v>
      </c>
      <c r="B1244" s="20">
        <v>8701</v>
      </c>
      <c r="C1244" s="30">
        <v>23.8384</v>
      </c>
      <c r="D1244" s="31">
        <v>6.9256000000000002</v>
      </c>
    </row>
    <row r="1245" spans="1:4" x14ac:dyDescent="0.25">
      <c r="A1245" s="29">
        <v>45404</v>
      </c>
      <c r="B1245" s="20">
        <v>8708</v>
      </c>
      <c r="C1245" s="30">
        <v>23.857500000000002</v>
      </c>
      <c r="D1245" s="31">
        <v>6.9253999999999998</v>
      </c>
    </row>
    <row r="1246" spans="1:4" x14ac:dyDescent="0.25">
      <c r="A1246" s="29">
        <v>45404</v>
      </c>
      <c r="B1246" s="20">
        <v>8715</v>
      </c>
      <c r="C1246" s="30">
        <v>23.8767</v>
      </c>
      <c r="D1246" s="31">
        <v>6.9250999999999996</v>
      </c>
    </row>
    <row r="1247" spans="1:4" x14ac:dyDescent="0.25">
      <c r="A1247" s="29">
        <v>45404</v>
      </c>
      <c r="B1247" s="20">
        <v>8722</v>
      </c>
      <c r="C1247" s="30">
        <v>23.895900000000001</v>
      </c>
      <c r="D1247" s="31">
        <v>6.9249000000000001</v>
      </c>
    </row>
    <row r="1248" spans="1:4" x14ac:dyDescent="0.25">
      <c r="A1248" s="29">
        <v>45404</v>
      </c>
      <c r="B1248" s="20">
        <v>8729</v>
      </c>
      <c r="C1248" s="30">
        <v>23.915099999999999</v>
      </c>
      <c r="D1248" s="31">
        <v>6.9245999999999999</v>
      </c>
    </row>
    <row r="1249" spans="1:4" x14ac:dyDescent="0.25">
      <c r="A1249" s="29">
        <v>45404</v>
      </c>
      <c r="B1249" s="20">
        <v>8736</v>
      </c>
      <c r="C1249" s="30">
        <v>23.934200000000001</v>
      </c>
      <c r="D1249" s="31">
        <v>6.9244000000000003</v>
      </c>
    </row>
    <row r="1250" spans="1:4" x14ac:dyDescent="0.25">
      <c r="A1250" s="29">
        <v>45404</v>
      </c>
      <c r="B1250" s="20">
        <v>8743</v>
      </c>
      <c r="C1250" s="30">
        <v>23.953399999999998</v>
      </c>
      <c r="D1250" s="31">
        <v>6.9241000000000001</v>
      </c>
    </row>
    <row r="1251" spans="1:4" x14ac:dyDescent="0.25">
      <c r="A1251" s="29">
        <v>45404</v>
      </c>
      <c r="B1251" s="20">
        <v>8750</v>
      </c>
      <c r="C1251" s="30">
        <v>23.9726</v>
      </c>
      <c r="D1251" s="31">
        <v>6.9238999999999997</v>
      </c>
    </row>
    <row r="1252" spans="1:4" x14ac:dyDescent="0.25">
      <c r="A1252" s="29">
        <v>45404</v>
      </c>
      <c r="B1252" s="20">
        <v>8757</v>
      </c>
      <c r="C1252" s="30">
        <v>23.991800000000001</v>
      </c>
      <c r="D1252" s="31">
        <v>6.9237000000000002</v>
      </c>
    </row>
    <row r="1253" spans="1:4" x14ac:dyDescent="0.25">
      <c r="A1253" s="29">
        <v>45404</v>
      </c>
      <c r="B1253" s="20">
        <v>8764</v>
      </c>
      <c r="C1253" s="30">
        <v>24.010999999999999</v>
      </c>
      <c r="D1253" s="31">
        <v>6.9234</v>
      </c>
    </row>
    <row r="1254" spans="1:4" x14ac:dyDescent="0.25">
      <c r="A1254" s="29">
        <v>45404</v>
      </c>
      <c r="B1254" s="20">
        <v>8771</v>
      </c>
      <c r="C1254" s="30">
        <v>24.030100000000001</v>
      </c>
      <c r="D1254" s="31">
        <v>6.9231999999999996</v>
      </c>
    </row>
    <row r="1255" spans="1:4" x14ac:dyDescent="0.25">
      <c r="A1255" s="29">
        <v>45404</v>
      </c>
      <c r="B1255" s="20">
        <v>8778</v>
      </c>
      <c r="C1255" s="30">
        <v>24.049299999999999</v>
      </c>
      <c r="D1255" s="31">
        <v>6.9229000000000003</v>
      </c>
    </row>
    <row r="1256" spans="1:4" x14ac:dyDescent="0.25">
      <c r="A1256" s="29">
        <v>45404</v>
      </c>
      <c r="B1256" s="20">
        <v>8785</v>
      </c>
      <c r="C1256" s="30">
        <v>24.0685</v>
      </c>
      <c r="D1256" s="31">
        <v>6.9226999999999999</v>
      </c>
    </row>
    <row r="1257" spans="1:4" x14ac:dyDescent="0.25">
      <c r="A1257" s="29">
        <v>45404</v>
      </c>
      <c r="B1257" s="20">
        <v>8792</v>
      </c>
      <c r="C1257" s="30">
        <v>24.087700000000002</v>
      </c>
      <c r="D1257" s="31">
        <v>6.9225000000000003</v>
      </c>
    </row>
    <row r="1258" spans="1:4" x14ac:dyDescent="0.25">
      <c r="A1258" s="29">
        <v>45404</v>
      </c>
      <c r="B1258" s="20">
        <v>8799</v>
      </c>
      <c r="C1258" s="30">
        <v>24.1068</v>
      </c>
      <c r="D1258" s="31">
        <v>6.9222000000000001</v>
      </c>
    </row>
    <row r="1259" spans="1:4" x14ac:dyDescent="0.25">
      <c r="A1259" s="29">
        <v>45404</v>
      </c>
      <c r="B1259" s="20">
        <v>8806</v>
      </c>
      <c r="C1259" s="30">
        <v>24.126000000000001</v>
      </c>
      <c r="D1259" s="31">
        <v>6.9219999999999997</v>
      </c>
    </row>
    <row r="1260" spans="1:4" x14ac:dyDescent="0.25">
      <c r="A1260" s="29">
        <v>45404</v>
      </c>
      <c r="B1260" s="20">
        <v>8813</v>
      </c>
      <c r="C1260" s="30">
        <v>24.145199999999999</v>
      </c>
      <c r="D1260" s="31">
        <v>6.9218000000000002</v>
      </c>
    </row>
    <row r="1261" spans="1:4" x14ac:dyDescent="0.25">
      <c r="A1261" s="29">
        <v>45404</v>
      </c>
      <c r="B1261" s="20">
        <v>8820</v>
      </c>
      <c r="C1261" s="30">
        <v>24.164400000000001</v>
      </c>
      <c r="D1261" s="31">
        <v>6.9215999999999998</v>
      </c>
    </row>
    <row r="1262" spans="1:4" x14ac:dyDescent="0.25">
      <c r="A1262" s="29">
        <v>45404</v>
      </c>
      <c r="B1262" s="20">
        <v>8827</v>
      </c>
      <c r="C1262" s="30">
        <v>24.183599999999998</v>
      </c>
      <c r="D1262" s="31">
        <v>6.9214000000000002</v>
      </c>
    </row>
    <row r="1263" spans="1:4" x14ac:dyDescent="0.25">
      <c r="A1263" s="29">
        <v>45404</v>
      </c>
      <c r="B1263" s="20">
        <v>8834</v>
      </c>
      <c r="C1263" s="30">
        <v>24.2027</v>
      </c>
      <c r="D1263" s="31">
        <v>6.9211</v>
      </c>
    </row>
    <row r="1264" spans="1:4" x14ac:dyDescent="0.25">
      <c r="A1264" s="29">
        <v>45404</v>
      </c>
      <c r="B1264" s="20">
        <v>8841</v>
      </c>
      <c r="C1264" s="30">
        <v>24.221900000000002</v>
      </c>
      <c r="D1264" s="31">
        <v>6.9208999999999996</v>
      </c>
    </row>
    <row r="1265" spans="1:4" x14ac:dyDescent="0.25">
      <c r="A1265" s="29">
        <v>45404</v>
      </c>
      <c r="B1265" s="20">
        <v>8848</v>
      </c>
      <c r="C1265" s="30">
        <v>24.241099999999999</v>
      </c>
      <c r="D1265" s="31">
        <v>6.9207000000000001</v>
      </c>
    </row>
    <row r="1266" spans="1:4" x14ac:dyDescent="0.25">
      <c r="A1266" s="29">
        <v>45404</v>
      </c>
      <c r="B1266" s="20">
        <v>8855</v>
      </c>
      <c r="C1266" s="30">
        <v>24.260300000000001</v>
      </c>
      <c r="D1266" s="31">
        <v>6.9204999999999997</v>
      </c>
    </row>
    <row r="1267" spans="1:4" x14ac:dyDescent="0.25">
      <c r="A1267" s="29">
        <v>45404</v>
      </c>
      <c r="B1267" s="20">
        <v>8862</v>
      </c>
      <c r="C1267" s="30">
        <v>24.279499999999999</v>
      </c>
      <c r="D1267" s="31">
        <v>6.9203000000000001</v>
      </c>
    </row>
    <row r="1268" spans="1:4" x14ac:dyDescent="0.25">
      <c r="A1268" s="29">
        <v>45404</v>
      </c>
      <c r="B1268" s="20">
        <v>8869</v>
      </c>
      <c r="C1268" s="30">
        <v>24.2986</v>
      </c>
      <c r="D1268" s="31">
        <v>6.9200999999999997</v>
      </c>
    </row>
    <row r="1269" spans="1:4" x14ac:dyDescent="0.25">
      <c r="A1269" s="29">
        <v>45404</v>
      </c>
      <c r="B1269" s="20">
        <v>8876</v>
      </c>
      <c r="C1269" s="30">
        <v>24.317799999999998</v>
      </c>
      <c r="D1269" s="31">
        <v>6.9199000000000002</v>
      </c>
    </row>
    <row r="1270" spans="1:4" x14ac:dyDescent="0.25">
      <c r="A1270" s="29">
        <v>45404</v>
      </c>
      <c r="B1270" s="20">
        <v>8883</v>
      </c>
      <c r="C1270" s="30">
        <v>24.337</v>
      </c>
      <c r="D1270" s="31">
        <v>6.9196999999999997</v>
      </c>
    </row>
    <row r="1271" spans="1:4" x14ac:dyDescent="0.25">
      <c r="A1271" s="29">
        <v>45404</v>
      </c>
      <c r="B1271" s="20">
        <v>8890</v>
      </c>
      <c r="C1271" s="30">
        <v>24.356200000000001</v>
      </c>
      <c r="D1271" s="31">
        <v>6.9195000000000002</v>
      </c>
    </row>
    <row r="1272" spans="1:4" x14ac:dyDescent="0.25">
      <c r="A1272" s="29">
        <v>45404</v>
      </c>
      <c r="B1272" s="20">
        <v>8897</v>
      </c>
      <c r="C1272" s="30">
        <v>24.375299999999999</v>
      </c>
      <c r="D1272" s="31">
        <v>6.9192999999999998</v>
      </c>
    </row>
    <row r="1273" spans="1:4" x14ac:dyDescent="0.25">
      <c r="A1273" s="29">
        <v>45404</v>
      </c>
      <c r="B1273" s="20">
        <v>8904</v>
      </c>
      <c r="C1273" s="30">
        <v>24.394500000000001</v>
      </c>
      <c r="D1273" s="31">
        <v>6.9191000000000003</v>
      </c>
    </row>
    <row r="1274" spans="1:4" x14ac:dyDescent="0.25">
      <c r="A1274" s="29">
        <v>45404</v>
      </c>
      <c r="B1274" s="20">
        <v>8911</v>
      </c>
      <c r="C1274" s="30">
        <v>24.413699999999999</v>
      </c>
      <c r="D1274" s="31">
        <v>6.9188999999999998</v>
      </c>
    </row>
    <row r="1275" spans="1:4" x14ac:dyDescent="0.25">
      <c r="A1275" s="29">
        <v>45404</v>
      </c>
      <c r="B1275" s="20">
        <v>8918</v>
      </c>
      <c r="C1275" s="30">
        <v>24.4329</v>
      </c>
      <c r="D1275" s="31">
        <v>6.9187000000000003</v>
      </c>
    </row>
    <row r="1276" spans="1:4" x14ac:dyDescent="0.25">
      <c r="A1276" s="29">
        <v>45404</v>
      </c>
      <c r="B1276" s="20">
        <v>8925</v>
      </c>
      <c r="C1276" s="30">
        <v>24.452100000000002</v>
      </c>
      <c r="D1276" s="31">
        <v>6.9184999999999999</v>
      </c>
    </row>
    <row r="1277" spans="1:4" x14ac:dyDescent="0.25">
      <c r="A1277" s="29">
        <v>45404</v>
      </c>
      <c r="B1277" s="20">
        <v>8932</v>
      </c>
      <c r="C1277" s="30">
        <v>24.4712</v>
      </c>
      <c r="D1277" s="31">
        <v>6.9183000000000003</v>
      </c>
    </row>
    <row r="1278" spans="1:4" x14ac:dyDescent="0.25">
      <c r="A1278" s="29">
        <v>45404</v>
      </c>
      <c r="B1278" s="20">
        <v>8939</v>
      </c>
      <c r="C1278" s="30">
        <v>24.490400000000001</v>
      </c>
      <c r="D1278" s="31">
        <v>6.9180999999999999</v>
      </c>
    </row>
    <row r="1279" spans="1:4" x14ac:dyDescent="0.25">
      <c r="A1279" s="29">
        <v>45404</v>
      </c>
      <c r="B1279" s="20">
        <v>8946</v>
      </c>
      <c r="C1279" s="30">
        <v>24.509599999999999</v>
      </c>
      <c r="D1279" s="31">
        <v>6.9179000000000004</v>
      </c>
    </row>
    <row r="1280" spans="1:4" x14ac:dyDescent="0.25">
      <c r="A1280" s="29">
        <v>45404</v>
      </c>
      <c r="B1280" s="20">
        <v>8953</v>
      </c>
      <c r="C1280" s="30">
        <v>24.5288</v>
      </c>
      <c r="D1280" s="31">
        <v>6.9177999999999997</v>
      </c>
    </row>
    <row r="1281" spans="1:4" x14ac:dyDescent="0.25">
      <c r="A1281" s="29">
        <v>45404</v>
      </c>
      <c r="B1281" s="20">
        <v>8960</v>
      </c>
      <c r="C1281" s="30">
        <v>24.547899999999998</v>
      </c>
      <c r="D1281" s="31">
        <v>6.9176000000000002</v>
      </c>
    </row>
    <row r="1282" spans="1:4" x14ac:dyDescent="0.25">
      <c r="A1282" s="29">
        <v>45404</v>
      </c>
      <c r="B1282" s="20">
        <v>8967</v>
      </c>
      <c r="C1282" s="30">
        <v>24.5671</v>
      </c>
      <c r="D1282" s="31">
        <v>6.9173999999999998</v>
      </c>
    </row>
    <row r="1283" spans="1:4" x14ac:dyDescent="0.25">
      <c r="A1283" s="29">
        <v>45404</v>
      </c>
      <c r="B1283" s="20">
        <v>8974</v>
      </c>
      <c r="C1283" s="30">
        <v>24.586300000000001</v>
      </c>
      <c r="D1283" s="31">
        <v>6.9172000000000002</v>
      </c>
    </row>
    <row r="1284" spans="1:4" x14ac:dyDescent="0.25">
      <c r="A1284" s="29">
        <v>45404</v>
      </c>
      <c r="B1284" s="20">
        <v>8981</v>
      </c>
      <c r="C1284" s="30">
        <v>24.605499999999999</v>
      </c>
      <c r="D1284" s="31">
        <v>6.9170999999999996</v>
      </c>
    </row>
    <row r="1285" spans="1:4" x14ac:dyDescent="0.25">
      <c r="A1285" s="29">
        <v>45404</v>
      </c>
      <c r="B1285" s="20">
        <v>8988</v>
      </c>
      <c r="C1285" s="30">
        <v>24.624700000000001</v>
      </c>
      <c r="D1285" s="31">
        <v>6.9169</v>
      </c>
    </row>
    <row r="1286" spans="1:4" x14ac:dyDescent="0.25">
      <c r="A1286" s="29">
        <v>45404</v>
      </c>
      <c r="B1286" s="20">
        <v>8995</v>
      </c>
      <c r="C1286" s="30">
        <v>24.643799999999999</v>
      </c>
      <c r="D1286" s="31">
        <v>6.9166999999999996</v>
      </c>
    </row>
    <row r="1287" spans="1:4" x14ac:dyDescent="0.25">
      <c r="A1287" s="29">
        <v>45404</v>
      </c>
      <c r="B1287" s="20">
        <v>9002</v>
      </c>
      <c r="C1287" s="30">
        <v>24.663</v>
      </c>
      <c r="D1287" s="31">
        <v>6.9165999999999999</v>
      </c>
    </row>
    <row r="1288" spans="1:4" x14ac:dyDescent="0.25">
      <c r="A1288" s="29">
        <v>45404</v>
      </c>
      <c r="B1288" s="20">
        <v>9009</v>
      </c>
      <c r="C1288" s="30">
        <v>24.682200000000002</v>
      </c>
      <c r="D1288" s="31">
        <v>6.9164000000000003</v>
      </c>
    </row>
    <row r="1289" spans="1:4" x14ac:dyDescent="0.25">
      <c r="A1289" s="29">
        <v>45404</v>
      </c>
      <c r="B1289" s="20">
        <v>9016</v>
      </c>
      <c r="C1289" s="30">
        <v>24.7014</v>
      </c>
      <c r="D1289" s="31">
        <v>6.9161999999999999</v>
      </c>
    </row>
    <row r="1290" spans="1:4" x14ac:dyDescent="0.25">
      <c r="A1290" s="29">
        <v>45404</v>
      </c>
      <c r="B1290" s="20">
        <v>9023</v>
      </c>
      <c r="C1290" s="30">
        <v>24.720500000000001</v>
      </c>
      <c r="D1290" s="31">
        <v>6.9161000000000001</v>
      </c>
    </row>
    <row r="1291" spans="1:4" x14ac:dyDescent="0.25">
      <c r="A1291" s="29">
        <v>45404</v>
      </c>
      <c r="B1291" s="20">
        <v>9030</v>
      </c>
      <c r="C1291" s="30">
        <v>24.739699999999999</v>
      </c>
      <c r="D1291" s="31">
        <v>6.9158999999999997</v>
      </c>
    </row>
    <row r="1292" spans="1:4" x14ac:dyDescent="0.25">
      <c r="A1292" s="29">
        <v>45404</v>
      </c>
      <c r="B1292" s="20">
        <v>9037</v>
      </c>
      <c r="C1292" s="30">
        <v>24.758900000000001</v>
      </c>
      <c r="D1292" s="31">
        <v>6.9157999999999999</v>
      </c>
    </row>
    <row r="1293" spans="1:4" x14ac:dyDescent="0.25">
      <c r="A1293" s="29">
        <v>45404</v>
      </c>
      <c r="B1293" s="20">
        <v>9044</v>
      </c>
      <c r="C1293" s="30">
        <v>24.778099999999998</v>
      </c>
      <c r="D1293" s="31">
        <v>6.9156000000000004</v>
      </c>
    </row>
    <row r="1294" spans="1:4" x14ac:dyDescent="0.25">
      <c r="A1294" s="29">
        <v>45404</v>
      </c>
      <c r="B1294" s="20">
        <v>9051</v>
      </c>
      <c r="C1294" s="30">
        <v>24.7973</v>
      </c>
      <c r="D1294" s="31">
        <v>6.9154999999999998</v>
      </c>
    </row>
    <row r="1295" spans="1:4" x14ac:dyDescent="0.25">
      <c r="A1295" s="29">
        <v>45404</v>
      </c>
      <c r="B1295" s="20">
        <v>9058</v>
      </c>
      <c r="C1295" s="30">
        <v>24.816400000000002</v>
      </c>
      <c r="D1295" s="31">
        <v>6.9153000000000002</v>
      </c>
    </row>
    <row r="1296" spans="1:4" x14ac:dyDescent="0.25">
      <c r="A1296" s="29">
        <v>45404</v>
      </c>
      <c r="B1296" s="20">
        <v>9065</v>
      </c>
      <c r="C1296" s="30">
        <v>24.835599999999999</v>
      </c>
      <c r="D1296" s="31">
        <v>6.9151999999999996</v>
      </c>
    </row>
    <row r="1297" spans="1:4" x14ac:dyDescent="0.25">
      <c r="A1297" s="29">
        <v>45404</v>
      </c>
      <c r="B1297" s="20">
        <v>9072</v>
      </c>
      <c r="C1297" s="30">
        <v>24.854800000000001</v>
      </c>
      <c r="D1297" s="31">
        <v>6.915</v>
      </c>
    </row>
    <row r="1298" spans="1:4" x14ac:dyDescent="0.25">
      <c r="A1298" s="29">
        <v>45404</v>
      </c>
      <c r="B1298" s="20">
        <v>9079</v>
      </c>
      <c r="C1298" s="30">
        <v>24.873999999999999</v>
      </c>
      <c r="D1298" s="31">
        <v>6.9149000000000003</v>
      </c>
    </row>
    <row r="1299" spans="1:4" x14ac:dyDescent="0.25">
      <c r="A1299" s="29">
        <v>45404</v>
      </c>
      <c r="B1299" s="20">
        <v>9086</v>
      </c>
      <c r="C1299" s="30">
        <v>24.8932</v>
      </c>
      <c r="D1299" s="31">
        <v>6.9147999999999996</v>
      </c>
    </row>
    <row r="1300" spans="1:4" x14ac:dyDescent="0.25">
      <c r="A1300" s="29">
        <v>45404</v>
      </c>
      <c r="B1300" s="20">
        <v>9093</v>
      </c>
      <c r="C1300" s="30">
        <v>24.912299999999998</v>
      </c>
      <c r="D1300" s="31">
        <v>6.9146000000000001</v>
      </c>
    </row>
    <row r="1301" spans="1:4" x14ac:dyDescent="0.25">
      <c r="A1301" s="29">
        <v>45404</v>
      </c>
      <c r="B1301" s="20">
        <v>9100</v>
      </c>
      <c r="C1301" s="30">
        <v>24.9315</v>
      </c>
      <c r="D1301" s="31">
        <v>6.9145000000000003</v>
      </c>
    </row>
    <row r="1302" spans="1:4" x14ac:dyDescent="0.25">
      <c r="A1302" s="29">
        <v>45404</v>
      </c>
      <c r="B1302" s="20">
        <v>9107</v>
      </c>
      <c r="C1302" s="30">
        <v>24.950700000000001</v>
      </c>
      <c r="D1302" s="31">
        <v>6.9143999999999997</v>
      </c>
    </row>
    <row r="1303" spans="1:4" x14ac:dyDescent="0.25">
      <c r="A1303" s="29">
        <v>45404</v>
      </c>
      <c r="B1303" s="20">
        <v>9114</v>
      </c>
      <c r="C1303" s="30">
        <v>24.969899999999999</v>
      </c>
      <c r="D1303" s="31">
        <v>6.9142999999999999</v>
      </c>
    </row>
    <row r="1304" spans="1:4" x14ac:dyDescent="0.25">
      <c r="A1304" s="29">
        <v>45404</v>
      </c>
      <c r="B1304" s="20">
        <v>9121</v>
      </c>
      <c r="C1304" s="30">
        <v>24.989000000000001</v>
      </c>
      <c r="D1304" s="31">
        <v>6.9141000000000004</v>
      </c>
    </row>
    <row r="1305" spans="1:4" x14ac:dyDescent="0.25">
      <c r="A1305" s="29">
        <v>45404</v>
      </c>
      <c r="B1305" s="20">
        <v>9128</v>
      </c>
      <c r="C1305" s="30">
        <v>25.008199999999999</v>
      </c>
      <c r="D1305" s="31">
        <v>6.9139999999999997</v>
      </c>
    </row>
    <row r="1306" spans="1:4" x14ac:dyDescent="0.25">
      <c r="A1306" s="29">
        <v>45404</v>
      </c>
      <c r="B1306" s="20">
        <v>9135</v>
      </c>
      <c r="C1306" s="30">
        <v>25.0274</v>
      </c>
      <c r="D1306" s="31">
        <v>6.9138999999999999</v>
      </c>
    </row>
    <row r="1307" spans="1:4" x14ac:dyDescent="0.25">
      <c r="A1307" s="29">
        <v>45404</v>
      </c>
      <c r="B1307" s="20">
        <v>9142</v>
      </c>
      <c r="C1307" s="30">
        <v>25.046600000000002</v>
      </c>
      <c r="D1307" s="31">
        <v>6.9138000000000002</v>
      </c>
    </row>
    <row r="1308" spans="1:4" x14ac:dyDescent="0.25">
      <c r="A1308" s="29">
        <v>45404</v>
      </c>
      <c r="B1308" s="20">
        <v>9149</v>
      </c>
      <c r="C1308" s="30">
        <v>25.065799999999999</v>
      </c>
      <c r="D1308" s="31">
        <v>6.9137000000000004</v>
      </c>
    </row>
    <row r="1309" spans="1:4" x14ac:dyDescent="0.25">
      <c r="A1309" s="29">
        <v>45404</v>
      </c>
      <c r="B1309" s="20">
        <v>9156</v>
      </c>
      <c r="C1309" s="30">
        <v>25.084900000000001</v>
      </c>
      <c r="D1309" s="31">
        <v>6.9135999999999997</v>
      </c>
    </row>
    <row r="1310" spans="1:4" x14ac:dyDescent="0.25">
      <c r="A1310" s="29">
        <v>45404</v>
      </c>
      <c r="B1310" s="20">
        <v>9163</v>
      </c>
      <c r="C1310" s="30">
        <v>25.104099999999999</v>
      </c>
      <c r="D1310" s="31">
        <v>6.9135</v>
      </c>
    </row>
    <row r="1311" spans="1:4" x14ac:dyDescent="0.25">
      <c r="A1311" s="29">
        <v>45404</v>
      </c>
      <c r="B1311" s="20">
        <v>9170</v>
      </c>
      <c r="C1311" s="30">
        <v>25.1233</v>
      </c>
      <c r="D1311" s="31">
        <v>6.9134000000000002</v>
      </c>
    </row>
    <row r="1312" spans="1:4" x14ac:dyDescent="0.25">
      <c r="A1312" s="29">
        <v>45404</v>
      </c>
      <c r="B1312" s="20">
        <v>9177</v>
      </c>
      <c r="C1312" s="30">
        <v>25.142499999999998</v>
      </c>
      <c r="D1312" s="31">
        <v>6.9132999999999996</v>
      </c>
    </row>
    <row r="1313" spans="1:4" x14ac:dyDescent="0.25">
      <c r="A1313" s="29">
        <v>45404</v>
      </c>
      <c r="B1313" s="20">
        <v>9184</v>
      </c>
      <c r="C1313" s="30">
        <v>25.1616</v>
      </c>
      <c r="D1313" s="31">
        <v>6.9131999999999998</v>
      </c>
    </row>
    <row r="1314" spans="1:4" x14ac:dyDescent="0.25">
      <c r="A1314" s="29">
        <v>45404</v>
      </c>
      <c r="B1314" s="20">
        <v>9191</v>
      </c>
      <c r="C1314" s="30">
        <v>25.180800000000001</v>
      </c>
      <c r="D1314" s="31">
        <v>6.9131</v>
      </c>
    </row>
    <row r="1315" spans="1:4" x14ac:dyDescent="0.25">
      <c r="A1315" s="29">
        <v>45404</v>
      </c>
      <c r="B1315" s="20">
        <v>9198</v>
      </c>
      <c r="C1315" s="30">
        <v>25.2</v>
      </c>
      <c r="D1315" s="31">
        <v>6.9130000000000003</v>
      </c>
    </row>
    <row r="1316" spans="1:4" x14ac:dyDescent="0.25">
      <c r="A1316" s="29">
        <v>45404</v>
      </c>
      <c r="B1316" s="20">
        <v>9205</v>
      </c>
      <c r="C1316" s="30">
        <v>25.219200000000001</v>
      </c>
      <c r="D1316" s="31">
        <v>6.9128999999999996</v>
      </c>
    </row>
    <row r="1317" spans="1:4" x14ac:dyDescent="0.25">
      <c r="A1317" s="29">
        <v>45404</v>
      </c>
      <c r="B1317" s="20">
        <v>9212</v>
      </c>
      <c r="C1317" s="30">
        <v>25.238399999999999</v>
      </c>
      <c r="D1317" s="31">
        <v>6.9127999999999998</v>
      </c>
    </row>
    <row r="1318" spans="1:4" x14ac:dyDescent="0.25">
      <c r="A1318" s="29">
        <v>45404</v>
      </c>
      <c r="B1318" s="20">
        <v>9219</v>
      </c>
      <c r="C1318" s="30">
        <v>25.2575</v>
      </c>
      <c r="D1318" s="31">
        <v>6.9127999999999998</v>
      </c>
    </row>
    <row r="1319" spans="1:4" x14ac:dyDescent="0.25">
      <c r="A1319" s="29">
        <v>45404</v>
      </c>
      <c r="B1319" s="20">
        <v>9226</v>
      </c>
      <c r="C1319" s="30">
        <v>25.276700000000002</v>
      </c>
      <c r="D1319" s="31">
        <v>6.9127000000000001</v>
      </c>
    </row>
    <row r="1320" spans="1:4" x14ac:dyDescent="0.25">
      <c r="A1320" s="29">
        <v>45404</v>
      </c>
      <c r="B1320" s="20">
        <v>9233</v>
      </c>
      <c r="C1320" s="30">
        <v>25.2959</v>
      </c>
      <c r="D1320" s="31">
        <v>6.9126000000000003</v>
      </c>
    </row>
    <row r="1321" spans="1:4" x14ac:dyDescent="0.25">
      <c r="A1321" s="29">
        <v>45404</v>
      </c>
      <c r="B1321" s="20">
        <v>9240</v>
      </c>
      <c r="C1321" s="30">
        <v>25.315100000000001</v>
      </c>
      <c r="D1321" s="31">
        <v>6.9124999999999996</v>
      </c>
    </row>
    <row r="1322" spans="1:4" x14ac:dyDescent="0.25">
      <c r="A1322" s="29">
        <v>45404</v>
      </c>
      <c r="B1322" s="20">
        <v>9247</v>
      </c>
      <c r="C1322" s="30">
        <v>25.334199999999999</v>
      </c>
      <c r="D1322" s="31">
        <v>6.9124999999999996</v>
      </c>
    </row>
    <row r="1323" spans="1:4" x14ac:dyDescent="0.25">
      <c r="A1323" s="29">
        <v>45404</v>
      </c>
      <c r="B1323" s="20">
        <v>9254</v>
      </c>
      <c r="C1323" s="30">
        <v>25.353400000000001</v>
      </c>
      <c r="D1323" s="31">
        <v>6.9123999999999999</v>
      </c>
    </row>
    <row r="1324" spans="1:4" x14ac:dyDescent="0.25">
      <c r="A1324" s="29">
        <v>45404</v>
      </c>
      <c r="B1324" s="20">
        <v>9261</v>
      </c>
      <c r="C1324" s="30">
        <v>25.372599999999998</v>
      </c>
      <c r="D1324" s="31">
        <v>6.9123000000000001</v>
      </c>
    </row>
    <row r="1325" spans="1:4" x14ac:dyDescent="0.25">
      <c r="A1325" s="29">
        <v>45404</v>
      </c>
      <c r="B1325" s="20">
        <v>9268</v>
      </c>
      <c r="C1325" s="30">
        <v>25.3918</v>
      </c>
      <c r="D1325" s="31">
        <v>6.9123000000000001</v>
      </c>
    </row>
    <row r="1326" spans="1:4" x14ac:dyDescent="0.25">
      <c r="A1326" s="29">
        <v>45404</v>
      </c>
      <c r="B1326" s="20">
        <v>9275</v>
      </c>
      <c r="C1326" s="30">
        <v>25.411000000000001</v>
      </c>
      <c r="D1326" s="31">
        <v>6.9122000000000003</v>
      </c>
    </row>
    <row r="1327" spans="1:4" x14ac:dyDescent="0.25">
      <c r="A1327" s="29">
        <v>45404</v>
      </c>
      <c r="B1327" s="20">
        <v>9282</v>
      </c>
      <c r="C1327" s="30">
        <v>25.430099999999999</v>
      </c>
      <c r="D1327" s="31">
        <v>6.9122000000000003</v>
      </c>
    </row>
    <row r="1328" spans="1:4" x14ac:dyDescent="0.25">
      <c r="A1328" s="29">
        <v>45404</v>
      </c>
      <c r="B1328" s="20">
        <v>9289</v>
      </c>
      <c r="C1328" s="30">
        <v>25.449300000000001</v>
      </c>
      <c r="D1328" s="31">
        <v>6.9120999999999997</v>
      </c>
    </row>
    <row r="1329" spans="1:4" x14ac:dyDescent="0.25">
      <c r="A1329" s="29">
        <v>45404</v>
      </c>
      <c r="B1329" s="20">
        <v>9296</v>
      </c>
      <c r="C1329" s="30">
        <v>25.468499999999999</v>
      </c>
      <c r="D1329" s="31">
        <v>6.9120999999999997</v>
      </c>
    </row>
    <row r="1330" spans="1:4" x14ac:dyDescent="0.25">
      <c r="A1330" s="29">
        <v>45404</v>
      </c>
      <c r="B1330" s="20">
        <v>9303</v>
      </c>
      <c r="C1330" s="30">
        <v>25.4877</v>
      </c>
      <c r="D1330" s="31">
        <v>6.9119999999999999</v>
      </c>
    </row>
    <row r="1331" spans="1:4" x14ac:dyDescent="0.25">
      <c r="A1331" s="29">
        <v>45404</v>
      </c>
      <c r="B1331" s="20">
        <v>9310</v>
      </c>
      <c r="C1331" s="30">
        <v>25.506799999999998</v>
      </c>
      <c r="D1331" s="31">
        <v>6.9119999999999999</v>
      </c>
    </row>
    <row r="1332" spans="1:4" x14ac:dyDescent="0.25">
      <c r="A1332" s="29">
        <v>45404</v>
      </c>
      <c r="B1332" s="20">
        <v>9317</v>
      </c>
      <c r="C1332" s="30">
        <v>25.526</v>
      </c>
      <c r="D1332" s="31">
        <v>6.9119000000000002</v>
      </c>
    </row>
    <row r="1333" spans="1:4" x14ac:dyDescent="0.25">
      <c r="A1333" s="29">
        <v>45404</v>
      </c>
      <c r="B1333" s="20">
        <v>9324</v>
      </c>
      <c r="C1333" s="30">
        <v>25.545200000000001</v>
      </c>
      <c r="D1333" s="31">
        <v>6.9119000000000002</v>
      </c>
    </row>
    <row r="1334" spans="1:4" x14ac:dyDescent="0.25">
      <c r="A1334" s="29">
        <v>45404</v>
      </c>
      <c r="B1334" s="20">
        <v>9331</v>
      </c>
      <c r="C1334" s="30">
        <v>25.564399999999999</v>
      </c>
      <c r="D1334" s="31">
        <v>6.9119000000000002</v>
      </c>
    </row>
    <row r="1335" spans="1:4" x14ac:dyDescent="0.25">
      <c r="A1335" s="29">
        <v>45404</v>
      </c>
      <c r="B1335" s="20">
        <v>9338</v>
      </c>
      <c r="C1335" s="30">
        <v>25.583600000000001</v>
      </c>
      <c r="D1335" s="31">
        <v>6.9118000000000004</v>
      </c>
    </row>
    <row r="1336" spans="1:4" x14ac:dyDescent="0.25">
      <c r="A1336" s="29">
        <v>45404</v>
      </c>
      <c r="B1336" s="20">
        <v>9345</v>
      </c>
      <c r="C1336" s="30">
        <v>25.602699999999999</v>
      </c>
      <c r="D1336" s="31">
        <v>6.9118000000000004</v>
      </c>
    </row>
    <row r="1337" spans="1:4" x14ac:dyDescent="0.25">
      <c r="A1337" s="29">
        <v>45404</v>
      </c>
      <c r="B1337" s="20">
        <v>9352</v>
      </c>
      <c r="C1337" s="30">
        <v>25.6219</v>
      </c>
      <c r="D1337" s="31">
        <v>6.9118000000000004</v>
      </c>
    </row>
    <row r="1338" spans="1:4" x14ac:dyDescent="0.25">
      <c r="A1338" s="29">
        <v>45404</v>
      </c>
      <c r="B1338" s="20">
        <v>9359</v>
      </c>
      <c r="C1338" s="30">
        <v>25.641100000000002</v>
      </c>
      <c r="D1338" s="31">
        <v>6.9118000000000004</v>
      </c>
    </row>
    <row r="1339" spans="1:4" x14ac:dyDescent="0.25">
      <c r="A1339" s="29">
        <v>45404</v>
      </c>
      <c r="B1339" s="20">
        <v>9366</v>
      </c>
      <c r="C1339" s="30">
        <v>25.660299999999999</v>
      </c>
      <c r="D1339" s="31">
        <v>6.9116999999999997</v>
      </c>
    </row>
    <row r="1340" spans="1:4" x14ac:dyDescent="0.25">
      <c r="A1340" s="29">
        <v>45404</v>
      </c>
      <c r="B1340" s="20">
        <v>9373</v>
      </c>
      <c r="C1340" s="30">
        <v>25.679500000000001</v>
      </c>
      <c r="D1340" s="31">
        <v>6.9116999999999997</v>
      </c>
    </row>
    <row r="1341" spans="1:4" x14ac:dyDescent="0.25">
      <c r="A1341" s="29">
        <v>45404</v>
      </c>
      <c r="B1341" s="20">
        <v>9380</v>
      </c>
      <c r="C1341" s="30">
        <v>25.698599999999999</v>
      </c>
      <c r="D1341" s="31">
        <v>6.9116999999999997</v>
      </c>
    </row>
    <row r="1342" spans="1:4" x14ac:dyDescent="0.25">
      <c r="A1342" s="29">
        <v>45404</v>
      </c>
      <c r="B1342" s="20">
        <v>9387</v>
      </c>
      <c r="C1342" s="30">
        <v>25.7178</v>
      </c>
      <c r="D1342" s="31">
        <v>6.9116999999999997</v>
      </c>
    </row>
    <row r="1343" spans="1:4" x14ac:dyDescent="0.25">
      <c r="A1343" s="29">
        <v>45404</v>
      </c>
      <c r="B1343" s="20">
        <v>9394</v>
      </c>
      <c r="C1343" s="30">
        <v>25.736999999999998</v>
      </c>
      <c r="D1343" s="31">
        <v>6.9116999999999997</v>
      </c>
    </row>
    <row r="1344" spans="1:4" x14ac:dyDescent="0.25">
      <c r="A1344" s="29">
        <v>45404</v>
      </c>
      <c r="B1344" s="20">
        <v>9401</v>
      </c>
      <c r="C1344" s="30">
        <v>25.7562</v>
      </c>
      <c r="D1344" s="31">
        <v>6.9116999999999997</v>
      </c>
    </row>
    <row r="1345" spans="1:4" x14ac:dyDescent="0.25">
      <c r="A1345" s="29">
        <v>45404</v>
      </c>
      <c r="B1345" s="20">
        <v>9408</v>
      </c>
      <c r="C1345" s="30">
        <v>25.775300000000001</v>
      </c>
      <c r="D1345" s="31">
        <v>6.9116999999999997</v>
      </c>
    </row>
    <row r="1346" spans="1:4" x14ac:dyDescent="0.25">
      <c r="A1346" s="29">
        <v>45404</v>
      </c>
      <c r="B1346" s="20">
        <v>9415</v>
      </c>
      <c r="C1346" s="30">
        <v>25.794499999999999</v>
      </c>
      <c r="D1346" s="31">
        <v>6.9116999999999997</v>
      </c>
    </row>
    <row r="1347" spans="1:4" x14ac:dyDescent="0.25">
      <c r="A1347" s="29">
        <v>45404</v>
      </c>
      <c r="B1347" s="20">
        <v>9422</v>
      </c>
      <c r="C1347" s="30">
        <v>25.813700000000001</v>
      </c>
      <c r="D1347" s="31">
        <v>6.9116999999999997</v>
      </c>
    </row>
    <row r="1348" spans="1:4" x14ac:dyDescent="0.25">
      <c r="A1348" s="29">
        <v>45404</v>
      </c>
      <c r="B1348" s="20">
        <v>9429</v>
      </c>
      <c r="C1348" s="30">
        <v>25.832899999999999</v>
      </c>
      <c r="D1348" s="31">
        <v>6.9116999999999997</v>
      </c>
    </row>
    <row r="1349" spans="1:4" x14ac:dyDescent="0.25">
      <c r="A1349" s="29">
        <v>45404</v>
      </c>
      <c r="B1349" s="20">
        <v>9436</v>
      </c>
      <c r="C1349" s="30">
        <v>25.8521</v>
      </c>
      <c r="D1349" s="31">
        <v>6.9118000000000004</v>
      </c>
    </row>
    <row r="1350" spans="1:4" x14ac:dyDescent="0.25">
      <c r="A1350" s="29">
        <v>45404</v>
      </c>
      <c r="B1350" s="20">
        <v>9443</v>
      </c>
      <c r="C1350" s="30">
        <v>25.871200000000002</v>
      </c>
      <c r="D1350" s="31">
        <v>6.9118000000000004</v>
      </c>
    </row>
    <row r="1351" spans="1:4" x14ac:dyDescent="0.25">
      <c r="A1351" s="29">
        <v>45404</v>
      </c>
      <c r="B1351" s="20">
        <v>9450</v>
      </c>
      <c r="C1351" s="30">
        <v>25.8904</v>
      </c>
      <c r="D1351" s="31">
        <v>6.9118000000000004</v>
      </c>
    </row>
    <row r="1352" spans="1:4" x14ac:dyDescent="0.25">
      <c r="A1352" s="29">
        <v>45404</v>
      </c>
      <c r="B1352" s="20">
        <v>9457</v>
      </c>
      <c r="C1352" s="30">
        <v>25.909600000000001</v>
      </c>
      <c r="D1352" s="31">
        <v>6.9118000000000004</v>
      </c>
    </row>
    <row r="1353" spans="1:4" x14ac:dyDescent="0.25">
      <c r="A1353" s="29">
        <v>45404</v>
      </c>
      <c r="B1353" s="20">
        <v>9464</v>
      </c>
      <c r="C1353" s="30">
        <v>25.928799999999999</v>
      </c>
      <c r="D1353" s="31">
        <v>6.9119000000000002</v>
      </c>
    </row>
    <row r="1354" spans="1:4" x14ac:dyDescent="0.25">
      <c r="A1354" s="29">
        <v>45404</v>
      </c>
      <c r="B1354" s="20">
        <v>9471</v>
      </c>
      <c r="C1354" s="30">
        <v>25.947900000000001</v>
      </c>
      <c r="D1354" s="31">
        <v>6.9119000000000002</v>
      </c>
    </row>
    <row r="1355" spans="1:4" x14ac:dyDescent="0.25">
      <c r="A1355" s="29">
        <v>45404</v>
      </c>
      <c r="B1355" s="20">
        <v>9478</v>
      </c>
      <c r="C1355" s="30">
        <v>25.967099999999999</v>
      </c>
      <c r="D1355" s="31">
        <v>6.9119000000000002</v>
      </c>
    </row>
    <row r="1356" spans="1:4" x14ac:dyDescent="0.25">
      <c r="A1356" s="29">
        <v>45404</v>
      </c>
      <c r="B1356" s="20">
        <v>9485</v>
      </c>
      <c r="C1356" s="30">
        <v>25.9863</v>
      </c>
      <c r="D1356" s="31">
        <v>6.9119999999999999</v>
      </c>
    </row>
    <row r="1357" spans="1:4" x14ac:dyDescent="0.25">
      <c r="A1357" s="29">
        <v>45404</v>
      </c>
      <c r="B1357" s="20">
        <v>9492</v>
      </c>
      <c r="C1357" s="30">
        <v>26.005500000000001</v>
      </c>
      <c r="D1357" s="31">
        <v>6.9119999999999999</v>
      </c>
    </row>
    <row r="1358" spans="1:4" x14ac:dyDescent="0.25">
      <c r="A1358" s="29">
        <v>45404</v>
      </c>
      <c r="B1358" s="20">
        <v>9499</v>
      </c>
      <c r="C1358" s="30">
        <v>26.024699999999999</v>
      </c>
      <c r="D1358" s="31">
        <v>6.9120999999999997</v>
      </c>
    </row>
    <row r="1359" spans="1:4" x14ac:dyDescent="0.25">
      <c r="A1359" s="29">
        <v>45404</v>
      </c>
      <c r="B1359" s="20">
        <v>9506</v>
      </c>
      <c r="C1359" s="30">
        <v>26.043800000000001</v>
      </c>
      <c r="D1359" s="31">
        <v>6.9120999999999997</v>
      </c>
    </row>
    <row r="1360" spans="1:4" x14ac:dyDescent="0.25">
      <c r="A1360" s="29">
        <v>45404</v>
      </c>
      <c r="B1360" s="20">
        <v>9513</v>
      </c>
      <c r="C1360" s="30">
        <v>26.062999999999999</v>
      </c>
      <c r="D1360" s="31">
        <v>6.9122000000000003</v>
      </c>
    </row>
    <row r="1361" spans="1:4" x14ac:dyDescent="0.25">
      <c r="A1361" s="29">
        <v>45404</v>
      </c>
      <c r="B1361" s="20">
        <v>9520</v>
      </c>
      <c r="C1361" s="30">
        <v>26.0822</v>
      </c>
      <c r="D1361" s="31">
        <v>6.9122000000000003</v>
      </c>
    </row>
    <row r="1362" spans="1:4" x14ac:dyDescent="0.25">
      <c r="A1362" s="29">
        <v>45404</v>
      </c>
      <c r="B1362" s="20">
        <v>9527</v>
      </c>
      <c r="C1362" s="30">
        <v>26.101400000000002</v>
      </c>
      <c r="D1362" s="31">
        <v>6.9123000000000001</v>
      </c>
    </row>
    <row r="1363" spans="1:4" x14ac:dyDescent="0.25">
      <c r="A1363" s="29">
        <v>45404</v>
      </c>
      <c r="B1363" s="20">
        <v>9534</v>
      </c>
      <c r="C1363" s="30">
        <v>26.1205</v>
      </c>
      <c r="D1363" s="31">
        <v>6.9123999999999999</v>
      </c>
    </row>
    <row r="1364" spans="1:4" x14ac:dyDescent="0.25">
      <c r="A1364" s="29">
        <v>45404</v>
      </c>
      <c r="B1364" s="20">
        <v>9541</v>
      </c>
      <c r="C1364" s="30">
        <v>26.139700000000001</v>
      </c>
      <c r="D1364" s="31">
        <v>6.9123999999999999</v>
      </c>
    </row>
    <row r="1365" spans="1:4" x14ac:dyDescent="0.25">
      <c r="A1365" s="29">
        <v>45404</v>
      </c>
      <c r="B1365" s="20">
        <v>9548</v>
      </c>
      <c r="C1365" s="30">
        <v>26.158899999999999</v>
      </c>
      <c r="D1365" s="31">
        <v>6.9124999999999996</v>
      </c>
    </row>
    <row r="1366" spans="1:4" x14ac:dyDescent="0.25">
      <c r="A1366" s="29">
        <v>45404</v>
      </c>
      <c r="B1366" s="20">
        <v>9555</v>
      </c>
      <c r="C1366" s="30">
        <v>26.178100000000001</v>
      </c>
      <c r="D1366" s="31">
        <v>6.9126000000000003</v>
      </c>
    </row>
    <row r="1367" spans="1:4" x14ac:dyDescent="0.25">
      <c r="A1367" s="29">
        <v>45404</v>
      </c>
      <c r="B1367" s="20">
        <v>9562</v>
      </c>
      <c r="C1367" s="30">
        <v>26.197299999999998</v>
      </c>
      <c r="D1367" s="31">
        <v>6.9127000000000001</v>
      </c>
    </row>
    <row r="1368" spans="1:4" x14ac:dyDescent="0.25">
      <c r="A1368" s="29">
        <v>45404</v>
      </c>
      <c r="B1368" s="20">
        <v>9569</v>
      </c>
      <c r="C1368" s="30">
        <v>26.2164</v>
      </c>
      <c r="D1368" s="31">
        <v>6.9127999999999998</v>
      </c>
    </row>
    <row r="1369" spans="1:4" x14ac:dyDescent="0.25">
      <c r="A1369" s="29">
        <v>45404</v>
      </c>
      <c r="B1369" s="20">
        <v>9576</v>
      </c>
      <c r="C1369" s="30">
        <v>26.235600000000002</v>
      </c>
      <c r="D1369" s="31">
        <v>6.9128999999999996</v>
      </c>
    </row>
    <row r="1370" spans="1:4" x14ac:dyDescent="0.25">
      <c r="A1370" s="29">
        <v>45404</v>
      </c>
      <c r="B1370" s="20">
        <v>9583</v>
      </c>
      <c r="C1370" s="30">
        <v>26.254799999999999</v>
      </c>
      <c r="D1370" s="31">
        <v>6.9130000000000003</v>
      </c>
    </row>
    <row r="1371" spans="1:4" x14ac:dyDescent="0.25">
      <c r="A1371" s="29">
        <v>45404</v>
      </c>
      <c r="B1371" s="20">
        <v>9590</v>
      </c>
      <c r="C1371" s="30">
        <v>26.274000000000001</v>
      </c>
      <c r="D1371" s="31">
        <v>6.9130000000000003</v>
      </c>
    </row>
    <row r="1372" spans="1:4" x14ac:dyDescent="0.25">
      <c r="A1372" s="29">
        <v>45404</v>
      </c>
      <c r="B1372" s="20">
        <v>9597</v>
      </c>
      <c r="C1372" s="30">
        <v>26.293199999999999</v>
      </c>
      <c r="D1372" s="31">
        <v>6.9131</v>
      </c>
    </row>
    <row r="1373" spans="1:4" x14ac:dyDescent="0.25">
      <c r="A1373" s="29">
        <v>45404</v>
      </c>
      <c r="B1373" s="20">
        <v>9604</v>
      </c>
      <c r="C1373" s="30">
        <v>26.3123</v>
      </c>
      <c r="D1373" s="31">
        <v>6.9132999999999996</v>
      </c>
    </row>
    <row r="1374" spans="1:4" x14ac:dyDescent="0.25">
      <c r="A1374" s="29">
        <v>45404</v>
      </c>
      <c r="B1374" s="20">
        <v>9611</v>
      </c>
      <c r="C1374" s="30">
        <v>26.331499999999998</v>
      </c>
      <c r="D1374" s="31">
        <v>6.9134000000000002</v>
      </c>
    </row>
    <row r="1375" spans="1:4" x14ac:dyDescent="0.25">
      <c r="A1375" s="29">
        <v>45404</v>
      </c>
      <c r="B1375" s="20">
        <v>9618</v>
      </c>
      <c r="C1375" s="30">
        <v>26.3507</v>
      </c>
      <c r="D1375" s="31">
        <v>6.9135</v>
      </c>
    </row>
    <row r="1376" spans="1:4" x14ac:dyDescent="0.25">
      <c r="A1376" s="29">
        <v>45404</v>
      </c>
      <c r="B1376" s="20">
        <v>9625</v>
      </c>
      <c r="C1376" s="30">
        <v>26.369900000000001</v>
      </c>
      <c r="D1376" s="31">
        <v>6.9135999999999997</v>
      </c>
    </row>
    <row r="1377" spans="1:4" x14ac:dyDescent="0.25">
      <c r="A1377" s="29">
        <v>45404</v>
      </c>
      <c r="B1377" s="20">
        <v>9632</v>
      </c>
      <c r="C1377" s="30">
        <v>26.388999999999999</v>
      </c>
      <c r="D1377" s="31">
        <v>6.9137000000000004</v>
      </c>
    </row>
    <row r="1378" spans="1:4" x14ac:dyDescent="0.25">
      <c r="A1378" s="29">
        <v>45404</v>
      </c>
      <c r="B1378" s="20">
        <v>9639</v>
      </c>
      <c r="C1378" s="30">
        <v>26.408200000000001</v>
      </c>
      <c r="D1378" s="31">
        <v>6.9138000000000002</v>
      </c>
    </row>
    <row r="1379" spans="1:4" x14ac:dyDescent="0.25">
      <c r="A1379" s="29">
        <v>45404</v>
      </c>
      <c r="B1379" s="20">
        <v>9646</v>
      </c>
      <c r="C1379" s="30">
        <v>26.427399999999999</v>
      </c>
      <c r="D1379" s="31">
        <v>6.9139999999999997</v>
      </c>
    </row>
    <row r="1380" spans="1:4" x14ac:dyDescent="0.25">
      <c r="A1380" s="29">
        <v>45404</v>
      </c>
      <c r="B1380" s="20">
        <v>9653</v>
      </c>
      <c r="C1380" s="30">
        <v>26.4466</v>
      </c>
      <c r="D1380" s="31">
        <v>6.9141000000000004</v>
      </c>
    </row>
    <row r="1381" spans="1:4" x14ac:dyDescent="0.25">
      <c r="A1381" s="29">
        <v>45404</v>
      </c>
      <c r="B1381" s="20">
        <v>9660</v>
      </c>
      <c r="C1381" s="30">
        <v>26.465800000000002</v>
      </c>
      <c r="D1381" s="31">
        <v>6.9142000000000001</v>
      </c>
    </row>
    <row r="1382" spans="1:4" x14ac:dyDescent="0.25">
      <c r="A1382" s="29">
        <v>45404</v>
      </c>
      <c r="B1382" s="20">
        <v>9667</v>
      </c>
      <c r="C1382" s="30">
        <v>26.4849</v>
      </c>
      <c r="D1382" s="31">
        <v>6.9143999999999997</v>
      </c>
    </row>
    <row r="1383" spans="1:4" x14ac:dyDescent="0.25">
      <c r="A1383" s="29">
        <v>45404</v>
      </c>
      <c r="B1383" s="20">
        <v>9674</v>
      </c>
      <c r="C1383" s="30">
        <v>26.504100000000001</v>
      </c>
      <c r="D1383" s="31">
        <v>6.9145000000000003</v>
      </c>
    </row>
    <row r="1384" spans="1:4" x14ac:dyDescent="0.25">
      <c r="A1384" s="29">
        <v>45404</v>
      </c>
      <c r="B1384" s="20">
        <v>9681</v>
      </c>
      <c r="C1384" s="30">
        <v>26.523299999999999</v>
      </c>
      <c r="D1384" s="31">
        <v>6.9146999999999998</v>
      </c>
    </row>
    <row r="1385" spans="1:4" x14ac:dyDescent="0.25">
      <c r="A1385" s="29">
        <v>45404</v>
      </c>
      <c r="B1385" s="20">
        <v>9688</v>
      </c>
      <c r="C1385" s="30">
        <v>26.5425</v>
      </c>
      <c r="D1385" s="31">
        <v>6.9147999999999996</v>
      </c>
    </row>
    <row r="1386" spans="1:4" x14ac:dyDescent="0.25">
      <c r="A1386" s="29">
        <v>45404</v>
      </c>
      <c r="B1386" s="20">
        <v>9695</v>
      </c>
      <c r="C1386" s="30">
        <v>26.561599999999999</v>
      </c>
      <c r="D1386" s="31">
        <v>6.915</v>
      </c>
    </row>
    <row r="1387" spans="1:4" x14ac:dyDescent="0.25">
      <c r="A1387" s="29">
        <v>45404</v>
      </c>
      <c r="B1387" s="20">
        <v>9702</v>
      </c>
      <c r="C1387" s="30">
        <v>26.5808</v>
      </c>
      <c r="D1387" s="31">
        <v>6.9150999999999998</v>
      </c>
    </row>
    <row r="1388" spans="1:4" x14ac:dyDescent="0.25">
      <c r="A1388" s="29">
        <v>45404</v>
      </c>
      <c r="B1388" s="20">
        <v>9709</v>
      </c>
      <c r="C1388" s="30">
        <v>26.6</v>
      </c>
      <c r="D1388" s="31">
        <v>6.9153000000000002</v>
      </c>
    </row>
    <row r="1389" spans="1:4" x14ac:dyDescent="0.25">
      <c r="A1389" s="29">
        <v>45404</v>
      </c>
      <c r="B1389" s="20">
        <v>9716</v>
      </c>
      <c r="C1389" s="30">
        <v>26.619199999999999</v>
      </c>
      <c r="D1389" s="31">
        <v>6.9154999999999998</v>
      </c>
    </row>
    <row r="1390" spans="1:4" x14ac:dyDescent="0.25">
      <c r="A1390" s="29">
        <v>45404</v>
      </c>
      <c r="B1390" s="20">
        <v>9723</v>
      </c>
      <c r="C1390" s="30">
        <v>26.638400000000001</v>
      </c>
      <c r="D1390" s="31">
        <v>6.9157000000000002</v>
      </c>
    </row>
    <row r="1391" spans="1:4" x14ac:dyDescent="0.25">
      <c r="A1391" s="29">
        <v>45404</v>
      </c>
      <c r="B1391" s="20">
        <v>9730</v>
      </c>
      <c r="C1391" s="30">
        <v>26.657499999999999</v>
      </c>
      <c r="D1391" s="31">
        <v>6.9157999999999999</v>
      </c>
    </row>
    <row r="1392" spans="1:4" x14ac:dyDescent="0.25">
      <c r="A1392" s="29">
        <v>45404</v>
      </c>
      <c r="B1392" s="20">
        <v>9737</v>
      </c>
      <c r="C1392" s="30">
        <v>26.6767</v>
      </c>
      <c r="D1392" s="31">
        <v>6.9160000000000004</v>
      </c>
    </row>
    <row r="1393" spans="1:4" x14ac:dyDescent="0.25">
      <c r="A1393" s="29">
        <v>45404</v>
      </c>
      <c r="B1393" s="20">
        <v>9744</v>
      </c>
      <c r="C1393" s="30">
        <v>26.695900000000002</v>
      </c>
      <c r="D1393" s="31">
        <v>6.9161999999999999</v>
      </c>
    </row>
    <row r="1394" spans="1:4" x14ac:dyDescent="0.25">
      <c r="A1394" s="29">
        <v>45404</v>
      </c>
      <c r="B1394" s="20">
        <v>9751</v>
      </c>
      <c r="C1394" s="30">
        <v>26.7151</v>
      </c>
      <c r="D1394" s="31">
        <v>6.9164000000000003</v>
      </c>
    </row>
    <row r="1395" spans="1:4" x14ac:dyDescent="0.25">
      <c r="A1395" s="29">
        <v>45404</v>
      </c>
      <c r="B1395" s="20">
        <v>9758</v>
      </c>
      <c r="C1395" s="30">
        <v>26.734200000000001</v>
      </c>
      <c r="D1395" s="31">
        <v>6.9165999999999999</v>
      </c>
    </row>
    <row r="1396" spans="1:4" x14ac:dyDescent="0.25">
      <c r="A1396" s="29">
        <v>45404</v>
      </c>
      <c r="B1396" s="20">
        <v>9765</v>
      </c>
      <c r="C1396" s="30">
        <v>26.753399999999999</v>
      </c>
      <c r="D1396" s="31">
        <v>6.9168000000000003</v>
      </c>
    </row>
    <row r="1397" spans="1:4" x14ac:dyDescent="0.25">
      <c r="A1397" s="29">
        <v>45404</v>
      </c>
      <c r="B1397" s="20">
        <v>9772</v>
      </c>
      <c r="C1397" s="30">
        <v>26.772600000000001</v>
      </c>
      <c r="D1397" s="31">
        <v>6.9169999999999998</v>
      </c>
    </row>
    <row r="1398" spans="1:4" x14ac:dyDescent="0.25">
      <c r="A1398" s="29">
        <v>45404</v>
      </c>
      <c r="B1398" s="20">
        <v>9779</v>
      </c>
      <c r="C1398" s="30">
        <v>26.791799999999999</v>
      </c>
      <c r="D1398" s="31">
        <v>6.9172000000000002</v>
      </c>
    </row>
    <row r="1399" spans="1:4" x14ac:dyDescent="0.25">
      <c r="A1399" s="29">
        <v>45404</v>
      </c>
      <c r="B1399" s="20">
        <v>9786</v>
      </c>
      <c r="C1399" s="30">
        <v>26.811</v>
      </c>
      <c r="D1399" s="31">
        <v>6.9173999999999998</v>
      </c>
    </row>
    <row r="1400" spans="1:4" x14ac:dyDescent="0.25">
      <c r="A1400" s="29">
        <v>45404</v>
      </c>
      <c r="B1400" s="20">
        <v>9793</v>
      </c>
      <c r="C1400" s="30">
        <v>26.830100000000002</v>
      </c>
      <c r="D1400" s="31">
        <v>6.9176000000000002</v>
      </c>
    </row>
    <row r="1401" spans="1:4" x14ac:dyDescent="0.25">
      <c r="A1401" s="29">
        <v>45404</v>
      </c>
      <c r="B1401" s="20">
        <v>9800</v>
      </c>
      <c r="C1401" s="30">
        <v>26.849299999999999</v>
      </c>
      <c r="D1401" s="31">
        <v>6.9179000000000004</v>
      </c>
    </row>
    <row r="1402" spans="1:4" x14ac:dyDescent="0.25">
      <c r="A1402" s="29">
        <v>45404</v>
      </c>
      <c r="B1402" s="20">
        <v>9807</v>
      </c>
      <c r="C1402" s="30">
        <v>26.868500000000001</v>
      </c>
      <c r="D1402" s="31">
        <v>6.9180999999999999</v>
      </c>
    </row>
    <row r="1403" spans="1:4" x14ac:dyDescent="0.25">
      <c r="A1403" s="29">
        <v>45404</v>
      </c>
      <c r="B1403" s="20">
        <v>9814</v>
      </c>
      <c r="C1403" s="30">
        <v>26.887699999999999</v>
      </c>
      <c r="D1403" s="31">
        <v>6.9183000000000003</v>
      </c>
    </row>
    <row r="1404" spans="1:4" x14ac:dyDescent="0.25">
      <c r="A1404" s="29">
        <v>45404</v>
      </c>
      <c r="B1404" s="20">
        <v>9821</v>
      </c>
      <c r="C1404" s="30">
        <v>26.9068</v>
      </c>
      <c r="D1404" s="31">
        <v>6.9185999999999996</v>
      </c>
    </row>
    <row r="1405" spans="1:4" x14ac:dyDescent="0.25">
      <c r="A1405" s="29">
        <v>45404</v>
      </c>
      <c r="B1405" s="20">
        <v>9828</v>
      </c>
      <c r="C1405" s="30">
        <v>26.925999999999998</v>
      </c>
      <c r="D1405" s="31">
        <v>6.9188000000000001</v>
      </c>
    </row>
    <row r="1406" spans="1:4" x14ac:dyDescent="0.25">
      <c r="A1406" s="29">
        <v>45404</v>
      </c>
      <c r="B1406" s="20">
        <v>9835</v>
      </c>
      <c r="C1406" s="30">
        <v>26.9452</v>
      </c>
      <c r="D1406" s="31">
        <v>6.9189999999999996</v>
      </c>
    </row>
    <row r="1407" spans="1:4" x14ac:dyDescent="0.25">
      <c r="A1407" s="29">
        <v>45404</v>
      </c>
      <c r="B1407" s="20">
        <v>9842</v>
      </c>
      <c r="C1407" s="30">
        <v>26.964400000000001</v>
      </c>
      <c r="D1407" s="31">
        <v>6.9192999999999998</v>
      </c>
    </row>
    <row r="1408" spans="1:4" x14ac:dyDescent="0.25">
      <c r="A1408" s="29">
        <v>45404</v>
      </c>
      <c r="B1408" s="20">
        <v>9849</v>
      </c>
      <c r="C1408" s="30">
        <v>26.983599999999999</v>
      </c>
      <c r="D1408" s="31">
        <v>6.9195000000000002</v>
      </c>
    </row>
    <row r="1409" spans="1:4" x14ac:dyDescent="0.25">
      <c r="A1409" s="29">
        <v>45404</v>
      </c>
      <c r="B1409" s="20">
        <v>9856</v>
      </c>
      <c r="C1409" s="30">
        <v>27.002700000000001</v>
      </c>
      <c r="D1409" s="31">
        <v>6.9198000000000004</v>
      </c>
    </row>
    <row r="1410" spans="1:4" x14ac:dyDescent="0.25">
      <c r="A1410" s="29">
        <v>45404</v>
      </c>
      <c r="B1410" s="20">
        <v>9863</v>
      </c>
      <c r="C1410" s="30">
        <v>27.021899999999999</v>
      </c>
      <c r="D1410" s="31">
        <v>6.9200999999999997</v>
      </c>
    </row>
    <row r="1411" spans="1:4" x14ac:dyDescent="0.25">
      <c r="A1411" s="29">
        <v>45404</v>
      </c>
      <c r="B1411" s="20">
        <v>9867</v>
      </c>
      <c r="C1411" s="30">
        <v>27.032900000000001</v>
      </c>
      <c r="D1411" s="31">
        <v>6.9202000000000004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3BD81-AAF2-465D-B0C6-4D4DF2383E84}">
  <dimension ref="A1:D1490"/>
  <sheetViews>
    <sheetView showGridLines="0" tabSelected="1" workbookViewId="0">
      <selection activeCell="L15" sqref="L15"/>
    </sheetView>
  </sheetViews>
  <sheetFormatPr defaultRowHeight="15" x14ac:dyDescent="0.25"/>
  <cols>
    <col min="1" max="1" width="11.5703125" style="66" bestFit="1" customWidth="1"/>
    <col min="2" max="2" width="7.42578125" style="66" bestFit="1" customWidth="1"/>
    <col min="3" max="3" width="8.5703125" style="66" bestFit="1" customWidth="1"/>
    <col min="4" max="4" width="9.28515625" style="66" bestFit="1" customWidth="1"/>
    <col min="5" max="16384" width="9.140625" style="66"/>
  </cols>
  <sheetData>
    <row r="1" spans="1:4" x14ac:dyDescent="0.25">
      <c r="A1" s="66" t="s">
        <v>0</v>
      </c>
      <c r="B1" s="66" t="s">
        <v>75</v>
      </c>
      <c r="C1" s="66" t="s">
        <v>192</v>
      </c>
      <c r="D1" s="66" t="s">
        <v>193</v>
      </c>
    </row>
    <row r="2" spans="1:4" x14ac:dyDescent="0.25">
      <c r="A2" s="68">
        <v>44851</v>
      </c>
      <c r="B2" s="147">
        <v>7</v>
      </c>
      <c r="C2" s="148">
        <v>1.9199999999999998E-2</v>
      </c>
      <c r="D2" s="149">
        <v>13.2761</v>
      </c>
    </row>
    <row r="3" spans="1:4" x14ac:dyDescent="0.25">
      <c r="A3" s="68">
        <v>44851</v>
      </c>
      <c r="B3" s="147">
        <v>14</v>
      </c>
      <c r="C3" s="148">
        <v>3.8399999999999997E-2</v>
      </c>
      <c r="D3" s="149">
        <v>13.2913</v>
      </c>
    </row>
    <row r="4" spans="1:4" x14ac:dyDescent="0.25">
      <c r="A4" s="68">
        <v>44851</v>
      </c>
      <c r="B4" s="147">
        <v>21</v>
      </c>
      <c r="C4" s="148">
        <v>5.7500000000000002E-2</v>
      </c>
      <c r="D4" s="149">
        <v>13.3064</v>
      </c>
    </row>
    <row r="5" spans="1:4" x14ac:dyDescent="0.25">
      <c r="A5" s="68">
        <v>44851</v>
      </c>
      <c r="B5" s="147">
        <v>28</v>
      </c>
      <c r="C5" s="148">
        <v>7.6700000000000004E-2</v>
      </c>
      <c r="D5" s="149">
        <v>13.3215</v>
      </c>
    </row>
    <row r="6" spans="1:4" x14ac:dyDescent="0.25">
      <c r="A6" s="68">
        <v>44851</v>
      </c>
      <c r="B6" s="147">
        <v>35</v>
      </c>
      <c r="C6" s="148">
        <v>9.5899999999999999E-2</v>
      </c>
      <c r="D6" s="149">
        <v>13.336499999999999</v>
      </c>
    </row>
    <row r="7" spans="1:4" x14ac:dyDescent="0.25">
      <c r="A7" s="68">
        <v>44851</v>
      </c>
      <c r="B7" s="147">
        <v>42</v>
      </c>
      <c r="C7" s="148">
        <v>0.11509999999999999</v>
      </c>
      <c r="D7" s="149">
        <v>13.3514</v>
      </c>
    </row>
    <row r="8" spans="1:4" x14ac:dyDescent="0.25">
      <c r="A8" s="68">
        <v>44851</v>
      </c>
      <c r="B8" s="147">
        <v>49</v>
      </c>
      <c r="C8" s="148">
        <v>0.13420000000000001</v>
      </c>
      <c r="D8" s="149">
        <v>13.366199999999999</v>
      </c>
    </row>
    <row r="9" spans="1:4" x14ac:dyDescent="0.25">
      <c r="A9" s="68">
        <v>44851</v>
      </c>
      <c r="B9" s="147">
        <v>56</v>
      </c>
      <c r="C9" s="148">
        <v>0.15340000000000001</v>
      </c>
      <c r="D9" s="149">
        <v>13.381</v>
      </c>
    </row>
    <row r="10" spans="1:4" x14ac:dyDescent="0.25">
      <c r="A10" s="68">
        <v>44851</v>
      </c>
      <c r="B10" s="147">
        <v>63</v>
      </c>
      <c r="C10" s="148">
        <v>0.1726</v>
      </c>
      <c r="D10" s="149">
        <v>13.3957</v>
      </c>
    </row>
    <row r="11" spans="1:4" x14ac:dyDescent="0.25">
      <c r="A11" s="68">
        <v>44851</v>
      </c>
      <c r="B11" s="147">
        <v>70</v>
      </c>
      <c r="C11" s="148">
        <v>0.1918</v>
      </c>
      <c r="D11" s="149">
        <v>13.410299999999999</v>
      </c>
    </row>
    <row r="12" spans="1:4" x14ac:dyDescent="0.25">
      <c r="A12" s="68">
        <v>44851</v>
      </c>
      <c r="B12" s="147">
        <v>77</v>
      </c>
      <c r="C12" s="148">
        <v>0.21099999999999999</v>
      </c>
      <c r="D12" s="149">
        <v>13.424799999999999</v>
      </c>
    </row>
    <row r="13" spans="1:4" x14ac:dyDescent="0.25">
      <c r="A13" s="68">
        <v>44851</v>
      </c>
      <c r="B13" s="147">
        <v>84</v>
      </c>
      <c r="C13" s="148">
        <v>0.2301</v>
      </c>
      <c r="D13" s="149">
        <v>13.439299999999999</v>
      </c>
    </row>
    <row r="14" spans="1:4" x14ac:dyDescent="0.25">
      <c r="A14" s="68">
        <v>44851</v>
      </c>
      <c r="B14" s="147">
        <v>91</v>
      </c>
      <c r="C14" s="148">
        <v>0.24929999999999999</v>
      </c>
      <c r="D14" s="149">
        <v>13.4536</v>
      </c>
    </row>
    <row r="15" spans="1:4" x14ac:dyDescent="0.25">
      <c r="A15" s="68">
        <v>44851</v>
      </c>
      <c r="B15" s="147">
        <v>98</v>
      </c>
      <c r="C15" s="148">
        <v>0.26850000000000002</v>
      </c>
      <c r="D15" s="149">
        <v>13.4679</v>
      </c>
    </row>
    <row r="16" spans="1:4" x14ac:dyDescent="0.25">
      <c r="A16" s="68">
        <v>44851</v>
      </c>
      <c r="B16" s="147">
        <v>105</v>
      </c>
      <c r="C16" s="148">
        <v>0.28770000000000001</v>
      </c>
      <c r="D16" s="149">
        <v>13.482100000000001</v>
      </c>
    </row>
    <row r="17" spans="1:4" x14ac:dyDescent="0.25">
      <c r="A17" s="68">
        <v>44851</v>
      </c>
      <c r="B17" s="147">
        <v>112</v>
      </c>
      <c r="C17" s="148">
        <v>0.30680000000000002</v>
      </c>
      <c r="D17" s="149">
        <v>13.4962</v>
      </c>
    </row>
    <row r="18" spans="1:4" x14ac:dyDescent="0.25">
      <c r="A18" s="68">
        <v>44851</v>
      </c>
      <c r="B18" s="147">
        <v>119</v>
      </c>
      <c r="C18" s="148">
        <v>0.32600000000000001</v>
      </c>
      <c r="D18" s="149">
        <v>13.510300000000001</v>
      </c>
    </row>
    <row r="19" spans="1:4" x14ac:dyDescent="0.25">
      <c r="A19" s="68">
        <v>44851</v>
      </c>
      <c r="B19" s="147">
        <v>126</v>
      </c>
      <c r="C19" s="148">
        <v>0.34520000000000001</v>
      </c>
      <c r="D19" s="149">
        <v>13.5242</v>
      </c>
    </row>
    <row r="20" spans="1:4" x14ac:dyDescent="0.25">
      <c r="A20" s="68">
        <v>44851</v>
      </c>
      <c r="B20" s="147">
        <v>133</v>
      </c>
      <c r="C20" s="148">
        <v>0.3644</v>
      </c>
      <c r="D20" s="149">
        <v>13.5381</v>
      </c>
    </row>
    <row r="21" spans="1:4" x14ac:dyDescent="0.25">
      <c r="A21" s="68">
        <v>44851</v>
      </c>
      <c r="B21" s="147">
        <v>140</v>
      </c>
      <c r="C21" s="148">
        <v>0.3836</v>
      </c>
      <c r="D21" s="149">
        <v>13.5519</v>
      </c>
    </row>
    <row r="22" spans="1:4" x14ac:dyDescent="0.25">
      <c r="A22" s="68">
        <v>44851</v>
      </c>
      <c r="B22" s="147">
        <v>147</v>
      </c>
      <c r="C22" s="148">
        <v>0.4027</v>
      </c>
      <c r="D22" s="149">
        <v>13.5656</v>
      </c>
    </row>
    <row r="23" spans="1:4" x14ac:dyDescent="0.25">
      <c r="A23" s="68">
        <v>44851</v>
      </c>
      <c r="B23" s="147">
        <v>154</v>
      </c>
      <c r="C23" s="148">
        <v>0.4219</v>
      </c>
      <c r="D23" s="149">
        <v>13.5792</v>
      </c>
    </row>
    <row r="24" spans="1:4" x14ac:dyDescent="0.25">
      <c r="A24" s="68">
        <v>44851</v>
      </c>
      <c r="B24" s="147">
        <v>161</v>
      </c>
      <c r="C24" s="148">
        <v>0.44109999999999999</v>
      </c>
      <c r="D24" s="149">
        <v>13.592700000000001</v>
      </c>
    </row>
    <row r="25" spans="1:4" x14ac:dyDescent="0.25">
      <c r="A25" s="68">
        <v>44851</v>
      </c>
      <c r="B25" s="147">
        <v>168</v>
      </c>
      <c r="C25" s="148">
        <v>0.46029999999999999</v>
      </c>
      <c r="D25" s="149">
        <v>13.6061</v>
      </c>
    </row>
    <row r="26" spans="1:4" x14ac:dyDescent="0.25">
      <c r="A26" s="68">
        <v>44851</v>
      </c>
      <c r="B26" s="147">
        <v>175</v>
      </c>
      <c r="C26" s="148">
        <v>0.47949999999999998</v>
      </c>
      <c r="D26" s="149">
        <v>13.619400000000001</v>
      </c>
    </row>
    <row r="27" spans="1:4" x14ac:dyDescent="0.25">
      <c r="A27" s="68">
        <v>44851</v>
      </c>
      <c r="B27" s="147">
        <v>182</v>
      </c>
      <c r="C27" s="148">
        <v>0.49859999999999999</v>
      </c>
      <c r="D27" s="149">
        <v>13.6327</v>
      </c>
    </row>
    <row r="28" spans="1:4" x14ac:dyDescent="0.25">
      <c r="A28" s="68">
        <v>44851</v>
      </c>
      <c r="B28" s="147">
        <v>189</v>
      </c>
      <c r="C28" s="148">
        <v>0.51780000000000004</v>
      </c>
      <c r="D28" s="149">
        <v>13.645799999999999</v>
      </c>
    </row>
    <row r="29" spans="1:4" x14ac:dyDescent="0.25">
      <c r="A29" s="68">
        <v>44851</v>
      </c>
      <c r="B29" s="147">
        <v>196</v>
      </c>
      <c r="C29" s="148">
        <v>0.53700000000000003</v>
      </c>
      <c r="D29" s="149">
        <v>13.658899999999999</v>
      </c>
    </row>
    <row r="30" spans="1:4" x14ac:dyDescent="0.25">
      <c r="A30" s="68">
        <v>44851</v>
      </c>
      <c r="B30" s="147">
        <v>203</v>
      </c>
      <c r="C30" s="148">
        <v>0.55620000000000003</v>
      </c>
      <c r="D30" s="149">
        <v>13.671900000000001</v>
      </c>
    </row>
    <row r="31" spans="1:4" x14ac:dyDescent="0.25">
      <c r="A31" s="68">
        <v>44851</v>
      </c>
      <c r="B31" s="147">
        <v>210</v>
      </c>
      <c r="C31" s="148">
        <v>0.57530000000000003</v>
      </c>
      <c r="D31" s="149">
        <v>13.684699999999999</v>
      </c>
    </row>
    <row r="32" spans="1:4" x14ac:dyDescent="0.25">
      <c r="A32" s="68">
        <v>44851</v>
      </c>
      <c r="B32" s="147">
        <v>217</v>
      </c>
      <c r="C32" s="148">
        <v>0.59450000000000003</v>
      </c>
      <c r="D32" s="149">
        <v>13.6975</v>
      </c>
    </row>
    <row r="33" spans="1:4" x14ac:dyDescent="0.25">
      <c r="A33" s="68">
        <v>44851</v>
      </c>
      <c r="B33" s="147">
        <v>224</v>
      </c>
      <c r="C33" s="148">
        <v>0.61370000000000002</v>
      </c>
      <c r="D33" s="149">
        <v>13.7102</v>
      </c>
    </row>
    <row r="34" spans="1:4" x14ac:dyDescent="0.25">
      <c r="A34" s="68">
        <v>44851</v>
      </c>
      <c r="B34" s="147">
        <v>231</v>
      </c>
      <c r="C34" s="148">
        <v>0.63290000000000002</v>
      </c>
      <c r="D34" s="149">
        <v>13.722799999999999</v>
      </c>
    </row>
    <row r="35" spans="1:4" x14ac:dyDescent="0.25">
      <c r="A35" s="68">
        <v>44851</v>
      </c>
      <c r="B35" s="147">
        <v>238</v>
      </c>
      <c r="C35" s="148">
        <v>0.65210000000000001</v>
      </c>
      <c r="D35" s="149">
        <v>13.735300000000001</v>
      </c>
    </row>
    <row r="36" spans="1:4" x14ac:dyDescent="0.25">
      <c r="A36" s="68">
        <v>44851</v>
      </c>
      <c r="B36" s="147">
        <v>245</v>
      </c>
      <c r="C36" s="148">
        <v>0.67120000000000002</v>
      </c>
      <c r="D36" s="149">
        <v>13.7477</v>
      </c>
    </row>
    <row r="37" spans="1:4" x14ac:dyDescent="0.25">
      <c r="A37" s="68">
        <v>44851</v>
      </c>
      <c r="B37" s="147">
        <v>252</v>
      </c>
      <c r="C37" s="148">
        <v>0.69040000000000001</v>
      </c>
      <c r="D37" s="149">
        <v>13.7599</v>
      </c>
    </row>
    <row r="38" spans="1:4" x14ac:dyDescent="0.25">
      <c r="A38" s="68">
        <v>44851</v>
      </c>
      <c r="B38" s="147">
        <v>259</v>
      </c>
      <c r="C38" s="148">
        <v>0.70960000000000001</v>
      </c>
      <c r="D38" s="149">
        <v>13.7721</v>
      </c>
    </row>
    <row r="39" spans="1:4" x14ac:dyDescent="0.25">
      <c r="A39" s="68">
        <v>44851</v>
      </c>
      <c r="B39" s="147">
        <v>266</v>
      </c>
      <c r="C39" s="148">
        <v>0.7288</v>
      </c>
      <c r="D39" s="149">
        <v>13.7842</v>
      </c>
    </row>
    <row r="40" spans="1:4" x14ac:dyDescent="0.25">
      <c r="A40" s="68">
        <v>44851</v>
      </c>
      <c r="B40" s="147">
        <v>273</v>
      </c>
      <c r="C40" s="148">
        <v>0.74790000000000001</v>
      </c>
      <c r="D40" s="149">
        <v>13.796200000000001</v>
      </c>
    </row>
    <row r="41" spans="1:4" x14ac:dyDescent="0.25">
      <c r="A41" s="68">
        <v>44851</v>
      </c>
      <c r="B41" s="147">
        <v>280</v>
      </c>
      <c r="C41" s="148">
        <v>0.7671</v>
      </c>
      <c r="D41" s="149">
        <v>13.8081</v>
      </c>
    </row>
    <row r="42" spans="1:4" x14ac:dyDescent="0.25">
      <c r="A42" s="68">
        <v>44851</v>
      </c>
      <c r="B42" s="147">
        <v>287</v>
      </c>
      <c r="C42" s="148">
        <v>0.7863</v>
      </c>
      <c r="D42" s="149">
        <v>13.819900000000001</v>
      </c>
    </row>
    <row r="43" spans="1:4" x14ac:dyDescent="0.25">
      <c r="A43" s="68">
        <v>44851</v>
      </c>
      <c r="B43" s="147">
        <v>294</v>
      </c>
      <c r="C43" s="148">
        <v>0.80549999999999999</v>
      </c>
      <c r="D43" s="149">
        <v>13.8315</v>
      </c>
    </row>
    <row r="44" spans="1:4" x14ac:dyDescent="0.25">
      <c r="A44" s="68">
        <v>44851</v>
      </c>
      <c r="B44" s="147">
        <v>301</v>
      </c>
      <c r="C44" s="148">
        <v>0.82469999999999999</v>
      </c>
      <c r="D44" s="149">
        <v>13.8431</v>
      </c>
    </row>
    <row r="45" spans="1:4" x14ac:dyDescent="0.25">
      <c r="A45" s="68">
        <v>44851</v>
      </c>
      <c r="B45" s="147">
        <v>308</v>
      </c>
      <c r="C45" s="148">
        <v>0.84379999999999999</v>
      </c>
      <c r="D45" s="149">
        <v>13.8545</v>
      </c>
    </row>
    <row r="46" spans="1:4" x14ac:dyDescent="0.25">
      <c r="A46" s="68">
        <v>44851</v>
      </c>
      <c r="B46" s="147">
        <v>315</v>
      </c>
      <c r="C46" s="148">
        <v>0.86299999999999999</v>
      </c>
      <c r="D46" s="149">
        <v>13.8659</v>
      </c>
    </row>
    <row r="47" spans="1:4" x14ac:dyDescent="0.25">
      <c r="A47" s="68">
        <v>44851</v>
      </c>
      <c r="B47" s="147">
        <v>322</v>
      </c>
      <c r="C47" s="148">
        <v>0.88219999999999998</v>
      </c>
      <c r="D47" s="149">
        <v>13.8771</v>
      </c>
    </row>
    <row r="48" spans="1:4" x14ac:dyDescent="0.25">
      <c r="A48" s="68">
        <v>44851</v>
      </c>
      <c r="B48" s="147">
        <v>329</v>
      </c>
      <c r="C48" s="148">
        <v>0.90139999999999998</v>
      </c>
      <c r="D48" s="149">
        <v>13.888299999999999</v>
      </c>
    </row>
    <row r="49" spans="1:4" x14ac:dyDescent="0.25">
      <c r="A49" s="68">
        <v>44851</v>
      </c>
      <c r="B49" s="147">
        <v>336</v>
      </c>
      <c r="C49" s="148">
        <v>0.92049999999999998</v>
      </c>
      <c r="D49" s="149">
        <v>13.8993</v>
      </c>
    </row>
    <row r="50" spans="1:4" x14ac:dyDescent="0.25">
      <c r="A50" s="68">
        <v>44851</v>
      </c>
      <c r="B50" s="147">
        <v>343</v>
      </c>
      <c r="C50" s="148">
        <v>0.93969999999999998</v>
      </c>
      <c r="D50" s="149">
        <v>13.9102</v>
      </c>
    </row>
    <row r="51" spans="1:4" x14ac:dyDescent="0.25">
      <c r="A51" s="68">
        <v>44851</v>
      </c>
      <c r="B51" s="147">
        <v>350</v>
      </c>
      <c r="C51" s="148">
        <v>0.95889999999999997</v>
      </c>
      <c r="D51" s="149">
        <v>13.920999999999999</v>
      </c>
    </row>
    <row r="52" spans="1:4" x14ac:dyDescent="0.25">
      <c r="A52" s="68">
        <v>44851</v>
      </c>
      <c r="B52" s="147">
        <v>357</v>
      </c>
      <c r="C52" s="148">
        <v>0.97809999999999997</v>
      </c>
      <c r="D52" s="149">
        <v>13.931699999999999</v>
      </c>
    </row>
    <row r="53" spans="1:4" x14ac:dyDescent="0.25">
      <c r="A53" s="68">
        <v>44851</v>
      </c>
      <c r="B53" s="147">
        <v>364</v>
      </c>
      <c r="C53" s="148">
        <v>0.99729999999999996</v>
      </c>
      <c r="D53" s="149">
        <v>13.9422</v>
      </c>
    </row>
    <row r="54" spans="1:4" x14ac:dyDescent="0.25">
      <c r="A54" s="68">
        <v>44851</v>
      </c>
      <c r="B54" s="147">
        <v>371</v>
      </c>
      <c r="C54" s="148">
        <v>1.0164</v>
      </c>
      <c r="D54" s="149">
        <v>13.9527</v>
      </c>
    </row>
    <row r="55" spans="1:4" x14ac:dyDescent="0.25">
      <c r="A55" s="68">
        <v>44851</v>
      </c>
      <c r="B55" s="147">
        <v>378</v>
      </c>
      <c r="C55" s="148">
        <v>1.0356000000000001</v>
      </c>
      <c r="D55" s="149">
        <v>13.962999999999999</v>
      </c>
    </row>
    <row r="56" spans="1:4" x14ac:dyDescent="0.25">
      <c r="A56" s="68">
        <v>44851</v>
      </c>
      <c r="B56" s="147">
        <v>385</v>
      </c>
      <c r="C56" s="148">
        <v>1.0548</v>
      </c>
      <c r="D56" s="149">
        <v>13.9732</v>
      </c>
    </row>
    <row r="57" spans="1:4" x14ac:dyDescent="0.25">
      <c r="A57" s="68">
        <v>44851</v>
      </c>
      <c r="B57" s="147">
        <v>392</v>
      </c>
      <c r="C57" s="148">
        <v>1.0740000000000001</v>
      </c>
      <c r="D57" s="149">
        <v>13.9833</v>
      </c>
    </row>
    <row r="58" spans="1:4" x14ac:dyDescent="0.25">
      <c r="A58" s="68">
        <v>44851</v>
      </c>
      <c r="B58" s="147">
        <v>399</v>
      </c>
      <c r="C58" s="148">
        <v>1.0931999999999999</v>
      </c>
      <c r="D58" s="149">
        <v>13.9933</v>
      </c>
    </row>
    <row r="59" spans="1:4" x14ac:dyDescent="0.25">
      <c r="A59" s="68">
        <v>44851</v>
      </c>
      <c r="B59" s="147">
        <v>406</v>
      </c>
      <c r="C59" s="148">
        <v>1.1123000000000001</v>
      </c>
      <c r="D59" s="149">
        <v>14.0031</v>
      </c>
    </row>
    <row r="60" spans="1:4" x14ac:dyDescent="0.25">
      <c r="A60" s="68">
        <v>44851</v>
      </c>
      <c r="B60" s="147">
        <v>413</v>
      </c>
      <c r="C60" s="148">
        <v>1.1315</v>
      </c>
      <c r="D60" s="149">
        <v>14.0129</v>
      </c>
    </row>
    <row r="61" spans="1:4" x14ac:dyDescent="0.25">
      <c r="A61" s="68">
        <v>44851</v>
      </c>
      <c r="B61" s="147">
        <v>420</v>
      </c>
      <c r="C61" s="148">
        <v>1.1507000000000001</v>
      </c>
      <c r="D61" s="149">
        <v>14.022500000000001</v>
      </c>
    </row>
    <row r="62" spans="1:4" x14ac:dyDescent="0.25">
      <c r="A62" s="68">
        <v>44851</v>
      </c>
      <c r="B62" s="147">
        <v>427</v>
      </c>
      <c r="C62" s="148">
        <v>1.1698999999999999</v>
      </c>
      <c r="D62" s="149">
        <v>14.0319</v>
      </c>
    </row>
    <row r="63" spans="1:4" x14ac:dyDescent="0.25">
      <c r="A63" s="68">
        <v>44851</v>
      </c>
      <c r="B63" s="147">
        <v>434</v>
      </c>
      <c r="C63" s="148">
        <v>1.1890000000000001</v>
      </c>
      <c r="D63" s="149">
        <v>14.0413</v>
      </c>
    </row>
    <row r="64" spans="1:4" x14ac:dyDescent="0.25">
      <c r="A64" s="68">
        <v>44851</v>
      </c>
      <c r="B64" s="147">
        <v>441</v>
      </c>
      <c r="C64" s="148">
        <v>1.2081999999999999</v>
      </c>
      <c r="D64" s="149">
        <v>14.0505</v>
      </c>
    </row>
    <row r="65" spans="1:4" x14ac:dyDescent="0.25">
      <c r="A65" s="68">
        <v>44851</v>
      </c>
      <c r="B65" s="147">
        <v>448</v>
      </c>
      <c r="C65" s="148">
        <v>1.2274</v>
      </c>
      <c r="D65" s="149">
        <v>14.0596</v>
      </c>
    </row>
    <row r="66" spans="1:4" x14ac:dyDescent="0.25">
      <c r="A66" s="68">
        <v>44851</v>
      </c>
      <c r="B66" s="147">
        <v>455</v>
      </c>
      <c r="C66" s="148">
        <v>1.2465999999999999</v>
      </c>
      <c r="D66" s="149">
        <v>14.0686</v>
      </c>
    </row>
    <row r="67" spans="1:4" x14ac:dyDescent="0.25">
      <c r="A67" s="68">
        <v>44851</v>
      </c>
      <c r="B67" s="147">
        <v>462</v>
      </c>
      <c r="C67" s="148">
        <v>1.2658</v>
      </c>
      <c r="D67" s="149">
        <v>14.077400000000001</v>
      </c>
    </row>
    <row r="68" spans="1:4" x14ac:dyDescent="0.25">
      <c r="A68" s="68">
        <v>44851</v>
      </c>
      <c r="B68" s="147">
        <v>469</v>
      </c>
      <c r="C68" s="148">
        <v>1.2848999999999999</v>
      </c>
      <c r="D68" s="149">
        <v>14.0861</v>
      </c>
    </row>
    <row r="69" spans="1:4" x14ac:dyDescent="0.25">
      <c r="A69" s="68">
        <v>44851</v>
      </c>
      <c r="B69" s="147">
        <v>476</v>
      </c>
      <c r="C69" s="148">
        <v>1.3041</v>
      </c>
      <c r="D69" s="149">
        <v>14.0947</v>
      </c>
    </row>
    <row r="70" spans="1:4" x14ac:dyDescent="0.25">
      <c r="A70" s="68">
        <v>44851</v>
      </c>
      <c r="B70" s="147">
        <v>483</v>
      </c>
      <c r="C70" s="148">
        <v>1.3232999999999999</v>
      </c>
      <c r="D70" s="149">
        <v>14.103199999999999</v>
      </c>
    </row>
    <row r="71" spans="1:4" x14ac:dyDescent="0.25">
      <c r="A71" s="68">
        <v>44851</v>
      </c>
      <c r="B71" s="147">
        <v>490</v>
      </c>
      <c r="C71" s="148">
        <v>1.3425</v>
      </c>
      <c r="D71" s="149">
        <v>14.111499999999999</v>
      </c>
    </row>
    <row r="72" spans="1:4" x14ac:dyDescent="0.25">
      <c r="A72" s="68">
        <v>44851</v>
      </c>
      <c r="B72" s="147">
        <v>497</v>
      </c>
      <c r="C72" s="148">
        <v>1.3615999999999999</v>
      </c>
      <c r="D72" s="149">
        <v>14.1196</v>
      </c>
    </row>
    <row r="73" spans="1:4" x14ac:dyDescent="0.25">
      <c r="A73" s="68">
        <v>44851</v>
      </c>
      <c r="B73" s="147">
        <v>504</v>
      </c>
      <c r="C73" s="148">
        <v>1.3808</v>
      </c>
      <c r="D73" s="149">
        <v>14.127700000000001</v>
      </c>
    </row>
    <row r="74" spans="1:4" x14ac:dyDescent="0.25">
      <c r="A74" s="68">
        <v>44851</v>
      </c>
      <c r="B74" s="147">
        <v>511</v>
      </c>
      <c r="C74" s="148">
        <v>1.4</v>
      </c>
      <c r="D74" s="149">
        <v>14.1356</v>
      </c>
    </row>
    <row r="75" spans="1:4" x14ac:dyDescent="0.25">
      <c r="A75" s="68">
        <v>44851</v>
      </c>
      <c r="B75" s="147">
        <v>518</v>
      </c>
      <c r="C75" s="148">
        <v>1.4192</v>
      </c>
      <c r="D75" s="149">
        <v>14.1433</v>
      </c>
    </row>
    <row r="76" spans="1:4" x14ac:dyDescent="0.25">
      <c r="A76" s="68">
        <v>44851</v>
      </c>
      <c r="B76" s="147">
        <v>525</v>
      </c>
      <c r="C76" s="148">
        <v>1.4383999999999999</v>
      </c>
      <c r="D76" s="149">
        <v>14.1509</v>
      </c>
    </row>
    <row r="77" spans="1:4" x14ac:dyDescent="0.25">
      <c r="A77" s="68">
        <v>44851</v>
      </c>
      <c r="B77" s="147">
        <v>532</v>
      </c>
      <c r="C77" s="148">
        <v>1.4575</v>
      </c>
      <c r="D77" s="149">
        <v>14.1584</v>
      </c>
    </row>
    <row r="78" spans="1:4" x14ac:dyDescent="0.25">
      <c r="A78" s="68">
        <v>44851</v>
      </c>
      <c r="B78" s="147">
        <v>539</v>
      </c>
      <c r="C78" s="148">
        <v>1.4766999999999999</v>
      </c>
      <c r="D78" s="149">
        <v>14.165699999999999</v>
      </c>
    </row>
    <row r="79" spans="1:4" x14ac:dyDescent="0.25">
      <c r="A79" s="68">
        <v>44851</v>
      </c>
      <c r="B79" s="147">
        <v>546</v>
      </c>
      <c r="C79" s="148">
        <v>1.4959</v>
      </c>
      <c r="D79" s="149">
        <v>14.1729</v>
      </c>
    </row>
    <row r="80" spans="1:4" x14ac:dyDescent="0.25">
      <c r="A80" s="68">
        <v>44851</v>
      </c>
      <c r="B80" s="147">
        <v>553</v>
      </c>
      <c r="C80" s="148">
        <v>1.5150999999999999</v>
      </c>
      <c r="D80" s="149">
        <v>14.18</v>
      </c>
    </row>
    <row r="81" spans="1:4" x14ac:dyDescent="0.25">
      <c r="A81" s="68">
        <v>44851</v>
      </c>
      <c r="B81" s="147">
        <v>560</v>
      </c>
      <c r="C81" s="148">
        <v>1.5342</v>
      </c>
      <c r="D81" s="149">
        <v>14.1869</v>
      </c>
    </row>
    <row r="82" spans="1:4" x14ac:dyDescent="0.25">
      <c r="A82" s="68">
        <v>44851</v>
      </c>
      <c r="B82" s="147">
        <v>567</v>
      </c>
      <c r="C82" s="148">
        <v>1.5533999999999999</v>
      </c>
      <c r="D82" s="149">
        <v>14.1936</v>
      </c>
    </row>
    <row r="83" spans="1:4" x14ac:dyDescent="0.25">
      <c r="A83" s="68">
        <v>44851</v>
      </c>
      <c r="B83" s="147">
        <v>574</v>
      </c>
      <c r="C83" s="148">
        <v>1.5726</v>
      </c>
      <c r="D83" s="149">
        <v>14.200200000000001</v>
      </c>
    </row>
    <row r="84" spans="1:4" x14ac:dyDescent="0.25">
      <c r="A84" s="68">
        <v>44851</v>
      </c>
      <c r="B84" s="147">
        <v>581</v>
      </c>
      <c r="C84" s="148">
        <v>1.5918000000000001</v>
      </c>
      <c r="D84" s="149">
        <v>14.2067</v>
      </c>
    </row>
    <row r="85" spans="1:4" x14ac:dyDescent="0.25">
      <c r="A85" s="68">
        <v>44851</v>
      </c>
      <c r="B85" s="147">
        <v>588</v>
      </c>
      <c r="C85" s="148">
        <v>1.611</v>
      </c>
      <c r="D85" s="149">
        <v>14.212899999999999</v>
      </c>
    </row>
    <row r="86" spans="1:4" x14ac:dyDescent="0.25">
      <c r="A86" s="68">
        <v>44851</v>
      </c>
      <c r="B86" s="147">
        <v>595</v>
      </c>
      <c r="C86" s="148">
        <v>1.6301000000000001</v>
      </c>
      <c r="D86" s="149">
        <v>14.219099999999999</v>
      </c>
    </row>
    <row r="87" spans="1:4" x14ac:dyDescent="0.25">
      <c r="A87" s="68">
        <v>44851</v>
      </c>
      <c r="B87" s="147">
        <v>602</v>
      </c>
      <c r="C87" s="148">
        <v>1.6493</v>
      </c>
      <c r="D87" s="149">
        <v>14.225099999999999</v>
      </c>
    </row>
    <row r="88" spans="1:4" x14ac:dyDescent="0.25">
      <c r="A88" s="68">
        <v>44851</v>
      </c>
      <c r="B88" s="147">
        <v>609</v>
      </c>
      <c r="C88" s="148">
        <v>1.6685000000000001</v>
      </c>
      <c r="D88" s="149">
        <v>14.2309</v>
      </c>
    </row>
    <row r="89" spans="1:4" x14ac:dyDescent="0.25">
      <c r="A89" s="68">
        <v>44851</v>
      </c>
      <c r="B89" s="147">
        <v>616</v>
      </c>
      <c r="C89" s="148">
        <v>1.6877</v>
      </c>
      <c r="D89" s="149">
        <v>14.236599999999999</v>
      </c>
    </row>
    <row r="90" spans="1:4" x14ac:dyDescent="0.25">
      <c r="A90" s="68">
        <v>44851</v>
      </c>
      <c r="B90" s="147">
        <v>623</v>
      </c>
      <c r="C90" s="148">
        <v>1.7068000000000001</v>
      </c>
      <c r="D90" s="149">
        <v>14.242100000000001</v>
      </c>
    </row>
    <row r="91" spans="1:4" x14ac:dyDescent="0.25">
      <c r="A91" s="68">
        <v>44851</v>
      </c>
      <c r="B91" s="147">
        <v>630</v>
      </c>
      <c r="C91" s="148">
        <v>1.726</v>
      </c>
      <c r="D91" s="149">
        <v>14.247400000000001</v>
      </c>
    </row>
    <row r="92" spans="1:4" x14ac:dyDescent="0.25">
      <c r="A92" s="68">
        <v>44851</v>
      </c>
      <c r="B92" s="147">
        <v>637</v>
      </c>
      <c r="C92" s="148">
        <v>1.7452000000000001</v>
      </c>
      <c r="D92" s="149">
        <v>14.252599999999999</v>
      </c>
    </row>
    <row r="93" spans="1:4" x14ac:dyDescent="0.25">
      <c r="A93" s="68">
        <v>44851</v>
      </c>
      <c r="B93" s="147">
        <v>644</v>
      </c>
      <c r="C93" s="148">
        <v>1.7644</v>
      </c>
      <c r="D93" s="149">
        <v>14.2577</v>
      </c>
    </row>
    <row r="94" spans="1:4" x14ac:dyDescent="0.25">
      <c r="A94" s="68">
        <v>44851</v>
      </c>
      <c r="B94" s="147">
        <v>651</v>
      </c>
      <c r="C94" s="148">
        <v>1.7836000000000001</v>
      </c>
      <c r="D94" s="149">
        <v>14.262499999999999</v>
      </c>
    </row>
    <row r="95" spans="1:4" x14ac:dyDescent="0.25">
      <c r="A95" s="68">
        <v>44851</v>
      </c>
      <c r="B95" s="147">
        <v>658</v>
      </c>
      <c r="C95" s="148">
        <v>1.8027</v>
      </c>
      <c r="D95" s="149">
        <v>14.267200000000001</v>
      </c>
    </row>
    <row r="96" spans="1:4" x14ac:dyDescent="0.25">
      <c r="A96" s="68">
        <v>44851</v>
      </c>
      <c r="B96" s="147">
        <v>665</v>
      </c>
      <c r="C96" s="148">
        <v>1.8219000000000001</v>
      </c>
      <c r="D96" s="149">
        <v>14.271800000000001</v>
      </c>
    </row>
    <row r="97" spans="1:4" x14ac:dyDescent="0.25">
      <c r="A97" s="68">
        <v>44851</v>
      </c>
      <c r="B97" s="147">
        <v>672</v>
      </c>
      <c r="C97" s="148">
        <v>1.8411</v>
      </c>
      <c r="D97" s="149">
        <v>14.2761</v>
      </c>
    </row>
    <row r="98" spans="1:4" x14ac:dyDescent="0.25">
      <c r="A98" s="68">
        <v>44851</v>
      </c>
      <c r="B98" s="147">
        <v>679</v>
      </c>
      <c r="C98" s="148">
        <v>1.8603000000000001</v>
      </c>
      <c r="D98" s="149">
        <v>14.2803</v>
      </c>
    </row>
    <row r="99" spans="1:4" x14ac:dyDescent="0.25">
      <c r="A99" s="68">
        <v>44851</v>
      </c>
      <c r="B99" s="147">
        <v>686</v>
      </c>
      <c r="C99" s="148">
        <v>1.8794999999999999</v>
      </c>
      <c r="D99" s="149">
        <v>14.2844</v>
      </c>
    </row>
    <row r="100" spans="1:4" x14ac:dyDescent="0.25">
      <c r="A100" s="68">
        <v>44851</v>
      </c>
      <c r="B100" s="147">
        <v>693</v>
      </c>
      <c r="C100" s="148">
        <v>1.8986000000000001</v>
      </c>
      <c r="D100" s="149">
        <v>14.2882</v>
      </c>
    </row>
    <row r="101" spans="1:4" x14ac:dyDescent="0.25">
      <c r="A101" s="68">
        <v>44851</v>
      </c>
      <c r="B101" s="147">
        <v>700</v>
      </c>
      <c r="C101" s="148">
        <v>1.9177999999999999</v>
      </c>
      <c r="D101" s="149">
        <v>14.2919</v>
      </c>
    </row>
    <row r="102" spans="1:4" x14ac:dyDescent="0.25">
      <c r="A102" s="68">
        <v>44851</v>
      </c>
      <c r="B102" s="147">
        <v>707</v>
      </c>
      <c r="C102" s="148">
        <v>1.9370000000000001</v>
      </c>
      <c r="D102" s="149">
        <v>14.295400000000001</v>
      </c>
    </row>
    <row r="103" spans="1:4" x14ac:dyDescent="0.25">
      <c r="A103" s="68">
        <v>44851</v>
      </c>
      <c r="B103" s="147">
        <v>714</v>
      </c>
      <c r="C103" s="148">
        <v>1.9561999999999999</v>
      </c>
      <c r="D103" s="149">
        <v>14.2988</v>
      </c>
    </row>
    <row r="104" spans="1:4" x14ac:dyDescent="0.25">
      <c r="A104" s="68">
        <v>44851</v>
      </c>
      <c r="B104" s="147">
        <v>721</v>
      </c>
      <c r="C104" s="148">
        <v>1.9753000000000001</v>
      </c>
      <c r="D104" s="149">
        <v>14.3019</v>
      </c>
    </row>
    <row r="105" spans="1:4" x14ac:dyDescent="0.25">
      <c r="A105" s="68">
        <v>44851</v>
      </c>
      <c r="B105" s="147">
        <v>728</v>
      </c>
      <c r="C105" s="148">
        <v>1.9944999999999999</v>
      </c>
      <c r="D105" s="149">
        <v>14.3049</v>
      </c>
    </row>
    <row r="106" spans="1:4" x14ac:dyDescent="0.25">
      <c r="A106" s="68">
        <v>44851</v>
      </c>
      <c r="B106" s="147">
        <v>735</v>
      </c>
      <c r="C106" s="148">
        <v>2.0137</v>
      </c>
      <c r="D106" s="149">
        <v>14.307700000000001</v>
      </c>
    </row>
    <row r="107" spans="1:4" x14ac:dyDescent="0.25">
      <c r="A107" s="68">
        <v>44851</v>
      </c>
      <c r="B107" s="147">
        <v>742</v>
      </c>
      <c r="C107" s="148">
        <v>2.0329000000000002</v>
      </c>
      <c r="D107" s="149">
        <v>14.3103</v>
      </c>
    </row>
    <row r="108" spans="1:4" x14ac:dyDescent="0.25">
      <c r="A108" s="68">
        <v>44851</v>
      </c>
      <c r="B108" s="147">
        <v>749</v>
      </c>
      <c r="C108" s="148">
        <v>2.0520999999999998</v>
      </c>
      <c r="D108" s="149">
        <v>14.3127</v>
      </c>
    </row>
    <row r="109" spans="1:4" x14ac:dyDescent="0.25">
      <c r="A109" s="68">
        <v>44851</v>
      </c>
      <c r="B109" s="147">
        <v>756</v>
      </c>
      <c r="C109" s="148">
        <v>2.0712000000000002</v>
      </c>
      <c r="D109" s="149">
        <v>14.315</v>
      </c>
    </row>
    <row r="110" spans="1:4" x14ac:dyDescent="0.25">
      <c r="A110" s="68">
        <v>44851</v>
      </c>
      <c r="B110" s="147">
        <v>763</v>
      </c>
      <c r="C110" s="148">
        <v>2.0903999999999998</v>
      </c>
      <c r="D110" s="149">
        <v>14.317</v>
      </c>
    </row>
    <row r="111" spans="1:4" x14ac:dyDescent="0.25">
      <c r="A111" s="68">
        <v>44851</v>
      </c>
      <c r="B111" s="147">
        <v>770</v>
      </c>
      <c r="C111" s="148">
        <v>2.1095999999999999</v>
      </c>
      <c r="D111" s="149">
        <v>14.318899999999999</v>
      </c>
    </row>
    <row r="112" spans="1:4" x14ac:dyDescent="0.25">
      <c r="A112" s="68">
        <v>44851</v>
      </c>
      <c r="B112" s="147">
        <v>777</v>
      </c>
      <c r="C112" s="148">
        <v>2.1288</v>
      </c>
      <c r="D112" s="149">
        <v>14.320600000000001</v>
      </c>
    </row>
    <row r="113" spans="1:4" x14ac:dyDescent="0.25">
      <c r="A113" s="68">
        <v>44851</v>
      </c>
      <c r="B113" s="147">
        <v>784</v>
      </c>
      <c r="C113" s="148">
        <v>2.1478999999999999</v>
      </c>
      <c r="D113" s="149">
        <v>14.322100000000001</v>
      </c>
    </row>
    <row r="114" spans="1:4" x14ac:dyDescent="0.25">
      <c r="A114" s="68">
        <v>44851</v>
      </c>
      <c r="B114" s="147">
        <v>791</v>
      </c>
      <c r="C114" s="148">
        <v>2.1671</v>
      </c>
      <c r="D114" s="149">
        <v>14.323399999999999</v>
      </c>
    </row>
    <row r="115" spans="1:4" x14ac:dyDescent="0.25">
      <c r="A115" s="68">
        <v>44851</v>
      </c>
      <c r="B115" s="147">
        <v>798</v>
      </c>
      <c r="C115" s="148">
        <v>2.1863000000000001</v>
      </c>
      <c r="D115" s="149">
        <v>14.3245</v>
      </c>
    </row>
    <row r="116" spans="1:4" x14ac:dyDescent="0.25">
      <c r="A116" s="68">
        <v>44851</v>
      </c>
      <c r="B116" s="147">
        <v>805</v>
      </c>
      <c r="C116" s="148">
        <v>2.2054999999999998</v>
      </c>
      <c r="D116" s="149">
        <v>14.3254</v>
      </c>
    </row>
    <row r="117" spans="1:4" x14ac:dyDescent="0.25">
      <c r="A117" s="68">
        <v>44851</v>
      </c>
      <c r="B117" s="147">
        <v>812</v>
      </c>
      <c r="C117" s="148">
        <v>2.2246999999999999</v>
      </c>
      <c r="D117" s="149">
        <v>14.3262</v>
      </c>
    </row>
    <row r="118" spans="1:4" x14ac:dyDescent="0.25">
      <c r="A118" s="68">
        <v>44851</v>
      </c>
      <c r="B118" s="147">
        <v>819</v>
      </c>
      <c r="C118" s="148">
        <v>2.2437999999999998</v>
      </c>
      <c r="D118" s="149">
        <v>14.326700000000001</v>
      </c>
    </row>
    <row r="119" spans="1:4" x14ac:dyDescent="0.25">
      <c r="A119" s="68">
        <v>44851</v>
      </c>
      <c r="B119" s="147">
        <v>826</v>
      </c>
      <c r="C119" s="148">
        <v>2.2629999999999999</v>
      </c>
      <c r="D119" s="149">
        <v>14.327</v>
      </c>
    </row>
    <row r="120" spans="1:4" x14ac:dyDescent="0.25">
      <c r="A120" s="68">
        <v>44851</v>
      </c>
      <c r="B120" s="147">
        <v>833</v>
      </c>
      <c r="C120" s="148">
        <v>2.2822</v>
      </c>
      <c r="D120" s="149">
        <v>14.3271</v>
      </c>
    </row>
    <row r="121" spans="1:4" x14ac:dyDescent="0.25">
      <c r="A121" s="68">
        <v>44851</v>
      </c>
      <c r="B121" s="147">
        <v>840</v>
      </c>
      <c r="C121" s="148">
        <v>2.3014000000000001</v>
      </c>
      <c r="D121" s="149">
        <v>14.327</v>
      </c>
    </row>
    <row r="122" spans="1:4" x14ac:dyDescent="0.25">
      <c r="A122" s="68">
        <v>44851</v>
      </c>
      <c r="B122" s="147">
        <v>847</v>
      </c>
      <c r="C122" s="148">
        <v>2.3205</v>
      </c>
      <c r="D122" s="149">
        <v>14.3268</v>
      </c>
    </row>
    <row r="123" spans="1:4" x14ac:dyDescent="0.25">
      <c r="A123" s="68">
        <v>44851</v>
      </c>
      <c r="B123" s="147">
        <v>854</v>
      </c>
      <c r="C123" s="148">
        <v>2.3397000000000001</v>
      </c>
      <c r="D123" s="149">
        <v>14.3263</v>
      </c>
    </row>
    <row r="124" spans="1:4" x14ac:dyDescent="0.25">
      <c r="A124" s="68">
        <v>44851</v>
      </c>
      <c r="B124" s="147">
        <v>861</v>
      </c>
      <c r="C124" s="148">
        <v>2.3589000000000002</v>
      </c>
      <c r="D124" s="149">
        <v>14.3256</v>
      </c>
    </row>
    <row r="125" spans="1:4" x14ac:dyDescent="0.25">
      <c r="A125" s="68">
        <v>44851</v>
      </c>
      <c r="B125" s="147">
        <v>868</v>
      </c>
      <c r="C125" s="148">
        <v>2.3780999999999999</v>
      </c>
      <c r="D125" s="149">
        <v>14.3247</v>
      </c>
    </row>
    <row r="126" spans="1:4" x14ac:dyDescent="0.25">
      <c r="A126" s="68">
        <v>44851</v>
      </c>
      <c r="B126" s="147">
        <v>875</v>
      </c>
      <c r="C126" s="148">
        <v>2.3973</v>
      </c>
      <c r="D126" s="149">
        <v>14.323600000000001</v>
      </c>
    </row>
    <row r="127" spans="1:4" x14ac:dyDescent="0.25">
      <c r="A127" s="68">
        <v>44851</v>
      </c>
      <c r="B127" s="147">
        <v>882</v>
      </c>
      <c r="C127" s="148">
        <v>2.4163999999999999</v>
      </c>
      <c r="D127" s="149">
        <v>14.3222</v>
      </c>
    </row>
    <row r="128" spans="1:4" x14ac:dyDescent="0.25">
      <c r="A128" s="68">
        <v>44851</v>
      </c>
      <c r="B128" s="147">
        <v>889</v>
      </c>
      <c r="C128" s="148">
        <v>2.4356</v>
      </c>
      <c r="D128" s="149">
        <v>14.3207</v>
      </c>
    </row>
    <row r="129" spans="1:4" x14ac:dyDescent="0.25">
      <c r="A129" s="68">
        <v>44851</v>
      </c>
      <c r="B129" s="147">
        <v>896</v>
      </c>
      <c r="C129" s="148">
        <v>2.4548000000000001</v>
      </c>
      <c r="D129" s="149">
        <v>14.319000000000001</v>
      </c>
    </row>
    <row r="130" spans="1:4" x14ac:dyDescent="0.25">
      <c r="A130" s="68">
        <v>44851</v>
      </c>
      <c r="B130" s="147">
        <v>903</v>
      </c>
      <c r="C130" s="148">
        <v>2.4740000000000002</v>
      </c>
      <c r="D130" s="149">
        <v>14.317</v>
      </c>
    </row>
    <row r="131" spans="1:4" x14ac:dyDescent="0.25">
      <c r="A131" s="68">
        <v>44851</v>
      </c>
      <c r="B131" s="147">
        <v>910</v>
      </c>
      <c r="C131" s="148">
        <v>2.4931999999999999</v>
      </c>
      <c r="D131" s="149">
        <v>14.3148</v>
      </c>
    </row>
    <row r="132" spans="1:4" x14ac:dyDescent="0.25">
      <c r="A132" s="68">
        <v>44851</v>
      </c>
      <c r="B132" s="147">
        <v>917</v>
      </c>
      <c r="C132" s="148">
        <v>2.5123000000000002</v>
      </c>
      <c r="D132" s="149">
        <v>14.3124</v>
      </c>
    </row>
    <row r="133" spans="1:4" x14ac:dyDescent="0.25">
      <c r="A133" s="68">
        <v>44851</v>
      </c>
      <c r="B133" s="147">
        <v>924</v>
      </c>
      <c r="C133" s="148">
        <v>2.5314999999999999</v>
      </c>
      <c r="D133" s="149">
        <v>14.309799999999999</v>
      </c>
    </row>
    <row r="134" spans="1:4" x14ac:dyDescent="0.25">
      <c r="A134" s="68">
        <v>44851</v>
      </c>
      <c r="B134" s="147">
        <v>931</v>
      </c>
      <c r="C134" s="148">
        <v>2.5507</v>
      </c>
      <c r="D134" s="149">
        <v>14.307</v>
      </c>
    </row>
    <row r="135" spans="1:4" x14ac:dyDescent="0.25">
      <c r="A135" s="68">
        <v>44851</v>
      </c>
      <c r="B135" s="147">
        <v>938</v>
      </c>
      <c r="C135" s="148">
        <v>2.5699000000000001</v>
      </c>
      <c r="D135" s="149">
        <v>14.303900000000001</v>
      </c>
    </row>
    <row r="136" spans="1:4" x14ac:dyDescent="0.25">
      <c r="A136" s="68">
        <v>44851</v>
      </c>
      <c r="B136" s="147">
        <v>945</v>
      </c>
      <c r="C136" s="148">
        <v>2.589</v>
      </c>
      <c r="D136" s="149">
        <v>14.300599999999999</v>
      </c>
    </row>
    <row r="137" spans="1:4" x14ac:dyDescent="0.25">
      <c r="A137" s="68">
        <v>44851</v>
      </c>
      <c r="B137" s="147">
        <v>952</v>
      </c>
      <c r="C137" s="148">
        <v>2.6082000000000001</v>
      </c>
      <c r="D137" s="149">
        <v>14.2971</v>
      </c>
    </row>
    <row r="138" spans="1:4" x14ac:dyDescent="0.25">
      <c r="A138" s="68">
        <v>44851</v>
      </c>
      <c r="B138" s="147">
        <v>959</v>
      </c>
      <c r="C138" s="148">
        <v>2.6274000000000002</v>
      </c>
      <c r="D138" s="149">
        <v>14.2933</v>
      </c>
    </row>
    <row r="139" spans="1:4" x14ac:dyDescent="0.25">
      <c r="A139" s="68">
        <v>44851</v>
      </c>
      <c r="B139" s="147">
        <v>966</v>
      </c>
      <c r="C139" s="148">
        <v>2.6465999999999998</v>
      </c>
      <c r="D139" s="149">
        <v>14.289400000000001</v>
      </c>
    </row>
    <row r="140" spans="1:4" x14ac:dyDescent="0.25">
      <c r="A140" s="68">
        <v>44851</v>
      </c>
      <c r="B140" s="147">
        <v>973</v>
      </c>
      <c r="C140" s="148">
        <v>2.6657999999999999</v>
      </c>
      <c r="D140" s="149">
        <v>14.2852</v>
      </c>
    </row>
    <row r="141" spans="1:4" x14ac:dyDescent="0.25">
      <c r="A141" s="68">
        <v>44851</v>
      </c>
      <c r="B141" s="147">
        <v>980</v>
      </c>
      <c r="C141" s="148">
        <v>2.6848999999999998</v>
      </c>
      <c r="D141" s="149">
        <v>14.2807</v>
      </c>
    </row>
    <row r="142" spans="1:4" x14ac:dyDescent="0.25">
      <c r="A142" s="68">
        <v>44851</v>
      </c>
      <c r="B142" s="147">
        <v>987</v>
      </c>
      <c r="C142" s="148">
        <v>2.7040999999999999</v>
      </c>
      <c r="D142" s="149">
        <v>14.2761</v>
      </c>
    </row>
    <row r="143" spans="1:4" x14ac:dyDescent="0.25">
      <c r="A143" s="68">
        <v>44851</v>
      </c>
      <c r="B143" s="147">
        <v>994</v>
      </c>
      <c r="C143" s="148">
        <v>2.7233000000000001</v>
      </c>
      <c r="D143" s="149">
        <v>14.2712</v>
      </c>
    </row>
    <row r="144" spans="1:4" x14ac:dyDescent="0.25">
      <c r="A144" s="68">
        <v>44851</v>
      </c>
      <c r="B144" s="147">
        <v>1001</v>
      </c>
      <c r="C144" s="148">
        <v>2.7425000000000002</v>
      </c>
      <c r="D144" s="149">
        <v>14.266</v>
      </c>
    </row>
    <row r="145" spans="1:4" x14ac:dyDescent="0.25">
      <c r="A145" s="68">
        <v>44851</v>
      </c>
      <c r="B145" s="147">
        <v>1008</v>
      </c>
      <c r="C145" s="148">
        <v>2.7616000000000001</v>
      </c>
      <c r="D145" s="149">
        <v>14.2607</v>
      </c>
    </row>
    <row r="146" spans="1:4" x14ac:dyDescent="0.25">
      <c r="A146" s="68">
        <v>44851</v>
      </c>
      <c r="B146" s="147">
        <v>1015</v>
      </c>
      <c r="C146" s="148">
        <v>2.7808000000000002</v>
      </c>
      <c r="D146" s="149">
        <v>14.255100000000001</v>
      </c>
    </row>
    <row r="147" spans="1:4" x14ac:dyDescent="0.25">
      <c r="A147" s="68">
        <v>44851</v>
      </c>
      <c r="B147" s="147">
        <v>1022</v>
      </c>
      <c r="C147" s="148">
        <v>2.8</v>
      </c>
      <c r="D147" s="149">
        <v>14.2494</v>
      </c>
    </row>
    <row r="148" spans="1:4" x14ac:dyDescent="0.25">
      <c r="A148" s="68">
        <v>44851</v>
      </c>
      <c r="B148" s="147">
        <v>1029</v>
      </c>
      <c r="C148" s="148">
        <v>2.8191999999999999</v>
      </c>
      <c r="D148" s="149">
        <v>14.243399999999999</v>
      </c>
    </row>
    <row r="149" spans="1:4" x14ac:dyDescent="0.25">
      <c r="A149" s="68">
        <v>44851</v>
      </c>
      <c r="B149" s="147">
        <v>1036</v>
      </c>
      <c r="C149" s="148">
        <v>2.8384</v>
      </c>
      <c r="D149" s="149">
        <v>14.2372</v>
      </c>
    </row>
    <row r="150" spans="1:4" x14ac:dyDescent="0.25">
      <c r="A150" s="68">
        <v>44851</v>
      </c>
      <c r="B150" s="147">
        <v>1043</v>
      </c>
      <c r="C150" s="148">
        <v>2.8574999999999999</v>
      </c>
      <c r="D150" s="149">
        <v>14.2308</v>
      </c>
    </row>
    <row r="151" spans="1:4" x14ac:dyDescent="0.25">
      <c r="A151" s="68">
        <v>44851</v>
      </c>
      <c r="B151" s="147">
        <v>1050</v>
      </c>
      <c r="C151" s="148">
        <v>2.8767</v>
      </c>
      <c r="D151" s="149">
        <v>14.2242</v>
      </c>
    </row>
    <row r="152" spans="1:4" x14ac:dyDescent="0.25">
      <c r="A152" s="68">
        <v>44851</v>
      </c>
      <c r="B152" s="147">
        <v>1057</v>
      </c>
      <c r="C152" s="148">
        <v>2.8959000000000001</v>
      </c>
      <c r="D152" s="149">
        <v>14.217499999999999</v>
      </c>
    </row>
    <row r="153" spans="1:4" x14ac:dyDescent="0.25">
      <c r="A153" s="68">
        <v>44851</v>
      </c>
      <c r="B153" s="147">
        <v>1064</v>
      </c>
      <c r="C153" s="148">
        <v>2.9150999999999998</v>
      </c>
      <c r="D153" s="149">
        <v>14.2105</v>
      </c>
    </row>
    <row r="154" spans="1:4" x14ac:dyDescent="0.25">
      <c r="A154" s="68">
        <v>44851</v>
      </c>
      <c r="B154" s="147">
        <v>1071</v>
      </c>
      <c r="C154" s="148">
        <v>2.9342000000000001</v>
      </c>
      <c r="D154" s="149">
        <v>14.2034</v>
      </c>
    </row>
    <row r="155" spans="1:4" x14ac:dyDescent="0.25">
      <c r="A155" s="68">
        <v>44851</v>
      </c>
      <c r="B155" s="147">
        <v>1078</v>
      </c>
      <c r="C155" s="148">
        <v>2.9533999999999998</v>
      </c>
      <c r="D155" s="149">
        <v>14.196</v>
      </c>
    </row>
    <row r="156" spans="1:4" x14ac:dyDescent="0.25">
      <c r="A156" s="68">
        <v>44851</v>
      </c>
      <c r="B156" s="147">
        <v>1085</v>
      </c>
      <c r="C156" s="148">
        <v>2.9725999999999999</v>
      </c>
      <c r="D156" s="149">
        <v>14.188499999999999</v>
      </c>
    </row>
    <row r="157" spans="1:4" x14ac:dyDescent="0.25">
      <c r="A157" s="68">
        <v>44851</v>
      </c>
      <c r="B157" s="147">
        <v>1092</v>
      </c>
      <c r="C157" s="148">
        <v>2.9918</v>
      </c>
      <c r="D157" s="149">
        <v>14.1808</v>
      </c>
    </row>
    <row r="158" spans="1:4" x14ac:dyDescent="0.25">
      <c r="A158" s="68">
        <v>44851</v>
      </c>
      <c r="B158" s="147">
        <v>1099</v>
      </c>
      <c r="C158" s="148">
        <v>3.0110000000000001</v>
      </c>
      <c r="D158" s="149">
        <v>14.1729</v>
      </c>
    </row>
    <row r="159" spans="1:4" x14ac:dyDescent="0.25">
      <c r="A159" s="68">
        <v>44851</v>
      </c>
      <c r="B159" s="147">
        <v>1106</v>
      </c>
      <c r="C159" s="148">
        <v>3.0301</v>
      </c>
      <c r="D159" s="149">
        <v>14.164899999999999</v>
      </c>
    </row>
    <row r="160" spans="1:4" x14ac:dyDescent="0.25">
      <c r="A160" s="68">
        <v>44851</v>
      </c>
      <c r="B160" s="147">
        <v>1113</v>
      </c>
      <c r="C160" s="148">
        <v>3.0493000000000001</v>
      </c>
      <c r="D160" s="149">
        <v>14.156700000000001</v>
      </c>
    </row>
    <row r="161" spans="1:4" x14ac:dyDescent="0.25">
      <c r="A161" s="68">
        <v>44851</v>
      </c>
      <c r="B161" s="147">
        <v>1120</v>
      </c>
      <c r="C161" s="148">
        <v>3.0684999999999998</v>
      </c>
      <c r="D161" s="149">
        <v>14.148300000000001</v>
      </c>
    </row>
    <row r="162" spans="1:4" x14ac:dyDescent="0.25">
      <c r="A162" s="68">
        <v>44851</v>
      </c>
      <c r="B162" s="147">
        <v>1127</v>
      </c>
      <c r="C162" s="148">
        <v>3.0876999999999999</v>
      </c>
      <c r="D162" s="149">
        <v>14.139799999999999</v>
      </c>
    </row>
    <row r="163" spans="1:4" x14ac:dyDescent="0.25">
      <c r="A163" s="68">
        <v>44851</v>
      </c>
      <c r="B163" s="147">
        <v>1134</v>
      </c>
      <c r="C163" s="148">
        <v>3.1067999999999998</v>
      </c>
      <c r="D163" s="149">
        <v>14.1311</v>
      </c>
    </row>
    <row r="164" spans="1:4" x14ac:dyDescent="0.25">
      <c r="A164" s="68">
        <v>44851</v>
      </c>
      <c r="B164" s="147">
        <v>1141</v>
      </c>
      <c r="C164" s="148">
        <v>3.1259999999999999</v>
      </c>
      <c r="D164" s="149">
        <v>14.122199999999999</v>
      </c>
    </row>
    <row r="165" spans="1:4" x14ac:dyDescent="0.25">
      <c r="A165" s="68">
        <v>44851</v>
      </c>
      <c r="B165" s="147">
        <v>1148</v>
      </c>
      <c r="C165" s="148">
        <v>3.1452</v>
      </c>
      <c r="D165" s="149">
        <v>14.113200000000001</v>
      </c>
    </row>
    <row r="166" spans="1:4" x14ac:dyDescent="0.25">
      <c r="A166" s="68">
        <v>44851</v>
      </c>
      <c r="B166" s="147">
        <v>1155</v>
      </c>
      <c r="C166" s="148">
        <v>3.1644000000000001</v>
      </c>
      <c r="D166" s="149">
        <v>14.103999999999999</v>
      </c>
    </row>
    <row r="167" spans="1:4" x14ac:dyDescent="0.25">
      <c r="A167" s="68">
        <v>44851</v>
      </c>
      <c r="B167" s="147">
        <v>1162</v>
      </c>
      <c r="C167" s="148">
        <v>3.1836000000000002</v>
      </c>
      <c r="D167" s="149">
        <v>14.0947</v>
      </c>
    </row>
    <row r="168" spans="1:4" x14ac:dyDescent="0.25">
      <c r="A168" s="68">
        <v>44851</v>
      </c>
      <c r="B168" s="147">
        <v>1169</v>
      </c>
      <c r="C168" s="148">
        <v>3.2027000000000001</v>
      </c>
      <c r="D168" s="149">
        <v>14.0853</v>
      </c>
    </row>
    <row r="169" spans="1:4" x14ac:dyDescent="0.25">
      <c r="A169" s="68">
        <v>44851</v>
      </c>
      <c r="B169" s="147">
        <v>1176</v>
      </c>
      <c r="C169" s="148">
        <v>3.2219000000000002</v>
      </c>
      <c r="D169" s="149">
        <v>14.075699999999999</v>
      </c>
    </row>
    <row r="170" spans="1:4" x14ac:dyDescent="0.25">
      <c r="A170" s="68">
        <v>44851</v>
      </c>
      <c r="B170" s="147">
        <v>1183</v>
      </c>
      <c r="C170" s="148">
        <v>3.2410999999999999</v>
      </c>
      <c r="D170" s="149">
        <v>14.065899999999999</v>
      </c>
    </row>
    <row r="171" spans="1:4" x14ac:dyDescent="0.25">
      <c r="A171" s="68">
        <v>44851</v>
      </c>
      <c r="B171" s="147">
        <v>1190</v>
      </c>
      <c r="C171" s="148">
        <v>3.2603</v>
      </c>
      <c r="D171" s="149">
        <v>14.055999999999999</v>
      </c>
    </row>
    <row r="172" spans="1:4" x14ac:dyDescent="0.25">
      <c r="A172" s="68">
        <v>44851</v>
      </c>
      <c r="B172" s="147">
        <v>1197</v>
      </c>
      <c r="C172" s="148">
        <v>3.2795000000000001</v>
      </c>
      <c r="D172" s="149">
        <v>14.045999999999999</v>
      </c>
    </row>
    <row r="173" spans="1:4" x14ac:dyDescent="0.25">
      <c r="A173" s="68">
        <v>44851</v>
      </c>
      <c r="B173" s="147">
        <v>1204</v>
      </c>
      <c r="C173" s="148">
        <v>3.2986</v>
      </c>
      <c r="D173" s="149">
        <v>14.0358</v>
      </c>
    </row>
    <row r="174" spans="1:4" x14ac:dyDescent="0.25">
      <c r="A174" s="68">
        <v>44851</v>
      </c>
      <c r="B174" s="147">
        <v>1211</v>
      </c>
      <c r="C174" s="148">
        <v>3.3178000000000001</v>
      </c>
      <c r="D174" s="149">
        <v>14.025499999999999</v>
      </c>
    </row>
    <row r="175" spans="1:4" x14ac:dyDescent="0.25">
      <c r="A175" s="68">
        <v>44851</v>
      </c>
      <c r="B175" s="147">
        <v>1218</v>
      </c>
      <c r="C175" s="148">
        <v>3.3370000000000002</v>
      </c>
      <c r="D175" s="149">
        <v>14.0151</v>
      </c>
    </row>
    <row r="176" spans="1:4" x14ac:dyDescent="0.25">
      <c r="A176" s="68">
        <v>44851</v>
      </c>
      <c r="B176" s="147">
        <v>1225</v>
      </c>
      <c r="C176" s="148">
        <v>3.3561999999999999</v>
      </c>
      <c r="D176" s="149">
        <v>14.0046</v>
      </c>
    </row>
    <row r="177" spans="1:4" x14ac:dyDescent="0.25">
      <c r="A177" s="68">
        <v>44851</v>
      </c>
      <c r="B177" s="147">
        <v>1232</v>
      </c>
      <c r="C177" s="148">
        <v>3.3753000000000002</v>
      </c>
      <c r="D177" s="149">
        <v>13.9939</v>
      </c>
    </row>
    <row r="178" spans="1:4" x14ac:dyDescent="0.25">
      <c r="A178" s="68">
        <v>44851</v>
      </c>
      <c r="B178" s="147">
        <v>1239</v>
      </c>
      <c r="C178" s="148">
        <v>3.3944999999999999</v>
      </c>
      <c r="D178" s="149">
        <v>13.9831</v>
      </c>
    </row>
    <row r="179" spans="1:4" x14ac:dyDescent="0.25">
      <c r="A179" s="68">
        <v>44851</v>
      </c>
      <c r="B179" s="147">
        <v>1246</v>
      </c>
      <c r="C179" s="148">
        <v>3.4137</v>
      </c>
      <c r="D179" s="149">
        <v>13.972200000000001</v>
      </c>
    </row>
    <row r="180" spans="1:4" x14ac:dyDescent="0.25">
      <c r="A180" s="68">
        <v>44851</v>
      </c>
      <c r="B180" s="147">
        <v>1253</v>
      </c>
      <c r="C180" s="148">
        <v>3.4329000000000001</v>
      </c>
      <c r="D180" s="149">
        <v>13.9611</v>
      </c>
    </row>
    <row r="181" spans="1:4" x14ac:dyDescent="0.25">
      <c r="A181" s="68">
        <v>44851</v>
      </c>
      <c r="B181" s="147">
        <v>1260</v>
      </c>
      <c r="C181" s="148">
        <v>3.4521000000000002</v>
      </c>
      <c r="D181" s="149">
        <v>13.95</v>
      </c>
    </row>
    <row r="182" spans="1:4" x14ac:dyDescent="0.25">
      <c r="A182" s="68">
        <v>44851</v>
      </c>
      <c r="B182" s="147">
        <v>1267</v>
      </c>
      <c r="C182" s="148">
        <v>3.4712000000000001</v>
      </c>
      <c r="D182" s="149">
        <v>13.938700000000001</v>
      </c>
    </row>
    <row r="183" spans="1:4" x14ac:dyDescent="0.25">
      <c r="A183" s="68">
        <v>44851</v>
      </c>
      <c r="B183" s="147">
        <v>1274</v>
      </c>
      <c r="C183" s="148">
        <v>3.4904000000000002</v>
      </c>
      <c r="D183" s="149">
        <v>13.927300000000001</v>
      </c>
    </row>
    <row r="184" spans="1:4" x14ac:dyDescent="0.25">
      <c r="A184" s="68">
        <v>44851</v>
      </c>
      <c r="B184" s="147">
        <v>1281</v>
      </c>
      <c r="C184" s="148">
        <v>3.5095999999999998</v>
      </c>
      <c r="D184" s="149">
        <v>13.915800000000001</v>
      </c>
    </row>
    <row r="185" spans="1:4" x14ac:dyDescent="0.25">
      <c r="A185" s="68">
        <v>44851</v>
      </c>
      <c r="B185" s="147">
        <v>1288</v>
      </c>
      <c r="C185" s="148">
        <v>3.5287999999999999</v>
      </c>
      <c r="D185" s="149">
        <v>13.9041</v>
      </c>
    </row>
    <row r="186" spans="1:4" x14ac:dyDescent="0.25">
      <c r="A186" s="68">
        <v>44851</v>
      </c>
      <c r="B186" s="147">
        <v>1295</v>
      </c>
      <c r="C186" s="148">
        <v>3.5478999999999998</v>
      </c>
      <c r="D186" s="149">
        <v>13.8924</v>
      </c>
    </row>
    <row r="187" spans="1:4" x14ac:dyDescent="0.25">
      <c r="A187" s="68">
        <v>44851</v>
      </c>
      <c r="B187" s="147">
        <v>1302</v>
      </c>
      <c r="C187" s="148">
        <v>3.5670999999999999</v>
      </c>
      <c r="D187" s="149">
        <v>13.880599999999999</v>
      </c>
    </row>
    <row r="188" spans="1:4" x14ac:dyDescent="0.25">
      <c r="A188" s="68">
        <v>44851</v>
      </c>
      <c r="B188" s="147">
        <v>1309</v>
      </c>
      <c r="C188" s="148">
        <v>3.5863</v>
      </c>
      <c r="D188" s="149">
        <v>13.8687</v>
      </c>
    </row>
    <row r="189" spans="1:4" x14ac:dyDescent="0.25">
      <c r="A189" s="68">
        <v>44851</v>
      </c>
      <c r="B189" s="147">
        <v>1316</v>
      </c>
      <c r="C189" s="148">
        <v>3.6055000000000001</v>
      </c>
      <c r="D189" s="149">
        <v>13.8566</v>
      </c>
    </row>
    <row r="190" spans="1:4" x14ac:dyDescent="0.25">
      <c r="A190" s="68">
        <v>44851</v>
      </c>
      <c r="B190" s="147">
        <v>1323</v>
      </c>
      <c r="C190" s="148">
        <v>3.6246999999999998</v>
      </c>
      <c r="D190" s="149">
        <v>13.8445</v>
      </c>
    </row>
    <row r="191" spans="1:4" x14ac:dyDescent="0.25">
      <c r="A191" s="68">
        <v>44851</v>
      </c>
      <c r="B191" s="147">
        <v>1330</v>
      </c>
      <c r="C191" s="148">
        <v>3.6438000000000001</v>
      </c>
      <c r="D191" s="149">
        <v>13.8322</v>
      </c>
    </row>
    <row r="192" spans="1:4" x14ac:dyDescent="0.25">
      <c r="A192" s="68">
        <v>44851</v>
      </c>
      <c r="B192" s="147">
        <v>1337</v>
      </c>
      <c r="C192" s="148">
        <v>3.6629999999999998</v>
      </c>
      <c r="D192" s="149">
        <v>13.819900000000001</v>
      </c>
    </row>
    <row r="193" spans="1:4" x14ac:dyDescent="0.25">
      <c r="A193" s="68">
        <v>44851</v>
      </c>
      <c r="B193" s="147">
        <v>1344</v>
      </c>
      <c r="C193" s="148">
        <v>3.6821999999999999</v>
      </c>
      <c r="D193" s="149">
        <v>13.807399999999999</v>
      </c>
    </row>
    <row r="194" spans="1:4" x14ac:dyDescent="0.25">
      <c r="A194" s="68">
        <v>44851</v>
      </c>
      <c r="B194" s="147">
        <v>1351</v>
      </c>
      <c r="C194" s="148">
        <v>3.7014</v>
      </c>
      <c r="D194" s="149">
        <v>13.7949</v>
      </c>
    </row>
    <row r="195" spans="1:4" x14ac:dyDescent="0.25">
      <c r="A195" s="68">
        <v>44851</v>
      </c>
      <c r="B195" s="147">
        <v>1358</v>
      </c>
      <c r="C195" s="148">
        <v>3.7204999999999999</v>
      </c>
      <c r="D195" s="149">
        <v>13.782299999999999</v>
      </c>
    </row>
    <row r="196" spans="1:4" x14ac:dyDescent="0.25">
      <c r="A196" s="68">
        <v>44851</v>
      </c>
      <c r="B196" s="147">
        <v>1365</v>
      </c>
      <c r="C196" s="148">
        <v>3.7397</v>
      </c>
      <c r="D196" s="149">
        <v>13.769600000000001</v>
      </c>
    </row>
    <row r="197" spans="1:4" x14ac:dyDescent="0.25">
      <c r="A197" s="68">
        <v>44851</v>
      </c>
      <c r="B197" s="147">
        <v>1372</v>
      </c>
      <c r="C197" s="148">
        <v>3.7589000000000001</v>
      </c>
      <c r="D197" s="149">
        <v>13.7568</v>
      </c>
    </row>
    <row r="198" spans="1:4" x14ac:dyDescent="0.25">
      <c r="A198" s="68">
        <v>44851</v>
      </c>
      <c r="B198" s="147">
        <v>1379</v>
      </c>
      <c r="C198" s="148">
        <v>3.7780999999999998</v>
      </c>
      <c r="D198" s="149">
        <v>13.7439</v>
      </c>
    </row>
    <row r="199" spans="1:4" x14ac:dyDescent="0.25">
      <c r="A199" s="68">
        <v>44851</v>
      </c>
      <c r="B199" s="147">
        <v>1386</v>
      </c>
      <c r="C199" s="148">
        <v>3.7972999999999999</v>
      </c>
      <c r="D199" s="149">
        <v>13.7309</v>
      </c>
    </row>
    <row r="200" spans="1:4" x14ac:dyDescent="0.25">
      <c r="A200" s="68">
        <v>44851</v>
      </c>
      <c r="B200" s="147">
        <v>1393</v>
      </c>
      <c r="C200" s="148">
        <v>3.8163999999999998</v>
      </c>
      <c r="D200" s="149">
        <v>13.7178</v>
      </c>
    </row>
    <row r="201" spans="1:4" x14ac:dyDescent="0.25">
      <c r="A201" s="68">
        <v>44851</v>
      </c>
      <c r="B201" s="147">
        <v>1400</v>
      </c>
      <c r="C201" s="148">
        <v>3.8355999999999999</v>
      </c>
      <c r="D201" s="149">
        <v>13.704700000000001</v>
      </c>
    </row>
    <row r="202" spans="1:4" x14ac:dyDescent="0.25">
      <c r="A202" s="68">
        <v>44851</v>
      </c>
      <c r="B202" s="147">
        <v>1407</v>
      </c>
      <c r="C202" s="148">
        <v>3.8548</v>
      </c>
      <c r="D202" s="149">
        <v>13.6914</v>
      </c>
    </row>
    <row r="203" spans="1:4" x14ac:dyDescent="0.25">
      <c r="A203" s="68">
        <v>44851</v>
      </c>
      <c r="B203" s="147">
        <v>1414</v>
      </c>
      <c r="C203" s="148">
        <v>3.8740000000000001</v>
      </c>
      <c r="D203" s="149">
        <v>13.678100000000001</v>
      </c>
    </row>
    <row r="204" spans="1:4" x14ac:dyDescent="0.25">
      <c r="A204" s="68">
        <v>44851</v>
      </c>
      <c r="B204" s="147">
        <v>1421</v>
      </c>
      <c r="C204" s="148">
        <v>3.8932000000000002</v>
      </c>
      <c r="D204" s="149">
        <v>13.6647</v>
      </c>
    </row>
    <row r="205" spans="1:4" x14ac:dyDescent="0.25">
      <c r="A205" s="68">
        <v>44851</v>
      </c>
      <c r="B205" s="147">
        <v>1428</v>
      </c>
      <c r="C205" s="148">
        <v>3.9123000000000001</v>
      </c>
      <c r="D205" s="149">
        <v>13.651199999999999</v>
      </c>
    </row>
    <row r="206" spans="1:4" x14ac:dyDescent="0.25">
      <c r="A206" s="68">
        <v>44851</v>
      </c>
      <c r="B206" s="147">
        <v>1435</v>
      </c>
      <c r="C206" s="148">
        <v>3.9315000000000002</v>
      </c>
      <c r="D206" s="149">
        <v>13.637700000000001</v>
      </c>
    </row>
    <row r="207" spans="1:4" x14ac:dyDescent="0.25">
      <c r="A207" s="68">
        <v>44851</v>
      </c>
      <c r="B207" s="147">
        <v>1442</v>
      </c>
      <c r="C207" s="148">
        <v>3.9506999999999999</v>
      </c>
      <c r="D207" s="149">
        <v>13.6241</v>
      </c>
    </row>
    <row r="208" spans="1:4" x14ac:dyDescent="0.25">
      <c r="A208" s="68">
        <v>44851</v>
      </c>
      <c r="B208" s="147">
        <v>1449</v>
      </c>
      <c r="C208" s="148">
        <v>3.9699</v>
      </c>
      <c r="D208" s="149">
        <v>13.6104</v>
      </c>
    </row>
    <row r="209" spans="1:4" x14ac:dyDescent="0.25">
      <c r="A209" s="68">
        <v>44851</v>
      </c>
      <c r="B209" s="147">
        <v>1456</v>
      </c>
      <c r="C209" s="148">
        <v>3.9889999999999999</v>
      </c>
      <c r="D209" s="149">
        <v>13.5966</v>
      </c>
    </row>
    <row r="210" spans="1:4" x14ac:dyDescent="0.25">
      <c r="A210" s="68">
        <v>44851</v>
      </c>
      <c r="B210" s="147">
        <v>1463</v>
      </c>
      <c r="C210" s="148">
        <v>4.0082000000000004</v>
      </c>
      <c r="D210" s="149">
        <v>13.582700000000001</v>
      </c>
    </row>
    <row r="211" spans="1:4" x14ac:dyDescent="0.25">
      <c r="A211" s="68">
        <v>44851</v>
      </c>
      <c r="B211" s="147">
        <v>1470</v>
      </c>
      <c r="C211" s="148">
        <v>4.0274000000000001</v>
      </c>
      <c r="D211" s="149">
        <v>13.5688</v>
      </c>
    </row>
    <row r="212" spans="1:4" x14ac:dyDescent="0.25">
      <c r="A212" s="68">
        <v>44851</v>
      </c>
      <c r="B212" s="147">
        <v>1477</v>
      </c>
      <c r="C212" s="148">
        <v>4.0465999999999998</v>
      </c>
      <c r="D212" s="149">
        <v>13.5548</v>
      </c>
    </row>
    <row r="213" spans="1:4" x14ac:dyDescent="0.25">
      <c r="A213" s="68">
        <v>44851</v>
      </c>
      <c r="B213" s="147">
        <v>1484</v>
      </c>
      <c r="C213" s="148">
        <v>4.0658000000000003</v>
      </c>
      <c r="D213" s="149">
        <v>13.540800000000001</v>
      </c>
    </row>
    <row r="214" spans="1:4" x14ac:dyDescent="0.25">
      <c r="A214" s="68">
        <v>44851</v>
      </c>
      <c r="B214" s="147">
        <v>1491</v>
      </c>
      <c r="C214" s="148">
        <v>4.0849000000000002</v>
      </c>
      <c r="D214" s="149">
        <v>13.5267</v>
      </c>
    </row>
    <row r="215" spans="1:4" x14ac:dyDescent="0.25">
      <c r="A215" s="68">
        <v>44851</v>
      </c>
      <c r="B215" s="147">
        <v>1498</v>
      </c>
      <c r="C215" s="148">
        <v>4.1040999999999999</v>
      </c>
      <c r="D215" s="149">
        <v>13.512499999999999</v>
      </c>
    </row>
    <row r="216" spans="1:4" x14ac:dyDescent="0.25">
      <c r="A216" s="68">
        <v>44851</v>
      </c>
      <c r="B216" s="147">
        <v>1505</v>
      </c>
      <c r="C216" s="148">
        <v>4.1233000000000004</v>
      </c>
      <c r="D216" s="149">
        <v>13.4983</v>
      </c>
    </row>
    <row r="217" spans="1:4" x14ac:dyDescent="0.25">
      <c r="A217" s="68">
        <v>44851</v>
      </c>
      <c r="B217" s="147">
        <v>1512</v>
      </c>
      <c r="C217" s="148">
        <v>4.1425000000000001</v>
      </c>
      <c r="D217" s="149">
        <v>13.484</v>
      </c>
    </row>
    <row r="218" spans="1:4" x14ac:dyDescent="0.25">
      <c r="A218" s="68">
        <v>44851</v>
      </c>
      <c r="B218" s="147">
        <v>1519</v>
      </c>
      <c r="C218" s="148">
        <v>4.1616</v>
      </c>
      <c r="D218" s="149">
        <v>13.4696</v>
      </c>
    </row>
    <row r="219" spans="1:4" x14ac:dyDescent="0.25">
      <c r="A219" s="68">
        <v>44851</v>
      </c>
      <c r="B219" s="147">
        <v>1526</v>
      </c>
      <c r="C219" s="148">
        <v>4.1807999999999996</v>
      </c>
      <c r="D219" s="149">
        <v>13.4552</v>
      </c>
    </row>
    <row r="220" spans="1:4" x14ac:dyDescent="0.25">
      <c r="A220" s="68">
        <v>44851</v>
      </c>
      <c r="B220" s="147">
        <v>1533</v>
      </c>
      <c r="C220" s="148">
        <v>4.2</v>
      </c>
      <c r="D220" s="149">
        <v>13.4407</v>
      </c>
    </row>
    <row r="221" spans="1:4" x14ac:dyDescent="0.25">
      <c r="A221" s="68">
        <v>44851</v>
      </c>
      <c r="B221" s="147">
        <v>1540</v>
      </c>
      <c r="C221" s="148">
        <v>4.2191999999999998</v>
      </c>
      <c r="D221" s="149">
        <v>13.4262</v>
      </c>
    </row>
    <row r="222" spans="1:4" x14ac:dyDescent="0.25">
      <c r="A222" s="68">
        <v>44851</v>
      </c>
      <c r="B222" s="147">
        <v>1547</v>
      </c>
      <c r="C222" s="148">
        <v>4.2384000000000004</v>
      </c>
      <c r="D222" s="149">
        <v>13.4116</v>
      </c>
    </row>
    <row r="223" spans="1:4" x14ac:dyDescent="0.25">
      <c r="A223" s="68">
        <v>44851</v>
      </c>
      <c r="B223" s="147">
        <v>1554</v>
      </c>
      <c r="C223" s="148">
        <v>4.2575000000000003</v>
      </c>
      <c r="D223" s="149">
        <v>13.3969</v>
      </c>
    </row>
    <row r="224" spans="1:4" x14ac:dyDescent="0.25">
      <c r="A224" s="68">
        <v>44851</v>
      </c>
      <c r="B224" s="147">
        <v>1561</v>
      </c>
      <c r="C224" s="148">
        <v>4.2766999999999999</v>
      </c>
      <c r="D224" s="149">
        <v>13.382199999999999</v>
      </c>
    </row>
    <row r="225" spans="1:4" x14ac:dyDescent="0.25">
      <c r="A225" s="68">
        <v>44851</v>
      </c>
      <c r="B225" s="147">
        <v>1568</v>
      </c>
      <c r="C225" s="148">
        <v>4.2958999999999996</v>
      </c>
      <c r="D225" s="149">
        <v>13.3675</v>
      </c>
    </row>
    <row r="226" spans="1:4" x14ac:dyDescent="0.25">
      <c r="A226" s="68">
        <v>44851</v>
      </c>
      <c r="B226" s="147">
        <v>1575</v>
      </c>
      <c r="C226" s="148">
        <v>4.3151000000000002</v>
      </c>
      <c r="D226" s="149">
        <v>13.3527</v>
      </c>
    </row>
    <row r="227" spans="1:4" x14ac:dyDescent="0.25">
      <c r="A227" s="68">
        <v>44851</v>
      </c>
      <c r="B227" s="147">
        <v>1582</v>
      </c>
      <c r="C227" s="148">
        <v>4.3342000000000001</v>
      </c>
      <c r="D227" s="149">
        <v>13.3378</v>
      </c>
    </row>
    <row r="228" spans="1:4" x14ac:dyDescent="0.25">
      <c r="A228" s="68">
        <v>44851</v>
      </c>
      <c r="B228" s="147">
        <v>1589</v>
      </c>
      <c r="C228" s="148">
        <v>4.3533999999999997</v>
      </c>
      <c r="D228" s="149">
        <v>13.322900000000001</v>
      </c>
    </row>
    <row r="229" spans="1:4" x14ac:dyDescent="0.25">
      <c r="A229" s="68">
        <v>44851</v>
      </c>
      <c r="B229" s="147">
        <v>1596</v>
      </c>
      <c r="C229" s="148">
        <v>4.3726000000000003</v>
      </c>
      <c r="D229" s="149">
        <v>13.308</v>
      </c>
    </row>
    <row r="230" spans="1:4" x14ac:dyDescent="0.25">
      <c r="A230" s="68">
        <v>44851</v>
      </c>
      <c r="B230" s="147">
        <v>1603</v>
      </c>
      <c r="C230" s="148">
        <v>4.3917999999999999</v>
      </c>
      <c r="D230" s="149">
        <v>13.292999999999999</v>
      </c>
    </row>
    <row r="231" spans="1:4" x14ac:dyDescent="0.25">
      <c r="A231" s="68">
        <v>44851</v>
      </c>
      <c r="B231" s="147">
        <v>1610</v>
      </c>
      <c r="C231" s="148">
        <v>4.4109999999999996</v>
      </c>
      <c r="D231" s="149">
        <v>13.277900000000001</v>
      </c>
    </row>
    <row r="232" spans="1:4" x14ac:dyDescent="0.25">
      <c r="A232" s="68">
        <v>44851</v>
      </c>
      <c r="B232" s="147">
        <v>1617</v>
      </c>
      <c r="C232" s="148">
        <v>4.4301000000000004</v>
      </c>
      <c r="D232" s="149">
        <v>13.2628</v>
      </c>
    </row>
    <row r="233" spans="1:4" x14ac:dyDescent="0.25">
      <c r="A233" s="68">
        <v>44851</v>
      </c>
      <c r="B233" s="147">
        <v>1624</v>
      </c>
      <c r="C233" s="148">
        <v>4.4493</v>
      </c>
      <c r="D233" s="149">
        <v>13.2477</v>
      </c>
    </row>
    <row r="234" spans="1:4" x14ac:dyDescent="0.25">
      <c r="A234" s="68">
        <v>44851</v>
      </c>
      <c r="B234" s="147">
        <v>1631</v>
      </c>
      <c r="C234" s="148">
        <v>4.4684999999999997</v>
      </c>
      <c r="D234" s="149">
        <v>13.2325</v>
      </c>
    </row>
    <row r="235" spans="1:4" x14ac:dyDescent="0.25">
      <c r="A235" s="68">
        <v>44851</v>
      </c>
      <c r="B235" s="147">
        <v>1638</v>
      </c>
      <c r="C235" s="148">
        <v>4.4877000000000002</v>
      </c>
      <c r="D235" s="149">
        <v>13.2173</v>
      </c>
    </row>
    <row r="236" spans="1:4" x14ac:dyDescent="0.25">
      <c r="A236" s="68">
        <v>44851</v>
      </c>
      <c r="B236" s="147">
        <v>1645</v>
      </c>
      <c r="C236" s="148">
        <v>4.5068000000000001</v>
      </c>
      <c r="D236" s="149">
        <v>13.2021</v>
      </c>
    </row>
    <row r="237" spans="1:4" x14ac:dyDescent="0.25">
      <c r="A237" s="68">
        <v>44851</v>
      </c>
      <c r="B237" s="147">
        <v>1652</v>
      </c>
      <c r="C237" s="148">
        <v>4.5259999999999998</v>
      </c>
      <c r="D237" s="149">
        <v>13.1868</v>
      </c>
    </row>
    <row r="238" spans="1:4" x14ac:dyDescent="0.25">
      <c r="A238" s="68">
        <v>44851</v>
      </c>
      <c r="B238" s="147">
        <v>1659</v>
      </c>
      <c r="C238" s="148">
        <v>4.5452000000000004</v>
      </c>
      <c r="D238" s="149">
        <v>13.1715</v>
      </c>
    </row>
    <row r="239" spans="1:4" x14ac:dyDescent="0.25">
      <c r="A239" s="68">
        <v>44851</v>
      </c>
      <c r="B239" s="147">
        <v>1666</v>
      </c>
      <c r="C239" s="148">
        <v>4.5644</v>
      </c>
      <c r="D239" s="149">
        <v>13.1561</v>
      </c>
    </row>
    <row r="240" spans="1:4" x14ac:dyDescent="0.25">
      <c r="A240" s="68">
        <v>44851</v>
      </c>
      <c r="B240" s="147">
        <v>1673</v>
      </c>
      <c r="C240" s="148">
        <v>4.5835999999999997</v>
      </c>
      <c r="D240" s="149">
        <v>13.140700000000001</v>
      </c>
    </row>
    <row r="241" spans="1:4" x14ac:dyDescent="0.25">
      <c r="A241" s="68">
        <v>44851</v>
      </c>
      <c r="B241" s="147">
        <v>1680</v>
      </c>
      <c r="C241" s="148">
        <v>4.6026999999999996</v>
      </c>
      <c r="D241" s="149">
        <v>13.125299999999999</v>
      </c>
    </row>
    <row r="242" spans="1:4" x14ac:dyDescent="0.25">
      <c r="A242" s="68">
        <v>44851</v>
      </c>
      <c r="B242" s="147">
        <v>1687</v>
      </c>
      <c r="C242" s="148">
        <v>4.6219000000000001</v>
      </c>
      <c r="D242" s="149">
        <v>13.1098</v>
      </c>
    </row>
    <row r="243" spans="1:4" x14ac:dyDescent="0.25">
      <c r="A243" s="68">
        <v>44851</v>
      </c>
      <c r="B243" s="147">
        <v>1694</v>
      </c>
      <c r="C243" s="148">
        <v>4.6410999999999998</v>
      </c>
      <c r="D243" s="149">
        <v>13.0943</v>
      </c>
    </row>
    <row r="244" spans="1:4" x14ac:dyDescent="0.25">
      <c r="A244" s="68">
        <v>44851</v>
      </c>
      <c r="B244" s="147">
        <v>1701</v>
      </c>
      <c r="C244" s="148">
        <v>4.6603000000000003</v>
      </c>
      <c r="D244" s="149">
        <v>13.078799999999999</v>
      </c>
    </row>
    <row r="245" spans="1:4" x14ac:dyDescent="0.25">
      <c r="A245" s="68">
        <v>44851</v>
      </c>
      <c r="B245" s="147">
        <v>1708</v>
      </c>
      <c r="C245" s="148">
        <v>4.6795</v>
      </c>
      <c r="D245" s="149">
        <v>13.0632</v>
      </c>
    </row>
    <row r="246" spans="1:4" x14ac:dyDescent="0.25">
      <c r="A246" s="68">
        <v>44851</v>
      </c>
      <c r="B246" s="147">
        <v>1715</v>
      </c>
      <c r="C246" s="148">
        <v>4.6985999999999999</v>
      </c>
      <c r="D246" s="149">
        <v>13.047599999999999</v>
      </c>
    </row>
    <row r="247" spans="1:4" x14ac:dyDescent="0.25">
      <c r="A247" s="68">
        <v>44851</v>
      </c>
      <c r="B247" s="147">
        <v>1722</v>
      </c>
      <c r="C247" s="148">
        <v>4.7178000000000004</v>
      </c>
      <c r="D247" s="149">
        <v>13.032</v>
      </c>
    </row>
    <row r="248" spans="1:4" x14ac:dyDescent="0.25">
      <c r="A248" s="68">
        <v>44851</v>
      </c>
      <c r="B248" s="147">
        <v>1729</v>
      </c>
      <c r="C248" s="148">
        <v>4.7370000000000001</v>
      </c>
      <c r="D248" s="149">
        <v>13.016400000000001</v>
      </c>
    </row>
    <row r="249" spans="1:4" x14ac:dyDescent="0.25">
      <c r="A249" s="68">
        <v>44851</v>
      </c>
      <c r="B249" s="147">
        <v>1736</v>
      </c>
      <c r="C249" s="148">
        <v>4.7561999999999998</v>
      </c>
      <c r="D249" s="149">
        <v>13.0007</v>
      </c>
    </row>
    <row r="250" spans="1:4" x14ac:dyDescent="0.25">
      <c r="A250" s="68">
        <v>44851</v>
      </c>
      <c r="B250" s="147">
        <v>1743</v>
      </c>
      <c r="C250" s="148">
        <v>4.7752999999999997</v>
      </c>
      <c r="D250" s="149">
        <v>12.984999999999999</v>
      </c>
    </row>
    <row r="251" spans="1:4" x14ac:dyDescent="0.25">
      <c r="A251" s="68">
        <v>44851</v>
      </c>
      <c r="B251" s="147">
        <v>1750</v>
      </c>
      <c r="C251" s="148">
        <v>4.7945000000000002</v>
      </c>
      <c r="D251" s="149">
        <v>12.9693</v>
      </c>
    </row>
    <row r="252" spans="1:4" x14ac:dyDescent="0.25">
      <c r="A252" s="68">
        <v>44851</v>
      </c>
      <c r="B252" s="147">
        <v>1757</v>
      </c>
      <c r="C252" s="148">
        <v>4.8136999999999999</v>
      </c>
      <c r="D252" s="149">
        <v>12.9536</v>
      </c>
    </row>
    <row r="253" spans="1:4" x14ac:dyDescent="0.25">
      <c r="A253" s="68">
        <v>44851</v>
      </c>
      <c r="B253" s="147">
        <v>1764</v>
      </c>
      <c r="C253" s="148">
        <v>4.8329000000000004</v>
      </c>
      <c r="D253" s="149">
        <v>12.937799999999999</v>
      </c>
    </row>
    <row r="254" spans="1:4" x14ac:dyDescent="0.25">
      <c r="A254" s="68">
        <v>44851</v>
      </c>
      <c r="B254" s="147">
        <v>1771</v>
      </c>
      <c r="C254" s="148">
        <v>4.8521000000000001</v>
      </c>
      <c r="D254" s="149">
        <v>12.922000000000001</v>
      </c>
    </row>
    <row r="255" spans="1:4" x14ac:dyDescent="0.25">
      <c r="A255" s="68">
        <v>44851</v>
      </c>
      <c r="B255" s="147">
        <v>1778</v>
      </c>
      <c r="C255" s="148">
        <v>4.8712</v>
      </c>
      <c r="D255" s="149">
        <v>12.9062</v>
      </c>
    </row>
    <row r="256" spans="1:4" x14ac:dyDescent="0.25">
      <c r="A256" s="68">
        <v>44851</v>
      </c>
      <c r="B256" s="147">
        <v>1785</v>
      </c>
      <c r="C256" s="148">
        <v>4.8903999999999996</v>
      </c>
      <c r="D256" s="149">
        <v>12.8904</v>
      </c>
    </row>
    <row r="257" spans="1:4" x14ac:dyDescent="0.25">
      <c r="A257" s="68">
        <v>44851</v>
      </c>
      <c r="B257" s="147">
        <v>1792</v>
      </c>
      <c r="C257" s="148">
        <v>4.9096000000000002</v>
      </c>
      <c r="D257" s="149">
        <v>12.874499999999999</v>
      </c>
    </row>
    <row r="258" spans="1:4" x14ac:dyDescent="0.25">
      <c r="A258" s="68">
        <v>44851</v>
      </c>
      <c r="B258" s="147">
        <v>1799</v>
      </c>
      <c r="C258" s="148">
        <v>4.9287999999999998</v>
      </c>
      <c r="D258" s="149">
        <v>12.858700000000001</v>
      </c>
    </row>
    <row r="259" spans="1:4" x14ac:dyDescent="0.25">
      <c r="A259" s="68">
        <v>44851</v>
      </c>
      <c r="B259" s="147">
        <v>1806</v>
      </c>
      <c r="C259" s="148">
        <v>4.9478999999999997</v>
      </c>
      <c r="D259" s="149">
        <v>12.8428</v>
      </c>
    </row>
    <row r="260" spans="1:4" x14ac:dyDescent="0.25">
      <c r="A260" s="68">
        <v>44851</v>
      </c>
      <c r="B260" s="147">
        <v>1813</v>
      </c>
      <c r="C260" s="148">
        <v>4.9671000000000003</v>
      </c>
      <c r="D260" s="149">
        <v>12.8269</v>
      </c>
    </row>
    <row r="261" spans="1:4" x14ac:dyDescent="0.25">
      <c r="A261" s="68">
        <v>44851</v>
      </c>
      <c r="B261" s="147">
        <v>1820</v>
      </c>
      <c r="C261" s="148">
        <v>4.9863</v>
      </c>
      <c r="D261" s="149">
        <v>12.811</v>
      </c>
    </row>
    <row r="262" spans="1:4" x14ac:dyDescent="0.25">
      <c r="A262" s="68">
        <v>44851</v>
      </c>
      <c r="B262" s="147">
        <v>1827</v>
      </c>
      <c r="C262" s="148">
        <v>5.0054999999999996</v>
      </c>
      <c r="D262" s="149">
        <v>12.7951</v>
      </c>
    </row>
    <row r="263" spans="1:4" x14ac:dyDescent="0.25">
      <c r="A263" s="68">
        <v>44851</v>
      </c>
      <c r="B263" s="147">
        <v>1834</v>
      </c>
      <c r="C263" s="148">
        <v>5.0247000000000002</v>
      </c>
      <c r="D263" s="149">
        <v>12.7791</v>
      </c>
    </row>
    <row r="264" spans="1:4" x14ac:dyDescent="0.25">
      <c r="A264" s="68">
        <v>44851</v>
      </c>
      <c r="B264" s="147">
        <v>1841</v>
      </c>
      <c r="C264" s="148">
        <v>5.0438000000000001</v>
      </c>
      <c r="D264" s="149">
        <v>12.763199999999999</v>
      </c>
    </row>
    <row r="265" spans="1:4" x14ac:dyDescent="0.25">
      <c r="A265" s="68">
        <v>44851</v>
      </c>
      <c r="B265" s="147">
        <v>1848</v>
      </c>
      <c r="C265" s="148">
        <v>5.0629999999999997</v>
      </c>
      <c r="D265" s="149">
        <v>12.747199999999999</v>
      </c>
    </row>
    <row r="266" spans="1:4" x14ac:dyDescent="0.25">
      <c r="A266" s="68">
        <v>44851</v>
      </c>
      <c r="B266" s="147">
        <v>1855</v>
      </c>
      <c r="C266" s="148">
        <v>5.0822000000000003</v>
      </c>
      <c r="D266" s="149">
        <v>12.731299999999999</v>
      </c>
    </row>
    <row r="267" spans="1:4" x14ac:dyDescent="0.25">
      <c r="A267" s="68">
        <v>44851</v>
      </c>
      <c r="B267" s="147">
        <v>1862</v>
      </c>
      <c r="C267" s="148">
        <v>5.1013999999999999</v>
      </c>
      <c r="D267" s="149">
        <v>12.715299999999999</v>
      </c>
    </row>
    <row r="268" spans="1:4" x14ac:dyDescent="0.25">
      <c r="A268" s="68">
        <v>44851</v>
      </c>
      <c r="B268" s="147">
        <v>1869</v>
      </c>
      <c r="C268" s="148">
        <v>5.1204999999999998</v>
      </c>
      <c r="D268" s="149">
        <v>12.699299999999999</v>
      </c>
    </row>
    <row r="269" spans="1:4" x14ac:dyDescent="0.25">
      <c r="A269" s="68">
        <v>44851</v>
      </c>
      <c r="B269" s="147">
        <v>1876</v>
      </c>
      <c r="C269" s="148">
        <v>5.1397000000000004</v>
      </c>
      <c r="D269" s="149">
        <v>12.683299999999999</v>
      </c>
    </row>
    <row r="270" spans="1:4" x14ac:dyDescent="0.25">
      <c r="A270" s="68">
        <v>44851</v>
      </c>
      <c r="B270" s="147">
        <v>1883</v>
      </c>
      <c r="C270" s="148">
        <v>5.1589</v>
      </c>
      <c r="D270" s="149">
        <v>12.667299999999999</v>
      </c>
    </row>
    <row r="271" spans="1:4" x14ac:dyDescent="0.25">
      <c r="A271" s="68">
        <v>44851</v>
      </c>
      <c r="B271" s="147">
        <v>1890</v>
      </c>
      <c r="C271" s="148">
        <v>5.1780999999999997</v>
      </c>
      <c r="D271" s="149">
        <v>12.651300000000001</v>
      </c>
    </row>
    <row r="272" spans="1:4" x14ac:dyDescent="0.25">
      <c r="A272" s="68">
        <v>44851</v>
      </c>
      <c r="B272" s="147">
        <v>1897</v>
      </c>
      <c r="C272" s="148">
        <v>5.1973000000000003</v>
      </c>
      <c r="D272" s="149">
        <v>12.635300000000001</v>
      </c>
    </row>
    <row r="273" spans="1:4" x14ac:dyDescent="0.25">
      <c r="A273" s="68">
        <v>44851</v>
      </c>
      <c r="B273" s="147">
        <v>1904</v>
      </c>
      <c r="C273" s="148">
        <v>5.2164000000000001</v>
      </c>
      <c r="D273" s="149">
        <v>12.619300000000001</v>
      </c>
    </row>
    <row r="274" spans="1:4" x14ac:dyDescent="0.25">
      <c r="A274" s="68">
        <v>44851</v>
      </c>
      <c r="B274" s="147">
        <v>1911</v>
      </c>
      <c r="C274" s="148">
        <v>5.2355999999999998</v>
      </c>
      <c r="D274" s="149">
        <v>12.603300000000001</v>
      </c>
    </row>
    <row r="275" spans="1:4" x14ac:dyDescent="0.25">
      <c r="A275" s="68">
        <v>44851</v>
      </c>
      <c r="B275" s="147">
        <v>1918</v>
      </c>
      <c r="C275" s="148">
        <v>5.2548000000000004</v>
      </c>
      <c r="D275" s="149">
        <v>12.587199999999999</v>
      </c>
    </row>
    <row r="276" spans="1:4" x14ac:dyDescent="0.25">
      <c r="A276" s="68">
        <v>44851</v>
      </c>
      <c r="B276" s="147">
        <v>1925</v>
      </c>
      <c r="C276" s="148">
        <v>5.274</v>
      </c>
      <c r="D276" s="149">
        <v>12.571199999999999</v>
      </c>
    </row>
    <row r="277" spans="1:4" x14ac:dyDescent="0.25">
      <c r="A277" s="68">
        <v>44851</v>
      </c>
      <c r="B277" s="147">
        <v>1932</v>
      </c>
      <c r="C277" s="148">
        <v>5.2931999999999997</v>
      </c>
      <c r="D277" s="149">
        <v>12.555199999999999</v>
      </c>
    </row>
    <row r="278" spans="1:4" x14ac:dyDescent="0.25">
      <c r="A278" s="68">
        <v>44851</v>
      </c>
      <c r="B278" s="147">
        <v>1939</v>
      </c>
      <c r="C278" s="148">
        <v>5.3122999999999996</v>
      </c>
      <c r="D278" s="149">
        <v>12.539199999999999</v>
      </c>
    </row>
    <row r="279" spans="1:4" x14ac:dyDescent="0.25">
      <c r="A279" s="68">
        <v>44851</v>
      </c>
      <c r="B279" s="147">
        <v>1946</v>
      </c>
      <c r="C279" s="148">
        <v>5.3315000000000001</v>
      </c>
      <c r="D279" s="149">
        <v>12.523099999999999</v>
      </c>
    </row>
    <row r="280" spans="1:4" x14ac:dyDescent="0.25">
      <c r="A280" s="68">
        <v>44851</v>
      </c>
      <c r="B280" s="147">
        <v>1953</v>
      </c>
      <c r="C280" s="148">
        <v>5.3506999999999998</v>
      </c>
      <c r="D280" s="149">
        <v>12.507099999999999</v>
      </c>
    </row>
    <row r="281" spans="1:4" x14ac:dyDescent="0.25">
      <c r="A281" s="68">
        <v>44851</v>
      </c>
      <c r="B281" s="147">
        <v>1960</v>
      </c>
      <c r="C281" s="148">
        <v>5.3699000000000003</v>
      </c>
      <c r="D281" s="149">
        <v>12.491099999999999</v>
      </c>
    </row>
    <row r="282" spans="1:4" x14ac:dyDescent="0.25">
      <c r="A282" s="68">
        <v>44851</v>
      </c>
      <c r="B282" s="147">
        <v>1967</v>
      </c>
      <c r="C282" s="148">
        <v>5.3890000000000002</v>
      </c>
      <c r="D282" s="149">
        <v>12.475099999999999</v>
      </c>
    </row>
    <row r="283" spans="1:4" x14ac:dyDescent="0.25">
      <c r="A283" s="68">
        <v>44851</v>
      </c>
      <c r="B283" s="147">
        <v>1974</v>
      </c>
      <c r="C283" s="148">
        <v>5.4081999999999999</v>
      </c>
      <c r="D283" s="149">
        <v>12.459099999999999</v>
      </c>
    </row>
    <row r="284" spans="1:4" x14ac:dyDescent="0.25">
      <c r="A284" s="68">
        <v>44851</v>
      </c>
      <c r="B284" s="147">
        <v>1981</v>
      </c>
      <c r="C284" s="148">
        <v>5.4273999999999996</v>
      </c>
      <c r="D284" s="149">
        <v>12.443099999999999</v>
      </c>
    </row>
    <row r="285" spans="1:4" x14ac:dyDescent="0.25">
      <c r="A285" s="68">
        <v>44851</v>
      </c>
      <c r="B285" s="147">
        <v>1988</v>
      </c>
      <c r="C285" s="148">
        <v>5.4466000000000001</v>
      </c>
      <c r="D285" s="149">
        <v>12.427099999999999</v>
      </c>
    </row>
    <row r="286" spans="1:4" x14ac:dyDescent="0.25">
      <c r="A286" s="68">
        <v>44851</v>
      </c>
      <c r="B286" s="147">
        <v>1995</v>
      </c>
      <c r="C286" s="148">
        <v>5.4657999999999998</v>
      </c>
      <c r="D286" s="149">
        <v>12.411099999999999</v>
      </c>
    </row>
    <row r="287" spans="1:4" x14ac:dyDescent="0.25">
      <c r="A287" s="68">
        <v>44851</v>
      </c>
      <c r="B287" s="147">
        <v>2002</v>
      </c>
      <c r="C287" s="148">
        <v>5.4848999999999997</v>
      </c>
      <c r="D287" s="149">
        <v>12.395099999999999</v>
      </c>
    </row>
    <row r="288" spans="1:4" x14ac:dyDescent="0.25">
      <c r="A288" s="68">
        <v>44851</v>
      </c>
      <c r="B288" s="147">
        <v>2009</v>
      </c>
      <c r="C288" s="148">
        <v>5.5041000000000002</v>
      </c>
      <c r="D288" s="149">
        <v>12.379099999999999</v>
      </c>
    </row>
    <row r="289" spans="1:4" x14ac:dyDescent="0.25">
      <c r="A289" s="68">
        <v>44851</v>
      </c>
      <c r="B289" s="147">
        <v>2016</v>
      </c>
      <c r="C289" s="148">
        <v>5.5232999999999999</v>
      </c>
      <c r="D289" s="149">
        <v>12.363200000000001</v>
      </c>
    </row>
    <row r="290" spans="1:4" x14ac:dyDescent="0.25">
      <c r="A290" s="68">
        <v>44851</v>
      </c>
      <c r="B290" s="147">
        <v>2023</v>
      </c>
      <c r="C290" s="148">
        <v>5.5425000000000004</v>
      </c>
      <c r="D290" s="149">
        <v>12.347200000000001</v>
      </c>
    </row>
    <row r="291" spans="1:4" x14ac:dyDescent="0.25">
      <c r="A291" s="68">
        <v>44851</v>
      </c>
      <c r="B291" s="147">
        <v>2030</v>
      </c>
      <c r="C291" s="148">
        <v>5.5616000000000003</v>
      </c>
      <c r="D291" s="149">
        <v>12.331300000000001</v>
      </c>
    </row>
    <row r="292" spans="1:4" x14ac:dyDescent="0.25">
      <c r="A292" s="68">
        <v>44851</v>
      </c>
      <c r="B292" s="147">
        <v>2037</v>
      </c>
      <c r="C292" s="148">
        <v>5.5808</v>
      </c>
      <c r="D292" s="149">
        <v>12.315300000000001</v>
      </c>
    </row>
    <row r="293" spans="1:4" x14ac:dyDescent="0.25">
      <c r="A293" s="68">
        <v>44851</v>
      </c>
      <c r="B293" s="147">
        <v>2044</v>
      </c>
      <c r="C293" s="148">
        <v>5.6</v>
      </c>
      <c r="D293" s="149">
        <v>12.2994</v>
      </c>
    </row>
    <row r="294" spans="1:4" x14ac:dyDescent="0.25">
      <c r="A294" s="68">
        <v>44851</v>
      </c>
      <c r="B294" s="147">
        <v>2051</v>
      </c>
      <c r="C294" s="148">
        <v>5.6192000000000002</v>
      </c>
      <c r="D294" s="149">
        <v>12.2835</v>
      </c>
    </row>
    <row r="295" spans="1:4" x14ac:dyDescent="0.25">
      <c r="A295" s="68">
        <v>44851</v>
      </c>
      <c r="B295" s="147">
        <v>2058</v>
      </c>
      <c r="C295" s="148">
        <v>5.6383999999999999</v>
      </c>
      <c r="D295" s="149">
        <v>12.2676</v>
      </c>
    </row>
    <row r="296" spans="1:4" x14ac:dyDescent="0.25">
      <c r="A296" s="68">
        <v>44851</v>
      </c>
      <c r="B296" s="147">
        <v>2065</v>
      </c>
      <c r="C296" s="148">
        <v>5.6574999999999998</v>
      </c>
      <c r="D296" s="149">
        <v>12.251799999999999</v>
      </c>
    </row>
    <row r="297" spans="1:4" x14ac:dyDescent="0.25">
      <c r="A297" s="68">
        <v>44851</v>
      </c>
      <c r="B297" s="147">
        <v>2072</v>
      </c>
      <c r="C297" s="148">
        <v>5.6767000000000003</v>
      </c>
      <c r="D297" s="149">
        <v>12.235900000000001</v>
      </c>
    </row>
    <row r="298" spans="1:4" x14ac:dyDescent="0.25">
      <c r="A298" s="68">
        <v>44851</v>
      </c>
      <c r="B298" s="147">
        <v>2079</v>
      </c>
      <c r="C298" s="148">
        <v>5.6959</v>
      </c>
      <c r="D298" s="149">
        <v>12.22</v>
      </c>
    </row>
    <row r="299" spans="1:4" x14ac:dyDescent="0.25">
      <c r="A299" s="68">
        <v>44851</v>
      </c>
      <c r="B299" s="147">
        <v>2086</v>
      </c>
      <c r="C299" s="148">
        <v>5.7150999999999996</v>
      </c>
      <c r="D299" s="149">
        <v>12.2042</v>
      </c>
    </row>
    <row r="300" spans="1:4" x14ac:dyDescent="0.25">
      <c r="A300" s="68">
        <v>44851</v>
      </c>
      <c r="B300" s="147">
        <v>2093</v>
      </c>
      <c r="C300" s="148">
        <v>5.7342000000000004</v>
      </c>
      <c r="D300" s="149">
        <v>12.1884</v>
      </c>
    </row>
    <row r="301" spans="1:4" x14ac:dyDescent="0.25">
      <c r="A301" s="68">
        <v>44851</v>
      </c>
      <c r="B301" s="147">
        <v>2100</v>
      </c>
      <c r="C301" s="148">
        <v>5.7534000000000001</v>
      </c>
      <c r="D301" s="149">
        <v>12.172599999999999</v>
      </c>
    </row>
    <row r="302" spans="1:4" x14ac:dyDescent="0.25">
      <c r="A302" s="68">
        <v>44851</v>
      </c>
      <c r="B302" s="147">
        <v>2107</v>
      </c>
      <c r="C302" s="148">
        <v>5.7725999999999997</v>
      </c>
      <c r="D302" s="149">
        <v>12.1568</v>
      </c>
    </row>
    <row r="303" spans="1:4" x14ac:dyDescent="0.25">
      <c r="A303" s="68">
        <v>44851</v>
      </c>
      <c r="B303" s="147">
        <v>2114</v>
      </c>
      <c r="C303" s="148">
        <v>5.7918000000000003</v>
      </c>
      <c r="D303" s="149">
        <v>12.1411</v>
      </c>
    </row>
    <row r="304" spans="1:4" x14ac:dyDescent="0.25">
      <c r="A304" s="68">
        <v>44851</v>
      </c>
      <c r="B304" s="147">
        <v>2121</v>
      </c>
      <c r="C304" s="148">
        <v>5.8109999999999999</v>
      </c>
      <c r="D304" s="149">
        <v>12.125400000000001</v>
      </c>
    </row>
    <row r="305" spans="1:4" x14ac:dyDescent="0.25">
      <c r="A305" s="68">
        <v>44851</v>
      </c>
      <c r="B305" s="147">
        <v>2128</v>
      </c>
      <c r="C305" s="148">
        <v>5.8300999999999998</v>
      </c>
      <c r="D305" s="149">
        <v>12.1097</v>
      </c>
    </row>
    <row r="306" spans="1:4" x14ac:dyDescent="0.25">
      <c r="A306" s="68">
        <v>44851</v>
      </c>
      <c r="B306" s="147">
        <v>2135</v>
      </c>
      <c r="C306" s="148">
        <v>5.8493000000000004</v>
      </c>
      <c r="D306" s="149">
        <v>12.093999999999999</v>
      </c>
    </row>
    <row r="307" spans="1:4" x14ac:dyDescent="0.25">
      <c r="A307" s="68">
        <v>44851</v>
      </c>
      <c r="B307" s="147">
        <v>2142</v>
      </c>
      <c r="C307" s="148">
        <v>5.8685</v>
      </c>
      <c r="D307" s="149">
        <v>12.0783</v>
      </c>
    </row>
    <row r="308" spans="1:4" x14ac:dyDescent="0.25">
      <c r="A308" s="68">
        <v>44851</v>
      </c>
      <c r="B308" s="147">
        <v>2149</v>
      </c>
      <c r="C308" s="148">
        <v>5.8876999999999997</v>
      </c>
      <c r="D308" s="149">
        <v>12.0627</v>
      </c>
    </row>
    <row r="309" spans="1:4" x14ac:dyDescent="0.25">
      <c r="A309" s="68">
        <v>44851</v>
      </c>
      <c r="B309" s="147">
        <v>2156</v>
      </c>
      <c r="C309" s="148">
        <v>5.9067999999999996</v>
      </c>
      <c r="D309" s="149">
        <v>12.0471</v>
      </c>
    </row>
    <row r="310" spans="1:4" x14ac:dyDescent="0.25">
      <c r="A310" s="68">
        <v>44851</v>
      </c>
      <c r="B310" s="147">
        <v>2163</v>
      </c>
      <c r="C310" s="148">
        <v>5.9260000000000002</v>
      </c>
      <c r="D310" s="149">
        <v>12.031499999999999</v>
      </c>
    </row>
    <row r="311" spans="1:4" x14ac:dyDescent="0.25">
      <c r="A311" s="68">
        <v>44851</v>
      </c>
      <c r="B311" s="147">
        <v>2170</v>
      </c>
      <c r="C311" s="148">
        <v>5.9451999999999998</v>
      </c>
      <c r="D311" s="149">
        <v>12.0159</v>
      </c>
    </row>
    <row r="312" spans="1:4" x14ac:dyDescent="0.25">
      <c r="A312" s="68">
        <v>44851</v>
      </c>
      <c r="B312" s="147">
        <v>2177</v>
      </c>
      <c r="C312" s="148">
        <v>5.9644000000000004</v>
      </c>
      <c r="D312" s="149">
        <v>12.000400000000001</v>
      </c>
    </row>
    <row r="313" spans="1:4" x14ac:dyDescent="0.25">
      <c r="A313" s="68">
        <v>44851</v>
      </c>
      <c r="B313" s="147">
        <v>2184</v>
      </c>
      <c r="C313" s="148">
        <v>5.9836</v>
      </c>
      <c r="D313" s="149">
        <v>11.9849</v>
      </c>
    </row>
    <row r="314" spans="1:4" x14ac:dyDescent="0.25">
      <c r="A314" s="68">
        <v>44851</v>
      </c>
      <c r="B314" s="147">
        <v>2191</v>
      </c>
      <c r="C314" s="148">
        <v>6.0026999999999999</v>
      </c>
      <c r="D314" s="149">
        <v>11.9694</v>
      </c>
    </row>
    <row r="315" spans="1:4" x14ac:dyDescent="0.25">
      <c r="A315" s="68">
        <v>44851</v>
      </c>
      <c r="B315" s="147">
        <v>2198</v>
      </c>
      <c r="C315" s="148">
        <v>6.0218999999999996</v>
      </c>
      <c r="D315" s="149">
        <v>11.953900000000001</v>
      </c>
    </row>
    <row r="316" spans="1:4" x14ac:dyDescent="0.25">
      <c r="A316" s="68">
        <v>44851</v>
      </c>
      <c r="B316" s="147">
        <v>2205</v>
      </c>
      <c r="C316" s="148">
        <v>6.0411000000000001</v>
      </c>
      <c r="D316" s="149">
        <v>11.938499999999999</v>
      </c>
    </row>
    <row r="317" spans="1:4" x14ac:dyDescent="0.25">
      <c r="A317" s="68">
        <v>44851</v>
      </c>
      <c r="B317" s="147">
        <v>2212</v>
      </c>
      <c r="C317" s="148">
        <v>6.0602999999999998</v>
      </c>
      <c r="D317" s="149">
        <v>11.9231</v>
      </c>
    </row>
    <row r="318" spans="1:4" x14ac:dyDescent="0.25">
      <c r="A318" s="68">
        <v>44851</v>
      </c>
      <c r="B318" s="147">
        <v>2219</v>
      </c>
      <c r="C318" s="148">
        <v>6.0795000000000003</v>
      </c>
      <c r="D318" s="149">
        <v>11.9078</v>
      </c>
    </row>
    <row r="319" spans="1:4" x14ac:dyDescent="0.25">
      <c r="A319" s="68">
        <v>44851</v>
      </c>
      <c r="B319" s="147">
        <v>2226</v>
      </c>
      <c r="C319" s="148">
        <v>6.0986000000000002</v>
      </c>
      <c r="D319" s="149">
        <v>11.8924</v>
      </c>
    </row>
    <row r="320" spans="1:4" x14ac:dyDescent="0.25">
      <c r="A320" s="68">
        <v>44851</v>
      </c>
      <c r="B320" s="147">
        <v>2233</v>
      </c>
      <c r="C320" s="148">
        <v>6.1177999999999999</v>
      </c>
      <c r="D320" s="149">
        <v>11.8771</v>
      </c>
    </row>
    <row r="321" spans="1:4" x14ac:dyDescent="0.25">
      <c r="A321" s="68">
        <v>44851</v>
      </c>
      <c r="B321" s="147">
        <v>2240</v>
      </c>
      <c r="C321" s="148">
        <v>6.1369999999999996</v>
      </c>
      <c r="D321" s="149">
        <v>11.8619</v>
      </c>
    </row>
    <row r="322" spans="1:4" x14ac:dyDescent="0.25">
      <c r="A322" s="68">
        <v>44851</v>
      </c>
      <c r="B322" s="147">
        <v>2247</v>
      </c>
      <c r="C322" s="148">
        <v>6.1562000000000001</v>
      </c>
      <c r="D322" s="149">
        <v>11.8467</v>
      </c>
    </row>
    <row r="323" spans="1:4" x14ac:dyDescent="0.25">
      <c r="A323" s="68">
        <v>44851</v>
      </c>
      <c r="B323" s="147">
        <v>2254</v>
      </c>
      <c r="C323" s="148">
        <v>6.1753</v>
      </c>
      <c r="D323" s="149">
        <v>11.8315</v>
      </c>
    </row>
    <row r="324" spans="1:4" x14ac:dyDescent="0.25">
      <c r="A324" s="68">
        <v>44851</v>
      </c>
      <c r="B324" s="147">
        <v>2261</v>
      </c>
      <c r="C324" s="148">
        <v>6.1944999999999997</v>
      </c>
      <c r="D324" s="149">
        <v>11.8163</v>
      </c>
    </row>
    <row r="325" spans="1:4" x14ac:dyDescent="0.25">
      <c r="A325" s="68">
        <v>44851</v>
      </c>
      <c r="B325" s="147">
        <v>2268</v>
      </c>
      <c r="C325" s="148">
        <v>6.2137000000000002</v>
      </c>
      <c r="D325" s="149">
        <v>11.8012</v>
      </c>
    </row>
    <row r="326" spans="1:4" x14ac:dyDescent="0.25">
      <c r="A326" s="68">
        <v>44851</v>
      </c>
      <c r="B326" s="147">
        <v>2275</v>
      </c>
      <c r="C326" s="148">
        <v>6.2328999999999999</v>
      </c>
      <c r="D326" s="149">
        <v>11.786099999999999</v>
      </c>
    </row>
    <row r="327" spans="1:4" x14ac:dyDescent="0.25">
      <c r="A327" s="68">
        <v>44851</v>
      </c>
      <c r="B327" s="147">
        <v>2282</v>
      </c>
      <c r="C327" s="148">
        <v>6.2521000000000004</v>
      </c>
      <c r="D327" s="149">
        <v>11.771100000000001</v>
      </c>
    </row>
    <row r="328" spans="1:4" x14ac:dyDescent="0.25">
      <c r="A328" s="68">
        <v>44851</v>
      </c>
      <c r="B328" s="147">
        <v>2289</v>
      </c>
      <c r="C328" s="148">
        <v>6.2712000000000003</v>
      </c>
      <c r="D328" s="149">
        <v>11.7561</v>
      </c>
    </row>
    <row r="329" spans="1:4" x14ac:dyDescent="0.25">
      <c r="A329" s="68">
        <v>44851</v>
      </c>
      <c r="B329" s="147">
        <v>2296</v>
      </c>
      <c r="C329" s="148">
        <v>6.2904</v>
      </c>
      <c r="D329" s="149">
        <v>11.741099999999999</v>
      </c>
    </row>
    <row r="330" spans="1:4" x14ac:dyDescent="0.25">
      <c r="A330" s="68">
        <v>44851</v>
      </c>
      <c r="B330" s="147">
        <v>2303</v>
      </c>
      <c r="C330" s="148">
        <v>6.3095999999999997</v>
      </c>
      <c r="D330" s="149">
        <v>11.7262</v>
      </c>
    </row>
    <row r="331" spans="1:4" x14ac:dyDescent="0.25">
      <c r="A331" s="68">
        <v>44851</v>
      </c>
      <c r="B331" s="147">
        <v>2310</v>
      </c>
      <c r="C331" s="148">
        <v>6.3288000000000002</v>
      </c>
      <c r="D331" s="149">
        <v>11.7113</v>
      </c>
    </row>
    <row r="332" spans="1:4" x14ac:dyDescent="0.25">
      <c r="A332" s="68">
        <v>44851</v>
      </c>
      <c r="B332" s="147">
        <v>2317</v>
      </c>
      <c r="C332" s="148">
        <v>6.3479000000000001</v>
      </c>
      <c r="D332" s="149">
        <v>11.696400000000001</v>
      </c>
    </row>
    <row r="333" spans="1:4" x14ac:dyDescent="0.25">
      <c r="A333" s="68">
        <v>44851</v>
      </c>
      <c r="B333" s="147">
        <v>2324</v>
      </c>
      <c r="C333" s="148">
        <v>6.3670999999999998</v>
      </c>
      <c r="D333" s="149">
        <v>11.6816</v>
      </c>
    </row>
    <row r="334" spans="1:4" x14ac:dyDescent="0.25">
      <c r="A334" s="68">
        <v>44851</v>
      </c>
      <c r="B334" s="147">
        <v>2331</v>
      </c>
      <c r="C334" s="148">
        <v>6.3863000000000003</v>
      </c>
      <c r="D334" s="149">
        <v>11.6669</v>
      </c>
    </row>
    <row r="335" spans="1:4" x14ac:dyDescent="0.25">
      <c r="A335" s="68">
        <v>44851</v>
      </c>
      <c r="B335" s="147">
        <v>2338</v>
      </c>
      <c r="C335" s="148">
        <v>6.4055</v>
      </c>
      <c r="D335" s="149">
        <v>11.652100000000001</v>
      </c>
    </row>
    <row r="336" spans="1:4" x14ac:dyDescent="0.25">
      <c r="A336" s="68">
        <v>44851</v>
      </c>
      <c r="B336" s="147">
        <v>2345</v>
      </c>
      <c r="C336" s="148">
        <v>6.4246999999999996</v>
      </c>
      <c r="D336" s="149">
        <v>11.637499999999999</v>
      </c>
    </row>
    <row r="337" spans="1:4" x14ac:dyDescent="0.25">
      <c r="A337" s="68">
        <v>44851</v>
      </c>
      <c r="B337" s="147">
        <v>2352</v>
      </c>
      <c r="C337" s="148">
        <v>6.4438000000000004</v>
      </c>
      <c r="D337" s="149">
        <v>11.6228</v>
      </c>
    </row>
    <row r="338" spans="1:4" x14ac:dyDescent="0.25">
      <c r="A338" s="68">
        <v>44851</v>
      </c>
      <c r="B338" s="147">
        <v>2359</v>
      </c>
      <c r="C338" s="148">
        <v>6.4630000000000001</v>
      </c>
      <c r="D338" s="149">
        <v>11.6082</v>
      </c>
    </row>
    <row r="339" spans="1:4" x14ac:dyDescent="0.25">
      <c r="A339" s="68">
        <v>44851</v>
      </c>
      <c r="B339" s="147">
        <v>2366</v>
      </c>
      <c r="C339" s="148">
        <v>6.4821999999999997</v>
      </c>
      <c r="D339" s="149">
        <v>11.5937</v>
      </c>
    </row>
    <row r="340" spans="1:4" x14ac:dyDescent="0.25">
      <c r="A340" s="68">
        <v>44851</v>
      </c>
      <c r="B340" s="147">
        <v>2373</v>
      </c>
      <c r="C340" s="148">
        <v>6.5014000000000003</v>
      </c>
      <c r="D340" s="149">
        <v>11.5792</v>
      </c>
    </row>
    <row r="341" spans="1:4" x14ac:dyDescent="0.25">
      <c r="A341" s="68">
        <v>44851</v>
      </c>
      <c r="B341" s="147">
        <v>2380</v>
      </c>
      <c r="C341" s="148">
        <v>6.5205000000000002</v>
      </c>
      <c r="D341" s="149">
        <v>11.5648</v>
      </c>
    </row>
    <row r="342" spans="1:4" x14ac:dyDescent="0.25">
      <c r="A342" s="68">
        <v>44851</v>
      </c>
      <c r="B342" s="147">
        <v>2387</v>
      </c>
      <c r="C342" s="148">
        <v>6.5396999999999998</v>
      </c>
      <c r="D342" s="149">
        <v>11.5504</v>
      </c>
    </row>
    <row r="343" spans="1:4" x14ac:dyDescent="0.25">
      <c r="A343" s="68">
        <v>44851</v>
      </c>
      <c r="B343" s="147">
        <v>2394</v>
      </c>
      <c r="C343" s="148">
        <v>6.5589000000000004</v>
      </c>
      <c r="D343" s="149">
        <v>11.536</v>
      </c>
    </row>
    <row r="344" spans="1:4" x14ac:dyDescent="0.25">
      <c r="A344" s="68">
        <v>44851</v>
      </c>
      <c r="B344" s="147">
        <v>2401</v>
      </c>
      <c r="C344" s="148">
        <v>6.5781000000000001</v>
      </c>
      <c r="D344" s="149">
        <v>11.521699999999999</v>
      </c>
    </row>
    <row r="345" spans="1:4" x14ac:dyDescent="0.25">
      <c r="A345" s="68">
        <v>44851</v>
      </c>
      <c r="B345" s="147">
        <v>2408</v>
      </c>
      <c r="C345" s="148">
        <v>6.5972999999999997</v>
      </c>
      <c r="D345" s="149">
        <v>11.5075</v>
      </c>
    </row>
    <row r="346" spans="1:4" x14ac:dyDescent="0.25">
      <c r="A346" s="68">
        <v>44851</v>
      </c>
      <c r="B346" s="147">
        <v>2415</v>
      </c>
      <c r="C346" s="148">
        <v>6.6163999999999996</v>
      </c>
      <c r="D346" s="149">
        <v>11.4933</v>
      </c>
    </row>
    <row r="347" spans="1:4" x14ac:dyDescent="0.25">
      <c r="A347" s="68">
        <v>44851</v>
      </c>
      <c r="B347" s="147">
        <v>2422</v>
      </c>
      <c r="C347" s="148">
        <v>6.6356000000000002</v>
      </c>
      <c r="D347" s="149">
        <v>11.479100000000001</v>
      </c>
    </row>
    <row r="348" spans="1:4" x14ac:dyDescent="0.25">
      <c r="A348" s="68">
        <v>44851</v>
      </c>
      <c r="B348" s="147">
        <v>2429</v>
      </c>
      <c r="C348" s="148">
        <v>6.6547999999999998</v>
      </c>
      <c r="D348" s="149">
        <v>11.465</v>
      </c>
    </row>
    <row r="349" spans="1:4" x14ac:dyDescent="0.25">
      <c r="A349" s="68">
        <v>44851</v>
      </c>
      <c r="B349" s="147">
        <v>2436</v>
      </c>
      <c r="C349" s="148">
        <v>6.6740000000000004</v>
      </c>
      <c r="D349" s="149">
        <v>11.451000000000001</v>
      </c>
    </row>
    <row r="350" spans="1:4" x14ac:dyDescent="0.25">
      <c r="A350" s="68">
        <v>44851</v>
      </c>
      <c r="B350" s="147">
        <v>2443</v>
      </c>
      <c r="C350" s="148">
        <v>6.6932</v>
      </c>
      <c r="D350" s="149">
        <v>11.436999999999999</v>
      </c>
    </row>
    <row r="351" spans="1:4" x14ac:dyDescent="0.25">
      <c r="A351" s="68">
        <v>44851</v>
      </c>
      <c r="B351" s="147">
        <v>2450</v>
      </c>
      <c r="C351" s="148">
        <v>6.7122999999999999</v>
      </c>
      <c r="D351" s="149">
        <v>11.423</v>
      </c>
    </row>
    <row r="352" spans="1:4" x14ac:dyDescent="0.25">
      <c r="A352" s="68">
        <v>44851</v>
      </c>
      <c r="B352" s="147">
        <v>2457</v>
      </c>
      <c r="C352" s="148">
        <v>6.7314999999999996</v>
      </c>
      <c r="D352" s="149">
        <v>11.4091</v>
      </c>
    </row>
    <row r="353" spans="1:4" x14ac:dyDescent="0.25">
      <c r="A353" s="68">
        <v>44851</v>
      </c>
      <c r="B353" s="147">
        <v>2464</v>
      </c>
      <c r="C353" s="148">
        <v>6.7507000000000001</v>
      </c>
      <c r="D353" s="149">
        <v>11.395300000000001</v>
      </c>
    </row>
    <row r="354" spans="1:4" x14ac:dyDescent="0.25">
      <c r="A354" s="68">
        <v>44851</v>
      </c>
      <c r="B354" s="147">
        <v>2471</v>
      </c>
      <c r="C354" s="148">
        <v>6.7698999999999998</v>
      </c>
      <c r="D354" s="149">
        <v>11.381500000000001</v>
      </c>
    </row>
    <row r="355" spans="1:4" x14ac:dyDescent="0.25">
      <c r="A355" s="68">
        <v>44851</v>
      </c>
      <c r="B355" s="147">
        <v>2478</v>
      </c>
      <c r="C355" s="148">
        <v>6.7889999999999997</v>
      </c>
      <c r="D355" s="149">
        <v>11.367800000000001</v>
      </c>
    </row>
    <row r="356" spans="1:4" x14ac:dyDescent="0.25">
      <c r="A356" s="68">
        <v>44851</v>
      </c>
      <c r="B356" s="147">
        <v>2485</v>
      </c>
      <c r="C356" s="148">
        <v>6.8082000000000003</v>
      </c>
      <c r="D356" s="149">
        <v>11.354100000000001</v>
      </c>
    </row>
    <row r="357" spans="1:4" x14ac:dyDescent="0.25">
      <c r="A357" s="68">
        <v>44851</v>
      </c>
      <c r="B357" s="147">
        <v>2492</v>
      </c>
      <c r="C357" s="148">
        <v>6.8273999999999999</v>
      </c>
      <c r="D357" s="149">
        <v>11.3405</v>
      </c>
    </row>
    <row r="358" spans="1:4" x14ac:dyDescent="0.25">
      <c r="A358" s="68">
        <v>44851</v>
      </c>
      <c r="B358" s="147">
        <v>2499</v>
      </c>
      <c r="C358" s="148">
        <v>6.8465999999999996</v>
      </c>
      <c r="D358" s="149">
        <v>11.327</v>
      </c>
    </row>
    <row r="359" spans="1:4" x14ac:dyDescent="0.25">
      <c r="A359" s="68">
        <v>44851</v>
      </c>
      <c r="B359" s="147">
        <v>2506</v>
      </c>
      <c r="C359" s="148">
        <v>6.8658000000000001</v>
      </c>
      <c r="D359" s="149">
        <v>11.313499999999999</v>
      </c>
    </row>
    <row r="360" spans="1:4" x14ac:dyDescent="0.25">
      <c r="A360" s="68">
        <v>44851</v>
      </c>
      <c r="B360" s="147">
        <v>2513</v>
      </c>
      <c r="C360" s="148">
        <v>6.8849</v>
      </c>
      <c r="D360" s="149">
        <v>11.3001</v>
      </c>
    </row>
    <row r="361" spans="1:4" x14ac:dyDescent="0.25">
      <c r="A361" s="68">
        <v>44851</v>
      </c>
      <c r="B361" s="147">
        <v>2520</v>
      </c>
      <c r="C361" s="148">
        <v>6.9040999999999997</v>
      </c>
      <c r="D361" s="149">
        <v>11.2867</v>
      </c>
    </row>
    <row r="362" spans="1:4" x14ac:dyDescent="0.25">
      <c r="A362" s="68">
        <v>44851</v>
      </c>
      <c r="B362" s="147">
        <v>2527</v>
      </c>
      <c r="C362" s="148">
        <v>6.9233000000000002</v>
      </c>
      <c r="D362" s="149">
        <v>11.273400000000001</v>
      </c>
    </row>
    <row r="363" spans="1:4" x14ac:dyDescent="0.25">
      <c r="A363" s="68">
        <v>44851</v>
      </c>
      <c r="B363" s="147">
        <v>2534</v>
      </c>
      <c r="C363" s="148">
        <v>6.9424999999999999</v>
      </c>
      <c r="D363" s="149">
        <v>11.2601</v>
      </c>
    </row>
    <row r="364" spans="1:4" x14ac:dyDescent="0.25">
      <c r="A364" s="68">
        <v>44851</v>
      </c>
      <c r="B364" s="147">
        <v>2541</v>
      </c>
      <c r="C364" s="148">
        <v>6.9615999999999998</v>
      </c>
      <c r="D364" s="149">
        <v>11.2469</v>
      </c>
    </row>
    <row r="365" spans="1:4" x14ac:dyDescent="0.25">
      <c r="A365" s="68">
        <v>44851</v>
      </c>
      <c r="B365" s="147">
        <v>2548</v>
      </c>
      <c r="C365" s="148">
        <v>6.9808000000000003</v>
      </c>
      <c r="D365" s="149">
        <v>11.2338</v>
      </c>
    </row>
    <row r="366" spans="1:4" x14ac:dyDescent="0.25">
      <c r="A366" s="68">
        <v>44851</v>
      </c>
      <c r="B366" s="147">
        <v>2555</v>
      </c>
      <c r="C366" s="148">
        <v>7</v>
      </c>
      <c r="D366" s="149">
        <v>11.220700000000001</v>
      </c>
    </row>
    <row r="367" spans="1:4" x14ac:dyDescent="0.25">
      <c r="A367" s="68">
        <v>44851</v>
      </c>
      <c r="B367" s="147">
        <v>2562</v>
      </c>
      <c r="C367" s="148">
        <v>7.0191999999999997</v>
      </c>
      <c r="D367" s="149">
        <v>11.207700000000001</v>
      </c>
    </row>
    <row r="368" spans="1:4" x14ac:dyDescent="0.25">
      <c r="A368" s="68">
        <v>44851</v>
      </c>
      <c r="B368" s="147">
        <v>2569</v>
      </c>
      <c r="C368" s="148">
        <v>7.0384000000000002</v>
      </c>
      <c r="D368" s="149">
        <v>11.194800000000001</v>
      </c>
    </row>
    <row r="369" spans="1:4" x14ac:dyDescent="0.25">
      <c r="A369" s="68">
        <v>44851</v>
      </c>
      <c r="B369" s="147">
        <v>2576</v>
      </c>
      <c r="C369" s="148">
        <v>7.0575000000000001</v>
      </c>
      <c r="D369" s="149">
        <v>11.181900000000001</v>
      </c>
    </row>
    <row r="370" spans="1:4" x14ac:dyDescent="0.25">
      <c r="A370" s="68">
        <v>44851</v>
      </c>
      <c r="B370" s="147">
        <v>2583</v>
      </c>
      <c r="C370" s="148">
        <v>7.0766999999999998</v>
      </c>
      <c r="D370" s="149">
        <v>11.1691</v>
      </c>
    </row>
    <row r="371" spans="1:4" x14ac:dyDescent="0.25">
      <c r="A371" s="68">
        <v>44851</v>
      </c>
      <c r="B371" s="147">
        <v>2590</v>
      </c>
      <c r="C371" s="148">
        <v>7.0959000000000003</v>
      </c>
      <c r="D371" s="149">
        <v>11.1564</v>
      </c>
    </row>
    <row r="372" spans="1:4" x14ac:dyDescent="0.25">
      <c r="A372" s="68">
        <v>44851</v>
      </c>
      <c r="B372" s="147">
        <v>2597</v>
      </c>
      <c r="C372" s="148">
        <v>7.1151</v>
      </c>
      <c r="D372" s="149">
        <v>11.143700000000001</v>
      </c>
    </row>
    <row r="373" spans="1:4" x14ac:dyDescent="0.25">
      <c r="A373" s="68">
        <v>44851</v>
      </c>
      <c r="B373" s="147">
        <v>2604</v>
      </c>
      <c r="C373" s="148">
        <v>7.1341999999999999</v>
      </c>
      <c r="D373" s="149">
        <v>11.1311</v>
      </c>
    </row>
    <row r="374" spans="1:4" x14ac:dyDescent="0.25">
      <c r="A374" s="68">
        <v>44851</v>
      </c>
      <c r="B374" s="147">
        <v>2611</v>
      </c>
      <c r="C374" s="148">
        <v>7.1534000000000004</v>
      </c>
      <c r="D374" s="149">
        <v>11.118600000000001</v>
      </c>
    </row>
    <row r="375" spans="1:4" x14ac:dyDescent="0.25">
      <c r="A375" s="68">
        <v>44851</v>
      </c>
      <c r="B375" s="147">
        <v>2618</v>
      </c>
      <c r="C375" s="148">
        <v>7.1726000000000001</v>
      </c>
      <c r="D375" s="149">
        <v>11.1061</v>
      </c>
    </row>
    <row r="376" spans="1:4" x14ac:dyDescent="0.25">
      <c r="A376" s="68">
        <v>44851</v>
      </c>
      <c r="B376" s="147">
        <v>2625</v>
      </c>
      <c r="C376" s="148">
        <v>7.1917999999999997</v>
      </c>
      <c r="D376" s="149">
        <v>11.0937</v>
      </c>
    </row>
    <row r="377" spans="1:4" x14ac:dyDescent="0.25">
      <c r="A377" s="68">
        <v>44851</v>
      </c>
      <c r="B377" s="147">
        <v>2632</v>
      </c>
      <c r="C377" s="148">
        <v>7.2110000000000003</v>
      </c>
      <c r="D377" s="149">
        <v>11.0814</v>
      </c>
    </row>
    <row r="378" spans="1:4" x14ac:dyDescent="0.25">
      <c r="A378" s="68">
        <v>44851</v>
      </c>
      <c r="B378" s="147">
        <v>2639</v>
      </c>
      <c r="C378" s="148">
        <v>7.2301000000000002</v>
      </c>
      <c r="D378" s="149">
        <v>11.069100000000001</v>
      </c>
    </row>
    <row r="379" spans="1:4" x14ac:dyDescent="0.25">
      <c r="A379" s="68">
        <v>44851</v>
      </c>
      <c r="B379" s="147">
        <v>2646</v>
      </c>
      <c r="C379" s="148">
        <v>7.2492999999999999</v>
      </c>
      <c r="D379" s="149">
        <v>11.056900000000001</v>
      </c>
    </row>
    <row r="380" spans="1:4" x14ac:dyDescent="0.25">
      <c r="A380" s="68">
        <v>44851</v>
      </c>
      <c r="B380" s="147">
        <v>2653</v>
      </c>
      <c r="C380" s="148">
        <v>7.2685000000000004</v>
      </c>
      <c r="D380" s="149">
        <v>11.0448</v>
      </c>
    </row>
    <row r="381" spans="1:4" x14ac:dyDescent="0.25">
      <c r="A381" s="68">
        <v>44851</v>
      </c>
      <c r="B381" s="147">
        <v>2660</v>
      </c>
      <c r="C381" s="148">
        <v>7.2877000000000001</v>
      </c>
      <c r="D381" s="149">
        <v>11.0328</v>
      </c>
    </row>
    <row r="382" spans="1:4" x14ac:dyDescent="0.25">
      <c r="A382" s="68">
        <v>44851</v>
      </c>
      <c r="B382" s="147">
        <v>2667</v>
      </c>
      <c r="C382" s="148">
        <v>7.3068</v>
      </c>
      <c r="D382" s="149">
        <v>11.020799999999999</v>
      </c>
    </row>
    <row r="383" spans="1:4" x14ac:dyDescent="0.25">
      <c r="A383" s="68">
        <v>44851</v>
      </c>
      <c r="B383" s="147">
        <v>2674</v>
      </c>
      <c r="C383" s="148">
        <v>7.3259999999999996</v>
      </c>
      <c r="D383" s="149">
        <v>11.008900000000001</v>
      </c>
    </row>
    <row r="384" spans="1:4" x14ac:dyDescent="0.25">
      <c r="A384" s="68">
        <v>44851</v>
      </c>
      <c r="B384" s="147">
        <v>2681</v>
      </c>
      <c r="C384" s="148">
        <v>7.3452000000000002</v>
      </c>
      <c r="D384" s="149">
        <v>10.9971</v>
      </c>
    </row>
    <row r="385" spans="1:4" x14ac:dyDescent="0.25">
      <c r="A385" s="68">
        <v>44851</v>
      </c>
      <c r="B385" s="147">
        <v>2688</v>
      </c>
      <c r="C385" s="148">
        <v>7.3643999999999998</v>
      </c>
      <c r="D385" s="149">
        <v>10.985300000000001</v>
      </c>
    </row>
    <row r="386" spans="1:4" x14ac:dyDescent="0.25">
      <c r="A386" s="68">
        <v>44851</v>
      </c>
      <c r="B386" s="147">
        <v>2695</v>
      </c>
      <c r="C386" s="148">
        <v>7.3836000000000004</v>
      </c>
      <c r="D386" s="149">
        <v>10.973599999999999</v>
      </c>
    </row>
    <row r="387" spans="1:4" x14ac:dyDescent="0.25">
      <c r="A387" s="68">
        <v>44851</v>
      </c>
      <c r="B387" s="147">
        <v>2702</v>
      </c>
      <c r="C387" s="148">
        <v>7.4027000000000003</v>
      </c>
      <c r="D387" s="149">
        <v>10.962</v>
      </c>
    </row>
    <row r="388" spans="1:4" x14ac:dyDescent="0.25">
      <c r="A388" s="68">
        <v>44851</v>
      </c>
      <c r="B388" s="147">
        <v>2709</v>
      </c>
      <c r="C388" s="148">
        <v>7.4218999999999999</v>
      </c>
      <c r="D388" s="149">
        <v>10.9505</v>
      </c>
    </row>
    <row r="389" spans="1:4" x14ac:dyDescent="0.25">
      <c r="A389" s="68">
        <v>44851</v>
      </c>
      <c r="B389" s="147">
        <v>2716</v>
      </c>
      <c r="C389" s="148">
        <v>7.4410999999999996</v>
      </c>
      <c r="D389" s="149">
        <v>10.939</v>
      </c>
    </row>
    <row r="390" spans="1:4" x14ac:dyDescent="0.25">
      <c r="A390" s="68">
        <v>44851</v>
      </c>
      <c r="B390" s="147">
        <v>2723</v>
      </c>
      <c r="C390" s="148">
        <v>7.4603000000000002</v>
      </c>
      <c r="D390" s="149">
        <v>10.9277</v>
      </c>
    </row>
    <row r="391" spans="1:4" x14ac:dyDescent="0.25">
      <c r="A391" s="68">
        <v>44851</v>
      </c>
      <c r="B391" s="147">
        <v>2730</v>
      </c>
      <c r="C391" s="148">
        <v>7.4794999999999998</v>
      </c>
      <c r="D391" s="149">
        <v>10.916399999999999</v>
      </c>
    </row>
    <row r="392" spans="1:4" x14ac:dyDescent="0.25">
      <c r="A392" s="68">
        <v>44851</v>
      </c>
      <c r="B392" s="147">
        <v>2737</v>
      </c>
      <c r="C392" s="148">
        <v>7.4985999999999997</v>
      </c>
      <c r="D392" s="149">
        <v>10.905200000000001</v>
      </c>
    </row>
    <row r="393" spans="1:4" x14ac:dyDescent="0.25">
      <c r="A393" s="68">
        <v>44851</v>
      </c>
      <c r="B393" s="147">
        <v>2744</v>
      </c>
      <c r="C393" s="148">
        <v>7.5178000000000003</v>
      </c>
      <c r="D393" s="149">
        <v>10.894</v>
      </c>
    </row>
    <row r="394" spans="1:4" x14ac:dyDescent="0.25">
      <c r="A394" s="68">
        <v>44851</v>
      </c>
      <c r="B394" s="147">
        <v>2751</v>
      </c>
      <c r="C394" s="148">
        <v>7.5369999999999999</v>
      </c>
      <c r="D394" s="149">
        <v>10.882999999999999</v>
      </c>
    </row>
    <row r="395" spans="1:4" x14ac:dyDescent="0.25">
      <c r="A395" s="68">
        <v>44851</v>
      </c>
      <c r="B395" s="147">
        <v>2758</v>
      </c>
      <c r="C395" s="148">
        <v>7.5561999999999996</v>
      </c>
      <c r="D395" s="149">
        <v>10.872</v>
      </c>
    </row>
    <row r="396" spans="1:4" x14ac:dyDescent="0.25">
      <c r="A396" s="68">
        <v>44851</v>
      </c>
      <c r="B396" s="147">
        <v>2765</v>
      </c>
      <c r="C396" s="148">
        <v>7.5753000000000004</v>
      </c>
      <c r="D396" s="149">
        <v>10.8611</v>
      </c>
    </row>
    <row r="397" spans="1:4" x14ac:dyDescent="0.25">
      <c r="A397" s="68">
        <v>44851</v>
      </c>
      <c r="B397" s="147">
        <v>2772</v>
      </c>
      <c r="C397" s="148">
        <v>7.5945</v>
      </c>
      <c r="D397" s="149">
        <v>10.850300000000001</v>
      </c>
    </row>
    <row r="398" spans="1:4" x14ac:dyDescent="0.25">
      <c r="A398" s="68">
        <v>44851</v>
      </c>
      <c r="B398" s="147">
        <v>2779</v>
      </c>
      <c r="C398" s="148">
        <v>7.6136999999999997</v>
      </c>
      <c r="D398" s="149">
        <v>10.839499999999999</v>
      </c>
    </row>
    <row r="399" spans="1:4" x14ac:dyDescent="0.25">
      <c r="A399" s="68">
        <v>44851</v>
      </c>
      <c r="B399" s="147">
        <v>2786</v>
      </c>
      <c r="C399" s="148">
        <v>7.6329000000000002</v>
      </c>
      <c r="D399" s="149">
        <v>10.828900000000001</v>
      </c>
    </row>
    <row r="400" spans="1:4" x14ac:dyDescent="0.25">
      <c r="A400" s="68">
        <v>44851</v>
      </c>
      <c r="B400" s="147">
        <v>2793</v>
      </c>
      <c r="C400" s="148">
        <v>7.6520999999999999</v>
      </c>
      <c r="D400" s="149">
        <v>10.818300000000001</v>
      </c>
    </row>
    <row r="401" spans="1:4" x14ac:dyDescent="0.25">
      <c r="A401" s="68">
        <v>44851</v>
      </c>
      <c r="B401" s="147">
        <v>2800</v>
      </c>
      <c r="C401" s="148">
        <v>7.6711999999999998</v>
      </c>
      <c r="D401" s="149">
        <v>10.8078</v>
      </c>
    </row>
    <row r="402" spans="1:4" x14ac:dyDescent="0.25">
      <c r="A402" s="68">
        <v>44851</v>
      </c>
      <c r="B402" s="147">
        <v>2807</v>
      </c>
      <c r="C402" s="148">
        <v>7.6904000000000003</v>
      </c>
      <c r="D402" s="149">
        <v>10.7973</v>
      </c>
    </row>
    <row r="403" spans="1:4" x14ac:dyDescent="0.25">
      <c r="A403" s="68">
        <v>44851</v>
      </c>
      <c r="B403" s="147">
        <v>2814</v>
      </c>
      <c r="C403" s="148">
        <v>7.7096</v>
      </c>
      <c r="D403" s="149">
        <v>10.787000000000001</v>
      </c>
    </row>
    <row r="404" spans="1:4" x14ac:dyDescent="0.25">
      <c r="A404" s="68">
        <v>44851</v>
      </c>
      <c r="B404" s="147">
        <v>2821</v>
      </c>
      <c r="C404" s="148">
        <v>7.7287999999999997</v>
      </c>
      <c r="D404" s="149">
        <v>10.7767</v>
      </c>
    </row>
    <row r="405" spans="1:4" x14ac:dyDescent="0.25">
      <c r="A405" s="68">
        <v>44851</v>
      </c>
      <c r="B405" s="147">
        <v>2828</v>
      </c>
      <c r="C405" s="148">
        <v>7.7478999999999996</v>
      </c>
      <c r="D405" s="149">
        <v>10.766500000000001</v>
      </c>
    </row>
    <row r="406" spans="1:4" x14ac:dyDescent="0.25">
      <c r="A406" s="68">
        <v>44851</v>
      </c>
      <c r="B406" s="147">
        <v>2835</v>
      </c>
      <c r="C406" s="148">
        <v>7.7671000000000001</v>
      </c>
      <c r="D406" s="149">
        <v>10.7563</v>
      </c>
    </row>
    <row r="407" spans="1:4" x14ac:dyDescent="0.25">
      <c r="A407" s="68">
        <v>44851</v>
      </c>
      <c r="B407" s="147">
        <v>2842</v>
      </c>
      <c r="C407" s="148">
        <v>7.7862999999999998</v>
      </c>
      <c r="D407" s="149">
        <v>10.7462</v>
      </c>
    </row>
    <row r="408" spans="1:4" x14ac:dyDescent="0.25">
      <c r="A408" s="68">
        <v>44851</v>
      </c>
      <c r="B408" s="147">
        <v>2849</v>
      </c>
      <c r="C408" s="148">
        <v>7.8055000000000003</v>
      </c>
      <c r="D408" s="149">
        <v>10.7362</v>
      </c>
    </row>
    <row r="409" spans="1:4" x14ac:dyDescent="0.25">
      <c r="A409" s="68">
        <v>44851</v>
      </c>
      <c r="B409" s="147">
        <v>2856</v>
      </c>
      <c r="C409" s="148">
        <v>7.8247</v>
      </c>
      <c r="D409" s="149">
        <v>10.7263</v>
      </c>
    </row>
    <row r="410" spans="1:4" x14ac:dyDescent="0.25">
      <c r="A410" s="68">
        <v>44851</v>
      </c>
      <c r="B410" s="147">
        <v>2863</v>
      </c>
      <c r="C410" s="148">
        <v>7.8437999999999999</v>
      </c>
      <c r="D410" s="149">
        <v>10.7165</v>
      </c>
    </row>
    <row r="411" spans="1:4" x14ac:dyDescent="0.25">
      <c r="A411" s="68">
        <v>44851</v>
      </c>
      <c r="B411" s="147">
        <v>2870</v>
      </c>
      <c r="C411" s="148">
        <v>7.8630000000000004</v>
      </c>
      <c r="D411" s="149">
        <v>10.7067</v>
      </c>
    </row>
    <row r="412" spans="1:4" x14ac:dyDescent="0.25">
      <c r="A412" s="68">
        <v>44851</v>
      </c>
      <c r="B412" s="147">
        <v>2877</v>
      </c>
      <c r="C412" s="148">
        <v>7.8822000000000001</v>
      </c>
      <c r="D412" s="149">
        <v>10.696999999999999</v>
      </c>
    </row>
    <row r="413" spans="1:4" x14ac:dyDescent="0.25">
      <c r="A413" s="68">
        <v>44851</v>
      </c>
      <c r="B413" s="147">
        <v>2884</v>
      </c>
      <c r="C413" s="148">
        <v>7.9013999999999998</v>
      </c>
      <c r="D413" s="149">
        <v>10.6873</v>
      </c>
    </row>
    <row r="414" spans="1:4" x14ac:dyDescent="0.25">
      <c r="A414" s="68">
        <v>44851</v>
      </c>
      <c r="B414" s="147">
        <v>2891</v>
      </c>
      <c r="C414" s="148">
        <v>7.9204999999999997</v>
      </c>
      <c r="D414" s="149">
        <v>10.6778</v>
      </c>
    </row>
    <row r="415" spans="1:4" x14ac:dyDescent="0.25">
      <c r="A415" s="68">
        <v>44851</v>
      </c>
      <c r="B415" s="147">
        <v>2898</v>
      </c>
      <c r="C415" s="148">
        <v>7.9397000000000002</v>
      </c>
      <c r="D415" s="149">
        <v>10.6683</v>
      </c>
    </row>
    <row r="416" spans="1:4" x14ac:dyDescent="0.25">
      <c r="A416" s="68">
        <v>44851</v>
      </c>
      <c r="B416" s="147">
        <v>2905</v>
      </c>
      <c r="C416" s="148">
        <v>7.9588999999999999</v>
      </c>
      <c r="D416" s="149">
        <v>10.658799999999999</v>
      </c>
    </row>
    <row r="417" spans="1:4" x14ac:dyDescent="0.25">
      <c r="A417" s="68">
        <v>44851</v>
      </c>
      <c r="B417" s="147">
        <v>2912</v>
      </c>
      <c r="C417" s="148">
        <v>7.9781000000000004</v>
      </c>
      <c r="D417" s="149">
        <v>10.6495</v>
      </c>
    </row>
    <row r="418" spans="1:4" x14ac:dyDescent="0.25">
      <c r="A418" s="68">
        <v>44851</v>
      </c>
      <c r="B418" s="147">
        <v>2919</v>
      </c>
      <c r="C418" s="148">
        <v>7.9973000000000001</v>
      </c>
      <c r="D418" s="149">
        <v>10.6402</v>
      </c>
    </row>
    <row r="419" spans="1:4" x14ac:dyDescent="0.25">
      <c r="A419" s="68">
        <v>44851</v>
      </c>
      <c r="B419" s="147">
        <v>2926</v>
      </c>
      <c r="C419" s="148">
        <v>8.0164000000000009</v>
      </c>
      <c r="D419" s="149">
        <v>10.6309</v>
      </c>
    </row>
    <row r="420" spans="1:4" x14ac:dyDescent="0.25">
      <c r="A420" s="68">
        <v>44851</v>
      </c>
      <c r="B420" s="147">
        <v>2933</v>
      </c>
      <c r="C420" s="148">
        <v>8.0356000000000005</v>
      </c>
      <c r="D420" s="149">
        <v>10.6218</v>
      </c>
    </row>
    <row r="421" spans="1:4" x14ac:dyDescent="0.25">
      <c r="A421" s="68">
        <v>44851</v>
      </c>
      <c r="B421" s="147">
        <v>2940</v>
      </c>
      <c r="C421" s="148">
        <v>8.0548000000000002</v>
      </c>
      <c r="D421" s="149">
        <v>10.6127</v>
      </c>
    </row>
    <row r="422" spans="1:4" x14ac:dyDescent="0.25">
      <c r="A422" s="68">
        <v>44851</v>
      </c>
      <c r="B422" s="147">
        <v>2947</v>
      </c>
      <c r="C422" s="148">
        <v>8.0739999999999998</v>
      </c>
      <c r="D422" s="149">
        <v>10.6036</v>
      </c>
    </row>
    <row r="423" spans="1:4" x14ac:dyDescent="0.25">
      <c r="A423" s="68">
        <v>44851</v>
      </c>
      <c r="B423" s="147">
        <v>2954</v>
      </c>
      <c r="C423" s="148">
        <v>8.0931999999999995</v>
      </c>
      <c r="D423" s="149">
        <v>10.5946</v>
      </c>
    </row>
    <row r="424" spans="1:4" x14ac:dyDescent="0.25">
      <c r="A424" s="68">
        <v>44851</v>
      </c>
      <c r="B424" s="147">
        <v>2961</v>
      </c>
      <c r="C424" s="148">
        <v>8.1122999999999994</v>
      </c>
      <c r="D424" s="149">
        <v>10.585699999999999</v>
      </c>
    </row>
    <row r="425" spans="1:4" x14ac:dyDescent="0.25">
      <c r="A425" s="68">
        <v>44851</v>
      </c>
      <c r="B425" s="147">
        <v>2968</v>
      </c>
      <c r="C425" s="148">
        <v>8.1315000000000008</v>
      </c>
      <c r="D425" s="149">
        <v>10.5769</v>
      </c>
    </row>
    <row r="426" spans="1:4" x14ac:dyDescent="0.25">
      <c r="A426" s="68">
        <v>44851</v>
      </c>
      <c r="B426" s="147">
        <v>2975</v>
      </c>
      <c r="C426" s="148">
        <v>8.1507000000000005</v>
      </c>
      <c r="D426" s="149">
        <v>10.568099999999999</v>
      </c>
    </row>
    <row r="427" spans="1:4" x14ac:dyDescent="0.25">
      <c r="A427" s="68">
        <v>44851</v>
      </c>
      <c r="B427" s="147">
        <v>2982</v>
      </c>
      <c r="C427" s="148">
        <v>8.1699000000000002</v>
      </c>
      <c r="D427" s="149">
        <v>10.5594</v>
      </c>
    </row>
    <row r="428" spans="1:4" x14ac:dyDescent="0.25">
      <c r="A428" s="68">
        <v>44851</v>
      </c>
      <c r="B428" s="147">
        <v>2989</v>
      </c>
      <c r="C428" s="148">
        <v>8.1890000000000001</v>
      </c>
      <c r="D428" s="149">
        <v>10.550700000000001</v>
      </c>
    </row>
    <row r="429" spans="1:4" x14ac:dyDescent="0.25">
      <c r="A429" s="68">
        <v>44851</v>
      </c>
      <c r="B429" s="147">
        <v>2996</v>
      </c>
      <c r="C429" s="148">
        <v>8.2081999999999997</v>
      </c>
      <c r="D429" s="149">
        <v>10.542199999999999</v>
      </c>
    </row>
    <row r="430" spans="1:4" x14ac:dyDescent="0.25">
      <c r="A430" s="68">
        <v>44851</v>
      </c>
      <c r="B430" s="147">
        <v>3003</v>
      </c>
      <c r="C430" s="148">
        <v>8.2273999999999994</v>
      </c>
      <c r="D430" s="149">
        <v>10.5336</v>
      </c>
    </row>
    <row r="431" spans="1:4" x14ac:dyDescent="0.25">
      <c r="A431" s="68">
        <v>44851</v>
      </c>
      <c r="B431" s="147">
        <v>3010</v>
      </c>
      <c r="C431" s="148">
        <v>8.2466000000000008</v>
      </c>
      <c r="D431" s="149">
        <v>10.5252</v>
      </c>
    </row>
    <row r="432" spans="1:4" x14ac:dyDescent="0.25">
      <c r="A432" s="68">
        <v>44851</v>
      </c>
      <c r="B432" s="147">
        <v>3017</v>
      </c>
      <c r="C432" s="148">
        <v>8.2658000000000005</v>
      </c>
      <c r="D432" s="149">
        <v>10.5168</v>
      </c>
    </row>
    <row r="433" spans="1:4" x14ac:dyDescent="0.25">
      <c r="A433" s="68">
        <v>44851</v>
      </c>
      <c r="B433" s="147">
        <v>3024</v>
      </c>
      <c r="C433" s="148">
        <v>8.2849000000000004</v>
      </c>
      <c r="D433" s="149">
        <v>10.5084</v>
      </c>
    </row>
    <row r="434" spans="1:4" x14ac:dyDescent="0.25">
      <c r="A434" s="68">
        <v>44851</v>
      </c>
      <c r="B434" s="147">
        <v>3031</v>
      </c>
      <c r="C434" s="148">
        <v>8.3041</v>
      </c>
      <c r="D434" s="149">
        <v>10.5001</v>
      </c>
    </row>
    <row r="435" spans="1:4" x14ac:dyDescent="0.25">
      <c r="A435" s="68">
        <v>44851</v>
      </c>
      <c r="B435" s="147">
        <v>3038</v>
      </c>
      <c r="C435" s="148">
        <v>8.3232999999999997</v>
      </c>
      <c r="D435" s="149">
        <v>10.491899999999999</v>
      </c>
    </row>
    <row r="436" spans="1:4" x14ac:dyDescent="0.25">
      <c r="A436" s="68">
        <v>44851</v>
      </c>
      <c r="B436" s="147">
        <v>3045</v>
      </c>
      <c r="C436" s="148">
        <v>8.3424999999999994</v>
      </c>
      <c r="D436" s="149">
        <v>10.483700000000001</v>
      </c>
    </row>
    <row r="437" spans="1:4" x14ac:dyDescent="0.25">
      <c r="A437" s="68">
        <v>44851</v>
      </c>
      <c r="B437" s="147">
        <v>3052</v>
      </c>
      <c r="C437" s="148">
        <v>8.3615999999999993</v>
      </c>
      <c r="D437" s="149">
        <v>10.4756</v>
      </c>
    </row>
    <row r="438" spans="1:4" x14ac:dyDescent="0.25">
      <c r="A438" s="68">
        <v>44851</v>
      </c>
      <c r="B438" s="147">
        <v>3059</v>
      </c>
      <c r="C438" s="148">
        <v>8.3808000000000007</v>
      </c>
      <c r="D438" s="149">
        <v>10.467599999999999</v>
      </c>
    </row>
    <row r="439" spans="1:4" x14ac:dyDescent="0.25">
      <c r="A439" s="68">
        <v>44851</v>
      </c>
      <c r="B439" s="147">
        <v>3066</v>
      </c>
      <c r="C439" s="148">
        <v>8.4</v>
      </c>
      <c r="D439" s="149">
        <v>10.4596</v>
      </c>
    </row>
    <row r="440" spans="1:4" x14ac:dyDescent="0.25">
      <c r="A440" s="68">
        <v>44851</v>
      </c>
      <c r="B440" s="147">
        <v>3073</v>
      </c>
      <c r="C440" s="148">
        <v>8.4192</v>
      </c>
      <c r="D440" s="149">
        <v>10.451599999999999</v>
      </c>
    </row>
    <row r="441" spans="1:4" x14ac:dyDescent="0.25">
      <c r="A441" s="68">
        <v>44851</v>
      </c>
      <c r="B441" s="147">
        <v>3080</v>
      </c>
      <c r="C441" s="148">
        <v>8.4383999999999997</v>
      </c>
      <c r="D441" s="149">
        <v>10.4438</v>
      </c>
    </row>
    <row r="442" spans="1:4" x14ac:dyDescent="0.25">
      <c r="A442" s="68">
        <v>44851</v>
      </c>
      <c r="B442" s="147">
        <v>3087</v>
      </c>
      <c r="C442" s="148">
        <v>8.4574999999999996</v>
      </c>
      <c r="D442" s="149">
        <v>10.436</v>
      </c>
    </row>
    <row r="443" spans="1:4" x14ac:dyDescent="0.25">
      <c r="A443" s="68">
        <v>44851</v>
      </c>
      <c r="B443" s="147">
        <v>3094</v>
      </c>
      <c r="C443" s="148">
        <v>8.4766999999999992</v>
      </c>
      <c r="D443" s="149">
        <v>10.4282</v>
      </c>
    </row>
    <row r="444" spans="1:4" x14ac:dyDescent="0.25">
      <c r="A444" s="68">
        <v>44851</v>
      </c>
      <c r="B444" s="147">
        <v>3101</v>
      </c>
      <c r="C444" s="148">
        <v>8.4959000000000007</v>
      </c>
      <c r="D444" s="149">
        <v>10.420500000000001</v>
      </c>
    </row>
    <row r="445" spans="1:4" x14ac:dyDescent="0.25">
      <c r="A445" s="68">
        <v>44851</v>
      </c>
      <c r="B445" s="147">
        <v>3108</v>
      </c>
      <c r="C445" s="148">
        <v>8.5151000000000003</v>
      </c>
      <c r="D445" s="149">
        <v>10.412800000000001</v>
      </c>
    </row>
    <row r="446" spans="1:4" x14ac:dyDescent="0.25">
      <c r="A446" s="68">
        <v>44851</v>
      </c>
      <c r="B446" s="147">
        <v>3115</v>
      </c>
      <c r="C446" s="148">
        <v>8.5342000000000002</v>
      </c>
      <c r="D446" s="149">
        <v>10.405200000000001</v>
      </c>
    </row>
    <row r="447" spans="1:4" x14ac:dyDescent="0.25">
      <c r="A447" s="68">
        <v>44851</v>
      </c>
      <c r="B447" s="147">
        <v>3122</v>
      </c>
      <c r="C447" s="148">
        <v>8.5533999999999999</v>
      </c>
      <c r="D447" s="149">
        <v>10.3977</v>
      </c>
    </row>
    <row r="448" spans="1:4" x14ac:dyDescent="0.25">
      <c r="A448" s="68">
        <v>44851</v>
      </c>
      <c r="B448" s="147">
        <v>3129</v>
      </c>
      <c r="C448" s="148">
        <v>8.5725999999999996</v>
      </c>
      <c r="D448" s="149">
        <v>10.3902</v>
      </c>
    </row>
    <row r="449" spans="1:4" x14ac:dyDescent="0.25">
      <c r="A449" s="68">
        <v>44851</v>
      </c>
      <c r="B449" s="147">
        <v>3136</v>
      </c>
      <c r="C449" s="148">
        <v>8.5917999999999992</v>
      </c>
      <c r="D449" s="149">
        <v>10.3828</v>
      </c>
    </row>
    <row r="450" spans="1:4" x14ac:dyDescent="0.25">
      <c r="A450" s="68">
        <v>44851</v>
      </c>
      <c r="B450" s="147">
        <v>3143</v>
      </c>
      <c r="C450" s="148">
        <v>8.6110000000000007</v>
      </c>
      <c r="D450" s="149">
        <v>10.375400000000001</v>
      </c>
    </row>
    <row r="451" spans="1:4" x14ac:dyDescent="0.25">
      <c r="A451" s="68">
        <v>44851</v>
      </c>
      <c r="B451" s="147">
        <v>3150</v>
      </c>
      <c r="C451" s="148">
        <v>8.6301000000000005</v>
      </c>
      <c r="D451" s="149">
        <v>10.3681</v>
      </c>
    </row>
    <row r="452" spans="1:4" x14ac:dyDescent="0.25">
      <c r="A452" s="68">
        <v>44851</v>
      </c>
      <c r="B452" s="147">
        <v>3157</v>
      </c>
      <c r="C452" s="148">
        <v>8.6493000000000002</v>
      </c>
      <c r="D452" s="149">
        <v>10.360799999999999</v>
      </c>
    </row>
    <row r="453" spans="1:4" x14ac:dyDescent="0.25">
      <c r="A453" s="68">
        <v>44851</v>
      </c>
      <c r="B453" s="147">
        <v>3164</v>
      </c>
      <c r="C453" s="148">
        <v>8.6684999999999999</v>
      </c>
      <c r="D453" s="149">
        <v>10.3536</v>
      </c>
    </row>
    <row r="454" spans="1:4" x14ac:dyDescent="0.25">
      <c r="A454" s="68">
        <v>44851</v>
      </c>
      <c r="B454" s="147">
        <v>3171</v>
      </c>
      <c r="C454" s="148">
        <v>8.6876999999999995</v>
      </c>
      <c r="D454" s="149">
        <v>10.346399999999999</v>
      </c>
    </row>
    <row r="455" spans="1:4" x14ac:dyDescent="0.25">
      <c r="A455" s="68">
        <v>44851</v>
      </c>
      <c r="B455" s="147">
        <v>3178</v>
      </c>
      <c r="C455" s="148">
        <v>8.7067999999999994</v>
      </c>
      <c r="D455" s="149">
        <v>10.3393</v>
      </c>
    </row>
    <row r="456" spans="1:4" x14ac:dyDescent="0.25">
      <c r="A456" s="68">
        <v>44851</v>
      </c>
      <c r="B456" s="147">
        <v>3185</v>
      </c>
      <c r="C456" s="148">
        <v>8.7260000000000009</v>
      </c>
      <c r="D456" s="149">
        <v>10.3323</v>
      </c>
    </row>
    <row r="457" spans="1:4" x14ac:dyDescent="0.25">
      <c r="A457" s="68">
        <v>44851</v>
      </c>
      <c r="B457" s="147">
        <v>3192</v>
      </c>
      <c r="C457" s="148">
        <v>8.7452000000000005</v>
      </c>
      <c r="D457" s="149">
        <v>10.3253</v>
      </c>
    </row>
    <row r="458" spans="1:4" x14ac:dyDescent="0.25">
      <c r="A458" s="68">
        <v>44851</v>
      </c>
      <c r="B458" s="147">
        <v>3199</v>
      </c>
      <c r="C458" s="148">
        <v>8.7644000000000002</v>
      </c>
      <c r="D458" s="149">
        <v>10.318300000000001</v>
      </c>
    </row>
    <row r="459" spans="1:4" x14ac:dyDescent="0.25">
      <c r="A459" s="68">
        <v>44851</v>
      </c>
      <c r="B459" s="147">
        <v>3206</v>
      </c>
      <c r="C459" s="148">
        <v>8.7835999999999999</v>
      </c>
      <c r="D459" s="149">
        <v>10.311400000000001</v>
      </c>
    </row>
    <row r="460" spans="1:4" x14ac:dyDescent="0.25">
      <c r="A460" s="68">
        <v>44851</v>
      </c>
      <c r="B460" s="147">
        <v>3213</v>
      </c>
      <c r="C460" s="148">
        <v>8.8026999999999997</v>
      </c>
      <c r="D460" s="149">
        <v>10.304500000000001</v>
      </c>
    </row>
    <row r="461" spans="1:4" x14ac:dyDescent="0.25">
      <c r="A461" s="68">
        <v>44851</v>
      </c>
      <c r="B461" s="147">
        <v>3220</v>
      </c>
      <c r="C461" s="148">
        <v>8.8218999999999994</v>
      </c>
      <c r="D461" s="149">
        <v>10.297700000000001</v>
      </c>
    </row>
    <row r="462" spans="1:4" x14ac:dyDescent="0.25">
      <c r="A462" s="68">
        <v>44851</v>
      </c>
      <c r="B462" s="147">
        <v>3227</v>
      </c>
      <c r="C462" s="148">
        <v>8.8411000000000008</v>
      </c>
      <c r="D462" s="149">
        <v>10.291</v>
      </c>
    </row>
    <row r="463" spans="1:4" x14ac:dyDescent="0.25">
      <c r="A463" s="68">
        <v>44851</v>
      </c>
      <c r="B463" s="147">
        <v>3234</v>
      </c>
      <c r="C463" s="148">
        <v>8.8603000000000005</v>
      </c>
      <c r="D463" s="149">
        <v>10.2843</v>
      </c>
    </row>
    <row r="464" spans="1:4" x14ac:dyDescent="0.25">
      <c r="A464" s="68">
        <v>44851</v>
      </c>
      <c r="B464" s="147">
        <v>3241</v>
      </c>
      <c r="C464" s="148">
        <v>8.8795000000000002</v>
      </c>
      <c r="D464" s="149">
        <v>10.2776</v>
      </c>
    </row>
    <row r="465" spans="1:4" x14ac:dyDescent="0.25">
      <c r="A465" s="68">
        <v>44851</v>
      </c>
      <c r="B465" s="147">
        <v>3248</v>
      </c>
      <c r="C465" s="148">
        <v>8.8986000000000001</v>
      </c>
      <c r="D465" s="149">
        <v>10.271000000000001</v>
      </c>
    </row>
    <row r="466" spans="1:4" x14ac:dyDescent="0.25">
      <c r="A466" s="68">
        <v>44851</v>
      </c>
      <c r="B466" s="147">
        <v>3255</v>
      </c>
      <c r="C466" s="148">
        <v>8.9177999999999997</v>
      </c>
      <c r="D466" s="149">
        <v>10.2645</v>
      </c>
    </row>
    <row r="467" spans="1:4" x14ac:dyDescent="0.25">
      <c r="A467" s="68">
        <v>44851</v>
      </c>
      <c r="B467" s="147">
        <v>3262</v>
      </c>
      <c r="C467" s="148">
        <v>8.9369999999999994</v>
      </c>
      <c r="D467" s="149">
        <v>10.257899999999999</v>
      </c>
    </row>
    <row r="468" spans="1:4" x14ac:dyDescent="0.25">
      <c r="A468" s="68">
        <v>44851</v>
      </c>
      <c r="B468" s="147">
        <v>3269</v>
      </c>
      <c r="C468" s="148">
        <v>8.9562000000000008</v>
      </c>
      <c r="D468" s="149">
        <v>10.2515</v>
      </c>
    </row>
    <row r="469" spans="1:4" x14ac:dyDescent="0.25">
      <c r="A469" s="68">
        <v>44851</v>
      </c>
      <c r="B469" s="147">
        <v>3276</v>
      </c>
      <c r="C469" s="148">
        <v>8.9753000000000007</v>
      </c>
      <c r="D469" s="149">
        <v>10.245100000000001</v>
      </c>
    </row>
    <row r="470" spans="1:4" x14ac:dyDescent="0.25">
      <c r="A470" s="68">
        <v>44851</v>
      </c>
      <c r="B470" s="147">
        <v>3283</v>
      </c>
      <c r="C470" s="148">
        <v>8.9945000000000004</v>
      </c>
      <c r="D470" s="149">
        <v>10.2387</v>
      </c>
    </row>
    <row r="471" spans="1:4" x14ac:dyDescent="0.25">
      <c r="A471" s="68">
        <v>44851</v>
      </c>
      <c r="B471" s="147">
        <v>3290</v>
      </c>
      <c r="C471" s="148">
        <v>9.0137</v>
      </c>
      <c r="D471" s="149">
        <v>10.2324</v>
      </c>
    </row>
    <row r="472" spans="1:4" x14ac:dyDescent="0.25">
      <c r="A472" s="68">
        <v>44851</v>
      </c>
      <c r="B472" s="147">
        <v>3297</v>
      </c>
      <c r="C472" s="148">
        <v>9.0328999999999997</v>
      </c>
      <c r="D472" s="149">
        <v>10.226100000000001</v>
      </c>
    </row>
    <row r="473" spans="1:4" x14ac:dyDescent="0.25">
      <c r="A473" s="68">
        <v>44851</v>
      </c>
      <c r="B473" s="147">
        <v>3304</v>
      </c>
      <c r="C473" s="148">
        <v>9.0520999999999994</v>
      </c>
      <c r="D473" s="149">
        <v>10.219900000000001</v>
      </c>
    </row>
    <row r="474" spans="1:4" x14ac:dyDescent="0.25">
      <c r="A474" s="68">
        <v>44851</v>
      </c>
      <c r="B474" s="147">
        <v>3311</v>
      </c>
      <c r="C474" s="148">
        <v>9.0711999999999993</v>
      </c>
      <c r="D474" s="149">
        <v>10.213699999999999</v>
      </c>
    </row>
    <row r="475" spans="1:4" x14ac:dyDescent="0.25">
      <c r="A475" s="68">
        <v>44851</v>
      </c>
      <c r="B475" s="147">
        <v>3318</v>
      </c>
      <c r="C475" s="148">
        <v>9.0904000000000007</v>
      </c>
      <c r="D475" s="149">
        <v>10.207599999999999</v>
      </c>
    </row>
    <row r="476" spans="1:4" x14ac:dyDescent="0.25">
      <c r="A476" s="68">
        <v>44851</v>
      </c>
      <c r="B476" s="147">
        <v>3325</v>
      </c>
      <c r="C476" s="148">
        <v>9.1096000000000004</v>
      </c>
      <c r="D476" s="149">
        <v>10.201499999999999</v>
      </c>
    </row>
    <row r="477" spans="1:4" x14ac:dyDescent="0.25">
      <c r="A477" s="68">
        <v>44851</v>
      </c>
      <c r="B477" s="147">
        <v>3332</v>
      </c>
      <c r="C477" s="148">
        <v>9.1288</v>
      </c>
      <c r="D477" s="149">
        <v>10.195499999999999</v>
      </c>
    </row>
    <row r="478" spans="1:4" x14ac:dyDescent="0.25">
      <c r="A478" s="68">
        <v>44851</v>
      </c>
      <c r="B478" s="147">
        <v>3339</v>
      </c>
      <c r="C478" s="148">
        <v>9.1478999999999999</v>
      </c>
      <c r="D478" s="149">
        <v>10.189500000000001</v>
      </c>
    </row>
    <row r="479" spans="1:4" x14ac:dyDescent="0.25">
      <c r="A479" s="68">
        <v>44851</v>
      </c>
      <c r="B479" s="147">
        <v>3346</v>
      </c>
      <c r="C479" s="148">
        <v>9.1670999999999996</v>
      </c>
      <c r="D479" s="149">
        <v>10.1835</v>
      </c>
    </row>
    <row r="480" spans="1:4" x14ac:dyDescent="0.25">
      <c r="A480" s="68">
        <v>44851</v>
      </c>
      <c r="B480" s="147">
        <v>3353</v>
      </c>
      <c r="C480" s="148">
        <v>9.1862999999999992</v>
      </c>
      <c r="D480" s="149">
        <v>10.1776</v>
      </c>
    </row>
    <row r="481" spans="1:4" x14ac:dyDescent="0.25">
      <c r="A481" s="68">
        <v>44851</v>
      </c>
      <c r="B481" s="147">
        <v>3360</v>
      </c>
      <c r="C481" s="148">
        <v>9.2055000000000007</v>
      </c>
      <c r="D481" s="149">
        <v>10.171799999999999</v>
      </c>
    </row>
    <row r="482" spans="1:4" x14ac:dyDescent="0.25">
      <c r="A482" s="68">
        <v>44851</v>
      </c>
      <c r="B482" s="147">
        <v>3367</v>
      </c>
      <c r="C482" s="148">
        <v>9.2247000000000003</v>
      </c>
      <c r="D482" s="149">
        <v>10.165900000000001</v>
      </c>
    </row>
    <row r="483" spans="1:4" x14ac:dyDescent="0.25">
      <c r="A483" s="68">
        <v>44851</v>
      </c>
      <c r="B483" s="147">
        <v>3374</v>
      </c>
      <c r="C483" s="148">
        <v>9.2438000000000002</v>
      </c>
      <c r="D483" s="149">
        <v>10.1602</v>
      </c>
    </row>
    <row r="484" spans="1:4" x14ac:dyDescent="0.25">
      <c r="A484" s="68">
        <v>44851</v>
      </c>
      <c r="B484" s="147">
        <v>3381</v>
      </c>
      <c r="C484" s="148">
        <v>9.2629999999999999</v>
      </c>
      <c r="D484" s="149">
        <v>10.154400000000001</v>
      </c>
    </row>
    <row r="485" spans="1:4" x14ac:dyDescent="0.25">
      <c r="A485" s="68">
        <v>44851</v>
      </c>
      <c r="B485" s="147">
        <v>3388</v>
      </c>
      <c r="C485" s="148">
        <v>9.2821999999999996</v>
      </c>
      <c r="D485" s="149">
        <v>10.1487</v>
      </c>
    </row>
    <row r="486" spans="1:4" x14ac:dyDescent="0.25">
      <c r="A486" s="68">
        <v>44851</v>
      </c>
      <c r="B486" s="147">
        <v>3395</v>
      </c>
      <c r="C486" s="148">
        <v>9.3013999999999992</v>
      </c>
      <c r="D486" s="149">
        <v>10.1431</v>
      </c>
    </row>
    <row r="487" spans="1:4" x14ac:dyDescent="0.25">
      <c r="A487" s="68">
        <v>44851</v>
      </c>
      <c r="B487" s="147">
        <v>3402</v>
      </c>
      <c r="C487" s="148">
        <v>9.3204999999999991</v>
      </c>
      <c r="D487" s="149">
        <v>10.137499999999999</v>
      </c>
    </row>
    <row r="488" spans="1:4" x14ac:dyDescent="0.25">
      <c r="A488" s="68">
        <v>44851</v>
      </c>
      <c r="B488" s="147">
        <v>3409</v>
      </c>
      <c r="C488" s="148">
        <v>9.3397000000000006</v>
      </c>
      <c r="D488" s="149">
        <v>10.132</v>
      </c>
    </row>
    <row r="489" spans="1:4" x14ac:dyDescent="0.25">
      <c r="A489" s="68">
        <v>44851</v>
      </c>
      <c r="B489" s="147">
        <v>3416</v>
      </c>
      <c r="C489" s="148">
        <v>9.3589000000000002</v>
      </c>
      <c r="D489" s="149">
        <v>10.1264</v>
      </c>
    </row>
    <row r="490" spans="1:4" x14ac:dyDescent="0.25">
      <c r="A490" s="68">
        <v>44851</v>
      </c>
      <c r="B490" s="147">
        <v>3423</v>
      </c>
      <c r="C490" s="148">
        <v>9.3780999999999999</v>
      </c>
      <c r="D490" s="149">
        <v>10.121</v>
      </c>
    </row>
    <row r="491" spans="1:4" x14ac:dyDescent="0.25">
      <c r="A491" s="68">
        <v>44851</v>
      </c>
      <c r="B491" s="147">
        <v>3430</v>
      </c>
      <c r="C491" s="148">
        <v>9.3972999999999995</v>
      </c>
      <c r="D491" s="149">
        <v>10.115500000000001</v>
      </c>
    </row>
    <row r="492" spans="1:4" x14ac:dyDescent="0.25">
      <c r="A492" s="68">
        <v>44851</v>
      </c>
      <c r="B492" s="147">
        <v>3437</v>
      </c>
      <c r="C492" s="148">
        <v>9.4163999999999994</v>
      </c>
      <c r="D492" s="149">
        <v>10.110099999999999</v>
      </c>
    </row>
    <row r="493" spans="1:4" x14ac:dyDescent="0.25">
      <c r="A493" s="68">
        <v>44851</v>
      </c>
      <c r="B493" s="147">
        <v>3444</v>
      </c>
      <c r="C493" s="148">
        <v>9.4356000000000009</v>
      </c>
      <c r="D493" s="149">
        <v>10.104799999999999</v>
      </c>
    </row>
    <row r="494" spans="1:4" x14ac:dyDescent="0.25">
      <c r="A494" s="68">
        <v>44851</v>
      </c>
      <c r="B494" s="147">
        <v>3451</v>
      </c>
      <c r="C494" s="148">
        <v>9.4548000000000005</v>
      </c>
      <c r="D494" s="149">
        <v>10.099500000000001</v>
      </c>
    </row>
    <row r="495" spans="1:4" x14ac:dyDescent="0.25">
      <c r="A495" s="68">
        <v>44851</v>
      </c>
      <c r="B495" s="147">
        <v>3458</v>
      </c>
      <c r="C495" s="148">
        <v>9.4740000000000002</v>
      </c>
      <c r="D495" s="149">
        <v>10.094200000000001</v>
      </c>
    </row>
    <row r="496" spans="1:4" x14ac:dyDescent="0.25">
      <c r="A496" s="68">
        <v>44851</v>
      </c>
      <c r="B496" s="147">
        <v>3465</v>
      </c>
      <c r="C496" s="148">
        <v>9.4931999999999999</v>
      </c>
      <c r="D496" s="149">
        <v>10.089</v>
      </c>
    </row>
    <row r="497" spans="1:4" x14ac:dyDescent="0.25">
      <c r="A497" s="68">
        <v>44851</v>
      </c>
      <c r="B497" s="147">
        <v>3472</v>
      </c>
      <c r="C497" s="148">
        <v>9.5122999999999998</v>
      </c>
      <c r="D497" s="149">
        <v>10.0838</v>
      </c>
    </row>
    <row r="498" spans="1:4" x14ac:dyDescent="0.25">
      <c r="A498" s="68">
        <v>44851</v>
      </c>
      <c r="B498" s="147">
        <v>3479</v>
      </c>
      <c r="C498" s="148">
        <v>9.5314999999999994</v>
      </c>
      <c r="D498" s="149">
        <v>10.0787</v>
      </c>
    </row>
    <row r="499" spans="1:4" x14ac:dyDescent="0.25">
      <c r="A499" s="68">
        <v>44851</v>
      </c>
      <c r="B499" s="147">
        <v>3486</v>
      </c>
      <c r="C499" s="148">
        <v>9.5507000000000009</v>
      </c>
      <c r="D499" s="149">
        <v>10.073600000000001</v>
      </c>
    </row>
    <row r="500" spans="1:4" x14ac:dyDescent="0.25">
      <c r="A500" s="68">
        <v>44851</v>
      </c>
      <c r="B500" s="147">
        <v>3493</v>
      </c>
      <c r="C500" s="148">
        <v>9.5699000000000005</v>
      </c>
      <c r="D500" s="149">
        <v>10.0685</v>
      </c>
    </row>
    <row r="501" spans="1:4" x14ac:dyDescent="0.25">
      <c r="A501" s="68">
        <v>44851</v>
      </c>
      <c r="B501" s="147">
        <v>3500</v>
      </c>
      <c r="C501" s="148">
        <v>9.5890000000000004</v>
      </c>
      <c r="D501" s="149">
        <v>10.063499999999999</v>
      </c>
    </row>
    <row r="502" spans="1:4" x14ac:dyDescent="0.25">
      <c r="A502" s="68">
        <v>44851</v>
      </c>
      <c r="B502" s="147">
        <v>3507</v>
      </c>
      <c r="C502" s="148">
        <v>9.6082000000000001</v>
      </c>
      <c r="D502" s="149">
        <v>10.0585</v>
      </c>
    </row>
    <row r="503" spans="1:4" x14ac:dyDescent="0.25">
      <c r="A503" s="68">
        <v>44851</v>
      </c>
      <c r="B503" s="147">
        <v>3514</v>
      </c>
      <c r="C503" s="148">
        <v>9.6273999999999997</v>
      </c>
      <c r="D503" s="149">
        <v>10.053599999999999</v>
      </c>
    </row>
    <row r="504" spans="1:4" x14ac:dyDescent="0.25">
      <c r="A504" s="68">
        <v>44851</v>
      </c>
      <c r="B504" s="147">
        <v>3521</v>
      </c>
      <c r="C504" s="148">
        <v>9.6465999999999994</v>
      </c>
      <c r="D504" s="149">
        <v>10.0487</v>
      </c>
    </row>
    <row r="505" spans="1:4" x14ac:dyDescent="0.25">
      <c r="A505" s="68">
        <v>44851</v>
      </c>
      <c r="B505" s="147">
        <v>3528</v>
      </c>
      <c r="C505" s="148">
        <v>9.6658000000000008</v>
      </c>
      <c r="D505" s="149">
        <v>10.043799999999999</v>
      </c>
    </row>
    <row r="506" spans="1:4" x14ac:dyDescent="0.25">
      <c r="A506" s="68">
        <v>44851</v>
      </c>
      <c r="B506" s="147">
        <v>3535</v>
      </c>
      <c r="C506" s="148">
        <v>9.6849000000000007</v>
      </c>
      <c r="D506" s="149">
        <v>10.039</v>
      </c>
    </row>
    <row r="507" spans="1:4" x14ac:dyDescent="0.25">
      <c r="A507" s="68">
        <v>44851</v>
      </c>
      <c r="B507" s="147">
        <v>3542</v>
      </c>
      <c r="C507" s="148">
        <v>9.7041000000000004</v>
      </c>
      <c r="D507" s="149">
        <v>10.0342</v>
      </c>
    </row>
    <row r="508" spans="1:4" x14ac:dyDescent="0.25">
      <c r="A508" s="68">
        <v>44851</v>
      </c>
      <c r="B508" s="147">
        <v>3549</v>
      </c>
      <c r="C508" s="148">
        <v>9.7233000000000001</v>
      </c>
      <c r="D508" s="149">
        <v>10.029400000000001</v>
      </c>
    </row>
    <row r="509" spans="1:4" x14ac:dyDescent="0.25">
      <c r="A509" s="68">
        <v>44851</v>
      </c>
      <c r="B509" s="147">
        <v>3556</v>
      </c>
      <c r="C509" s="148">
        <v>9.7424999999999997</v>
      </c>
      <c r="D509" s="149">
        <v>10.024699999999999</v>
      </c>
    </row>
    <row r="510" spans="1:4" x14ac:dyDescent="0.25">
      <c r="A510" s="68">
        <v>44851</v>
      </c>
      <c r="B510" s="147">
        <v>3563</v>
      </c>
      <c r="C510" s="148">
        <v>9.7615999999999996</v>
      </c>
      <c r="D510" s="149">
        <v>10.02</v>
      </c>
    </row>
    <row r="511" spans="1:4" x14ac:dyDescent="0.25">
      <c r="A511" s="68">
        <v>44851</v>
      </c>
      <c r="B511" s="147">
        <v>3570</v>
      </c>
      <c r="C511" s="148">
        <v>9.7807999999999993</v>
      </c>
      <c r="D511" s="149">
        <v>10.0154</v>
      </c>
    </row>
    <row r="512" spans="1:4" x14ac:dyDescent="0.25">
      <c r="A512" s="68">
        <v>44851</v>
      </c>
      <c r="B512" s="147">
        <v>3577</v>
      </c>
      <c r="C512" s="148">
        <v>9.8000000000000007</v>
      </c>
      <c r="D512" s="149">
        <v>10.0108</v>
      </c>
    </row>
    <row r="513" spans="1:4" x14ac:dyDescent="0.25">
      <c r="A513" s="68">
        <v>44851</v>
      </c>
      <c r="B513" s="147">
        <v>3584</v>
      </c>
      <c r="C513" s="148">
        <v>9.8192000000000004</v>
      </c>
      <c r="D513" s="149">
        <v>10.0062</v>
      </c>
    </row>
    <row r="514" spans="1:4" x14ac:dyDescent="0.25">
      <c r="A514" s="68">
        <v>44851</v>
      </c>
      <c r="B514" s="147">
        <v>3591</v>
      </c>
      <c r="C514" s="148">
        <v>9.8384</v>
      </c>
      <c r="D514" s="149">
        <v>10.0017</v>
      </c>
    </row>
    <row r="515" spans="1:4" x14ac:dyDescent="0.25">
      <c r="A515" s="68">
        <v>44851</v>
      </c>
      <c r="B515" s="147">
        <v>3598</v>
      </c>
      <c r="C515" s="148">
        <v>9.8574999999999999</v>
      </c>
      <c r="D515" s="149">
        <v>9.9971999999999994</v>
      </c>
    </row>
    <row r="516" spans="1:4" x14ac:dyDescent="0.25">
      <c r="A516" s="68">
        <v>44851</v>
      </c>
      <c r="B516" s="147">
        <v>3605</v>
      </c>
      <c r="C516" s="148">
        <v>9.8766999999999996</v>
      </c>
      <c r="D516" s="149">
        <v>9.9926999999999992</v>
      </c>
    </row>
    <row r="517" spans="1:4" x14ac:dyDescent="0.25">
      <c r="A517" s="68">
        <v>44851</v>
      </c>
      <c r="B517" s="147">
        <v>3612</v>
      </c>
      <c r="C517" s="148">
        <v>9.8958999999999993</v>
      </c>
      <c r="D517" s="149">
        <v>9.9883000000000006</v>
      </c>
    </row>
    <row r="518" spans="1:4" x14ac:dyDescent="0.25">
      <c r="A518" s="68">
        <v>44851</v>
      </c>
      <c r="B518" s="147">
        <v>3619</v>
      </c>
      <c r="C518" s="148">
        <v>9.9151000000000007</v>
      </c>
      <c r="D518" s="149">
        <v>9.9839000000000002</v>
      </c>
    </row>
    <row r="519" spans="1:4" x14ac:dyDescent="0.25">
      <c r="A519" s="68">
        <v>44851</v>
      </c>
      <c r="B519" s="147">
        <v>3626</v>
      </c>
      <c r="C519" s="148">
        <v>9.9342000000000006</v>
      </c>
      <c r="D519" s="149">
        <v>9.9795999999999996</v>
      </c>
    </row>
    <row r="520" spans="1:4" x14ac:dyDescent="0.25">
      <c r="A520" s="68">
        <v>44851</v>
      </c>
      <c r="B520" s="147">
        <v>3633</v>
      </c>
      <c r="C520" s="148">
        <v>9.9534000000000002</v>
      </c>
      <c r="D520" s="149">
        <v>9.9753000000000007</v>
      </c>
    </row>
    <row r="521" spans="1:4" x14ac:dyDescent="0.25">
      <c r="A521" s="68">
        <v>44851</v>
      </c>
      <c r="B521" s="147">
        <v>3640</v>
      </c>
      <c r="C521" s="148">
        <v>9.9725999999999999</v>
      </c>
      <c r="D521" s="149">
        <v>9.9710000000000001</v>
      </c>
    </row>
    <row r="522" spans="1:4" x14ac:dyDescent="0.25">
      <c r="A522" s="68">
        <v>44851</v>
      </c>
      <c r="B522" s="147">
        <v>3647</v>
      </c>
      <c r="C522" s="148">
        <v>9.9917999999999996</v>
      </c>
      <c r="D522" s="149">
        <v>9.9666999999999994</v>
      </c>
    </row>
    <row r="523" spans="1:4" x14ac:dyDescent="0.25">
      <c r="A523" s="68">
        <v>44851</v>
      </c>
      <c r="B523" s="147">
        <v>3654</v>
      </c>
      <c r="C523" s="148">
        <v>10.010999999999999</v>
      </c>
      <c r="D523" s="149">
        <v>9.9625000000000004</v>
      </c>
    </row>
    <row r="524" spans="1:4" x14ac:dyDescent="0.25">
      <c r="A524" s="68">
        <v>44851</v>
      </c>
      <c r="B524" s="147">
        <v>3661</v>
      </c>
      <c r="C524" s="148">
        <v>10.030099999999999</v>
      </c>
      <c r="D524" s="149">
        <v>9.9583999999999993</v>
      </c>
    </row>
    <row r="525" spans="1:4" x14ac:dyDescent="0.25">
      <c r="A525" s="68">
        <v>44851</v>
      </c>
      <c r="B525" s="147">
        <v>3668</v>
      </c>
      <c r="C525" s="148">
        <v>10.049300000000001</v>
      </c>
      <c r="D525" s="149">
        <v>9.9542000000000002</v>
      </c>
    </row>
    <row r="526" spans="1:4" x14ac:dyDescent="0.25">
      <c r="A526" s="68">
        <v>44851</v>
      </c>
      <c r="B526" s="147">
        <v>3675</v>
      </c>
      <c r="C526" s="148">
        <v>10.0685</v>
      </c>
      <c r="D526" s="149">
        <v>9.9501000000000008</v>
      </c>
    </row>
    <row r="527" spans="1:4" x14ac:dyDescent="0.25">
      <c r="A527" s="68">
        <v>44851</v>
      </c>
      <c r="B527" s="147">
        <v>3682</v>
      </c>
      <c r="C527" s="148">
        <v>10.0877</v>
      </c>
      <c r="D527" s="149">
        <v>9.9459999999999997</v>
      </c>
    </row>
    <row r="528" spans="1:4" x14ac:dyDescent="0.25">
      <c r="A528" s="68">
        <v>44851</v>
      </c>
      <c r="B528" s="147">
        <v>3689</v>
      </c>
      <c r="C528" s="148">
        <v>10.1068</v>
      </c>
      <c r="D528" s="149">
        <v>9.9420000000000002</v>
      </c>
    </row>
    <row r="529" spans="1:4" x14ac:dyDescent="0.25">
      <c r="A529" s="68">
        <v>44851</v>
      </c>
      <c r="B529" s="147">
        <v>3696</v>
      </c>
      <c r="C529" s="148">
        <v>10.125999999999999</v>
      </c>
      <c r="D529" s="149">
        <v>9.9380000000000006</v>
      </c>
    </row>
    <row r="530" spans="1:4" x14ac:dyDescent="0.25">
      <c r="A530" s="68">
        <v>44851</v>
      </c>
      <c r="B530" s="147">
        <v>3703</v>
      </c>
      <c r="C530" s="148">
        <v>10.145200000000001</v>
      </c>
      <c r="D530" s="149">
        <v>9.9339999999999993</v>
      </c>
    </row>
    <row r="531" spans="1:4" x14ac:dyDescent="0.25">
      <c r="A531" s="68">
        <v>44851</v>
      </c>
      <c r="B531" s="147">
        <v>3710</v>
      </c>
      <c r="C531" s="148">
        <v>10.164400000000001</v>
      </c>
      <c r="D531" s="149">
        <v>9.9300999999999995</v>
      </c>
    </row>
    <row r="532" spans="1:4" x14ac:dyDescent="0.25">
      <c r="A532" s="68">
        <v>44851</v>
      </c>
      <c r="B532" s="147">
        <v>3717</v>
      </c>
      <c r="C532" s="148">
        <v>10.1836</v>
      </c>
      <c r="D532" s="149">
        <v>9.9261999999999997</v>
      </c>
    </row>
    <row r="533" spans="1:4" x14ac:dyDescent="0.25">
      <c r="A533" s="68">
        <v>44851</v>
      </c>
      <c r="B533" s="147">
        <v>3724</v>
      </c>
      <c r="C533" s="148">
        <v>10.2027</v>
      </c>
      <c r="D533" s="149">
        <v>9.9222999999999999</v>
      </c>
    </row>
    <row r="534" spans="1:4" x14ac:dyDescent="0.25">
      <c r="A534" s="68">
        <v>44851</v>
      </c>
      <c r="B534" s="147">
        <v>3731</v>
      </c>
      <c r="C534" s="148">
        <v>10.2219</v>
      </c>
      <c r="D534" s="149">
        <v>9.9184999999999999</v>
      </c>
    </row>
    <row r="535" spans="1:4" x14ac:dyDescent="0.25">
      <c r="A535" s="68">
        <v>44851</v>
      </c>
      <c r="B535" s="147">
        <v>3738</v>
      </c>
      <c r="C535" s="148">
        <v>10.241099999999999</v>
      </c>
      <c r="D535" s="149">
        <v>9.9146999999999998</v>
      </c>
    </row>
    <row r="536" spans="1:4" x14ac:dyDescent="0.25">
      <c r="A536" s="68">
        <v>44851</v>
      </c>
      <c r="B536" s="147">
        <v>3745</v>
      </c>
      <c r="C536" s="148">
        <v>10.260300000000001</v>
      </c>
      <c r="D536" s="149">
        <v>9.9108999999999998</v>
      </c>
    </row>
    <row r="537" spans="1:4" x14ac:dyDescent="0.25">
      <c r="A537" s="68">
        <v>44851</v>
      </c>
      <c r="B537" s="147">
        <v>3752</v>
      </c>
      <c r="C537" s="148">
        <v>10.279500000000001</v>
      </c>
      <c r="D537" s="149">
        <v>9.9071999999999996</v>
      </c>
    </row>
    <row r="538" spans="1:4" x14ac:dyDescent="0.25">
      <c r="A538" s="68">
        <v>44851</v>
      </c>
      <c r="B538" s="147">
        <v>3759</v>
      </c>
      <c r="C538" s="148">
        <v>10.2986</v>
      </c>
      <c r="D538" s="149">
        <v>9.9034999999999993</v>
      </c>
    </row>
    <row r="539" spans="1:4" x14ac:dyDescent="0.25">
      <c r="A539" s="68">
        <v>44851</v>
      </c>
      <c r="B539" s="147">
        <v>3766</v>
      </c>
      <c r="C539" s="148">
        <v>10.3178</v>
      </c>
      <c r="D539" s="149">
        <v>9.8998000000000008</v>
      </c>
    </row>
    <row r="540" spans="1:4" x14ac:dyDescent="0.25">
      <c r="A540" s="68">
        <v>44851</v>
      </c>
      <c r="B540" s="147">
        <v>3773</v>
      </c>
      <c r="C540" s="148">
        <v>10.337</v>
      </c>
      <c r="D540" s="149">
        <v>9.8962000000000003</v>
      </c>
    </row>
    <row r="541" spans="1:4" x14ac:dyDescent="0.25">
      <c r="A541" s="68">
        <v>44851</v>
      </c>
      <c r="B541" s="147">
        <v>3780</v>
      </c>
      <c r="C541" s="148">
        <v>10.356199999999999</v>
      </c>
      <c r="D541" s="149">
        <v>9.8925000000000001</v>
      </c>
    </row>
    <row r="542" spans="1:4" x14ac:dyDescent="0.25">
      <c r="A542" s="68">
        <v>44851</v>
      </c>
      <c r="B542" s="147">
        <v>3787</v>
      </c>
      <c r="C542" s="148">
        <v>10.375299999999999</v>
      </c>
      <c r="D542" s="149">
        <v>9.8889999999999993</v>
      </c>
    </row>
    <row r="543" spans="1:4" x14ac:dyDescent="0.25">
      <c r="A543" s="68">
        <v>44851</v>
      </c>
      <c r="B543" s="147">
        <v>3794</v>
      </c>
      <c r="C543" s="148">
        <v>10.394500000000001</v>
      </c>
      <c r="D543" s="149">
        <v>9.8854000000000006</v>
      </c>
    </row>
    <row r="544" spans="1:4" x14ac:dyDescent="0.25">
      <c r="A544" s="68">
        <v>44851</v>
      </c>
      <c r="B544" s="147">
        <v>3801</v>
      </c>
      <c r="C544" s="148">
        <v>10.4137</v>
      </c>
      <c r="D544" s="149">
        <v>9.8818999999999999</v>
      </c>
    </row>
    <row r="545" spans="1:4" x14ac:dyDescent="0.25">
      <c r="A545" s="68">
        <v>44851</v>
      </c>
      <c r="B545" s="147">
        <v>3808</v>
      </c>
      <c r="C545" s="148">
        <v>10.4329</v>
      </c>
      <c r="D545" s="149">
        <v>9.8783999999999992</v>
      </c>
    </row>
    <row r="546" spans="1:4" x14ac:dyDescent="0.25">
      <c r="A546" s="68">
        <v>44851</v>
      </c>
      <c r="B546" s="147">
        <v>3815</v>
      </c>
      <c r="C546" s="148">
        <v>10.4521</v>
      </c>
      <c r="D546" s="149">
        <v>9.875</v>
      </c>
    </row>
    <row r="547" spans="1:4" x14ac:dyDescent="0.25">
      <c r="A547" s="68">
        <v>44851</v>
      </c>
      <c r="B547" s="147">
        <v>3822</v>
      </c>
      <c r="C547" s="148">
        <v>10.4712</v>
      </c>
      <c r="D547" s="149">
        <v>9.8714999999999993</v>
      </c>
    </row>
    <row r="548" spans="1:4" x14ac:dyDescent="0.25">
      <c r="A548" s="68">
        <v>44851</v>
      </c>
      <c r="B548" s="147">
        <v>3829</v>
      </c>
      <c r="C548" s="148">
        <v>10.490399999999999</v>
      </c>
      <c r="D548" s="149">
        <v>9.8681999999999999</v>
      </c>
    </row>
    <row r="549" spans="1:4" x14ac:dyDescent="0.25">
      <c r="A549" s="68">
        <v>44851</v>
      </c>
      <c r="B549" s="147">
        <v>3836</v>
      </c>
      <c r="C549" s="148">
        <v>10.509600000000001</v>
      </c>
      <c r="D549" s="149">
        <v>9.8648000000000007</v>
      </c>
    </row>
    <row r="550" spans="1:4" x14ac:dyDescent="0.25">
      <c r="A550" s="68">
        <v>44851</v>
      </c>
      <c r="B550" s="147">
        <v>3843</v>
      </c>
      <c r="C550" s="148">
        <v>10.5288</v>
      </c>
      <c r="D550" s="149">
        <v>9.8614999999999995</v>
      </c>
    </row>
    <row r="551" spans="1:4" x14ac:dyDescent="0.25">
      <c r="A551" s="68">
        <v>44851</v>
      </c>
      <c r="B551" s="147">
        <v>3850</v>
      </c>
      <c r="C551" s="148">
        <v>10.5479</v>
      </c>
      <c r="D551" s="149">
        <v>9.8582000000000001</v>
      </c>
    </row>
    <row r="552" spans="1:4" x14ac:dyDescent="0.25">
      <c r="A552" s="68">
        <v>44851</v>
      </c>
      <c r="B552" s="147">
        <v>3857</v>
      </c>
      <c r="C552" s="148">
        <v>10.5671</v>
      </c>
      <c r="D552" s="149">
        <v>9.8549000000000007</v>
      </c>
    </row>
    <row r="553" spans="1:4" x14ac:dyDescent="0.25">
      <c r="A553" s="68">
        <v>44851</v>
      </c>
      <c r="B553" s="147">
        <v>3864</v>
      </c>
      <c r="C553" s="148">
        <v>10.5863</v>
      </c>
      <c r="D553" s="149">
        <v>9.8515999999999995</v>
      </c>
    </row>
    <row r="554" spans="1:4" x14ac:dyDescent="0.25">
      <c r="A554" s="68">
        <v>44851</v>
      </c>
      <c r="B554" s="147">
        <v>3871</v>
      </c>
      <c r="C554" s="148">
        <v>10.605499999999999</v>
      </c>
      <c r="D554" s="149">
        <v>9.8483999999999998</v>
      </c>
    </row>
    <row r="555" spans="1:4" x14ac:dyDescent="0.25">
      <c r="A555" s="68">
        <v>44851</v>
      </c>
      <c r="B555" s="147">
        <v>3878</v>
      </c>
      <c r="C555" s="148">
        <v>10.624700000000001</v>
      </c>
      <c r="D555" s="149">
        <v>9.8452999999999999</v>
      </c>
    </row>
    <row r="556" spans="1:4" x14ac:dyDescent="0.25">
      <c r="A556" s="68">
        <v>44851</v>
      </c>
      <c r="B556" s="147">
        <v>3885</v>
      </c>
      <c r="C556" s="148">
        <v>10.643800000000001</v>
      </c>
      <c r="D556" s="149">
        <v>9.8421000000000003</v>
      </c>
    </row>
    <row r="557" spans="1:4" x14ac:dyDescent="0.25">
      <c r="A557" s="68">
        <v>44851</v>
      </c>
      <c r="B557" s="147">
        <v>3892</v>
      </c>
      <c r="C557" s="148">
        <v>10.663</v>
      </c>
      <c r="D557" s="149">
        <v>9.8390000000000004</v>
      </c>
    </row>
    <row r="558" spans="1:4" x14ac:dyDescent="0.25">
      <c r="A558" s="68">
        <v>44851</v>
      </c>
      <c r="B558" s="147">
        <v>3899</v>
      </c>
      <c r="C558" s="148">
        <v>10.6822</v>
      </c>
      <c r="D558" s="149">
        <v>9.8359000000000005</v>
      </c>
    </row>
    <row r="559" spans="1:4" x14ac:dyDescent="0.25">
      <c r="A559" s="68">
        <v>44851</v>
      </c>
      <c r="B559" s="147">
        <v>3906</v>
      </c>
      <c r="C559" s="148">
        <v>10.7014</v>
      </c>
      <c r="D559" s="149">
        <v>9.8328000000000007</v>
      </c>
    </row>
    <row r="560" spans="1:4" x14ac:dyDescent="0.25">
      <c r="A560" s="68">
        <v>44851</v>
      </c>
      <c r="B560" s="147">
        <v>3913</v>
      </c>
      <c r="C560" s="148">
        <v>10.720499999999999</v>
      </c>
      <c r="D560" s="149">
        <v>9.8298000000000005</v>
      </c>
    </row>
    <row r="561" spans="1:4" x14ac:dyDescent="0.25">
      <c r="A561" s="68">
        <v>44851</v>
      </c>
      <c r="B561" s="147">
        <v>3920</v>
      </c>
      <c r="C561" s="148">
        <v>10.739699999999999</v>
      </c>
      <c r="D561" s="149">
        <v>9.8268000000000004</v>
      </c>
    </row>
    <row r="562" spans="1:4" x14ac:dyDescent="0.25">
      <c r="A562" s="68">
        <v>44851</v>
      </c>
      <c r="B562" s="147">
        <v>3927</v>
      </c>
      <c r="C562" s="148">
        <v>10.758900000000001</v>
      </c>
      <c r="D562" s="149">
        <v>9.8238000000000003</v>
      </c>
    </row>
    <row r="563" spans="1:4" x14ac:dyDescent="0.25">
      <c r="A563" s="68">
        <v>44851</v>
      </c>
      <c r="B563" s="147">
        <v>3934</v>
      </c>
      <c r="C563" s="148">
        <v>10.7781</v>
      </c>
      <c r="D563" s="149">
        <v>9.8208000000000002</v>
      </c>
    </row>
    <row r="564" spans="1:4" x14ac:dyDescent="0.25">
      <c r="A564" s="68">
        <v>44851</v>
      </c>
      <c r="B564" s="147">
        <v>3941</v>
      </c>
      <c r="C564" s="148">
        <v>10.7973</v>
      </c>
      <c r="D564" s="149">
        <v>9.8178999999999998</v>
      </c>
    </row>
    <row r="565" spans="1:4" x14ac:dyDescent="0.25">
      <c r="A565" s="68">
        <v>44851</v>
      </c>
      <c r="B565" s="147">
        <v>3948</v>
      </c>
      <c r="C565" s="148">
        <v>10.8164</v>
      </c>
      <c r="D565" s="149">
        <v>9.8149999999999995</v>
      </c>
    </row>
    <row r="566" spans="1:4" x14ac:dyDescent="0.25">
      <c r="A566" s="68">
        <v>44851</v>
      </c>
      <c r="B566" s="147">
        <v>3955</v>
      </c>
      <c r="C566" s="148">
        <v>10.835599999999999</v>
      </c>
      <c r="D566" s="149">
        <v>9.8122000000000007</v>
      </c>
    </row>
    <row r="567" spans="1:4" x14ac:dyDescent="0.25">
      <c r="A567" s="68">
        <v>44851</v>
      </c>
      <c r="B567" s="147">
        <v>3962</v>
      </c>
      <c r="C567" s="148">
        <v>10.854799999999999</v>
      </c>
      <c r="D567" s="149">
        <v>9.8093000000000004</v>
      </c>
    </row>
    <row r="568" spans="1:4" x14ac:dyDescent="0.25">
      <c r="A568" s="68">
        <v>44851</v>
      </c>
      <c r="B568" s="147">
        <v>3969</v>
      </c>
      <c r="C568" s="148">
        <v>10.874000000000001</v>
      </c>
      <c r="D568" s="149">
        <v>9.8064999999999998</v>
      </c>
    </row>
    <row r="569" spans="1:4" x14ac:dyDescent="0.25">
      <c r="A569" s="68">
        <v>44851</v>
      </c>
      <c r="B569" s="147">
        <v>3976</v>
      </c>
      <c r="C569" s="148">
        <v>10.8932</v>
      </c>
      <c r="D569" s="149">
        <v>9.8036999999999992</v>
      </c>
    </row>
    <row r="570" spans="1:4" x14ac:dyDescent="0.25">
      <c r="A570" s="68">
        <v>44851</v>
      </c>
      <c r="B570" s="147">
        <v>3983</v>
      </c>
      <c r="C570" s="148">
        <v>10.9123</v>
      </c>
      <c r="D570" s="149">
        <v>9.8010000000000002</v>
      </c>
    </row>
    <row r="571" spans="1:4" x14ac:dyDescent="0.25">
      <c r="A571" s="68">
        <v>44851</v>
      </c>
      <c r="B571" s="147">
        <v>3990</v>
      </c>
      <c r="C571" s="148">
        <v>10.9315</v>
      </c>
      <c r="D571" s="149">
        <v>9.7981999999999996</v>
      </c>
    </row>
    <row r="572" spans="1:4" x14ac:dyDescent="0.25">
      <c r="A572" s="68">
        <v>44851</v>
      </c>
      <c r="B572" s="147">
        <v>3997</v>
      </c>
      <c r="C572" s="148">
        <v>10.950699999999999</v>
      </c>
      <c r="D572" s="149">
        <v>9.7955000000000005</v>
      </c>
    </row>
    <row r="573" spans="1:4" x14ac:dyDescent="0.25">
      <c r="A573" s="68">
        <v>44851</v>
      </c>
      <c r="B573" s="147">
        <v>4004</v>
      </c>
      <c r="C573" s="148">
        <v>10.969900000000001</v>
      </c>
      <c r="D573" s="149">
        <v>9.7928999999999995</v>
      </c>
    </row>
    <row r="574" spans="1:4" x14ac:dyDescent="0.25">
      <c r="A574" s="68">
        <v>44851</v>
      </c>
      <c r="B574" s="147">
        <v>4011</v>
      </c>
      <c r="C574" s="148">
        <v>10.989000000000001</v>
      </c>
      <c r="D574" s="149">
        <v>9.7902000000000005</v>
      </c>
    </row>
    <row r="575" spans="1:4" x14ac:dyDescent="0.25">
      <c r="A575" s="68">
        <v>44851</v>
      </c>
      <c r="B575" s="147">
        <v>4018</v>
      </c>
      <c r="C575" s="148">
        <v>11.0082</v>
      </c>
      <c r="D575" s="149">
        <v>9.7875999999999994</v>
      </c>
    </row>
    <row r="576" spans="1:4" x14ac:dyDescent="0.25">
      <c r="A576" s="68">
        <v>44851</v>
      </c>
      <c r="B576" s="147">
        <v>4025</v>
      </c>
      <c r="C576" s="148">
        <v>11.0274</v>
      </c>
      <c r="D576" s="149">
        <v>9.7850000000000001</v>
      </c>
    </row>
    <row r="577" spans="1:4" x14ac:dyDescent="0.25">
      <c r="A577" s="68">
        <v>44851</v>
      </c>
      <c r="B577" s="147">
        <v>4032</v>
      </c>
      <c r="C577" s="148">
        <v>11.0466</v>
      </c>
      <c r="D577" s="149">
        <v>9.7824000000000009</v>
      </c>
    </row>
    <row r="578" spans="1:4" x14ac:dyDescent="0.25">
      <c r="A578" s="68">
        <v>44851</v>
      </c>
      <c r="B578" s="147">
        <v>4039</v>
      </c>
      <c r="C578" s="148">
        <v>11.065799999999999</v>
      </c>
      <c r="D578" s="149">
        <v>9.7798999999999996</v>
      </c>
    </row>
    <row r="579" spans="1:4" x14ac:dyDescent="0.25">
      <c r="A579" s="68">
        <v>44851</v>
      </c>
      <c r="B579" s="147">
        <v>4046</v>
      </c>
      <c r="C579" s="148">
        <v>11.084899999999999</v>
      </c>
      <c r="D579" s="149">
        <v>9.7774000000000001</v>
      </c>
    </row>
    <row r="580" spans="1:4" x14ac:dyDescent="0.25">
      <c r="A580" s="68">
        <v>44851</v>
      </c>
      <c r="B580" s="147">
        <v>4053</v>
      </c>
      <c r="C580" s="148">
        <v>11.104100000000001</v>
      </c>
      <c r="D580" s="149">
        <v>9.7749000000000006</v>
      </c>
    </row>
    <row r="581" spans="1:4" x14ac:dyDescent="0.25">
      <c r="A581" s="68">
        <v>44851</v>
      </c>
      <c r="B581" s="147">
        <v>4060</v>
      </c>
      <c r="C581" s="148">
        <v>11.1233</v>
      </c>
      <c r="D581" s="149">
        <v>9.7723999999999993</v>
      </c>
    </row>
    <row r="582" spans="1:4" x14ac:dyDescent="0.25">
      <c r="A582" s="68">
        <v>44851</v>
      </c>
      <c r="B582" s="147">
        <v>4067</v>
      </c>
      <c r="C582" s="148">
        <v>11.1425</v>
      </c>
      <c r="D582" s="149">
        <v>9.77</v>
      </c>
    </row>
    <row r="583" spans="1:4" x14ac:dyDescent="0.25">
      <c r="A583" s="68">
        <v>44851</v>
      </c>
      <c r="B583" s="147">
        <v>4074</v>
      </c>
      <c r="C583" s="148">
        <v>11.1616</v>
      </c>
      <c r="D583" s="149">
        <v>9.7675999999999998</v>
      </c>
    </row>
    <row r="584" spans="1:4" x14ac:dyDescent="0.25">
      <c r="A584" s="68">
        <v>44851</v>
      </c>
      <c r="B584" s="147">
        <v>4081</v>
      </c>
      <c r="C584" s="148">
        <v>11.1808</v>
      </c>
      <c r="D584" s="149">
        <v>9.7652000000000001</v>
      </c>
    </row>
    <row r="585" spans="1:4" x14ac:dyDescent="0.25">
      <c r="A585" s="68">
        <v>44851</v>
      </c>
      <c r="B585" s="147">
        <v>4088</v>
      </c>
      <c r="C585" s="148">
        <v>11.2</v>
      </c>
      <c r="D585" s="149">
        <v>9.7628000000000004</v>
      </c>
    </row>
    <row r="586" spans="1:4" x14ac:dyDescent="0.25">
      <c r="A586" s="68">
        <v>44851</v>
      </c>
      <c r="B586" s="147">
        <v>4095</v>
      </c>
      <c r="C586" s="148">
        <v>11.219200000000001</v>
      </c>
      <c r="D586" s="149">
        <v>9.7605000000000004</v>
      </c>
    </row>
    <row r="587" spans="1:4" x14ac:dyDescent="0.25">
      <c r="A587" s="68">
        <v>44851</v>
      </c>
      <c r="B587" s="147">
        <v>4102</v>
      </c>
      <c r="C587" s="148">
        <v>11.2384</v>
      </c>
      <c r="D587" s="149">
        <v>9.7582000000000004</v>
      </c>
    </row>
    <row r="588" spans="1:4" x14ac:dyDescent="0.25">
      <c r="A588" s="68">
        <v>44851</v>
      </c>
      <c r="B588" s="147">
        <v>4109</v>
      </c>
      <c r="C588" s="148">
        <v>11.2575</v>
      </c>
      <c r="D588" s="149">
        <v>9.7559000000000005</v>
      </c>
    </row>
    <row r="589" spans="1:4" x14ac:dyDescent="0.25">
      <c r="A589" s="68">
        <v>44851</v>
      </c>
      <c r="B589" s="147">
        <v>4116</v>
      </c>
      <c r="C589" s="148">
        <v>11.2767</v>
      </c>
      <c r="D589" s="149">
        <v>9.7536000000000005</v>
      </c>
    </row>
    <row r="590" spans="1:4" x14ac:dyDescent="0.25">
      <c r="A590" s="68">
        <v>44851</v>
      </c>
      <c r="B590" s="147">
        <v>4123</v>
      </c>
      <c r="C590" s="148">
        <v>11.2959</v>
      </c>
      <c r="D590" s="149">
        <v>9.7514000000000003</v>
      </c>
    </row>
    <row r="591" spans="1:4" x14ac:dyDescent="0.25">
      <c r="A591" s="68">
        <v>44851</v>
      </c>
      <c r="B591" s="147">
        <v>4130</v>
      </c>
      <c r="C591" s="148">
        <v>11.315099999999999</v>
      </c>
      <c r="D591" s="149">
        <v>9.7492000000000001</v>
      </c>
    </row>
    <row r="592" spans="1:4" x14ac:dyDescent="0.25">
      <c r="A592" s="68">
        <v>44851</v>
      </c>
      <c r="B592" s="147">
        <v>4137</v>
      </c>
      <c r="C592" s="148">
        <v>11.334199999999999</v>
      </c>
      <c r="D592" s="149">
        <v>9.7469999999999999</v>
      </c>
    </row>
    <row r="593" spans="1:4" x14ac:dyDescent="0.25">
      <c r="A593" s="68">
        <v>44851</v>
      </c>
      <c r="B593" s="147">
        <v>4144</v>
      </c>
      <c r="C593" s="148">
        <v>11.353400000000001</v>
      </c>
      <c r="D593" s="149">
        <v>9.7447999999999997</v>
      </c>
    </row>
    <row r="594" spans="1:4" x14ac:dyDescent="0.25">
      <c r="A594" s="68">
        <v>44851</v>
      </c>
      <c r="B594" s="147">
        <v>4151</v>
      </c>
      <c r="C594" s="148">
        <v>11.3726</v>
      </c>
      <c r="D594" s="149">
        <v>9.7426999999999992</v>
      </c>
    </row>
    <row r="595" spans="1:4" x14ac:dyDescent="0.25">
      <c r="A595" s="68">
        <v>44851</v>
      </c>
      <c r="B595" s="147">
        <v>4158</v>
      </c>
      <c r="C595" s="148">
        <v>11.3918</v>
      </c>
      <c r="D595" s="149">
        <v>9.7406000000000006</v>
      </c>
    </row>
    <row r="596" spans="1:4" x14ac:dyDescent="0.25">
      <c r="A596" s="68">
        <v>44851</v>
      </c>
      <c r="B596" s="147">
        <v>4165</v>
      </c>
      <c r="C596" s="148">
        <v>11.411</v>
      </c>
      <c r="D596" s="149">
        <v>9.7385000000000002</v>
      </c>
    </row>
    <row r="597" spans="1:4" x14ac:dyDescent="0.25">
      <c r="A597" s="68">
        <v>44851</v>
      </c>
      <c r="B597" s="147">
        <v>4172</v>
      </c>
      <c r="C597" s="148">
        <v>11.430099999999999</v>
      </c>
      <c r="D597" s="149">
        <v>9.7363999999999997</v>
      </c>
    </row>
    <row r="598" spans="1:4" x14ac:dyDescent="0.25">
      <c r="A598" s="68">
        <v>44851</v>
      </c>
      <c r="B598" s="147">
        <v>4179</v>
      </c>
      <c r="C598" s="148">
        <v>11.449299999999999</v>
      </c>
      <c r="D598" s="149">
        <v>9.7344000000000008</v>
      </c>
    </row>
    <row r="599" spans="1:4" x14ac:dyDescent="0.25">
      <c r="A599" s="68">
        <v>44851</v>
      </c>
      <c r="B599" s="147">
        <v>4186</v>
      </c>
      <c r="C599" s="148">
        <v>11.468500000000001</v>
      </c>
      <c r="D599" s="149">
        <v>9.7324000000000002</v>
      </c>
    </row>
    <row r="600" spans="1:4" x14ac:dyDescent="0.25">
      <c r="A600" s="68">
        <v>44851</v>
      </c>
      <c r="B600" s="147">
        <v>4193</v>
      </c>
      <c r="C600" s="148">
        <v>11.4877</v>
      </c>
      <c r="D600" s="149">
        <v>9.7303999999999995</v>
      </c>
    </row>
    <row r="601" spans="1:4" x14ac:dyDescent="0.25">
      <c r="A601" s="68">
        <v>44851</v>
      </c>
      <c r="B601" s="147">
        <v>4200</v>
      </c>
      <c r="C601" s="148">
        <v>11.5068</v>
      </c>
      <c r="D601" s="149">
        <v>9.7284000000000006</v>
      </c>
    </row>
    <row r="602" spans="1:4" x14ac:dyDescent="0.25">
      <c r="A602" s="68">
        <v>44851</v>
      </c>
      <c r="B602" s="147">
        <v>4207</v>
      </c>
      <c r="C602" s="148">
        <v>11.526</v>
      </c>
      <c r="D602" s="149">
        <v>9.7263999999999999</v>
      </c>
    </row>
    <row r="603" spans="1:4" x14ac:dyDescent="0.25">
      <c r="A603" s="68">
        <v>44851</v>
      </c>
      <c r="B603" s="147">
        <v>4214</v>
      </c>
      <c r="C603" s="148">
        <v>11.545199999999999</v>
      </c>
      <c r="D603" s="149">
        <v>9.7245000000000008</v>
      </c>
    </row>
    <row r="604" spans="1:4" x14ac:dyDescent="0.25">
      <c r="A604" s="68">
        <v>44851</v>
      </c>
      <c r="B604" s="147">
        <v>4221</v>
      </c>
      <c r="C604" s="148">
        <v>11.564399999999999</v>
      </c>
      <c r="D604" s="149">
        <v>9.7225999999999999</v>
      </c>
    </row>
    <row r="605" spans="1:4" x14ac:dyDescent="0.25">
      <c r="A605" s="68">
        <v>44851</v>
      </c>
      <c r="B605" s="147">
        <v>4228</v>
      </c>
      <c r="C605" s="148">
        <v>11.583600000000001</v>
      </c>
      <c r="D605" s="149">
        <v>9.7207000000000008</v>
      </c>
    </row>
    <row r="606" spans="1:4" x14ac:dyDescent="0.25">
      <c r="A606" s="68">
        <v>44851</v>
      </c>
      <c r="B606" s="147">
        <v>4235</v>
      </c>
      <c r="C606" s="148">
        <v>11.6027</v>
      </c>
      <c r="D606" s="149">
        <v>9.7188999999999997</v>
      </c>
    </row>
    <row r="607" spans="1:4" x14ac:dyDescent="0.25">
      <c r="A607" s="68">
        <v>44851</v>
      </c>
      <c r="B607" s="147">
        <v>4242</v>
      </c>
      <c r="C607" s="148">
        <v>11.6219</v>
      </c>
      <c r="D607" s="149">
        <v>9.7171000000000003</v>
      </c>
    </row>
    <row r="608" spans="1:4" x14ac:dyDescent="0.25">
      <c r="A608" s="68">
        <v>44851</v>
      </c>
      <c r="B608" s="147">
        <v>4249</v>
      </c>
      <c r="C608" s="148">
        <v>11.6411</v>
      </c>
      <c r="D608" s="149">
        <v>9.7152999999999992</v>
      </c>
    </row>
    <row r="609" spans="1:4" x14ac:dyDescent="0.25">
      <c r="A609" s="68">
        <v>44851</v>
      </c>
      <c r="B609" s="147">
        <v>4256</v>
      </c>
      <c r="C609" s="148">
        <v>11.660299999999999</v>
      </c>
      <c r="D609" s="149">
        <v>9.7134999999999998</v>
      </c>
    </row>
    <row r="610" spans="1:4" x14ac:dyDescent="0.25">
      <c r="A610" s="68">
        <v>44851</v>
      </c>
      <c r="B610" s="147">
        <v>4263</v>
      </c>
      <c r="C610" s="148">
        <v>11.679500000000001</v>
      </c>
      <c r="D610" s="149">
        <v>9.7117000000000004</v>
      </c>
    </row>
    <row r="611" spans="1:4" x14ac:dyDescent="0.25">
      <c r="A611" s="68">
        <v>44851</v>
      </c>
      <c r="B611" s="147">
        <v>4270</v>
      </c>
      <c r="C611" s="148">
        <v>11.698600000000001</v>
      </c>
      <c r="D611" s="149">
        <v>9.7100000000000009</v>
      </c>
    </row>
    <row r="612" spans="1:4" x14ac:dyDescent="0.25">
      <c r="A612" s="68">
        <v>44851</v>
      </c>
      <c r="B612" s="147">
        <v>4277</v>
      </c>
      <c r="C612" s="148">
        <v>11.7178</v>
      </c>
      <c r="D612" s="149">
        <v>9.7082999999999995</v>
      </c>
    </row>
    <row r="613" spans="1:4" x14ac:dyDescent="0.25">
      <c r="A613" s="68">
        <v>44851</v>
      </c>
      <c r="B613" s="147">
        <v>4284</v>
      </c>
      <c r="C613" s="148">
        <v>11.737</v>
      </c>
      <c r="D613" s="149">
        <v>9.7065999999999999</v>
      </c>
    </row>
    <row r="614" spans="1:4" x14ac:dyDescent="0.25">
      <c r="A614" s="68">
        <v>44851</v>
      </c>
      <c r="B614" s="147">
        <v>4291</v>
      </c>
      <c r="C614" s="148">
        <v>11.7562</v>
      </c>
      <c r="D614" s="149">
        <v>9.7049000000000003</v>
      </c>
    </row>
    <row r="615" spans="1:4" x14ac:dyDescent="0.25">
      <c r="A615" s="68">
        <v>44851</v>
      </c>
      <c r="B615" s="147">
        <v>4298</v>
      </c>
      <c r="C615" s="148">
        <v>11.7753</v>
      </c>
      <c r="D615" s="149">
        <v>9.7032000000000007</v>
      </c>
    </row>
    <row r="616" spans="1:4" x14ac:dyDescent="0.25">
      <c r="A616" s="68">
        <v>44851</v>
      </c>
      <c r="B616" s="147">
        <v>4305</v>
      </c>
      <c r="C616" s="148">
        <v>11.794499999999999</v>
      </c>
      <c r="D616" s="149">
        <v>9.7015999999999991</v>
      </c>
    </row>
    <row r="617" spans="1:4" x14ac:dyDescent="0.25">
      <c r="A617" s="68">
        <v>44851</v>
      </c>
      <c r="B617" s="147">
        <v>4312</v>
      </c>
      <c r="C617" s="148">
        <v>11.813700000000001</v>
      </c>
      <c r="D617" s="149">
        <v>9.6999999999999993</v>
      </c>
    </row>
    <row r="618" spans="1:4" x14ac:dyDescent="0.25">
      <c r="A618" s="68">
        <v>44851</v>
      </c>
      <c r="B618" s="147">
        <v>4319</v>
      </c>
      <c r="C618" s="148">
        <v>11.8329</v>
      </c>
      <c r="D618" s="149">
        <v>9.6983999999999995</v>
      </c>
    </row>
    <row r="619" spans="1:4" x14ac:dyDescent="0.25">
      <c r="A619" s="68">
        <v>44851</v>
      </c>
      <c r="B619" s="147">
        <v>4326</v>
      </c>
      <c r="C619" s="148">
        <v>11.8521</v>
      </c>
      <c r="D619" s="149">
        <v>9.6968999999999994</v>
      </c>
    </row>
    <row r="620" spans="1:4" x14ac:dyDescent="0.25">
      <c r="A620" s="68">
        <v>44851</v>
      </c>
      <c r="B620" s="147">
        <v>4333</v>
      </c>
      <c r="C620" s="148">
        <v>11.8712</v>
      </c>
      <c r="D620" s="149">
        <v>9.6952999999999996</v>
      </c>
    </row>
    <row r="621" spans="1:4" x14ac:dyDescent="0.25">
      <c r="A621" s="68">
        <v>44851</v>
      </c>
      <c r="B621" s="147">
        <v>4340</v>
      </c>
      <c r="C621" s="148">
        <v>11.8904</v>
      </c>
      <c r="D621" s="149">
        <v>9.6937999999999995</v>
      </c>
    </row>
    <row r="622" spans="1:4" x14ac:dyDescent="0.25">
      <c r="A622" s="68">
        <v>44851</v>
      </c>
      <c r="B622" s="147">
        <v>4347</v>
      </c>
      <c r="C622" s="148">
        <v>11.909599999999999</v>
      </c>
      <c r="D622" s="149">
        <v>9.6922999999999995</v>
      </c>
    </row>
    <row r="623" spans="1:4" x14ac:dyDescent="0.25">
      <c r="A623" s="68">
        <v>44851</v>
      </c>
      <c r="B623" s="147">
        <v>4354</v>
      </c>
      <c r="C623" s="148">
        <v>11.928800000000001</v>
      </c>
      <c r="D623" s="149">
        <v>9.6907999999999994</v>
      </c>
    </row>
    <row r="624" spans="1:4" x14ac:dyDescent="0.25">
      <c r="A624" s="68">
        <v>44851</v>
      </c>
      <c r="B624" s="147">
        <v>4361</v>
      </c>
      <c r="C624" s="148">
        <v>11.947900000000001</v>
      </c>
      <c r="D624" s="149">
        <v>9.6893999999999991</v>
      </c>
    </row>
    <row r="625" spans="1:4" x14ac:dyDescent="0.25">
      <c r="A625" s="68">
        <v>44851</v>
      </c>
      <c r="B625" s="147">
        <v>4368</v>
      </c>
      <c r="C625" s="148">
        <v>11.9671</v>
      </c>
      <c r="D625" s="149">
        <v>9.6879000000000008</v>
      </c>
    </row>
    <row r="626" spans="1:4" x14ac:dyDescent="0.25">
      <c r="A626" s="68">
        <v>44851</v>
      </c>
      <c r="B626" s="147">
        <v>4375</v>
      </c>
      <c r="C626" s="148">
        <v>11.9863</v>
      </c>
      <c r="D626" s="149">
        <v>9.6865000000000006</v>
      </c>
    </row>
    <row r="627" spans="1:4" x14ac:dyDescent="0.25">
      <c r="A627" s="68">
        <v>44851</v>
      </c>
      <c r="B627" s="147">
        <v>4382</v>
      </c>
      <c r="C627" s="148">
        <v>12.0055</v>
      </c>
      <c r="D627" s="149">
        <v>9.6851000000000003</v>
      </c>
    </row>
    <row r="628" spans="1:4" x14ac:dyDescent="0.25">
      <c r="A628" s="68">
        <v>44851</v>
      </c>
      <c r="B628" s="147">
        <v>4389</v>
      </c>
      <c r="C628" s="148">
        <v>12.024699999999999</v>
      </c>
      <c r="D628" s="149">
        <v>9.6837999999999997</v>
      </c>
    </row>
    <row r="629" spans="1:4" x14ac:dyDescent="0.25">
      <c r="A629" s="68">
        <v>44851</v>
      </c>
      <c r="B629" s="147">
        <v>4396</v>
      </c>
      <c r="C629" s="148">
        <v>12.043799999999999</v>
      </c>
      <c r="D629" s="149">
        <v>9.6823999999999995</v>
      </c>
    </row>
    <row r="630" spans="1:4" x14ac:dyDescent="0.25">
      <c r="A630" s="68">
        <v>44851</v>
      </c>
      <c r="B630" s="147">
        <v>4403</v>
      </c>
      <c r="C630" s="148">
        <v>12.063000000000001</v>
      </c>
      <c r="D630" s="149">
        <v>9.6811000000000007</v>
      </c>
    </row>
    <row r="631" spans="1:4" x14ac:dyDescent="0.25">
      <c r="A631" s="68">
        <v>44851</v>
      </c>
      <c r="B631" s="147">
        <v>4410</v>
      </c>
      <c r="C631" s="148">
        <v>12.0822</v>
      </c>
      <c r="D631" s="149">
        <v>9.6798000000000002</v>
      </c>
    </row>
    <row r="632" spans="1:4" x14ac:dyDescent="0.25">
      <c r="A632" s="68">
        <v>44851</v>
      </c>
      <c r="B632" s="147">
        <v>4417</v>
      </c>
      <c r="C632" s="148">
        <v>12.1014</v>
      </c>
      <c r="D632" s="149">
        <v>9.6784999999999997</v>
      </c>
    </row>
    <row r="633" spans="1:4" x14ac:dyDescent="0.25">
      <c r="A633" s="68">
        <v>44851</v>
      </c>
      <c r="B633" s="147">
        <v>4424</v>
      </c>
      <c r="C633" s="148">
        <v>12.1205</v>
      </c>
      <c r="D633" s="149">
        <v>9.6771999999999991</v>
      </c>
    </row>
    <row r="634" spans="1:4" x14ac:dyDescent="0.25">
      <c r="A634" s="68">
        <v>44851</v>
      </c>
      <c r="B634" s="147">
        <v>4431</v>
      </c>
      <c r="C634" s="148">
        <v>12.139699999999999</v>
      </c>
      <c r="D634" s="149">
        <v>9.6760000000000002</v>
      </c>
    </row>
    <row r="635" spans="1:4" x14ac:dyDescent="0.25">
      <c r="A635" s="68">
        <v>44851</v>
      </c>
      <c r="B635" s="147">
        <v>4438</v>
      </c>
      <c r="C635" s="148">
        <v>12.158899999999999</v>
      </c>
      <c r="D635" s="149">
        <v>9.6746999999999996</v>
      </c>
    </row>
    <row r="636" spans="1:4" x14ac:dyDescent="0.25">
      <c r="A636" s="68">
        <v>44851</v>
      </c>
      <c r="B636" s="147">
        <v>4445</v>
      </c>
      <c r="C636" s="148">
        <v>12.178100000000001</v>
      </c>
      <c r="D636" s="149">
        <v>9.6735000000000007</v>
      </c>
    </row>
    <row r="637" spans="1:4" x14ac:dyDescent="0.25">
      <c r="A637" s="68">
        <v>44851</v>
      </c>
      <c r="B637" s="147">
        <v>4452</v>
      </c>
      <c r="C637" s="148">
        <v>12.1973</v>
      </c>
      <c r="D637" s="149">
        <v>9.6723999999999997</v>
      </c>
    </row>
    <row r="638" spans="1:4" x14ac:dyDescent="0.25">
      <c r="A638" s="68">
        <v>44851</v>
      </c>
      <c r="B638" s="147">
        <v>4459</v>
      </c>
      <c r="C638" s="148">
        <v>12.2164</v>
      </c>
      <c r="D638" s="149">
        <v>9.6712000000000007</v>
      </c>
    </row>
    <row r="639" spans="1:4" x14ac:dyDescent="0.25">
      <c r="A639" s="68">
        <v>44851</v>
      </c>
      <c r="B639" s="147">
        <v>4466</v>
      </c>
      <c r="C639" s="148">
        <v>12.2356</v>
      </c>
      <c r="D639" s="149">
        <v>9.67</v>
      </c>
    </row>
    <row r="640" spans="1:4" x14ac:dyDescent="0.25">
      <c r="A640" s="68">
        <v>44851</v>
      </c>
      <c r="B640" s="147">
        <v>4473</v>
      </c>
      <c r="C640" s="148">
        <v>12.254799999999999</v>
      </c>
      <c r="D640" s="149">
        <v>9.6689000000000007</v>
      </c>
    </row>
    <row r="641" spans="1:4" x14ac:dyDescent="0.25">
      <c r="A641" s="68">
        <v>44851</v>
      </c>
      <c r="B641" s="147">
        <v>4480</v>
      </c>
      <c r="C641" s="148">
        <v>12.273999999999999</v>
      </c>
      <c r="D641" s="149">
        <v>9.6677999999999997</v>
      </c>
    </row>
    <row r="642" spans="1:4" x14ac:dyDescent="0.25">
      <c r="A642" s="68">
        <v>44851</v>
      </c>
      <c r="B642" s="147">
        <v>4487</v>
      </c>
      <c r="C642" s="148">
        <v>12.293200000000001</v>
      </c>
      <c r="D642" s="149">
        <v>9.6667000000000005</v>
      </c>
    </row>
    <row r="643" spans="1:4" x14ac:dyDescent="0.25">
      <c r="A643" s="68">
        <v>44851</v>
      </c>
      <c r="B643" s="147">
        <v>4494</v>
      </c>
      <c r="C643" s="148">
        <v>12.3123</v>
      </c>
      <c r="D643" s="149">
        <v>9.6655999999999995</v>
      </c>
    </row>
    <row r="644" spans="1:4" x14ac:dyDescent="0.25">
      <c r="A644" s="68">
        <v>44851</v>
      </c>
      <c r="B644" s="147">
        <v>4501</v>
      </c>
      <c r="C644" s="148">
        <v>12.3315</v>
      </c>
      <c r="D644" s="149">
        <v>9.6646000000000001</v>
      </c>
    </row>
    <row r="645" spans="1:4" x14ac:dyDescent="0.25">
      <c r="A645" s="68">
        <v>44851</v>
      </c>
      <c r="B645" s="147">
        <v>4508</v>
      </c>
      <c r="C645" s="148">
        <v>12.3507</v>
      </c>
      <c r="D645" s="149">
        <v>9.6636000000000006</v>
      </c>
    </row>
    <row r="646" spans="1:4" x14ac:dyDescent="0.25">
      <c r="A646" s="68">
        <v>44851</v>
      </c>
      <c r="B646" s="147">
        <v>4515</v>
      </c>
      <c r="C646" s="148">
        <v>12.369899999999999</v>
      </c>
      <c r="D646" s="149">
        <v>9.6625999999999994</v>
      </c>
    </row>
    <row r="647" spans="1:4" x14ac:dyDescent="0.25">
      <c r="A647" s="68">
        <v>44851</v>
      </c>
      <c r="B647" s="147">
        <v>4522</v>
      </c>
      <c r="C647" s="148">
        <v>12.388999999999999</v>
      </c>
      <c r="D647" s="149">
        <v>9.6616</v>
      </c>
    </row>
    <row r="648" spans="1:4" x14ac:dyDescent="0.25">
      <c r="A648" s="68">
        <v>44851</v>
      </c>
      <c r="B648" s="147">
        <v>4529</v>
      </c>
      <c r="C648" s="148">
        <v>12.408200000000001</v>
      </c>
      <c r="D648" s="149">
        <v>9.6606000000000005</v>
      </c>
    </row>
    <row r="649" spans="1:4" x14ac:dyDescent="0.25">
      <c r="A649" s="68">
        <v>44851</v>
      </c>
      <c r="B649" s="147">
        <v>4536</v>
      </c>
      <c r="C649" s="148">
        <v>12.4274</v>
      </c>
      <c r="D649" s="149">
        <v>9.6595999999999993</v>
      </c>
    </row>
    <row r="650" spans="1:4" x14ac:dyDescent="0.25">
      <c r="A650" s="68">
        <v>44851</v>
      </c>
      <c r="B650" s="147">
        <v>4543</v>
      </c>
      <c r="C650" s="148">
        <v>12.4466</v>
      </c>
      <c r="D650" s="149">
        <v>9.6586999999999996</v>
      </c>
    </row>
    <row r="651" spans="1:4" x14ac:dyDescent="0.25">
      <c r="A651" s="68">
        <v>44851</v>
      </c>
      <c r="B651" s="147">
        <v>4550</v>
      </c>
      <c r="C651" s="148">
        <v>12.4658</v>
      </c>
      <c r="D651" s="149">
        <v>9.6577999999999999</v>
      </c>
    </row>
    <row r="652" spans="1:4" x14ac:dyDescent="0.25">
      <c r="A652" s="68">
        <v>44851</v>
      </c>
      <c r="B652" s="147">
        <v>4557</v>
      </c>
      <c r="C652" s="148">
        <v>12.4849</v>
      </c>
      <c r="D652" s="149">
        <v>9.6569000000000003</v>
      </c>
    </row>
    <row r="653" spans="1:4" x14ac:dyDescent="0.25">
      <c r="A653" s="68">
        <v>44851</v>
      </c>
      <c r="B653" s="147">
        <v>4564</v>
      </c>
      <c r="C653" s="148">
        <v>12.504099999999999</v>
      </c>
      <c r="D653" s="149">
        <v>9.6560000000000006</v>
      </c>
    </row>
    <row r="654" spans="1:4" x14ac:dyDescent="0.25">
      <c r="A654" s="68">
        <v>44851</v>
      </c>
      <c r="B654" s="147">
        <v>4571</v>
      </c>
      <c r="C654" s="148">
        <v>12.523300000000001</v>
      </c>
      <c r="D654" s="149">
        <v>9.6552000000000007</v>
      </c>
    </row>
    <row r="655" spans="1:4" x14ac:dyDescent="0.25">
      <c r="A655" s="68">
        <v>44851</v>
      </c>
      <c r="B655" s="147">
        <v>4578</v>
      </c>
      <c r="C655" s="148">
        <v>12.5425</v>
      </c>
      <c r="D655" s="149">
        <v>9.6542999999999992</v>
      </c>
    </row>
    <row r="656" spans="1:4" x14ac:dyDescent="0.25">
      <c r="A656" s="68">
        <v>44851</v>
      </c>
      <c r="B656" s="147">
        <v>4585</v>
      </c>
      <c r="C656" s="148">
        <v>12.5616</v>
      </c>
      <c r="D656" s="149">
        <v>9.6534999999999993</v>
      </c>
    </row>
    <row r="657" spans="1:4" x14ac:dyDescent="0.25">
      <c r="A657" s="68">
        <v>44851</v>
      </c>
      <c r="B657" s="147">
        <v>4592</v>
      </c>
      <c r="C657" s="148">
        <v>12.5808</v>
      </c>
      <c r="D657" s="149">
        <v>9.6526999999999994</v>
      </c>
    </row>
    <row r="658" spans="1:4" x14ac:dyDescent="0.25">
      <c r="A658" s="68">
        <v>44851</v>
      </c>
      <c r="B658" s="147">
        <v>4599</v>
      </c>
      <c r="C658" s="148">
        <v>12.6</v>
      </c>
      <c r="D658" s="149">
        <v>9.6518999999999995</v>
      </c>
    </row>
    <row r="659" spans="1:4" x14ac:dyDescent="0.25">
      <c r="A659" s="68">
        <v>44851</v>
      </c>
      <c r="B659" s="147">
        <v>4606</v>
      </c>
      <c r="C659" s="148">
        <v>12.619199999999999</v>
      </c>
      <c r="D659" s="149">
        <v>9.6511999999999993</v>
      </c>
    </row>
    <row r="660" spans="1:4" x14ac:dyDescent="0.25">
      <c r="A660" s="68">
        <v>44851</v>
      </c>
      <c r="B660" s="147">
        <v>4613</v>
      </c>
      <c r="C660" s="148">
        <v>12.638400000000001</v>
      </c>
      <c r="D660" s="149">
        <v>9.6503999999999994</v>
      </c>
    </row>
    <row r="661" spans="1:4" x14ac:dyDescent="0.25">
      <c r="A661" s="68">
        <v>44851</v>
      </c>
      <c r="B661" s="147">
        <v>4620</v>
      </c>
      <c r="C661" s="148">
        <v>12.657500000000001</v>
      </c>
      <c r="D661" s="149">
        <v>9.6496999999999993</v>
      </c>
    </row>
    <row r="662" spans="1:4" x14ac:dyDescent="0.25">
      <c r="A662" s="68">
        <v>44851</v>
      </c>
      <c r="B662" s="147">
        <v>4627</v>
      </c>
      <c r="C662" s="148">
        <v>12.6767</v>
      </c>
      <c r="D662" s="149">
        <v>9.6489999999999991</v>
      </c>
    </row>
    <row r="663" spans="1:4" x14ac:dyDescent="0.25">
      <c r="A663" s="68">
        <v>44851</v>
      </c>
      <c r="B663" s="147">
        <v>4634</v>
      </c>
      <c r="C663" s="148">
        <v>12.6959</v>
      </c>
      <c r="D663" s="149">
        <v>9.6483000000000008</v>
      </c>
    </row>
    <row r="664" spans="1:4" x14ac:dyDescent="0.25">
      <c r="A664" s="68">
        <v>44851</v>
      </c>
      <c r="B664" s="147">
        <v>4641</v>
      </c>
      <c r="C664" s="148">
        <v>12.7151</v>
      </c>
      <c r="D664" s="149">
        <v>9.6476000000000006</v>
      </c>
    </row>
    <row r="665" spans="1:4" x14ac:dyDescent="0.25">
      <c r="A665" s="68">
        <v>44851</v>
      </c>
      <c r="B665" s="147">
        <v>4648</v>
      </c>
      <c r="C665" s="148">
        <v>12.7342</v>
      </c>
      <c r="D665" s="149">
        <v>9.6469000000000005</v>
      </c>
    </row>
    <row r="666" spans="1:4" x14ac:dyDescent="0.25">
      <c r="A666" s="68">
        <v>44851</v>
      </c>
      <c r="B666" s="147">
        <v>4655</v>
      </c>
      <c r="C666" s="148">
        <v>12.753399999999999</v>
      </c>
      <c r="D666" s="149">
        <v>9.6463000000000001</v>
      </c>
    </row>
    <row r="667" spans="1:4" x14ac:dyDescent="0.25">
      <c r="A667" s="68">
        <v>44851</v>
      </c>
      <c r="B667" s="147">
        <v>4662</v>
      </c>
      <c r="C667" s="148">
        <v>12.772600000000001</v>
      </c>
      <c r="D667" s="149">
        <v>9.6456999999999997</v>
      </c>
    </row>
    <row r="668" spans="1:4" x14ac:dyDescent="0.25">
      <c r="A668" s="68">
        <v>44851</v>
      </c>
      <c r="B668" s="147">
        <v>4669</v>
      </c>
      <c r="C668" s="148">
        <v>12.7918</v>
      </c>
      <c r="D668" s="149">
        <v>9.6450999999999993</v>
      </c>
    </row>
    <row r="669" spans="1:4" x14ac:dyDescent="0.25">
      <c r="A669" s="68">
        <v>44851</v>
      </c>
      <c r="B669" s="147">
        <v>4676</v>
      </c>
      <c r="C669" s="148">
        <v>12.811</v>
      </c>
      <c r="D669" s="149">
        <v>9.6445000000000007</v>
      </c>
    </row>
    <row r="670" spans="1:4" x14ac:dyDescent="0.25">
      <c r="A670" s="68">
        <v>44851</v>
      </c>
      <c r="B670" s="147">
        <v>4683</v>
      </c>
      <c r="C670" s="148">
        <v>12.8301</v>
      </c>
      <c r="D670" s="149">
        <v>9.6439000000000004</v>
      </c>
    </row>
    <row r="671" spans="1:4" x14ac:dyDescent="0.25">
      <c r="A671" s="68">
        <v>44851</v>
      </c>
      <c r="B671" s="147">
        <v>4690</v>
      </c>
      <c r="C671" s="148">
        <v>12.849299999999999</v>
      </c>
      <c r="D671" s="149">
        <v>9.6433999999999997</v>
      </c>
    </row>
    <row r="672" spans="1:4" x14ac:dyDescent="0.25">
      <c r="A672" s="68">
        <v>44851</v>
      </c>
      <c r="B672" s="147">
        <v>4697</v>
      </c>
      <c r="C672" s="148">
        <v>12.868499999999999</v>
      </c>
      <c r="D672" s="149">
        <v>9.6427999999999994</v>
      </c>
    </row>
    <row r="673" spans="1:4" x14ac:dyDescent="0.25">
      <c r="A673" s="68">
        <v>44851</v>
      </c>
      <c r="B673" s="147">
        <v>4704</v>
      </c>
      <c r="C673" s="148">
        <v>12.887700000000001</v>
      </c>
      <c r="D673" s="149">
        <v>9.6423000000000005</v>
      </c>
    </row>
    <row r="674" spans="1:4" x14ac:dyDescent="0.25">
      <c r="A674" s="68">
        <v>44851</v>
      </c>
      <c r="B674" s="147">
        <v>4711</v>
      </c>
      <c r="C674" s="148">
        <v>12.9068</v>
      </c>
      <c r="D674" s="149">
        <v>9.6417999999999999</v>
      </c>
    </row>
    <row r="675" spans="1:4" x14ac:dyDescent="0.25">
      <c r="A675" s="68">
        <v>44851</v>
      </c>
      <c r="B675" s="147">
        <v>4718</v>
      </c>
      <c r="C675" s="148">
        <v>12.926</v>
      </c>
      <c r="D675" s="149">
        <v>9.6412999999999993</v>
      </c>
    </row>
    <row r="676" spans="1:4" x14ac:dyDescent="0.25">
      <c r="A676" s="68">
        <v>44851</v>
      </c>
      <c r="B676" s="147">
        <v>4725</v>
      </c>
      <c r="C676" s="148">
        <v>12.9452</v>
      </c>
      <c r="D676" s="149">
        <v>9.6409000000000002</v>
      </c>
    </row>
    <row r="677" spans="1:4" x14ac:dyDescent="0.25">
      <c r="A677" s="68">
        <v>44851</v>
      </c>
      <c r="B677" s="147">
        <v>4732</v>
      </c>
      <c r="C677" s="148">
        <v>12.964399999999999</v>
      </c>
      <c r="D677" s="149">
        <v>9.6403999999999996</v>
      </c>
    </row>
    <row r="678" spans="1:4" x14ac:dyDescent="0.25">
      <c r="A678" s="68">
        <v>44851</v>
      </c>
      <c r="B678" s="147">
        <v>4739</v>
      </c>
      <c r="C678" s="148">
        <v>12.983599999999999</v>
      </c>
      <c r="D678" s="149">
        <v>9.64</v>
      </c>
    </row>
    <row r="679" spans="1:4" x14ac:dyDescent="0.25">
      <c r="A679" s="68">
        <v>44851</v>
      </c>
      <c r="B679" s="147">
        <v>4746</v>
      </c>
      <c r="C679" s="148">
        <v>13.002700000000001</v>
      </c>
      <c r="D679" s="149">
        <v>9.6395999999999997</v>
      </c>
    </row>
    <row r="680" spans="1:4" x14ac:dyDescent="0.25">
      <c r="A680" s="68">
        <v>44851</v>
      </c>
      <c r="B680" s="147">
        <v>4753</v>
      </c>
      <c r="C680" s="148">
        <v>13.0219</v>
      </c>
      <c r="D680" s="149">
        <v>9.6392000000000007</v>
      </c>
    </row>
    <row r="681" spans="1:4" x14ac:dyDescent="0.25">
      <c r="A681" s="68">
        <v>44851</v>
      </c>
      <c r="B681" s="147">
        <v>4760</v>
      </c>
      <c r="C681" s="148">
        <v>13.0411</v>
      </c>
      <c r="D681" s="149">
        <v>9.6387999999999998</v>
      </c>
    </row>
    <row r="682" spans="1:4" x14ac:dyDescent="0.25">
      <c r="A682" s="68">
        <v>44851</v>
      </c>
      <c r="B682" s="147">
        <v>4767</v>
      </c>
      <c r="C682" s="148">
        <v>13.0603</v>
      </c>
      <c r="D682" s="149">
        <v>9.6384000000000007</v>
      </c>
    </row>
    <row r="683" spans="1:4" x14ac:dyDescent="0.25">
      <c r="A683" s="68">
        <v>44851</v>
      </c>
      <c r="B683" s="147">
        <v>4774</v>
      </c>
      <c r="C683" s="148">
        <v>13.079499999999999</v>
      </c>
      <c r="D683" s="149">
        <v>9.6380999999999997</v>
      </c>
    </row>
    <row r="684" spans="1:4" x14ac:dyDescent="0.25">
      <c r="A684" s="68">
        <v>44851</v>
      </c>
      <c r="B684" s="147">
        <v>4781</v>
      </c>
      <c r="C684" s="148">
        <v>13.098599999999999</v>
      </c>
      <c r="D684" s="149">
        <v>9.6377000000000006</v>
      </c>
    </row>
    <row r="685" spans="1:4" x14ac:dyDescent="0.25">
      <c r="A685" s="68">
        <v>44851</v>
      </c>
      <c r="B685" s="147">
        <v>4788</v>
      </c>
      <c r="C685" s="148">
        <v>13.117800000000001</v>
      </c>
      <c r="D685" s="149">
        <v>9.6373999999999995</v>
      </c>
    </row>
    <row r="686" spans="1:4" x14ac:dyDescent="0.25">
      <c r="A686" s="68">
        <v>44851</v>
      </c>
      <c r="B686" s="147">
        <v>4795</v>
      </c>
      <c r="C686" s="148">
        <v>13.137</v>
      </c>
      <c r="D686" s="149">
        <v>9.6371000000000002</v>
      </c>
    </row>
    <row r="687" spans="1:4" x14ac:dyDescent="0.25">
      <c r="A687" s="68">
        <v>44851</v>
      </c>
      <c r="B687" s="147">
        <v>4802</v>
      </c>
      <c r="C687" s="148">
        <v>13.1562</v>
      </c>
      <c r="D687" s="149">
        <v>9.6367999999999991</v>
      </c>
    </row>
    <row r="688" spans="1:4" x14ac:dyDescent="0.25">
      <c r="A688" s="68">
        <v>44851</v>
      </c>
      <c r="B688" s="147">
        <v>4809</v>
      </c>
      <c r="C688" s="148">
        <v>13.1753</v>
      </c>
      <c r="D688" s="149">
        <v>9.6365999999999996</v>
      </c>
    </row>
    <row r="689" spans="1:4" x14ac:dyDescent="0.25">
      <c r="A689" s="68">
        <v>44851</v>
      </c>
      <c r="B689" s="147">
        <v>4816</v>
      </c>
      <c r="C689" s="148">
        <v>13.1945</v>
      </c>
      <c r="D689" s="149">
        <v>9.6363000000000003</v>
      </c>
    </row>
    <row r="690" spans="1:4" x14ac:dyDescent="0.25">
      <c r="A690" s="68">
        <v>44851</v>
      </c>
      <c r="B690" s="147">
        <v>4823</v>
      </c>
      <c r="C690" s="148">
        <v>13.213699999999999</v>
      </c>
      <c r="D690" s="149">
        <v>9.6361000000000008</v>
      </c>
    </row>
    <row r="691" spans="1:4" x14ac:dyDescent="0.25">
      <c r="A691" s="68">
        <v>44851</v>
      </c>
      <c r="B691" s="147">
        <v>4830</v>
      </c>
      <c r="C691" s="148">
        <v>13.232900000000001</v>
      </c>
      <c r="D691" s="149">
        <v>9.6358999999999995</v>
      </c>
    </row>
    <row r="692" spans="1:4" x14ac:dyDescent="0.25">
      <c r="A692" s="68">
        <v>44851</v>
      </c>
      <c r="B692" s="147">
        <v>4837</v>
      </c>
      <c r="C692" s="148">
        <v>13.2521</v>
      </c>
      <c r="D692" s="149">
        <v>9.6356000000000002</v>
      </c>
    </row>
    <row r="693" spans="1:4" x14ac:dyDescent="0.25">
      <c r="A693" s="68">
        <v>44851</v>
      </c>
      <c r="B693" s="147">
        <v>4844</v>
      </c>
      <c r="C693" s="148">
        <v>13.2712</v>
      </c>
      <c r="D693" s="149">
        <v>9.6355000000000004</v>
      </c>
    </row>
    <row r="694" spans="1:4" x14ac:dyDescent="0.25">
      <c r="A694" s="68">
        <v>44851</v>
      </c>
      <c r="B694" s="147">
        <v>4851</v>
      </c>
      <c r="C694" s="148">
        <v>13.2904</v>
      </c>
      <c r="D694" s="149">
        <v>9.6353000000000009</v>
      </c>
    </row>
    <row r="695" spans="1:4" x14ac:dyDescent="0.25">
      <c r="A695" s="68">
        <v>44851</v>
      </c>
      <c r="B695" s="147">
        <v>4858</v>
      </c>
      <c r="C695" s="148">
        <v>13.3096</v>
      </c>
      <c r="D695" s="149">
        <v>9.6350999999999996</v>
      </c>
    </row>
    <row r="696" spans="1:4" x14ac:dyDescent="0.25">
      <c r="A696" s="68">
        <v>44851</v>
      </c>
      <c r="B696" s="147">
        <v>4865</v>
      </c>
      <c r="C696" s="148">
        <v>13.328799999999999</v>
      </c>
      <c r="D696" s="149">
        <v>9.6349999999999998</v>
      </c>
    </row>
    <row r="697" spans="1:4" x14ac:dyDescent="0.25">
      <c r="A697" s="68">
        <v>44851</v>
      </c>
      <c r="B697" s="147">
        <v>4872</v>
      </c>
      <c r="C697" s="148">
        <v>13.347899999999999</v>
      </c>
      <c r="D697" s="149">
        <v>9.6349</v>
      </c>
    </row>
    <row r="698" spans="1:4" x14ac:dyDescent="0.25">
      <c r="A698" s="68">
        <v>44851</v>
      </c>
      <c r="B698" s="147">
        <v>4879</v>
      </c>
      <c r="C698" s="148">
        <v>13.367100000000001</v>
      </c>
      <c r="D698" s="149">
        <v>9.6348000000000003</v>
      </c>
    </row>
    <row r="699" spans="1:4" x14ac:dyDescent="0.25">
      <c r="A699" s="68">
        <v>44851</v>
      </c>
      <c r="B699" s="147">
        <v>4886</v>
      </c>
      <c r="C699" s="148">
        <v>13.3863</v>
      </c>
      <c r="D699" s="149">
        <v>9.6347000000000005</v>
      </c>
    </row>
    <row r="700" spans="1:4" x14ac:dyDescent="0.25">
      <c r="A700" s="68">
        <v>44851</v>
      </c>
      <c r="B700" s="147">
        <v>4893</v>
      </c>
      <c r="C700" s="148">
        <v>13.4055</v>
      </c>
      <c r="D700" s="149">
        <v>9.6346000000000007</v>
      </c>
    </row>
    <row r="701" spans="1:4" x14ac:dyDescent="0.25">
      <c r="A701" s="68">
        <v>44851</v>
      </c>
      <c r="B701" s="147">
        <v>4900</v>
      </c>
      <c r="C701" s="148">
        <v>13.4247</v>
      </c>
      <c r="D701" s="149">
        <v>9.6344999999999992</v>
      </c>
    </row>
    <row r="702" spans="1:4" x14ac:dyDescent="0.25">
      <c r="A702" s="68">
        <v>44851</v>
      </c>
      <c r="B702" s="147">
        <v>4907</v>
      </c>
      <c r="C702" s="148">
        <v>13.4438</v>
      </c>
      <c r="D702" s="149">
        <v>9.6344999999999992</v>
      </c>
    </row>
    <row r="703" spans="1:4" x14ac:dyDescent="0.25">
      <c r="A703" s="68">
        <v>44851</v>
      </c>
      <c r="B703" s="147">
        <v>4914</v>
      </c>
      <c r="C703" s="148">
        <v>13.462999999999999</v>
      </c>
      <c r="D703" s="149">
        <v>9.6343999999999994</v>
      </c>
    </row>
    <row r="704" spans="1:4" x14ac:dyDescent="0.25">
      <c r="A704" s="68">
        <v>44851</v>
      </c>
      <c r="B704" s="147">
        <v>4921</v>
      </c>
      <c r="C704" s="148">
        <v>13.482200000000001</v>
      </c>
      <c r="D704" s="149">
        <v>9.6343999999999994</v>
      </c>
    </row>
    <row r="705" spans="1:4" x14ac:dyDescent="0.25">
      <c r="A705" s="68">
        <v>44851</v>
      </c>
      <c r="B705" s="147">
        <v>4928</v>
      </c>
      <c r="C705" s="148">
        <v>13.5014</v>
      </c>
      <c r="D705" s="149">
        <v>9.6343999999999994</v>
      </c>
    </row>
    <row r="706" spans="1:4" x14ac:dyDescent="0.25">
      <c r="A706" s="68">
        <v>44851</v>
      </c>
      <c r="B706" s="147">
        <v>4935</v>
      </c>
      <c r="C706" s="148">
        <v>13.5205</v>
      </c>
      <c r="D706" s="149">
        <v>9.6343999999999994</v>
      </c>
    </row>
    <row r="707" spans="1:4" x14ac:dyDescent="0.25">
      <c r="A707" s="68">
        <v>44851</v>
      </c>
      <c r="B707" s="147">
        <v>4942</v>
      </c>
      <c r="C707" s="148">
        <v>13.5397</v>
      </c>
      <c r="D707" s="149">
        <v>9.6343999999999994</v>
      </c>
    </row>
    <row r="708" spans="1:4" x14ac:dyDescent="0.25">
      <c r="A708" s="68">
        <v>44851</v>
      </c>
      <c r="B708" s="147">
        <v>4949</v>
      </c>
      <c r="C708" s="148">
        <v>13.5589</v>
      </c>
      <c r="D708" s="149">
        <v>9.6344999999999992</v>
      </c>
    </row>
    <row r="709" spans="1:4" x14ac:dyDescent="0.25">
      <c r="A709" s="68">
        <v>44851</v>
      </c>
      <c r="B709" s="147">
        <v>4956</v>
      </c>
      <c r="C709" s="148">
        <v>13.578099999999999</v>
      </c>
      <c r="D709" s="149">
        <v>9.6344999999999992</v>
      </c>
    </row>
    <row r="710" spans="1:4" x14ac:dyDescent="0.25">
      <c r="A710" s="68">
        <v>44851</v>
      </c>
      <c r="B710" s="147">
        <v>4963</v>
      </c>
      <c r="C710" s="148">
        <v>13.597300000000001</v>
      </c>
      <c r="D710" s="149">
        <v>9.6346000000000007</v>
      </c>
    </row>
    <row r="711" spans="1:4" x14ac:dyDescent="0.25">
      <c r="A711" s="68">
        <v>44851</v>
      </c>
      <c r="B711" s="147">
        <v>4970</v>
      </c>
      <c r="C711" s="148">
        <v>13.616400000000001</v>
      </c>
      <c r="D711" s="149">
        <v>9.6347000000000005</v>
      </c>
    </row>
    <row r="712" spans="1:4" x14ac:dyDescent="0.25">
      <c r="A712" s="68">
        <v>44851</v>
      </c>
      <c r="B712" s="147">
        <v>4977</v>
      </c>
      <c r="C712" s="148">
        <v>13.6356</v>
      </c>
      <c r="D712" s="149">
        <v>9.6348000000000003</v>
      </c>
    </row>
    <row r="713" spans="1:4" x14ac:dyDescent="0.25">
      <c r="A713" s="68">
        <v>44851</v>
      </c>
      <c r="B713" s="147">
        <v>4984</v>
      </c>
      <c r="C713" s="148">
        <v>13.6548</v>
      </c>
      <c r="D713" s="149">
        <v>9.6349</v>
      </c>
    </row>
    <row r="714" spans="1:4" x14ac:dyDescent="0.25">
      <c r="A714" s="68">
        <v>44851</v>
      </c>
      <c r="B714" s="147">
        <v>4991</v>
      </c>
      <c r="C714" s="148">
        <v>13.673999999999999</v>
      </c>
      <c r="D714" s="149">
        <v>9.6349999999999998</v>
      </c>
    </row>
    <row r="715" spans="1:4" x14ac:dyDescent="0.25">
      <c r="A715" s="68">
        <v>44851</v>
      </c>
      <c r="B715" s="147">
        <v>4998</v>
      </c>
      <c r="C715" s="148">
        <v>13.693199999999999</v>
      </c>
      <c r="D715" s="149">
        <v>9.6351999999999993</v>
      </c>
    </row>
    <row r="716" spans="1:4" x14ac:dyDescent="0.25">
      <c r="A716" s="68">
        <v>44851</v>
      </c>
      <c r="B716" s="147">
        <v>5005</v>
      </c>
      <c r="C716" s="148">
        <v>13.712300000000001</v>
      </c>
      <c r="D716" s="149">
        <v>9.6353000000000009</v>
      </c>
    </row>
    <row r="717" spans="1:4" x14ac:dyDescent="0.25">
      <c r="A717" s="68">
        <v>44851</v>
      </c>
      <c r="B717" s="147">
        <v>5012</v>
      </c>
      <c r="C717" s="148">
        <v>13.7315</v>
      </c>
      <c r="D717" s="149">
        <v>9.6355000000000004</v>
      </c>
    </row>
    <row r="718" spans="1:4" x14ac:dyDescent="0.25">
      <c r="A718" s="68">
        <v>44851</v>
      </c>
      <c r="B718" s="147">
        <v>5019</v>
      </c>
      <c r="C718" s="148">
        <v>13.7507</v>
      </c>
      <c r="D718" s="149">
        <v>9.6356999999999999</v>
      </c>
    </row>
    <row r="719" spans="1:4" x14ac:dyDescent="0.25">
      <c r="A719" s="68">
        <v>44851</v>
      </c>
      <c r="B719" s="147">
        <v>5026</v>
      </c>
      <c r="C719" s="148">
        <v>13.7699</v>
      </c>
      <c r="D719" s="149">
        <v>9.6358999999999995</v>
      </c>
    </row>
    <row r="720" spans="1:4" x14ac:dyDescent="0.25">
      <c r="A720" s="68">
        <v>44851</v>
      </c>
      <c r="B720" s="147">
        <v>5033</v>
      </c>
      <c r="C720" s="148">
        <v>13.789</v>
      </c>
      <c r="D720" s="149">
        <v>9.6361000000000008</v>
      </c>
    </row>
    <row r="721" spans="1:4" x14ac:dyDescent="0.25">
      <c r="A721" s="68">
        <v>44851</v>
      </c>
      <c r="B721" s="147">
        <v>5040</v>
      </c>
      <c r="C721" s="148">
        <v>13.808199999999999</v>
      </c>
      <c r="D721" s="149">
        <v>9.6364000000000001</v>
      </c>
    </row>
    <row r="722" spans="1:4" x14ac:dyDescent="0.25">
      <c r="A722" s="68">
        <v>44851</v>
      </c>
      <c r="B722" s="147">
        <v>5047</v>
      </c>
      <c r="C722" s="148">
        <v>13.827400000000001</v>
      </c>
      <c r="D722" s="149">
        <v>9.6365999999999996</v>
      </c>
    </row>
    <row r="723" spans="1:4" x14ac:dyDescent="0.25">
      <c r="A723" s="68">
        <v>44851</v>
      </c>
      <c r="B723" s="147">
        <v>5054</v>
      </c>
      <c r="C723" s="148">
        <v>13.8466</v>
      </c>
      <c r="D723" s="149">
        <v>9.6369000000000007</v>
      </c>
    </row>
    <row r="724" spans="1:4" x14ac:dyDescent="0.25">
      <c r="A724" s="68">
        <v>44851</v>
      </c>
      <c r="B724" s="147">
        <v>5061</v>
      </c>
      <c r="C724" s="148">
        <v>13.8658</v>
      </c>
      <c r="D724" s="149">
        <v>9.6371000000000002</v>
      </c>
    </row>
    <row r="725" spans="1:4" x14ac:dyDescent="0.25">
      <c r="A725" s="68">
        <v>44851</v>
      </c>
      <c r="B725" s="147">
        <v>5068</v>
      </c>
      <c r="C725" s="148">
        <v>13.8849</v>
      </c>
      <c r="D725" s="149">
        <v>9.6373999999999995</v>
      </c>
    </row>
    <row r="726" spans="1:4" x14ac:dyDescent="0.25">
      <c r="A726" s="68">
        <v>44851</v>
      </c>
      <c r="B726" s="147">
        <v>5075</v>
      </c>
      <c r="C726" s="148">
        <v>13.9041</v>
      </c>
      <c r="D726" s="149">
        <v>9.6377000000000006</v>
      </c>
    </row>
    <row r="727" spans="1:4" x14ac:dyDescent="0.25">
      <c r="A727" s="68">
        <v>44851</v>
      </c>
      <c r="B727" s="147">
        <v>5082</v>
      </c>
      <c r="C727" s="148">
        <v>13.923299999999999</v>
      </c>
      <c r="D727" s="149">
        <v>9.6379999999999999</v>
      </c>
    </row>
    <row r="728" spans="1:4" x14ac:dyDescent="0.25">
      <c r="A728" s="68">
        <v>44851</v>
      </c>
      <c r="B728" s="147">
        <v>5089</v>
      </c>
      <c r="C728" s="148">
        <v>13.942500000000001</v>
      </c>
      <c r="D728" s="149">
        <v>9.6382999999999992</v>
      </c>
    </row>
    <row r="729" spans="1:4" x14ac:dyDescent="0.25">
      <c r="A729" s="68">
        <v>44851</v>
      </c>
      <c r="B729" s="147">
        <v>5096</v>
      </c>
      <c r="C729" s="148">
        <v>13.961600000000001</v>
      </c>
      <c r="D729" s="149">
        <v>9.6387</v>
      </c>
    </row>
    <row r="730" spans="1:4" x14ac:dyDescent="0.25">
      <c r="A730" s="68">
        <v>44851</v>
      </c>
      <c r="B730" s="147">
        <v>5103</v>
      </c>
      <c r="C730" s="148">
        <v>13.9808</v>
      </c>
      <c r="D730" s="149">
        <v>9.6389999999999993</v>
      </c>
    </row>
    <row r="731" spans="1:4" x14ac:dyDescent="0.25">
      <c r="A731" s="68">
        <v>44851</v>
      </c>
      <c r="B731" s="147">
        <v>5110</v>
      </c>
      <c r="C731" s="148">
        <v>14</v>
      </c>
      <c r="D731" s="149">
        <v>9.6394000000000002</v>
      </c>
    </row>
    <row r="732" spans="1:4" x14ac:dyDescent="0.25">
      <c r="A732" s="68">
        <v>44851</v>
      </c>
      <c r="B732" s="147">
        <v>5117</v>
      </c>
      <c r="C732" s="148">
        <v>14.0192</v>
      </c>
      <c r="D732" s="149">
        <v>9.6397999999999993</v>
      </c>
    </row>
    <row r="733" spans="1:4" x14ac:dyDescent="0.25">
      <c r="A733" s="68">
        <v>44851</v>
      </c>
      <c r="B733" s="147">
        <v>5124</v>
      </c>
      <c r="C733" s="148">
        <v>14.038399999999999</v>
      </c>
      <c r="D733" s="149">
        <v>9.6402000000000001</v>
      </c>
    </row>
    <row r="734" spans="1:4" x14ac:dyDescent="0.25">
      <c r="A734" s="68">
        <v>44851</v>
      </c>
      <c r="B734" s="147">
        <v>5131</v>
      </c>
      <c r="C734" s="148">
        <v>14.057499999999999</v>
      </c>
      <c r="D734" s="149">
        <v>9.6405999999999992</v>
      </c>
    </row>
    <row r="735" spans="1:4" x14ac:dyDescent="0.25">
      <c r="A735" s="68">
        <v>44851</v>
      </c>
      <c r="B735" s="147">
        <v>5138</v>
      </c>
      <c r="C735" s="148">
        <v>14.076700000000001</v>
      </c>
      <c r="D735" s="149">
        <v>9.641</v>
      </c>
    </row>
    <row r="736" spans="1:4" x14ac:dyDescent="0.25">
      <c r="A736" s="68">
        <v>44851</v>
      </c>
      <c r="B736" s="147">
        <v>5145</v>
      </c>
      <c r="C736" s="148">
        <v>14.0959</v>
      </c>
      <c r="D736" s="149">
        <v>9.6414000000000009</v>
      </c>
    </row>
    <row r="737" spans="1:4" x14ac:dyDescent="0.25">
      <c r="A737" s="68">
        <v>44851</v>
      </c>
      <c r="B737" s="147">
        <v>5152</v>
      </c>
      <c r="C737" s="148">
        <v>14.1151</v>
      </c>
      <c r="D737" s="149">
        <v>9.6418999999999997</v>
      </c>
    </row>
    <row r="738" spans="1:4" x14ac:dyDescent="0.25">
      <c r="A738" s="68">
        <v>44851</v>
      </c>
      <c r="B738" s="147">
        <v>5159</v>
      </c>
      <c r="C738" s="148">
        <v>14.1342</v>
      </c>
      <c r="D738" s="149">
        <v>9.6424000000000003</v>
      </c>
    </row>
    <row r="739" spans="1:4" x14ac:dyDescent="0.25">
      <c r="A739" s="68">
        <v>44851</v>
      </c>
      <c r="B739" s="147">
        <v>5166</v>
      </c>
      <c r="C739" s="148">
        <v>14.1534</v>
      </c>
      <c r="D739" s="149">
        <v>9.6427999999999994</v>
      </c>
    </row>
    <row r="740" spans="1:4" x14ac:dyDescent="0.25">
      <c r="A740" s="68">
        <v>44851</v>
      </c>
      <c r="B740" s="147">
        <v>5173</v>
      </c>
      <c r="C740" s="148">
        <v>14.172599999999999</v>
      </c>
      <c r="D740" s="149">
        <v>9.6433</v>
      </c>
    </row>
    <row r="741" spans="1:4" x14ac:dyDescent="0.25">
      <c r="A741" s="68">
        <v>44851</v>
      </c>
      <c r="B741" s="147">
        <v>5180</v>
      </c>
      <c r="C741" s="148">
        <v>14.191800000000001</v>
      </c>
      <c r="D741" s="149">
        <v>9.6438000000000006</v>
      </c>
    </row>
    <row r="742" spans="1:4" x14ac:dyDescent="0.25">
      <c r="A742" s="68">
        <v>44851</v>
      </c>
      <c r="B742" s="147">
        <v>5187</v>
      </c>
      <c r="C742" s="148">
        <v>14.211</v>
      </c>
      <c r="D742" s="149">
        <v>9.6442999999999994</v>
      </c>
    </row>
    <row r="743" spans="1:4" x14ac:dyDescent="0.25">
      <c r="A743" s="68">
        <v>44851</v>
      </c>
      <c r="B743" s="147">
        <v>5194</v>
      </c>
      <c r="C743" s="148">
        <v>14.2301</v>
      </c>
      <c r="D743" s="149">
        <v>9.6448</v>
      </c>
    </row>
    <row r="744" spans="1:4" x14ac:dyDescent="0.25">
      <c r="A744" s="68">
        <v>44851</v>
      </c>
      <c r="B744" s="147">
        <v>5201</v>
      </c>
      <c r="C744" s="148">
        <v>14.2493</v>
      </c>
      <c r="D744" s="149">
        <v>9.6454000000000004</v>
      </c>
    </row>
    <row r="745" spans="1:4" x14ac:dyDescent="0.25">
      <c r="A745" s="68">
        <v>44851</v>
      </c>
      <c r="B745" s="147">
        <v>5208</v>
      </c>
      <c r="C745" s="148">
        <v>14.2685</v>
      </c>
      <c r="D745" s="149">
        <v>9.6458999999999993</v>
      </c>
    </row>
    <row r="746" spans="1:4" x14ac:dyDescent="0.25">
      <c r="A746" s="68">
        <v>44851</v>
      </c>
      <c r="B746" s="147">
        <v>5215</v>
      </c>
      <c r="C746" s="148">
        <v>14.287699999999999</v>
      </c>
      <c r="D746" s="149">
        <v>9.6464999999999996</v>
      </c>
    </row>
    <row r="747" spans="1:4" x14ac:dyDescent="0.25">
      <c r="A747" s="68">
        <v>44851</v>
      </c>
      <c r="B747" s="147">
        <v>5222</v>
      </c>
      <c r="C747" s="148">
        <v>14.306800000000001</v>
      </c>
      <c r="D747" s="149">
        <v>9.6471</v>
      </c>
    </row>
    <row r="748" spans="1:4" x14ac:dyDescent="0.25">
      <c r="A748" s="68">
        <v>44851</v>
      </c>
      <c r="B748" s="147">
        <v>5229</v>
      </c>
      <c r="C748" s="148">
        <v>14.326000000000001</v>
      </c>
      <c r="D748" s="149">
        <v>9.6477000000000004</v>
      </c>
    </row>
    <row r="749" spans="1:4" x14ac:dyDescent="0.25">
      <c r="A749" s="68">
        <v>44851</v>
      </c>
      <c r="B749" s="147">
        <v>5236</v>
      </c>
      <c r="C749" s="148">
        <v>14.3452</v>
      </c>
      <c r="D749" s="149">
        <v>9.6483000000000008</v>
      </c>
    </row>
    <row r="750" spans="1:4" x14ac:dyDescent="0.25">
      <c r="A750" s="68">
        <v>44851</v>
      </c>
      <c r="B750" s="147">
        <v>5243</v>
      </c>
      <c r="C750" s="148">
        <v>14.3644</v>
      </c>
      <c r="D750" s="149">
        <v>9.6488999999999994</v>
      </c>
    </row>
    <row r="751" spans="1:4" x14ac:dyDescent="0.25">
      <c r="A751" s="68">
        <v>44851</v>
      </c>
      <c r="B751" s="147">
        <v>5250</v>
      </c>
      <c r="C751" s="148">
        <v>14.383599999999999</v>
      </c>
      <c r="D751" s="149">
        <v>9.6494999999999997</v>
      </c>
    </row>
    <row r="752" spans="1:4" x14ac:dyDescent="0.25">
      <c r="A752" s="68">
        <v>44851</v>
      </c>
      <c r="B752" s="147">
        <v>5257</v>
      </c>
      <c r="C752" s="148">
        <v>14.402699999999999</v>
      </c>
      <c r="D752" s="149">
        <v>9.6501000000000001</v>
      </c>
    </row>
    <row r="753" spans="1:4" x14ac:dyDescent="0.25">
      <c r="A753" s="68">
        <v>44851</v>
      </c>
      <c r="B753" s="147">
        <v>5264</v>
      </c>
      <c r="C753" s="148">
        <v>14.421900000000001</v>
      </c>
      <c r="D753" s="149">
        <v>9.6508000000000003</v>
      </c>
    </row>
    <row r="754" spans="1:4" x14ac:dyDescent="0.25">
      <c r="A754" s="68">
        <v>44851</v>
      </c>
      <c r="B754" s="147">
        <v>5271</v>
      </c>
      <c r="C754" s="148">
        <v>14.4411</v>
      </c>
      <c r="D754" s="149">
        <v>9.6515000000000004</v>
      </c>
    </row>
    <row r="755" spans="1:4" x14ac:dyDescent="0.25">
      <c r="A755" s="68">
        <v>44851</v>
      </c>
      <c r="B755" s="147">
        <v>5278</v>
      </c>
      <c r="C755" s="148">
        <v>14.4603</v>
      </c>
      <c r="D755" s="149">
        <v>9.6521000000000008</v>
      </c>
    </row>
    <row r="756" spans="1:4" x14ac:dyDescent="0.25">
      <c r="A756" s="68">
        <v>44851</v>
      </c>
      <c r="B756" s="147">
        <v>5285</v>
      </c>
      <c r="C756" s="148">
        <v>14.4795</v>
      </c>
      <c r="D756" s="149">
        <v>9.6527999999999992</v>
      </c>
    </row>
    <row r="757" spans="1:4" x14ac:dyDescent="0.25">
      <c r="A757" s="68">
        <v>44851</v>
      </c>
      <c r="B757" s="147">
        <v>5292</v>
      </c>
      <c r="C757" s="148">
        <v>14.4986</v>
      </c>
      <c r="D757" s="149">
        <v>9.6534999999999993</v>
      </c>
    </row>
    <row r="758" spans="1:4" x14ac:dyDescent="0.25">
      <c r="A758" s="68">
        <v>44851</v>
      </c>
      <c r="B758" s="147">
        <v>5299</v>
      </c>
      <c r="C758" s="148">
        <v>14.517799999999999</v>
      </c>
      <c r="D758" s="149">
        <v>9.6541999999999994</v>
      </c>
    </row>
    <row r="759" spans="1:4" x14ac:dyDescent="0.25">
      <c r="A759" s="68">
        <v>44851</v>
      </c>
      <c r="B759" s="147">
        <v>5306</v>
      </c>
      <c r="C759" s="148">
        <v>14.537000000000001</v>
      </c>
      <c r="D759" s="149">
        <v>9.6548999999999996</v>
      </c>
    </row>
    <row r="760" spans="1:4" x14ac:dyDescent="0.25">
      <c r="A760" s="68">
        <v>44851</v>
      </c>
      <c r="B760" s="147">
        <v>5313</v>
      </c>
      <c r="C760" s="148">
        <v>14.5562</v>
      </c>
      <c r="D760" s="149">
        <v>9.6556999999999995</v>
      </c>
    </row>
    <row r="761" spans="1:4" x14ac:dyDescent="0.25">
      <c r="A761" s="68">
        <v>44851</v>
      </c>
      <c r="B761" s="147">
        <v>5320</v>
      </c>
      <c r="C761" s="148">
        <v>14.5753</v>
      </c>
      <c r="D761" s="149">
        <v>9.6563999999999997</v>
      </c>
    </row>
    <row r="762" spans="1:4" x14ac:dyDescent="0.25">
      <c r="A762" s="68">
        <v>44851</v>
      </c>
      <c r="B762" s="147">
        <v>5327</v>
      </c>
      <c r="C762" s="148">
        <v>14.5945</v>
      </c>
      <c r="D762" s="149">
        <v>9.6571999999999996</v>
      </c>
    </row>
    <row r="763" spans="1:4" x14ac:dyDescent="0.25">
      <c r="A763" s="68">
        <v>44851</v>
      </c>
      <c r="B763" s="147">
        <v>5334</v>
      </c>
      <c r="C763" s="148">
        <v>14.6137</v>
      </c>
      <c r="D763" s="149">
        <v>9.6579999999999995</v>
      </c>
    </row>
    <row r="764" spans="1:4" x14ac:dyDescent="0.25">
      <c r="A764" s="68">
        <v>44851</v>
      </c>
      <c r="B764" s="147">
        <v>5341</v>
      </c>
      <c r="C764" s="148">
        <v>14.632899999999999</v>
      </c>
      <c r="D764" s="149">
        <v>9.6586999999999996</v>
      </c>
    </row>
    <row r="765" spans="1:4" x14ac:dyDescent="0.25">
      <c r="A765" s="68">
        <v>44851</v>
      </c>
      <c r="B765" s="147">
        <v>5348</v>
      </c>
      <c r="C765" s="148">
        <v>14.652100000000001</v>
      </c>
      <c r="D765" s="149">
        <v>9.6594999999999995</v>
      </c>
    </row>
    <row r="766" spans="1:4" x14ac:dyDescent="0.25">
      <c r="A766" s="68">
        <v>44851</v>
      </c>
      <c r="B766" s="147">
        <v>5355</v>
      </c>
      <c r="C766" s="148">
        <v>14.671200000000001</v>
      </c>
      <c r="D766" s="149">
        <v>9.6602999999999994</v>
      </c>
    </row>
    <row r="767" spans="1:4" x14ac:dyDescent="0.25">
      <c r="A767" s="68">
        <v>44851</v>
      </c>
      <c r="B767" s="147">
        <v>5362</v>
      </c>
      <c r="C767" s="148">
        <v>14.6904</v>
      </c>
      <c r="D767" s="149">
        <v>9.6611999999999991</v>
      </c>
    </row>
    <row r="768" spans="1:4" x14ac:dyDescent="0.25">
      <c r="A768" s="68">
        <v>44851</v>
      </c>
      <c r="B768" s="147">
        <v>5369</v>
      </c>
      <c r="C768" s="148">
        <v>14.7096</v>
      </c>
      <c r="D768" s="149">
        <v>9.6620000000000008</v>
      </c>
    </row>
    <row r="769" spans="1:4" x14ac:dyDescent="0.25">
      <c r="A769" s="68">
        <v>44851</v>
      </c>
      <c r="B769" s="147">
        <v>5376</v>
      </c>
      <c r="C769" s="148">
        <v>14.7288</v>
      </c>
      <c r="D769" s="149">
        <v>9.6628000000000007</v>
      </c>
    </row>
    <row r="770" spans="1:4" x14ac:dyDescent="0.25">
      <c r="A770" s="68">
        <v>44851</v>
      </c>
      <c r="B770" s="147">
        <v>5383</v>
      </c>
      <c r="C770" s="148">
        <v>14.7479</v>
      </c>
      <c r="D770" s="149">
        <v>9.6637000000000004</v>
      </c>
    </row>
    <row r="771" spans="1:4" x14ac:dyDescent="0.25">
      <c r="A771" s="68">
        <v>44851</v>
      </c>
      <c r="B771" s="147">
        <v>5390</v>
      </c>
      <c r="C771" s="148">
        <v>14.767099999999999</v>
      </c>
      <c r="D771" s="149">
        <v>9.6645000000000003</v>
      </c>
    </row>
    <row r="772" spans="1:4" x14ac:dyDescent="0.25">
      <c r="A772" s="68">
        <v>44851</v>
      </c>
      <c r="B772" s="147">
        <v>5397</v>
      </c>
      <c r="C772" s="148">
        <v>14.786300000000001</v>
      </c>
      <c r="D772" s="149">
        <v>9.6654</v>
      </c>
    </row>
    <row r="773" spans="1:4" x14ac:dyDescent="0.25">
      <c r="A773" s="68">
        <v>44851</v>
      </c>
      <c r="B773" s="147">
        <v>5404</v>
      </c>
      <c r="C773" s="148">
        <v>14.8055</v>
      </c>
      <c r="D773" s="149">
        <v>9.6662999999999997</v>
      </c>
    </row>
    <row r="774" spans="1:4" x14ac:dyDescent="0.25">
      <c r="A774" s="68">
        <v>44851</v>
      </c>
      <c r="B774" s="147">
        <v>5411</v>
      </c>
      <c r="C774" s="148">
        <v>14.8247</v>
      </c>
      <c r="D774" s="149">
        <v>9.6671999999999993</v>
      </c>
    </row>
    <row r="775" spans="1:4" x14ac:dyDescent="0.25">
      <c r="A775" s="68">
        <v>44851</v>
      </c>
      <c r="B775" s="147">
        <v>5418</v>
      </c>
      <c r="C775" s="148">
        <v>14.8438</v>
      </c>
      <c r="D775" s="149">
        <v>9.6681000000000008</v>
      </c>
    </row>
    <row r="776" spans="1:4" x14ac:dyDescent="0.25">
      <c r="A776" s="68">
        <v>44851</v>
      </c>
      <c r="B776" s="147">
        <v>5425</v>
      </c>
      <c r="C776" s="148">
        <v>14.863</v>
      </c>
      <c r="D776" s="149">
        <v>9.6690000000000005</v>
      </c>
    </row>
    <row r="777" spans="1:4" x14ac:dyDescent="0.25">
      <c r="A777" s="68">
        <v>44851</v>
      </c>
      <c r="B777" s="147">
        <v>5432</v>
      </c>
      <c r="C777" s="148">
        <v>14.882199999999999</v>
      </c>
      <c r="D777" s="149">
        <v>9.6699000000000002</v>
      </c>
    </row>
    <row r="778" spans="1:4" x14ac:dyDescent="0.25">
      <c r="A778" s="68">
        <v>44851</v>
      </c>
      <c r="B778" s="147">
        <v>5439</v>
      </c>
      <c r="C778" s="148">
        <v>14.901400000000001</v>
      </c>
      <c r="D778" s="149">
        <v>9.6708999999999996</v>
      </c>
    </row>
    <row r="779" spans="1:4" x14ac:dyDescent="0.25">
      <c r="A779" s="68">
        <v>44851</v>
      </c>
      <c r="B779" s="147">
        <v>5446</v>
      </c>
      <c r="C779" s="148">
        <v>14.920500000000001</v>
      </c>
      <c r="D779" s="149">
        <v>9.6717999999999993</v>
      </c>
    </row>
    <row r="780" spans="1:4" x14ac:dyDescent="0.25">
      <c r="A780" s="68">
        <v>44851</v>
      </c>
      <c r="B780" s="147">
        <v>5453</v>
      </c>
      <c r="C780" s="148">
        <v>14.9397</v>
      </c>
      <c r="D780" s="149">
        <v>9.6728000000000005</v>
      </c>
    </row>
    <row r="781" spans="1:4" x14ac:dyDescent="0.25">
      <c r="A781" s="68">
        <v>44851</v>
      </c>
      <c r="B781" s="147">
        <v>5460</v>
      </c>
      <c r="C781" s="148">
        <v>14.9589</v>
      </c>
      <c r="D781" s="149">
        <v>9.6738</v>
      </c>
    </row>
    <row r="782" spans="1:4" x14ac:dyDescent="0.25">
      <c r="A782" s="68">
        <v>44851</v>
      </c>
      <c r="B782" s="147">
        <v>5467</v>
      </c>
      <c r="C782" s="148">
        <v>14.9781</v>
      </c>
      <c r="D782" s="149">
        <v>9.6747999999999994</v>
      </c>
    </row>
    <row r="783" spans="1:4" x14ac:dyDescent="0.25">
      <c r="A783" s="68">
        <v>44851</v>
      </c>
      <c r="B783" s="147">
        <v>5474</v>
      </c>
      <c r="C783" s="148">
        <v>14.997299999999999</v>
      </c>
      <c r="D783" s="149">
        <v>9.6757000000000009</v>
      </c>
    </row>
    <row r="784" spans="1:4" x14ac:dyDescent="0.25">
      <c r="A784" s="68">
        <v>44851</v>
      </c>
      <c r="B784" s="147">
        <v>5481</v>
      </c>
      <c r="C784" s="148">
        <v>15.016400000000001</v>
      </c>
      <c r="D784" s="149">
        <v>9.6768000000000001</v>
      </c>
    </row>
    <row r="785" spans="1:4" x14ac:dyDescent="0.25">
      <c r="A785" s="68">
        <v>44851</v>
      </c>
      <c r="B785" s="147">
        <v>5488</v>
      </c>
      <c r="C785" s="148">
        <v>15.035600000000001</v>
      </c>
      <c r="D785" s="149">
        <v>9.6777999999999995</v>
      </c>
    </row>
    <row r="786" spans="1:4" x14ac:dyDescent="0.25">
      <c r="A786" s="68">
        <v>44851</v>
      </c>
      <c r="B786" s="147">
        <v>5495</v>
      </c>
      <c r="C786" s="148">
        <v>15.0548</v>
      </c>
      <c r="D786" s="149">
        <v>9.6788000000000007</v>
      </c>
    </row>
    <row r="787" spans="1:4" x14ac:dyDescent="0.25">
      <c r="A787" s="68">
        <v>44851</v>
      </c>
      <c r="B787" s="147">
        <v>5502</v>
      </c>
      <c r="C787" s="148">
        <v>15.074</v>
      </c>
      <c r="D787" s="149">
        <v>9.6798000000000002</v>
      </c>
    </row>
    <row r="788" spans="1:4" x14ac:dyDescent="0.25">
      <c r="A788" s="68">
        <v>44851</v>
      </c>
      <c r="B788" s="147">
        <v>5509</v>
      </c>
      <c r="C788" s="148">
        <v>15.0932</v>
      </c>
      <c r="D788" s="149">
        <v>9.6808999999999994</v>
      </c>
    </row>
    <row r="789" spans="1:4" x14ac:dyDescent="0.25">
      <c r="A789" s="68">
        <v>44851</v>
      </c>
      <c r="B789" s="147">
        <v>5516</v>
      </c>
      <c r="C789" s="148">
        <v>15.112299999999999</v>
      </c>
      <c r="D789" s="149">
        <v>9.6819000000000006</v>
      </c>
    </row>
    <row r="790" spans="1:4" x14ac:dyDescent="0.25">
      <c r="A790" s="68">
        <v>44851</v>
      </c>
      <c r="B790" s="147">
        <v>5523</v>
      </c>
      <c r="C790" s="148">
        <v>15.131500000000001</v>
      </c>
      <c r="D790" s="149">
        <v>9.6829999999999998</v>
      </c>
    </row>
    <row r="791" spans="1:4" x14ac:dyDescent="0.25">
      <c r="A791" s="68">
        <v>44851</v>
      </c>
      <c r="B791" s="147">
        <v>5530</v>
      </c>
      <c r="C791" s="148">
        <v>15.150700000000001</v>
      </c>
      <c r="D791" s="149">
        <v>9.6841000000000008</v>
      </c>
    </row>
    <row r="792" spans="1:4" x14ac:dyDescent="0.25">
      <c r="A792" s="68">
        <v>44851</v>
      </c>
      <c r="B792" s="147">
        <v>5537</v>
      </c>
      <c r="C792" s="148">
        <v>15.1699</v>
      </c>
      <c r="D792" s="149">
        <v>9.6852</v>
      </c>
    </row>
    <row r="793" spans="1:4" x14ac:dyDescent="0.25">
      <c r="A793" s="68">
        <v>44851</v>
      </c>
      <c r="B793" s="147">
        <v>5544</v>
      </c>
      <c r="C793" s="148">
        <v>15.189</v>
      </c>
      <c r="D793" s="149">
        <v>9.6862999999999992</v>
      </c>
    </row>
    <row r="794" spans="1:4" x14ac:dyDescent="0.25">
      <c r="A794" s="68">
        <v>44851</v>
      </c>
      <c r="B794" s="147">
        <v>5551</v>
      </c>
      <c r="C794" s="148">
        <v>15.2082</v>
      </c>
      <c r="D794" s="149">
        <v>9.6874000000000002</v>
      </c>
    </row>
    <row r="795" spans="1:4" x14ac:dyDescent="0.25">
      <c r="A795" s="68">
        <v>44851</v>
      </c>
      <c r="B795" s="147">
        <v>5558</v>
      </c>
      <c r="C795" s="148">
        <v>15.227399999999999</v>
      </c>
      <c r="D795" s="149">
        <v>9.6884999999999994</v>
      </c>
    </row>
    <row r="796" spans="1:4" x14ac:dyDescent="0.25">
      <c r="A796" s="68">
        <v>44851</v>
      </c>
      <c r="B796" s="147">
        <v>5565</v>
      </c>
      <c r="C796" s="148">
        <v>15.246600000000001</v>
      </c>
      <c r="D796" s="149">
        <v>9.6896000000000004</v>
      </c>
    </row>
    <row r="797" spans="1:4" x14ac:dyDescent="0.25">
      <c r="A797" s="68">
        <v>44851</v>
      </c>
      <c r="B797" s="147">
        <v>5572</v>
      </c>
      <c r="C797" s="148">
        <v>15.2658</v>
      </c>
      <c r="D797" s="149">
        <v>9.6907999999999994</v>
      </c>
    </row>
    <row r="798" spans="1:4" x14ac:dyDescent="0.25">
      <c r="A798" s="68">
        <v>44851</v>
      </c>
      <c r="B798" s="147">
        <v>5579</v>
      </c>
      <c r="C798" s="148">
        <v>15.2849</v>
      </c>
      <c r="D798" s="149">
        <v>9.6919000000000004</v>
      </c>
    </row>
    <row r="799" spans="1:4" x14ac:dyDescent="0.25">
      <c r="A799" s="68">
        <v>44851</v>
      </c>
      <c r="B799" s="147">
        <v>5586</v>
      </c>
      <c r="C799" s="148">
        <v>15.3041</v>
      </c>
      <c r="D799" s="149">
        <v>9.6930999999999994</v>
      </c>
    </row>
    <row r="800" spans="1:4" x14ac:dyDescent="0.25">
      <c r="A800" s="68">
        <v>44851</v>
      </c>
      <c r="B800" s="147">
        <v>5593</v>
      </c>
      <c r="C800" s="148">
        <v>15.3233</v>
      </c>
      <c r="D800" s="149">
        <v>9.6942000000000004</v>
      </c>
    </row>
    <row r="801" spans="1:4" x14ac:dyDescent="0.25">
      <c r="A801" s="68">
        <v>44851</v>
      </c>
      <c r="B801" s="147">
        <v>5600</v>
      </c>
      <c r="C801" s="148">
        <v>15.342499999999999</v>
      </c>
      <c r="D801" s="149">
        <v>9.6953999999999994</v>
      </c>
    </row>
    <row r="802" spans="1:4" x14ac:dyDescent="0.25">
      <c r="A802" s="68">
        <v>44851</v>
      </c>
      <c r="B802" s="147">
        <v>5607</v>
      </c>
      <c r="C802" s="148">
        <v>15.361599999999999</v>
      </c>
      <c r="D802" s="149">
        <v>9.6966000000000001</v>
      </c>
    </row>
    <row r="803" spans="1:4" x14ac:dyDescent="0.25">
      <c r="A803" s="68">
        <v>44851</v>
      </c>
      <c r="B803" s="147">
        <v>5614</v>
      </c>
      <c r="C803" s="148">
        <v>15.380800000000001</v>
      </c>
      <c r="D803" s="149">
        <v>9.6978000000000009</v>
      </c>
    </row>
    <row r="804" spans="1:4" x14ac:dyDescent="0.25">
      <c r="A804" s="68">
        <v>44851</v>
      </c>
      <c r="B804" s="147">
        <v>5621</v>
      </c>
      <c r="C804" s="148">
        <v>15.4</v>
      </c>
      <c r="D804" s="149">
        <v>9.6989999999999998</v>
      </c>
    </row>
    <row r="805" spans="1:4" x14ac:dyDescent="0.25">
      <c r="A805" s="68">
        <v>44851</v>
      </c>
      <c r="B805" s="147">
        <v>5628</v>
      </c>
      <c r="C805" s="148">
        <v>15.4192</v>
      </c>
      <c r="D805" s="149">
        <v>9.7002000000000006</v>
      </c>
    </row>
    <row r="806" spans="1:4" x14ac:dyDescent="0.25">
      <c r="A806" s="68">
        <v>44851</v>
      </c>
      <c r="B806" s="147">
        <v>5635</v>
      </c>
      <c r="C806" s="148">
        <v>15.4384</v>
      </c>
      <c r="D806" s="149">
        <v>9.7014999999999993</v>
      </c>
    </row>
    <row r="807" spans="1:4" x14ac:dyDescent="0.25">
      <c r="A807" s="68">
        <v>44851</v>
      </c>
      <c r="B807" s="147">
        <v>5642</v>
      </c>
      <c r="C807" s="148">
        <v>15.4575</v>
      </c>
      <c r="D807" s="149">
        <v>9.7027000000000001</v>
      </c>
    </row>
    <row r="808" spans="1:4" x14ac:dyDescent="0.25">
      <c r="A808" s="68">
        <v>44851</v>
      </c>
      <c r="B808" s="147">
        <v>5649</v>
      </c>
      <c r="C808" s="148">
        <v>15.476699999999999</v>
      </c>
      <c r="D808" s="149">
        <v>9.7040000000000006</v>
      </c>
    </row>
    <row r="809" spans="1:4" x14ac:dyDescent="0.25">
      <c r="A809" s="68">
        <v>44851</v>
      </c>
      <c r="B809" s="147">
        <v>5656</v>
      </c>
      <c r="C809" s="148">
        <v>15.495900000000001</v>
      </c>
      <c r="D809" s="149">
        <v>9.7051999999999996</v>
      </c>
    </row>
    <row r="810" spans="1:4" x14ac:dyDescent="0.25">
      <c r="A810" s="68">
        <v>44851</v>
      </c>
      <c r="B810" s="147">
        <v>5663</v>
      </c>
      <c r="C810" s="148">
        <v>15.5151</v>
      </c>
      <c r="D810" s="149">
        <v>9.7065000000000001</v>
      </c>
    </row>
    <row r="811" spans="1:4" x14ac:dyDescent="0.25">
      <c r="A811" s="68">
        <v>44851</v>
      </c>
      <c r="B811" s="147">
        <v>5670</v>
      </c>
      <c r="C811" s="148">
        <v>15.5342</v>
      </c>
      <c r="D811" s="149">
        <v>9.7077000000000009</v>
      </c>
    </row>
    <row r="812" spans="1:4" x14ac:dyDescent="0.25">
      <c r="A812" s="68">
        <v>44851</v>
      </c>
      <c r="B812" s="147">
        <v>5677</v>
      </c>
      <c r="C812" s="148">
        <v>15.5534</v>
      </c>
      <c r="D812" s="149">
        <v>9.7089999999999996</v>
      </c>
    </row>
    <row r="813" spans="1:4" x14ac:dyDescent="0.25">
      <c r="A813" s="68">
        <v>44851</v>
      </c>
      <c r="B813" s="147">
        <v>5684</v>
      </c>
      <c r="C813" s="148">
        <v>15.5726</v>
      </c>
      <c r="D813" s="149">
        <v>9.7103000000000002</v>
      </c>
    </row>
    <row r="814" spans="1:4" x14ac:dyDescent="0.25">
      <c r="A814" s="68">
        <v>44851</v>
      </c>
      <c r="B814" s="147">
        <v>5691</v>
      </c>
      <c r="C814" s="148">
        <v>15.591799999999999</v>
      </c>
      <c r="D814" s="149">
        <v>9.7116000000000007</v>
      </c>
    </row>
    <row r="815" spans="1:4" x14ac:dyDescent="0.25">
      <c r="A815" s="68">
        <v>44851</v>
      </c>
      <c r="B815" s="147">
        <v>5698</v>
      </c>
      <c r="C815" s="148">
        <v>15.611000000000001</v>
      </c>
      <c r="D815" s="149">
        <v>9.7128999999999994</v>
      </c>
    </row>
    <row r="816" spans="1:4" x14ac:dyDescent="0.25">
      <c r="A816" s="68">
        <v>44851</v>
      </c>
      <c r="B816" s="147">
        <v>5705</v>
      </c>
      <c r="C816" s="148">
        <v>15.630100000000001</v>
      </c>
      <c r="D816" s="149">
        <v>9.7142999999999997</v>
      </c>
    </row>
    <row r="817" spans="1:4" x14ac:dyDescent="0.25">
      <c r="A817" s="68">
        <v>44851</v>
      </c>
      <c r="B817" s="147">
        <v>5712</v>
      </c>
      <c r="C817" s="148">
        <v>15.6493</v>
      </c>
      <c r="D817" s="149">
        <v>9.7156000000000002</v>
      </c>
    </row>
    <row r="818" spans="1:4" x14ac:dyDescent="0.25">
      <c r="A818" s="68">
        <v>44851</v>
      </c>
      <c r="B818" s="147">
        <v>5719</v>
      </c>
      <c r="C818" s="148">
        <v>15.6685</v>
      </c>
      <c r="D818" s="149">
        <v>9.7169000000000008</v>
      </c>
    </row>
    <row r="819" spans="1:4" x14ac:dyDescent="0.25">
      <c r="A819" s="68">
        <v>44851</v>
      </c>
      <c r="B819" s="147">
        <v>5726</v>
      </c>
      <c r="C819" s="148">
        <v>15.6877</v>
      </c>
      <c r="D819" s="149">
        <v>9.7182999999999993</v>
      </c>
    </row>
    <row r="820" spans="1:4" x14ac:dyDescent="0.25">
      <c r="A820" s="68">
        <v>44851</v>
      </c>
      <c r="B820" s="147">
        <v>5733</v>
      </c>
      <c r="C820" s="148">
        <v>15.706799999999999</v>
      </c>
      <c r="D820" s="149">
        <v>9.7195999999999998</v>
      </c>
    </row>
    <row r="821" spans="1:4" x14ac:dyDescent="0.25">
      <c r="A821" s="68">
        <v>44851</v>
      </c>
      <c r="B821" s="147">
        <v>5740</v>
      </c>
      <c r="C821" s="148">
        <v>15.726000000000001</v>
      </c>
      <c r="D821" s="149">
        <v>9.7210000000000001</v>
      </c>
    </row>
    <row r="822" spans="1:4" x14ac:dyDescent="0.25">
      <c r="A822" s="68">
        <v>44851</v>
      </c>
      <c r="B822" s="147">
        <v>5747</v>
      </c>
      <c r="C822" s="148">
        <v>15.745200000000001</v>
      </c>
      <c r="D822" s="149">
        <v>9.7224000000000004</v>
      </c>
    </row>
    <row r="823" spans="1:4" x14ac:dyDescent="0.25">
      <c r="A823" s="68">
        <v>44851</v>
      </c>
      <c r="B823" s="147">
        <v>5754</v>
      </c>
      <c r="C823" s="148">
        <v>15.7644</v>
      </c>
      <c r="D823" s="149">
        <v>9.7238000000000007</v>
      </c>
    </row>
    <row r="824" spans="1:4" x14ac:dyDescent="0.25">
      <c r="A824" s="68">
        <v>44851</v>
      </c>
      <c r="B824" s="147">
        <v>5761</v>
      </c>
      <c r="C824" s="148">
        <v>15.7836</v>
      </c>
      <c r="D824" s="149">
        <v>9.7250999999999994</v>
      </c>
    </row>
    <row r="825" spans="1:4" x14ac:dyDescent="0.25">
      <c r="A825" s="68">
        <v>44851</v>
      </c>
      <c r="B825" s="147">
        <v>5768</v>
      </c>
      <c r="C825" s="148">
        <v>15.8027</v>
      </c>
      <c r="D825" s="149">
        <v>9.7265999999999995</v>
      </c>
    </row>
    <row r="826" spans="1:4" x14ac:dyDescent="0.25">
      <c r="A826" s="68">
        <v>44851</v>
      </c>
      <c r="B826" s="147">
        <v>5775</v>
      </c>
      <c r="C826" s="148">
        <v>15.821899999999999</v>
      </c>
      <c r="D826" s="149">
        <v>9.7279999999999998</v>
      </c>
    </row>
    <row r="827" spans="1:4" x14ac:dyDescent="0.25">
      <c r="A827" s="68">
        <v>44851</v>
      </c>
      <c r="B827" s="147">
        <v>5782</v>
      </c>
      <c r="C827" s="148">
        <v>15.841100000000001</v>
      </c>
      <c r="D827" s="149">
        <v>9.7294</v>
      </c>
    </row>
    <row r="828" spans="1:4" x14ac:dyDescent="0.25">
      <c r="A828" s="68">
        <v>44851</v>
      </c>
      <c r="B828" s="147">
        <v>5789</v>
      </c>
      <c r="C828" s="148">
        <v>15.860300000000001</v>
      </c>
      <c r="D828" s="149">
        <v>9.7308000000000003</v>
      </c>
    </row>
    <row r="829" spans="1:4" x14ac:dyDescent="0.25">
      <c r="A829" s="68">
        <v>44851</v>
      </c>
      <c r="B829" s="147">
        <v>5796</v>
      </c>
      <c r="C829" s="148">
        <v>15.8795</v>
      </c>
      <c r="D829" s="149">
        <v>9.7322000000000006</v>
      </c>
    </row>
    <row r="830" spans="1:4" x14ac:dyDescent="0.25">
      <c r="A830" s="68">
        <v>44851</v>
      </c>
      <c r="B830" s="147">
        <v>5803</v>
      </c>
      <c r="C830" s="148">
        <v>15.8986</v>
      </c>
      <c r="D830" s="149">
        <v>9.7337000000000007</v>
      </c>
    </row>
    <row r="831" spans="1:4" x14ac:dyDescent="0.25">
      <c r="A831" s="68">
        <v>44851</v>
      </c>
      <c r="B831" s="147">
        <v>5810</v>
      </c>
      <c r="C831" s="148">
        <v>15.9178</v>
      </c>
      <c r="D831" s="149">
        <v>9.7350999999999992</v>
      </c>
    </row>
    <row r="832" spans="1:4" x14ac:dyDescent="0.25">
      <c r="A832" s="68">
        <v>44851</v>
      </c>
      <c r="B832" s="147">
        <v>5817</v>
      </c>
      <c r="C832" s="148">
        <v>15.936999999999999</v>
      </c>
      <c r="D832" s="149">
        <v>9.7365999999999993</v>
      </c>
    </row>
    <row r="833" spans="1:4" x14ac:dyDescent="0.25">
      <c r="A833" s="68">
        <v>44851</v>
      </c>
      <c r="B833" s="147">
        <v>5824</v>
      </c>
      <c r="C833" s="148">
        <v>15.956200000000001</v>
      </c>
      <c r="D833" s="149">
        <v>9.7380999999999993</v>
      </c>
    </row>
    <row r="834" spans="1:4" x14ac:dyDescent="0.25">
      <c r="A834" s="68">
        <v>44851</v>
      </c>
      <c r="B834" s="147">
        <v>5831</v>
      </c>
      <c r="C834" s="148">
        <v>15.975300000000001</v>
      </c>
      <c r="D834" s="149">
        <v>9.7394999999999996</v>
      </c>
    </row>
    <row r="835" spans="1:4" x14ac:dyDescent="0.25">
      <c r="A835" s="68">
        <v>44851</v>
      </c>
      <c r="B835" s="147">
        <v>5838</v>
      </c>
      <c r="C835" s="148">
        <v>15.9945</v>
      </c>
      <c r="D835" s="149">
        <v>9.7409999999999997</v>
      </c>
    </row>
    <row r="836" spans="1:4" x14ac:dyDescent="0.25">
      <c r="A836" s="68">
        <v>44851</v>
      </c>
      <c r="B836" s="147">
        <v>5845</v>
      </c>
      <c r="C836" s="148">
        <v>16.0137</v>
      </c>
      <c r="D836" s="149">
        <v>9.7424999999999997</v>
      </c>
    </row>
    <row r="837" spans="1:4" x14ac:dyDescent="0.25">
      <c r="A837" s="68">
        <v>44851</v>
      </c>
      <c r="B837" s="147">
        <v>5852</v>
      </c>
      <c r="C837" s="148">
        <v>16.032900000000001</v>
      </c>
      <c r="D837" s="149">
        <v>9.7439999999999998</v>
      </c>
    </row>
    <row r="838" spans="1:4" x14ac:dyDescent="0.25">
      <c r="A838" s="68">
        <v>44851</v>
      </c>
      <c r="B838" s="147">
        <v>5859</v>
      </c>
      <c r="C838" s="148">
        <v>16.052099999999999</v>
      </c>
      <c r="D838" s="149">
        <v>9.7454999999999998</v>
      </c>
    </row>
    <row r="839" spans="1:4" x14ac:dyDescent="0.25">
      <c r="A839" s="68">
        <v>44851</v>
      </c>
      <c r="B839" s="147">
        <v>5866</v>
      </c>
      <c r="C839" s="148">
        <v>16.071200000000001</v>
      </c>
      <c r="D839" s="149">
        <v>9.7469999999999999</v>
      </c>
    </row>
    <row r="840" spans="1:4" x14ac:dyDescent="0.25">
      <c r="A840" s="68">
        <v>44851</v>
      </c>
      <c r="B840" s="147">
        <v>5873</v>
      </c>
      <c r="C840" s="148">
        <v>16.090399999999999</v>
      </c>
      <c r="D840" s="149">
        <v>9.7485999999999997</v>
      </c>
    </row>
    <row r="841" spans="1:4" x14ac:dyDescent="0.25">
      <c r="A841" s="68">
        <v>44851</v>
      </c>
      <c r="B841" s="147">
        <v>5880</v>
      </c>
      <c r="C841" s="148">
        <v>16.1096</v>
      </c>
      <c r="D841" s="149">
        <v>9.7500999999999998</v>
      </c>
    </row>
    <row r="842" spans="1:4" x14ac:dyDescent="0.25">
      <c r="A842" s="68">
        <v>44851</v>
      </c>
      <c r="B842" s="147">
        <v>5887</v>
      </c>
      <c r="C842" s="148">
        <v>16.128799999999998</v>
      </c>
      <c r="D842" s="149">
        <v>9.7515999999999998</v>
      </c>
    </row>
    <row r="843" spans="1:4" x14ac:dyDescent="0.25">
      <c r="A843" s="68">
        <v>44851</v>
      </c>
      <c r="B843" s="147">
        <v>5894</v>
      </c>
      <c r="C843" s="148">
        <v>16.1479</v>
      </c>
      <c r="D843" s="149">
        <v>9.7531999999999996</v>
      </c>
    </row>
    <row r="844" spans="1:4" x14ac:dyDescent="0.25">
      <c r="A844" s="68">
        <v>44851</v>
      </c>
      <c r="B844" s="147">
        <v>5901</v>
      </c>
      <c r="C844" s="148">
        <v>16.167100000000001</v>
      </c>
      <c r="D844" s="149">
        <v>9.7546999999999997</v>
      </c>
    </row>
    <row r="845" spans="1:4" x14ac:dyDescent="0.25">
      <c r="A845" s="68">
        <v>44851</v>
      </c>
      <c r="B845" s="147">
        <v>5908</v>
      </c>
      <c r="C845" s="148">
        <v>16.186299999999999</v>
      </c>
      <c r="D845" s="149">
        <v>9.7562999999999995</v>
      </c>
    </row>
    <row r="846" spans="1:4" x14ac:dyDescent="0.25">
      <c r="A846" s="68">
        <v>44851</v>
      </c>
      <c r="B846" s="147">
        <v>5915</v>
      </c>
      <c r="C846" s="148">
        <v>16.205500000000001</v>
      </c>
      <c r="D846" s="149">
        <v>9.7578999999999994</v>
      </c>
    </row>
    <row r="847" spans="1:4" x14ac:dyDescent="0.25">
      <c r="A847" s="68">
        <v>44851</v>
      </c>
      <c r="B847" s="147">
        <v>5922</v>
      </c>
      <c r="C847" s="148">
        <v>16.224699999999999</v>
      </c>
      <c r="D847" s="149">
        <v>9.7593999999999994</v>
      </c>
    </row>
    <row r="848" spans="1:4" x14ac:dyDescent="0.25">
      <c r="A848" s="68">
        <v>44851</v>
      </c>
      <c r="B848" s="147">
        <v>5929</v>
      </c>
      <c r="C848" s="148">
        <v>16.2438</v>
      </c>
      <c r="D848" s="149">
        <v>9.7609999999999992</v>
      </c>
    </row>
    <row r="849" spans="1:4" x14ac:dyDescent="0.25">
      <c r="A849" s="68">
        <v>44851</v>
      </c>
      <c r="B849" s="147">
        <v>5936</v>
      </c>
      <c r="C849" s="148">
        <v>16.263000000000002</v>
      </c>
      <c r="D849" s="149">
        <v>9.7626000000000008</v>
      </c>
    </row>
    <row r="850" spans="1:4" x14ac:dyDescent="0.25">
      <c r="A850" s="68">
        <v>44851</v>
      </c>
      <c r="B850" s="147">
        <v>5943</v>
      </c>
      <c r="C850" s="148">
        <v>16.2822</v>
      </c>
      <c r="D850" s="149">
        <v>9.7642000000000007</v>
      </c>
    </row>
    <row r="851" spans="1:4" x14ac:dyDescent="0.25">
      <c r="A851" s="68">
        <v>44851</v>
      </c>
      <c r="B851" s="147">
        <v>5950</v>
      </c>
      <c r="C851" s="148">
        <v>16.301400000000001</v>
      </c>
      <c r="D851" s="149">
        <v>9.7658000000000005</v>
      </c>
    </row>
    <row r="852" spans="1:4" x14ac:dyDescent="0.25">
      <c r="A852" s="68">
        <v>44851</v>
      </c>
      <c r="B852" s="147">
        <v>5957</v>
      </c>
      <c r="C852" s="148">
        <v>16.320499999999999</v>
      </c>
      <c r="D852" s="149">
        <v>9.7674000000000003</v>
      </c>
    </row>
    <row r="853" spans="1:4" x14ac:dyDescent="0.25">
      <c r="A853" s="68">
        <v>44851</v>
      </c>
      <c r="B853" s="147">
        <v>5964</v>
      </c>
      <c r="C853" s="148">
        <v>16.339700000000001</v>
      </c>
      <c r="D853" s="149">
        <v>9.7690999999999999</v>
      </c>
    </row>
    <row r="854" spans="1:4" x14ac:dyDescent="0.25">
      <c r="A854" s="68">
        <v>44851</v>
      </c>
      <c r="B854" s="147">
        <v>5971</v>
      </c>
      <c r="C854" s="148">
        <v>16.358899999999998</v>
      </c>
      <c r="D854" s="149">
        <v>9.7706999999999997</v>
      </c>
    </row>
    <row r="855" spans="1:4" x14ac:dyDescent="0.25">
      <c r="A855" s="68">
        <v>44851</v>
      </c>
      <c r="B855" s="147">
        <v>5978</v>
      </c>
      <c r="C855" s="148">
        <v>16.3781</v>
      </c>
      <c r="D855" s="149">
        <v>9.7722999999999995</v>
      </c>
    </row>
    <row r="856" spans="1:4" x14ac:dyDescent="0.25">
      <c r="A856" s="68">
        <v>44851</v>
      </c>
      <c r="B856" s="147">
        <v>5985</v>
      </c>
      <c r="C856" s="148">
        <v>16.397300000000001</v>
      </c>
      <c r="D856" s="149">
        <v>9.7739999999999991</v>
      </c>
    </row>
    <row r="857" spans="1:4" x14ac:dyDescent="0.25">
      <c r="A857" s="68">
        <v>44851</v>
      </c>
      <c r="B857" s="147">
        <v>5992</v>
      </c>
      <c r="C857" s="148">
        <v>16.416399999999999</v>
      </c>
      <c r="D857" s="149">
        <v>9.7756000000000007</v>
      </c>
    </row>
    <row r="858" spans="1:4" x14ac:dyDescent="0.25">
      <c r="A858" s="68">
        <v>44851</v>
      </c>
      <c r="B858" s="147">
        <v>5999</v>
      </c>
      <c r="C858" s="148">
        <v>16.435600000000001</v>
      </c>
      <c r="D858" s="149">
        <v>9.7773000000000003</v>
      </c>
    </row>
    <row r="859" spans="1:4" x14ac:dyDescent="0.25">
      <c r="A859" s="68">
        <v>44851</v>
      </c>
      <c r="B859" s="147">
        <v>6006</v>
      </c>
      <c r="C859" s="148">
        <v>16.454799999999999</v>
      </c>
      <c r="D859" s="149">
        <v>9.7789999999999999</v>
      </c>
    </row>
    <row r="860" spans="1:4" x14ac:dyDescent="0.25">
      <c r="A860" s="68">
        <v>44851</v>
      </c>
      <c r="B860" s="147">
        <v>6013</v>
      </c>
      <c r="C860" s="148">
        <v>16.474</v>
      </c>
      <c r="D860" s="149">
        <v>9.7805999999999997</v>
      </c>
    </row>
    <row r="861" spans="1:4" x14ac:dyDescent="0.25">
      <c r="A861" s="68">
        <v>44851</v>
      </c>
      <c r="B861" s="147">
        <v>6020</v>
      </c>
      <c r="C861" s="148">
        <v>16.493200000000002</v>
      </c>
      <c r="D861" s="149">
        <v>9.7822999999999993</v>
      </c>
    </row>
    <row r="862" spans="1:4" x14ac:dyDescent="0.25">
      <c r="A862" s="68">
        <v>44851</v>
      </c>
      <c r="B862" s="147">
        <v>6027</v>
      </c>
      <c r="C862" s="148">
        <v>16.5123</v>
      </c>
      <c r="D862" s="149">
        <v>9.7840000000000007</v>
      </c>
    </row>
    <row r="863" spans="1:4" x14ac:dyDescent="0.25">
      <c r="A863" s="68">
        <v>44851</v>
      </c>
      <c r="B863" s="147">
        <v>6034</v>
      </c>
      <c r="C863" s="148">
        <v>16.531500000000001</v>
      </c>
      <c r="D863" s="149">
        <v>9.7857000000000003</v>
      </c>
    </row>
    <row r="864" spans="1:4" x14ac:dyDescent="0.25">
      <c r="A864" s="68">
        <v>44851</v>
      </c>
      <c r="B864" s="147">
        <v>6041</v>
      </c>
      <c r="C864" s="148">
        <v>16.550699999999999</v>
      </c>
      <c r="D864" s="149">
        <v>9.7873999999999999</v>
      </c>
    </row>
    <row r="865" spans="1:4" x14ac:dyDescent="0.25">
      <c r="A865" s="68">
        <v>44851</v>
      </c>
      <c r="B865" s="147">
        <v>6048</v>
      </c>
      <c r="C865" s="148">
        <v>16.569900000000001</v>
      </c>
      <c r="D865" s="149">
        <v>9.7890999999999995</v>
      </c>
    </row>
    <row r="866" spans="1:4" x14ac:dyDescent="0.25">
      <c r="A866" s="68">
        <v>44851</v>
      </c>
      <c r="B866" s="147">
        <v>6055</v>
      </c>
      <c r="C866" s="148">
        <v>16.588999999999999</v>
      </c>
      <c r="D866" s="149">
        <v>9.7908000000000008</v>
      </c>
    </row>
    <row r="867" spans="1:4" x14ac:dyDescent="0.25">
      <c r="A867" s="68">
        <v>44851</v>
      </c>
      <c r="B867" s="147">
        <v>6062</v>
      </c>
      <c r="C867" s="148">
        <v>16.6082</v>
      </c>
      <c r="D867" s="149">
        <v>9.7925000000000004</v>
      </c>
    </row>
    <row r="868" spans="1:4" x14ac:dyDescent="0.25">
      <c r="A868" s="68">
        <v>44851</v>
      </c>
      <c r="B868" s="147">
        <v>6069</v>
      </c>
      <c r="C868" s="148">
        <v>16.627400000000002</v>
      </c>
      <c r="D868" s="149">
        <v>9.7942</v>
      </c>
    </row>
    <row r="869" spans="1:4" x14ac:dyDescent="0.25">
      <c r="A869" s="68">
        <v>44851</v>
      </c>
      <c r="B869" s="147">
        <v>6076</v>
      </c>
      <c r="C869" s="148">
        <v>16.646599999999999</v>
      </c>
      <c r="D869" s="149">
        <v>9.7959999999999994</v>
      </c>
    </row>
    <row r="870" spans="1:4" x14ac:dyDescent="0.25">
      <c r="A870" s="68">
        <v>44851</v>
      </c>
      <c r="B870" s="147">
        <v>6083</v>
      </c>
      <c r="C870" s="148">
        <v>16.665800000000001</v>
      </c>
      <c r="D870" s="149">
        <v>9.7977000000000007</v>
      </c>
    </row>
    <row r="871" spans="1:4" x14ac:dyDescent="0.25">
      <c r="A871" s="68">
        <v>44851</v>
      </c>
      <c r="B871" s="147">
        <v>6090</v>
      </c>
      <c r="C871" s="148">
        <v>16.684899999999999</v>
      </c>
      <c r="D871" s="149">
        <v>9.7994000000000003</v>
      </c>
    </row>
    <row r="872" spans="1:4" x14ac:dyDescent="0.25">
      <c r="A872" s="68">
        <v>44851</v>
      </c>
      <c r="B872" s="147">
        <v>6097</v>
      </c>
      <c r="C872" s="148">
        <v>16.7041</v>
      </c>
      <c r="D872" s="149">
        <v>9.8011999999999997</v>
      </c>
    </row>
    <row r="873" spans="1:4" x14ac:dyDescent="0.25">
      <c r="A873" s="68">
        <v>44851</v>
      </c>
      <c r="B873" s="147">
        <v>6104</v>
      </c>
      <c r="C873" s="148">
        <v>16.723299999999998</v>
      </c>
      <c r="D873" s="149">
        <v>9.8030000000000008</v>
      </c>
    </row>
    <row r="874" spans="1:4" x14ac:dyDescent="0.25">
      <c r="A874" s="68">
        <v>44851</v>
      </c>
      <c r="B874" s="147">
        <v>6111</v>
      </c>
      <c r="C874" s="148">
        <v>16.7425</v>
      </c>
      <c r="D874" s="149">
        <v>9.8047000000000004</v>
      </c>
    </row>
    <row r="875" spans="1:4" x14ac:dyDescent="0.25">
      <c r="A875" s="68">
        <v>44851</v>
      </c>
      <c r="B875" s="147">
        <v>6118</v>
      </c>
      <c r="C875" s="148">
        <v>16.761600000000001</v>
      </c>
      <c r="D875" s="149">
        <v>9.8064999999999998</v>
      </c>
    </row>
    <row r="876" spans="1:4" x14ac:dyDescent="0.25">
      <c r="A876" s="68">
        <v>44851</v>
      </c>
      <c r="B876" s="147">
        <v>6125</v>
      </c>
      <c r="C876" s="148">
        <v>16.780799999999999</v>
      </c>
      <c r="D876" s="149">
        <v>9.8082999999999991</v>
      </c>
    </row>
    <row r="877" spans="1:4" x14ac:dyDescent="0.25">
      <c r="A877" s="68">
        <v>44851</v>
      </c>
      <c r="B877" s="147">
        <v>6132</v>
      </c>
      <c r="C877" s="148">
        <v>16.8</v>
      </c>
      <c r="D877" s="149">
        <v>9.81</v>
      </c>
    </row>
    <row r="878" spans="1:4" x14ac:dyDescent="0.25">
      <c r="A878" s="68">
        <v>44851</v>
      </c>
      <c r="B878" s="147">
        <v>6139</v>
      </c>
      <c r="C878" s="148">
        <v>16.819199999999999</v>
      </c>
      <c r="D878" s="149">
        <v>9.8117999999999999</v>
      </c>
    </row>
    <row r="879" spans="1:4" x14ac:dyDescent="0.25">
      <c r="A879" s="68">
        <v>44851</v>
      </c>
      <c r="B879" s="147">
        <v>6146</v>
      </c>
      <c r="C879" s="148">
        <v>16.8384</v>
      </c>
      <c r="D879" s="149">
        <v>9.8135999999999992</v>
      </c>
    </row>
    <row r="880" spans="1:4" x14ac:dyDescent="0.25">
      <c r="A880" s="68">
        <v>44851</v>
      </c>
      <c r="B880" s="147">
        <v>6153</v>
      </c>
      <c r="C880" s="148">
        <v>16.857500000000002</v>
      </c>
      <c r="D880" s="149">
        <v>9.8154000000000003</v>
      </c>
    </row>
    <row r="881" spans="1:4" x14ac:dyDescent="0.25">
      <c r="A881" s="68">
        <v>44851</v>
      </c>
      <c r="B881" s="147">
        <v>6160</v>
      </c>
      <c r="C881" s="148">
        <v>16.8767</v>
      </c>
      <c r="D881" s="149">
        <v>9.8171999999999997</v>
      </c>
    </row>
    <row r="882" spans="1:4" x14ac:dyDescent="0.25">
      <c r="A882" s="68">
        <v>44851</v>
      </c>
      <c r="B882" s="147">
        <v>6167</v>
      </c>
      <c r="C882" s="148">
        <v>16.895900000000001</v>
      </c>
      <c r="D882" s="149">
        <v>9.8190000000000008</v>
      </c>
    </row>
    <row r="883" spans="1:4" x14ac:dyDescent="0.25">
      <c r="A883" s="68">
        <v>44851</v>
      </c>
      <c r="B883" s="147">
        <v>6174</v>
      </c>
      <c r="C883" s="148">
        <v>16.915099999999999</v>
      </c>
      <c r="D883" s="149">
        <v>9.8208000000000002</v>
      </c>
    </row>
    <row r="884" spans="1:4" x14ac:dyDescent="0.25">
      <c r="A884" s="68">
        <v>44851</v>
      </c>
      <c r="B884" s="147">
        <v>6181</v>
      </c>
      <c r="C884" s="148">
        <v>16.934200000000001</v>
      </c>
      <c r="D884" s="149">
        <v>9.8226999999999993</v>
      </c>
    </row>
    <row r="885" spans="1:4" x14ac:dyDescent="0.25">
      <c r="A885" s="68">
        <v>44851</v>
      </c>
      <c r="B885" s="147">
        <v>6188</v>
      </c>
      <c r="C885" s="148">
        <v>16.953399999999998</v>
      </c>
      <c r="D885" s="149">
        <v>9.8245000000000005</v>
      </c>
    </row>
    <row r="886" spans="1:4" x14ac:dyDescent="0.25">
      <c r="A886" s="68">
        <v>44851</v>
      </c>
      <c r="B886" s="147">
        <v>6195</v>
      </c>
      <c r="C886" s="148">
        <v>16.9726</v>
      </c>
      <c r="D886" s="149">
        <v>9.8262999999999998</v>
      </c>
    </row>
    <row r="887" spans="1:4" x14ac:dyDescent="0.25">
      <c r="A887" s="68">
        <v>44851</v>
      </c>
      <c r="B887" s="147">
        <v>6202</v>
      </c>
      <c r="C887" s="148">
        <v>16.991800000000001</v>
      </c>
      <c r="D887" s="149">
        <v>9.8282000000000007</v>
      </c>
    </row>
    <row r="888" spans="1:4" x14ac:dyDescent="0.25">
      <c r="A888" s="68">
        <v>44851</v>
      </c>
      <c r="B888" s="147">
        <v>6209</v>
      </c>
      <c r="C888" s="148">
        <v>17.010999999999999</v>
      </c>
      <c r="D888" s="149">
        <v>9.83</v>
      </c>
    </row>
    <row r="889" spans="1:4" x14ac:dyDescent="0.25">
      <c r="A889" s="68">
        <v>44851</v>
      </c>
      <c r="B889" s="147">
        <v>6216</v>
      </c>
      <c r="C889" s="148">
        <v>17.030100000000001</v>
      </c>
      <c r="D889" s="149">
        <v>9.8318999999999992</v>
      </c>
    </row>
    <row r="890" spans="1:4" x14ac:dyDescent="0.25">
      <c r="A890" s="68">
        <v>44851</v>
      </c>
      <c r="B890" s="147">
        <v>6223</v>
      </c>
      <c r="C890" s="148">
        <v>17.049299999999999</v>
      </c>
      <c r="D890" s="149">
        <v>9.8337000000000003</v>
      </c>
    </row>
    <row r="891" spans="1:4" x14ac:dyDescent="0.25">
      <c r="A891" s="68">
        <v>44851</v>
      </c>
      <c r="B891" s="147">
        <v>6230</v>
      </c>
      <c r="C891" s="148">
        <v>17.0685</v>
      </c>
      <c r="D891" s="149">
        <v>9.8355999999999995</v>
      </c>
    </row>
    <row r="892" spans="1:4" x14ac:dyDescent="0.25">
      <c r="A892" s="68">
        <v>44851</v>
      </c>
      <c r="B892" s="147">
        <v>6237</v>
      </c>
      <c r="C892" s="148">
        <v>17.087700000000002</v>
      </c>
      <c r="D892" s="149">
        <v>9.8374000000000006</v>
      </c>
    </row>
    <row r="893" spans="1:4" x14ac:dyDescent="0.25">
      <c r="A893" s="68">
        <v>44851</v>
      </c>
      <c r="B893" s="147">
        <v>6244</v>
      </c>
      <c r="C893" s="148">
        <v>17.1068</v>
      </c>
      <c r="D893" s="149">
        <v>9.8392999999999997</v>
      </c>
    </row>
    <row r="894" spans="1:4" x14ac:dyDescent="0.25">
      <c r="A894" s="68">
        <v>44851</v>
      </c>
      <c r="B894" s="147">
        <v>6251</v>
      </c>
      <c r="C894" s="148">
        <v>17.126000000000001</v>
      </c>
      <c r="D894" s="149">
        <v>9.8412000000000006</v>
      </c>
    </row>
    <row r="895" spans="1:4" x14ac:dyDescent="0.25">
      <c r="A895" s="68">
        <v>44851</v>
      </c>
      <c r="B895" s="147">
        <v>6258</v>
      </c>
      <c r="C895" s="148">
        <v>17.145199999999999</v>
      </c>
      <c r="D895" s="149">
        <v>9.8430999999999997</v>
      </c>
    </row>
    <row r="896" spans="1:4" x14ac:dyDescent="0.25">
      <c r="A896" s="68">
        <v>44851</v>
      </c>
      <c r="B896" s="147">
        <v>6265</v>
      </c>
      <c r="C896" s="148">
        <v>17.164400000000001</v>
      </c>
      <c r="D896" s="149">
        <v>9.8449000000000009</v>
      </c>
    </row>
    <row r="897" spans="1:4" x14ac:dyDescent="0.25">
      <c r="A897" s="68">
        <v>44851</v>
      </c>
      <c r="B897" s="147">
        <v>6272</v>
      </c>
      <c r="C897" s="148">
        <v>17.183599999999998</v>
      </c>
      <c r="D897" s="149">
        <v>9.8468</v>
      </c>
    </row>
    <row r="898" spans="1:4" x14ac:dyDescent="0.25">
      <c r="A898" s="68">
        <v>44851</v>
      </c>
      <c r="B898" s="147">
        <v>6279</v>
      </c>
      <c r="C898" s="148">
        <v>17.2027</v>
      </c>
      <c r="D898" s="149">
        <v>9.8486999999999991</v>
      </c>
    </row>
    <row r="899" spans="1:4" x14ac:dyDescent="0.25">
      <c r="A899" s="68">
        <v>44851</v>
      </c>
      <c r="B899" s="147">
        <v>6286</v>
      </c>
      <c r="C899" s="148">
        <v>17.221900000000002</v>
      </c>
      <c r="D899" s="149">
        <v>9.8506</v>
      </c>
    </row>
    <row r="900" spans="1:4" x14ac:dyDescent="0.25">
      <c r="A900" s="68">
        <v>44851</v>
      </c>
      <c r="B900" s="147">
        <v>6293</v>
      </c>
      <c r="C900" s="148">
        <v>17.241099999999999</v>
      </c>
      <c r="D900" s="149">
        <v>9.8524999999999991</v>
      </c>
    </row>
    <row r="901" spans="1:4" x14ac:dyDescent="0.25">
      <c r="A901" s="68">
        <v>44851</v>
      </c>
      <c r="B901" s="147">
        <v>6300</v>
      </c>
      <c r="C901" s="148">
        <v>17.260300000000001</v>
      </c>
      <c r="D901" s="149">
        <v>9.8544</v>
      </c>
    </row>
    <row r="902" spans="1:4" x14ac:dyDescent="0.25">
      <c r="A902" s="68">
        <v>44851</v>
      </c>
      <c r="B902" s="147">
        <v>6307</v>
      </c>
      <c r="C902" s="148">
        <v>17.279499999999999</v>
      </c>
      <c r="D902" s="149">
        <v>9.8562999999999992</v>
      </c>
    </row>
    <row r="903" spans="1:4" x14ac:dyDescent="0.25">
      <c r="A903" s="68">
        <v>44851</v>
      </c>
      <c r="B903" s="147">
        <v>6314</v>
      </c>
      <c r="C903" s="148">
        <v>17.2986</v>
      </c>
      <c r="D903" s="149">
        <v>9.8582999999999998</v>
      </c>
    </row>
    <row r="904" spans="1:4" x14ac:dyDescent="0.25">
      <c r="A904" s="68">
        <v>44851</v>
      </c>
      <c r="B904" s="147">
        <v>6321</v>
      </c>
      <c r="C904" s="148">
        <v>17.317799999999998</v>
      </c>
      <c r="D904" s="149">
        <v>9.8602000000000007</v>
      </c>
    </row>
    <row r="905" spans="1:4" x14ac:dyDescent="0.25">
      <c r="A905" s="68">
        <v>44851</v>
      </c>
      <c r="B905" s="147">
        <v>6328</v>
      </c>
      <c r="C905" s="148">
        <v>17.337</v>
      </c>
      <c r="D905" s="149">
        <v>9.8620999999999999</v>
      </c>
    </row>
    <row r="906" spans="1:4" x14ac:dyDescent="0.25">
      <c r="A906" s="68">
        <v>44851</v>
      </c>
      <c r="B906" s="147">
        <v>6335</v>
      </c>
      <c r="C906" s="148">
        <v>17.356200000000001</v>
      </c>
      <c r="D906" s="149">
        <v>9.8640000000000008</v>
      </c>
    </row>
    <row r="907" spans="1:4" x14ac:dyDescent="0.25">
      <c r="A907" s="68">
        <v>44851</v>
      </c>
      <c r="B907" s="147">
        <v>6342</v>
      </c>
      <c r="C907" s="148">
        <v>17.375299999999999</v>
      </c>
      <c r="D907" s="149">
        <v>9.8659999999999997</v>
      </c>
    </row>
    <row r="908" spans="1:4" x14ac:dyDescent="0.25">
      <c r="A908" s="68">
        <v>44851</v>
      </c>
      <c r="B908" s="147">
        <v>6349</v>
      </c>
      <c r="C908" s="148">
        <v>17.394500000000001</v>
      </c>
      <c r="D908" s="149">
        <v>9.8679000000000006</v>
      </c>
    </row>
    <row r="909" spans="1:4" x14ac:dyDescent="0.25">
      <c r="A909" s="68">
        <v>44851</v>
      </c>
      <c r="B909" s="147">
        <v>6356</v>
      </c>
      <c r="C909" s="148">
        <v>17.413699999999999</v>
      </c>
      <c r="D909" s="149">
        <v>9.8698999999999995</v>
      </c>
    </row>
    <row r="910" spans="1:4" x14ac:dyDescent="0.25">
      <c r="A910" s="68">
        <v>44851</v>
      </c>
      <c r="B910" s="147">
        <v>6363</v>
      </c>
      <c r="C910" s="148">
        <v>17.4329</v>
      </c>
      <c r="D910" s="149">
        <v>9.8718000000000004</v>
      </c>
    </row>
    <row r="911" spans="1:4" x14ac:dyDescent="0.25">
      <c r="A911" s="68">
        <v>44851</v>
      </c>
      <c r="B911" s="147">
        <v>6370</v>
      </c>
      <c r="C911" s="148">
        <v>17.452100000000002</v>
      </c>
      <c r="D911" s="149">
        <v>9.8737999999999992</v>
      </c>
    </row>
    <row r="912" spans="1:4" x14ac:dyDescent="0.25">
      <c r="A912" s="68">
        <v>44851</v>
      </c>
      <c r="B912" s="147">
        <v>6377</v>
      </c>
      <c r="C912" s="148">
        <v>17.4712</v>
      </c>
      <c r="D912" s="149">
        <v>9.8757000000000001</v>
      </c>
    </row>
    <row r="913" spans="1:4" x14ac:dyDescent="0.25">
      <c r="A913" s="68">
        <v>44851</v>
      </c>
      <c r="B913" s="147">
        <v>6384</v>
      </c>
      <c r="C913" s="148">
        <v>17.490400000000001</v>
      </c>
      <c r="D913" s="149">
        <v>9.8777000000000008</v>
      </c>
    </row>
    <row r="914" spans="1:4" x14ac:dyDescent="0.25">
      <c r="A914" s="68">
        <v>44851</v>
      </c>
      <c r="B914" s="147">
        <v>6391</v>
      </c>
      <c r="C914" s="148">
        <v>17.509599999999999</v>
      </c>
      <c r="D914" s="149">
        <v>9.8795999999999999</v>
      </c>
    </row>
    <row r="915" spans="1:4" x14ac:dyDescent="0.25">
      <c r="A915" s="68">
        <v>44851</v>
      </c>
      <c r="B915" s="147">
        <v>6398</v>
      </c>
      <c r="C915" s="148">
        <v>17.5288</v>
      </c>
      <c r="D915" s="149">
        <v>9.8816000000000006</v>
      </c>
    </row>
    <row r="916" spans="1:4" x14ac:dyDescent="0.25">
      <c r="A916" s="68">
        <v>44851</v>
      </c>
      <c r="B916" s="147">
        <v>6405</v>
      </c>
      <c r="C916" s="148">
        <v>17.547899999999998</v>
      </c>
      <c r="D916" s="149">
        <v>9.8835999999999995</v>
      </c>
    </row>
    <row r="917" spans="1:4" x14ac:dyDescent="0.25">
      <c r="A917" s="68">
        <v>44851</v>
      </c>
      <c r="B917" s="147">
        <v>6412</v>
      </c>
      <c r="C917" s="148">
        <v>17.5671</v>
      </c>
      <c r="D917" s="149">
        <v>9.8856000000000002</v>
      </c>
    </row>
    <row r="918" spans="1:4" x14ac:dyDescent="0.25">
      <c r="A918" s="68">
        <v>44851</v>
      </c>
      <c r="B918" s="147">
        <v>6419</v>
      </c>
      <c r="C918" s="148">
        <v>17.586300000000001</v>
      </c>
      <c r="D918" s="149">
        <v>9.8874999999999993</v>
      </c>
    </row>
    <row r="919" spans="1:4" x14ac:dyDescent="0.25">
      <c r="A919" s="68">
        <v>44851</v>
      </c>
      <c r="B919" s="147">
        <v>6426</v>
      </c>
      <c r="C919" s="148">
        <v>17.605499999999999</v>
      </c>
      <c r="D919" s="149">
        <v>9.8895</v>
      </c>
    </row>
    <row r="920" spans="1:4" x14ac:dyDescent="0.25">
      <c r="A920" s="68">
        <v>44851</v>
      </c>
      <c r="B920" s="147">
        <v>6433</v>
      </c>
      <c r="C920" s="148">
        <v>17.624700000000001</v>
      </c>
      <c r="D920" s="149">
        <v>9.8915000000000006</v>
      </c>
    </row>
    <row r="921" spans="1:4" x14ac:dyDescent="0.25">
      <c r="A921" s="68">
        <v>44851</v>
      </c>
      <c r="B921" s="147">
        <v>6440</v>
      </c>
      <c r="C921" s="148">
        <v>17.643799999999999</v>
      </c>
      <c r="D921" s="149">
        <v>9.8934999999999995</v>
      </c>
    </row>
    <row r="922" spans="1:4" x14ac:dyDescent="0.25">
      <c r="A922" s="68">
        <v>44851</v>
      </c>
      <c r="B922" s="147">
        <v>6447</v>
      </c>
      <c r="C922" s="148">
        <v>17.663</v>
      </c>
      <c r="D922" s="149">
        <v>9.8955000000000002</v>
      </c>
    </row>
    <row r="923" spans="1:4" x14ac:dyDescent="0.25">
      <c r="A923" s="68">
        <v>44851</v>
      </c>
      <c r="B923" s="147">
        <v>6454</v>
      </c>
      <c r="C923" s="148">
        <v>17.682200000000002</v>
      </c>
      <c r="D923" s="149">
        <v>9.8975000000000009</v>
      </c>
    </row>
    <row r="924" spans="1:4" x14ac:dyDescent="0.25">
      <c r="A924" s="68">
        <v>44851</v>
      </c>
      <c r="B924" s="147">
        <v>6461</v>
      </c>
      <c r="C924" s="148">
        <v>17.7014</v>
      </c>
      <c r="D924" s="149">
        <v>9.8994999999999997</v>
      </c>
    </row>
    <row r="925" spans="1:4" x14ac:dyDescent="0.25">
      <c r="A925" s="68">
        <v>44851</v>
      </c>
      <c r="B925" s="147">
        <v>6468</v>
      </c>
      <c r="C925" s="148">
        <v>17.720500000000001</v>
      </c>
      <c r="D925" s="149">
        <v>9.9015000000000004</v>
      </c>
    </row>
    <row r="926" spans="1:4" x14ac:dyDescent="0.25">
      <c r="A926" s="68">
        <v>44851</v>
      </c>
      <c r="B926" s="147">
        <v>6475</v>
      </c>
      <c r="C926" s="148">
        <v>17.739699999999999</v>
      </c>
      <c r="D926" s="149">
        <v>9.9034999999999993</v>
      </c>
    </row>
    <row r="927" spans="1:4" x14ac:dyDescent="0.25">
      <c r="A927" s="68">
        <v>44851</v>
      </c>
      <c r="B927" s="147">
        <v>6482</v>
      </c>
      <c r="C927" s="148">
        <v>17.758900000000001</v>
      </c>
      <c r="D927" s="149">
        <v>9.9055</v>
      </c>
    </row>
    <row r="928" spans="1:4" x14ac:dyDescent="0.25">
      <c r="A928" s="68">
        <v>44851</v>
      </c>
      <c r="B928" s="147">
        <v>6489</v>
      </c>
      <c r="C928" s="148">
        <v>17.778099999999998</v>
      </c>
      <c r="D928" s="149">
        <v>9.9075000000000006</v>
      </c>
    </row>
    <row r="929" spans="1:4" x14ac:dyDescent="0.25">
      <c r="A929" s="68">
        <v>44851</v>
      </c>
      <c r="B929" s="147">
        <v>6496</v>
      </c>
      <c r="C929" s="148">
        <v>17.7973</v>
      </c>
      <c r="D929" s="149">
        <v>9.9094999999999995</v>
      </c>
    </row>
    <row r="930" spans="1:4" x14ac:dyDescent="0.25">
      <c r="A930" s="68">
        <v>44851</v>
      </c>
      <c r="B930" s="147">
        <v>6503</v>
      </c>
      <c r="C930" s="148">
        <v>17.816400000000002</v>
      </c>
      <c r="D930" s="149">
        <v>9.9116</v>
      </c>
    </row>
    <row r="931" spans="1:4" x14ac:dyDescent="0.25">
      <c r="A931" s="68">
        <v>44851</v>
      </c>
      <c r="B931" s="147">
        <v>6510</v>
      </c>
      <c r="C931" s="148">
        <v>17.835599999999999</v>
      </c>
      <c r="D931" s="149">
        <v>9.9136000000000006</v>
      </c>
    </row>
    <row r="932" spans="1:4" x14ac:dyDescent="0.25">
      <c r="A932" s="68">
        <v>44851</v>
      </c>
      <c r="B932" s="147">
        <v>6517</v>
      </c>
      <c r="C932" s="148">
        <v>17.854800000000001</v>
      </c>
      <c r="D932" s="149">
        <v>9.9155999999999995</v>
      </c>
    </row>
    <row r="933" spans="1:4" x14ac:dyDescent="0.25">
      <c r="A933" s="68">
        <v>44851</v>
      </c>
      <c r="B933" s="147">
        <v>6524</v>
      </c>
      <c r="C933" s="148">
        <v>17.873999999999999</v>
      </c>
      <c r="D933" s="149">
        <v>9.9176000000000002</v>
      </c>
    </row>
    <row r="934" spans="1:4" x14ac:dyDescent="0.25">
      <c r="A934" s="68">
        <v>44851</v>
      </c>
      <c r="B934" s="147">
        <v>6531</v>
      </c>
      <c r="C934" s="148">
        <v>17.8932</v>
      </c>
      <c r="D934" s="149">
        <v>9.9197000000000006</v>
      </c>
    </row>
    <row r="935" spans="1:4" x14ac:dyDescent="0.25">
      <c r="A935" s="68">
        <v>44851</v>
      </c>
      <c r="B935" s="147">
        <v>6538</v>
      </c>
      <c r="C935" s="148">
        <v>17.912299999999998</v>
      </c>
      <c r="D935" s="149">
        <v>9.9216999999999995</v>
      </c>
    </row>
    <row r="936" spans="1:4" x14ac:dyDescent="0.25">
      <c r="A936" s="68">
        <v>44851</v>
      </c>
      <c r="B936" s="147">
        <v>6545</v>
      </c>
      <c r="C936" s="148">
        <v>17.9315</v>
      </c>
      <c r="D936" s="149">
        <v>9.9237000000000002</v>
      </c>
    </row>
    <row r="937" spans="1:4" x14ac:dyDescent="0.25">
      <c r="A937" s="68">
        <v>44851</v>
      </c>
      <c r="B937" s="147">
        <v>6552</v>
      </c>
      <c r="C937" s="148">
        <v>17.950700000000001</v>
      </c>
      <c r="D937" s="149">
        <v>9.9258000000000006</v>
      </c>
    </row>
    <row r="938" spans="1:4" x14ac:dyDescent="0.25">
      <c r="A938" s="68">
        <v>44851</v>
      </c>
      <c r="B938" s="147">
        <v>6559</v>
      </c>
      <c r="C938" s="148">
        <v>17.969899999999999</v>
      </c>
      <c r="D938" s="149">
        <v>9.9277999999999995</v>
      </c>
    </row>
    <row r="939" spans="1:4" x14ac:dyDescent="0.25">
      <c r="A939" s="68">
        <v>44851</v>
      </c>
      <c r="B939" s="147">
        <v>6566</v>
      </c>
      <c r="C939" s="148">
        <v>17.989000000000001</v>
      </c>
      <c r="D939" s="149">
        <v>9.9298000000000002</v>
      </c>
    </row>
    <row r="940" spans="1:4" x14ac:dyDescent="0.25">
      <c r="A940" s="68">
        <v>44851</v>
      </c>
      <c r="B940" s="147">
        <v>6573</v>
      </c>
      <c r="C940" s="148">
        <v>18.008199999999999</v>
      </c>
      <c r="D940" s="149">
        <v>9.9319000000000006</v>
      </c>
    </row>
    <row r="941" spans="1:4" x14ac:dyDescent="0.25">
      <c r="A941" s="68">
        <v>44851</v>
      </c>
      <c r="B941" s="147">
        <v>6580</v>
      </c>
      <c r="C941" s="148">
        <v>18.0274</v>
      </c>
      <c r="D941" s="149">
        <v>9.9338999999999995</v>
      </c>
    </row>
    <row r="942" spans="1:4" x14ac:dyDescent="0.25">
      <c r="A942" s="68">
        <v>44851</v>
      </c>
      <c r="B942" s="147">
        <v>6587</v>
      </c>
      <c r="C942" s="148">
        <v>18.046600000000002</v>
      </c>
      <c r="D942" s="149">
        <v>9.9359999999999999</v>
      </c>
    </row>
    <row r="943" spans="1:4" x14ac:dyDescent="0.25">
      <c r="A943" s="68">
        <v>44851</v>
      </c>
      <c r="B943" s="147">
        <v>6594</v>
      </c>
      <c r="C943" s="148">
        <v>18.065799999999999</v>
      </c>
      <c r="D943" s="149">
        <v>9.9380000000000006</v>
      </c>
    </row>
    <row r="944" spans="1:4" x14ac:dyDescent="0.25">
      <c r="A944" s="68">
        <v>44851</v>
      </c>
      <c r="B944" s="147">
        <v>6601</v>
      </c>
      <c r="C944" s="148">
        <v>18.084900000000001</v>
      </c>
      <c r="D944" s="149">
        <v>9.9400999999999993</v>
      </c>
    </row>
    <row r="945" spans="1:4" x14ac:dyDescent="0.25">
      <c r="A945" s="68">
        <v>44851</v>
      </c>
      <c r="B945" s="147">
        <v>6608</v>
      </c>
      <c r="C945" s="148">
        <v>18.104099999999999</v>
      </c>
      <c r="D945" s="149">
        <v>9.9420999999999999</v>
      </c>
    </row>
    <row r="946" spans="1:4" x14ac:dyDescent="0.25">
      <c r="A946" s="68">
        <v>44851</v>
      </c>
      <c r="B946" s="147">
        <v>6615</v>
      </c>
      <c r="C946" s="148">
        <v>18.1233</v>
      </c>
      <c r="D946" s="149">
        <v>9.9442000000000004</v>
      </c>
    </row>
    <row r="947" spans="1:4" x14ac:dyDescent="0.25">
      <c r="A947" s="68">
        <v>44851</v>
      </c>
      <c r="B947" s="147">
        <v>6622</v>
      </c>
      <c r="C947" s="148">
        <v>18.142499999999998</v>
      </c>
      <c r="D947" s="149">
        <v>9.9463000000000008</v>
      </c>
    </row>
    <row r="948" spans="1:4" x14ac:dyDescent="0.25">
      <c r="A948" s="68">
        <v>44851</v>
      </c>
      <c r="B948" s="147">
        <v>6629</v>
      </c>
      <c r="C948" s="148">
        <v>18.1616</v>
      </c>
      <c r="D948" s="149">
        <v>9.9482999999999997</v>
      </c>
    </row>
    <row r="949" spans="1:4" x14ac:dyDescent="0.25">
      <c r="A949" s="68">
        <v>44851</v>
      </c>
      <c r="B949" s="147">
        <v>6636</v>
      </c>
      <c r="C949" s="148">
        <v>18.180800000000001</v>
      </c>
      <c r="D949" s="149">
        <v>9.9504000000000001</v>
      </c>
    </row>
    <row r="950" spans="1:4" x14ac:dyDescent="0.25">
      <c r="A950" s="68">
        <v>44851</v>
      </c>
      <c r="B950" s="147">
        <v>6643</v>
      </c>
      <c r="C950" s="148">
        <v>18.2</v>
      </c>
      <c r="D950" s="149">
        <v>9.9524000000000008</v>
      </c>
    </row>
    <row r="951" spans="1:4" x14ac:dyDescent="0.25">
      <c r="A951" s="68">
        <v>44851</v>
      </c>
      <c r="B951" s="147">
        <v>6650</v>
      </c>
      <c r="C951" s="148">
        <v>18.219200000000001</v>
      </c>
      <c r="D951" s="149">
        <v>9.9544999999999995</v>
      </c>
    </row>
    <row r="952" spans="1:4" x14ac:dyDescent="0.25">
      <c r="A952" s="68">
        <v>44851</v>
      </c>
      <c r="B952" s="147">
        <v>6657</v>
      </c>
      <c r="C952" s="148">
        <v>18.238399999999999</v>
      </c>
      <c r="D952" s="149">
        <v>9.9565999999999999</v>
      </c>
    </row>
    <row r="953" spans="1:4" x14ac:dyDescent="0.25">
      <c r="A953" s="68">
        <v>44851</v>
      </c>
      <c r="B953" s="147">
        <v>6664</v>
      </c>
      <c r="C953" s="148">
        <v>18.2575</v>
      </c>
      <c r="D953" s="149">
        <v>9.9586000000000006</v>
      </c>
    </row>
    <row r="954" spans="1:4" x14ac:dyDescent="0.25">
      <c r="A954" s="68">
        <v>44851</v>
      </c>
      <c r="B954" s="147">
        <v>6671</v>
      </c>
      <c r="C954" s="148">
        <v>18.276700000000002</v>
      </c>
      <c r="D954" s="149">
        <v>9.9606999999999992</v>
      </c>
    </row>
    <row r="955" spans="1:4" x14ac:dyDescent="0.25">
      <c r="A955" s="68">
        <v>44851</v>
      </c>
      <c r="B955" s="147">
        <v>6678</v>
      </c>
      <c r="C955" s="148">
        <v>18.2959</v>
      </c>
      <c r="D955" s="149">
        <v>9.9627999999999997</v>
      </c>
    </row>
    <row r="956" spans="1:4" x14ac:dyDescent="0.25">
      <c r="A956" s="68">
        <v>44851</v>
      </c>
      <c r="B956" s="147">
        <v>6685</v>
      </c>
      <c r="C956" s="148">
        <v>18.315100000000001</v>
      </c>
      <c r="D956" s="149">
        <v>9.9649000000000001</v>
      </c>
    </row>
    <row r="957" spans="1:4" x14ac:dyDescent="0.25">
      <c r="A957" s="68">
        <v>44851</v>
      </c>
      <c r="B957" s="147">
        <v>6692</v>
      </c>
      <c r="C957" s="148">
        <v>18.334199999999999</v>
      </c>
      <c r="D957" s="149">
        <v>9.9669000000000008</v>
      </c>
    </row>
    <row r="958" spans="1:4" x14ac:dyDescent="0.25">
      <c r="A958" s="68">
        <v>44851</v>
      </c>
      <c r="B958" s="147">
        <v>6699</v>
      </c>
      <c r="C958" s="148">
        <v>18.353400000000001</v>
      </c>
      <c r="D958" s="149">
        <v>9.9689999999999994</v>
      </c>
    </row>
    <row r="959" spans="1:4" x14ac:dyDescent="0.25">
      <c r="A959" s="68">
        <v>44851</v>
      </c>
      <c r="B959" s="147">
        <v>6706</v>
      </c>
      <c r="C959" s="148">
        <v>18.372599999999998</v>
      </c>
      <c r="D959" s="149">
        <v>9.9710999999999999</v>
      </c>
    </row>
    <row r="960" spans="1:4" x14ac:dyDescent="0.25">
      <c r="A960" s="68">
        <v>44851</v>
      </c>
      <c r="B960" s="147">
        <v>6713</v>
      </c>
      <c r="C960" s="148">
        <v>18.3918</v>
      </c>
      <c r="D960" s="149">
        <v>9.9732000000000003</v>
      </c>
    </row>
    <row r="961" spans="1:4" x14ac:dyDescent="0.25">
      <c r="A961" s="68">
        <v>44851</v>
      </c>
      <c r="B961" s="147">
        <v>6720</v>
      </c>
      <c r="C961" s="148">
        <v>18.411000000000001</v>
      </c>
      <c r="D961" s="149">
        <v>9.9751999999999992</v>
      </c>
    </row>
    <row r="962" spans="1:4" x14ac:dyDescent="0.25">
      <c r="A962" s="68">
        <v>44851</v>
      </c>
      <c r="B962" s="147">
        <v>6727</v>
      </c>
      <c r="C962" s="148">
        <v>18.430099999999999</v>
      </c>
      <c r="D962" s="149">
        <v>9.9772999999999996</v>
      </c>
    </row>
    <row r="963" spans="1:4" x14ac:dyDescent="0.25">
      <c r="A963" s="68">
        <v>44851</v>
      </c>
      <c r="B963" s="147">
        <v>6734</v>
      </c>
      <c r="C963" s="148">
        <v>18.449300000000001</v>
      </c>
      <c r="D963" s="149">
        <v>9.9794</v>
      </c>
    </row>
    <row r="964" spans="1:4" x14ac:dyDescent="0.25">
      <c r="A964" s="68">
        <v>44851</v>
      </c>
      <c r="B964" s="147">
        <v>6741</v>
      </c>
      <c r="C964" s="148">
        <v>18.468499999999999</v>
      </c>
      <c r="D964" s="149">
        <v>9.9815000000000005</v>
      </c>
    </row>
    <row r="965" spans="1:4" x14ac:dyDescent="0.25">
      <c r="A965" s="68">
        <v>44851</v>
      </c>
      <c r="B965" s="147">
        <v>6748</v>
      </c>
      <c r="C965" s="148">
        <v>18.4877</v>
      </c>
      <c r="D965" s="149">
        <v>9.9835999999999991</v>
      </c>
    </row>
    <row r="966" spans="1:4" x14ac:dyDescent="0.25">
      <c r="A966" s="68">
        <v>44851</v>
      </c>
      <c r="B966" s="147">
        <v>6755</v>
      </c>
      <c r="C966" s="148">
        <v>18.506799999999998</v>
      </c>
      <c r="D966" s="149">
        <v>9.9855999999999998</v>
      </c>
    </row>
    <row r="967" spans="1:4" x14ac:dyDescent="0.25">
      <c r="A967" s="68">
        <v>44851</v>
      </c>
      <c r="B967" s="147">
        <v>6762</v>
      </c>
      <c r="C967" s="148">
        <v>18.526</v>
      </c>
      <c r="D967" s="149">
        <v>9.9877000000000002</v>
      </c>
    </row>
    <row r="968" spans="1:4" x14ac:dyDescent="0.25">
      <c r="A968" s="68">
        <v>44851</v>
      </c>
      <c r="B968" s="147">
        <v>6769</v>
      </c>
      <c r="C968" s="148">
        <v>18.545200000000001</v>
      </c>
      <c r="D968" s="149">
        <v>9.9898000000000007</v>
      </c>
    </row>
    <row r="969" spans="1:4" x14ac:dyDescent="0.25">
      <c r="A969" s="68">
        <v>44851</v>
      </c>
      <c r="B969" s="147">
        <v>6776</v>
      </c>
      <c r="C969" s="148">
        <v>18.564399999999999</v>
      </c>
      <c r="D969" s="149">
        <v>9.9918999999999993</v>
      </c>
    </row>
    <row r="970" spans="1:4" x14ac:dyDescent="0.25">
      <c r="A970" s="68">
        <v>44851</v>
      </c>
      <c r="B970" s="147">
        <v>6783</v>
      </c>
      <c r="C970" s="148">
        <v>18.583600000000001</v>
      </c>
      <c r="D970" s="149">
        <v>9.9939999999999998</v>
      </c>
    </row>
    <row r="971" spans="1:4" x14ac:dyDescent="0.25">
      <c r="A971" s="68">
        <v>44851</v>
      </c>
      <c r="B971" s="147">
        <v>6790</v>
      </c>
      <c r="C971" s="148">
        <v>18.602699999999999</v>
      </c>
      <c r="D971" s="149">
        <v>9.9961000000000002</v>
      </c>
    </row>
    <row r="972" spans="1:4" x14ac:dyDescent="0.25">
      <c r="A972" s="68">
        <v>44851</v>
      </c>
      <c r="B972" s="147">
        <v>6797</v>
      </c>
      <c r="C972" s="148">
        <v>18.6219</v>
      </c>
      <c r="D972" s="149">
        <v>9.9981000000000009</v>
      </c>
    </row>
    <row r="973" spans="1:4" x14ac:dyDescent="0.25">
      <c r="A973" s="68">
        <v>44851</v>
      </c>
      <c r="B973" s="147">
        <v>6804</v>
      </c>
      <c r="C973" s="148">
        <v>18.641100000000002</v>
      </c>
      <c r="D973" s="149">
        <v>10.0002</v>
      </c>
    </row>
    <row r="974" spans="1:4" x14ac:dyDescent="0.25">
      <c r="A974" s="68">
        <v>44851</v>
      </c>
      <c r="B974" s="147">
        <v>6811</v>
      </c>
      <c r="C974" s="148">
        <v>18.660299999999999</v>
      </c>
      <c r="D974" s="149">
        <v>10.0023</v>
      </c>
    </row>
    <row r="975" spans="1:4" x14ac:dyDescent="0.25">
      <c r="A975" s="68">
        <v>44851</v>
      </c>
      <c r="B975" s="147">
        <v>6818</v>
      </c>
      <c r="C975" s="148">
        <v>18.679500000000001</v>
      </c>
      <c r="D975" s="149">
        <v>10.0044</v>
      </c>
    </row>
    <row r="976" spans="1:4" x14ac:dyDescent="0.25">
      <c r="A976" s="68">
        <v>44851</v>
      </c>
      <c r="B976" s="147">
        <v>6825</v>
      </c>
      <c r="C976" s="148">
        <v>18.698599999999999</v>
      </c>
      <c r="D976" s="149">
        <v>10.006500000000001</v>
      </c>
    </row>
    <row r="977" spans="1:4" x14ac:dyDescent="0.25">
      <c r="A977" s="68">
        <v>44851</v>
      </c>
      <c r="B977" s="147">
        <v>6832</v>
      </c>
      <c r="C977" s="148">
        <v>18.7178</v>
      </c>
      <c r="D977" s="149">
        <v>10.0085</v>
      </c>
    </row>
    <row r="978" spans="1:4" x14ac:dyDescent="0.25">
      <c r="A978" s="68">
        <v>44851</v>
      </c>
      <c r="B978" s="147">
        <v>6839</v>
      </c>
      <c r="C978" s="148">
        <v>18.736999999999998</v>
      </c>
      <c r="D978" s="149">
        <v>10.0106</v>
      </c>
    </row>
    <row r="979" spans="1:4" x14ac:dyDescent="0.25">
      <c r="A979" s="68">
        <v>44851</v>
      </c>
      <c r="B979" s="147">
        <v>6846</v>
      </c>
      <c r="C979" s="148">
        <v>18.7562</v>
      </c>
      <c r="D979" s="149">
        <v>10.012700000000001</v>
      </c>
    </row>
    <row r="980" spans="1:4" x14ac:dyDescent="0.25">
      <c r="A980" s="68">
        <v>44851</v>
      </c>
      <c r="B980" s="147">
        <v>6853</v>
      </c>
      <c r="C980" s="148">
        <v>18.775300000000001</v>
      </c>
      <c r="D980" s="149">
        <v>10.014799999999999</v>
      </c>
    </row>
    <row r="981" spans="1:4" x14ac:dyDescent="0.25">
      <c r="A981" s="68">
        <v>44851</v>
      </c>
      <c r="B981" s="147">
        <v>6860</v>
      </c>
      <c r="C981" s="148">
        <v>18.794499999999999</v>
      </c>
      <c r="D981" s="149">
        <v>10.0169</v>
      </c>
    </row>
    <row r="982" spans="1:4" x14ac:dyDescent="0.25">
      <c r="A982" s="68">
        <v>44851</v>
      </c>
      <c r="B982" s="147">
        <v>6867</v>
      </c>
      <c r="C982" s="148">
        <v>18.813700000000001</v>
      </c>
      <c r="D982" s="149">
        <v>10.019</v>
      </c>
    </row>
    <row r="983" spans="1:4" x14ac:dyDescent="0.25">
      <c r="A983" s="68">
        <v>44851</v>
      </c>
      <c r="B983" s="147">
        <v>6874</v>
      </c>
      <c r="C983" s="148">
        <v>18.832899999999999</v>
      </c>
      <c r="D983" s="149">
        <v>10.021000000000001</v>
      </c>
    </row>
    <row r="984" spans="1:4" x14ac:dyDescent="0.25">
      <c r="A984" s="68">
        <v>44851</v>
      </c>
      <c r="B984" s="147">
        <v>6881</v>
      </c>
      <c r="C984" s="148">
        <v>18.8521</v>
      </c>
      <c r="D984" s="149">
        <v>10.023099999999999</v>
      </c>
    </row>
    <row r="985" spans="1:4" x14ac:dyDescent="0.25">
      <c r="A985" s="68">
        <v>44851</v>
      </c>
      <c r="B985" s="147">
        <v>6888</v>
      </c>
      <c r="C985" s="148">
        <v>18.871200000000002</v>
      </c>
      <c r="D985" s="149">
        <v>10.0252</v>
      </c>
    </row>
    <row r="986" spans="1:4" x14ac:dyDescent="0.25">
      <c r="A986" s="68">
        <v>44851</v>
      </c>
      <c r="B986" s="147">
        <v>6895</v>
      </c>
      <c r="C986" s="148">
        <v>18.8904</v>
      </c>
      <c r="D986" s="149">
        <v>10.0273</v>
      </c>
    </row>
    <row r="987" spans="1:4" x14ac:dyDescent="0.25">
      <c r="A987" s="68">
        <v>44851</v>
      </c>
      <c r="B987" s="147">
        <v>6902</v>
      </c>
      <c r="C987" s="148">
        <v>18.909600000000001</v>
      </c>
      <c r="D987" s="149">
        <v>10.029299999999999</v>
      </c>
    </row>
    <row r="988" spans="1:4" x14ac:dyDescent="0.25">
      <c r="A988" s="68">
        <v>44851</v>
      </c>
      <c r="B988" s="147">
        <v>6909</v>
      </c>
      <c r="C988" s="148">
        <v>18.928799999999999</v>
      </c>
      <c r="D988" s="149">
        <v>10.0314</v>
      </c>
    </row>
    <row r="989" spans="1:4" x14ac:dyDescent="0.25">
      <c r="A989" s="68">
        <v>44851</v>
      </c>
      <c r="B989" s="147">
        <v>6916</v>
      </c>
      <c r="C989" s="148">
        <v>18.947900000000001</v>
      </c>
      <c r="D989" s="149">
        <v>10.0335</v>
      </c>
    </row>
    <row r="990" spans="1:4" x14ac:dyDescent="0.25">
      <c r="A990" s="68">
        <v>44851</v>
      </c>
      <c r="B990" s="147">
        <v>6923</v>
      </c>
      <c r="C990" s="148">
        <v>18.967099999999999</v>
      </c>
      <c r="D990" s="149">
        <v>10.035600000000001</v>
      </c>
    </row>
    <row r="991" spans="1:4" x14ac:dyDescent="0.25">
      <c r="A991" s="68">
        <v>44851</v>
      </c>
      <c r="B991" s="147">
        <v>6930</v>
      </c>
      <c r="C991" s="148">
        <v>18.9863</v>
      </c>
      <c r="D991" s="149">
        <v>10.037599999999999</v>
      </c>
    </row>
    <row r="992" spans="1:4" x14ac:dyDescent="0.25">
      <c r="A992" s="68">
        <v>44851</v>
      </c>
      <c r="B992" s="147">
        <v>6937</v>
      </c>
      <c r="C992" s="148">
        <v>19.005500000000001</v>
      </c>
      <c r="D992" s="149">
        <v>10.0397</v>
      </c>
    </row>
    <row r="993" spans="1:4" x14ac:dyDescent="0.25">
      <c r="A993" s="68">
        <v>44851</v>
      </c>
      <c r="B993" s="147">
        <v>6944</v>
      </c>
      <c r="C993" s="148">
        <v>19.024699999999999</v>
      </c>
      <c r="D993" s="149">
        <v>10.0418</v>
      </c>
    </row>
    <row r="994" spans="1:4" x14ac:dyDescent="0.25">
      <c r="A994" s="68">
        <v>44851</v>
      </c>
      <c r="B994" s="147">
        <v>6951</v>
      </c>
      <c r="C994" s="148">
        <v>19.043800000000001</v>
      </c>
      <c r="D994" s="149">
        <v>10.043799999999999</v>
      </c>
    </row>
    <row r="995" spans="1:4" x14ac:dyDescent="0.25">
      <c r="A995" s="68">
        <v>44851</v>
      </c>
      <c r="B995" s="147">
        <v>6958</v>
      </c>
      <c r="C995" s="148">
        <v>19.062999999999999</v>
      </c>
      <c r="D995" s="149">
        <v>10.0459</v>
      </c>
    </row>
    <row r="996" spans="1:4" x14ac:dyDescent="0.25">
      <c r="A996" s="68">
        <v>44851</v>
      </c>
      <c r="B996" s="147">
        <v>6965</v>
      </c>
      <c r="C996" s="148">
        <v>19.0822</v>
      </c>
      <c r="D996" s="149">
        <v>10.048</v>
      </c>
    </row>
    <row r="997" spans="1:4" x14ac:dyDescent="0.25">
      <c r="A997" s="68">
        <v>44851</v>
      </c>
      <c r="B997" s="147">
        <v>6972</v>
      </c>
      <c r="C997" s="148">
        <v>19.101400000000002</v>
      </c>
      <c r="D997" s="149">
        <v>10.050000000000001</v>
      </c>
    </row>
    <row r="998" spans="1:4" x14ac:dyDescent="0.25">
      <c r="A998" s="68">
        <v>44851</v>
      </c>
      <c r="B998" s="147">
        <v>6979</v>
      </c>
      <c r="C998" s="148">
        <v>19.1205</v>
      </c>
      <c r="D998" s="149">
        <v>10.052099999999999</v>
      </c>
    </row>
    <row r="999" spans="1:4" x14ac:dyDescent="0.25">
      <c r="A999" s="68">
        <v>44851</v>
      </c>
      <c r="B999" s="147">
        <v>6986</v>
      </c>
      <c r="C999" s="148">
        <v>19.139700000000001</v>
      </c>
      <c r="D999" s="149">
        <v>10.0541</v>
      </c>
    </row>
    <row r="1000" spans="1:4" x14ac:dyDescent="0.25">
      <c r="A1000" s="68">
        <v>44851</v>
      </c>
      <c r="B1000" s="147">
        <v>6993</v>
      </c>
      <c r="C1000" s="148">
        <v>19.158899999999999</v>
      </c>
      <c r="D1000" s="149">
        <v>10.0562</v>
      </c>
    </row>
    <row r="1001" spans="1:4" x14ac:dyDescent="0.25">
      <c r="A1001" s="68">
        <v>44851</v>
      </c>
      <c r="B1001" s="147">
        <v>7000</v>
      </c>
      <c r="C1001" s="148">
        <v>19.178100000000001</v>
      </c>
      <c r="D1001" s="149">
        <v>10.058199999999999</v>
      </c>
    </row>
    <row r="1002" spans="1:4" x14ac:dyDescent="0.25">
      <c r="A1002" s="68">
        <v>44851</v>
      </c>
      <c r="B1002" s="147">
        <v>7007</v>
      </c>
      <c r="C1002" s="148">
        <v>19.197299999999998</v>
      </c>
      <c r="D1002" s="149">
        <v>10.0603</v>
      </c>
    </row>
    <row r="1003" spans="1:4" x14ac:dyDescent="0.25">
      <c r="A1003" s="68">
        <v>44851</v>
      </c>
      <c r="B1003" s="147">
        <v>7014</v>
      </c>
      <c r="C1003" s="148">
        <v>19.2164</v>
      </c>
      <c r="D1003" s="149">
        <v>10.0623</v>
      </c>
    </row>
    <row r="1004" spans="1:4" x14ac:dyDescent="0.25">
      <c r="A1004" s="68">
        <v>44851</v>
      </c>
      <c r="B1004" s="147">
        <v>7021</v>
      </c>
      <c r="C1004" s="148">
        <v>19.235600000000002</v>
      </c>
      <c r="D1004" s="149">
        <v>10.064399999999999</v>
      </c>
    </row>
    <row r="1005" spans="1:4" x14ac:dyDescent="0.25">
      <c r="A1005" s="68">
        <v>44851</v>
      </c>
      <c r="B1005" s="147">
        <v>7028</v>
      </c>
      <c r="C1005" s="148">
        <v>19.254799999999999</v>
      </c>
      <c r="D1005" s="149">
        <v>10.0664</v>
      </c>
    </row>
    <row r="1006" spans="1:4" x14ac:dyDescent="0.25">
      <c r="A1006" s="68">
        <v>44851</v>
      </c>
      <c r="B1006" s="147">
        <v>7035</v>
      </c>
      <c r="C1006" s="148">
        <v>19.274000000000001</v>
      </c>
      <c r="D1006" s="149">
        <v>10.0685</v>
      </c>
    </row>
    <row r="1007" spans="1:4" x14ac:dyDescent="0.25">
      <c r="A1007" s="68">
        <v>44851</v>
      </c>
      <c r="B1007" s="147">
        <v>7042</v>
      </c>
      <c r="C1007" s="148">
        <v>19.293199999999999</v>
      </c>
      <c r="D1007" s="149">
        <v>10.070499999999999</v>
      </c>
    </row>
    <row r="1008" spans="1:4" x14ac:dyDescent="0.25">
      <c r="A1008" s="68">
        <v>44851</v>
      </c>
      <c r="B1008" s="147">
        <v>7049</v>
      </c>
      <c r="C1008" s="148">
        <v>19.3123</v>
      </c>
      <c r="D1008" s="149">
        <v>10.0725</v>
      </c>
    </row>
    <row r="1009" spans="1:4" x14ac:dyDescent="0.25">
      <c r="A1009" s="68">
        <v>44851</v>
      </c>
      <c r="B1009" s="147">
        <v>7056</v>
      </c>
      <c r="C1009" s="148">
        <v>19.331499999999998</v>
      </c>
      <c r="D1009" s="149">
        <v>10.0746</v>
      </c>
    </row>
    <row r="1010" spans="1:4" x14ac:dyDescent="0.25">
      <c r="A1010" s="68">
        <v>44851</v>
      </c>
      <c r="B1010" s="147">
        <v>7063</v>
      </c>
      <c r="C1010" s="148">
        <v>19.3507</v>
      </c>
      <c r="D1010" s="149">
        <v>10.076599999999999</v>
      </c>
    </row>
    <row r="1011" spans="1:4" x14ac:dyDescent="0.25">
      <c r="A1011" s="68">
        <v>44851</v>
      </c>
      <c r="B1011" s="147">
        <v>7070</v>
      </c>
      <c r="C1011" s="148">
        <v>19.369900000000001</v>
      </c>
      <c r="D1011" s="149">
        <v>10.0786</v>
      </c>
    </row>
    <row r="1012" spans="1:4" x14ac:dyDescent="0.25">
      <c r="A1012" s="68">
        <v>44851</v>
      </c>
      <c r="B1012" s="147">
        <v>7077</v>
      </c>
      <c r="C1012" s="148">
        <v>19.388999999999999</v>
      </c>
      <c r="D1012" s="149">
        <v>10.0806</v>
      </c>
    </row>
    <row r="1013" spans="1:4" x14ac:dyDescent="0.25">
      <c r="A1013" s="68">
        <v>44851</v>
      </c>
      <c r="B1013" s="147">
        <v>7084</v>
      </c>
      <c r="C1013" s="148">
        <v>19.408200000000001</v>
      </c>
      <c r="D1013" s="149">
        <v>10.082599999999999</v>
      </c>
    </row>
    <row r="1014" spans="1:4" x14ac:dyDescent="0.25">
      <c r="A1014" s="68">
        <v>44851</v>
      </c>
      <c r="B1014" s="147">
        <v>7091</v>
      </c>
      <c r="C1014" s="148">
        <v>19.427399999999999</v>
      </c>
      <c r="D1014" s="149">
        <v>10.0847</v>
      </c>
    </row>
    <row r="1015" spans="1:4" x14ac:dyDescent="0.25">
      <c r="A1015" s="68">
        <v>44851</v>
      </c>
      <c r="B1015" s="147">
        <v>7098</v>
      </c>
      <c r="C1015" s="148">
        <v>19.4466</v>
      </c>
      <c r="D1015" s="149">
        <v>10.0867</v>
      </c>
    </row>
    <row r="1016" spans="1:4" x14ac:dyDescent="0.25">
      <c r="A1016" s="68">
        <v>44851</v>
      </c>
      <c r="B1016" s="147">
        <v>7105</v>
      </c>
      <c r="C1016" s="148">
        <v>19.465800000000002</v>
      </c>
      <c r="D1016" s="149">
        <v>10.088699999999999</v>
      </c>
    </row>
    <row r="1017" spans="1:4" x14ac:dyDescent="0.25">
      <c r="A1017" s="68">
        <v>44851</v>
      </c>
      <c r="B1017" s="147">
        <v>7112</v>
      </c>
      <c r="C1017" s="148">
        <v>19.4849</v>
      </c>
      <c r="D1017" s="149">
        <v>10.0907</v>
      </c>
    </row>
    <row r="1018" spans="1:4" x14ac:dyDescent="0.25">
      <c r="A1018" s="68">
        <v>44851</v>
      </c>
      <c r="B1018" s="147">
        <v>7119</v>
      </c>
      <c r="C1018" s="148">
        <v>19.504100000000001</v>
      </c>
      <c r="D1018" s="149">
        <v>10.092700000000001</v>
      </c>
    </row>
    <row r="1019" spans="1:4" x14ac:dyDescent="0.25">
      <c r="A1019" s="68">
        <v>44851</v>
      </c>
      <c r="B1019" s="147">
        <v>7126</v>
      </c>
      <c r="C1019" s="148">
        <v>19.523299999999999</v>
      </c>
      <c r="D1019" s="149">
        <v>10.0947</v>
      </c>
    </row>
    <row r="1020" spans="1:4" x14ac:dyDescent="0.25">
      <c r="A1020" s="68">
        <v>44851</v>
      </c>
      <c r="B1020" s="147">
        <v>7133</v>
      </c>
      <c r="C1020" s="148">
        <v>19.5425</v>
      </c>
      <c r="D1020" s="149">
        <v>10.0967</v>
      </c>
    </row>
    <row r="1021" spans="1:4" x14ac:dyDescent="0.25">
      <c r="A1021" s="68">
        <v>44851</v>
      </c>
      <c r="B1021" s="147">
        <v>7140</v>
      </c>
      <c r="C1021" s="148">
        <v>19.561599999999999</v>
      </c>
      <c r="D1021" s="149">
        <v>10.098699999999999</v>
      </c>
    </row>
    <row r="1022" spans="1:4" x14ac:dyDescent="0.25">
      <c r="A1022" s="68">
        <v>44851</v>
      </c>
      <c r="B1022" s="147">
        <v>7147</v>
      </c>
      <c r="C1022" s="148">
        <v>19.5808</v>
      </c>
      <c r="D1022" s="149">
        <v>10.1007</v>
      </c>
    </row>
    <row r="1023" spans="1:4" x14ac:dyDescent="0.25">
      <c r="A1023" s="68">
        <v>44851</v>
      </c>
      <c r="B1023" s="147">
        <v>7154</v>
      </c>
      <c r="C1023" s="148">
        <v>19.600000000000001</v>
      </c>
      <c r="D1023" s="149">
        <v>10.102600000000001</v>
      </c>
    </row>
    <row r="1024" spans="1:4" x14ac:dyDescent="0.25">
      <c r="A1024" s="68">
        <v>44851</v>
      </c>
      <c r="B1024" s="147">
        <v>7161</v>
      </c>
      <c r="C1024" s="148">
        <v>19.619199999999999</v>
      </c>
      <c r="D1024" s="149">
        <v>10.1046</v>
      </c>
    </row>
    <row r="1025" spans="1:4" x14ac:dyDescent="0.25">
      <c r="A1025" s="68">
        <v>44851</v>
      </c>
      <c r="B1025" s="147">
        <v>7168</v>
      </c>
      <c r="C1025" s="148">
        <v>19.638400000000001</v>
      </c>
      <c r="D1025" s="149">
        <v>10.1066</v>
      </c>
    </row>
    <row r="1026" spans="1:4" x14ac:dyDescent="0.25">
      <c r="A1026" s="68">
        <v>44851</v>
      </c>
      <c r="B1026" s="147">
        <v>7175</v>
      </c>
      <c r="C1026" s="148">
        <v>19.657499999999999</v>
      </c>
      <c r="D1026" s="149">
        <v>10.108599999999999</v>
      </c>
    </row>
    <row r="1027" spans="1:4" x14ac:dyDescent="0.25">
      <c r="A1027" s="68">
        <v>44851</v>
      </c>
      <c r="B1027" s="147">
        <v>7182</v>
      </c>
      <c r="C1027" s="148">
        <v>19.6767</v>
      </c>
      <c r="D1027" s="149">
        <v>10.1105</v>
      </c>
    </row>
    <row r="1028" spans="1:4" x14ac:dyDescent="0.25">
      <c r="A1028" s="68">
        <v>44851</v>
      </c>
      <c r="B1028" s="147">
        <v>7189</v>
      </c>
      <c r="C1028" s="148">
        <v>19.695900000000002</v>
      </c>
      <c r="D1028" s="149">
        <v>10.112500000000001</v>
      </c>
    </row>
    <row r="1029" spans="1:4" x14ac:dyDescent="0.25">
      <c r="A1029" s="68">
        <v>44851</v>
      </c>
      <c r="B1029" s="147">
        <v>7196</v>
      </c>
      <c r="C1029" s="148">
        <v>19.7151</v>
      </c>
      <c r="D1029" s="149">
        <v>10.1144</v>
      </c>
    </row>
    <row r="1030" spans="1:4" x14ac:dyDescent="0.25">
      <c r="A1030" s="68">
        <v>44851</v>
      </c>
      <c r="B1030" s="147">
        <v>7203</v>
      </c>
      <c r="C1030" s="148">
        <v>19.734200000000001</v>
      </c>
      <c r="D1030" s="149">
        <v>10.116400000000001</v>
      </c>
    </row>
    <row r="1031" spans="1:4" x14ac:dyDescent="0.25">
      <c r="A1031" s="68">
        <v>44851</v>
      </c>
      <c r="B1031" s="147">
        <v>7210</v>
      </c>
      <c r="C1031" s="148">
        <v>19.753399999999999</v>
      </c>
      <c r="D1031" s="149">
        <v>10.1183</v>
      </c>
    </row>
    <row r="1032" spans="1:4" x14ac:dyDescent="0.25">
      <c r="A1032" s="68">
        <v>44851</v>
      </c>
      <c r="B1032" s="147">
        <v>7217</v>
      </c>
      <c r="C1032" s="148">
        <v>19.772600000000001</v>
      </c>
      <c r="D1032" s="149">
        <v>10.1203</v>
      </c>
    </row>
    <row r="1033" spans="1:4" x14ac:dyDescent="0.25">
      <c r="A1033" s="68">
        <v>44851</v>
      </c>
      <c r="B1033" s="147">
        <v>7224</v>
      </c>
      <c r="C1033" s="148">
        <v>19.791799999999999</v>
      </c>
      <c r="D1033" s="149">
        <v>10.122199999999999</v>
      </c>
    </row>
    <row r="1034" spans="1:4" x14ac:dyDescent="0.25">
      <c r="A1034" s="68">
        <v>44851</v>
      </c>
      <c r="B1034" s="147">
        <v>7231</v>
      </c>
      <c r="C1034" s="148">
        <v>19.811</v>
      </c>
      <c r="D1034" s="149">
        <v>10.1241</v>
      </c>
    </row>
    <row r="1035" spans="1:4" x14ac:dyDescent="0.25">
      <c r="A1035" s="68">
        <v>44851</v>
      </c>
      <c r="B1035" s="147">
        <v>7238</v>
      </c>
      <c r="C1035" s="148">
        <v>19.830100000000002</v>
      </c>
      <c r="D1035" s="149">
        <v>10.125999999999999</v>
      </c>
    </row>
    <row r="1036" spans="1:4" x14ac:dyDescent="0.25">
      <c r="A1036" s="68">
        <v>44851</v>
      </c>
      <c r="B1036" s="147">
        <v>7245</v>
      </c>
      <c r="C1036" s="148">
        <v>19.849299999999999</v>
      </c>
      <c r="D1036" s="149">
        <v>10.128</v>
      </c>
    </row>
    <row r="1037" spans="1:4" x14ac:dyDescent="0.25">
      <c r="A1037" s="68">
        <v>44851</v>
      </c>
      <c r="B1037" s="147">
        <v>7252</v>
      </c>
      <c r="C1037" s="148">
        <v>19.868500000000001</v>
      </c>
      <c r="D1037" s="149">
        <v>10.129899999999999</v>
      </c>
    </row>
    <row r="1038" spans="1:4" x14ac:dyDescent="0.25">
      <c r="A1038" s="68">
        <v>44851</v>
      </c>
      <c r="B1038" s="147">
        <v>7259</v>
      </c>
      <c r="C1038" s="148">
        <v>19.887699999999999</v>
      </c>
      <c r="D1038" s="149">
        <v>10.1318</v>
      </c>
    </row>
    <row r="1039" spans="1:4" x14ac:dyDescent="0.25">
      <c r="A1039" s="68">
        <v>44851</v>
      </c>
      <c r="B1039" s="147">
        <v>7266</v>
      </c>
      <c r="C1039" s="148">
        <v>19.9068</v>
      </c>
      <c r="D1039" s="149">
        <v>10.133699999999999</v>
      </c>
    </row>
    <row r="1040" spans="1:4" x14ac:dyDescent="0.25">
      <c r="A1040" s="68">
        <v>44851</v>
      </c>
      <c r="B1040" s="147">
        <v>7273</v>
      </c>
      <c r="C1040" s="148">
        <v>19.925999999999998</v>
      </c>
      <c r="D1040" s="149">
        <v>10.1356</v>
      </c>
    </row>
    <row r="1041" spans="1:4" x14ac:dyDescent="0.25">
      <c r="A1041" s="68">
        <v>44851</v>
      </c>
      <c r="B1041" s="147">
        <v>7280</v>
      </c>
      <c r="C1041" s="148">
        <v>19.9452</v>
      </c>
      <c r="D1041" s="149">
        <v>10.137499999999999</v>
      </c>
    </row>
    <row r="1042" spans="1:4" x14ac:dyDescent="0.25">
      <c r="A1042" s="68">
        <v>44851</v>
      </c>
      <c r="B1042" s="147">
        <v>7287</v>
      </c>
      <c r="C1042" s="148">
        <v>19.964400000000001</v>
      </c>
      <c r="D1042" s="149">
        <v>10.1394</v>
      </c>
    </row>
    <row r="1043" spans="1:4" x14ac:dyDescent="0.25">
      <c r="A1043" s="68">
        <v>44851</v>
      </c>
      <c r="B1043" s="147">
        <v>7294</v>
      </c>
      <c r="C1043" s="148">
        <v>19.983599999999999</v>
      </c>
      <c r="D1043" s="149">
        <v>10.1412</v>
      </c>
    </row>
    <row r="1044" spans="1:4" x14ac:dyDescent="0.25">
      <c r="A1044" s="68">
        <v>44851</v>
      </c>
      <c r="B1044" s="147">
        <v>7301</v>
      </c>
      <c r="C1044" s="148">
        <v>20.002700000000001</v>
      </c>
      <c r="D1044" s="149">
        <v>10.1431</v>
      </c>
    </row>
    <row r="1045" spans="1:4" x14ac:dyDescent="0.25">
      <c r="A1045" s="68">
        <v>44851</v>
      </c>
      <c r="B1045" s="147">
        <v>7308</v>
      </c>
      <c r="C1045" s="148">
        <v>20.021899999999999</v>
      </c>
      <c r="D1045" s="149">
        <v>10.145</v>
      </c>
    </row>
    <row r="1046" spans="1:4" x14ac:dyDescent="0.25">
      <c r="A1046" s="68">
        <v>44851</v>
      </c>
      <c r="B1046" s="147">
        <v>7315</v>
      </c>
      <c r="C1046" s="148">
        <v>20.0411</v>
      </c>
      <c r="D1046" s="149">
        <v>10.146800000000001</v>
      </c>
    </row>
    <row r="1047" spans="1:4" x14ac:dyDescent="0.25">
      <c r="A1047" s="68">
        <v>44851</v>
      </c>
      <c r="B1047" s="147">
        <v>7322</v>
      </c>
      <c r="C1047" s="148">
        <v>20.060300000000002</v>
      </c>
      <c r="D1047" s="149">
        <v>10.1487</v>
      </c>
    </row>
    <row r="1048" spans="1:4" x14ac:dyDescent="0.25">
      <c r="A1048" s="68">
        <v>44851</v>
      </c>
      <c r="B1048" s="147">
        <v>7329</v>
      </c>
      <c r="C1048" s="148">
        <v>20.079499999999999</v>
      </c>
      <c r="D1048" s="149">
        <v>10.150499999999999</v>
      </c>
    </row>
    <row r="1049" spans="1:4" x14ac:dyDescent="0.25">
      <c r="A1049" s="68">
        <v>44851</v>
      </c>
      <c r="B1049" s="147">
        <v>7336</v>
      </c>
      <c r="C1049" s="148">
        <v>20.098600000000001</v>
      </c>
      <c r="D1049" s="149">
        <v>10.1524</v>
      </c>
    </row>
    <row r="1050" spans="1:4" x14ac:dyDescent="0.25">
      <c r="A1050" s="68">
        <v>44851</v>
      </c>
      <c r="B1050" s="147">
        <v>7343</v>
      </c>
      <c r="C1050" s="148">
        <v>20.117799999999999</v>
      </c>
      <c r="D1050" s="149">
        <v>10.154199999999999</v>
      </c>
    </row>
    <row r="1051" spans="1:4" x14ac:dyDescent="0.25">
      <c r="A1051" s="68">
        <v>44851</v>
      </c>
      <c r="B1051" s="147">
        <v>7350</v>
      </c>
      <c r="C1051" s="148">
        <v>20.137</v>
      </c>
      <c r="D1051" s="149">
        <v>10.156000000000001</v>
      </c>
    </row>
    <row r="1052" spans="1:4" x14ac:dyDescent="0.25">
      <c r="A1052" s="68">
        <v>44851</v>
      </c>
      <c r="B1052" s="147">
        <v>7357</v>
      </c>
      <c r="C1052" s="148">
        <v>20.156199999999998</v>
      </c>
      <c r="D1052" s="149">
        <v>10.1578</v>
      </c>
    </row>
    <row r="1053" spans="1:4" x14ac:dyDescent="0.25">
      <c r="A1053" s="68">
        <v>44851</v>
      </c>
      <c r="B1053" s="147">
        <v>7364</v>
      </c>
      <c r="C1053" s="148">
        <v>20.1753</v>
      </c>
      <c r="D1053" s="149">
        <v>10.159599999999999</v>
      </c>
    </row>
    <row r="1054" spans="1:4" x14ac:dyDescent="0.25">
      <c r="A1054" s="68">
        <v>44851</v>
      </c>
      <c r="B1054" s="147">
        <v>7371</v>
      </c>
      <c r="C1054" s="148">
        <v>20.194500000000001</v>
      </c>
      <c r="D1054" s="149">
        <v>10.1614</v>
      </c>
    </row>
    <row r="1055" spans="1:4" x14ac:dyDescent="0.25">
      <c r="A1055" s="68">
        <v>44851</v>
      </c>
      <c r="B1055" s="147">
        <v>7378</v>
      </c>
      <c r="C1055" s="148">
        <v>20.213699999999999</v>
      </c>
      <c r="D1055" s="149">
        <v>10.1632</v>
      </c>
    </row>
    <row r="1056" spans="1:4" x14ac:dyDescent="0.25">
      <c r="A1056" s="68">
        <v>44851</v>
      </c>
      <c r="B1056" s="147">
        <v>7385</v>
      </c>
      <c r="C1056" s="148">
        <v>20.232900000000001</v>
      </c>
      <c r="D1056" s="149">
        <v>10.164999999999999</v>
      </c>
    </row>
    <row r="1057" spans="1:4" x14ac:dyDescent="0.25">
      <c r="A1057" s="68">
        <v>44851</v>
      </c>
      <c r="B1057" s="147">
        <v>7392</v>
      </c>
      <c r="C1057" s="148">
        <v>20.252099999999999</v>
      </c>
      <c r="D1057" s="149">
        <v>10.1668</v>
      </c>
    </row>
    <row r="1058" spans="1:4" x14ac:dyDescent="0.25">
      <c r="A1058" s="68">
        <v>44851</v>
      </c>
      <c r="B1058" s="147">
        <v>7399</v>
      </c>
      <c r="C1058" s="148">
        <v>20.2712</v>
      </c>
      <c r="D1058" s="149">
        <v>10.1686</v>
      </c>
    </row>
    <row r="1059" spans="1:4" x14ac:dyDescent="0.25">
      <c r="A1059" s="68">
        <v>44851</v>
      </c>
      <c r="B1059" s="147">
        <v>7406</v>
      </c>
      <c r="C1059" s="148">
        <v>20.290400000000002</v>
      </c>
      <c r="D1059" s="149">
        <v>10.170299999999999</v>
      </c>
    </row>
    <row r="1060" spans="1:4" x14ac:dyDescent="0.25">
      <c r="A1060" s="68">
        <v>44851</v>
      </c>
      <c r="B1060" s="147">
        <v>7413</v>
      </c>
      <c r="C1060" s="148">
        <v>20.3096</v>
      </c>
      <c r="D1060" s="149">
        <v>10.1721</v>
      </c>
    </row>
    <row r="1061" spans="1:4" x14ac:dyDescent="0.25">
      <c r="A1061" s="68">
        <v>44851</v>
      </c>
      <c r="B1061" s="147">
        <v>7420</v>
      </c>
      <c r="C1061" s="148">
        <v>20.328800000000001</v>
      </c>
      <c r="D1061" s="149">
        <v>10.1738</v>
      </c>
    </row>
    <row r="1062" spans="1:4" x14ac:dyDescent="0.25">
      <c r="A1062" s="68">
        <v>44851</v>
      </c>
      <c r="B1062" s="147">
        <v>7427</v>
      </c>
      <c r="C1062" s="148">
        <v>20.347899999999999</v>
      </c>
      <c r="D1062" s="149">
        <v>10.175599999999999</v>
      </c>
    </row>
    <row r="1063" spans="1:4" x14ac:dyDescent="0.25">
      <c r="A1063" s="68">
        <v>44851</v>
      </c>
      <c r="B1063" s="147">
        <v>7434</v>
      </c>
      <c r="C1063" s="148">
        <v>20.367100000000001</v>
      </c>
      <c r="D1063" s="149">
        <v>10.177300000000001</v>
      </c>
    </row>
    <row r="1064" spans="1:4" x14ac:dyDescent="0.25">
      <c r="A1064" s="68">
        <v>44851</v>
      </c>
      <c r="B1064" s="147">
        <v>7441</v>
      </c>
      <c r="C1064" s="148">
        <v>20.386299999999999</v>
      </c>
      <c r="D1064" s="149">
        <v>10.179</v>
      </c>
    </row>
    <row r="1065" spans="1:4" x14ac:dyDescent="0.25">
      <c r="A1065" s="68">
        <v>44851</v>
      </c>
      <c r="B1065" s="147">
        <v>7448</v>
      </c>
      <c r="C1065" s="148">
        <v>20.4055</v>
      </c>
      <c r="D1065" s="149">
        <v>10.1808</v>
      </c>
    </row>
    <row r="1066" spans="1:4" x14ac:dyDescent="0.25">
      <c r="A1066" s="68">
        <v>44851</v>
      </c>
      <c r="B1066" s="147">
        <v>7455</v>
      </c>
      <c r="C1066" s="148">
        <v>20.424700000000001</v>
      </c>
      <c r="D1066" s="149">
        <v>10.182499999999999</v>
      </c>
    </row>
    <row r="1067" spans="1:4" x14ac:dyDescent="0.25">
      <c r="A1067" s="68">
        <v>44851</v>
      </c>
      <c r="B1067" s="147">
        <v>7462</v>
      </c>
      <c r="C1067" s="148">
        <v>20.4438</v>
      </c>
      <c r="D1067" s="149">
        <v>10.184200000000001</v>
      </c>
    </row>
    <row r="1068" spans="1:4" x14ac:dyDescent="0.25">
      <c r="A1068" s="68">
        <v>44851</v>
      </c>
      <c r="B1068" s="147">
        <v>7469</v>
      </c>
      <c r="C1068" s="148">
        <v>20.463000000000001</v>
      </c>
      <c r="D1068" s="149">
        <v>10.1858</v>
      </c>
    </row>
    <row r="1069" spans="1:4" x14ac:dyDescent="0.25">
      <c r="A1069" s="68">
        <v>44851</v>
      </c>
      <c r="B1069" s="147">
        <v>7476</v>
      </c>
      <c r="C1069" s="148">
        <v>20.482199999999999</v>
      </c>
      <c r="D1069" s="149">
        <v>10.1875</v>
      </c>
    </row>
    <row r="1070" spans="1:4" x14ac:dyDescent="0.25">
      <c r="A1070" s="68">
        <v>44851</v>
      </c>
      <c r="B1070" s="147">
        <v>7483</v>
      </c>
      <c r="C1070" s="148">
        <v>20.5014</v>
      </c>
      <c r="D1070" s="149">
        <v>10.1892</v>
      </c>
    </row>
    <row r="1071" spans="1:4" x14ac:dyDescent="0.25">
      <c r="A1071" s="68">
        <v>44851</v>
      </c>
      <c r="B1071" s="147">
        <v>7490</v>
      </c>
      <c r="C1071" s="148">
        <v>20.520499999999998</v>
      </c>
      <c r="D1071" s="149">
        <v>10.190899999999999</v>
      </c>
    </row>
    <row r="1072" spans="1:4" x14ac:dyDescent="0.25">
      <c r="A1072" s="68">
        <v>44851</v>
      </c>
      <c r="B1072" s="147">
        <v>7497</v>
      </c>
      <c r="C1072" s="148">
        <v>20.5397</v>
      </c>
      <c r="D1072" s="149">
        <v>10.192500000000001</v>
      </c>
    </row>
    <row r="1073" spans="1:4" x14ac:dyDescent="0.25">
      <c r="A1073" s="68">
        <v>44851</v>
      </c>
      <c r="B1073" s="147">
        <v>7504</v>
      </c>
      <c r="C1073" s="148">
        <v>20.558900000000001</v>
      </c>
      <c r="D1073" s="149">
        <v>10.1942</v>
      </c>
    </row>
    <row r="1074" spans="1:4" x14ac:dyDescent="0.25">
      <c r="A1074" s="68">
        <v>44851</v>
      </c>
      <c r="B1074" s="147">
        <v>7511</v>
      </c>
      <c r="C1074" s="148">
        <v>20.578099999999999</v>
      </c>
      <c r="D1074" s="149">
        <v>10.1958</v>
      </c>
    </row>
    <row r="1075" spans="1:4" x14ac:dyDescent="0.25">
      <c r="A1075" s="68">
        <v>44851</v>
      </c>
      <c r="B1075" s="147">
        <v>7518</v>
      </c>
      <c r="C1075" s="148">
        <v>20.597300000000001</v>
      </c>
      <c r="D1075" s="149">
        <v>10.1974</v>
      </c>
    </row>
    <row r="1076" spans="1:4" x14ac:dyDescent="0.25">
      <c r="A1076" s="68">
        <v>44851</v>
      </c>
      <c r="B1076" s="147">
        <v>7525</v>
      </c>
      <c r="C1076" s="148">
        <v>20.616399999999999</v>
      </c>
      <c r="D1076" s="149">
        <v>10.199</v>
      </c>
    </row>
    <row r="1077" spans="1:4" x14ac:dyDescent="0.25">
      <c r="A1077" s="68">
        <v>44851</v>
      </c>
      <c r="B1077" s="147">
        <v>7532</v>
      </c>
      <c r="C1077" s="148">
        <v>20.6356</v>
      </c>
      <c r="D1077" s="149">
        <v>10.2006</v>
      </c>
    </row>
    <row r="1078" spans="1:4" x14ac:dyDescent="0.25">
      <c r="A1078" s="68">
        <v>44851</v>
      </c>
      <c r="B1078" s="147">
        <v>7539</v>
      </c>
      <c r="C1078" s="148">
        <v>20.654800000000002</v>
      </c>
      <c r="D1078" s="149">
        <v>10.202199999999999</v>
      </c>
    </row>
    <row r="1079" spans="1:4" x14ac:dyDescent="0.25">
      <c r="A1079" s="68">
        <v>44851</v>
      </c>
      <c r="B1079" s="147">
        <v>7546</v>
      </c>
      <c r="C1079" s="148">
        <v>20.673999999999999</v>
      </c>
      <c r="D1079" s="149">
        <v>10.203799999999999</v>
      </c>
    </row>
    <row r="1080" spans="1:4" x14ac:dyDescent="0.25">
      <c r="A1080" s="68">
        <v>44851</v>
      </c>
      <c r="B1080" s="147">
        <v>7553</v>
      </c>
      <c r="C1080" s="148">
        <v>20.693200000000001</v>
      </c>
      <c r="D1080" s="149">
        <v>10.205399999999999</v>
      </c>
    </row>
    <row r="1081" spans="1:4" x14ac:dyDescent="0.25">
      <c r="A1081" s="68">
        <v>44851</v>
      </c>
      <c r="B1081" s="147">
        <v>7560</v>
      </c>
      <c r="C1081" s="148">
        <v>20.712299999999999</v>
      </c>
      <c r="D1081" s="149">
        <v>10.206899999999999</v>
      </c>
    </row>
    <row r="1082" spans="1:4" x14ac:dyDescent="0.25">
      <c r="A1082" s="68">
        <v>44851</v>
      </c>
      <c r="B1082" s="147">
        <v>7567</v>
      </c>
      <c r="C1082" s="148">
        <v>20.7315</v>
      </c>
      <c r="D1082" s="149">
        <v>10.208500000000001</v>
      </c>
    </row>
    <row r="1083" spans="1:4" x14ac:dyDescent="0.25">
      <c r="A1083" s="68">
        <v>44851</v>
      </c>
      <c r="B1083" s="147">
        <v>7574</v>
      </c>
      <c r="C1083" s="148">
        <v>20.750699999999998</v>
      </c>
      <c r="D1083" s="149">
        <v>10.210000000000001</v>
      </c>
    </row>
    <row r="1084" spans="1:4" x14ac:dyDescent="0.25">
      <c r="A1084" s="68">
        <v>44851</v>
      </c>
      <c r="B1084" s="147">
        <v>7581</v>
      </c>
      <c r="C1084" s="148">
        <v>20.7699</v>
      </c>
      <c r="D1084" s="149">
        <v>10.211600000000001</v>
      </c>
    </row>
    <row r="1085" spans="1:4" x14ac:dyDescent="0.25">
      <c r="A1085" s="68">
        <v>44851</v>
      </c>
      <c r="B1085" s="147">
        <v>7588</v>
      </c>
      <c r="C1085" s="148">
        <v>20.789000000000001</v>
      </c>
      <c r="D1085" s="149">
        <v>10.213100000000001</v>
      </c>
    </row>
    <row r="1086" spans="1:4" x14ac:dyDescent="0.25">
      <c r="A1086" s="68">
        <v>44851</v>
      </c>
      <c r="B1086" s="147">
        <v>7595</v>
      </c>
      <c r="C1086" s="148">
        <v>20.808199999999999</v>
      </c>
      <c r="D1086" s="149">
        <v>10.214600000000001</v>
      </c>
    </row>
    <row r="1087" spans="1:4" x14ac:dyDescent="0.25">
      <c r="A1087" s="68">
        <v>44851</v>
      </c>
      <c r="B1087" s="147">
        <v>7602</v>
      </c>
      <c r="C1087" s="148">
        <v>20.827400000000001</v>
      </c>
      <c r="D1087" s="149">
        <v>10.216100000000001</v>
      </c>
    </row>
    <row r="1088" spans="1:4" x14ac:dyDescent="0.25">
      <c r="A1088" s="68">
        <v>44851</v>
      </c>
      <c r="B1088" s="147">
        <v>7609</v>
      </c>
      <c r="C1088" s="148">
        <v>20.846599999999999</v>
      </c>
      <c r="D1088" s="149">
        <v>10.217599999999999</v>
      </c>
    </row>
    <row r="1089" spans="1:4" x14ac:dyDescent="0.25">
      <c r="A1089" s="68">
        <v>44851</v>
      </c>
      <c r="B1089" s="147">
        <v>7616</v>
      </c>
      <c r="C1089" s="148">
        <v>20.8658</v>
      </c>
      <c r="D1089" s="149">
        <v>10.219099999999999</v>
      </c>
    </row>
    <row r="1090" spans="1:4" x14ac:dyDescent="0.25">
      <c r="A1090" s="68">
        <v>44851</v>
      </c>
      <c r="B1090" s="147">
        <v>7623</v>
      </c>
      <c r="C1090" s="148">
        <v>20.884899999999998</v>
      </c>
      <c r="D1090" s="149">
        <v>10.220499999999999</v>
      </c>
    </row>
    <row r="1091" spans="1:4" x14ac:dyDescent="0.25">
      <c r="A1091" s="68">
        <v>44851</v>
      </c>
      <c r="B1091" s="147">
        <v>7630</v>
      </c>
      <c r="C1091" s="148">
        <v>20.9041</v>
      </c>
      <c r="D1091" s="149">
        <v>10.222</v>
      </c>
    </row>
    <row r="1092" spans="1:4" x14ac:dyDescent="0.25">
      <c r="A1092" s="68">
        <v>44851</v>
      </c>
      <c r="B1092" s="147">
        <v>7637</v>
      </c>
      <c r="C1092" s="148">
        <v>20.923300000000001</v>
      </c>
      <c r="D1092" s="149">
        <v>10.2234</v>
      </c>
    </row>
    <row r="1093" spans="1:4" x14ac:dyDescent="0.25">
      <c r="A1093" s="68">
        <v>44851</v>
      </c>
      <c r="B1093" s="147">
        <v>7644</v>
      </c>
      <c r="C1093" s="148">
        <v>20.942499999999999</v>
      </c>
      <c r="D1093" s="149">
        <v>10.2248</v>
      </c>
    </row>
    <row r="1094" spans="1:4" x14ac:dyDescent="0.25">
      <c r="A1094" s="68">
        <v>44851</v>
      </c>
      <c r="B1094" s="147">
        <v>7651</v>
      </c>
      <c r="C1094" s="148">
        <v>20.961600000000001</v>
      </c>
      <c r="D1094" s="149">
        <v>10.2263</v>
      </c>
    </row>
    <row r="1095" spans="1:4" x14ac:dyDescent="0.25">
      <c r="A1095" s="68">
        <v>44851</v>
      </c>
      <c r="B1095" s="147">
        <v>7658</v>
      </c>
      <c r="C1095" s="148">
        <v>20.980799999999999</v>
      </c>
      <c r="D1095" s="149">
        <v>10.2277</v>
      </c>
    </row>
    <row r="1096" spans="1:4" x14ac:dyDescent="0.25">
      <c r="A1096" s="68">
        <v>44851</v>
      </c>
      <c r="B1096" s="147">
        <v>7665</v>
      </c>
      <c r="C1096" s="148">
        <v>21</v>
      </c>
      <c r="D1096" s="149">
        <v>10.229100000000001</v>
      </c>
    </row>
    <row r="1097" spans="1:4" x14ac:dyDescent="0.25">
      <c r="A1097" s="68">
        <v>44851</v>
      </c>
      <c r="B1097" s="147">
        <v>7672</v>
      </c>
      <c r="C1097" s="148">
        <v>21.019200000000001</v>
      </c>
      <c r="D1097" s="149">
        <v>10.230399999999999</v>
      </c>
    </row>
    <row r="1098" spans="1:4" x14ac:dyDescent="0.25">
      <c r="A1098" s="68">
        <v>44851</v>
      </c>
      <c r="B1098" s="147">
        <v>7679</v>
      </c>
      <c r="C1098" s="148">
        <v>21.038399999999999</v>
      </c>
      <c r="D1098" s="149">
        <v>10.2318</v>
      </c>
    </row>
    <row r="1099" spans="1:4" x14ac:dyDescent="0.25">
      <c r="A1099" s="68">
        <v>44851</v>
      </c>
      <c r="B1099" s="147">
        <v>7686</v>
      </c>
      <c r="C1099" s="148">
        <v>21.057500000000001</v>
      </c>
      <c r="D1099" s="149">
        <v>10.2332</v>
      </c>
    </row>
    <row r="1100" spans="1:4" x14ac:dyDescent="0.25">
      <c r="A1100" s="68">
        <v>44851</v>
      </c>
      <c r="B1100" s="147">
        <v>7693</v>
      </c>
      <c r="C1100" s="148">
        <v>21.076699999999999</v>
      </c>
      <c r="D1100" s="149">
        <v>10.234500000000001</v>
      </c>
    </row>
    <row r="1101" spans="1:4" x14ac:dyDescent="0.25">
      <c r="A1101" s="68">
        <v>44851</v>
      </c>
      <c r="B1101" s="147">
        <v>7700</v>
      </c>
      <c r="C1101" s="148">
        <v>21.0959</v>
      </c>
      <c r="D1101" s="149">
        <v>10.235799999999999</v>
      </c>
    </row>
    <row r="1102" spans="1:4" x14ac:dyDescent="0.25">
      <c r="A1102" s="68">
        <v>44851</v>
      </c>
      <c r="B1102" s="147">
        <v>7707</v>
      </c>
      <c r="C1102" s="148">
        <v>21.115100000000002</v>
      </c>
      <c r="D1102" s="149">
        <v>10.2371</v>
      </c>
    </row>
    <row r="1103" spans="1:4" x14ac:dyDescent="0.25">
      <c r="A1103" s="68">
        <v>44851</v>
      </c>
      <c r="B1103" s="147">
        <v>7714</v>
      </c>
      <c r="C1103" s="148">
        <v>21.1342</v>
      </c>
      <c r="D1103" s="149">
        <v>10.2385</v>
      </c>
    </row>
    <row r="1104" spans="1:4" x14ac:dyDescent="0.25">
      <c r="A1104" s="68">
        <v>44851</v>
      </c>
      <c r="B1104" s="147">
        <v>7721</v>
      </c>
      <c r="C1104" s="148">
        <v>21.153400000000001</v>
      </c>
      <c r="D1104" s="149">
        <v>10.239699999999999</v>
      </c>
    </row>
    <row r="1105" spans="1:4" x14ac:dyDescent="0.25">
      <c r="A1105" s="68">
        <v>44851</v>
      </c>
      <c r="B1105" s="147">
        <v>7728</v>
      </c>
      <c r="C1105" s="148">
        <v>21.172599999999999</v>
      </c>
      <c r="D1105" s="149">
        <v>10.241</v>
      </c>
    </row>
    <row r="1106" spans="1:4" x14ac:dyDescent="0.25">
      <c r="A1106" s="68">
        <v>44851</v>
      </c>
      <c r="B1106" s="147">
        <v>7735</v>
      </c>
      <c r="C1106" s="148">
        <v>21.191800000000001</v>
      </c>
      <c r="D1106" s="149">
        <v>10.2423</v>
      </c>
    </row>
    <row r="1107" spans="1:4" x14ac:dyDescent="0.25">
      <c r="A1107" s="68">
        <v>44851</v>
      </c>
      <c r="B1107" s="147">
        <v>7742</v>
      </c>
      <c r="C1107" s="148">
        <v>21.210999999999999</v>
      </c>
      <c r="D1107" s="149">
        <v>10.243499999999999</v>
      </c>
    </row>
    <row r="1108" spans="1:4" x14ac:dyDescent="0.25">
      <c r="A1108" s="68">
        <v>44851</v>
      </c>
      <c r="B1108" s="147">
        <v>7749</v>
      </c>
      <c r="C1108" s="148">
        <v>21.2301</v>
      </c>
      <c r="D1108" s="149">
        <v>10.2448</v>
      </c>
    </row>
    <row r="1109" spans="1:4" x14ac:dyDescent="0.25">
      <c r="A1109" s="68">
        <v>44851</v>
      </c>
      <c r="B1109" s="147">
        <v>7756</v>
      </c>
      <c r="C1109" s="148">
        <v>21.249300000000002</v>
      </c>
      <c r="D1109" s="149">
        <v>10.246</v>
      </c>
    </row>
    <row r="1110" spans="1:4" x14ac:dyDescent="0.25">
      <c r="A1110" s="68">
        <v>44851</v>
      </c>
      <c r="B1110" s="147">
        <v>7763</v>
      </c>
      <c r="C1110" s="148">
        <v>21.2685</v>
      </c>
      <c r="D1110" s="149">
        <v>10.247199999999999</v>
      </c>
    </row>
    <row r="1111" spans="1:4" x14ac:dyDescent="0.25">
      <c r="A1111" s="68">
        <v>44851</v>
      </c>
      <c r="B1111" s="147">
        <v>7770</v>
      </c>
      <c r="C1111" s="148">
        <v>21.287700000000001</v>
      </c>
      <c r="D1111" s="149">
        <v>10.2484</v>
      </c>
    </row>
    <row r="1112" spans="1:4" x14ac:dyDescent="0.25">
      <c r="A1112" s="68">
        <v>44851</v>
      </c>
      <c r="B1112" s="147">
        <v>7777</v>
      </c>
      <c r="C1112" s="148">
        <v>21.306799999999999</v>
      </c>
      <c r="D1112" s="149">
        <v>10.249599999999999</v>
      </c>
    </row>
    <row r="1113" spans="1:4" x14ac:dyDescent="0.25">
      <c r="A1113" s="68">
        <v>44851</v>
      </c>
      <c r="B1113" s="147">
        <v>7784</v>
      </c>
      <c r="C1113" s="148">
        <v>21.326000000000001</v>
      </c>
      <c r="D1113" s="149">
        <v>10.2507</v>
      </c>
    </row>
    <row r="1114" spans="1:4" x14ac:dyDescent="0.25">
      <c r="A1114" s="68">
        <v>44851</v>
      </c>
      <c r="B1114" s="147">
        <v>7791</v>
      </c>
      <c r="C1114" s="148">
        <v>21.345199999999998</v>
      </c>
      <c r="D1114" s="149">
        <v>10.251899999999999</v>
      </c>
    </row>
    <row r="1115" spans="1:4" x14ac:dyDescent="0.25">
      <c r="A1115" s="68">
        <v>44851</v>
      </c>
      <c r="B1115" s="147">
        <v>7798</v>
      </c>
      <c r="C1115" s="148">
        <v>21.3644</v>
      </c>
      <c r="D1115" s="149">
        <v>10.253</v>
      </c>
    </row>
    <row r="1116" spans="1:4" x14ac:dyDescent="0.25">
      <c r="A1116" s="68">
        <v>44851</v>
      </c>
      <c r="B1116" s="147">
        <v>7805</v>
      </c>
      <c r="C1116" s="148">
        <v>21.383600000000001</v>
      </c>
      <c r="D1116" s="149">
        <v>10.254099999999999</v>
      </c>
    </row>
    <row r="1117" spans="1:4" x14ac:dyDescent="0.25">
      <c r="A1117" s="68">
        <v>44851</v>
      </c>
      <c r="B1117" s="147">
        <v>7812</v>
      </c>
      <c r="C1117" s="148">
        <v>21.402699999999999</v>
      </c>
      <c r="D1117" s="149">
        <v>10.2552</v>
      </c>
    </row>
    <row r="1118" spans="1:4" x14ac:dyDescent="0.25">
      <c r="A1118" s="68">
        <v>44851</v>
      </c>
      <c r="B1118" s="147">
        <v>7819</v>
      </c>
      <c r="C1118" s="148">
        <v>21.421900000000001</v>
      </c>
      <c r="D1118" s="149">
        <v>10.2563</v>
      </c>
    </row>
    <row r="1119" spans="1:4" x14ac:dyDescent="0.25">
      <c r="A1119" s="68">
        <v>44851</v>
      </c>
      <c r="B1119" s="147">
        <v>7826</v>
      </c>
      <c r="C1119" s="148">
        <v>21.441099999999999</v>
      </c>
      <c r="D1119" s="149">
        <v>10.257400000000001</v>
      </c>
    </row>
    <row r="1120" spans="1:4" x14ac:dyDescent="0.25">
      <c r="A1120" s="68">
        <v>44851</v>
      </c>
      <c r="B1120" s="147">
        <v>7833</v>
      </c>
      <c r="C1120" s="148">
        <v>21.4603</v>
      </c>
      <c r="D1120" s="149">
        <v>10.2585</v>
      </c>
    </row>
    <row r="1121" spans="1:4" x14ac:dyDescent="0.25">
      <c r="A1121" s="68">
        <v>44851</v>
      </c>
      <c r="B1121" s="147">
        <v>7840</v>
      </c>
      <c r="C1121" s="148">
        <v>21.479500000000002</v>
      </c>
      <c r="D1121" s="149">
        <v>10.259499999999999</v>
      </c>
    </row>
    <row r="1122" spans="1:4" x14ac:dyDescent="0.25">
      <c r="A1122" s="68">
        <v>44851</v>
      </c>
      <c r="B1122" s="147">
        <v>7847</v>
      </c>
      <c r="C1122" s="148">
        <v>21.4986</v>
      </c>
      <c r="D1122" s="149">
        <v>10.2605</v>
      </c>
    </row>
    <row r="1123" spans="1:4" x14ac:dyDescent="0.25">
      <c r="A1123" s="68">
        <v>44851</v>
      </c>
      <c r="B1123" s="147">
        <v>7854</v>
      </c>
      <c r="C1123" s="148">
        <v>21.517800000000001</v>
      </c>
      <c r="D1123" s="149">
        <v>10.2615</v>
      </c>
    </row>
    <row r="1124" spans="1:4" x14ac:dyDescent="0.25">
      <c r="A1124" s="68">
        <v>44851</v>
      </c>
      <c r="B1124" s="147">
        <v>7861</v>
      </c>
      <c r="C1124" s="148">
        <v>21.536999999999999</v>
      </c>
      <c r="D1124" s="149">
        <v>10.262499999999999</v>
      </c>
    </row>
    <row r="1125" spans="1:4" x14ac:dyDescent="0.25">
      <c r="A1125" s="68">
        <v>44851</v>
      </c>
      <c r="B1125" s="147">
        <v>7868</v>
      </c>
      <c r="C1125" s="148">
        <v>21.5562</v>
      </c>
      <c r="D1125" s="149">
        <v>10.263500000000001</v>
      </c>
    </row>
    <row r="1126" spans="1:4" x14ac:dyDescent="0.25">
      <c r="A1126" s="68">
        <v>44851</v>
      </c>
      <c r="B1126" s="147">
        <v>7875</v>
      </c>
      <c r="C1126" s="148">
        <v>21.575299999999999</v>
      </c>
      <c r="D1126" s="149">
        <v>10.2645</v>
      </c>
    </row>
    <row r="1127" spans="1:4" x14ac:dyDescent="0.25">
      <c r="A1127" s="68">
        <v>44851</v>
      </c>
      <c r="B1127" s="147">
        <v>7882</v>
      </c>
      <c r="C1127" s="148">
        <v>21.5945</v>
      </c>
      <c r="D1127" s="149">
        <v>10.2654</v>
      </c>
    </row>
    <row r="1128" spans="1:4" x14ac:dyDescent="0.25">
      <c r="A1128" s="68">
        <v>44851</v>
      </c>
      <c r="B1128" s="147">
        <v>7889</v>
      </c>
      <c r="C1128" s="148">
        <v>21.613700000000001</v>
      </c>
      <c r="D1128" s="149">
        <v>10.266400000000001</v>
      </c>
    </row>
    <row r="1129" spans="1:4" x14ac:dyDescent="0.25">
      <c r="A1129" s="68">
        <v>44851</v>
      </c>
      <c r="B1129" s="147">
        <v>7896</v>
      </c>
      <c r="C1129" s="148">
        <v>21.632899999999999</v>
      </c>
      <c r="D1129" s="149">
        <v>10.267300000000001</v>
      </c>
    </row>
    <row r="1130" spans="1:4" x14ac:dyDescent="0.25">
      <c r="A1130" s="68">
        <v>44851</v>
      </c>
      <c r="B1130" s="147">
        <v>7903</v>
      </c>
      <c r="C1130" s="148">
        <v>21.652100000000001</v>
      </c>
      <c r="D1130" s="149">
        <v>10.2682</v>
      </c>
    </row>
    <row r="1131" spans="1:4" x14ac:dyDescent="0.25">
      <c r="A1131" s="68">
        <v>44851</v>
      </c>
      <c r="B1131" s="147">
        <v>7910</v>
      </c>
      <c r="C1131" s="148">
        <v>21.671199999999999</v>
      </c>
      <c r="D1131" s="149">
        <v>10.269</v>
      </c>
    </row>
    <row r="1132" spans="1:4" x14ac:dyDescent="0.25">
      <c r="A1132" s="68">
        <v>44851</v>
      </c>
      <c r="B1132" s="147">
        <v>7917</v>
      </c>
      <c r="C1132" s="148">
        <v>21.6904</v>
      </c>
      <c r="D1132" s="149">
        <v>10.2699</v>
      </c>
    </row>
    <row r="1133" spans="1:4" x14ac:dyDescent="0.25">
      <c r="A1133" s="68">
        <v>44851</v>
      </c>
      <c r="B1133" s="147">
        <v>7924</v>
      </c>
      <c r="C1133" s="148">
        <v>21.709599999999998</v>
      </c>
      <c r="D1133" s="149">
        <v>10.2707</v>
      </c>
    </row>
    <row r="1134" spans="1:4" x14ac:dyDescent="0.25">
      <c r="A1134" s="68">
        <v>44851</v>
      </c>
      <c r="B1134" s="147">
        <v>7931</v>
      </c>
      <c r="C1134" s="148">
        <v>21.7288</v>
      </c>
      <c r="D1134" s="149">
        <v>10.271599999999999</v>
      </c>
    </row>
    <row r="1135" spans="1:4" x14ac:dyDescent="0.25">
      <c r="A1135" s="68">
        <v>44851</v>
      </c>
      <c r="B1135" s="147">
        <v>7938</v>
      </c>
      <c r="C1135" s="148">
        <v>21.747900000000001</v>
      </c>
      <c r="D1135" s="149">
        <v>10.272399999999999</v>
      </c>
    </row>
    <row r="1136" spans="1:4" x14ac:dyDescent="0.25">
      <c r="A1136" s="68">
        <v>44851</v>
      </c>
      <c r="B1136" s="147">
        <v>7945</v>
      </c>
      <c r="C1136" s="148">
        <v>21.767099999999999</v>
      </c>
      <c r="D1136" s="149">
        <v>10.273199999999999</v>
      </c>
    </row>
    <row r="1137" spans="1:4" x14ac:dyDescent="0.25">
      <c r="A1137" s="68">
        <v>44851</v>
      </c>
      <c r="B1137" s="147">
        <v>7952</v>
      </c>
      <c r="C1137" s="148">
        <v>21.786300000000001</v>
      </c>
      <c r="D1137" s="149">
        <v>10.273899999999999</v>
      </c>
    </row>
    <row r="1138" spans="1:4" x14ac:dyDescent="0.25">
      <c r="A1138" s="68">
        <v>44851</v>
      </c>
      <c r="B1138" s="147">
        <v>7959</v>
      </c>
      <c r="C1138" s="148">
        <v>21.805499999999999</v>
      </c>
      <c r="D1138" s="149">
        <v>10.274699999999999</v>
      </c>
    </row>
    <row r="1139" spans="1:4" x14ac:dyDescent="0.25">
      <c r="A1139" s="68">
        <v>44851</v>
      </c>
      <c r="B1139" s="147">
        <v>7966</v>
      </c>
      <c r="C1139" s="148">
        <v>21.8247</v>
      </c>
      <c r="D1139" s="149">
        <v>10.275399999999999</v>
      </c>
    </row>
    <row r="1140" spans="1:4" x14ac:dyDescent="0.25">
      <c r="A1140" s="68">
        <v>44851</v>
      </c>
      <c r="B1140" s="147">
        <v>7973</v>
      </c>
      <c r="C1140" s="148">
        <v>21.843800000000002</v>
      </c>
      <c r="D1140" s="149">
        <v>10.276199999999999</v>
      </c>
    </row>
    <row r="1141" spans="1:4" x14ac:dyDescent="0.25">
      <c r="A1141" s="68">
        <v>44851</v>
      </c>
      <c r="B1141" s="147">
        <v>7980</v>
      </c>
      <c r="C1141" s="148">
        <v>21.863</v>
      </c>
      <c r="D1141" s="149">
        <v>10.276899999999999</v>
      </c>
    </row>
    <row r="1142" spans="1:4" x14ac:dyDescent="0.25">
      <c r="A1142" s="68">
        <v>44851</v>
      </c>
      <c r="B1142" s="147">
        <v>7987</v>
      </c>
      <c r="C1142" s="148">
        <v>21.882200000000001</v>
      </c>
      <c r="D1142" s="149">
        <v>10.2775</v>
      </c>
    </row>
    <row r="1143" spans="1:4" x14ac:dyDescent="0.25">
      <c r="A1143" s="68">
        <v>44851</v>
      </c>
      <c r="B1143" s="147">
        <v>7994</v>
      </c>
      <c r="C1143" s="148">
        <v>21.901399999999999</v>
      </c>
      <c r="D1143" s="149">
        <v>10.2782</v>
      </c>
    </row>
    <row r="1144" spans="1:4" x14ac:dyDescent="0.25">
      <c r="A1144" s="68">
        <v>44851</v>
      </c>
      <c r="B1144" s="147">
        <v>8001</v>
      </c>
      <c r="C1144" s="148">
        <v>21.920500000000001</v>
      </c>
      <c r="D1144" s="149">
        <v>10.2789</v>
      </c>
    </row>
    <row r="1145" spans="1:4" x14ac:dyDescent="0.25">
      <c r="A1145" s="68">
        <v>44851</v>
      </c>
      <c r="B1145" s="147">
        <v>8008</v>
      </c>
      <c r="C1145" s="148">
        <v>21.939699999999998</v>
      </c>
      <c r="D1145" s="149">
        <v>10.279500000000001</v>
      </c>
    </row>
    <row r="1146" spans="1:4" x14ac:dyDescent="0.25">
      <c r="A1146" s="68">
        <v>44851</v>
      </c>
      <c r="B1146" s="147">
        <v>8015</v>
      </c>
      <c r="C1146" s="148">
        <v>21.9589</v>
      </c>
      <c r="D1146" s="149">
        <v>10.280099999999999</v>
      </c>
    </row>
    <row r="1147" spans="1:4" x14ac:dyDescent="0.25">
      <c r="A1147" s="68">
        <v>44851</v>
      </c>
      <c r="B1147" s="147">
        <v>8022</v>
      </c>
      <c r="C1147" s="148">
        <v>21.978100000000001</v>
      </c>
      <c r="D1147" s="149">
        <v>10.2807</v>
      </c>
    </row>
    <row r="1148" spans="1:4" x14ac:dyDescent="0.25">
      <c r="A1148" s="68">
        <v>44851</v>
      </c>
      <c r="B1148" s="147">
        <v>8029</v>
      </c>
      <c r="C1148" s="148">
        <v>21.997299999999999</v>
      </c>
      <c r="D1148" s="149">
        <v>10.2812</v>
      </c>
    </row>
    <row r="1149" spans="1:4" x14ac:dyDescent="0.25">
      <c r="A1149" s="68">
        <v>44851</v>
      </c>
      <c r="B1149" s="147">
        <v>8036</v>
      </c>
      <c r="C1149" s="148">
        <v>22.016400000000001</v>
      </c>
      <c r="D1149" s="149">
        <v>10.2818</v>
      </c>
    </row>
    <row r="1150" spans="1:4" x14ac:dyDescent="0.25">
      <c r="A1150" s="68">
        <v>44851</v>
      </c>
      <c r="B1150" s="147">
        <v>8043</v>
      </c>
      <c r="C1150" s="148">
        <v>22.035599999999999</v>
      </c>
      <c r="D1150" s="149">
        <v>10.282299999999999</v>
      </c>
    </row>
    <row r="1151" spans="1:4" x14ac:dyDescent="0.25">
      <c r="A1151" s="68">
        <v>44851</v>
      </c>
      <c r="B1151" s="147">
        <v>8050</v>
      </c>
      <c r="C1151" s="148">
        <v>22.0548</v>
      </c>
      <c r="D1151" s="149">
        <v>10.2828</v>
      </c>
    </row>
    <row r="1152" spans="1:4" x14ac:dyDescent="0.25">
      <c r="A1152" s="68">
        <v>44851</v>
      </c>
      <c r="B1152" s="147">
        <v>8057</v>
      </c>
      <c r="C1152" s="148">
        <v>22.074000000000002</v>
      </c>
      <c r="D1152" s="149">
        <v>10.283300000000001</v>
      </c>
    </row>
    <row r="1153" spans="1:4" x14ac:dyDescent="0.25">
      <c r="A1153" s="68">
        <v>44851</v>
      </c>
      <c r="B1153" s="147">
        <v>8064</v>
      </c>
      <c r="C1153" s="148">
        <v>22.0932</v>
      </c>
      <c r="D1153" s="149">
        <v>10.283799999999999</v>
      </c>
    </row>
    <row r="1154" spans="1:4" x14ac:dyDescent="0.25">
      <c r="A1154" s="68">
        <v>44851</v>
      </c>
      <c r="B1154" s="147">
        <v>8071</v>
      </c>
      <c r="C1154" s="148">
        <v>22.112300000000001</v>
      </c>
      <c r="D1154" s="149">
        <v>10.2842</v>
      </c>
    </row>
    <row r="1155" spans="1:4" x14ac:dyDescent="0.25">
      <c r="A1155" s="68">
        <v>44851</v>
      </c>
      <c r="B1155" s="147">
        <v>8078</v>
      </c>
      <c r="C1155" s="148">
        <v>22.131499999999999</v>
      </c>
      <c r="D1155" s="149">
        <v>10.284599999999999</v>
      </c>
    </row>
    <row r="1156" spans="1:4" x14ac:dyDescent="0.25">
      <c r="A1156" s="68">
        <v>44851</v>
      </c>
      <c r="B1156" s="147">
        <v>8085</v>
      </c>
      <c r="C1156" s="148">
        <v>22.150700000000001</v>
      </c>
      <c r="D1156" s="149">
        <v>10.2851</v>
      </c>
    </row>
    <row r="1157" spans="1:4" x14ac:dyDescent="0.25">
      <c r="A1157" s="68">
        <v>44851</v>
      </c>
      <c r="B1157" s="147">
        <v>8092</v>
      </c>
      <c r="C1157" s="148">
        <v>22.169899999999998</v>
      </c>
      <c r="D1157" s="149">
        <v>10.285399999999999</v>
      </c>
    </row>
    <row r="1158" spans="1:4" x14ac:dyDescent="0.25">
      <c r="A1158" s="68">
        <v>44851</v>
      </c>
      <c r="B1158" s="147">
        <v>8099</v>
      </c>
      <c r="C1158" s="148">
        <v>22.189</v>
      </c>
      <c r="D1158" s="149">
        <v>10.2858</v>
      </c>
    </row>
    <row r="1159" spans="1:4" x14ac:dyDescent="0.25">
      <c r="A1159" s="68">
        <v>44851</v>
      </c>
      <c r="B1159" s="147">
        <v>8106</v>
      </c>
      <c r="C1159" s="148">
        <v>22.208200000000001</v>
      </c>
      <c r="D1159" s="149">
        <v>10.286099999999999</v>
      </c>
    </row>
    <row r="1160" spans="1:4" x14ac:dyDescent="0.25">
      <c r="A1160" s="68">
        <v>44851</v>
      </c>
      <c r="B1160" s="147">
        <v>8113</v>
      </c>
      <c r="C1160" s="148">
        <v>22.227399999999999</v>
      </c>
      <c r="D1160" s="149">
        <v>10.2865</v>
      </c>
    </row>
    <row r="1161" spans="1:4" x14ac:dyDescent="0.25">
      <c r="A1161" s="68">
        <v>44851</v>
      </c>
      <c r="B1161" s="147">
        <v>8120</v>
      </c>
      <c r="C1161" s="148">
        <v>22.246600000000001</v>
      </c>
      <c r="D1161" s="149">
        <v>10.286799999999999</v>
      </c>
    </row>
    <row r="1162" spans="1:4" x14ac:dyDescent="0.25">
      <c r="A1162" s="68">
        <v>44851</v>
      </c>
      <c r="B1162" s="147">
        <v>8127</v>
      </c>
      <c r="C1162" s="148">
        <v>22.265799999999999</v>
      </c>
      <c r="D1162" s="149">
        <v>10.287000000000001</v>
      </c>
    </row>
    <row r="1163" spans="1:4" x14ac:dyDescent="0.25">
      <c r="A1163" s="68">
        <v>44851</v>
      </c>
      <c r="B1163" s="147">
        <v>8134</v>
      </c>
      <c r="C1163" s="148">
        <v>22.2849</v>
      </c>
      <c r="D1163" s="149">
        <v>10.2873</v>
      </c>
    </row>
    <row r="1164" spans="1:4" x14ac:dyDescent="0.25">
      <c r="A1164" s="68">
        <v>44851</v>
      </c>
      <c r="B1164" s="147">
        <v>8141</v>
      </c>
      <c r="C1164" s="148">
        <v>22.304099999999998</v>
      </c>
      <c r="D1164" s="149">
        <v>10.2875</v>
      </c>
    </row>
    <row r="1165" spans="1:4" x14ac:dyDescent="0.25">
      <c r="A1165" s="68">
        <v>44851</v>
      </c>
      <c r="B1165" s="147">
        <v>8148</v>
      </c>
      <c r="C1165" s="148">
        <v>22.3233</v>
      </c>
      <c r="D1165" s="149">
        <v>10.287699999999999</v>
      </c>
    </row>
    <row r="1166" spans="1:4" x14ac:dyDescent="0.25">
      <c r="A1166" s="68">
        <v>44851</v>
      </c>
      <c r="B1166" s="147">
        <v>8155</v>
      </c>
      <c r="C1166" s="148">
        <v>22.342500000000001</v>
      </c>
      <c r="D1166" s="149">
        <v>10.2879</v>
      </c>
    </row>
    <row r="1167" spans="1:4" x14ac:dyDescent="0.25">
      <c r="A1167" s="68">
        <v>44851</v>
      </c>
      <c r="B1167" s="147">
        <v>8162</v>
      </c>
      <c r="C1167" s="148">
        <v>22.361599999999999</v>
      </c>
      <c r="D1167" s="149">
        <v>10.2881</v>
      </c>
    </row>
    <row r="1168" spans="1:4" x14ac:dyDescent="0.25">
      <c r="A1168" s="68">
        <v>44851</v>
      </c>
      <c r="B1168" s="147">
        <v>8169</v>
      </c>
      <c r="C1168" s="148">
        <v>22.380800000000001</v>
      </c>
      <c r="D1168" s="149">
        <v>10.2882</v>
      </c>
    </row>
    <row r="1169" spans="1:4" x14ac:dyDescent="0.25">
      <c r="A1169" s="68">
        <v>44851</v>
      </c>
      <c r="B1169" s="147">
        <v>8176</v>
      </c>
      <c r="C1169" s="148">
        <v>22.4</v>
      </c>
      <c r="D1169" s="149">
        <v>10.288399999999999</v>
      </c>
    </row>
    <row r="1170" spans="1:4" x14ac:dyDescent="0.25">
      <c r="A1170" s="68">
        <v>44851</v>
      </c>
      <c r="B1170" s="147">
        <v>8183</v>
      </c>
      <c r="C1170" s="148">
        <v>22.4192</v>
      </c>
      <c r="D1170" s="149">
        <v>10.288500000000001</v>
      </c>
    </row>
    <row r="1171" spans="1:4" x14ac:dyDescent="0.25">
      <c r="A1171" s="68">
        <v>44851</v>
      </c>
      <c r="B1171" s="147">
        <v>8190</v>
      </c>
      <c r="C1171" s="148">
        <v>22.438400000000001</v>
      </c>
      <c r="D1171" s="149">
        <v>10.288500000000001</v>
      </c>
    </row>
    <row r="1172" spans="1:4" x14ac:dyDescent="0.25">
      <c r="A1172" s="68">
        <v>44851</v>
      </c>
      <c r="B1172" s="147">
        <v>8197</v>
      </c>
      <c r="C1172" s="148">
        <v>22.4575</v>
      </c>
      <c r="D1172" s="149">
        <v>10.288600000000001</v>
      </c>
    </row>
    <row r="1173" spans="1:4" x14ac:dyDescent="0.25">
      <c r="A1173" s="68">
        <v>44851</v>
      </c>
      <c r="B1173" s="147">
        <v>8204</v>
      </c>
      <c r="C1173" s="148">
        <v>22.476700000000001</v>
      </c>
      <c r="D1173" s="149">
        <v>10.288600000000001</v>
      </c>
    </row>
    <row r="1174" spans="1:4" x14ac:dyDescent="0.25">
      <c r="A1174" s="68">
        <v>44851</v>
      </c>
      <c r="B1174" s="147">
        <v>8211</v>
      </c>
      <c r="C1174" s="148">
        <v>22.495899999999999</v>
      </c>
      <c r="D1174" s="149">
        <v>10.288600000000001</v>
      </c>
    </row>
    <row r="1175" spans="1:4" x14ac:dyDescent="0.25">
      <c r="A1175" s="68">
        <v>44851</v>
      </c>
      <c r="B1175" s="147">
        <v>8218</v>
      </c>
      <c r="C1175" s="148">
        <v>22.5151</v>
      </c>
      <c r="D1175" s="149">
        <v>10.288600000000001</v>
      </c>
    </row>
    <row r="1176" spans="1:4" x14ac:dyDescent="0.25">
      <c r="A1176" s="68">
        <v>44851</v>
      </c>
      <c r="B1176" s="147">
        <v>8225</v>
      </c>
      <c r="C1176" s="148">
        <v>22.534199999999998</v>
      </c>
      <c r="D1176" s="149">
        <v>10.288600000000001</v>
      </c>
    </row>
    <row r="1177" spans="1:4" x14ac:dyDescent="0.25">
      <c r="A1177" s="68">
        <v>44851</v>
      </c>
      <c r="B1177" s="147">
        <v>8232</v>
      </c>
      <c r="C1177" s="148">
        <v>22.5534</v>
      </c>
      <c r="D1177" s="149">
        <v>10.288500000000001</v>
      </c>
    </row>
    <row r="1178" spans="1:4" x14ac:dyDescent="0.25">
      <c r="A1178" s="68">
        <v>44851</v>
      </c>
      <c r="B1178" s="147">
        <v>8239</v>
      </c>
      <c r="C1178" s="148">
        <v>22.572600000000001</v>
      </c>
      <c r="D1178" s="149">
        <v>10.288399999999999</v>
      </c>
    </row>
    <row r="1179" spans="1:4" x14ac:dyDescent="0.25">
      <c r="A1179" s="68">
        <v>44851</v>
      </c>
      <c r="B1179" s="147">
        <v>8246</v>
      </c>
      <c r="C1179" s="148">
        <v>22.591799999999999</v>
      </c>
      <c r="D1179" s="149">
        <v>10.2883</v>
      </c>
    </row>
    <row r="1180" spans="1:4" x14ac:dyDescent="0.25">
      <c r="A1180" s="68">
        <v>44851</v>
      </c>
      <c r="B1180" s="147">
        <v>8253</v>
      </c>
      <c r="C1180" s="148">
        <v>22.611000000000001</v>
      </c>
      <c r="D1180" s="149">
        <v>10.2881</v>
      </c>
    </row>
    <row r="1181" spans="1:4" x14ac:dyDescent="0.25">
      <c r="A1181" s="68">
        <v>44851</v>
      </c>
      <c r="B1181" s="147">
        <v>8260</v>
      </c>
      <c r="C1181" s="148">
        <v>22.630099999999999</v>
      </c>
      <c r="D1181" s="149">
        <v>10.288</v>
      </c>
    </row>
    <row r="1182" spans="1:4" x14ac:dyDescent="0.25">
      <c r="A1182" s="68">
        <v>44851</v>
      </c>
      <c r="B1182" s="147">
        <v>8267</v>
      </c>
      <c r="C1182" s="148">
        <v>22.6493</v>
      </c>
      <c r="D1182" s="149">
        <v>10.287800000000001</v>
      </c>
    </row>
    <row r="1183" spans="1:4" x14ac:dyDescent="0.25">
      <c r="A1183" s="68">
        <v>44851</v>
      </c>
      <c r="B1183" s="147">
        <v>8274</v>
      </c>
      <c r="C1183" s="148">
        <v>22.668500000000002</v>
      </c>
      <c r="D1183" s="149">
        <v>10.287599999999999</v>
      </c>
    </row>
    <row r="1184" spans="1:4" x14ac:dyDescent="0.25">
      <c r="A1184" s="68">
        <v>44851</v>
      </c>
      <c r="B1184" s="147">
        <v>8281</v>
      </c>
      <c r="C1184" s="148">
        <v>22.6877</v>
      </c>
      <c r="D1184" s="149">
        <v>10.2873</v>
      </c>
    </row>
    <row r="1185" spans="1:4" x14ac:dyDescent="0.25">
      <c r="A1185" s="68">
        <v>44851</v>
      </c>
      <c r="B1185" s="147">
        <v>8288</v>
      </c>
      <c r="C1185" s="148">
        <v>22.706800000000001</v>
      </c>
      <c r="D1185" s="149">
        <v>10.287100000000001</v>
      </c>
    </row>
    <row r="1186" spans="1:4" x14ac:dyDescent="0.25">
      <c r="A1186" s="68">
        <v>44851</v>
      </c>
      <c r="B1186" s="147">
        <v>8295</v>
      </c>
      <c r="C1186" s="148">
        <v>22.725999999999999</v>
      </c>
      <c r="D1186" s="149">
        <v>10.286799999999999</v>
      </c>
    </row>
    <row r="1187" spans="1:4" x14ac:dyDescent="0.25">
      <c r="A1187" s="68">
        <v>44851</v>
      </c>
      <c r="B1187" s="147">
        <v>8302</v>
      </c>
      <c r="C1187" s="148">
        <v>22.745200000000001</v>
      </c>
      <c r="D1187" s="149">
        <v>10.2865</v>
      </c>
    </row>
    <row r="1188" spans="1:4" x14ac:dyDescent="0.25">
      <c r="A1188" s="68">
        <v>44851</v>
      </c>
      <c r="B1188" s="147">
        <v>8309</v>
      </c>
      <c r="C1188" s="148">
        <v>22.764399999999998</v>
      </c>
      <c r="D1188" s="149">
        <v>10.286099999999999</v>
      </c>
    </row>
    <row r="1189" spans="1:4" x14ac:dyDescent="0.25">
      <c r="A1189" s="68">
        <v>44851</v>
      </c>
      <c r="B1189" s="147">
        <v>8316</v>
      </c>
      <c r="C1189" s="148">
        <v>22.7836</v>
      </c>
      <c r="D1189" s="149">
        <v>10.2857</v>
      </c>
    </row>
    <row r="1190" spans="1:4" x14ac:dyDescent="0.25">
      <c r="A1190" s="68">
        <v>44851</v>
      </c>
      <c r="B1190" s="147">
        <v>8323</v>
      </c>
      <c r="C1190" s="148">
        <v>22.802700000000002</v>
      </c>
      <c r="D1190" s="149">
        <v>10.285399999999999</v>
      </c>
    </row>
    <row r="1191" spans="1:4" x14ac:dyDescent="0.25">
      <c r="A1191" s="68">
        <v>44851</v>
      </c>
      <c r="B1191" s="147">
        <v>8330</v>
      </c>
      <c r="C1191" s="148">
        <v>22.821899999999999</v>
      </c>
      <c r="D1191" s="149">
        <v>10.2849</v>
      </c>
    </row>
    <row r="1192" spans="1:4" x14ac:dyDescent="0.25">
      <c r="A1192" s="68">
        <v>44851</v>
      </c>
      <c r="B1192" s="147">
        <v>8337</v>
      </c>
      <c r="C1192" s="148">
        <v>22.841100000000001</v>
      </c>
      <c r="D1192" s="149">
        <v>10.2845</v>
      </c>
    </row>
    <row r="1193" spans="1:4" x14ac:dyDescent="0.25">
      <c r="A1193" s="68">
        <v>44851</v>
      </c>
      <c r="B1193" s="147">
        <v>8344</v>
      </c>
      <c r="C1193" s="148">
        <v>22.860299999999999</v>
      </c>
      <c r="D1193" s="149">
        <v>10.284000000000001</v>
      </c>
    </row>
    <row r="1194" spans="1:4" x14ac:dyDescent="0.25">
      <c r="A1194" s="68">
        <v>44851</v>
      </c>
      <c r="B1194" s="147">
        <v>8351</v>
      </c>
      <c r="C1194" s="148">
        <v>22.8795</v>
      </c>
      <c r="D1194" s="149">
        <v>10.2835</v>
      </c>
    </row>
    <row r="1195" spans="1:4" x14ac:dyDescent="0.25">
      <c r="A1195" s="68">
        <v>44851</v>
      </c>
      <c r="B1195" s="147">
        <v>8358</v>
      </c>
      <c r="C1195" s="148">
        <v>22.898599999999998</v>
      </c>
      <c r="D1195" s="149">
        <v>10.282999999999999</v>
      </c>
    </row>
    <row r="1196" spans="1:4" x14ac:dyDescent="0.25">
      <c r="A1196" s="68">
        <v>44851</v>
      </c>
      <c r="B1196" s="147">
        <v>8365</v>
      </c>
      <c r="C1196" s="148">
        <v>22.9178</v>
      </c>
      <c r="D1196" s="149">
        <v>10.282400000000001</v>
      </c>
    </row>
    <row r="1197" spans="1:4" x14ac:dyDescent="0.25">
      <c r="A1197" s="68">
        <v>44851</v>
      </c>
      <c r="B1197" s="147">
        <v>8372</v>
      </c>
      <c r="C1197" s="148">
        <v>22.937000000000001</v>
      </c>
      <c r="D1197" s="149">
        <v>10.2818</v>
      </c>
    </row>
    <row r="1198" spans="1:4" x14ac:dyDescent="0.25">
      <c r="A1198" s="68">
        <v>44851</v>
      </c>
      <c r="B1198" s="147">
        <v>8379</v>
      </c>
      <c r="C1198" s="148">
        <v>22.956199999999999</v>
      </c>
      <c r="D1198" s="149">
        <v>10.2812</v>
      </c>
    </row>
    <row r="1199" spans="1:4" x14ac:dyDescent="0.25">
      <c r="A1199" s="68">
        <v>44851</v>
      </c>
      <c r="B1199" s="147">
        <v>8386</v>
      </c>
      <c r="C1199" s="148">
        <v>22.975300000000001</v>
      </c>
      <c r="D1199" s="149">
        <v>10.2806</v>
      </c>
    </row>
    <row r="1200" spans="1:4" x14ac:dyDescent="0.25">
      <c r="A1200" s="68">
        <v>44851</v>
      </c>
      <c r="B1200" s="147">
        <v>8393</v>
      </c>
      <c r="C1200" s="148">
        <v>22.994499999999999</v>
      </c>
      <c r="D1200" s="149">
        <v>10.2799</v>
      </c>
    </row>
    <row r="1201" spans="1:4" x14ac:dyDescent="0.25">
      <c r="A1201" s="68">
        <v>44851</v>
      </c>
      <c r="B1201" s="147">
        <v>8400</v>
      </c>
      <c r="C1201" s="148">
        <v>23.0137</v>
      </c>
      <c r="D1201" s="149">
        <v>10.279199999999999</v>
      </c>
    </row>
    <row r="1202" spans="1:4" x14ac:dyDescent="0.25">
      <c r="A1202" s="68">
        <v>44851</v>
      </c>
      <c r="B1202" s="147">
        <v>8407</v>
      </c>
      <c r="C1202" s="148">
        <v>23.032900000000001</v>
      </c>
      <c r="D1202" s="149">
        <v>10.278499999999999</v>
      </c>
    </row>
    <row r="1203" spans="1:4" x14ac:dyDescent="0.25">
      <c r="A1203" s="68">
        <v>44851</v>
      </c>
      <c r="B1203" s="147">
        <v>8414</v>
      </c>
      <c r="C1203" s="148">
        <v>23.052099999999999</v>
      </c>
      <c r="D1203" s="149">
        <v>10.277799999999999</v>
      </c>
    </row>
    <row r="1204" spans="1:4" x14ac:dyDescent="0.25">
      <c r="A1204" s="68">
        <v>44851</v>
      </c>
      <c r="B1204" s="147">
        <v>8421</v>
      </c>
      <c r="C1204" s="148">
        <v>23.071200000000001</v>
      </c>
      <c r="D1204" s="149">
        <v>10.276999999999999</v>
      </c>
    </row>
    <row r="1205" spans="1:4" x14ac:dyDescent="0.25">
      <c r="A1205" s="68">
        <v>44851</v>
      </c>
      <c r="B1205" s="147">
        <v>8428</v>
      </c>
      <c r="C1205" s="148">
        <v>23.090399999999999</v>
      </c>
      <c r="D1205" s="149">
        <v>10.276199999999999</v>
      </c>
    </row>
    <row r="1206" spans="1:4" x14ac:dyDescent="0.25">
      <c r="A1206" s="68">
        <v>44851</v>
      </c>
      <c r="B1206" s="147">
        <v>8435</v>
      </c>
      <c r="C1206" s="148">
        <v>23.1096</v>
      </c>
      <c r="D1206" s="149">
        <v>10.275399999999999</v>
      </c>
    </row>
    <row r="1207" spans="1:4" x14ac:dyDescent="0.25">
      <c r="A1207" s="68">
        <v>44851</v>
      </c>
      <c r="B1207" s="147">
        <v>8442</v>
      </c>
      <c r="C1207" s="148">
        <v>23.128799999999998</v>
      </c>
      <c r="D1207" s="149">
        <v>10.2745</v>
      </c>
    </row>
    <row r="1208" spans="1:4" x14ac:dyDescent="0.25">
      <c r="A1208" s="68">
        <v>44851</v>
      </c>
      <c r="B1208" s="147">
        <v>8449</v>
      </c>
      <c r="C1208" s="148">
        <v>23.1479</v>
      </c>
      <c r="D1208" s="149">
        <v>10.2736</v>
      </c>
    </row>
    <row r="1209" spans="1:4" x14ac:dyDescent="0.25">
      <c r="A1209" s="68">
        <v>44851</v>
      </c>
      <c r="B1209" s="147">
        <v>8456</v>
      </c>
      <c r="C1209" s="148">
        <v>23.167100000000001</v>
      </c>
      <c r="D1209" s="149">
        <v>10.2727</v>
      </c>
    </row>
    <row r="1210" spans="1:4" x14ac:dyDescent="0.25">
      <c r="A1210" s="68">
        <v>44851</v>
      </c>
      <c r="B1210" s="147">
        <v>8463</v>
      </c>
      <c r="C1210" s="148">
        <v>23.186299999999999</v>
      </c>
      <c r="D1210" s="149">
        <v>10.271699999999999</v>
      </c>
    </row>
    <row r="1211" spans="1:4" x14ac:dyDescent="0.25">
      <c r="A1211" s="68">
        <v>44851</v>
      </c>
      <c r="B1211" s="147">
        <v>8470</v>
      </c>
      <c r="C1211" s="148">
        <v>23.205500000000001</v>
      </c>
      <c r="D1211" s="149">
        <v>10.270799999999999</v>
      </c>
    </row>
    <row r="1212" spans="1:4" x14ac:dyDescent="0.25">
      <c r="A1212" s="68">
        <v>44851</v>
      </c>
      <c r="B1212" s="147">
        <v>8477</v>
      </c>
      <c r="C1212" s="148">
        <v>23.224699999999999</v>
      </c>
      <c r="D1212" s="149">
        <v>10.2697</v>
      </c>
    </row>
    <row r="1213" spans="1:4" x14ac:dyDescent="0.25">
      <c r="A1213" s="68">
        <v>44851</v>
      </c>
      <c r="B1213" s="147">
        <v>8484</v>
      </c>
      <c r="C1213" s="148">
        <v>23.2438</v>
      </c>
      <c r="D1213" s="149">
        <v>10.268700000000001</v>
      </c>
    </row>
    <row r="1214" spans="1:4" x14ac:dyDescent="0.25">
      <c r="A1214" s="68">
        <v>44851</v>
      </c>
      <c r="B1214" s="147">
        <v>8491</v>
      </c>
      <c r="C1214" s="148">
        <v>23.263000000000002</v>
      </c>
      <c r="D1214" s="149">
        <v>10.2676</v>
      </c>
    </row>
    <row r="1215" spans="1:4" x14ac:dyDescent="0.25">
      <c r="A1215" s="68">
        <v>44851</v>
      </c>
      <c r="B1215" s="147">
        <v>8498</v>
      </c>
      <c r="C1215" s="148">
        <v>23.2822</v>
      </c>
      <c r="D1215" s="149">
        <v>10.266500000000001</v>
      </c>
    </row>
    <row r="1216" spans="1:4" x14ac:dyDescent="0.25">
      <c r="A1216" s="68">
        <v>44851</v>
      </c>
      <c r="B1216" s="147">
        <v>8505</v>
      </c>
      <c r="C1216" s="148">
        <v>23.301400000000001</v>
      </c>
      <c r="D1216" s="149">
        <v>10.2654</v>
      </c>
    </row>
    <row r="1217" spans="1:4" x14ac:dyDescent="0.25">
      <c r="A1217" s="68">
        <v>44851</v>
      </c>
      <c r="B1217" s="147">
        <v>8512</v>
      </c>
      <c r="C1217" s="148">
        <v>23.320499999999999</v>
      </c>
      <c r="D1217" s="149">
        <v>10.2643</v>
      </c>
    </row>
    <row r="1218" spans="1:4" x14ac:dyDescent="0.25">
      <c r="A1218" s="68">
        <v>44851</v>
      </c>
      <c r="B1218" s="147">
        <v>8519</v>
      </c>
      <c r="C1218" s="148">
        <v>23.339700000000001</v>
      </c>
      <c r="D1218" s="149">
        <v>10.2631</v>
      </c>
    </row>
    <row r="1219" spans="1:4" x14ac:dyDescent="0.25">
      <c r="A1219" s="68">
        <v>44851</v>
      </c>
      <c r="B1219" s="147">
        <v>8526</v>
      </c>
      <c r="C1219" s="148">
        <v>23.358899999999998</v>
      </c>
      <c r="D1219" s="149">
        <v>10.261799999999999</v>
      </c>
    </row>
    <row r="1220" spans="1:4" x14ac:dyDescent="0.25">
      <c r="A1220" s="68">
        <v>44851</v>
      </c>
      <c r="B1220" s="147">
        <v>8533</v>
      </c>
      <c r="C1220" s="148">
        <v>23.3781</v>
      </c>
      <c r="D1220" s="149">
        <v>10.2606</v>
      </c>
    </row>
    <row r="1221" spans="1:4" x14ac:dyDescent="0.25">
      <c r="A1221" s="68">
        <v>44851</v>
      </c>
      <c r="B1221" s="147">
        <v>8540</v>
      </c>
      <c r="C1221" s="148">
        <v>23.397300000000001</v>
      </c>
      <c r="D1221" s="149">
        <v>10.2593</v>
      </c>
    </row>
    <row r="1222" spans="1:4" x14ac:dyDescent="0.25">
      <c r="A1222" s="68">
        <v>44851</v>
      </c>
      <c r="B1222" s="147">
        <v>8547</v>
      </c>
      <c r="C1222" s="148">
        <v>23.416399999999999</v>
      </c>
      <c r="D1222" s="149">
        <v>10.257999999999999</v>
      </c>
    </row>
    <row r="1223" spans="1:4" x14ac:dyDescent="0.25">
      <c r="A1223" s="68">
        <v>44851</v>
      </c>
      <c r="B1223" s="147">
        <v>8554</v>
      </c>
      <c r="C1223" s="148">
        <v>23.435600000000001</v>
      </c>
      <c r="D1223" s="149">
        <v>10.256600000000001</v>
      </c>
    </row>
    <row r="1224" spans="1:4" x14ac:dyDescent="0.25">
      <c r="A1224" s="68">
        <v>44851</v>
      </c>
      <c r="B1224" s="147">
        <v>8561</v>
      </c>
      <c r="C1224" s="148">
        <v>23.454799999999999</v>
      </c>
      <c r="D1224" s="149">
        <v>10.2553</v>
      </c>
    </row>
    <row r="1225" spans="1:4" x14ac:dyDescent="0.25">
      <c r="A1225" s="68">
        <v>44851</v>
      </c>
      <c r="B1225" s="147">
        <v>8568</v>
      </c>
      <c r="C1225" s="148">
        <v>23.474</v>
      </c>
      <c r="D1225" s="149">
        <v>10.2539</v>
      </c>
    </row>
    <row r="1226" spans="1:4" x14ac:dyDescent="0.25">
      <c r="A1226" s="68">
        <v>44851</v>
      </c>
      <c r="B1226" s="147">
        <v>8575</v>
      </c>
      <c r="C1226" s="148">
        <v>23.493200000000002</v>
      </c>
      <c r="D1226" s="149">
        <v>10.2524</v>
      </c>
    </row>
    <row r="1227" spans="1:4" x14ac:dyDescent="0.25">
      <c r="A1227" s="68">
        <v>44851</v>
      </c>
      <c r="B1227" s="147">
        <v>8582</v>
      </c>
      <c r="C1227" s="148">
        <v>23.5123</v>
      </c>
      <c r="D1227" s="149">
        <v>10.2509</v>
      </c>
    </row>
    <row r="1228" spans="1:4" x14ac:dyDescent="0.25">
      <c r="A1228" s="68">
        <v>44851</v>
      </c>
      <c r="B1228" s="147">
        <v>8589</v>
      </c>
      <c r="C1228" s="148">
        <v>23.531500000000001</v>
      </c>
      <c r="D1228" s="149">
        <v>10.2494</v>
      </c>
    </row>
    <row r="1229" spans="1:4" x14ac:dyDescent="0.25">
      <c r="A1229" s="68">
        <v>44851</v>
      </c>
      <c r="B1229" s="147">
        <v>8596</v>
      </c>
      <c r="C1229" s="148">
        <v>23.550699999999999</v>
      </c>
      <c r="D1229" s="149">
        <v>10.2479</v>
      </c>
    </row>
    <row r="1230" spans="1:4" x14ac:dyDescent="0.25">
      <c r="A1230" s="68">
        <v>44851</v>
      </c>
      <c r="B1230" s="147">
        <v>8603</v>
      </c>
      <c r="C1230" s="148">
        <v>23.569900000000001</v>
      </c>
      <c r="D1230" s="149">
        <v>10.2463</v>
      </c>
    </row>
    <row r="1231" spans="1:4" x14ac:dyDescent="0.25">
      <c r="A1231" s="68">
        <v>44851</v>
      </c>
      <c r="B1231" s="147">
        <v>8610</v>
      </c>
      <c r="C1231" s="148">
        <v>23.588999999999999</v>
      </c>
      <c r="D1231" s="149">
        <v>10.2447</v>
      </c>
    </row>
    <row r="1232" spans="1:4" x14ac:dyDescent="0.25">
      <c r="A1232" s="68">
        <v>44851</v>
      </c>
      <c r="B1232" s="147">
        <v>8617</v>
      </c>
      <c r="C1232" s="148">
        <v>23.6082</v>
      </c>
      <c r="D1232" s="149">
        <v>10.2431</v>
      </c>
    </row>
    <row r="1233" spans="1:4" x14ac:dyDescent="0.25">
      <c r="A1233" s="68">
        <v>44851</v>
      </c>
      <c r="B1233" s="147">
        <v>8624</v>
      </c>
      <c r="C1233" s="148">
        <v>23.627400000000002</v>
      </c>
      <c r="D1233" s="149">
        <v>10.241400000000001</v>
      </c>
    </row>
    <row r="1234" spans="1:4" x14ac:dyDescent="0.25">
      <c r="A1234" s="68">
        <v>44851</v>
      </c>
      <c r="B1234" s="147">
        <v>8631</v>
      </c>
      <c r="C1234" s="148">
        <v>23.646599999999999</v>
      </c>
      <c r="D1234" s="149">
        <v>10.239699999999999</v>
      </c>
    </row>
    <row r="1235" spans="1:4" x14ac:dyDescent="0.25">
      <c r="A1235" s="68">
        <v>44851</v>
      </c>
      <c r="B1235" s="147">
        <v>8638</v>
      </c>
      <c r="C1235" s="148">
        <v>23.665800000000001</v>
      </c>
      <c r="D1235" s="149">
        <v>10.238</v>
      </c>
    </row>
    <row r="1236" spans="1:4" x14ac:dyDescent="0.25">
      <c r="A1236" s="68">
        <v>44851</v>
      </c>
      <c r="B1236" s="147">
        <v>8645</v>
      </c>
      <c r="C1236" s="148">
        <v>23.684899999999999</v>
      </c>
      <c r="D1236" s="149">
        <v>10.2362</v>
      </c>
    </row>
    <row r="1237" spans="1:4" x14ac:dyDescent="0.25">
      <c r="A1237" s="68">
        <v>44851</v>
      </c>
      <c r="B1237" s="147">
        <v>8652</v>
      </c>
      <c r="C1237" s="148">
        <v>23.7041</v>
      </c>
      <c r="D1237" s="149">
        <v>10.234400000000001</v>
      </c>
    </row>
    <row r="1238" spans="1:4" x14ac:dyDescent="0.25">
      <c r="A1238" s="68">
        <v>44851</v>
      </c>
      <c r="B1238" s="147">
        <v>8659</v>
      </c>
      <c r="C1238" s="148">
        <v>23.723299999999998</v>
      </c>
      <c r="D1238" s="149">
        <v>10.2326</v>
      </c>
    </row>
    <row r="1239" spans="1:4" x14ac:dyDescent="0.25">
      <c r="A1239" s="68">
        <v>44851</v>
      </c>
      <c r="B1239" s="147">
        <v>8666</v>
      </c>
      <c r="C1239" s="148">
        <v>23.7425</v>
      </c>
      <c r="D1239" s="149">
        <v>10.230700000000001</v>
      </c>
    </row>
    <row r="1240" spans="1:4" x14ac:dyDescent="0.25">
      <c r="A1240" s="68">
        <v>44851</v>
      </c>
      <c r="B1240" s="147">
        <v>8673</v>
      </c>
      <c r="C1240" s="148">
        <v>23.761600000000001</v>
      </c>
      <c r="D1240" s="149">
        <v>10.2288</v>
      </c>
    </row>
    <row r="1241" spans="1:4" x14ac:dyDescent="0.25">
      <c r="A1241" s="68">
        <v>44851</v>
      </c>
      <c r="B1241" s="147">
        <v>8680</v>
      </c>
      <c r="C1241" s="148">
        <v>23.780799999999999</v>
      </c>
      <c r="D1241" s="149">
        <v>10.226900000000001</v>
      </c>
    </row>
    <row r="1242" spans="1:4" x14ac:dyDescent="0.25">
      <c r="A1242" s="68">
        <v>44851</v>
      </c>
      <c r="B1242" s="147">
        <v>8687</v>
      </c>
      <c r="C1242" s="148">
        <v>23.8</v>
      </c>
      <c r="D1242" s="149">
        <v>10.2249</v>
      </c>
    </row>
    <row r="1243" spans="1:4" x14ac:dyDescent="0.25">
      <c r="A1243" s="68">
        <v>44851</v>
      </c>
      <c r="B1243" s="147">
        <v>8694</v>
      </c>
      <c r="C1243" s="148">
        <v>23.819199999999999</v>
      </c>
      <c r="D1243" s="149">
        <v>10.222899999999999</v>
      </c>
    </row>
    <row r="1244" spans="1:4" x14ac:dyDescent="0.25">
      <c r="A1244" s="68">
        <v>44851</v>
      </c>
      <c r="B1244" s="147">
        <v>8701</v>
      </c>
      <c r="C1244" s="148">
        <v>23.8384</v>
      </c>
      <c r="D1244" s="149">
        <v>10.2209</v>
      </c>
    </row>
    <row r="1245" spans="1:4" x14ac:dyDescent="0.25">
      <c r="A1245" s="68">
        <v>44851</v>
      </c>
      <c r="B1245" s="147">
        <v>8708</v>
      </c>
      <c r="C1245" s="148">
        <v>23.857500000000002</v>
      </c>
      <c r="D1245" s="149">
        <v>10.2188</v>
      </c>
    </row>
    <row r="1246" spans="1:4" x14ac:dyDescent="0.25">
      <c r="A1246" s="68">
        <v>44851</v>
      </c>
      <c r="B1246" s="147">
        <v>8715</v>
      </c>
      <c r="C1246" s="148">
        <v>23.8767</v>
      </c>
      <c r="D1246" s="149">
        <v>10.216699999999999</v>
      </c>
    </row>
    <row r="1247" spans="1:4" x14ac:dyDescent="0.25">
      <c r="A1247" s="68">
        <v>44851</v>
      </c>
      <c r="B1247" s="147">
        <v>8722</v>
      </c>
      <c r="C1247" s="148">
        <v>23.895900000000001</v>
      </c>
      <c r="D1247" s="149">
        <v>10.214499999999999</v>
      </c>
    </row>
    <row r="1248" spans="1:4" x14ac:dyDescent="0.25">
      <c r="A1248" s="68">
        <v>44851</v>
      </c>
      <c r="B1248" s="147">
        <v>8729</v>
      </c>
      <c r="C1248" s="148">
        <v>23.915099999999999</v>
      </c>
      <c r="D1248" s="149">
        <v>10.212400000000001</v>
      </c>
    </row>
    <row r="1249" spans="1:4" x14ac:dyDescent="0.25">
      <c r="A1249" s="68">
        <v>44851</v>
      </c>
      <c r="B1249" s="147">
        <v>8736</v>
      </c>
      <c r="C1249" s="148">
        <v>23.934200000000001</v>
      </c>
      <c r="D1249" s="149">
        <v>10.210100000000001</v>
      </c>
    </row>
    <row r="1250" spans="1:4" x14ac:dyDescent="0.25">
      <c r="A1250" s="68">
        <v>44851</v>
      </c>
      <c r="B1250" s="147">
        <v>8743</v>
      </c>
      <c r="C1250" s="148">
        <v>23.953399999999998</v>
      </c>
      <c r="D1250" s="149">
        <v>10.2079</v>
      </c>
    </row>
    <row r="1251" spans="1:4" x14ac:dyDescent="0.25">
      <c r="A1251" s="68">
        <v>44851</v>
      </c>
      <c r="B1251" s="147">
        <v>8750</v>
      </c>
      <c r="C1251" s="148">
        <v>23.9726</v>
      </c>
      <c r="D1251" s="149">
        <v>10.2056</v>
      </c>
    </row>
    <row r="1252" spans="1:4" x14ac:dyDescent="0.25">
      <c r="A1252" s="68">
        <v>44851</v>
      </c>
      <c r="B1252" s="147">
        <v>8757</v>
      </c>
      <c r="C1252" s="148">
        <v>23.991800000000001</v>
      </c>
      <c r="D1252" s="149">
        <v>10.2033</v>
      </c>
    </row>
    <row r="1253" spans="1:4" x14ac:dyDescent="0.25">
      <c r="A1253" s="68">
        <v>44851</v>
      </c>
      <c r="B1253" s="147">
        <v>8764</v>
      </c>
      <c r="C1253" s="148">
        <v>24.010999999999999</v>
      </c>
      <c r="D1253" s="149">
        <v>10.200900000000001</v>
      </c>
    </row>
    <row r="1254" spans="1:4" x14ac:dyDescent="0.25">
      <c r="A1254" s="68">
        <v>44851</v>
      </c>
      <c r="B1254" s="147">
        <v>8771</v>
      </c>
      <c r="C1254" s="148">
        <v>24.030100000000001</v>
      </c>
      <c r="D1254" s="149">
        <v>10.198499999999999</v>
      </c>
    </row>
    <row r="1255" spans="1:4" x14ac:dyDescent="0.25">
      <c r="A1255" s="68">
        <v>44851</v>
      </c>
      <c r="B1255" s="147">
        <v>8778</v>
      </c>
      <c r="C1255" s="148">
        <v>24.049299999999999</v>
      </c>
      <c r="D1255" s="149">
        <v>10.196099999999999</v>
      </c>
    </row>
    <row r="1256" spans="1:4" x14ac:dyDescent="0.25">
      <c r="A1256" s="68">
        <v>44851</v>
      </c>
      <c r="B1256" s="147">
        <v>8785</v>
      </c>
      <c r="C1256" s="148">
        <v>24.0685</v>
      </c>
      <c r="D1256" s="149">
        <v>10.1936</v>
      </c>
    </row>
    <row r="1257" spans="1:4" x14ac:dyDescent="0.25">
      <c r="A1257" s="68">
        <v>44851</v>
      </c>
      <c r="B1257" s="147">
        <v>8792</v>
      </c>
      <c r="C1257" s="148">
        <v>24.087700000000002</v>
      </c>
      <c r="D1257" s="149">
        <v>10.1911</v>
      </c>
    </row>
    <row r="1258" spans="1:4" x14ac:dyDescent="0.25">
      <c r="A1258" s="68">
        <v>44851</v>
      </c>
      <c r="B1258" s="147">
        <v>8799</v>
      </c>
      <c r="C1258" s="148">
        <v>24.1068</v>
      </c>
      <c r="D1258" s="149">
        <v>10.188599999999999</v>
      </c>
    </row>
    <row r="1259" spans="1:4" x14ac:dyDescent="0.25">
      <c r="A1259" s="68">
        <v>44851</v>
      </c>
      <c r="B1259" s="147">
        <v>8806</v>
      </c>
      <c r="C1259" s="148">
        <v>24.126000000000001</v>
      </c>
      <c r="D1259" s="149">
        <v>10.186</v>
      </c>
    </row>
    <row r="1260" spans="1:4" x14ac:dyDescent="0.25">
      <c r="A1260" s="68">
        <v>44851</v>
      </c>
      <c r="B1260" s="147">
        <v>8813</v>
      </c>
      <c r="C1260" s="148">
        <v>24.145199999999999</v>
      </c>
      <c r="D1260" s="149">
        <v>10.183400000000001</v>
      </c>
    </row>
    <row r="1261" spans="1:4" x14ac:dyDescent="0.25">
      <c r="A1261" s="68">
        <v>44851</v>
      </c>
      <c r="B1261" s="147">
        <v>8820</v>
      </c>
      <c r="C1261" s="148">
        <v>24.164400000000001</v>
      </c>
      <c r="D1261" s="149">
        <v>10.1808</v>
      </c>
    </row>
    <row r="1262" spans="1:4" x14ac:dyDescent="0.25">
      <c r="A1262" s="68">
        <v>44851</v>
      </c>
      <c r="B1262" s="147">
        <v>8827</v>
      </c>
      <c r="C1262" s="148">
        <v>24.183599999999998</v>
      </c>
      <c r="D1262" s="149">
        <v>10.178100000000001</v>
      </c>
    </row>
    <row r="1263" spans="1:4" x14ac:dyDescent="0.25">
      <c r="A1263" s="68">
        <v>44851</v>
      </c>
      <c r="B1263" s="147">
        <v>8834</v>
      </c>
      <c r="C1263" s="148">
        <v>24.2027</v>
      </c>
      <c r="D1263" s="149">
        <v>10.1753</v>
      </c>
    </row>
    <row r="1264" spans="1:4" x14ac:dyDescent="0.25">
      <c r="A1264" s="68">
        <v>44851</v>
      </c>
      <c r="B1264" s="147">
        <v>8841</v>
      </c>
      <c r="C1264" s="148">
        <v>24.221900000000002</v>
      </c>
      <c r="D1264" s="149">
        <v>10.172599999999999</v>
      </c>
    </row>
    <row r="1265" spans="1:4" x14ac:dyDescent="0.25">
      <c r="A1265" s="68">
        <v>44851</v>
      </c>
      <c r="B1265" s="147">
        <v>8848</v>
      </c>
      <c r="C1265" s="148">
        <v>24.241099999999999</v>
      </c>
      <c r="D1265" s="149">
        <v>10.1698</v>
      </c>
    </row>
    <row r="1266" spans="1:4" x14ac:dyDescent="0.25">
      <c r="A1266" s="68">
        <v>44851</v>
      </c>
      <c r="B1266" s="147">
        <v>8855</v>
      </c>
      <c r="C1266" s="148">
        <v>24.260300000000001</v>
      </c>
      <c r="D1266" s="149">
        <v>10.167</v>
      </c>
    </row>
    <row r="1267" spans="1:4" x14ac:dyDescent="0.25">
      <c r="A1267" s="68">
        <v>44851</v>
      </c>
      <c r="B1267" s="147">
        <v>8862</v>
      </c>
      <c r="C1267" s="148">
        <v>24.279499999999999</v>
      </c>
      <c r="D1267" s="149">
        <v>10.164099999999999</v>
      </c>
    </row>
    <row r="1268" spans="1:4" x14ac:dyDescent="0.25">
      <c r="A1268" s="68">
        <v>44851</v>
      </c>
      <c r="B1268" s="147">
        <v>8869</v>
      </c>
      <c r="C1268" s="148">
        <v>24.2986</v>
      </c>
      <c r="D1268" s="149">
        <v>10.161199999999999</v>
      </c>
    </row>
    <row r="1269" spans="1:4" x14ac:dyDescent="0.25">
      <c r="A1269" s="68">
        <v>44851</v>
      </c>
      <c r="B1269" s="147">
        <v>8876</v>
      </c>
      <c r="C1269" s="148">
        <v>24.317799999999998</v>
      </c>
      <c r="D1269" s="149">
        <v>10.158200000000001</v>
      </c>
    </row>
    <row r="1270" spans="1:4" x14ac:dyDescent="0.25">
      <c r="A1270" s="68">
        <v>44851</v>
      </c>
      <c r="B1270" s="147">
        <v>8883</v>
      </c>
      <c r="C1270" s="148">
        <v>24.337</v>
      </c>
      <c r="D1270" s="149">
        <v>10.155200000000001</v>
      </c>
    </row>
    <row r="1271" spans="1:4" x14ac:dyDescent="0.25">
      <c r="A1271" s="68">
        <v>44851</v>
      </c>
      <c r="B1271" s="147">
        <v>8890</v>
      </c>
      <c r="C1271" s="148">
        <v>24.356200000000001</v>
      </c>
      <c r="D1271" s="149">
        <v>10.152200000000001</v>
      </c>
    </row>
    <row r="1272" spans="1:4" x14ac:dyDescent="0.25">
      <c r="A1272" s="68">
        <v>44851</v>
      </c>
      <c r="B1272" s="147">
        <v>8897</v>
      </c>
      <c r="C1272" s="148">
        <v>24.375299999999999</v>
      </c>
      <c r="D1272" s="149">
        <v>10.149100000000001</v>
      </c>
    </row>
    <row r="1273" spans="1:4" x14ac:dyDescent="0.25">
      <c r="A1273" s="68">
        <v>44851</v>
      </c>
      <c r="B1273" s="147">
        <v>8904</v>
      </c>
      <c r="C1273" s="148">
        <v>24.394500000000001</v>
      </c>
      <c r="D1273" s="149">
        <v>10.146000000000001</v>
      </c>
    </row>
    <row r="1274" spans="1:4" x14ac:dyDescent="0.25">
      <c r="A1274" s="68">
        <v>44851</v>
      </c>
      <c r="B1274" s="147">
        <v>8911</v>
      </c>
      <c r="C1274" s="148">
        <v>24.413699999999999</v>
      </c>
      <c r="D1274" s="149">
        <v>10.142899999999999</v>
      </c>
    </row>
    <row r="1275" spans="1:4" x14ac:dyDescent="0.25">
      <c r="A1275" s="68">
        <v>44851</v>
      </c>
      <c r="B1275" s="147">
        <v>8918</v>
      </c>
      <c r="C1275" s="148">
        <v>24.4329</v>
      </c>
      <c r="D1275" s="149">
        <v>10.139699999999999</v>
      </c>
    </row>
    <row r="1276" spans="1:4" x14ac:dyDescent="0.25">
      <c r="A1276" s="68">
        <v>44851</v>
      </c>
      <c r="B1276" s="147">
        <v>8925</v>
      </c>
      <c r="C1276" s="148">
        <v>24.452100000000002</v>
      </c>
      <c r="D1276" s="149">
        <v>10.1365</v>
      </c>
    </row>
    <row r="1277" spans="1:4" x14ac:dyDescent="0.25">
      <c r="A1277" s="68">
        <v>44851</v>
      </c>
      <c r="B1277" s="147">
        <v>8932</v>
      </c>
      <c r="C1277" s="148">
        <v>24.4712</v>
      </c>
      <c r="D1277" s="149">
        <v>10.1332</v>
      </c>
    </row>
    <row r="1278" spans="1:4" x14ac:dyDescent="0.25">
      <c r="A1278" s="68">
        <v>44851</v>
      </c>
      <c r="B1278" s="147">
        <v>8939</v>
      </c>
      <c r="C1278" s="148">
        <v>24.490400000000001</v>
      </c>
      <c r="D1278" s="149">
        <v>10.129899999999999</v>
      </c>
    </row>
    <row r="1279" spans="1:4" x14ac:dyDescent="0.25">
      <c r="A1279" s="68">
        <v>44851</v>
      </c>
      <c r="B1279" s="147">
        <v>8946</v>
      </c>
      <c r="C1279" s="148">
        <v>24.509599999999999</v>
      </c>
      <c r="D1279" s="149">
        <v>10.1266</v>
      </c>
    </row>
    <row r="1280" spans="1:4" x14ac:dyDescent="0.25">
      <c r="A1280" s="68">
        <v>44851</v>
      </c>
      <c r="B1280" s="147">
        <v>8953</v>
      </c>
      <c r="C1280" s="148">
        <v>24.5288</v>
      </c>
      <c r="D1280" s="149">
        <v>10.123200000000001</v>
      </c>
    </row>
    <row r="1281" spans="1:4" x14ac:dyDescent="0.25">
      <c r="A1281" s="68">
        <v>44851</v>
      </c>
      <c r="B1281" s="147">
        <v>8960</v>
      </c>
      <c r="C1281" s="148">
        <v>24.547899999999998</v>
      </c>
      <c r="D1281" s="149">
        <v>10.1198</v>
      </c>
    </row>
    <row r="1282" spans="1:4" x14ac:dyDescent="0.25">
      <c r="A1282" s="68">
        <v>44851</v>
      </c>
      <c r="B1282" s="147">
        <v>8967</v>
      </c>
      <c r="C1282" s="148">
        <v>24.5671</v>
      </c>
      <c r="D1282" s="149">
        <v>10.116400000000001</v>
      </c>
    </row>
    <row r="1283" spans="1:4" x14ac:dyDescent="0.25">
      <c r="A1283" s="68">
        <v>44851</v>
      </c>
      <c r="B1283" s="147">
        <v>8974</v>
      </c>
      <c r="C1283" s="148">
        <v>24.586300000000001</v>
      </c>
      <c r="D1283" s="149">
        <v>10.1129</v>
      </c>
    </row>
    <row r="1284" spans="1:4" x14ac:dyDescent="0.25">
      <c r="A1284" s="68">
        <v>44851</v>
      </c>
      <c r="B1284" s="147">
        <v>8981</v>
      </c>
      <c r="C1284" s="148">
        <v>24.605499999999999</v>
      </c>
      <c r="D1284" s="149">
        <v>10.109299999999999</v>
      </c>
    </row>
    <row r="1285" spans="1:4" x14ac:dyDescent="0.25">
      <c r="A1285" s="68">
        <v>44851</v>
      </c>
      <c r="B1285" s="147">
        <v>8988</v>
      </c>
      <c r="C1285" s="148">
        <v>24.624700000000001</v>
      </c>
      <c r="D1285" s="149">
        <v>10.1058</v>
      </c>
    </row>
    <row r="1286" spans="1:4" x14ac:dyDescent="0.25">
      <c r="A1286" s="68">
        <v>44851</v>
      </c>
      <c r="B1286" s="147">
        <v>8995</v>
      </c>
      <c r="C1286" s="148">
        <v>24.643799999999999</v>
      </c>
      <c r="D1286" s="149">
        <v>10.1021</v>
      </c>
    </row>
    <row r="1287" spans="1:4" x14ac:dyDescent="0.25">
      <c r="A1287" s="68">
        <v>44851</v>
      </c>
      <c r="B1287" s="147">
        <v>9002</v>
      </c>
      <c r="C1287" s="148">
        <v>24.663</v>
      </c>
      <c r="D1287" s="149">
        <v>10.0985</v>
      </c>
    </row>
    <row r="1288" spans="1:4" x14ac:dyDescent="0.25">
      <c r="A1288" s="68">
        <v>44851</v>
      </c>
      <c r="B1288" s="147">
        <v>9009</v>
      </c>
      <c r="C1288" s="148">
        <v>24.682200000000002</v>
      </c>
      <c r="D1288" s="149">
        <v>10.094799999999999</v>
      </c>
    </row>
    <row r="1289" spans="1:4" x14ac:dyDescent="0.25">
      <c r="A1289" s="68">
        <v>44851</v>
      </c>
      <c r="B1289" s="147">
        <v>9016</v>
      </c>
      <c r="C1289" s="148">
        <v>24.7014</v>
      </c>
      <c r="D1289" s="149">
        <v>10.091100000000001</v>
      </c>
    </row>
    <row r="1290" spans="1:4" x14ac:dyDescent="0.25">
      <c r="A1290" s="68">
        <v>44851</v>
      </c>
      <c r="B1290" s="147">
        <v>9023</v>
      </c>
      <c r="C1290" s="148">
        <v>24.720500000000001</v>
      </c>
      <c r="D1290" s="149">
        <v>10.087300000000001</v>
      </c>
    </row>
    <row r="1291" spans="1:4" x14ac:dyDescent="0.25">
      <c r="A1291" s="68">
        <v>44851</v>
      </c>
      <c r="B1291" s="147">
        <v>9030</v>
      </c>
      <c r="C1291" s="148">
        <v>24.739699999999999</v>
      </c>
      <c r="D1291" s="149">
        <v>10.083500000000001</v>
      </c>
    </row>
    <row r="1292" spans="1:4" x14ac:dyDescent="0.25">
      <c r="A1292" s="68">
        <v>44851</v>
      </c>
      <c r="B1292" s="147">
        <v>9037</v>
      </c>
      <c r="C1292" s="148">
        <v>24.758900000000001</v>
      </c>
      <c r="D1292" s="149">
        <v>10.079599999999999</v>
      </c>
    </row>
    <row r="1293" spans="1:4" x14ac:dyDescent="0.25">
      <c r="A1293" s="68">
        <v>44851</v>
      </c>
      <c r="B1293" s="147">
        <v>9044</v>
      </c>
      <c r="C1293" s="148">
        <v>24.778099999999998</v>
      </c>
      <c r="D1293" s="149">
        <v>10.075699999999999</v>
      </c>
    </row>
    <row r="1294" spans="1:4" x14ac:dyDescent="0.25">
      <c r="A1294" s="68">
        <v>44851</v>
      </c>
      <c r="B1294" s="147">
        <v>9051</v>
      </c>
      <c r="C1294" s="148">
        <v>24.7973</v>
      </c>
      <c r="D1294" s="149">
        <v>10.0718</v>
      </c>
    </row>
    <row r="1295" spans="1:4" x14ac:dyDescent="0.25">
      <c r="A1295" s="68">
        <v>44851</v>
      </c>
      <c r="B1295" s="147">
        <v>9058</v>
      </c>
      <c r="C1295" s="148">
        <v>24.816400000000002</v>
      </c>
      <c r="D1295" s="149">
        <v>10.0678</v>
      </c>
    </row>
    <row r="1296" spans="1:4" x14ac:dyDescent="0.25">
      <c r="A1296" s="68">
        <v>44851</v>
      </c>
      <c r="B1296" s="147">
        <v>9065</v>
      </c>
      <c r="C1296" s="148">
        <v>24.835599999999999</v>
      </c>
      <c r="D1296" s="149">
        <v>10.063800000000001</v>
      </c>
    </row>
    <row r="1297" spans="1:4" x14ac:dyDescent="0.25">
      <c r="A1297" s="68">
        <v>44851</v>
      </c>
      <c r="B1297" s="147">
        <v>9072</v>
      </c>
      <c r="C1297" s="148">
        <v>24.854800000000001</v>
      </c>
      <c r="D1297" s="149">
        <v>10.059699999999999</v>
      </c>
    </row>
    <row r="1298" spans="1:4" x14ac:dyDescent="0.25">
      <c r="A1298" s="68">
        <v>44851</v>
      </c>
      <c r="B1298" s="147">
        <v>9079</v>
      </c>
      <c r="C1298" s="148">
        <v>24.873999999999999</v>
      </c>
      <c r="D1298" s="149">
        <v>10.0556</v>
      </c>
    </row>
    <row r="1299" spans="1:4" x14ac:dyDescent="0.25">
      <c r="A1299" s="68">
        <v>44851</v>
      </c>
      <c r="B1299" s="147">
        <v>9086</v>
      </c>
      <c r="C1299" s="148">
        <v>24.8932</v>
      </c>
      <c r="D1299" s="149">
        <v>10.051500000000001</v>
      </c>
    </row>
    <row r="1300" spans="1:4" x14ac:dyDescent="0.25">
      <c r="A1300" s="68">
        <v>44851</v>
      </c>
      <c r="B1300" s="147">
        <v>9093</v>
      </c>
      <c r="C1300" s="148">
        <v>24.912299999999998</v>
      </c>
      <c r="D1300" s="149">
        <v>10.0473</v>
      </c>
    </row>
    <row r="1301" spans="1:4" x14ac:dyDescent="0.25">
      <c r="A1301" s="68">
        <v>44851</v>
      </c>
      <c r="B1301" s="147">
        <v>9100</v>
      </c>
      <c r="C1301" s="148">
        <v>24.9315</v>
      </c>
      <c r="D1301" s="149">
        <v>10.043100000000001</v>
      </c>
    </row>
    <row r="1302" spans="1:4" x14ac:dyDescent="0.25">
      <c r="A1302" s="68">
        <v>44851</v>
      </c>
      <c r="B1302" s="147">
        <v>9107</v>
      </c>
      <c r="C1302" s="148">
        <v>24.950700000000001</v>
      </c>
      <c r="D1302" s="149">
        <v>10.0388</v>
      </c>
    </row>
    <row r="1303" spans="1:4" x14ac:dyDescent="0.25">
      <c r="A1303" s="68">
        <v>44851</v>
      </c>
      <c r="B1303" s="147">
        <v>9114</v>
      </c>
      <c r="C1303" s="148">
        <v>24.969899999999999</v>
      </c>
      <c r="D1303" s="149">
        <v>10.0345</v>
      </c>
    </row>
    <row r="1304" spans="1:4" x14ac:dyDescent="0.25">
      <c r="A1304" s="68">
        <v>44851</v>
      </c>
      <c r="B1304" s="147">
        <v>9121</v>
      </c>
      <c r="C1304" s="148">
        <v>24.989000000000001</v>
      </c>
      <c r="D1304" s="149">
        <v>10.030099999999999</v>
      </c>
    </row>
    <row r="1305" spans="1:4" x14ac:dyDescent="0.25">
      <c r="A1305" s="68">
        <v>44851</v>
      </c>
      <c r="B1305" s="147">
        <v>9128</v>
      </c>
      <c r="C1305" s="148">
        <v>25.008199999999999</v>
      </c>
      <c r="D1305" s="149">
        <v>10.025700000000001</v>
      </c>
    </row>
    <row r="1306" spans="1:4" x14ac:dyDescent="0.25">
      <c r="A1306" s="68">
        <v>44851</v>
      </c>
      <c r="B1306" s="147">
        <v>9135</v>
      </c>
      <c r="C1306" s="148">
        <v>25.0274</v>
      </c>
      <c r="D1306" s="149">
        <v>10.0213</v>
      </c>
    </row>
    <row r="1307" spans="1:4" x14ac:dyDescent="0.25">
      <c r="A1307" s="68">
        <v>44851</v>
      </c>
      <c r="B1307" s="147">
        <v>9142</v>
      </c>
      <c r="C1307" s="148">
        <v>25.046600000000002</v>
      </c>
      <c r="D1307" s="149">
        <v>10.0168</v>
      </c>
    </row>
    <row r="1308" spans="1:4" x14ac:dyDescent="0.25">
      <c r="A1308" s="68">
        <v>44851</v>
      </c>
      <c r="B1308" s="147">
        <v>9149</v>
      </c>
      <c r="C1308" s="148">
        <v>25.065799999999999</v>
      </c>
      <c r="D1308" s="149">
        <v>10.0123</v>
      </c>
    </row>
    <row r="1309" spans="1:4" x14ac:dyDescent="0.25">
      <c r="A1309" s="68">
        <v>44851</v>
      </c>
      <c r="B1309" s="147">
        <v>9156</v>
      </c>
      <c r="C1309" s="148">
        <v>25.084900000000001</v>
      </c>
      <c r="D1309" s="149">
        <v>10.0078</v>
      </c>
    </row>
    <row r="1310" spans="1:4" x14ac:dyDescent="0.25">
      <c r="A1310" s="68">
        <v>44851</v>
      </c>
      <c r="B1310" s="147">
        <v>9163</v>
      </c>
      <c r="C1310" s="148">
        <v>25.104099999999999</v>
      </c>
      <c r="D1310" s="149">
        <v>10.0032</v>
      </c>
    </row>
    <row r="1311" spans="1:4" x14ac:dyDescent="0.25">
      <c r="A1311" s="68">
        <v>44851</v>
      </c>
      <c r="B1311" s="147">
        <v>9170</v>
      </c>
      <c r="C1311" s="148">
        <v>25.1233</v>
      </c>
      <c r="D1311" s="149">
        <v>9.9984999999999999</v>
      </c>
    </row>
    <row r="1312" spans="1:4" x14ac:dyDescent="0.25">
      <c r="A1312" s="68">
        <v>44851</v>
      </c>
      <c r="B1312" s="147">
        <v>9177</v>
      </c>
      <c r="C1312" s="148">
        <v>25.142499999999998</v>
      </c>
      <c r="D1312" s="149">
        <v>9.9938000000000002</v>
      </c>
    </row>
    <row r="1313" spans="1:4" x14ac:dyDescent="0.25">
      <c r="A1313" s="68">
        <v>44851</v>
      </c>
      <c r="B1313" s="147">
        <v>9184</v>
      </c>
      <c r="C1313" s="148">
        <v>25.1616</v>
      </c>
      <c r="D1313" s="149">
        <v>9.9891000000000005</v>
      </c>
    </row>
    <row r="1314" spans="1:4" x14ac:dyDescent="0.25">
      <c r="A1314" s="68">
        <v>44851</v>
      </c>
      <c r="B1314" s="147">
        <v>9191</v>
      </c>
      <c r="C1314" s="148">
        <v>25.180800000000001</v>
      </c>
      <c r="D1314" s="149">
        <v>9.9842999999999993</v>
      </c>
    </row>
    <row r="1315" spans="1:4" x14ac:dyDescent="0.25">
      <c r="A1315" s="68">
        <v>44851</v>
      </c>
      <c r="B1315" s="147">
        <v>9198</v>
      </c>
      <c r="C1315" s="148">
        <v>25.2</v>
      </c>
      <c r="D1315" s="149">
        <v>9.9794999999999998</v>
      </c>
    </row>
    <row r="1316" spans="1:4" x14ac:dyDescent="0.25">
      <c r="A1316" s="68">
        <v>44851</v>
      </c>
      <c r="B1316" s="147">
        <v>9205</v>
      </c>
      <c r="C1316" s="148">
        <v>25.219200000000001</v>
      </c>
      <c r="D1316" s="149">
        <v>9.9747000000000003</v>
      </c>
    </row>
    <row r="1317" spans="1:4" x14ac:dyDescent="0.25">
      <c r="A1317" s="68">
        <v>44851</v>
      </c>
      <c r="B1317" s="147">
        <v>9212</v>
      </c>
      <c r="C1317" s="148">
        <v>25.238399999999999</v>
      </c>
      <c r="D1317" s="149">
        <v>9.9697999999999993</v>
      </c>
    </row>
    <row r="1318" spans="1:4" x14ac:dyDescent="0.25">
      <c r="A1318" s="68">
        <v>44851</v>
      </c>
      <c r="B1318" s="147">
        <v>9219</v>
      </c>
      <c r="C1318" s="148">
        <v>25.2575</v>
      </c>
      <c r="D1318" s="149">
        <v>9.9648000000000003</v>
      </c>
    </row>
    <row r="1319" spans="1:4" x14ac:dyDescent="0.25">
      <c r="A1319" s="68">
        <v>44851</v>
      </c>
      <c r="B1319" s="147">
        <v>9226</v>
      </c>
      <c r="C1319" s="148">
        <v>25.276700000000002</v>
      </c>
      <c r="D1319" s="149">
        <v>9.9597999999999995</v>
      </c>
    </row>
    <row r="1320" spans="1:4" x14ac:dyDescent="0.25">
      <c r="A1320" s="68">
        <v>44851</v>
      </c>
      <c r="B1320" s="147">
        <v>9233</v>
      </c>
      <c r="C1320" s="148">
        <v>25.2959</v>
      </c>
      <c r="D1320" s="149">
        <v>9.9548000000000005</v>
      </c>
    </row>
    <row r="1321" spans="1:4" x14ac:dyDescent="0.25">
      <c r="A1321" s="68">
        <v>44851</v>
      </c>
      <c r="B1321" s="147">
        <v>9240</v>
      </c>
      <c r="C1321" s="148">
        <v>25.315100000000001</v>
      </c>
      <c r="D1321" s="149">
        <v>9.9497</v>
      </c>
    </row>
    <row r="1322" spans="1:4" x14ac:dyDescent="0.25">
      <c r="A1322" s="68">
        <v>44851</v>
      </c>
      <c r="B1322" s="147">
        <v>9247</v>
      </c>
      <c r="C1322" s="148">
        <v>25.334199999999999</v>
      </c>
      <c r="D1322" s="149">
        <v>9.9445999999999994</v>
      </c>
    </row>
    <row r="1323" spans="1:4" x14ac:dyDescent="0.25">
      <c r="A1323" s="68">
        <v>44851</v>
      </c>
      <c r="B1323" s="147">
        <v>9254</v>
      </c>
      <c r="C1323" s="148">
        <v>25.353400000000001</v>
      </c>
      <c r="D1323" s="149">
        <v>9.9395000000000007</v>
      </c>
    </row>
    <row r="1324" spans="1:4" x14ac:dyDescent="0.25">
      <c r="A1324" s="68">
        <v>44851</v>
      </c>
      <c r="B1324" s="147">
        <v>9261</v>
      </c>
      <c r="C1324" s="148">
        <v>25.372599999999998</v>
      </c>
      <c r="D1324" s="149">
        <v>9.9343000000000004</v>
      </c>
    </row>
    <row r="1325" spans="1:4" x14ac:dyDescent="0.25">
      <c r="A1325" s="68">
        <v>44851</v>
      </c>
      <c r="B1325" s="147">
        <v>9268</v>
      </c>
      <c r="C1325" s="148">
        <v>25.3918</v>
      </c>
      <c r="D1325" s="149">
        <v>9.9290000000000003</v>
      </c>
    </row>
    <row r="1326" spans="1:4" x14ac:dyDescent="0.25">
      <c r="A1326" s="68">
        <v>44851</v>
      </c>
      <c r="B1326" s="147">
        <v>9275</v>
      </c>
      <c r="C1326" s="148">
        <v>25.411000000000001</v>
      </c>
      <c r="D1326" s="149">
        <v>9.9237000000000002</v>
      </c>
    </row>
    <row r="1327" spans="1:4" x14ac:dyDescent="0.25">
      <c r="A1327" s="68">
        <v>44851</v>
      </c>
      <c r="B1327" s="147">
        <v>9282</v>
      </c>
      <c r="C1327" s="148">
        <v>25.430099999999999</v>
      </c>
      <c r="D1327" s="149">
        <v>9.9184000000000001</v>
      </c>
    </row>
    <row r="1328" spans="1:4" x14ac:dyDescent="0.25">
      <c r="A1328" s="68">
        <v>44851</v>
      </c>
      <c r="B1328" s="147">
        <v>9289</v>
      </c>
      <c r="C1328" s="148">
        <v>25.449300000000001</v>
      </c>
      <c r="D1328" s="149">
        <v>9.9130000000000003</v>
      </c>
    </row>
    <row r="1329" spans="1:4" x14ac:dyDescent="0.25">
      <c r="A1329" s="68">
        <v>44851</v>
      </c>
      <c r="B1329" s="147">
        <v>9296</v>
      </c>
      <c r="C1329" s="148">
        <v>25.468499999999999</v>
      </c>
      <c r="D1329" s="149">
        <v>9.9076000000000004</v>
      </c>
    </row>
    <row r="1330" spans="1:4" x14ac:dyDescent="0.25">
      <c r="A1330" s="68">
        <v>44851</v>
      </c>
      <c r="B1330" s="147">
        <v>9303</v>
      </c>
      <c r="C1330" s="148">
        <v>25.4877</v>
      </c>
      <c r="D1330" s="149">
        <v>9.9022000000000006</v>
      </c>
    </row>
    <row r="1331" spans="1:4" x14ac:dyDescent="0.25">
      <c r="A1331" s="68">
        <v>44851</v>
      </c>
      <c r="B1331" s="147">
        <v>9310</v>
      </c>
      <c r="C1331" s="148">
        <v>25.506799999999998</v>
      </c>
      <c r="D1331" s="149">
        <v>9.8965999999999994</v>
      </c>
    </row>
    <row r="1332" spans="1:4" x14ac:dyDescent="0.25">
      <c r="A1332" s="68">
        <v>44851</v>
      </c>
      <c r="B1332" s="147">
        <v>9317</v>
      </c>
      <c r="C1332" s="148">
        <v>25.526</v>
      </c>
      <c r="D1332" s="149">
        <v>9.8910999999999998</v>
      </c>
    </row>
    <row r="1333" spans="1:4" x14ac:dyDescent="0.25">
      <c r="A1333" s="68">
        <v>44851</v>
      </c>
      <c r="B1333" s="147">
        <v>9324</v>
      </c>
      <c r="C1333" s="148">
        <v>25.545200000000001</v>
      </c>
      <c r="D1333" s="149">
        <v>9.8855000000000004</v>
      </c>
    </row>
    <row r="1334" spans="1:4" x14ac:dyDescent="0.25">
      <c r="A1334" s="68">
        <v>44851</v>
      </c>
      <c r="B1334" s="147">
        <v>9331</v>
      </c>
      <c r="C1334" s="148">
        <v>25.564399999999999</v>
      </c>
      <c r="D1334" s="149">
        <v>9.8798999999999992</v>
      </c>
    </row>
    <row r="1335" spans="1:4" x14ac:dyDescent="0.25">
      <c r="A1335" s="68">
        <v>44851</v>
      </c>
      <c r="B1335" s="147">
        <v>9338</v>
      </c>
      <c r="C1335" s="148">
        <v>25.583600000000001</v>
      </c>
      <c r="D1335" s="149">
        <v>9.8742000000000001</v>
      </c>
    </row>
    <row r="1336" spans="1:4" x14ac:dyDescent="0.25">
      <c r="A1336" s="68">
        <v>44851</v>
      </c>
      <c r="B1336" s="147">
        <v>9345</v>
      </c>
      <c r="C1336" s="148">
        <v>25.602699999999999</v>
      </c>
      <c r="D1336" s="149">
        <v>9.8684999999999992</v>
      </c>
    </row>
    <row r="1337" spans="1:4" x14ac:dyDescent="0.25">
      <c r="A1337" s="68">
        <v>44851</v>
      </c>
      <c r="B1337" s="147">
        <v>9352</v>
      </c>
      <c r="C1337" s="148">
        <v>25.6219</v>
      </c>
      <c r="D1337" s="149">
        <v>9.8627000000000002</v>
      </c>
    </row>
    <row r="1338" spans="1:4" x14ac:dyDescent="0.25">
      <c r="A1338" s="68">
        <v>44851</v>
      </c>
      <c r="B1338" s="147">
        <v>9359</v>
      </c>
      <c r="C1338" s="148">
        <v>25.641100000000002</v>
      </c>
      <c r="D1338" s="149">
        <v>9.8568999999999996</v>
      </c>
    </row>
    <row r="1339" spans="1:4" x14ac:dyDescent="0.25">
      <c r="A1339" s="68">
        <v>44851</v>
      </c>
      <c r="B1339" s="147">
        <v>9366</v>
      </c>
      <c r="C1339" s="148">
        <v>25.660299999999999</v>
      </c>
      <c r="D1339" s="149">
        <v>9.8511000000000006</v>
      </c>
    </row>
    <row r="1340" spans="1:4" x14ac:dyDescent="0.25">
      <c r="A1340" s="68">
        <v>44851</v>
      </c>
      <c r="B1340" s="147">
        <v>9373</v>
      </c>
      <c r="C1340" s="148">
        <v>25.679500000000001</v>
      </c>
      <c r="D1340" s="149">
        <v>9.8452000000000002</v>
      </c>
    </row>
    <row r="1341" spans="1:4" x14ac:dyDescent="0.25">
      <c r="A1341" s="68">
        <v>44851</v>
      </c>
      <c r="B1341" s="147">
        <v>9380</v>
      </c>
      <c r="C1341" s="148">
        <v>25.698599999999999</v>
      </c>
      <c r="D1341" s="149">
        <v>9.8391999999999999</v>
      </c>
    </row>
    <row r="1342" spans="1:4" x14ac:dyDescent="0.25">
      <c r="A1342" s="68">
        <v>44851</v>
      </c>
      <c r="B1342" s="147">
        <v>9387</v>
      </c>
      <c r="C1342" s="148">
        <v>25.7178</v>
      </c>
      <c r="D1342" s="149">
        <v>9.8332999999999995</v>
      </c>
    </row>
    <row r="1343" spans="1:4" x14ac:dyDescent="0.25">
      <c r="A1343" s="68">
        <v>44851</v>
      </c>
      <c r="B1343" s="147">
        <v>9394</v>
      </c>
      <c r="C1343" s="148">
        <v>25.736999999999998</v>
      </c>
      <c r="D1343" s="149">
        <v>9.8271999999999995</v>
      </c>
    </row>
    <row r="1344" spans="1:4" x14ac:dyDescent="0.25">
      <c r="A1344" s="68">
        <v>44851</v>
      </c>
      <c r="B1344" s="147">
        <v>9401</v>
      </c>
      <c r="C1344" s="148">
        <v>25.7562</v>
      </c>
      <c r="D1344" s="149">
        <v>9.8211999999999993</v>
      </c>
    </row>
    <row r="1345" spans="1:4" x14ac:dyDescent="0.25">
      <c r="A1345" s="68">
        <v>44851</v>
      </c>
      <c r="B1345" s="147">
        <v>9408</v>
      </c>
      <c r="C1345" s="148">
        <v>25.775300000000001</v>
      </c>
      <c r="D1345" s="149">
        <v>9.8150999999999993</v>
      </c>
    </row>
    <row r="1346" spans="1:4" x14ac:dyDescent="0.25">
      <c r="A1346" s="68">
        <v>44851</v>
      </c>
      <c r="B1346" s="147">
        <v>9415</v>
      </c>
      <c r="C1346" s="148">
        <v>25.794499999999999</v>
      </c>
      <c r="D1346" s="149">
        <v>9.8088999999999995</v>
      </c>
    </row>
    <row r="1347" spans="1:4" x14ac:dyDescent="0.25">
      <c r="A1347" s="68">
        <v>44851</v>
      </c>
      <c r="B1347" s="147">
        <v>9422</v>
      </c>
      <c r="C1347" s="148">
        <v>25.813700000000001</v>
      </c>
      <c r="D1347" s="149">
        <v>9.8026999999999997</v>
      </c>
    </row>
    <row r="1348" spans="1:4" x14ac:dyDescent="0.25">
      <c r="A1348" s="68">
        <v>44851</v>
      </c>
      <c r="B1348" s="147">
        <v>9429</v>
      </c>
      <c r="C1348" s="148">
        <v>25.832899999999999</v>
      </c>
      <c r="D1348" s="149">
        <v>9.7965</v>
      </c>
    </row>
    <row r="1349" spans="1:4" x14ac:dyDescent="0.25">
      <c r="A1349" s="68">
        <v>44851</v>
      </c>
      <c r="B1349" s="147">
        <v>9436</v>
      </c>
      <c r="C1349" s="148">
        <v>25.8521</v>
      </c>
      <c r="D1349" s="149">
        <v>9.7902000000000005</v>
      </c>
    </row>
    <row r="1350" spans="1:4" x14ac:dyDescent="0.25">
      <c r="A1350" s="68">
        <v>44851</v>
      </c>
      <c r="B1350" s="147">
        <v>9443</v>
      </c>
      <c r="C1350" s="148">
        <v>25.871200000000002</v>
      </c>
      <c r="D1350" s="149">
        <v>9.7837999999999994</v>
      </c>
    </row>
    <row r="1351" spans="1:4" x14ac:dyDescent="0.25">
      <c r="A1351" s="68">
        <v>44851</v>
      </c>
      <c r="B1351" s="147">
        <v>9450</v>
      </c>
      <c r="C1351" s="148">
        <v>25.8904</v>
      </c>
      <c r="D1351" s="149">
        <v>9.7774999999999999</v>
      </c>
    </row>
    <row r="1352" spans="1:4" x14ac:dyDescent="0.25">
      <c r="A1352" s="68">
        <v>44851</v>
      </c>
      <c r="B1352" s="147">
        <v>9457</v>
      </c>
      <c r="C1352" s="148">
        <v>25.909600000000001</v>
      </c>
      <c r="D1352" s="149">
        <v>9.7710000000000008</v>
      </c>
    </row>
    <row r="1353" spans="1:4" x14ac:dyDescent="0.25">
      <c r="A1353" s="68">
        <v>44851</v>
      </c>
      <c r="B1353" s="147">
        <v>9464</v>
      </c>
      <c r="C1353" s="148">
        <v>25.928799999999999</v>
      </c>
      <c r="D1353" s="149">
        <v>9.7645999999999997</v>
      </c>
    </row>
    <row r="1354" spans="1:4" x14ac:dyDescent="0.25">
      <c r="A1354" s="68">
        <v>44851</v>
      </c>
      <c r="B1354" s="147">
        <v>9471</v>
      </c>
      <c r="C1354" s="148">
        <v>25.947900000000001</v>
      </c>
      <c r="D1354" s="149">
        <v>9.7581000000000007</v>
      </c>
    </row>
    <row r="1355" spans="1:4" x14ac:dyDescent="0.25">
      <c r="A1355" s="68">
        <v>44851</v>
      </c>
      <c r="B1355" s="147">
        <v>9478</v>
      </c>
      <c r="C1355" s="148">
        <v>25.967099999999999</v>
      </c>
      <c r="D1355" s="149">
        <v>9.7515000000000001</v>
      </c>
    </row>
    <row r="1356" spans="1:4" x14ac:dyDescent="0.25">
      <c r="A1356" s="68">
        <v>44851</v>
      </c>
      <c r="B1356" s="147">
        <v>9485</v>
      </c>
      <c r="C1356" s="148">
        <v>25.9863</v>
      </c>
      <c r="D1356" s="149">
        <v>9.7448999999999995</v>
      </c>
    </row>
    <row r="1357" spans="1:4" x14ac:dyDescent="0.25">
      <c r="A1357" s="68">
        <v>44851</v>
      </c>
      <c r="B1357" s="147">
        <v>9492</v>
      </c>
      <c r="C1357" s="148">
        <v>26.005500000000001</v>
      </c>
      <c r="D1357" s="149">
        <v>9.7383000000000006</v>
      </c>
    </row>
    <row r="1358" spans="1:4" x14ac:dyDescent="0.25">
      <c r="A1358" s="68">
        <v>44851</v>
      </c>
      <c r="B1358" s="147">
        <v>9499</v>
      </c>
      <c r="C1358" s="148">
        <v>26.024699999999999</v>
      </c>
      <c r="D1358" s="149">
        <v>9.7316000000000003</v>
      </c>
    </row>
    <row r="1359" spans="1:4" x14ac:dyDescent="0.25">
      <c r="A1359" s="68">
        <v>44851</v>
      </c>
      <c r="B1359" s="147">
        <v>9506</v>
      </c>
      <c r="C1359" s="148">
        <v>26.043800000000001</v>
      </c>
      <c r="D1359" s="149">
        <v>9.7248999999999999</v>
      </c>
    </row>
    <row r="1360" spans="1:4" x14ac:dyDescent="0.25">
      <c r="A1360" s="68">
        <v>44851</v>
      </c>
      <c r="B1360" s="147">
        <v>9513</v>
      </c>
      <c r="C1360" s="148">
        <v>26.062999999999999</v>
      </c>
      <c r="D1360" s="149">
        <v>9.7180999999999997</v>
      </c>
    </row>
    <row r="1361" spans="1:4" x14ac:dyDescent="0.25">
      <c r="A1361" s="68">
        <v>44851</v>
      </c>
      <c r="B1361" s="147">
        <v>9520</v>
      </c>
      <c r="C1361" s="148">
        <v>26.0822</v>
      </c>
      <c r="D1361" s="149">
        <v>9.7112999999999996</v>
      </c>
    </row>
    <row r="1362" spans="1:4" x14ac:dyDescent="0.25">
      <c r="A1362" s="68">
        <v>44851</v>
      </c>
      <c r="B1362" s="147">
        <v>9527</v>
      </c>
      <c r="C1362" s="148">
        <v>26.101400000000002</v>
      </c>
      <c r="D1362" s="149">
        <v>9.7044999999999995</v>
      </c>
    </row>
    <row r="1363" spans="1:4" x14ac:dyDescent="0.25">
      <c r="A1363" s="68">
        <v>44851</v>
      </c>
      <c r="B1363" s="147">
        <v>9534</v>
      </c>
      <c r="C1363" s="148">
        <v>26.1205</v>
      </c>
      <c r="D1363" s="149">
        <v>9.6975999999999996</v>
      </c>
    </row>
    <row r="1364" spans="1:4" x14ac:dyDescent="0.25">
      <c r="A1364" s="68">
        <v>44851</v>
      </c>
      <c r="B1364" s="147">
        <v>9541</v>
      </c>
      <c r="C1364" s="148">
        <v>26.139700000000001</v>
      </c>
      <c r="D1364" s="149">
        <v>9.6905999999999999</v>
      </c>
    </row>
    <row r="1365" spans="1:4" x14ac:dyDescent="0.25">
      <c r="A1365" s="68">
        <v>44851</v>
      </c>
      <c r="B1365" s="147">
        <v>9548</v>
      </c>
      <c r="C1365" s="148">
        <v>26.158899999999999</v>
      </c>
      <c r="D1365" s="149">
        <v>9.6837</v>
      </c>
    </row>
    <row r="1366" spans="1:4" x14ac:dyDescent="0.25">
      <c r="A1366" s="68">
        <v>44851</v>
      </c>
      <c r="B1366" s="147">
        <v>9555</v>
      </c>
      <c r="C1366" s="148">
        <v>26.178100000000001</v>
      </c>
      <c r="D1366" s="149">
        <v>9.6766000000000005</v>
      </c>
    </row>
    <row r="1367" spans="1:4" x14ac:dyDescent="0.25">
      <c r="A1367" s="68">
        <v>44851</v>
      </c>
      <c r="B1367" s="147">
        <v>9562</v>
      </c>
      <c r="C1367" s="148">
        <v>26.197299999999998</v>
      </c>
      <c r="D1367" s="149">
        <v>9.6696000000000009</v>
      </c>
    </row>
    <row r="1368" spans="1:4" x14ac:dyDescent="0.25">
      <c r="A1368" s="68">
        <v>44851</v>
      </c>
      <c r="B1368" s="147">
        <v>9569</v>
      </c>
      <c r="C1368" s="148">
        <v>26.2164</v>
      </c>
      <c r="D1368" s="149">
        <v>9.6623999999999999</v>
      </c>
    </row>
    <row r="1369" spans="1:4" x14ac:dyDescent="0.25">
      <c r="A1369" s="68">
        <v>44851</v>
      </c>
      <c r="B1369" s="147">
        <v>9576</v>
      </c>
      <c r="C1369" s="148">
        <v>26.235600000000002</v>
      </c>
      <c r="D1369" s="149">
        <v>9.6553000000000004</v>
      </c>
    </row>
    <row r="1370" spans="1:4" x14ac:dyDescent="0.25">
      <c r="A1370" s="68">
        <v>44851</v>
      </c>
      <c r="B1370" s="147">
        <v>9583</v>
      </c>
      <c r="C1370" s="148">
        <v>26.254799999999999</v>
      </c>
      <c r="D1370" s="149">
        <v>9.6480999999999995</v>
      </c>
    </row>
    <row r="1371" spans="1:4" x14ac:dyDescent="0.25">
      <c r="A1371" s="68">
        <v>44851</v>
      </c>
      <c r="B1371" s="147">
        <v>9590</v>
      </c>
      <c r="C1371" s="148">
        <v>26.274000000000001</v>
      </c>
      <c r="D1371" s="149">
        <v>9.6408000000000005</v>
      </c>
    </row>
    <row r="1372" spans="1:4" x14ac:dyDescent="0.25">
      <c r="A1372" s="68">
        <v>44851</v>
      </c>
      <c r="B1372" s="147">
        <v>9597</v>
      </c>
      <c r="C1372" s="148">
        <v>26.293199999999999</v>
      </c>
      <c r="D1372" s="149">
        <v>9.6335999999999995</v>
      </c>
    </row>
    <row r="1373" spans="1:4" x14ac:dyDescent="0.25">
      <c r="A1373" s="68">
        <v>44851</v>
      </c>
      <c r="B1373" s="147">
        <v>9604</v>
      </c>
      <c r="C1373" s="148">
        <v>26.3123</v>
      </c>
      <c r="D1373" s="149">
        <v>9.6262000000000008</v>
      </c>
    </row>
    <row r="1374" spans="1:4" x14ac:dyDescent="0.25">
      <c r="A1374" s="68">
        <v>44851</v>
      </c>
      <c r="B1374" s="147">
        <v>9611</v>
      </c>
      <c r="C1374" s="148">
        <v>26.331499999999998</v>
      </c>
      <c r="D1374" s="149">
        <v>9.6188000000000002</v>
      </c>
    </row>
    <row r="1375" spans="1:4" x14ac:dyDescent="0.25">
      <c r="A1375" s="68">
        <v>44851</v>
      </c>
      <c r="B1375" s="147">
        <v>9618</v>
      </c>
      <c r="C1375" s="148">
        <v>26.3507</v>
      </c>
      <c r="D1375" s="149">
        <v>9.6113999999999997</v>
      </c>
    </row>
    <row r="1376" spans="1:4" x14ac:dyDescent="0.25">
      <c r="A1376" s="68">
        <v>44851</v>
      </c>
      <c r="B1376" s="147">
        <v>9625</v>
      </c>
      <c r="C1376" s="148">
        <v>26.369900000000001</v>
      </c>
      <c r="D1376" s="149">
        <v>9.6039999999999992</v>
      </c>
    </row>
    <row r="1377" spans="1:4" x14ac:dyDescent="0.25">
      <c r="A1377" s="68">
        <v>44851</v>
      </c>
      <c r="B1377" s="147">
        <v>9632</v>
      </c>
      <c r="C1377" s="148">
        <v>26.388999999999999</v>
      </c>
      <c r="D1377" s="149">
        <v>9.5965000000000007</v>
      </c>
    </row>
    <row r="1378" spans="1:4" x14ac:dyDescent="0.25">
      <c r="A1378" s="68">
        <v>44851</v>
      </c>
      <c r="B1378" s="147">
        <v>9639</v>
      </c>
      <c r="C1378" s="148">
        <v>26.408200000000001</v>
      </c>
      <c r="D1378" s="149">
        <v>9.5889000000000006</v>
      </c>
    </row>
    <row r="1379" spans="1:4" x14ac:dyDescent="0.25">
      <c r="A1379" s="68">
        <v>44851</v>
      </c>
      <c r="B1379" s="147">
        <v>9646</v>
      </c>
      <c r="C1379" s="148">
        <v>26.427399999999999</v>
      </c>
      <c r="D1379" s="149">
        <v>9.5813000000000006</v>
      </c>
    </row>
    <row r="1380" spans="1:4" x14ac:dyDescent="0.25">
      <c r="A1380" s="68">
        <v>44851</v>
      </c>
      <c r="B1380" s="147">
        <v>9653</v>
      </c>
      <c r="C1380" s="148">
        <v>26.4466</v>
      </c>
      <c r="D1380" s="149">
        <v>9.5737000000000005</v>
      </c>
    </row>
    <row r="1381" spans="1:4" x14ac:dyDescent="0.25">
      <c r="A1381" s="68">
        <v>44851</v>
      </c>
      <c r="B1381" s="147">
        <v>9660</v>
      </c>
      <c r="C1381" s="148">
        <v>26.465800000000002</v>
      </c>
      <c r="D1381" s="149">
        <v>9.5660000000000007</v>
      </c>
    </row>
    <row r="1382" spans="1:4" x14ac:dyDescent="0.25">
      <c r="A1382" s="68">
        <v>44851</v>
      </c>
      <c r="B1382" s="147">
        <v>9667</v>
      </c>
      <c r="C1382" s="148">
        <v>26.4849</v>
      </c>
      <c r="D1382" s="149">
        <v>9.5582999999999991</v>
      </c>
    </row>
    <row r="1383" spans="1:4" x14ac:dyDescent="0.25">
      <c r="A1383" s="68">
        <v>44851</v>
      </c>
      <c r="B1383" s="147">
        <v>9674</v>
      </c>
      <c r="C1383" s="148">
        <v>26.504100000000001</v>
      </c>
      <c r="D1383" s="149">
        <v>9.5505999999999993</v>
      </c>
    </row>
    <row r="1384" spans="1:4" x14ac:dyDescent="0.25">
      <c r="A1384" s="68">
        <v>44851</v>
      </c>
      <c r="B1384" s="147">
        <v>9681</v>
      </c>
      <c r="C1384" s="148">
        <v>26.523299999999999</v>
      </c>
      <c r="D1384" s="149">
        <v>9.5427999999999997</v>
      </c>
    </row>
    <row r="1385" spans="1:4" x14ac:dyDescent="0.25">
      <c r="A1385" s="68">
        <v>44851</v>
      </c>
      <c r="B1385" s="147">
        <v>9688</v>
      </c>
      <c r="C1385" s="148">
        <v>26.5425</v>
      </c>
      <c r="D1385" s="149">
        <v>9.5349000000000004</v>
      </c>
    </row>
    <row r="1386" spans="1:4" x14ac:dyDescent="0.25">
      <c r="A1386" s="68">
        <v>44851</v>
      </c>
      <c r="B1386" s="147">
        <v>9695</v>
      </c>
      <c r="C1386" s="148">
        <v>26.561599999999999</v>
      </c>
      <c r="D1386" s="149">
        <v>9.5269999999999992</v>
      </c>
    </row>
    <row r="1387" spans="1:4" x14ac:dyDescent="0.25">
      <c r="A1387" s="68">
        <v>44851</v>
      </c>
      <c r="B1387" s="147">
        <v>9702</v>
      </c>
      <c r="C1387" s="148">
        <v>26.5808</v>
      </c>
      <c r="D1387" s="149">
        <v>9.5190999999999999</v>
      </c>
    </row>
    <row r="1388" spans="1:4" x14ac:dyDescent="0.25">
      <c r="A1388" s="68">
        <v>44851</v>
      </c>
      <c r="B1388" s="147">
        <v>9709</v>
      </c>
      <c r="C1388" s="148">
        <v>26.6</v>
      </c>
      <c r="D1388" s="149">
        <v>9.5111000000000008</v>
      </c>
    </row>
    <row r="1389" spans="1:4" x14ac:dyDescent="0.25">
      <c r="A1389" s="68">
        <v>44851</v>
      </c>
      <c r="B1389" s="147">
        <v>9716</v>
      </c>
      <c r="C1389" s="148">
        <v>26.619199999999999</v>
      </c>
      <c r="D1389" s="149">
        <v>9.5030999999999999</v>
      </c>
    </row>
    <row r="1390" spans="1:4" x14ac:dyDescent="0.25">
      <c r="A1390" s="68">
        <v>44851</v>
      </c>
      <c r="B1390" s="147">
        <v>9723</v>
      </c>
      <c r="C1390" s="148">
        <v>26.638400000000001</v>
      </c>
      <c r="D1390" s="149">
        <v>9.4951000000000008</v>
      </c>
    </row>
    <row r="1391" spans="1:4" x14ac:dyDescent="0.25">
      <c r="A1391" s="68">
        <v>44851</v>
      </c>
      <c r="B1391" s="147">
        <v>9730</v>
      </c>
      <c r="C1391" s="148">
        <v>26.657499999999999</v>
      </c>
      <c r="D1391" s="149">
        <v>9.4870000000000001</v>
      </c>
    </row>
    <row r="1392" spans="1:4" x14ac:dyDescent="0.25">
      <c r="A1392" s="68">
        <v>44851</v>
      </c>
      <c r="B1392" s="147">
        <v>9737</v>
      </c>
      <c r="C1392" s="148">
        <v>26.6767</v>
      </c>
      <c r="D1392" s="149">
        <v>9.4787999999999997</v>
      </c>
    </row>
    <row r="1393" spans="1:4" x14ac:dyDescent="0.25">
      <c r="A1393" s="68">
        <v>44851</v>
      </c>
      <c r="B1393" s="147">
        <v>9744</v>
      </c>
      <c r="C1393" s="148">
        <v>26.695900000000002</v>
      </c>
      <c r="D1393" s="149">
        <v>9.4705999999999992</v>
      </c>
    </row>
    <row r="1394" spans="1:4" x14ac:dyDescent="0.25">
      <c r="A1394" s="68">
        <v>44851</v>
      </c>
      <c r="B1394" s="147">
        <v>9751</v>
      </c>
      <c r="C1394" s="148">
        <v>26.7151</v>
      </c>
      <c r="D1394" s="149">
        <v>9.4624000000000006</v>
      </c>
    </row>
    <row r="1395" spans="1:4" x14ac:dyDescent="0.25">
      <c r="A1395" s="68">
        <v>44851</v>
      </c>
      <c r="B1395" s="147">
        <v>9758</v>
      </c>
      <c r="C1395" s="148">
        <v>26.734200000000001</v>
      </c>
      <c r="D1395" s="149">
        <v>9.4542000000000002</v>
      </c>
    </row>
    <row r="1396" spans="1:4" x14ac:dyDescent="0.25">
      <c r="A1396" s="68">
        <v>44851</v>
      </c>
      <c r="B1396" s="147">
        <v>9765</v>
      </c>
      <c r="C1396" s="148">
        <v>26.753399999999999</v>
      </c>
      <c r="D1396" s="149">
        <v>9.4459</v>
      </c>
    </row>
    <row r="1397" spans="1:4" x14ac:dyDescent="0.25">
      <c r="A1397" s="68">
        <v>44851</v>
      </c>
      <c r="B1397" s="147">
        <v>9772</v>
      </c>
      <c r="C1397" s="148">
        <v>26.772600000000001</v>
      </c>
      <c r="D1397" s="149">
        <v>9.4375</v>
      </c>
    </row>
    <row r="1398" spans="1:4" x14ac:dyDescent="0.25">
      <c r="A1398" s="68">
        <v>44851</v>
      </c>
      <c r="B1398" s="147">
        <v>9779</v>
      </c>
      <c r="C1398" s="148">
        <v>26.791799999999999</v>
      </c>
      <c r="D1398" s="149">
        <v>9.4291</v>
      </c>
    </row>
    <row r="1399" spans="1:4" x14ac:dyDescent="0.25">
      <c r="A1399" s="68">
        <v>44851</v>
      </c>
      <c r="B1399" s="147">
        <v>9786</v>
      </c>
      <c r="C1399" s="148">
        <v>26.811</v>
      </c>
      <c r="D1399" s="149">
        <v>9.4207000000000001</v>
      </c>
    </row>
    <row r="1400" spans="1:4" x14ac:dyDescent="0.25">
      <c r="A1400" s="68">
        <v>44851</v>
      </c>
      <c r="B1400" s="147">
        <v>9793</v>
      </c>
      <c r="C1400" s="148">
        <v>26.830100000000002</v>
      </c>
      <c r="D1400" s="149">
        <v>9.4122000000000003</v>
      </c>
    </row>
    <row r="1401" spans="1:4" x14ac:dyDescent="0.25">
      <c r="A1401" s="68">
        <v>44851</v>
      </c>
      <c r="B1401" s="147">
        <v>9800</v>
      </c>
      <c r="C1401" s="148">
        <v>26.849299999999999</v>
      </c>
      <c r="D1401" s="149">
        <v>9.4037000000000006</v>
      </c>
    </row>
    <row r="1402" spans="1:4" x14ac:dyDescent="0.25">
      <c r="A1402" s="68">
        <v>44851</v>
      </c>
      <c r="B1402" s="147">
        <v>9807</v>
      </c>
      <c r="C1402" s="148">
        <v>26.868500000000001</v>
      </c>
      <c r="D1402" s="149">
        <v>9.3950999999999993</v>
      </c>
    </row>
    <row r="1403" spans="1:4" x14ac:dyDescent="0.25">
      <c r="A1403" s="68">
        <v>44851</v>
      </c>
      <c r="B1403" s="147">
        <v>9814</v>
      </c>
      <c r="C1403" s="148">
        <v>26.887699999999999</v>
      </c>
      <c r="D1403" s="149">
        <v>9.3865999999999996</v>
      </c>
    </row>
    <row r="1404" spans="1:4" x14ac:dyDescent="0.25">
      <c r="A1404" s="68">
        <v>44851</v>
      </c>
      <c r="B1404" s="147">
        <v>9821</v>
      </c>
      <c r="C1404" s="148">
        <v>26.9068</v>
      </c>
      <c r="D1404" s="149">
        <v>9.3779000000000003</v>
      </c>
    </row>
    <row r="1405" spans="1:4" x14ac:dyDescent="0.25">
      <c r="A1405" s="68">
        <v>44851</v>
      </c>
      <c r="B1405" s="147">
        <v>9828</v>
      </c>
      <c r="C1405" s="148">
        <v>26.925999999999998</v>
      </c>
      <c r="D1405" s="149">
        <v>9.3691999999999993</v>
      </c>
    </row>
    <row r="1406" spans="1:4" x14ac:dyDescent="0.25">
      <c r="A1406" s="68">
        <v>44851</v>
      </c>
      <c r="B1406" s="147">
        <v>9835</v>
      </c>
      <c r="C1406" s="148">
        <v>26.9452</v>
      </c>
      <c r="D1406" s="149">
        <v>9.3605</v>
      </c>
    </row>
    <row r="1407" spans="1:4" x14ac:dyDescent="0.25">
      <c r="A1407" s="68">
        <v>44851</v>
      </c>
      <c r="B1407" s="147">
        <v>9842</v>
      </c>
      <c r="C1407" s="148">
        <v>26.964400000000001</v>
      </c>
      <c r="D1407" s="149">
        <v>9.3518000000000008</v>
      </c>
    </row>
    <row r="1408" spans="1:4" x14ac:dyDescent="0.25">
      <c r="A1408" s="68">
        <v>44851</v>
      </c>
      <c r="B1408" s="147">
        <v>9849</v>
      </c>
      <c r="C1408" s="148">
        <v>26.983599999999999</v>
      </c>
      <c r="D1408" s="149">
        <v>9.343</v>
      </c>
    </row>
    <row r="1409" spans="1:4" x14ac:dyDescent="0.25">
      <c r="A1409" s="68">
        <v>44851</v>
      </c>
      <c r="B1409" s="147">
        <v>9856</v>
      </c>
      <c r="C1409" s="148">
        <v>27.002700000000001</v>
      </c>
      <c r="D1409" s="149">
        <v>9.3340999999999994</v>
      </c>
    </row>
    <row r="1410" spans="1:4" x14ac:dyDescent="0.25">
      <c r="A1410" s="68">
        <v>44851</v>
      </c>
      <c r="B1410" s="147">
        <v>9863</v>
      </c>
      <c r="C1410" s="148">
        <v>27.021899999999999</v>
      </c>
      <c r="D1410" s="149">
        <v>9.3253000000000004</v>
      </c>
    </row>
    <row r="1411" spans="1:4" x14ac:dyDescent="0.25">
      <c r="A1411" s="68">
        <v>44851</v>
      </c>
      <c r="B1411" s="147">
        <v>9870</v>
      </c>
      <c r="C1411" s="148">
        <v>27.0411</v>
      </c>
      <c r="D1411" s="149">
        <v>9.3163999999999998</v>
      </c>
    </row>
    <row r="1412" spans="1:4" x14ac:dyDescent="0.25">
      <c r="A1412" s="68">
        <v>44851</v>
      </c>
      <c r="B1412" s="147">
        <v>9877</v>
      </c>
      <c r="C1412" s="148">
        <v>27.060300000000002</v>
      </c>
      <c r="D1412" s="149">
        <v>9.3073999999999995</v>
      </c>
    </row>
    <row r="1413" spans="1:4" x14ac:dyDescent="0.25">
      <c r="A1413" s="68">
        <v>44851</v>
      </c>
      <c r="B1413" s="147">
        <v>9884</v>
      </c>
      <c r="C1413" s="148">
        <v>27.079499999999999</v>
      </c>
      <c r="D1413" s="149">
        <v>9.2984000000000009</v>
      </c>
    </row>
    <row r="1414" spans="1:4" x14ac:dyDescent="0.25">
      <c r="A1414" s="68">
        <v>44851</v>
      </c>
      <c r="B1414" s="147">
        <v>9891</v>
      </c>
      <c r="C1414" s="148">
        <v>27.098600000000001</v>
      </c>
      <c r="D1414" s="149">
        <v>9.2894000000000005</v>
      </c>
    </row>
    <row r="1415" spans="1:4" x14ac:dyDescent="0.25">
      <c r="A1415" s="68">
        <v>44851</v>
      </c>
      <c r="B1415" s="147">
        <v>9898</v>
      </c>
      <c r="C1415" s="148">
        <v>27.117799999999999</v>
      </c>
      <c r="D1415" s="149">
        <v>9.2803000000000004</v>
      </c>
    </row>
    <row r="1416" spans="1:4" x14ac:dyDescent="0.25">
      <c r="A1416" s="68">
        <v>44851</v>
      </c>
      <c r="B1416" s="147">
        <v>9905</v>
      </c>
      <c r="C1416" s="148">
        <v>27.137</v>
      </c>
      <c r="D1416" s="149">
        <v>9.2712000000000003</v>
      </c>
    </row>
    <row r="1417" spans="1:4" x14ac:dyDescent="0.25">
      <c r="A1417" s="68">
        <v>44851</v>
      </c>
      <c r="B1417" s="147">
        <v>9912</v>
      </c>
      <c r="C1417" s="148">
        <v>27.156199999999998</v>
      </c>
      <c r="D1417" s="149">
        <v>9.2620000000000005</v>
      </c>
    </row>
    <row r="1418" spans="1:4" x14ac:dyDescent="0.25">
      <c r="A1418" s="68">
        <v>44851</v>
      </c>
      <c r="B1418" s="147">
        <v>9919</v>
      </c>
      <c r="C1418" s="148">
        <v>27.1753</v>
      </c>
      <c r="D1418" s="149">
        <v>9.2528000000000006</v>
      </c>
    </row>
    <row r="1419" spans="1:4" x14ac:dyDescent="0.25">
      <c r="A1419" s="68">
        <v>44851</v>
      </c>
      <c r="B1419" s="147">
        <v>9926</v>
      </c>
      <c r="C1419" s="148">
        <v>27.194500000000001</v>
      </c>
      <c r="D1419" s="149">
        <v>9.2436000000000007</v>
      </c>
    </row>
    <row r="1420" spans="1:4" x14ac:dyDescent="0.25">
      <c r="A1420" s="68">
        <v>44851</v>
      </c>
      <c r="B1420" s="147">
        <v>9933</v>
      </c>
      <c r="C1420" s="148">
        <v>27.213699999999999</v>
      </c>
      <c r="D1420" s="149">
        <v>9.2342999999999993</v>
      </c>
    </row>
    <row r="1421" spans="1:4" x14ac:dyDescent="0.25">
      <c r="A1421" s="68">
        <v>44851</v>
      </c>
      <c r="B1421" s="147">
        <v>9940</v>
      </c>
      <c r="C1421" s="148">
        <v>27.232900000000001</v>
      </c>
      <c r="D1421" s="149">
        <v>9.2249999999999996</v>
      </c>
    </row>
    <row r="1422" spans="1:4" x14ac:dyDescent="0.25">
      <c r="A1422" s="68">
        <v>44851</v>
      </c>
      <c r="B1422" s="147">
        <v>9947</v>
      </c>
      <c r="C1422" s="148">
        <v>27.252099999999999</v>
      </c>
      <c r="D1422" s="149">
        <v>9.2157</v>
      </c>
    </row>
    <row r="1423" spans="1:4" x14ac:dyDescent="0.25">
      <c r="A1423" s="68">
        <v>44851</v>
      </c>
      <c r="B1423" s="147">
        <v>9954</v>
      </c>
      <c r="C1423" s="148">
        <v>27.2712</v>
      </c>
      <c r="D1423" s="149">
        <v>9.2063000000000006</v>
      </c>
    </row>
    <row r="1424" spans="1:4" x14ac:dyDescent="0.25">
      <c r="A1424" s="68">
        <v>44851</v>
      </c>
      <c r="B1424" s="147">
        <v>9961</v>
      </c>
      <c r="C1424" s="148">
        <v>27.290400000000002</v>
      </c>
      <c r="D1424" s="149">
        <v>9.1968999999999994</v>
      </c>
    </row>
    <row r="1425" spans="1:4" x14ac:dyDescent="0.25">
      <c r="A1425" s="68">
        <v>44851</v>
      </c>
      <c r="B1425" s="147">
        <v>9968</v>
      </c>
      <c r="C1425" s="148">
        <v>27.3096</v>
      </c>
      <c r="D1425" s="149">
        <v>9.1874000000000002</v>
      </c>
    </row>
    <row r="1426" spans="1:4" x14ac:dyDescent="0.25">
      <c r="A1426" s="68">
        <v>44851</v>
      </c>
      <c r="B1426" s="147">
        <v>9975</v>
      </c>
      <c r="C1426" s="148">
        <v>27.328800000000001</v>
      </c>
      <c r="D1426" s="149">
        <v>9.1778999999999993</v>
      </c>
    </row>
    <row r="1427" spans="1:4" x14ac:dyDescent="0.25">
      <c r="A1427" s="68">
        <v>44851</v>
      </c>
      <c r="B1427" s="147">
        <v>9982</v>
      </c>
      <c r="C1427" s="148">
        <v>27.347899999999999</v>
      </c>
      <c r="D1427" s="149">
        <v>9.1684000000000001</v>
      </c>
    </row>
    <row r="1428" spans="1:4" x14ac:dyDescent="0.25">
      <c r="A1428" s="68">
        <v>44851</v>
      </c>
      <c r="B1428" s="147">
        <v>9989</v>
      </c>
      <c r="C1428" s="148">
        <v>27.367100000000001</v>
      </c>
      <c r="D1428" s="149">
        <v>9.1587999999999994</v>
      </c>
    </row>
    <row r="1429" spans="1:4" x14ac:dyDescent="0.25">
      <c r="A1429" s="68">
        <v>44851</v>
      </c>
      <c r="B1429" s="147">
        <v>9996</v>
      </c>
      <c r="C1429" s="148">
        <v>27.386299999999999</v>
      </c>
      <c r="D1429" s="149">
        <v>9.1492000000000004</v>
      </c>
    </row>
    <row r="1430" spans="1:4" x14ac:dyDescent="0.25">
      <c r="A1430" s="68">
        <v>44851</v>
      </c>
      <c r="B1430" s="147">
        <v>10003</v>
      </c>
      <c r="C1430" s="148">
        <v>27.4055</v>
      </c>
      <c r="D1430" s="149">
        <v>9.1395</v>
      </c>
    </row>
    <row r="1431" spans="1:4" x14ac:dyDescent="0.25">
      <c r="A1431" s="68">
        <v>44851</v>
      </c>
      <c r="B1431" s="147">
        <v>10010</v>
      </c>
      <c r="C1431" s="148">
        <v>27.424700000000001</v>
      </c>
      <c r="D1431" s="149">
        <v>9.1297999999999995</v>
      </c>
    </row>
    <row r="1432" spans="1:4" x14ac:dyDescent="0.25">
      <c r="A1432" s="68">
        <v>44851</v>
      </c>
      <c r="B1432" s="147">
        <v>10017</v>
      </c>
      <c r="C1432" s="148">
        <v>27.4438</v>
      </c>
      <c r="D1432" s="149">
        <v>9.1201000000000008</v>
      </c>
    </row>
    <row r="1433" spans="1:4" x14ac:dyDescent="0.25">
      <c r="A1433" s="68">
        <v>44851</v>
      </c>
      <c r="B1433" s="147">
        <v>10024</v>
      </c>
      <c r="C1433" s="148">
        <v>27.463000000000001</v>
      </c>
      <c r="D1433" s="149">
        <v>9.1104000000000003</v>
      </c>
    </row>
    <row r="1434" spans="1:4" x14ac:dyDescent="0.25">
      <c r="A1434" s="68">
        <v>44851</v>
      </c>
      <c r="B1434" s="147">
        <v>10031</v>
      </c>
      <c r="C1434" s="148">
        <v>27.482199999999999</v>
      </c>
      <c r="D1434" s="149">
        <v>9.1006</v>
      </c>
    </row>
    <row r="1435" spans="1:4" x14ac:dyDescent="0.25">
      <c r="A1435" s="68">
        <v>44851</v>
      </c>
      <c r="B1435" s="147">
        <v>10038</v>
      </c>
      <c r="C1435" s="148">
        <v>27.5014</v>
      </c>
      <c r="D1435" s="149">
        <v>9.0907</v>
      </c>
    </row>
    <row r="1436" spans="1:4" x14ac:dyDescent="0.25">
      <c r="A1436" s="68">
        <v>44851</v>
      </c>
      <c r="B1436" s="147">
        <v>10045</v>
      </c>
      <c r="C1436" s="148">
        <v>27.520499999999998</v>
      </c>
      <c r="D1436" s="149">
        <v>9.0808999999999997</v>
      </c>
    </row>
    <row r="1437" spans="1:4" x14ac:dyDescent="0.25">
      <c r="A1437" s="68">
        <v>44851</v>
      </c>
      <c r="B1437" s="147">
        <v>10052</v>
      </c>
      <c r="C1437" s="148">
        <v>27.5397</v>
      </c>
      <c r="D1437" s="149">
        <v>9.0709</v>
      </c>
    </row>
    <row r="1438" spans="1:4" x14ac:dyDescent="0.25">
      <c r="A1438" s="68">
        <v>44851</v>
      </c>
      <c r="B1438" s="147">
        <v>10059</v>
      </c>
      <c r="C1438" s="148">
        <v>27.558900000000001</v>
      </c>
      <c r="D1438" s="149">
        <v>9.0609999999999999</v>
      </c>
    </row>
    <row r="1439" spans="1:4" x14ac:dyDescent="0.25">
      <c r="A1439" s="68">
        <v>44851</v>
      </c>
      <c r="B1439" s="147">
        <v>10066</v>
      </c>
      <c r="C1439" s="148">
        <v>27.578099999999999</v>
      </c>
      <c r="D1439" s="149">
        <v>9.0510000000000002</v>
      </c>
    </row>
    <row r="1440" spans="1:4" x14ac:dyDescent="0.25">
      <c r="A1440" s="68">
        <v>44851</v>
      </c>
      <c r="B1440" s="147">
        <v>10073</v>
      </c>
      <c r="C1440" s="148">
        <v>27.597300000000001</v>
      </c>
      <c r="D1440" s="149">
        <v>9.0410000000000004</v>
      </c>
    </row>
    <row r="1441" spans="1:4" x14ac:dyDescent="0.25">
      <c r="A1441" s="68">
        <v>44851</v>
      </c>
      <c r="B1441" s="147">
        <v>10080</v>
      </c>
      <c r="C1441" s="148">
        <v>27.616399999999999</v>
      </c>
      <c r="D1441" s="149">
        <v>9.0310000000000006</v>
      </c>
    </row>
    <row r="1442" spans="1:4" x14ac:dyDescent="0.25">
      <c r="A1442" s="68">
        <v>44851</v>
      </c>
      <c r="B1442" s="147">
        <v>10087</v>
      </c>
      <c r="C1442" s="148">
        <v>27.6356</v>
      </c>
      <c r="D1442" s="149">
        <v>9.0208999999999993</v>
      </c>
    </row>
    <row r="1443" spans="1:4" x14ac:dyDescent="0.25">
      <c r="A1443" s="68">
        <v>44851</v>
      </c>
      <c r="B1443" s="147">
        <v>10094</v>
      </c>
      <c r="C1443" s="148">
        <v>27.654800000000002</v>
      </c>
      <c r="D1443" s="149">
        <v>9.0107999999999997</v>
      </c>
    </row>
    <row r="1444" spans="1:4" x14ac:dyDescent="0.25">
      <c r="A1444" s="68">
        <v>44851</v>
      </c>
      <c r="B1444" s="147">
        <v>10101</v>
      </c>
      <c r="C1444" s="148">
        <v>27.673999999999999</v>
      </c>
      <c r="D1444" s="149">
        <v>9.0006000000000004</v>
      </c>
    </row>
    <row r="1445" spans="1:4" x14ac:dyDescent="0.25">
      <c r="A1445" s="68">
        <v>44851</v>
      </c>
      <c r="B1445" s="147">
        <v>10108</v>
      </c>
      <c r="C1445" s="148">
        <v>27.693200000000001</v>
      </c>
      <c r="D1445" s="149">
        <v>8.9903999999999993</v>
      </c>
    </row>
    <row r="1446" spans="1:4" x14ac:dyDescent="0.25">
      <c r="A1446" s="68">
        <v>44851</v>
      </c>
      <c r="B1446" s="147">
        <v>10115</v>
      </c>
      <c r="C1446" s="148">
        <v>27.712299999999999</v>
      </c>
      <c r="D1446" s="149">
        <v>8.9802</v>
      </c>
    </row>
    <row r="1447" spans="1:4" x14ac:dyDescent="0.25">
      <c r="A1447" s="68">
        <v>44851</v>
      </c>
      <c r="B1447" s="147">
        <v>10122</v>
      </c>
      <c r="C1447" s="148">
        <v>27.7315</v>
      </c>
      <c r="D1447" s="149">
        <v>8.9699000000000009</v>
      </c>
    </row>
    <row r="1448" spans="1:4" x14ac:dyDescent="0.25">
      <c r="A1448" s="68">
        <v>44851</v>
      </c>
      <c r="B1448" s="147">
        <v>10129</v>
      </c>
      <c r="C1448" s="148">
        <v>27.750699999999998</v>
      </c>
      <c r="D1448" s="149">
        <v>8.9596</v>
      </c>
    </row>
    <row r="1449" spans="1:4" x14ac:dyDescent="0.25">
      <c r="A1449" s="68">
        <v>44851</v>
      </c>
      <c r="B1449" s="147">
        <v>10136</v>
      </c>
      <c r="C1449" s="148">
        <v>27.7699</v>
      </c>
      <c r="D1449" s="149">
        <v>8.9492999999999991</v>
      </c>
    </row>
    <row r="1450" spans="1:4" x14ac:dyDescent="0.25">
      <c r="A1450" s="68">
        <v>44851</v>
      </c>
      <c r="B1450" s="147">
        <v>10143</v>
      </c>
      <c r="C1450" s="148">
        <v>27.789000000000001</v>
      </c>
      <c r="D1450" s="149">
        <v>8.9389000000000003</v>
      </c>
    </row>
    <row r="1451" spans="1:4" x14ac:dyDescent="0.25">
      <c r="A1451" s="68">
        <v>44851</v>
      </c>
      <c r="B1451" s="147">
        <v>10150</v>
      </c>
      <c r="C1451" s="148">
        <v>27.808199999999999</v>
      </c>
      <c r="D1451" s="149">
        <v>8.9285999999999994</v>
      </c>
    </row>
    <row r="1452" spans="1:4" x14ac:dyDescent="0.25">
      <c r="A1452" s="68">
        <v>44851</v>
      </c>
      <c r="B1452" s="147">
        <v>10157</v>
      </c>
      <c r="C1452" s="148">
        <v>27.827400000000001</v>
      </c>
      <c r="D1452" s="149">
        <v>8.9181000000000008</v>
      </c>
    </row>
    <row r="1453" spans="1:4" x14ac:dyDescent="0.25">
      <c r="A1453" s="68">
        <v>44851</v>
      </c>
      <c r="B1453" s="147">
        <v>10164</v>
      </c>
      <c r="C1453" s="148">
        <v>27.846599999999999</v>
      </c>
      <c r="D1453" s="149">
        <v>8.9077000000000002</v>
      </c>
    </row>
    <row r="1454" spans="1:4" x14ac:dyDescent="0.25">
      <c r="A1454" s="68">
        <v>44851</v>
      </c>
      <c r="B1454" s="147">
        <v>10171</v>
      </c>
      <c r="C1454" s="148">
        <v>27.8658</v>
      </c>
      <c r="D1454" s="149">
        <v>8.8971999999999998</v>
      </c>
    </row>
    <row r="1455" spans="1:4" x14ac:dyDescent="0.25">
      <c r="A1455" s="68">
        <v>44851</v>
      </c>
      <c r="B1455" s="147">
        <v>10178</v>
      </c>
      <c r="C1455" s="148">
        <v>27.884899999999998</v>
      </c>
      <c r="D1455" s="149">
        <v>8.8865999999999996</v>
      </c>
    </row>
    <row r="1456" spans="1:4" x14ac:dyDescent="0.25">
      <c r="A1456" s="68">
        <v>44851</v>
      </c>
      <c r="B1456" s="147">
        <v>10185</v>
      </c>
      <c r="C1456" s="148">
        <v>27.9041</v>
      </c>
      <c r="D1456" s="149">
        <v>8.8760999999999992</v>
      </c>
    </row>
    <row r="1457" spans="1:4" x14ac:dyDescent="0.25">
      <c r="A1457" s="68">
        <v>44851</v>
      </c>
      <c r="B1457" s="147">
        <v>10192</v>
      </c>
      <c r="C1457" s="148">
        <v>27.923300000000001</v>
      </c>
      <c r="D1457" s="149">
        <v>8.8655000000000008</v>
      </c>
    </row>
    <row r="1458" spans="1:4" x14ac:dyDescent="0.25">
      <c r="A1458" s="68">
        <v>44851</v>
      </c>
      <c r="B1458" s="147">
        <v>10199</v>
      </c>
      <c r="C1458" s="148">
        <v>27.942499999999999</v>
      </c>
      <c r="D1458" s="149">
        <v>8.8549000000000007</v>
      </c>
    </row>
    <row r="1459" spans="1:4" x14ac:dyDescent="0.25">
      <c r="A1459" s="68">
        <v>44851</v>
      </c>
      <c r="B1459" s="147">
        <v>10206</v>
      </c>
      <c r="C1459" s="148">
        <v>27.961600000000001</v>
      </c>
      <c r="D1459" s="149">
        <v>8.8442000000000007</v>
      </c>
    </row>
    <row r="1460" spans="1:4" x14ac:dyDescent="0.25">
      <c r="A1460" s="68">
        <v>44851</v>
      </c>
      <c r="B1460" s="147">
        <v>10213</v>
      </c>
      <c r="C1460" s="148">
        <v>27.980799999999999</v>
      </c>
      <c r="D1460" s="149">
        <v>8.8335000000000008</v>
      </c>
    </row>
    <row r="1461" spans="1:4" x14ac:dyDescent="0.25">
      <c r="A1461" s="68">
        <v>44851</v>
      </c>
      <c r="B1461" s="147">
        <v>10220</v>
      </c>
      <c r="C1461" s="148">
        <v>28</v>
      </c>
      <c r="D1461" s="149">
        <v>8.8228000000000009</v>
      </c>
    </row>
    <row r="1462" spans="1:4" x14ac:dyDescent="0.25">
      <c r="A1462" s="68">
        <v>44851</v>
      </c>
      <c r="B1462" s="147">
        <v>10227</v>
      </c>
      <c r="C1462" s="148">
        <v>28.019200000000001</v>
      </c>
      <c r="D1462" s="149">
        <v>8.8119999999999994</v>
      </c>
    </row>
    <row r="1463" spans="1:4" x14ac:dyDescent="0.25">
      <c r="A1463" s="68">
        <v>44851</v>
      </c>
      <c r="B1463" s="147">
        <v>10234</v>
      </c>
      <c r="C1463" s="148">
        <v>28.038399999999999</v>
      </c>
      <c r="D1463" s="149">
        <v>8.8011999999999997</v>
      </c>
    </row>
    <row r="1464" spans="1:4" x14ac:dyDescent="0.25">
      <c r="A1464" s="68">
        <v>44851</v>
      </c>
      <c r="B1464" s="147">
        <v>10241</v>
      </c>
      <c r="C1464" s="148">
        <v>28.057500000000001</v>
      </c>
      <c r="D1464" s="149">
        <v>8.7904</v>
      </c>
    </row>
    <row r="1465" spans="1:4" x14ac:dyDescent="0.25">
      <c r="A1465" s="68">
        <v>44851</v>
      </c>
      <c r="B1465" s="147">
        <v>10248</v>
      </c>
      <c r="C1465" s="148">
        <v>28.076699999999999</v>
      </c>
      <c r="D1465" s="149">
        <v>8.7796000000000003</v>
      </c>
    </row>
    <row r="1466" spans="1:4" x14ac:dyDescent="0.25">
      <c r="A1466" s="68">
        <v>44851</v>
      </c>
      <c r="B1466" s="147">
        <v>10255</v>
      </c>
      <c r="C1466" s="148">
        <v>28.0959</v>
      </c>
      <c r="D1466" s="149">
        <v>8.7687000000000008</v>
      </c>
    </row>
    <row r="1467" spans="1:4" x14ac:dyDescent="0.25">
      <c r="A1467" s="68">
        <v>44851</v>
      </c>
      <c r="B1467" s="147">
        <v>10262</v>
      </c>
      <c r="C1467" s="148">
        <v>28.115100000000002</v>
      </c>
      <c r="D1467" s="149">
        <v>8.7577999999999996</v>
      </c>
    </row>
    <row r="1468" spans="1:4" x14ac:dyDescent="0.25">
      <c r="A1468" s="68">
        <v>44851</v>
      </c>
      <c r="B1468" s="147">
        <v>10269</v>
      </c>
      <c r="C1468" s="148">
        <v>28.1342</v>
      </c>
      <c r="D1468" s="149">
        <v>8.7469000000000001</v>
      </c>
    </row>
    <row r="1469" spans="1:4" x14ac:dyDescent="0.25">
      <c r="A1469" s="68">
        <v>44851</v>
      </c>
      <c r="B1469" s="147">
        <v>10276</v>
      </c>
      <c r="C1469" s="148">
        <v>28.153400000000001</v>
      </c>
      <c r="D1469" s="149">
        <v>8.7359000000000009</v>
      </c>
    </row>
    <row r="1470" spans="1:4" x14ac:dyDescent="0.25">
      <c r="A1470" s="68">
        <v>44851</v>
      </c>
      <c r="B1470" s="147">
        <v>10283</v>
      </c>
      <c r="C1470" s="148">
        <v>28.172599999999999</v>
      </c>
      <c r="D1470" s="149">
        <v>8.7248999999999999</v>
      </c>
    </row>
    <row r="1471" spans="1:4" x14ac:dyDescent="0.25">
      <c r="A1471" s="68">
        <v>44851</v>
      </c>
      <c r="B1471" s="147">
        <v>10290</v>
      </c>
      <c r="C1471" s="148">
        <v>28.191800000000001</v>
      </c>
      <c r="D1471" s="149">
        <v>8.7139000000000006</v>
      </c>
    </row>
    <row r="1472" spans="1:4" x14ac:dyDescent="0.25">
      <c r="A1472" s="68">
        <v>44851</v>
      </c>
      <c r="B1472" s="147">
        <v>10297</v>
      </c>
      <c r="C1472" s="148">
        <v>28.210999999999999</v>
      </c>
      <c r="D1472" s="149">
        <v>8.7027999999999999</v>
      </c>
    </row>
    <row r="1473" spans="1:4" x14ac:dyDescent="0.25">
      <c r="A1473" s="68">
        <v>44851</v>
      </c>
      <c r="B1473" s="147">
        <v>10304</v>
      </c>
      <c r="C1473" s="148">
        <v>28.2301</v>
      </c>
      <c r="D1473" s="149">
        <v>8.6917000000000009</v>
      </c>
    </row>
    <row r="1474" spans="1:4" x14ac:dyDescent="0.25">
      <c r="A1474" s="68">
        <v>44851</v>
      </c>
      <c r="B1474" s="147">
        <v>10311</v>
      </c>
      <c r="C1474" s="148">
        <v>28.249300000000002</v>
      </c>
      <c r="D1474" s="149">
        <v>8.6806000000000001</v>
      </c>
    </row>
    <row r="1475" spans="1:4" x14ac:dyDescent="0.25">
      <c r="A1475" s="68">
        <v>44851</v>
      </c>
      <c r="B1475" s="147">
        <v>10318</v>
      </c>
      <c r="C1475" s="148">
        <v>28.2685</v>
      </c>
      <c r="D1475" s="149">
        <v>8.6693999999999996</v>
      </c>
    </row>
    <row r="1476" spans="1:4" x14ac:dyDescent="0.25">
      <c r="A1476" s="68">
        <v>44851</v>
      </c>
      <c r="B1476" s="147">
        <v>10325</v>
      </c>
      <c r="C1476" s="148">
        <v>28.287700000000001</v>
      </c>
      <c r="D1476" s="149">
        <v>8.6583000000000006</v>
      </c>
    </row>
    <row r="1477" spans="1:4" x14ac:dyDescent="0.25">
      <c r="A1477" s="68">
        <v>44851</v>
      </c>
      <c r="B1477" s="147">
        <v>10332</v>
      </c>
      <c r="C1477" s="148">
        <v>28.306799999999999</v>
      </c>
      <c r="D1477" s="149">
        <v>8.6471</v>
      </c>
    </row>
    <row r="1478" spans="1:4" x14ac:dyDescent="0.25">
      <c r="A1478" s="68">
        <v>44851</v>
      </c>
      <c r="B1478" s="147">
        <v>10339</v>
      </c>
      <c r="C1478" s="148">
        <v>28.326000000000001</v>
      </c>
      <c r="D1478" s="149">
        <v>8.6357999999999997</v>
      </c>
    </row>
    <row r="1479" spans="1:4" x14ac:dyDescent="0.25">
      <c r="A1479" s="68">
        <v>44851</v>
      </c>
      <c r="B1479" s="147">
        <v>10346</v>
      </c>
      <c r="C1479" s="148">
        <v>28.345199999999998</v>
      </c>
      <c r="D1479" s="149">
        <v>8.6245999999999992</v>
      </c>
    </row>
    <row r="1480" spans="1:4" x14ac:dyDescent="0.25">
      <c r="A1480" s="68">
        <v>44851</v>
      </c>
      <c r="B1480" s="147">
        <v>10353</v>
      </c>
      <c r="C1480" s="148">
        <v>28.3644</v>
      </c>
      <c r="D1480" s="149">
        <v>8.6133000000000006</v>
      </c>
    </row>
    <row r="1481" spans="1:4" x14ac:dyDescent="0.25">
      <c r="A1481" s="68">
        <v>44851</v>
      </c>
      <c r="B1481" s="147">
        <v>10360</v>
      </c>
      <c r="C1481" s="148">
        <v>28.383600000000001</v>
      </c>
      <c r="D1481" s="149">
        <v>8.6020000000000003</v>
      </c>
    </row>
    <row r="1482" spans="1:4" x14ac:dyDescent="0.25">
      <c r="A1482" s="68">
        <v>44851</v>
      </c>
      <c r="B1482" s="147">
        <v>10367</v>
      </c>
      <c r="C1482" s="148">
        <v>28.402699999999999</v>
      </c>
      <c r="D1482" s="149">
        <v>8.5906000000000002</v>
      </c>
    </row>
    <row r="1483" spans="1:4" x14ac:dyDescent="0.25">
      <c r="A1483" s="68">
        <v>44851</v>
      </c>
      <c r="B1483" s="147">
        <v>10374</v>
      </c>
      <c r="C1483" s="148">
        <v>28.421900000000001</v>
      </c>
      <c r="D1483" s="149">
        <v>8.5792000000000002</v>
      </c>
    </row>
    <row r="1484" spans="1:4" x14ac:dyDescent="0.25">
      <c r="A1484" s="68">
        <v>44851</v>
      </c>
      <c r="B1484" s="147">
        <v>10381</v>
      </c>
      <c r="C1484" s="148">
        <v>28.441099999999999</v>
      </c>
      <c r="D1484" s="149">
        <v>8.5678000000000001</v>
      </c>
    </row>
    <row r="1485" spans="1:4" x14ac:dyDescent="0.25">
      <c r="A1485" s="68">
        <v>44851</v>
      </c>
      <c r="B1485" s="147">
        <v>10388</v>
      </c>
      <c r="C1485" s="148">
        <v>28.4603</v>
      </c>
      <c r="D1485" s="149">
        <v>8.5564</v>
      </c>
    </row>
    <row r="1486" spans="1:4" x14ac:dyDescent="0.25">
      <c r="A1486" s="68">
        <v>44851</v>
      </c>
      <c r="B1486" s="147">
        <v>10395</v>
      </c>
      <c r="C1486" s="148">
        <v>28.479500000000002</v>
      </c>
      <c r="D1486" s="149">
        <v>8.5449999999999999</v>
      </c>
    </row>
    <row r="1487" spans="1:4" x14ac:dyDescent="0.25">
      <c r="A1487" s="68">
        <v>44851</v>
      </c>
      <c r="B1487" s="147">
        <v>10402</v>
      </c>
      <c r="C1487" s="148">
        <v>28.4986</v>
      </c>
      <c r="D1487" s="149">
        <v>8.5335000000000001</v>
      </c>
    </row>
    <row r="1488" spans="1:4" x14ac:dyDescent="0.25">
      <c r="A1488" s="68">
        <v>44851</v>
      </c>
      <c r="B1488" s="147">
        <v>10409</v>
      </c>
      <c r="C1488" s="148">
        <v>28.517800000000001</v>
      </c>
      <c r="D1488" s="149">
        <v>8.5220000000000002</v>
      </c>
    </row>
    <row r="1489" spans="1:4" x14ac:dyDescent="0.25">
      <c r="A1489" s="68">
        <v>44851</v>
      </c>
      <c r="B1489" s="147">
        <v>10416</v>
      </c>
      <c r="C1489" s="148">
        <v>28.536999999999999</v>
      </c>
      <c r="D1489" s="149">
        <v>8.5104000000000006</v>
      </c>
    </row>
    <row r="1490" spans="1:4" x14ac:dyDescent="0.25">
      <c r="A1490" s="68">
        <v>44851</v>
      </c>
      <c r="B1490" s="147">
        <v>10420</v>
      </c>
      <c r="C1490" s="148">
        <v>28.547899999999998</v>
      </c>
      <c r="D1490" s="149">
        <v>8.5038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3A6448950BFC04EB0C2782C8270A3EE" ma:contentTypeVersion="16" ma:contentTypeDescription="Create a new document." ma:contentTypeScope="" ma:versionID="03f97432f64736eaf24dd742be271583">
  <xsd:schema xmlns:xsd="http://www.w3.org/2001/XMLSchema" xmlns:xs="http://www.w3.org/2001/XMLSchema" xmlns:p="http://schemas.microsoft.com/office/2006/metadata/properties" xmlns:ns3="5f39c146-954d-4f26-a811-b692fd1d4d6b" xmlns:ns4="fc5af292-9b51-4171-85a3-4465ac31c4dc" targetNamespace="http://schemas.microsoft.com/office/2006/metadata/properties" ma:root="true" ma:fieldsID="2f5832ea9444e1981d0428580bdd9953" ns3:_="" ns4:_="">
    <xsd:import namespace="5f39c146-954d-4f26-a811-b692fd1d4d6b"/>
    <xsd:import namespace="fc5af292-9b51-4171-85a3-4465ac31c4dc"/>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DateTaken" minOccurs="0"/>
                <xsd:element ref="ns3:MediaServiceLocation" minOccurs="0"/>
                <xsd:element ref="ns3:MediaLengthInSecond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39c146-954d-4f26-a811-b692fd1d4d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c5af292-9b51-4171-85a3-4465ac31c4dc"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5f39c146-954d-4f26-a811-b692fd1d4d6b" xsi:nil="true"/>
  </documentManagement>
</p:properties>
</file>

<file path=customXml/itemProps1.xml><?xml version="1.0" encoding="utf-8"?>
<ds:datastoreItem xmlns:ds="http://schemas.openxmlformats.org/officeDocument/2006/customXml" ds:itemID="{A5E16EF2-3A9A-4757-8DC5-202E0958EC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39c146-954d-4f26-a811-b692fd1d4d6b"/>
    <ds:schemaRef ds:uri="fc5af292-9b51-4171-85a3-4465ac31c4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69BA2D2-7FF5-46E9-BD35-051D645DE87E}">
  <ds:schemaRefs>
    <ds:schemaRef ds:uri="http://schemas.microsoft.com/sharepoint/v3/contenttype/forms"/>
  </ds:schemaRefs>
</ds:datastoreItem>
</file>

<file path=customXml/itemProps3.xml><?xml version="1.0" encoding="utf-8"?>
<ds:datastoreItem xmlns:ds="http://schemas.openxmlformats.org/officeDocument/2006/customXml" ds:itemID="{AB4CE336-0CC6-4BE7-89CD-5B1D69B189A3}">
  <ds:schemaRefs>
    <ds:schemaRef ds:uri="http://schemas.microsoft.com/office/2006/metadata/properties"/>
    <ds:schemaRef ds:uri="5f39c146-954d-4f26-a811-b692fd1d4d6b"/>
    <ds:schemaRef ds:uri="fc5af292-9b51-4171-85a3-4465ac31c4dc"/>
    <ds:schemaRef ds:uri="http://purl.org/dc/elements/1.1/"/>
    <ds:schemaRef ds:uri="http://purl.org/dc/terms/"/>
    <ds:schemaRef ds:uri="http://schemas.openxmlformats.org/package/2006/metadata/core-properties"/>
    <ds:schemaRef ds:uri="http://schemas.microsoft.com/office/2006/documentManagement/types"/>
    <ds:schemaRef ds:uri="http://www.w3.org/XML/1998/namespace"/>
    <ds:schemaRef ds:uri="http://schemas.microsoft.com/office/infopath/2007/PartnerControl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Task1</vt:lpstr>
      <vt:lpstr>Task2</vt:lpstr>
      <vt:lpstr>Task3</vt:lpstr>
      <vt:lpstr>Task4</vt:lpstr>
      <vt:lpstr>Extra Question</vt:lpstr>
      <vt:lpstr>Benchmark yields table</vt:lpstr>
      <vt:lpstr>BENCHMARK_240517172308</vt:lpstr>
      <vt:lpstr>zero-coupon-yields_202405171536</vt:lpstr>
      <vt:lpstr>zero-coupon-yields_202405172251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Gao Weijun</dc:creator>
  <cp:keywords/>
  <dc:description/>
  <cp:lastModifiedBy>Weijun Gao</cp:lastModifiedBy>
  <cp:revision/>
  <dcterms:created xsi:type="dcterms:W3CDTF">2024-05-17T11:46:27Z</dcterms:created>
  <dcterms:modified xsi:type="dcterms:W3CDTF">2024-05-18T13:47:49Z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0x01010023A6448950BFC04EB0C2782C8270A3EE</vt:lpwstr>
  </property>
</Properties>
</file>